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UP"/>
    <sheet r:id="rId2" sheetId="2" name="UT"/>
    <sheet r:id="rId3" sheetId="3" name="UC"/>
  </sheets>
  <calcPr fullCalcOnLoad="1"/>
</workbook>
</file>

<file path=xl/sharedStrings.xml><?xml version="1.0" encoding="utf-8"?>
<sst xmlns="http://schemas.openxmlformats.org/spreadsheetml/2006/main" count="1960" uniqueCount="182">
  <si>
    <t>ID</t>
  </si>
  <si>
    <t>Localisation_producteur</t>
  </si>
  <si>
    <t>X</t>
  </si>
  <si>
    <t>Y</t>
  </si>
  <si>
    <t>Secteur_activite</t>
  </si>
  <si>
    <t>PRO</t>
  </si>
  <si>
    <t>QA_t_kl</t>
  </si>
  <si>
    <t>QSS_t_kl</t>
  </si>
  <si>
    <t>QSP_t_kl</t>
  </si>
  <si>
    <t>C/N</t>
  </si>
  <si>
    <t>N_kg/t_L</t>
  </si>
  <si>
    <t>P_kg/t_L</t>
  </si>
  <si>
    <t>K_kg/t_L</t>
  </si>
  <si>
    <t>C_kg/t_L</t>
  </si>
  <si>
    <t>Local1</t>
  </si>
  <si>
    <t>Prix_FCFA/kg_L</t>
  </si>
  <si>
    <t>Type</t>
  </si>
  <si>
    <t>Dest1</t>
  </si>
  <si>
    <t>Util1</t>
  </si>
  <si>
    <t>Ahougnassou</t>
  </si>
  <si>
    <t>7.681160</t>
  </si>
  <si>
    <t>-5.050556</t>
  </si>
  <si>
    <t>Maraîchage</t>
  </si>
  <si>
    <t>Effluent d'élevage (bovin, ovin et volaille)</t>
  </si>
  <si>
    <t>Bouaké</t>
  </si>
  <si>
    <t>UC</t>
  </si>
  <si>
    <t>Fertilisation</t>
  </si>
  <si>
    <t>Belleville Cocody</t>
  </si>
  <si>
    <t>7.7213570</t>
  </si>
  <si>
    <t>-4.9837698</t>
  </si>
  <si>
    <t>Elevage bovin</t>
  </si>
  <si>
    <t>Pelure de manioc</t>
  </si>
  <si>
    <t>Alimentation animale</t>
  </si>
  <si>
    <t>Belleville 2</t>
  </si>
  <si>
    <t>7.720978</t>
  </si>
  <si>
    <t>-5.004407</t>
  </si>
  <si>
    <t>Elevage ovin</t>
  </si>
  <si>
    <t>Util2</t>
  </si>
  <si>
    <t>Dest2</t>
  </si>
  <si>
    <t>Local2</t>
  </si>
  <si>
    <t>Broukro</t>
  </si>
  <si>
    <t>7.6657929</t>
  </si>
  <si>
    <t>-5.0428723</t>
  </si>
  <si>
    <t>Mélange crotte de lapin + sciure de bois + son de riz</t>
  </si>
  <si>
    <t>Elevage cunicole</t>
  </si>
  <si>
    <t>Compostage</t>
  </si>
  <si>
    <t>Boukro</t>
  </si>
  <si>
    <t>Compost</t>
  </si>
  <si>
    <t>UT</t>
  </si>
  <si>
    <t>Kanankro</t>
  </si>
  <si>
    <t>7.7141646</t>
  </si>
  <si>
    <t>-4.9700180</t>
  </si>
  <si>
    <t>Elevage porcin</t>
  </si>
  <si>
    <t>Lisier de porc</t>
  </si>
  <si>
    <t>Méthanisation</t>
  </si>
  <si>
    <t>Biogaz</t>
  </si>
  <si>
    <t>Electricité</t>
  </si>
  <si>
    <t>Digestat</t>
  </si>
  <si>
    <t>Dest3</t>
  </si>
  <si>
    <t>Util3</t>
  </si>
  <si>
    <t>Dest4</t>
  </si>
  <si>
    <t>Kouassiblékro</t>
  </si>
  <si>
    <t>Agroalimentaire</t>
  </si>
  <si>
    <t>Anacarde pourrie</t>
  </si>
  <si>
    <t>Elevage</t>
  </si>
  <si>
    <t>UP</t>
  </si>
  <si>
    <t>Takikro</t>
  </si>
  <si>
    <t>Adjonousson</t>
  </si>
  <si>
    <t>Grossiste</t>
  </si>
  <si>
    <t>Marché de Gros</t>
  </si>
  <si>
    <t>Jeté</t>
  </si>
  <si>
    <t>Balle de riz</t>
  </si>
  <si>
    <t>Paillage</t>
  </si>
  <si>
    <t>Fertilisation directe</t>
  </si>
  <si>
    <t>Corridor Sud-Air France 3</t>
  </si>
  <si>
    <t>Boue résiduelle</t>
  </si>
  <si>
    <t>Pisciculture</t>
  </si>
  <si>
    <t>Construction de digues</t>
  </si>
  <si>
    <t>Cité CIDT</t>
  </si>
  <si>
    <t>Tchèlèkro</t>
  </si>
  <si>
    <t>Kamanikro</t>
  </si>
  <si>
    <t>Tolakoudiokro</t>
  </si>
  <si>
    <t>Air France 3</t>
  </si>
  <si>
    <t>Oussmankro</t>
  </si>
  <si>
    <t>Industriel</t>
  </si>
  <si>
    <t>Boue stabilisée</t>
  </si>
  <si>
    <t>Agriculture vivrière</t>
  </si>
  <si>
    <t>Fertilisation après décomposition</t>
  </si>
  <si>
    <t>Stocké dans hangar</t>
  </si>
  <si>
    <t>Campement (Oliénou)</t>
  </si>
  <si>
    <t>Bouse de zébu</t>
  </si>
  <si>
    <t>Adjiyaoleno</t>
  </si>
  <si>
    <t>Parc bovins</t>
  </si>
  <si>
    <t>Dar Es Salam 1</t>
  </si>
  <si>
    <t>Dar Es Salam 2</t>
  </si>
  <si>
    <t>Allokokro</t>
  </si>
  <si>
    <t>Konankakro</t>
  </si>
  <si>
    <t>Jérusalem</t>
  </si>
  <si>
    <t>Laissé au parc</t>
  </si>
  <si>
    <t>Maïs</t>
  </si>
  <si>
    <t>Bouse de zébu + exréments de chèvre</t>
  </si>
  <si>
    <t>Coque d'anacarde</t>
  </si>
  <si>
    <t>Chaudière</t>
  </si>
  <si>
    <t>Combustible</t>
  </si>
  <si>
    <t>Coque d'arachide</t>
  </si>
  <si>
    <t>Korhogo</t>
  </si>
  <si>
    <t>Crotte de lapin</t>
  </si>
  <si>
    <t>Fertilisation par compostage</t>
  </si>
  <si>
    <t>Abattoir</t>
  </si>
  <si>
    <t>Déchets de panse + sang</t>
  </si>
  <si>
    <t>Koko</t>
  </si>
  <si>
    <t>Gonfreville</t>
  </si>
  <si>
    <t>Déchets FICO de coton</t>
  </si>
  <si>
    <t>Confidentiel</t>
  </si>
  <si>
    <t>Déchets sous cyclone de coton</t>
  </si>
  <si>
    <t>Excréments de brebis</t>
  </si>
  <si>
    <t>Konankankro</t>
  </si>
  <si>
    <t>Kottiakro</t>
  </si>
  <si>
    <t>Excréments de brebis + excrément de chèvre</t>
  </si>
  <si>
    <t>Quartier Municipal</t>
  </si>
  <si>
    <t>Brûlé</t>
  </si>
  <si>
    <t>Broukro village</t>
  </si>
  <si>
    <t>Excréments de chèvre</t>
  </si>
  <si>
    <t>Fertilisation indirecte</t>
  </si>
  <si>
    <t>Belleville</t>
  </si>
  <si>
    <t>Kongokro</t>
  </si>
  <si>
    <t>Bendekouassikro</t>
  </si>
  <si>
    <t>Excréments de chèvre + paille de riz</t>
  </si>
  <si>
    <t>Village Kotopenou</t>
  </si>
  <si>
    <t>Excréments de lapin</t>
  </si>
  <si>
    <t>Daloa</t>
  </si>
  <si>
    <t>Broukro 3</t>
  </si>
  <si>
    <t>Enherbement (lutte contre érosion)</t>
  </si>
  <si>
    <t>Monastère Bénédictins Sainte Marie</t>
  </si>
  <si>
    <t>Amanibo</t>
  </si>
  <si>
    <t>Cacaoculture</t>
  </si>
  <si>
    <t>Excréments d'oie et de canard + balle de riz</t>
  </si>
  <si>
    <t>Sessenou</t>
  </si>
  <si>
    <t>Agriculture</t>
  </si>
  <si>
    <t>Feuille + liane igname</t>
  </si>
  <si>
    <t>Feuille manioc</t>
  </si>
  <si>
    <t>Fiente de caille + balle de riz</t>
  </si>
  <si>
    <t>Graines de cola pourries</t>
  </si>
  <si>
    <t>Bioénergie</t>
  </si>
  <si>
    <t>Kongonekro</t>
  </si>
  <si>
    <t>Insecticide</t>
  </si>
  <si>
    <t>Mangoculture</t>
  </si>
  <si>
    <t>Mélange de fiente de volaille + balle de riz</t>
  </si>
  <si>
    <t>Daloa-Soubré</t>
  </si>
  <si>
    <t>Daloa-San Pedro</t>
  </si>
  <si>
    <t>Village Baptiste</t>
  </si>
  <si>
    <t>Soubré</t>
  </si>
  <si>
    <t>Kpangbambo</t>
  </si>
  <si>
    <t>Diabossokroua</t>
  </si>
  <si>
    <t>Belleville 3</t>
  </si>
  <si>
    <t>Anacardier</t>
  </si>
  <si>
    <t>Adié Yaoukro</t>
  </si>
  <si>
    <t>Amanibo 2</t>
  </si>
  <si>
    <t>Air France 2</t>
  </si>
  <si>
    <t>Amanibo 1</t>
  </si>
  <si>
    <t>Konankplikro</t>
  </si>
  <si>
    <t>Mélange de fiente de volaille + copeaux de bois</t>
  </si>
  <si>
    <t>Mélange excréments de brebis + balle de riz</t>
  </si>
  <si>
    <t>Membrane anacarde</t>
  </si>
  <si>
    <t>Paille de maïs</t>
  </si>
  <si>
    <t>Laissé sur la parcelle</t>
  </si>
  <si>
    <t>Paille de riz</t>
  </si>
  <si>
    <t>Enfouissement</t>
  </si>
  <si>
    <t>Riziculture</t>
  </si>
  <si>
    <t>Pomme de cajou</t>
  </si>
  <si>
    <t>Résidus de battage</t>
  </si>
  <si>
    <t>Résidus de culture</t>
  </si>
  <si>
    <t>Gbêkê</t>
  </si>
  <si>
    <t>Résidus de manioc</t>
  </si>
  <si>
    <t>Zone industrielle</t>
  </si>
  <si>
    <t>Résidus d'égrainage</t>
  </si>
  <si>
    <t>Résidus du tri d'igname</t>
  </si>
  <si>
    <t>Résidus du tri d'oignon + paille de mil</t>
  </si>
  <si>
    <t>Tige ligneuse manioc</t>
  </si>
  <si>
    <t>Bois de chauffe</t>
  </si>
  <si>
    <t>Repiquage</t>
  </si>
  <si>
    <t>Urine de lapin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</si>
</sst>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000000"/>
    <numFmt numFmtId="165" formatCode="#,##0.000000"/>
    <numFmt numFmtId="166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Times New Roman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4" applyNumberFormat="1" borderId="3" applyBorder="1" fontId="2" applyFont="1" fillId="0" applyAlignment="1">
      <alignment horizontal="left"/>
    </xf>
    <xf xfId="0" numFmtId="4" applyNumberFormat="1" borderId="3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3" applyNumberFormat="1" borderId="5" applyBorder="1" fontId="3" applyFont="1" fillId="0" applyAlignment="1">
      <alignment horizontal="right"/>
    </xf>
    <xf xfId="0" numFmtId="0" borderId="6" applyBorder="1" fontId="3" applyFont="1" fillId="0" applyAlignment="1">
      <alignment horizontal="left"/>
    </xf>
    <xf xfId="0" numFmtId="4" applyNumberFormat="1" borderId="6" applyBorder="1" fontId="3" applyFont="1" fillId="0" applyAlignment="1">
      <alignment horizontal="right"/>
    </xf>
    <xf xfId="0" numFmtId="0" borderId="7" applyBorder="1" fontId="3" applyFont="1" fillId="0" applyAlignment="1">
      <alignment horizontal="left"/>
    </xf>
    <xf xfId="0" numFmtId="3" applyNumberFormat="1" borderId="8" applyBorder="1" fontId="3" applyFont="1" fillId="0" applyAlignment="1">
      <alignment horizontal="right"/>
    </xf>
    <xf xfId="0" numFmtId="0" borderId="9" applyBorder="1" fontId="3" applyFont="1" fillId="0" applyAlignment="1">
      <alignment horizontal="left"/>
    </xf>
    <xf xfId="0" numFmtId="4" applyNumberFormat="1" borderId="9" applyBorder="1" fontId="3" applyFont="1" fillId="0" applyAlignment="1">
      <alignment horizontal="right"/>
    </xf>
    <xf xfId="0" numFmtId="0" borderId="10" applyBorder="1" fontId="3" applyFont="1" fillId="0" applyAlignment="1">
      <alignment horizontal="left"/>
    </xf>
    <xf xfId="0" numFmtId="3" applyNumberFormat="1" borderId="3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3" applyBorder="1" fontId="4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1" applyBorder="1" fontId="1" applyFont="1" fillId="0" applyAlignment="1">
      <alignment horizontal="left"/>
    </xf>
    <xf xfId="0" numFmtId="3" applyNumberFormat="1" borderId="6" applyBorder="1" fontId="3" applyFont="1" fillId="0" applyAlignment="1">
      <alignment horizontal="left"/>
    </xf>
    <xf xfId="0" numFmtId="3" applyNumberFormat="1" borderId="6" applyBorder="1" fontId="3" applyFont="1" fillId="0" applyAlignment="1">
      <alignment horizontal="right"/>
    </xf>
    <xf xfId="0" numFmtId="3" applyNumberFormat="1" borderId="9" applyBorder="1" fontId="3" applyFont="1" fillId="0" applyAlignment="1">
      <alignment horizontal="left"/>
    </xf>
    <xf xfId="0" numFmtId="4" applyNumberFormat="1" borderId="3" applyBorder="1" fontId="3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right"/>
    </xf>
    <xf xfId="0" numFmtId="1" applyNumberFormat="1" borderId="3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164" applyNumberFormat="1" borderId="3" applyBorder="1" fontId="2" applyFont="1" fillId="0" applyAlignment="1">
      <alignment horizontal="left"/>
    </xf>
    <xf xfId="0" numFmtId="165" applyNumberFormat="1" borderId="3" applyBorder="1" fontId="2" applyFont="1" fillId="0" applyAlignment="1">
      <alignment horizontal="left"/>
    </xf>
    <xf xfId="0" numFmtId="166" applyNumberFormat="1" borderId="3" applyBorder="1" fontId="5" applyFont="1" fillId="0" applyAlignment="1">
      <alignment horizontal="left"/>
    </xf>
    <xf xfId="0" numFmtId="1" applyNumberFormat="1" borderId="3" applyBorder="1" fontId="5" applyFont="1" fillId="0" applyAlignment="1">
      <alignment horizontal="left"/>
    </xf>
    <xf xfId="0" numFmtId="0" borderId="3" applyBorder="1" fontId="5" applyFont="1" fillId="0" applyAlignment="1">
      <alignment horizontal="left"/>
    </xf>
    <xf xfId="0" numFmtId="164" applyNumberFormat="1" borderId="3" applyBorder="1" fontId="5" applyFont="1" fillId="0" applyAlignment="1">
      <alignment horizontal="left"/>
    </xf>
    <xf xfId="0" numFmtId="165" applyNumberFormat="1" borderId="3" applyBorder="1" fontId="5" applyFont="1" fillId="0" applyAlignment="1">
      <alignment horizontal="left"/>
    </xf>
    <xf xfId="0" numFmtId="4" applyNumberFormat="1" borderId="3" applyBorder="1" fontId="5" applyFont="1" fillId="0" applyAlignment="1">
      <alignment horizontal="left"/>
    </xf>
    <xf xfId="0" numFmtId="3" applyNumberFormat="1" borderId="3" applyBorder="1" fontId="5" applyFont="1" fillId="0" applyAlignment="1">
      <alignment horizontal="left"/>
    </xf>
    <xf xfId="0" numFmtId="4" applyNumberFormat="1" borderId="3" applyBorder="1" fontId="5" applyFont="1" fillId="0" applyAlignment="1">
      <alignment horizontal="right"/>
    </xf>
    <xf xfId="0" numFmtId="1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165" applyNumberFormat="1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166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ables/table1.xml><?xml version="1.0" encoding="utf-8"?>
<table xmlns="http://schemas.openxmlformats.org/spreadsheetml/2006/main" ref="A1:S4" displayName="Tableau4" name="Tableau4" id="1" totalsRowShown="0">
  <autoFilter ref="A1:S4"/>
  <tableColumns count="19">
    <tableColumn name="ID" id="1"/>
    <tableColumn name="Localisation_producteur" id="2"/>
    <tableColumn name="X" id="3"/>
    <tableColumn name="Y" id="4"/>
    <tableColumn name="Secteur_activite" id="5"/>
    <tableColumn name="PRO" id="6"/>
    <tableColumn name="QA_t_kl" id="7"/>
    <tableColumn name="QSS_t_kl" id="8"/>
    <tableColumn name="QSP_t_kl" id="9"/>
    <tableColumn name="C/N" id="10"/>
    <tableColumn name="N_kg/t_L" id="11"/>
    <tableColumn name="P_kg/t_L" id="12"/>
    <tableColumn name="K_kg/t_L" id="13"/>
    <tableColumn name="C_kg/t_L" id="14"/>
    <tableColumn name="Local1" id="15"/>
    <tableColumn name="Prix_FCFA/kg_L" id="16"/>
    <tableColumn name="Type" id="17"/>
    <tableColumn name="Dest1" id="18"/>
    <tableColumn name="Util1" id="19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V4" displayName="Tableau3" name="Tableau3" id="2" totalsRowShown="0">
  <autoFilter ref="A1:V4"/>
  <tableColumns count="22">
    <tableColumn name="ID" id="1"/>
    <tableColumn name="Localisation_producteur" id="2"/>
    <tableColumn name="X" id="3"/>
    <tableColumn name="Y" id="4"/>
    <tableColumn name="Secteur_activite" id="5"/>
    <tableColumn name="PRO" id="6"/>
    <tableColumn name="QA_t_kl" id="7"/>
    <tableColumn name="QSS_t_kl" id="8"/>
    <tableColumn name="QSP_t_kl" id="9"/>
    <tableColumn name="C/N" id="10"/>
    <tableColumn name="N_kg/t_L" id="11"/>
    <tableColumn name="P_kg/t_L" id="12"/>
    <tableColumn name="K_kg/t_L" id="13"/>
    <tableColumn name="C_kg/t_L" id="14"/>
    <tableColumn name="Dest1" id="15"/>
    <tableColumn name="Util1" id="16"/>
    <tableColumn name="Local1" id="17"/>
    <tableColumn name="Prix_FCFA/kg_L" id="18"/>
    <tableColumn name="Util2" id="19"/>
    <tableColumn name="Dest2" id="20"/>
    <tableColumn name="Local2" id="21"/>
    <tableColumn name="Type" id="22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Y249" displayName="Tableau2" name="Tableau2" id="3" totalsRowShown="0">
  <autoFilter ref="A1:Y249"/>
  <tableColumns count="25">
    <tableColumn name="ID" id="1"/>
    <tableColumn name="Localisation_producteur" id="2"/>
    <tableColumn name="X" id="3"/>
    <tableColumn name="Y" id="4"/>
    <tableColumn name="Secteur_activite" id="5"/>
    <tableColumn name="PRO" id="6"/>
    <tableColumn name="QA_t_kl" id="7"/>
    <tableColumn name="QSS_t_kl" id="8"/>
    <tableColumn name="QSP_t_kl" id="9"/>
    <tableColumn name="C/N" id="10"/>
    <tableColumn name="N_kg/t_L" id="11"/>
    <tableColumn name="P_kg/t_L" id="12"/>
    <tableColumn name="K_kg/t_L" id="13"/>
    <tableColumn name="C_kg/t_L" id="14"/>
    <tableColumn name="Dest1" id="15"/>
    <tableColumn name="Util1" id="16"/>
    <tableColumn name="Dest2" id="17"/>
    <tableColumn name="Util2" id="18"/>
    <tableColumn name="Local1" id="19"/>
    <tableColumn name="Prix_FCFA/kg_L" id="20"/>
    <tableColumn name="Dest3" id="21"/>
    <tableColumn name="Util3" id="22"/>
    <tableColumn name="Local2" id="23"/>
    <tableColumn name="Dest4" id="24"/>
    <tableColumn name="Type" id="25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49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43" width="6.862142857142857" customWidth="1" bestFit="1"/>
    <col min="2" max="2" style="44" width="22.862142857142857" customWidth="1" bestFit="1"/>
    <col min="3" max="3" style="45" width="11.576428571428572" customWidth="1" bestFit="1"/>
    <col min="4" max="4" style="46" width="17.433571428571426" customWidth="1" bestFit="1"/>
    <col min="5" max="5" style="44" width="18.576428571428572" customWidth="1" bestFit="1"/>
    <col min="6" max="6" style="44" width="26.14785714285714" customWidth="1" bestFit="1"/>
    <col min="7" max="7" style="47" width="12.43357142857143" customWidth="1" bestFit="1"/>
    <col min="8" max="8" style="47" width="11.719285714285713" customWidth="1" bestFit="1"/>
    <col min="9" max="9" style="47" width="12.005" customWidth="1" bestFit="1"/>
    <col min="10" max="10" style="47" width="11.005" customWidth="1" bestFit="1"/>
    <col min="11" max="11" style="47" width="10.719285714285713" customWidth="1" bestFit="1"/>
    <col min="12" max="12" style="47" width="10.576428571428572" customWidth="1" bestFit="1"/>
    <col min="13" max="13" style="47" width="10.576428571428572" customWidth="1" bestFit="1"/>
    <col min="14" max="14" style="47" width="12.862142857142858" customWidth="1" bestFit="1"/>
    <col min="15" max="15" style="44" width="13.862142857142858" customWidth="1" bestFit="1"/>
    <col min="16" max="16" style="44" width="17.862142857142857" customWidth="1" bestFit="1"/>
    <col min="17" max="17" style="44" width="14.862142857142858" customWidth="1" bestFit="1"/>
    <col min="18" max="18" style="44" width="14.43357142857143" customWidth="1" bestFit="1"/>
    <col min="19" max="19" style="44" width="18.433571428571426" customWidth="1" bestFit="1"/>
    <col min="20" max="20" style="48" width="15.290714285714287" customWidth="1" bestFit="1"/>
    <col min="21" max="21" style="44" width="13.719285714285713" customWidth="1" bestFit="1"/>
    <col min="22" max="22" style="44" width="16.433571428571426" customWidth="1" bestFit="1"/>
    <col min="23" max="23" style="44" width="16.14785714285714" customWidth="1" bestFit="1"/>
    <col min="24" max="24" style="44" width="14.576428571428572" customWidth="1" bestFit="1"/>
    <col min="25" max="25" style="44" width="8.005" customWidth="1" bestFit="1"/>
  </cols>
  <sheetData>
    <row x14ac:dyDescent="0.25" r="1" customHeight="1" ht="18.75">
      <c r="A1" s="31" t="s">
        <v>0</v>
      </c>
      <c r="B1" s="32" t="s">
        <v>1</v>
      </c>
      <c r="C1" s="33" t="s">
        <v>2</v>
      </c>
      <c r="D1" s="34" t="s">
        <v>3</v>
      </c>
      <c r="E1" s="32" t="s">
        <v>4</v>
      </c>
      <c r="F1" s="3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32" t="s">
        <v>17</v>
      </c>
      <c r="P1" s="32" t="s">
        <v>18</v>
      </c>
      <c r="Q1" s="32" t="s">
        <v>38</v>
      </c>
      <c r="R1" s="32" t="s">
        <v>37</v>
      </c>
      <c r="S1" s="32" t="s">
        <v>14</v>
      </c>
      <c r="T1" s="35" t="s">
        <v>15</v>
      </c>
      <c r="U1" s="32" t="s">
        <v>58</v>
      </c>
      <c r="V1" s="32" t="s">
        <v>59</v>
      </c>
      <c r="W1" s="32" t="s">
        <v>39</v>
      </c>
      <c r="X1" s="32" t="s">
        <v>60</v>
      </c>
      <c r="Y1" s="32" t="s">
        <v>16</v>
      </c>
    </row>
    <row x14ac:dyDescent="0.25" r="2" customHeight="1" ht="19.5">
      <c r="A2" s="36">
        <v>76</v>
      </c>
      <c r="B2" s="37" t="s">
        <v>61</v>
      </c>
      <c r="C2" s="38">
        <v>7.6986125</v>
      </c>
      <c r="D2" s="39">
        <v>-4.9675469</v>
      </c>
      <c r="E2" s="37" t="s">
        <v>62</v>
      </c>
      <c r="F2" s="37" t="s">
        <v>63</v>
      </c>
      <c r="G2" s="40">
        <v>4200</v>
      </c>
      <c r="H2" s="40">
        <v>1750</v>
      </c>
      <c r="I2" s="40">
        <v>2450</v>
      </c>
      <c r="J2" s="40"/>
      <c r="K2" s="40">
        <v>7.4</v>
      </c>
      <c r="L2" s="40">
        <v>0.36</v>
      </c>
      <c r="M2" s="40">
        <v>9.28</v>
      </c>
      <c r="N2" s="40"/>
      <c r="O2" s="35"/>
      <c r="P2" s="35"/>
      <c r="Q2" s="37" t="s">
        <v>64</v>
      </c>
      <c r="R2" s="37" t="s">
        <v>32</v>
      </c>
      <c r="S2" s="37" t="s">
        <v>24</v>
      </c>
      <c r="T2" s="35">
        <v>25</v>
      </c>
      <c r="U2" s="35"/>
      <c r="V2" s="35"/>
      <c r="W2" s="35"/>
      <c r="X2" s="35"/>
      <c r="Y2" s="37" t="s">
        <v>65</v>
      </c>
    </row>
    <row x14ac:dyDescent="0.25" r="3" customHeight="1" ht="19.5">
      <c r="A3" s="36">
        <v>223</v>
      </c>
      <c r="B3" s="37" t="s">
        <v>66</v>
      </c>
      <c r="C3" s="38">
        <v>7.7547882</v>
      </c>
      <c r="D3" s="39">
        <v>-5.1071</v>
      </c>
      <c r="E3" s="37" t="s">
        <v>62</v>
      </c>
      <c r="F3" s="37" t="s">
        <v>63</v>
      </c>
      <c r="G3" s="40">
        <v>93.75</v>
      </c>
      <c r="H3" s="40">
        <v>31.25</v>
      </c>
      <c r="I3" s="40">
        <v>62.5</v>
      </c>
      <c r="J3" s="40"/>
      <c r="K3" s="40">
        <v>7.4</v>
      </c>
      <c r="L3" s="40">
        <v>0.36</v>
      </c>
      <c r="M3" s="40">
        <v>9.28</v>
      </c>
      <c r="N3" s="40"/>
      <c r="O3" s="35"/>
      <c r="P3" s="35"/>
      <c r="Q3" s="37" t="s">
        <v>64</v>
      </c>
      <c r="R3" s="37" t="s">
        <v>32</v>
      </c>
      <c r="S3" s="37" t="s">
        <v>24</v>
      </c>
      <c r="T3" s="35">
        <v>100</v>
      </c>
      <c r="U3" s="35"/>
      <c r="V3" s="35"/>
      <c r="W3" s="35"/>
      <c r="X3" s="35"/>
      <c r="Y3" s="37" t="s">
        <v>65</v>
      </c>
    </row>
    <row x14ac:dyDescent="0.25" r="4" customHeight="1" ht="19.5">
      <c r="A4" s="36">
        <v>215</v>
      </c>
      <c r="B4" s="37" t="s">
        <v>67</v>
      </c>
      <c r="C4" s="38">
        <v>7.6653867</v>
      </c>
      <c r="D4" s="39">
        <v>-5.0066489</v>
      </c>
      <c r="E4" s="37" t="s">
        <v>62</v>
      </c>
      <c r="F4" s="37" t="s">
        <v>63</v>
      </c>
      <c r="G4" s="40">
        <v>150</v>
      </c>
      <c r="H4" s="40">
        <v>50</v>
      </c>
      <c r="I4" s="40">
        <v>100</v>
      </c>
      <c r="J4" s="40"/>
      <c r="K4" s="40">
        <v>7.4</v>
      </c>
      <c r="L4" s="40">
        <v>0.36</v>
      </c>
      <c r="M4" s="40">
        <v>9.28</v>
      </c>
      <c r="N4" s="40"/>
      <c r="O4" s="35"/>
      <c r="P4" s="35"/>
      <c r="Q4" s="37" t="s">
        <v>68</v>
      </c>
      <c r="R4" s="37" t="s">
        <v>45</v>
      </c>
      <c r="S4" s="37" t="s">
        <v>24</v>
      </c>
      <c r="T4" s="35">
        <f>RANDBETWEEN(5,300)</f>
      </c>
      <c r="U4" s="35"/>
      <c r="V4" s="35"/>
      <c r="W4" s="35"/>
      <c r="X4" s="35"/>
      <c r="Y4" s="37" t="s">
        <v>65</v>
      </c>
    </row>
    <row x14ac:dyDescent="0.25" r="5" customHeight="1" ht="19.5">
      <c r="A5" s="36">
        <v>68</v>
      </c>
      <c r="B5" s="37" t="s">
        <v>69</v>
      </c>
      <c r="C5" s="38">
        <v>7.6972026</v>
      </c>
      <c r="D5" s="39">
        <v>-5.024676</v>
      </c>
      <c r="E5" s="37" t="s">
        <v>62</v>
      </c>
      <c r="F5" s="37" t="s">
        <v>63</v>
      </c>
      <c r="G5" s="40">
        <v>21.657</v>
      </c>
      <c r="H5" s="40">
        <v>3.822</v>
      </c>
      <c r="I5" s="40">
        <v>17.835</v>
      </c>
      <c r="J5" s="40"/>
      <c r="K5" s="40">
        <v>7.4</v>
      </c>
      <c r="L5" s="40">
        <v>0.36</v>
      </c>
      <c r="M5" s="40">
        <v>9.28</v>
      </c>
      <c r="N5" s="40"/>
      <c r="O5" s="35"/>
      <c r="P5" s="35"/>
      <c r="Q5" s="37" t="s">
        <v>64</v>
      </c>
      <c r="R5" s="37" t="s">
        <v>32</v>
      </c>
      <c r="S5" s="35"/>
      <c r="T5" s="35">
        <f>RANDBETWEEN(5,300)</f>
      </c>
      <c r="U5" s="35"/>
      <c r="V5" s="35"/>
      <c r="W5" s="35"/>
      <c r="X5" s="37" t="s">
        <v>70</v>
      </c>
      <c r="Y5" s="37" t="s">
        <v>65</v>
      </c>
    </row>
    <row x14ac:dyDescent="0.25" r="6" customHeight="1" ht="19.5">
      <c r="A6" s="36">
        <v>66</v>
      </c>
      <c r="B6" s="37" t="s">
        <v>69</v>
      </c>
      <c r="C6" s="38">
        <v>7.6948375</v>
      </c>
      <c r="D6" s="39">
        <v>-5.0238594</v>
      </c>
      <c r="E6" s="37" t="s">
        <v>62</v>
      </c>
      <c r="F6" s="37" t="s">
        <v>71</v>
      </c>
      <c r="G6" s="40">
        <v>1831.2</v>
      </c>
      <c r="H6" s="40">
        <v>969.62</v>
      </c>
      <c r="I6" s="40">
        <v>861.88</v>
      </c>
      <c r="J6" s="40">
        <f>Tableau2[[#This Row], [C_kg/t_L]]/Tableau2[[#This Row], [N_kg/t_L]]</f>
      </c>
      <c r="K6" s="40">
        <v>12</v>
      </c>
      <c r="L6" s="40">
        <v>12</v>
      </c>
      <c r="M6" s="40">
        <v>1</v>
      </c>
      <c r="N6" s="40">
        <v>7.6</v>
      </c>
      <c r="O6" s="35"/>
      <c r="P6" s="37" t="s">
        <v>72</v>
      </c>
      <c r="Q6" s="35"/>
      <c r="R6" s="35"/>
      <c r="S6" s="35"/>
      <c r="T6" s="35">
        <f>RANDBETWEEN(5,300)</f>
      </c>
      <c r="U6" s="37" t="s">
        <v>22</v>
      </c>
      <c r="V6" s="37" t="s">
        <v>73</v>
      </c>
      <c r="W6" s="37" t="s">
        <v>24</v>
      </c>
      <c r="X6" s="35"/>
      <c r="Y6" s="37" t="s">
        <v>65</v>
      </c>
    </row>
    <row x14ac:dyDescent="0.25" r="7" customHeight="1" ht="19.5">
      <c r="A7" s="36">
        <v>97</v>
      </c>
      <c r="B7" s="37" t="s">
        <v>74</v>
      </c>
      <c r="C7" s="38">
        <v>7.6458123</v>
      </c>
      <c r="D7" s="39">
        <v>-5.0343906</v>
      </c>
      <c r="E7" s="37" t="s">
        <v>64</v>
      </c>
      <c r="F7" s="37" t="s">
        <v>75</v>
      </c>
      <c r="G7" s="40">
        <v>5381.6</v>
      </c>
      <c r="H7" s="40">
        <v>2242.33</v>
      </c>
      <c r="I7" s="40">
        <v>3139.27</v>
      </c>
      <c r="J7" s="40"/>
      <c r="K7" s="40">
        <v>1</v>
      </c>
      <c r="L7" s="40">
        <v>0.49</v>
      </c>
      <c r="M7" s="40">
        <v>1.7</v>
      </c>
      <c r="N7" s="40"/>
      <c r="O7" s="37" t="s">
        <v>76</v>
      </c>
      <c r="P7" s="37" t="s">
        <v>77</v>
      </c>
      <c r="Q7" s="35"/>
      <c r="R7" s="35"/>
      <c r="S7" s="35"/>
      <c r="T7" s="35">
        <f>RANDBETWEEN(5,300)</f>
      </c>
      <c r="U7" s="35"/>
      <c r="V7" s="35"/>
      <c r="W7" s="35"/>
      <c r="X7" s="35"/>
      <c r="Y7" s="37" t="s">
        <v>65</v>
      </c>
    </row>
    <row x14ac:dyDescent="0.25" r="8" customHeight="1" ht="19.5">
      <c r="A8" s="36">
        <v>77</v>
      </c>
      <c r="B8" s="37" t="s">
        <v>78</v>
      </c>
      <c r="C8" s="38">
        <v>7.6849811</v>
      </c>
      <c r="D8" s="39">
        <v>-5.0774466</v>
      </c>
      <c r="E8" s="37" t="s">
        <v>64</v>
      </c>
      <c r="F8" s="37" t="s">
        <v>75</v>
      </c>
      <c r="G8" s="40">
        <v>1575</v>
      </c>
      <c r="H8" s="40">
        <v>656.25</v>
      </c>
      <c r="I8" s="40">
        <v>918.75</v>
      </c>
      <c r="J8" s="40"/>
      <c r="K8" s="40">
        <v>1</v>
      </c>
      <c r="L8" s="40">
        <v>0.49</v>
      </c>
      <c r="M8" s="40">
        <v>1.7</v>
      </c>
      <c r="N8" s="40"/>
      <c r="O8" s="37" t="s">
        <v>76</v>
      </c>
      <c r="P8" s="37" t="s">
        <v>77</v>
      </c>
      <c r="Q8" s="35"/>
      <c r="R8" s="35"/>
      <c r="S8" s="35"/>
      <c r="T8" s="35">
        <f>RANDBETWEEN(5,300)</f>
      </c>
      <c r="U8" s="35"/>
      <c r="V8" s="35"/>
      <c r="W8" s="35"/>
      <c r="X8" s="35"/>
      <c r="Y8" s="37" t="s">
        <v>65</v>
      </c>
    </row>
    <row x14ac:dyDescent="0.25" r="9" customHeight="1" ht="19.5">
      <c r="A9" s="36">
        <v>46</v>
      </c>
      <c r="B9" s="37" t="s">
        <v>79</v>
      </c>
      <c r="C9" s="38">
        <v>7.670965</v>
      </c>
      <c r="D9" s="39">
        <v>-5.100908</v>
      </c>
      <c r="E9" s="37" t="s">
        <v>64</v>
      </c>
      <c r="F9" s="37" t="s">
        <v>75</v>
      </c>
      <c r="G9" s="40">
        <v>151.2</v>
      </c>
      <c r="H9" s="40">
        <v>63</v>
      </c>
      <c r="I9" s="40">
        <v>88.2</v>
      </c>
      <c r="J9" s="40"/>
      <c r="K9" s="40">
        <v>1</v>
      </c>
      <c r="L9" s="40">
        <v>0.49</v>
      </c>
      <c r="M9" s="40">
        <v>1.7</v>
      </c>
      <c r="N9" s="40"/>
      <c r="O9" s="37" t="s">
        <v>76</v>
      </c>
      <c r="P9" s="37" t="s">
        <v>77</v>
      </c>
      <c r="Q9" s="35"/>
      <c r="R9" s="35"/>
      <c r="S9" s="35"/>
      <c r="T9" s="35">
        <f>RANDBETWEEN(5,300)</f>
      </c>
      <c r="U9" s="35"/>
      <c r="V9" s="35"/>
      <c r="W9" s="35"/>
      <c r="X9" s="35"/>
      <c r="Y9" s="37" t="s">
        <v>65</v>
      </c>
    </row>
    <row x14ac:dyDescent="0.25" r="10" customHeight="1" ht="19.5">
      <c r="A10" s="36">
        <v>96</v>
      </c>
      <c r="B10" s="37" t="s">
        <v>80</v>
      </c>
      <c r="C10" s="38">
        <v>7.7063625</v>
      </c>
      <c r="D10" s="39">
        <v>-5.0306719</v>
      </c>
      <c r="E10" s="37" t="s">
        <v>64</v>
      </c>
      <c r="F10" s="37" t="s">
        <v>75</v>
      </c>
      <c r="G10" s="40">
        <v>399.84</v>
      </c>
      <c r="H10" s="40">
        <v>166.6</v>
      </c>
      <c r="I10" s="40">
        <v>233.24</v>
      </c>
      <c r="J10" s="40"/>
      <c r="K10" s="40">
        <v>1</v>
      </c>
      <c r="L10" s="40">
        <v>0.49</v>
      </c>
      <c r="M10" s="40">
        <v>1.7</v>
      </c>
      <c r="N10" s="40"/>
      <c r="O10" s="37" t="s">
        <v>76</v>
      </c>
      <c r="P10" s="37" t="s">
        <v>77</v>
      </c>
      <c r="Q10" s="35"/>
      <c r="R10" s="35"/>
      <c r="S10" s="35"/>
      <c r="T10" s="35">
        <f>RANDBETWEEN(5,300)</f>
      </c>
      <c r="U10" s="35"/>
      <c r="V10" s="35"/>
      <c r="W10" s="35"/>
      <c r="X10" s="35"/>
      <c r="Y10" s="37" t="s">
        <v>65</v>
      </c>
    </row>
    <row x14ac:dyDescent="0.25" r="11" customHeight="1" ht="19.5">
      <c r="A11" s="36">
        <v>73</v>
      </c>
      <c r="B11" s="37" t="s">
        <v>81</v>
      </c>
      <c r="C11" s="38">
        <v>7.736619</v>
      </c>
      <c r="D11" s="39">
        <v>-5.051762</v>
      </c>
      <c r="E11" s="37" t="s">
        <v>64</v>
      </c>
      <c r="F11" s="37" t="s">
        <v>75</v>
      </c>
      <c r="G11" s="40">
        <v>749.7</v>
      </c>
      <c r="H11" s="40">
        <v>312.375</v>
      </c>
      <c r="I11" s="40">
        <v>124.95</v>
      </c>
      <c r="J11" s="40"/>
      <c r="K11" s="40">
        <v>1</v>
      </c>
      <c r="L11" s="40">
        <v>0.49</v>
      </c>
      <c r="M11" s="40">
        <v>1.7</v>
      </c>
      <c r="N11" s="40"/>
      <c r="O11" s="37" t="s">
        <v>76</v>
      </c>
      <c r="P11" s="37" t="s">
        <v>77</v>
      </c>
      <c r="Q11" s="35"/>
      <c r="R11" s="35"/>
      <c r="S11" s="35"/>
      <c r="T11" s="35">
        <f>RANDBETWEEN(5,300)</f>
      </c>
      <c r="U11" s="35"/>
      <c r="V11" s="35"/>
      <c r="W11" s="35"/>
      <c r="X11" s="35"/>
      <c r="Y11" s="37" t="s">
        <v>65</v>
      </c>
    </row>
    <row x14ac:dyDescent="0.25" r="12" customHeight="1" ht="19.5">
      <c r="A12" s="36">
        <v>98</v>
      </c>
      <c r="B12" s="37" t="s">
        <v>82</v>
      </c>
      <c r="C12" s="38">
        <v>7.6414125</v>
      </c>
      <c r="D12" s="39">
        <v>-5.0275156</v>
      </c>
      <c r="E12" s="37" t="s">
        <v>64</v>
      </c>
      <c r="F12" s="37" t="s">
        <v>75</v>
      </c>
      <c r="G12" s="40">
        <v>4032</v>
      </c>
      <c r="H12" s="40">
        <v>1680</v>
      </c>
      <c r="I12" s="40">
        <v>2352</v>
      </c>
      <c r="J12" s="40"/>
      <c r="K12" s="40">
        <v>1</v>
      </c>
      <c r="L12" s="40">
        <v>0.49</v>
      </c>
      <c r="M12" s="40">
        <v>1.7</v>
      </c>
      <c r="N12" s="40"/>
      <c r="O12" s="37" t="s">
        <v>76</v>
      </c>
      <c r="P12" s="37" t="s">
        <v>77</v>
      </c>
      <c r="Q12" s="35"/>
      <c r="R12" s="35"/>
      <c r="S12" s="35"/>
      <c r="T12" s="35">
        <f>RANDBETWEEN(5,300)</f>
      </c>
      <c r="U12" s="35"/>
      <c r="V12" s="35"/>
      <c r="W12" s="35"/>
      <c r="X12" s="35"/>
      <c r="Y12" s="37" t="s">
        <v>65</v>
      </c>
    </row>
    <row x14ac:dyDescent="0.25" r="13" customHeight="1" ht="19.5">
      <c r="A13" s="36">
        <v>109</v>
      </c>
      <c r="B13" s="37" t="s">
        <v>83</v>
      </c>
      <c r="C13" s="38">
        <v>7.669656</v>
      </c>
      <c r="D13" s="39">
        <v>-4.995378</v>
      </c>
      <c r="E13" s="37" t="s">
        <v>64</v>
      </c>
      <c r="F13" s="37" t="s">
        <v>75</v>
      </c>
      <c r="G13" s="40">
        <v>1050</v>
      </c>
      <c r="H13" s="40">
        <v>437.5</v>
      </c>
      <c r="I13" s="40">
        <v>612.5</v>
      </c>
      <c r="J13" s="40"/>
      <c r="K13" s="40">
        <v>1</v>
      </c>
      <c r="L13" s="40">
        <v>0.49</v>
      </c>
      <c r="M13" s="40">
        <v>1.7</v>
      </c>
      <c r="N13" s="40"/>
      <c r="O13" s="37" t="s">
        <v>76</v>
      </c>
      <c r="P13" s="37" t="s">
        <v>77</v>
      </c>
      <c r="Q13" s="35"/>
      <c r="R13" s="35"/>
      <c r="S13" s="35"/>
      <c r="T13" s="35">
        <f>RANDBETWEEN(5,300)</f>
      </c>
      <c r="U13" s="35"/>
      <c r="V13" s="35"/>
      <c r="W13" s="35"/>
      <c r="X13" s="35"/>
      <c r="Y13" s="37" t="s">
        <v>65</v>
      </c>
    </row>
    <row x14ac:dyDescent="0.25" r="14" customHeight="1" ht="19.5">
      <c r="A14" s="36">
        <v>95</v>
      </c>
      <c r="B14" s="37" t="s">
        <v>61</v>
      </c>
      <c r="C14" s="38">
        <v>7.6979921</v>
      </c>
      <c r="D14" s="39">
        <v>-4.9665355</v>
      </c>
      <c r="E14" s="37" t="s">
        <v>84</v>
      </c>
      <c r="F14" s="37" t="s">
        <v>85</v>
      </c>
      <c r="G14" s="41">
        <v>139356</v>
      </c>
      <c r="H14" s="41">
        <v>58065</v>
      </c>
      <c r="I14" s="41">
        <v>81291</v>
      </c>
      <c r="J14" s="41">
        <f>Tableau2[[#This Row], [C_kg/t_L]]/Tableau2[[#This Row], [N_kg/t_L]]</f>
      </c>
      <c r="K14" s="41">
        <v>5050</v>
      </c>
      <c r="L14" s="41">
        <v>5645</v>
      </c>
      <c r="M14" s="41">
        <v>3918</v>
      </c>
      <c r="N14" s="41">
        <v>69200</v>
      </c>
      <c r="O14" s="37" t="s">
        <v>22</v>
      </c>
      <c r="P14" s="37" t="s">
        <v>45</v>
      </c>
      <c r="Q14" s="35"/>
      <c r="R14" s="37" t="s">
        <v>72</v>
      </c>
      <c r="S14" s="35"/>
      <c r="T14" s="35">
        <f>RANDBETWEEN(5,300)</f>
      </c>
      <c r="U14" s="37" t="s">
        <v>86</v>
      </c>
      <c r="V14" s="37" t="s">
        <v>87</v>
      </c>
      <c r="W14" s="35"/>
      <c r="X14" s="37" t="s">
        <v>88</v>
      </c>
      <c r="Y14" s="37" t="s">
        <v>65</v>
      </c>
    </row>
    <row x14ac:dyDescent="0.25" r="15" customHeight="1" ht="19.5">
      <c r="A15" s="36">
        <v>146</v>
      </c>
      <c r="B15" s="37" t="s">
        <v>89</v>
      </c>
      <c r="C15" s="38">
        <v>7.6997875</v>
      </c>
      <c r="D15" s="39">
        <v>-4.9858906</v>
      </c>
      <c r="E15" s="37" t="s">
        <v>64</v>
      </c>
      <c r="F15" s="37" t="s">
        <v>90</v>
      </c>
      <c r="G15" s="40">
        <v>2.16</v>
      </c>
      <c r="H15" s="40">
        <v>0.9</v>
      </c>
      <c r="I15" s="40">
        <v>1.26</v>
      </c>
      <c r="J15" s="40">
        <f>N15/K15</f>
      </c>
      <c r="K15" s="40">
        <v>17.2</v>
      </c>
      <c r="L15" s="40">
        <v>11.13</v>
      </c>
      <c r="M15" s="40">
        <v>6.96</v>
      </c>
      <c r="N15" s="40">
        <v>265.2</v>
      </c>
      <c r="O15" s="37" t="s">
        <v>22</v>
      </c>
      <c r="P15" s="37" t="s">
        <v>73</v>
      </c>
      <c r="Q15" s="35"/>
      <c r="R15" s="35"/>
      <c r="S15" s="35"/>
      <c r="T15" s="35">
        <f>RANDBETWEEN(5,300)</f>
      </c>
      <c r="U15" s="35"/>
      <c r="V15" s="35"/>
      <c r="W15" s="35"/>
      <c r="X15" s="35"/>
      <c r="Y15" s="37" t="s">
        <v>65</v>
      </c>
    </row>
    <row x14ac:dyDescent="0.25" r="16" customHeight="1" ht="19.5">
      <c r="A16" s="36">
        <v>145</v>
      </c>
      <c r="B16" s="37" t="s">
        <v>89</v>
      </c>
      <c r="C16" s="38">
        <v>7.6993375</v>
      </c>
      <c r="D16" s="39">
        <v>-4.9872031</v>
      </c>
      <c r="E16" s="37" t="s">
        <v>64</v>
      </c>
      <c r="F16" s="37" t="s">
        <v>90</v>
      </c>
      <c r="G16" s="40">
        <v>12.48</v>
      </c>
      <c r="H16" s="40">
        <v>5.2</v>
      </c>
      <c r="I16" s="40">
        <v>7.28</v>
      </c>
      <c r="J16" s="40">
        <f>N16/K16</f>
      </c>
      <c r="K16" s="40">
        <v>17.2</v>
      </c>
      <c r="L16" s="40">
        <v>11.13</v>
      </c>
      <c r="M16" s="40">
        <v>6.96</v>
      </c>
      <c r="N16" s="40">
        <v>265.2</v>
      </c>
      <c r="O16" s="35"/>
      <c r="P16" s="35"/>
      <c r="Q16" s="35"/>
      <c r="R16" s="35"/>
      <c r="S16" s="35"/>
      <c r="T16" s="35">
        <f>RANDBETWEEN(5,300)</f>
      </c>
      <c r="U16" s="37" t="s">
        <v>22</v>
      </c>
      <c r="V16" s="37" t="s">
        <v>73</v>
      </c>
      <c r="W16" s="37" t="s">
        <v>24</v>
      </c>
      <c r="X16" s="35"/>
      <c r="Y16" s="37" t="s">
        <v>65</v>
      </c>
    </row>
    <row x14ac:dyDescent="0.25" r="17" customHeight="1" ht="19.5">
      <c r="A17" s="36">
        <v>10</v>
      </c>
      <c r="B17" s="37" t="s">
        <v>91</v>
      </c>
      <c r="C17" s="38">
        <v>7.6737238</v>
      </c>
      <c r="D17" s="39">
        <v>-5.0801401</v>
      </c>
      <c r="E17" s="37" t="s">
        <v>64</v>
      </c>
      <c r="F17" s="37" t="s">
        <v>90</v>
      </c>
      <c r="G17" s="40">
        <v>10.5</v>
      </c>
      <c r="H17" s="40">
        <v>4.5</v>
      </c>
      <c r="I17" s="40">
        <v>6</v>
      </c>
      <c r="J17" s="40">
        <f>N17/K17</f>
      </c>
      <c r="K17" s="40">
        <v>17.2</v>
      </c>
      <c r="L17" s="40">
        <v>11.13</v>
      </c>
      <c r="M17" s="40">
        <v>6.96</v>
      </c>
      <c r="N17" s="40">
        <v>265.2</v>
      </c>
      <c r="O17" s="35"/>
      <c r="P17" s="35"/>
      <c r="Q17" s="35"/>
      <c r="R17" s="35"/>
      <c r="S17" s="35"/>
      <c r="T17" s="35">
        <f>RANDBETWEEN(5,300)</f>
      </c>
      <c r="U17" s="37" t="s">
        <v>22</v>
      </c>
      <c r="V17" s="37" t="s">
        <v>73</v>
      </c>
      <c r="W17" s="37" t="s">
        <v>24</v>
      </c>
      <c r="X17" s="35"/>
      <c r="Y17" s="37" t="s">
        <v>65</v>
      </c>
    </row>
    <row x14ac:dyDescent="0.25" r="18" customHeight="1" ht="19.5">
      <c r="A18" s="36">
        <v>108</v>
      </c>
      <c r="B18" s="37" t="s">
        <v>83</v>
      </c>
      <c r="C18" s="38">
        <v>7.669656</v>
      </c>
      <c r="D18" s="39">
        <v>-4.995378</v>
      </c>
      <c r="E18" s="37" t="s">
        <v>64</v>
      </c>
      <c r="F18" s="37" t="s">
        <v>90</v>
      </c>
      <c r="G18" s="40">
        <v>187.2</v>
      </c>
      <c r="H18" s="40">
        <v>78</v>
      </c>
      <c r="I18" s="40">
        <v>109.2</v>
      </c>
      <c r="J18" s="40">
        <f>N18/K18</f>
      </c>
      <c r="K18" s="40">
        <v>17.2</v>
      </c>
      <c r="L18" s="40">
        <v>11.13</v>
      </c>
      <c r="M18" s="40">
        <v>6.96</v>
      </c>
      <c r="N18" s="40">
        <v>265.2</v>
      </c>
      <c r="O18" s="37" t="s">
        <v>92</v>
      </c>
      <c r="P18" s="37" t="s">
        <v>87</v>
      </c>
      <c r="Q18" s="35"/>
      <c r="R18" s="35"/>
      <c r="S18" s="35"/>
      <c r="T18" s="35">
        <f>RANDBETWEEN(5,300)</f>
      </c>
      <c r="U18" s="37" t="s">
        <v>22</v>
      </c>
      <c r="V18" s="37" t="s">
        <v>73</v>
      </c>
      <c r="W18" s="37" t="s">
        <v>24</v>
      </c>
      <c r="X18" s="35"/>
      <c r="Y18" s="37" t="s">
        <v>65</v>
      </c>
    </row>
    <row x14ac:dyDescent="0.25" r="19" customHeight="1" ht="19.5">
      <c r="A19" s="36">
        <v>104</v>
      </c>
      <c r="B19" s="37" t="s">
        <v>83</v>
      </c>
      <c r="C19" s="38">
        <v>7.669692</v>
      </c>
      <c r="D19" s="39">
        <v>-4.996481</v>
      </c>
      <c r="E19" s="37" t="s">
        <v>64</v>
      </c>
      <c r="F19" s="37" t="s">
        <v>90</v>
      </c>
      <c r="G19" s="40">
        <v>25.5</v>
      </c>
      <c r="H19" s="40">
        <v>10.5</v>
      </c>
      <c r="I19" s="40">
        <v>14.7</v>
      </c>
      <c r="J19" s="40">
        <f>N19/K19</f>
      </c>
      <c r="K19" s="40">
        <v>17.2</v>
      </c>
      <c r="L19" s="40">
        <v>11.13</v>
      </c>
      <c r="M19" s="40">
        <v>6.96</v>
      </c>
      <c r="N19" s="40">
        <v>265.2</v>
      </c>
      <c r="O19" s="37" t="s">
        <v>92</v>
      </c>
      <c r="P19" s="37" t="s">
        <v>87</v>
      </c>
      <c r="Q19" s="35"/>
      <c r="R19" s="35"/>
      <c r="S19" s="35"/>
      <c r="T19" s="35">
        <f>RANDBETWEEN(5,300)</f>
      </c>
      <c r="U19" s="37" t="s">
        <v>22</v>
      </c>
      <c r="V19" s="37" t="s">
        <v>73</v>
      </c>
      <c r="W19" s="37" t="s">
        <v>24</v>
      </c>
      <c r="X19" s="35"/>
      <c r="Y19" s="37" t="s">
        <v>65</v>
      </c>
    </row>
    <row x14ac:dyDescent="0.25" r="20" customHeight="1" ht="19.5">
      <c r="A20" s="36">
        <v>72</v>
      </c>
      <c r="B20" s="37" t="s">
        <v>81</v>
      </c>
      <c r="C20" s="38">
        <v>7.736619</v>
      </c>
      <c r="D20" s="39">
        <v>-5.051762</v>
      </c>
      <c r="E20" s="37" t="s">
        <v>64</v>
      </c>
      <c r="F20" s="37" t="s">
        <v>90</v>
      </c>
      <c r="G20" s="40">
        <v>14.3</v>
      </c>
      <c r="H20" s="40">
        <v>5.95</v>
      </c>
      <c r="I20" s="40">
        <v>8.33</v>
      </c>
      <c r="J20" s="40">
        <f>N20/K20</f>
      </c>
      <c r="K20" s="40">
        <v>17.2</v>
      </c>
      <c r="L20" s="40">
        <v>11.13</v>
      </c>
      <c r="M20" s="40">
        <v>6.96</v>
      </c>
      <c r="N20" s="40">
        <v>265.2</v>
      </c>
      <c r="O20" s="35"/>
      <c r="P20" s="35"/>
      <c r="Q20" s="35"/>
      <c r="R20" s="35"/>
      <c r="S20" s="35"/>
      <c r="T20" s="35">
        <f>RANDBETWEEN(5,300)</f>
      </c>
      <c r="U20" s="37" t="s">
        <v>22</v>
      </c>
      <c r="V20" s="37" t="s">
        <v>73</v>
      </c>
      <c r="W20" s="37" t="s">
        <v>24</v>
      </c>
      <c r="X20" s="35"/>
      <c r="Y20" s="37" t="s">
        <v>65</v>
      </c>
    </row>
    <row x14ac:dyDescent="0.25" r="21" customHeight="1" ht="19.5">
      <c r="A21" s="36">
        <v>47</v>
      </c>
      <c r="B21" s="37" t="s">
        <v>93</v>
      </c>
      <c r="C21" s="38">
        <v>7.707592</v>
      </c>
      <c r="D21" s="39">
        <v>-5.031385</v>
      </c>
      <c r="E21" s="37" t="s">
        <v>64</v>
      </c>
      <c r="F21" s="37" t="s">
        <v>90</v>
      </c>
      <c r="G21" s="40">
        <v>2.4</v>
      </c>
      <c r="H21" s="40">
        <v>1</v>
      </c>
      <c r="I21" s="40">
        <v>1.4</v>
      </c>
      <c r="J21" s="40">
        <f>N21/K21</f>
      </c>
      <c r="K21" s="40">
        <v>17.2</v>
      </c>
      <c r="L21" s="40">
        <v>11.13</v>
      </c>
      <c r="M21" s="40">
        <v>6.96</v>
      </c>
      <c r="N21" s="40">
        <v>265.2</v>
      </c>
      <c r="O21" s="35"/>
      <c r="P21" s="35"/>
      <c r="Q21" s="35"/>
      <c r="R21" s="35"/>
      <c r="S21" s="35"/>
      <c r="T21" s="35">
        <f>RANDBETWEEN(5,300)</f>
      </c>
      <c r="U21" s="37" t="s">
        <v>22</v>
      </c>
      <c r="V21" s="37" t="s">
        <v>73</v>
      </c>
      <c r="W21" s="37" t="s">
        <v>24</v>
      </c>
      <c r="X21" s="35"/>
      <c r="Y21" s="37" t="s">
        <v>65</v>
      </c>
    </row>
    <row x14ac:dyDescent="0.25" r="22" customHeight="1" ht="19.5">
      <c r="A22" s="36">
        <v>143</v>
      </c>
      <c r="B22" s="37" t="s">
        <v>89</v>
      </c>
      <c r="C22" s="38">
        <v>7.696925</v>
      </c>
      <c r="D22" s="39">
        <v>-4.9877656</v>
      </c>
      <c r="E22" s="37" t="s">
        <v>64</v>
      </c>
      <c r="F22" s="37" t="s">
        <v>90</v>
      </c>
      <c r="G22" s="40">
        <v>14.4</v>
      </c>
      <c r="H22" s="40">
        <v>8.471</v>
      </c>
      <c r="I22" s="40">
        <v>5.929</v>
      </c>
      <c r="J22" s="40">
        <f>N22/K22</f>
      </c>
      <c r="K22" s="40">
        <v>17.2</v>
      </c>
      <c r="L22" s="40">
        <v>11.13</v>
      </c>
      <c r="M22" s="40">
        <v>6.96</v>
      </c>
      <c r="N22" s="40">
        <v>265.2</v>
      </c>
      <c r="O22" s="35"/>
      <c r="P22" s="35"/>
      <c r="Q22" s="35"/>
      <c r="R22" s="35"/>
      <c r="S22" s="35"/>
      <c r="T22" s="35">
        <f>RANDBETWEEN(5,300)</f>
      </c>
      <c r="U22" s="37" t="s">
        <v>22</v>
      </c>
      <c r="V22" s="37" t="s">
        <v>73</v>
      </c>
      <c r="W22" s="37" t="s">
        <v>24</v>
      </c>
      <c r="X22" s="35"/>
      <c r="Y22" s="37" t="s">
        <v>65</v>
      </c>
    </row>
    <row x14ac:dyDescent="0.25" r="23" customHeight="1" ht="19.5">
      <c r="A23" s="36">
        <v>105</v>
      </c>
      <c r="B23" s="37" t="s">
        <v>83</v>
      </c>
      <c r="C23" s="38">
        <v>7.669692</v>
      </c>
      <c r="D23" s="39">
        <v>-4.996481</v>
      </c>
      <c r="E23" s="37" t="s">
        <v>64</v>
      </c>
      <c r="F23" s="37" t="s">
        <v>90</v>
      </c>
      <c r="G23" s="40">
        <v>3.96</v>
      </c>
      <c r="H23" s="40">
        <v>1.65</v>
      </c>
      <c r="I23" s="40">
        <v>2.31</v>
      </c>
      <c r="J23" s="40">
        <f>N23/K23</f>
      </c>
      <c r="K23" s="40">
        <v>17.2</v>
      </c>
      <c r="L23" s="40">
        <v>11.13</v>
      </c>
      <c r="M23" s="40">
        <v>6.96</v>
      </c>
      <c r="N23" s="40">
        <v>265.2</v>
      </c>
      <c r="O23" s="37" t="s">
        <v>92</v>
      </c>
      <c r="P23" s="37" t="s">
        <v>87</v>
      </c>
      <c r="Q23" s="35"/>
      <c r="R23" s="35"/>
      <c r="S23" s="35"/>
      <c r="T23" s="35">
        <f>RANDBETWEEN(5,300)</f>
      </c>
      <c r="U23" s="37" t="s">
        <v>22</v>
      </c>
      <c r="V23" s="37" t="s">
        <v>73</v>
      </c>
      <c r="W23" s="37" t="s">
        <v>24</v>
      </c>
      <c r="X23" s="35"/>
      <c r="Y23" s="37" t="s">
        <v>65</v>
      </c>
    </row>
    <row x14ac:dyDescent="0.25" r="24" customHeight="1" ht="19.5">
      <c r="A24" s="36">
        <v>112</v>
      </c>
      <c r="B24" s="37" t="s">
        <v>94</v>
      </c>
      <c r="C24" s="38">
        <v>7.7297761</v>
      </c>
      <c r="D24" s="39">
        <v>-5.029549</v>
      </c>
      <c r="E24" s="37" t="s">
        <v>64</v>
      </c>
      <c r="F24" s="37" t="s">
        <v>90</v>
      </c>
      <c r="G24" s="40">
        <v>324</v>
      </c>
      <c r="H24" s="40">
        <v>135</v>
      </c>
      <c r="I24" s="40">
        <v>189</v>
      </c>
      <c r="J24" s="40">
        <f>N24/K24</f>
      </c>
      <c r="K24" s="40">
        <v>17.2</v>
      </c>
      <c r="L24" s="40">
        <v>11.13</v>
      </c>
      <c r="M24" s="40">
        <v>6.96</v>
      </c>
      <c r="N24" s="40">
        <v>265.2</v>
      </c>
      <c r="O24" s="37" t="s">
        <v>22</v>
      </c>
      <c r="P24" s="37" t="s">
        <v>45</v>
      </c>
      <c r="Q24" s="35"/>
      <c r="R24" s="37" t="s">
        <v>72</v>
      </c>
      <c r="S24" s="35"/>
      <c r="T24" s="35">
        <f>RANDBETWEEN(5,300)</f>
      </c>
      <c r="U24" s="37" t="s">
        <v>86</v>
      </c>
      <c r="V24" s="37" t="s">
        <v>87</v>
      </c>
      <c r="W24" s="35"/>
      <c r="X24" s="37" t="s">
        <v>70</v>
      </c>
      <c r="Y24" s="37" t="s">
        <v>65</v>
      </c>
    </row>
    <row x14ac:dyDescent="0.25" r="25" customHeight="1" ht="18.75">
      <c r="A25" s="36">
        <v>189</v>
      </c>
      <c r="B25" s="37" t="s">
        <v>95</v>
      </c>
      <c r="C25" s="38">
        <v>7.733258</v>
      </c>
      <c r="D25" s="39">
        <v>-5.07806</v>
      </c>
      <c r="E25" s="37" t="s">
        <v>64</v>
      </c>
      <c r="F25" s="37" t="s">
        <v>90</v>
      </c>
      <c r="G25" s="40">
        <v>36</v>
      </c>
      <c r="H25" s="40">
        <v>12</v>
      </c>
      <c r="I25" s="40">
        <v>24</v>
      </c>
      <c r="J25" s="40">
        <f>N25/K25</f>
      </c>
      <c r="K25" s="40">
        <v>17.2</v>
      </c>
      <c r="L25" s="40">
        <v>11.13</v>
      </c>
      <c r="M25" s="40">
        <v>6.96</v>
      </c>
      <c r="N25" s="40">
        <v>265.2</v>
      </c>
      <c r="O25" s="37" t="s">
        <v>22</v>
      </c>
      <c r="P25" s="37" t="s">
        <v>45</v>
      </c>
      <c r="Q25" s="35"/>
      <c r="R25" s="37" t="s">
        <v>72</v>
      </c>
      <c r="S25" s="35"/>
      <c r="T25" s="35">
        <f>RANDBETWEEN(5,300)</f>
      </c>
      <c r="U25" s="37" t="s">
        <v>86</v>
      </c>
      <c r="V25" s="37" t="s">
        <v>87</v>
      </c>
      <c r="W25" s="35"/>
      <c r="X25" s="37" t="s">
        <v>70</v>
      </c>
      <c r="Y25" s="37" t="s">
        <v>65</v>
      </c>
    </row>
    <row x14ac:dyDescent="0.25" r="26" customHeight="1" ht="18.75">
      <c r="A26" s="36">
        <v>150</v>
      </c>
      <c r="B26" s="37" t="s">
        <v>89</v>
      </c>
      <c r="C26" s="38">
        <v>7.7018479</v>
      </c>
      <c r="D26" s="39">
        <v>-4.9873749</v>
      </c>
      <c r="E26" s="37" t="s">
        <v>64</v>
      </c>
      <c r="F26" s="37" t="s">
        <v>90</v>
      </c>
      <c r="G26" s="40">
        <v>36.5</v>
      </c>
      <c r="H26" s="40">
        <v>15.208</v>
      </c>
      <c r="I26" s="40">
        <v>21.292</v>
      </c>
      <c r="J26" s="40">
        <f>N26/K26</f>
      </c>
      <c r="K26" s="40">
        <v>17.2</v>
      </c>
      <c r="L26" s="40">
        <v>11.13</v>
      </c>
      <c r="M26" s="40">
        <v>6.96</v>
      </c>
      <c r="N26" s="40">
        <v>265.2</v>
      </c>
      <c r="O26" s="37" t="s">
        <v>22</v>
      </c>
      <c r="P26" s="37" t="s">
        <v>45</v>
      </c>
      <c r="Q26" s="35"/>
      <c r="R26" s="37" t="s">
        <v>72</v>
      </c>
      <c r="S26" s="35"/>
      <c r="T26" s="35">
        <f>RANDBETWEEN(5,300)</f>
      </c>
      <c r="U26" s="37" t="s">
        <v>86</v>
      </c>
      <c r="V26" s="37" t="s">
        <v>87</v>
      </c>
      <c r="W26" s="35"/>
      <c r="X26" s="37" t="s">
        <v>70</v>
      </c>
      <c r="Y26" s="37" t="s">
        <v>65</v>
      </c>
    </row>
    <row x14ac:dyDescent="0.25" r="27" customHeight="1" ht="18.75">
      <c r="A27" s="36">
        <v>220</v>
      </c>
      <c r="B27" s="37" t="s">
        <v>83</v>
      </c>
      <c r="C27" s="38">
        <v>7.6659831</v>
      </c>
      <c r="D27" s="39">
        <v>-5.0010893</v>
      </c>
      <c r="E27" s="37" t="s">
        <v>64</v>
      </c>
      <c r="F27" s="37" t="s">
        <v>90</v>
      </c>
      <c r="G27" s="40">
        <v>48</v>
      </c>
      <c r="H27" s="40">
        <v>20</v>
      </c>
      <c r="I27" s="40">
        <v>28</v>
      </c>
      <c r="J27" s="40">
        <f>N27/K27</f>
      </c>
      <c r="K27" s="40">
        <v>17.2</v>
      </c>
      <c r="L27" s="40">
        <v>11.13</v>
      </c>
      <c r="M27" s="40">
        <v>6.96</v>
      </c>
      <c r="N27" s="40">
        <v>265.2</v>
      </c>
      <c r="O27" s="35"/>
      <c r="P27" s="35"/>
      <c r="Q27" s="35"/>
      <c r="R27" s="35"/>
      <c r="S27" s="35"/>
      <c r="T27" s="35">
        <f>RANDBETWEEN(5,300)</f>
      </c>
      <c r="U27" s="37" t="s">
        <v>22</v>
      </c>
      <c r="V27" s="37" t="s">
        <v>73</v>
      </c>
      <c r="W27" s="37" t="s">
        <v>24</v>
      </c>
      <c r="X27" s="37" t="s">
        <v>70</v>
      </c>
      <c r="Y27" s="37" t="s">
        <v>65</v>
      </c>
    </row>
    <row x14ac:dyDescent="0.25" r="28" customHeight="1" ht="18.75">
      <c r="A28" s="36">
        <v>176</v>
      </c>
      <c r="B28" s="37" t="s">
        <v>33</v>
      </c>
      <c r="C28" s="38">
        <v>7.7290125</v>
      </c>
      <c r="D28" s="39">
        <v>-5.0015781</v>
      </c>
      <c r="E28" s="37" t="s">
        <v>64</v>
      </c>
      <c r="F28" s="37" t="s">
        <v>90</v>
      </c>
      <c r="G28" s="40">
        <v>8.4</v>
      </c>
      <c r="H28" s="40">
        <v>3.5</v>
      </c>
      <c r="I28" s="40">
        <v>4.9</v>
      </c>
      <c r="J28" s="40">
        <f>N28/K28</f>
      </c>
      <c r="K28" s="40">
        <v>17.2</v>
      </c>
      <c r="L28" s="40">
        <v>11.13</v>
      </c>
      <c r="M28" s="40">
        <v>6.96</v>
      </c>
      <c r="N28" s="40">
        <v>265.2</v>
      </c>
      <c r="O28" s="35"/>
      <c r="P28" s="35"/>
      <c r="Q28" s="35"/>
      <c r="R28" s="35"/>
      <c r="S28" s="35"/>
      <c r="T28" s="35">
        <f>RANDBETWEEN(5,300)</f>
      </c>
      <c r="U28" s="37" t="s">
        <v>22</v>
      </c>
      <c r="V28" s="37" t="s">
        <v>73</v>
      </c>
      <c r="W28" s="37" t="s">
        <v>24</v>
      </c>
      <c r="X28" s="37" t="s">
        <v>70</v>
      </c>
      <c r="Y28" s="37" t="s">
        <v>65</v>
      </c>
    </row>
    <row x14ac:dyDescent="0.25" r="29" customHeight="1" ht="18.75">
      <c r="A29" s="36">
        <v>186</v>
      </c>
      <c r="B29" s="37" t="s">
        <v>96</v>
      </c>
      <c r="C29" s="38">
        <v>7.727388</v>
      </c>
      <c r="D29" s="39">
        <v>-5.073164</v>
      </c>
      <c r="E29" s="37" t="s">
        <v>64</v>
      </c>
      <c r="F29" s="37" t="s">
        <v>90</v>
      </c>
      <c r="G29" s="40">
        <v>9</v>
      </c>
      <c r="H29" s="40">
        <v>3.75</v>
      </c>
      <c r="I29" s="40">
        <v>5.25</v>
      </c>
      <c r="J29" s="40">
        <f>N29/K29</f>
      </c>
      <c r="K29" s="40">
        <v>17.2</v>
      </c>
      <c r="L29" s="40">
        <v>11.13</v>
      </c>
      <c r="M29" s="40">
        <v>6.96</v>
      </c>
      <c r="N29" s="40">
        <v>265.2</v>
      </c>
      <c r="O29" s="35"/>
      <c r="P29" s="35"/>
      <c r="Q29" s="35"/>
      <c r="R29" s="35"/>
      <c r="S29" s="35"/>
      <c r="T29" s="35">
        <f>RANDBETWEEN(5,300)</f>
      </c>
      <c r="U29" s="37" t="s">
        <v>22</v>
      </c>
      <c r="V29" s="37" t="s">
        <v>73</v>
      </c>
      <c r="W29" s="37" t="s">
        <v>24</v>
      </c>
      <c r="X29" s="37" t="s">
        <v>70</v>
      </c>
      <c r="Y29" s="37" t="s">
        <v>65</v>
      </c>
    </row>
    <row x14ac:dyDescent="0.25" r="30" customHeight="1" ht="18.75">
      <c r="A30" s="36">
        <v>136</v>
      </c>
      <c r="B30" s="37" t="s">
        <v>94</v>
      </c>
      <c r="C30" s="38">
        <v>7.729776</v>
      </c>
      <c r="D30" s="39">
        <v>-5.0295489</v>
      </c>
      <c r="E30" s="37" t="s">
        <v>64</v>
      </c>
      <c r="F30" s="37" t="s">
        <v>90</v>
      </c>
      <c r="G30" s="40">
        <v>42</v>
      </c>
      <c r="H30" s="40">
        <v>17.5</v>
      </c>
      <c r="I30" s="40">
        <v>24.5</v>
      </c>
      <c r="J30" s="40">
        <f>N30/K30</f>
      </c>
      <c r="K30" s="40">
        <v>17.2</v>
      </c>
      <c r="L30" s="40">
        <v>11.13</v>
      </c>
      <c r="M30" s="40">
        <v>6.96</v>
      </c>
      <c r="N30" s="40">
        <v>265.2</v>
      </c>
      <c r="O30" s="37" t="s">
        <v>86</v>
      </c>
      <c r="P30" s="35"/>
      <c r="Q30" s="35"/>
      <c r="R30" s="35"/>
      <c r="S30" s="35"/>
      <c r="T30" s="35">
        <f>RANDBETWEEN(5,300)</f>
      </c>
      <c r="U30" s="37" t="s">
        <v>22</v>
      </c>
      <c r="V30" s="37" t="s">
        <v>73</v>
      </c>
      <c r="W30" s="37" t="s">
        <v>24</v>
      </c>
      <c r="X30" s="37" t="s">
        <v>70</v>
      </c>
      <c r="Y30" s="37" t="s">
        <v>65</v>
      </c>
    </row>
    <row x14ac:dyDescent="0.25" r="31" customHeight="1" ht="18.75">
      <c r="A31" s="36">
        <v>135</v>
      </c>
      <c r="B31" s="37" t="s">
        <v>93</v>
      </c>
      <c r="C31" s="38">
        <v>7.7071375</v>
      </c>
      <c r="D31" s="39">
        <v>-5.0319531</v>
      </c>
      <c r="E31" s="37" t="s">
        <v>64</v>
      </c>
      <c r="F31" s="37" t="s">
        <v>90</v>
      </c>
      <c r="G31" s="40">
        <v>10.2</v>
      </c>
      <c r="H31" s="40">
        <v>6</v>
      </c>
      <c r="I31" s="40">
        <v>4.2</v>
      </c>
      <c r="J31" s="40">
        <f>N31/K31</f>
      </c>
      <c r="K31" s="40">
        <v>17.2</v>
      </c>
      <c r="L31" s="40">
        <v>11.13</v>
      </c>
      <c r="M31" s="40">
        <v>6.96</v>
      </c>
      <c r="N31" s="40">
        <v>265.2</v>
      </c>
      <c r="O31" s="35"/>
      <c r="P31" s="35"/>
      <c r="Q31" s="35"/>
      <c r="R31" s="35"/>
      <c r="S31" s="35"/>
      <c r="T31" s="35">
        <f>RANDBETWEEN(5,300)</f>
      </c>
      <c r="U31" s="37" t="s">
        <v>22</v>
      </c>
      <c r="V31" s="37" t="s">
        <v>73</v>
      </c>
      <c r="W31" s="37" t="s">
        <v>24</v>
      </c>
      <c r="X31" s="37" t="s">
        <v>70</v>
      </c>
      <c r="Y31" s="37" t="s">
        <v>65</v>
      </c>
    </row>
    <row x14ac:dyDescent="0.25" r="32" customHeight="1" ht="18.75">
      <c r="A32" s="36">
        <v>167</v>
      </c>
      <c r="B32" s="37" t="s">
        <v>97</v>
      </c>
      <c r="C32" s="38">
        <v>7.719345</v>
      </c>
      <c r="D32" s="39">
        <v>-4.965051</v>
      </c>
      <c r="E32" s="37" t="s">
        <v>64</v>
      </c>
      <c r="F32" s="37" t="s">
        <v>90</v>
      </c>
      <c r="G32" s="40">
        <v>48</v>
      </c>
      <c r="H32" s="40">
        <v>20</v>
      </c>
      <c r="I32" s="40">
        <v>28</v>
      </c>
      <c r="J32" s="40">
        <f>N32/K32</f>
      </c>
      <c r="K32" s="40">
        <v>17.2</v>
      </c>
      <c r="L32" s="40">
        <v>11.13</v>
      </c>
      <c r="M32" s="40">
        <v>6.96</v>
      </c>
      <c r="N32" s="40">
        <v>265.2</v>
      </c>
      <c r="O32" s="37" t="s">
        <v>22</v>
      </c>
      <c r="P32" s="37" t="s">
        <v>45</v>
      </c>
      <c r="Q32" s="35"/>
      <c r="R32" s="37" t="s">
        <v>72</v>
      </c>
      <c r="S32" s="35"/>
      <c r="T32" s="35">
        <f>RANDBETWEEN(5,300)</f>
      </c>
      <c r="U32" s="37" t="s">
        <v>86</v>
      </c>
      <c r="V32" s="37" t="s">
        <v>87</v>
      </c>
      <c r="W32" s="35"/>
      <c r="X32" s="37" t="s">
        <v>98</v>
      </c>
      <c r="Y32" s="37" t="s">
        <v>65</v>
      </c>
    </row>
    <row x14ac:dyDescent="0.25" r="33" customHeight="1" ht="18.75">
      <c r="A33" s="36">
        <v>169</v>
      </c>
      <c r="B33" s="37" t="s">
        <v>97</v>
      </c>
      <c r="C33" s="38">
        <v>7.7246042</v>
      </c>
      <c r="D33" s="39">
        <v>-4.9702225</v>
      </c>
      <c r="E33" s="37" t="s">
        <v>64</v>
      </c>
      <c r="F33" s="37" t="s">
        <v>90</v>
      </c>
      <c r="G33" s="40">
        <v>36</v>
      </c>
      <c r="H33" s="40">
        <v>15</v>
      </c>
      <c r="I33" s="40">
        <v>21</v>
      </c>
      <c r="J33" s="40">
        <f>N33/K33</f>
      </c>
      <c r="K33" s="40">
        <v>17.2</v>
      </c>
      <c r="L33" s="40">
        <v>11.13</v>
      </c>
      <c r="M33" s="40">
        <v>6.96</v>
      </c>
      <c r="N33" s="40">
        <v>265.2</v>
      </c>
      <c r="O33" s="37" t="s">
        <v>22</v>
      </c>
      <c r="P33" s="37" t="s">
        <v>45</v>
      </c>
      <c r="Q33" s="35"/>
      <c r="R33" s="37" t="s">
        <v>72</v>
      </c>
      <c r="S33" s="35"/>
      <c r="T33" s="35">
        <f>RANDBETWEEN(5,300)</f>
      </c>
      <c r="U33" s="37" t="s">
        <v>86</v>
      </c>
      <c r="V33" s="37" t="s">
        <v>87</v>
      </c>
      <c r="W33" s="35"/>
      <c r="X33" s="37" t="s">
        <v>98</v>
      </c>
      <c r="Y33" s="37" t="s">
        <v>65</v>
      </c>
    </row>
    <row x14ac:dyDescent="0.25" r="34" customHeight="1" ht="18.75">
      <c r="A34" s="36">
        <v>165</v>
      </c>
      <c r="B34" s="37" t="s">
        <v>97</v>
      </c>
      <c r="C34" s="38">
        <v>7.724476</v>
      </c>
      <c r="D34" s="39">
        <v>-4.966772</v>
      </c>
      <c r="E34" s="37" t="s">
        <v>64</v>
      </c>
      <c r="F34" s="37" t="s">
        <v>90</v>
      </c>
      <c r="G34" s="40">
        <v>107.4</v>
      </c>
      <c r="H34" s="40">
        <v>44.75</v>
      </c>
      <c r="I34" s="40">
        <v>62.65</v>
      </c>
      <c r="J34" s="40">
        <f>N34/K34</f>
      </c>
      <c r="K34" s="40">
        <v>17.2</v>
      </c>
      <c r="L34" s="40">
        <v>11.13</v>
      </c>
      <c r="M34" s="40">
        <v>6.96</v>
      </c>
      <c r="N34" s="40">
        <v>265.2</v>
      </c>
      <c r="O34" s="37" t="s">
        <v>22</v>
      </c>
      <c r="P34" s="37" t="s">
        <v>45</v>
      </c>
      <c r="Q34" s="35"/>
      <c r="R34" s="37" t="s">
        <v>72</v>
      </c>
      <c r="S34" s="35"/>
      <c r="T34" s="35">
        <f>RANDBETWEEN(5,300)</f>
      </c>
      <c r="U34" s="37" t="s">
        <v>86</v>
      </c>
      <c r="V34" s="37" t="s">
        <v>87</v>
      </c>
      <c r="W34" s="35"/>
      <c r="X34" s="37" t="s">
        <v>98</v>
      </c>
      <c r="Y34" s="37" t="s">
        <v>65</v>
      </c>
    </row>
    <row x14ac:dyDescent="0.25" r="35" customHeight="1" ht="18.75">
      <c r="A35" s="36">
        <v>164</v>
      </c>
      <c r="B35" s="37" t="s">
        <v>97</v>
      </c>
      <c r="C35" s="38">
        <v>7.724696</v>
      </c>
      <c r="D35" s="39">
        <v>-4.966378</v>
      </c>
      <c r="E35" s="37" t="s">
        <v>64</v>
      </c>
      <c r="F35" s="37" t="s">
        <v>90</v>
      </c>
      <c r="G35" s="40">
        <v>30</v>
      </c>
      <c r="H35" s="40">
        <v>12.5</v>
      </c>
      <c r="I35" s="40">
        <v>17.5</v>
      </c>
      <c r="J35" s="40">
        <f>N35/K35</f>
      </c>
      <c r="K35" s="40">
        <v>17.2</v>
      </c>
      <c r="L35" s="40">
        <v>11.13</v>
      </c>
      <c r="M35" s="40">
        <v>6.96</v>
      </c>
      <c r="N35" s="40">
        <v>265.2</v>
      </c>
      <c r="O35" s="35"/>
      <c r="P35" s="35"/>
      <c r="Q35" s="35"/>
      <c r="R35" s="35"/>
      <c r="S35" s="35"/>
      <c r="T35" s="35">
        <f>RANDBETWEEN(5,300)</f>
      </c>
      <c r="U35" s="37" t="s">
        <v>86</v>
      </c>
      <c r="V35" s="37" t="s">
        <v>73</v>
      </c>
      <c r="W35" s="37" t="s">
        <v>24</v>
      </c>
      <c r="X35" s="37" t="s">
        <v>98</v>
      </c>
      <c r="Y35" s="37" t="s">
        <v>65</v>
      </c>
    </row>
    <row x14ac:dyDescent="0.25" r="36" customHeight="1" ht="18.75">
      <c r="A36" s="36">
        <v>166</v>
      </c>
      <c r="B36" s="37" t="s">
        <v>97</v>
      </c>
      <c r="C36" s="38">
        <v>7.721501</v>
      </c>
      <c r="D36" s="39">
        <v>-4.966455</v>
      </c>
      <c r="E36" s="37" t="s">
        <v>64</v>
      </c>
      <c r="F36" s="37" t="s">
        <v>90</v>
      </c>
      <c r="G36" s="40">
        <v>60</v>
      </c>
      <c r="H36" s="40">
        <v>25</v>
      </c>
      <c r="I36" s="40">
        <v>35</v>
      </c>
      <c r="J36" s="40">
        <f>N36/K36</f>
      </c>
      <c r="K36" s="40">
        <v>17.2</v>
      </c>
      <c r="L36" s="40">
        <v>11.13</v>
      </c>
      <c r="M36" s="40">
        <v>6.96</v>
      </c>
      <c r="N36" s="40">
        <v>265.2</v>
      </c>
      <c r="O36" s="35"/>
      <c r="P36" s="35"/>
      <c r="Q36" s="35"/>
      <c r="R36" s="35"/>
      <c r="S36" s="35"/>
      <c r="T36" s="35">
        <f>RANDBETWEEN(5,300)</f>
      </c>
      <c r="U36" s="37" t="s">
        <v>99</v>
      </c>
      <c r="V36" s="37" t="s">
        <v>73</v>
      </c>
      <c r="W36" s="37" t="s">
        <v>24</v>
      </c>
      <c r="X36" s="37" t="s">
        <v>98</v>
      </c>
      <c r="Y36" s="37" t="s">
        <v>65</v>
      </c>
    </row>
    <row x14ac:dyDescent="0.25" r="37" customHeight="1" ht="18.75">
      <c r="A37" s="36">
        <v>168</v>
      </c>
      <c r="B37" s="37" t="s">
        <v>97</v>
      </c>
      <c r="C37" s="38">
        <v>7.723819</v>
      </c>
      <c r="D37" s="39">
        <v>-4.9708481</v>
      </c>
      <c r="E37" s="37" t="s">
        <v>64</v>
      </c>
      <c r="F37" s="37" t="s">
        <v>90</v>
      </c>
      <c r="G37" s="40">
        <v>84</v>
      </c>
      <c r="H37" s="40">
        <v>35</v>
      </c>
      <c r="I37" s="40">
        <v>49</v>
      </c>
      <c r="J37" s="40">
        <f>N37/K37</f>
      </c>
      <c r="K37" s="40">
        <v>17.2</v>
      </c>
      <c r="L37" s="40">
        <v>11.13</v>
      </c>
      <c r="M37" s="40">
        <v>6.96</v>
      </c>
      <c r="N37" s="40">
        <v>265.2</v>
      </c>
      <c r="O37" s="35"/>
      <c r="P37" s="35"/>
      <c r="Q37" s="35"/>
      <c r="R37" s="35"/>
      <c r="S37" s="35"/>
      <c r="T37" s="35">
        <f>RANDBETWEEN(5,300)</f>
      </c>
      <c r="U37" s="37" t="s">
        <v>22</v>
      </c>
      <c r="V37" s="37" t="s">
        <v>73</v>
      </c>
      <c r="W37" s="37" t="s">
        <v>24</v>
      </c>
      <c r="X37" s="37" t="s">
        <v>98</v>
      </c>
      <c r="Y37" s="37" t="s">
        <v>65</v>
      </c>
    </row>
    <row x14ac:dyDescent="0.25" r="38" customHeight="1" ht="18.75">
      <c r="A38" s="36">
        <v>235</v>
      </c>
      <c r="B38" s="37" t="s">
        <v>67</v>
      </c>
      <c r="C38" s="38">
        <v>7.661559</v>
      </c>
      <c r="D38" s="39">
        <v>-4.998232</v>
      </c>
      <c r="E38" s="37" t="s">
        <v>64</v>
      </c>
      <c r="F38" s="37" t="s">
        <v>90</v>
      </c>
      <c r="G38" s="40">
        <v>25.2</v>
      </c>
      <c r="H38" s="40">
        <v>10.5</v>
      </c>
      <c r="I38" s="40">
        <v>14.7</v>
      </c>
      <c r="J38" s="40">
        <f>N38/K38</f>
      </c>
      <c r="K38" s="40">
        <v>17.2</v>
      </c>
      <c r="L38" s="40">
        <v>11.13</v>
      </c>
      <c r="M38" s="40">
        <v>6.96</v>
      </c>
      <c r="N38" s="40">
        <v>265.2</v>
      </c>
      <c r="O38" s="35"/>
      <c r="P38" s="35"/>
      <c r="Q38" s="35"/>
      <c r="R38" s="35"/>
      <c r="S38" s="35"/>
      <c r="T38" s="35">
        <f>RANDBETWEEN(5,300)</f>
      </c>
      <c r="U38" s="37" t="s">
        <v>22</v>
      </c>
      <c r="V38" s="37" t="s">
        <v>73</v>
      </c>
      <c r="W38" s="37" t="s">
        <v>24</v>
      </c>
      <c r="X38" s="37" t="s">
        <v>98</v>
      </c>
      <c r="Y38" s="37" t="s">
        <v>65</v>
      </c>
    </row>
    <row x14ac:dyDescent="0.25" r="39" customHeight="1" ht="18.75">
      <c r="A39" s="36">
        <v>190</v>
      </c>
      <c r="B39" s="37" t="s">
        <v>95</v>
      </c>
      <c r="C39" s="38">
        <v>7.733312</v>
      </c>
      <c r="D39" s="39">
        <v>-5.078748</v>
      </c>
      <c r="E39" s="37" t="s">
        <v>64</v>
      </c>
      <c r="F39" s="37" t="s">
        <v>100</v>
      </c>
      <c r="G39" s="40">
        <v>8.2</v>
      </c>
      <c r="H39" s="40">
        <v>3.42</v>
      </c>
      <c r="I39" s="40">
        <v>4.78</v>
      </c>
      <c r="J39" s="40">
        <v>26.52</v>
      </c>
      <c r="K39" s="40">
        <v>9.2</v>
      </c>
      <c r="L39" s="40">
        <v>2.1</v>
      </c>
      <c r="M39" s="40">
        <v>8.1</v>
      </c>
      <c r="N39" s="40">
        <v>265.2</v>
      </c>
      <c r="O39" s="37" t="s">
        <v>22</v>
      </c>
      <c r="P39" s="37" t="s">
        <v>45</v>
      </c>
      <c r="Q39" s="35"/>
      <c r="R39" s="37" t="s">
        <v>72</v>
      </c>
      <c r="S39" s="35"/>
      <c r="T39" s="35">
        <f>RANDBETWEEN(5,300)</f>
      </c>
      <c r="U39" s="37" t="s">
        <v>86</v>
      </c>
      <c r="V39" s="35"/>
      <c r="W39" s="35"/>
      <c r="X39" s="37" t="s">
        <v>70</v>
      </c>
      <c r="Y39" s="37" t="s">
        <v>65</v>
      </c>
    </row>
    <row x14ac:dyDescent="0.25" r="40" customHeight="1" ht="18.75">
      <c r="A40" s="36">
        <v>74</v>
      </c>
      <c r="B40" s="37" t="s">
        <v>61</v>
      </c>
      <c r="C40" s="38">
        <v>7.6986125</v>
      </c>
      <c r="D40" s="39">
        <v>-4.9675469</v>
      </c>
      <c r="E40" s="37" t="s">
        <v>62</v>
      </c>
      <c r="F40" s="37" t="s">
        <v>101</v>
      </c>
      <c r="G40" s="40">
        <v>216000</v>
      </c>
      <c r="H40" s="40">
        <v>90000</v>
      </c>
      <c r="I40" s="40">
        <v>126000</v>
      </c>
      <c r="J40" s="40"/>
      <c r="K40" s="40">
        <v>7.4</v>
      </c>
      <c r="L40" s="40">
        <v>0.36</v>
      </c>
      <c r="M40" s="40">
        <v>9.28</v>
      </c>
      <c r="N40" s="40"/>
      <c r="O40" s="37" t="s">
        <v>102</v>
      </c>
      <c r="P40" s="37" t="s">
        <v>103</v>
      </c>
      <c r="Q40" s="37" t="s">
        <v>102</v>
      </c>
      <c r="R40" s="37" t="s">
        <v>103</v>
      </c>
      <c r="S40" s="37" t="s">
        <v>24</v>
      </c>
      <c r="T40" s="35">
        <v>55</v>
      </c>
      <c r="U40" s="35"/>
      <c r="V40" s="35"/>
      <c r="W40" s="35"/>
      <c r="X40" s="35"/>
      <c r="Y40" s="37" t="s">
        <v>65</v>
      </c>
    </row>
    <row x14ac:dyDescent="0.25" r="41" customHeight="1" ht="18.75">
      <c r="A41" s="36">
        <v>221</v>
      </c>
      <c r="B41" s="37" t="s">
        <v>66</v>
      </c>
      <c r="C41" s="38">
        <v>7.7547882</v>
      </c>
      <c r="D41" s="39">
        <v>-5.1071</v>
      </c>
      <c r="E41" s="37" t="s">
        <v>62</v>
      </c>
      <c r="F41" s="37" t="s">
        <v>101</v>
      </c>
      <c r="G41" s="40">
        <v>11250</v>
      </c>
      <c r="H41" s="40">
        <v>3750</v>
      </c>
      <c r="I41" s="40">
        <v>7500</v>
      </c>
      <c r="J41" s="40"/>
      <c r="K41" s="40">
        <v>12</v>
      </c>
      <c r="L41" s="40">
        <v>1</v>
      </c>
      <c r="M41" s="40">
        <v>7.6</v>
      </c>
      <c r="N41" s="40"/>
      <c r="O41" s="37" t="s">
        <v>102</v>
      </c>
      <c r="P41" s="37" t="s">
        <v>103</v>
      </c>
      <c r="Q41" s="37" t="s">
        <v>102</v>
      </c>
      <c r="R41" s="37" t="s">
        <v>103</v>
      </c>
      <c r="S41" s="37" t="s">
        <v>24</v>
      </c>
      <c r="T41" s="35">
        <v>45</v>
      </c>
      <c r="U41" s="35"/>
      <c r="V41" s="35"/>
      <c r="W41" s="35"/>
      <c r="X41" s="35"/>
      <c r="Y41" s="37" t="s">
        <v>65</v>
      </c>
    </row>
    <row x14ac:dyDescent="0.25" r="42" customHeight="1" ht="18.75">
      <c r="A42" s="36">
        <v>67</v>
      </c>
      <c r="B42" s="37" t="s">
        <v>69</v>
      </c>
      <c r="C42" s="38">
        <v>7.7021625</v>
      </c>
      <c r="D42" s="39">
        <v>-5.0234531</v>
      </c>
      <c r="E42" s="37" t="s">
        <v>62</v>
      </c>
      <c r="F42" s="37" t="s">
        <v>104</v>
      </c>
      <c r="G42" s="40">
        <v>2.632</v>
      </c>
      <c r="H42" s="40">
        <v>1.095</v>
      </c>
      <c r="I42" s="40">
        <v>1.533</v>
      </c>
      <c r="J42" s="40"/>
      <c r="K42" s="40">
        <v>12</v>
      </c>
      <c r="L42" s="40">
        <v>1</v>
      </c>
      <c r="M42" s="40">
        <v>7.6</v>
      </c>
      <c r="N42" s="40"/>
      <c r="O42" s="37" t="s">
        <v>22</v>
      </c>
      <c r="P42" s="37" t="s">
        <v>45</v>
      </c>
      <c r="Q42" s="35"/>
      <c r="R42" s="37" t="s">
        <v>87</v>
      </c>
      <c r="S42" s="35"/>
      <c r="T42" s="35"/>
      <c r="U42" s="35"/>
      <c r="V42" s="35"/>
      <c r="W42" s="37" t="s">
        <v>105</v>
      </c>
      <c r="X42" s="35"/>
      <c r="Y42" s="37" t="s">
        <v>65</v>
      </c>
    </row>
    <row x14ac:dyDescent="0.25" r="43" customHeight="1" ht="18.75">
      <c r="A43" s="36">
        <v>19</v>
      </c>
      <c r="B43" s="37" t="s">
        <v>40</v>
      </c>
      <c r="C43" s="38">
        <v>7.6741824</v>
      </c>
      <c r="D43" s="39">
        <v>-5.0564076</v>
      </c>
      <c r="E43" s="37" t="s">
        <v>64</v>
      </c>
      <c r="F43" s="37" t="s">
        <v>106</v>
      </c>
      <c r="G43" s="40">
        <v>8.4</v>
      </c>
      <c r="H43" s="40">
        <v>3.19</v>
      </c>
      <c r="I43" s="40">
        <v>5.22</v>
      </c>
      <c r="J43" s="40"/>
      <c r="K43" s="40"/>
      <c r="L43" s="40"/>
      <c r="M43" s="40"/>
      <c r="N43" s="40"/>
      <c r="O43" s="35"/>
      <c r="P43" s="37" t="s">
        <v>45</v>
      </c>
      <c r="Q43" s="37" t="s">
        <v>22</v>
      </c>
      <c r="R43" s="35"/>
      <c r="S43" s="35"/>
      <c r="T43" s="35"/>
      <c r="U43" s="37" t="s">
        <v>22</v>
      </c>
      <c r="V43" s="37" t="s">
        <v>107</v>
      </c>
      <c r="W43" s="37" t="s">
        <v>24</v>
      </c>
      <c r="X43" s="35"/>
      <c r="Y43" s="37" t="s">
        <v>65</v>
      </c>
    </row>
    <row x14ac:dyDescent="0.25" r="44" customHeight="1" ht="18.75">
      <c r="A44" s="36">
        <v>126</v>
      </c>
      <c r="B44" s="37" t="s">
        <v>49</v>
      </c>
      <c r="C44" s="38">
        <v>7.7141646</v>
      </c>
      <c r="D44" s="39">
        <v>-4.970018</v>
      </c>
      <c r="E44" s="37" t="s">
        <v>108</v>
      </c>
      <c r="F44" s="37" t="s">
        <v>109</v>
      </c>
      <c r="G44" s="40">
        <v>2.912</v>
      </c>
      <c r="H44" s="40">
        <v>1.22</v>
      </c>
      <c r="I44" s="40">
        <v>1.7</v>
      </c>
      <c r="J44" s="40">
        <f>Tableau2[[#This Row], [C_kg/t_L]]/Tableau2[[#This Row], [N_kg/t_L]]</f>
      </c>
      <c r="K44" s="40">
        <v>1.65</v>
      </c>
      <c r="L44" s="40">
        <v>7</v>
      </c>
      <c r="M44" s="40">
        <v>5</v>
      </c>
      <c r="N44" s="40">
        <v>35.1</v>
      </c>
      <c r="O44" s="35"/>
      <c r="P44" s="35"/>
      <c r="Q44" s="35"/>
      <c r="R44" s="35"/>
      <c r="S44" s="35"/>
      <c r="T44" s="35"/>
      <c r="U44" s="35"/>
      <c r="V44" s="35"/>
      <c r="W44" s="35"/>
      <c r="X44" s="37" t="s">
        <v>70</v>
      </c>
      <c r="Y44" s="37" t="s">
        <v>65</v>
      </c>
    </row>
    <row x14ac:dyDescent="0.25" r="45" customHeight="1" ht="18.75">
      <c r="A45" s="36">
        <v>111</v>
      </c>
      <c r="B45" s="37" t="s">
        <v>93</v>
      </c>
      <c r="C45" s="38">
        <v>7.729776</v>
      </c>
      <c r="D45" s="39">
        <v>-5.0295489</v>
      </c>
      <c r="E45" s="37" t="s">
        <v>108</v>
      </c>
      <c r="F45" s="37" t="s">
        <v>109</v>
      </c>
      <c r="G45" s="40">
        <v>312</v>
      </c>
      <c r="H45" s="40">
        <v>187.2</v>
      </c>
      <c r="I45" s="40">
        <v>262.08</v>
      </c>
      <c r="J45" s="40"/>
      <c r="K45" s="40">
        <v>21.3</v>
      </c>
      <c r="L45" s="40">
        <v>6.1</v>
      </c>
      <c r="M45" s="40">
        <v>11.1</v>
      </c>
      <c r="N45" s="40"/>
      <c r="O45" s="35"/>
      <c r="P45" s="35"/>
      <c r="Q45" s="35"/>
      <c r="R45" s="35"/>
      <c r="S45" s="35"/>
      <c r="T45" s="35"/>
      <c r="U45" s="35"/>
      <c r="V45" s="35"/>
      <c r="W45" s="35"/>
      <c r="X45" s="37" t="s">
        <v>70</v>
      </c>
      <c r="Y45" s="37" t="s">
        <v>65</v>
      </c>
    </row>
    <row x14ac:dyDescent="0.25" r="46" customHeight="1" ht="18.75">
      <c r="A46" s="36">
        <v>114</v>
      </c>
      <c r="B46" s="37" t="s">
        <v>110</v>
      </c>
      <c r="C46" s="38">
        <v>7.698276</v>
      </c>
      <c r="D46" s="39">
        <v>-5.028251</v>
      </c>
      <c r="E46" s="37" t="s">
        <v>108</v>
      </c>
      <c r="F46" s="37" t="s">
        <v>109</v>
      </c>
      <c r="G46" s="40">
        <v>10.296</v>
      </c>
      <c r="H46" s="40">
        <v>4.29</v>
      </c>
      <c r="I46" s="40">
        <v>6</v>
      </c>
      <c r="J46" s="40"/>
      <c r="K46" s="40">
        <v>21.3</v>
      </c>
      <c r="L46" s="40">
        <v>6.1</v>
      </c>
      <c r="M46" s="40">
        <v>11.1</v>
      </c>
      <c r="N46" s="40"/>
      <c r="O46" s="35"/>
      <c r="P46" s="35"/>
      <c r="Q46" s="35"/>
      <c r="R46" s="35"/>
      <c r="S46" s="35"/>
      <c r="T46" s="35"/>
      <c r="U46" s="35"/>
      <c r="V46" s="35"/>
      <c r="W46" s="35"/>
      <c r="X46" s="37" t="s">
        <v>70</v>
      </c>
      <c r="Y46" s="37" t="s">
        <v>65</v>
      </c>
    </row>
    <row x14ac:dyDescent="0.25" r="47" customHeight="1" ht="18.75">
      <c r="A47" s="36">
        <v>110</v>
      </c>
      <c r="B47" s="37" t="s">
        <v>83</v>
      </c>
      <c r="C47" s="38">
        <v>7.66952</v>
      </c>
      <c r="D47" s="39">
        <v>-4.995324</v>
      </c>
      <c r="E47" s="37" t="s">
        <v>108</v>
      </c>
      <c r="F47" s="37" t="s">
        <v>109</v>
      </c>
      <c r="G47" s="40">
        <v>116.075</v>
      </c>
      <c r="H47" s="40">
        <v>69</v>
      </c>
      <c r="I47" s="40">
        <v>96.6</v>
      </c>
      <c r="J47" s="40"/>
      <c r="K47" s="40">
        <v>21.3</v>
      </c>
      <c r="L47" s="40">
        <v>6.1</v>
      </c>
      <c r="M47" s="40">
        <v>11.1</v>
      </c>
      <c r="N47" s="40"/>
      <c r="O47" s="35"/>
      <c r="P47" s="35"/>
      <c r="Q47" s="35"/>
      <c r="R47" s="35"/>
      <c r="S47" s="35"/>
      <c r="T47" s="35"/>
      <c r="U47" s="35"/>
      <c r="V47" s="35"/>
      <c r="W47" s="35"/>
      <c r="X47" s="37" t="s">
        <v>70</v>
      </c>
      <c r="Y47" s="37" t="s">
        <v>65</v>
      </c>
    </row>
    <row x14ac:dyDescent="0.25" r="48" customHeight="1" ht="18.75">
      <c r="A48" s="36">
        <v>18</v>
      </c>
      <c r="B48" s="37" t="s">
        <v>111</v>
      </c>
      <c r="C48" s="38">
        <v>7.721363</v>
      </c>
      <c r="D48" s="39">
        <v>-5.0507</v>
      </c>
      <c r="E48" s="37" t="s">
        <v>84</v>
      </c>
      <c r="F48" s="37" t="s">
        <v>112</v>
      </c>
      <c r="G48" s="40">
        <v>0.18</v>
      </c>
      <c r="H48" s="40">
        <v>0.144</v>
      </c>
      <c r="I48" s="40">
        <v>0.036</v>
      </c>
      <c r="J48" s="40">
        <v>11.39</v>
      </c>
      <c r="K48" s="40">
        <v>6.4</v>
      </c>
      <c r="L48" s="40">
        <v>1.52</v>
      </c>
      <c r="M48" s="40">
        <v>3.16</v>
      </c>
      <c r="N48" s="40">
        <v>75.55</v>
      </c>
      <c r="O48" s="35"/>
      <c r="P48" s="35"/>
      <c r="Q48" s="37" t="s">
        <v>30</v>
      </c>
      <c r="R48" s="37" t="s">
        <v>32</v>
      </c>
      <c r="S48" s="37" t="s">
        <v>24</v>
      </c>
      <c r="T48" s="35" t="s">
        <v>113</v>
      </c>
      <c r="U48" s="35"/>
      <c r="V48" s="35"/>
      <c r="W48" s="35"/>
      <c r="X48" s="35"/>
      <c r="Y48" s="37" t="s">
        <v>65</v>
      </c>
    </row>
    <row x14ac:dyDescent="0.25" r="49" customHeight="1" ht="18.75">
      <c r="A49" s="36">
        <v>17</v>
      </c>
      <c r="B49" s="37" t="s">
        <v>111</v>
      </c>
      <c r="C49" s="38">
        <v>7.721363</v>
      </c>
      <c r="D49" s="39">
        <v>-5.0507</v>
      </c>
      <c r="E49" s="37" t="s">
        <v>84</v>
      </c>
      <c r="F49" s="37" t="s">
        <v>114</v>
      </c>
      <c r="G49" s="40">
        <v>1.15</v>
      </c>
      <c r="H49" s="40">
        <v>0.92</v>
      </c>
      <c r="I49" s="40">
        <v>0.23</v>
      </c>
      <c r="J49" s="40">
        <v>11.39</v>
      </c>
      <c r="K49" s="40">
        <v>6.4</v>
      </c>
      <c r="L49" s="40">
        <v>1.52</v>
      </c>
      <c r="M49" s="40">
        <v>3.16</v>
      </c>
      <c r="N49" s="40">
        <v>75.55</v>
      </c>
      <c r="O49" s="35"/>
      <c r="P49" s="35"/>
      <c r="Q49" s="35"/>
      <c r="R49" s="35"/>
      <c r="S49" s="35"/>
      <c r="T49" s="35"/>
      <c r="U49" s="35"/>
      <c r="V49" s="35"/>
      <c r="W49" s="35"/>
      <c r="X49" s="37" t="s">
        <v>70</v>
      </c>
      <c r="Y49" s="37" t="s">
        <v>65</v>
      </c>
    </row>
    <row x14ac:dyDescent="0.25" r="50" customHeight="1" ht="18.75">
      <c r="A50" s="36">
        <v>131</v>
      </c>
      <c r="B50" s="37" t="s">
        <v>27</v>
      </c>
      <c r="C50" s="38">
        <v>7.721337</v>
      </c>
      <c r="D50" s="39">
        <v>-4.9837698</v>
      </c>
      <c r="E50" s="37" t="s">
        <v>64</v>
      </c>
      <c r="F50" s="37" t="s">
        <v>115</v>
      </c>
      <c r="G50" s="40">
        <v>37.44</v>
      </c>
      <c r="H50" s="40">
        <v>15.6</v>
      </c>
      <c r="I50" s="40">
        <v>21.84</v>
      </c>
      <c r="J50" s="40">
        <v>22</v>
      </c>
      <c r="K50" s="40">
        <v>13.5</v>
      </c>
      <c r="L50" s="40">
        <v>5</v>
      </c>
      <c r="M50" s="40">
        <v>10</v>
      </c>
      <c r="N50" s="40">
        <v>300</v>
      </c>
      <c r="O50" s="35"/>
      <c r="P50" s="35"/>
      <c r="Q50" s="37" t="s">
        <v>86</v>
      </c>
      <c r="R50" s="37" t="s">
        <v>73</v>
      </c>
      <c r="S50" s="37" t="s">
        <v>24</v>
      </c>
      <c r="T50" s="35">
        <v>33</v>
      </c>
      <c r="U50" s="35"/>
      <c r="V50" s="35"/>
      <c r="W50" s="35"/>
      <c r="X50" s="35"/>
      <c r="Y50" s="37" t="s">
        <v>65</v>
      </c>
    </row>
    <row x14ac:dyDescent="0.25" r="51" customHeight="1" ht="18.75">
      <c r="A51" s="36">
        <v>144</v>
      </c>
      <c r="B51" s="37" t="s">
        <v>89</v>
      </c>
      <c r="C51" s="38">
        <v>7.6992125</v>
      </c>
      <c r="D51" s="39">
        <v>-4.9883906</v>
      </c>
      <c r="E51" s="37" t="s">
        <v>64</v>
      </c>
      <c r="F51" s="37" t="s">
        <v>115</v>
      </c>
      <c r="G51" s="40">
        <v>7.8</v>
      </c>
      <c r="H51" s="40">
        <v>3.25</v>
      </c>
      <c r="I51" s="40">
        <v>4.55</v>
      </c>
      <c r="J51" s="40">
        <v>22</v>
      </c>
      <c r="K51" s="40">
        <v>13.5</v>
      </c>
      <c r="L51" s="40">
        <v>5</v>
      </c>
      <c r="M51" s="40">
        <v>10</v>
      </c>
      <c r="N51" s="40">
        <v>300</v>
      </c>
      <c r="O51" s="37" t="s">
        <v>86</v>
      </c>
      <c r="P51" s="37" t="s">
        <v>73</v>
      </c>
      <c r="Q51" s="35"/>
      <c r="R51" s="35"/>
      <c r="S51" s="35"/>
      <c r="T51" s="35"/>
      <c r="U51" s="35"/>
      <c r="V51" s="35"/>
      <c r="W51" s="35"/>
      <c r="X51" s="35"/>
      <c r="Y51" s="37" t="s">
        <v>65</v>
      </c>
    </row>
    <row x14ac:dyDescent="0.25" r="52" customHeight="1" ht="18.75">
      <c r="A52" s="36">
        <v>147</v>
      </c>
      <c r="B52" s="37" t="s">
        <v>89</v>
      </c>
      <c r="C52" s="38">
        <v>7.6997875</v>
      </c>
      <c r="D52" s="39">
        <v>-4.9858906</v>
      </c>
      <c r="E52" s="37" t="s">
        <v>64</v>
      </c>
      <c r="F52" s="37" t="s">
        <v>115</v>
      </c>
      <c r="G52" s="40">
        <v>1.2</v>
      </c>
      <c r="H52" s="40">
        <v>0.5</v>
      </c>
      <c r="I52" s="40">
        <v>0.7</v>
      </c>
      <c r="J52" s="40">
        <v>22</v>
      </c>
      <c r="K52" s="40">
        <v>13.5</v>
      </c>
      <c r="L52" s="40">
        <v>5</v>
      </c>
      <c r="M52" s="40">
        <v>10</v>
      </c>
      <c r="N52" s="40">
        <v>300</v>
      </c>
      <c r="O52" s="37" t="s">
        <v>22</v>
      </c>
      <c r="P52" s="37" t="s">
        <v>73</v>
      </c>
      <c r="Q52" s="35"/>
      <c r="R52" s="35"/>
      <c r="S52" s="35"/>
      <c r="T52" s="35"/>
      <c r="U52" s="35"/>
      <c r="V52" s="35"/>
      <c r="W52" s="35"/>
      <c r="X52" s="35"/>
      <c r="Y52" s="37" t="s">
        <v>65</v>
      </c>
    </row>
    <row x14ac:dyDescent="0.25" r="53" customHeight="1" ht="18.75">
      <c r="A53" s="36">
        <v>149</v>
      </c>
      <c r="B53" s="37" t="s">
        <v>89</v>
      </c>
      <c r="C53" s="38">
        <v>7.7018479</v>
      </c>
      <c r="D53" s="39">
        <v>-4.9873749</v>
      </c>
      <c r="E53" s="37" t="s">
        <v>64</v>
      </c>
      <c r="F53" s="37" t="s">
        <v>115</v>
      </c>
      <c r="G53" s="40">
        <v>13</v>
      </c>
      <c r="H53" s="40">
        <v>5.05</v>
      </c>
      <c r="I53" s="40">
        <v>7.07</v>
      </c>
      <c r="J53" s="40">
        <v>22</v>
      </c>
      <c r="K53" s="40">
        <v>13.5</v>
      </c>
      <c r="L53" s="40">
        <v>5</v>
      </c>
      <c r="M53" s="40">
        <v>10</v>
      </c>
      <c r="N53" s="40">
        <v>300</v>
      </c>
      <c r="O53" s="35"/>
      <c r="P53" s="35"/>
      <c r="Q53" s="35"/>
      <c r="R53" s="35"/>
      <c r="S53" s="35"/>
      <c r="T53" s="35"/>
      <c r="U53" s="37" t="s">
        <v>22</v>
      </c>
      <c r="V53" s="37" t="s">
        <v>73</v>
      </c>
      <c r="W53" s="37" t="s">
        <v>24</v>
      </c>
      <c r="X53" s="35"/>
      <c r="Y53" s="37" t="s">
        <v>65</v>
      </c>
    </row>
    <row x14ac:dyDescent="0.25" r="54" customHeight="1" ht="18.75">
      <c r="A54" s="36">
        <v>71</v>
      </c>
      <c r="B54" s="37" t="s">
        <v>81</v>
      </c>
      <c r="C54" s="38">
        <v>7.736619</v>
      </c>
      <c r="D54" s="39">
        <v>-5.051762</v>
      </c>
      <c r="E54" s="37" t="s">
        <v>64</v>
      </c>
      <c r="F54" s="37" t="s">
        <v>115</v>
      </c>
      <c r="G54" s="40">
        <v>10.4</v>
      </c>
      <c r="H54" s="40">
        <v>4.35</v>
      </c>
      <c r="I54" s="40">
        <v>6.05</v>
      </c>
      <c r="J54" s="40">
        <v>22</v>
      </c>
      <c r="K54" s="40">
        <v>13.5</v>
      </c>
      <c r="L54" s="40">
        <v>5</v>
      </c>
      <c r="M54" s="40">
        <v>10</v>
      </c>
      <c r="N54" s="40">
        <v>300</v>
      </c>
      <c r="O54" s="35"/>
      <c r="P54" s="35"/>
      <c r="Q54" s="35"/>
      <c r="R54" s="35"/>
      <c r="S54" s="35"/>
      <c r="T54" s="35"/>
      <c r="U54" s="37" t="s">
        <v>22</v>
      </c>
      <c r="V54" s="37" t="s">
        <v>73</v>
      </c>
      <c r="W54" s="37" t="s">
        <v>24</v>
      </c>
      <c r="X54" s="35"/>
      <c r="Y54" s="37" t="s">
        <v>65</v>
      </c>
    </row>
    <row x14ac:dyDescent="0.25" r="55" customHeight="1" ht="18.75">
      <c r="A55" s="36">
        <v>148</v>
      </c>
      <c r="B55" s="37" t="s">
        <v>89</v>
      </c>
      <c r="C55" s="38">
        <v>7.7013498</v>
      </c>
      <c r="D55" s="39">
        <v>-4.987862</v>
      </c>
      <c r="E55" s="37" t="s">
        <v>64</v>
      </c>
      <c r="F55" s="37" t="s">
        <v>115</v>
      </c>
      <c r="G55" s="40">
        <v>26</v>
      </c>
      <c r="H55" s="40">
        <v>10.83</v>
      </c>
      <c r="I55" s="40">
        <v>15.17</v>
      </c>
      <c r="J55" s="40">
        <v>22</v>
      </c>
      <c r="K55" s="40">
        <v>13.5</v>
      </c>
      <c r="L55" s="40">
        <v>5</v>
      </c>
      <c r="M55" s="40">
        <v>10</v>
      </c>
      <c r="N55" s="40">
        <v>300</v>
      </c>
      <c r="O55" s="35"/>
      <c r="P55" s="35"/>
      <c r="Q55" s="35"/>
      <c r="R55" s="35"/>
      <c r="S55" s="35"/>
      <c r="T55" s="35"/>
      <c r="U55" s="35"/>
      <c r="V55" s="35"/>
      <c r="W55" s="35"/>
      <c r="X55" s="37" t="s">
        <v>70</v>
      </c>
      <c r="Y55" s="37" t="s">
        <v>65</v>
      </c>
    </row>
    <row x14ac:dyDescent="0.25" r="56" customHeight="1" ht="18.75">
      <c r="A56" s="36">
        <v>48</v>
      </c>
      <c r="B56" s="37" t="s">
        <v>93</v>
      </c>
      <c r="C56" s="38">
        <v>7.707593</v>
      </c>
      <c r="D56" s="39">
        <v>-5.031386</v>
      </c>
      <c r="E56" s="37" t="s">
        <v>64</v>
      </c>
      <c r="F56" s="37" t="s">
        <v>115</v>
      </c>
      <c r="G56" s="40">
        <v>3.12</v>
      </c>
      <c r="H56" s="40">
        <v>1.3</v>
      </c>
      <c r="I56" s="40">
        <v>1.86</v>
      </c>
      <c r="J56" s="40">
        <v>22</v>
      </c>
      <c r="K56" s="40">
        <v>13.5</v>
      </c>
      <c r="L56" s="40">
        <v>5</v>
      </c>
      <c r="M56" s="40">
        <v>10</v>
      </c>
      <c r="N56" s="40">
        <v>300</v>
      </c>
      <c r="O56" s="35"/>
      <c r="P56" s="35"/>
      <c r="Q56" s="35"/>
      <c r="R56" s="35"/>
      <c r="S56" s="35"/>
      <c r="T56" s="35"/>
      <c r="U56" s="35"/>
      <c r="V56" s="35"/>
      <c r="W56" s="35"/>
      <c r="X56" s="37" t="s">
        <v>70</v>
      </c>
      <c r="Y56" s="37" t="s">
        <v>65</v>
      </c>
    </row>
    <row x14ac:dyDescent="0.25" r="57" customHeight="1" ht="18.75">
      <c r="A57" s="36">
        <v>187</v>
      </c>
      <c r="B57" s="37" t="s">
        <v>96</v>
      </c>
      <c r="C57" s="38">
        <v>7.727388</v>
      </c>
      <c r="D57" s="39">
        <v>-5.073164</v>
      </c>
      <c r="E57" s="37" t="s">
        <v>64</v>
      </c>
      <c r="F57" s="37" t="s">
        <v>115</v>
      </c>
      <c r="G57" s="40">
        <v>1.2</v>
      </c>
      <c r="H57" s="40">
        <v>0.5</v>
      </c>
      <c r="I57" s="40">
        <v>0.7</v>
      </c>
      <c r="J57" s="40">
        <v>22</v>
      </c>
      <c r="K57" s="40">
        <v>13.5</v>
      </c>
      <c r="L57" s="40">
        <v>5</v>
      </c>
      <c r="M57" s="40">
        <v>10</v>
      </c>
      <c r="N57" s="40">
        <v>300</v>
      </c>
      <c r="O57" s="35"/>
      <c r="P57" s="35"/>
      <c r="Q57" s="35"/>
      <c r="R57" s="35"/>
      <c r="S57" s="35"/>
      <c r="T57" s="35"/>
      <c r="U57" s="35"/>
      <c r="V57" s="35"/>
      <c r="W57" s="35"/>
      <c r="X57" s="37" t="s">
        <v>70</v>
      </c>
      <c r="Y57" s="37" t="s">
        <v>65</v>
      </c>
    </row>
    <row x14ac:dyDescent="0.25" r="58" customHeight="1" ht="18.75">
      <c r="A58" s="36">
        <v>192</v>
      </c>
      <c r="B58" s="37" t="s">
        <v>116</v>
      </c>
      <c r="C58" s="38">
        <v>7.727354</v>
      </c>
      <c r="D58" s="39">
        <v>-5.063731</v>
      </c>
      <c r="E58" s="37" t="s">
        <v>64</v>
      </c>
      <c r="F58" s="37" t="s">
        <v>115</v>
      </c>
      <c r="G58" s="40">
        <v>10.4</v>
      </c>
      <c r="H58" s="40">
        <v>4.333</v>
      </c>
      <c r="I58" s="40">
        <v>6.067</v>
      </c>
      <c r="J58" s="40">
        <v>22</v>
      </c>
      <c r="K58" s="40">
        <v>13.5</v>
      </c>
      <c r="L58" s="40">
        <v>5</v>
      </c>
      <c r="M58" s="40">
        <v>10</v>
      </c>
      <c r="N58" s="40">
        <v>300</v>
      </c>
      <c r="O58" s="35"/>
      <c r="P58" s="35"/>
      <c r="Q58" s="35"/>
      <c r="R58" s="35"/>
      <c r="S58" s="35"/>
      <c r="T58" s="35"/>
      <c r="U58" s="35"/>
      <c r="V58" s="35"/>
      <c r="W58" s="35"/>
      <c r="X58" s="37" t="s">
        <v>70</v>
      </c>
      <c r="Y58" s="37" t="s">
        <v>65</v>
      </c>
    </row>
    <row x14ac:dyDescent="0.25" r="59" customHeight="1" ht="18.75">
      <c r="A59" s="36">
        <v>137</v>
      </c>
      <c r="B59" s="37" t="s">
        <v>94</v>
      </c>
      <c r="C59" s="38">
        <v>7.729776</v>
      </c>
      <c r="D59" s="39">
        <v>-5.0295489</v>
      </c>
      <c r="E59" s="37" t="s">
        <v>64</v>
      </c>
      <c r="F59" s="37" t="s">
        <v>115</v>
      </c>
      <c r="G59" s="40">
        <v>73</v>
      </c>
      <c r="H59" s="40">
        <v>30.415</v>
      </c>
      <c r="I59" s="40">
        <v>42.585</v>
      </c>
      <c r="J59" s="40">
        <v>22</v>
      </c>
      <c r="K59" s="40">
        <v>13.5</v>
      </c>
      <c r="L59" s="40">
        <v>5</v>
      </c>
      <c r="M59" s="40">
        <v>10</v>
      </c>
      <c r="N59" s="40">
        <v>300</v>
      </c>
      <c r="O59" s="37" t="s">
        <v>86</v>
      </c>
      <c r="P59" s="35"/>
      <c r="Q59" s="35"/>
      <c r="R59" s="35"/>
      <c r="S59" s="35"/>
      <c r="T59" s="35"/>
      <c r="U59" s="37" t="s">
        <v>22</v>
      </c>
      <c r="V59" s="37" t="s">
        <v>73</v>
      </c>
      <c r="W59" s="37" t="s">
        <v>24</v>
      </c>
      <c r="X59" s="37" t="s">
        <v>70</v>
      </c>
      <c r="Y59" s="37" t="s">
        <v>65</v>
      </c>
    </row>
    <row x14ac:dyDescent="0.25" r="60" customHeight="1" ht="18.75">
      <c r="A60" s="36">
        <v>100</v>
      </c>
      <c r="B60" s="37" t="s">
        <v>82</v>
      </c>
      <c r="C60" s="38">
        <v>7.6414127</v>
      </c>
      <c r="D60" s="39">
        <v>-5.0275158</v>
      </c>
      <c r="E60" s="37" t="s">
        <v>64</v>
      </c>
      <c r="F60" s="37" t="s">
        <v>115</v>
      </c>
      <c r="G60" s="40">
        <v>33.28</v>
      </c>
      <c r="H60" s="40">
        <v>13.865</v>
      </c>
      <c r="I60" s="40">
        <v>19.415</v>
      </c>
      <c r="J60" s="40">
        <v>22</v>
      </c>
      <c r="K60" s="40">
        <v>13.5</v>
      </c>
      <c r="L60" s="40">
        <v>5</v>
      </c>
      <c r="M60" s="40">
        <v>10</v>
      </c>
      <c r="N60" s="40">
        <v>300</v>
      </c>
      <c r="O60" s="35"/>
      <c r="P60" s="35"/>
      <c r="Q60" s="35"/>
      <c r="R60" s="35"/>
      <c r="S60" s="35"/>
      <c r="T60" s="35"/>
      <c r="U60" s="37" t="s">
        <v>22</v>
      </c>
      <c r="V60" s="37" t="s">
        <v>73</v>
      </c>
      <c r="W60" s="37" t="s">
        <v>24</v>
      </c>
      <c r="X60" s="35"/>
      <c r="Y60" s="37" t="s">
        <v>65</v>
      </c>
    </row>
    <row x14ac:dyDescent="0.25" r="61" customHeight="1" ht="18.75">
      <c r="A61" s="36">
        <v>113</v>
      </c>
      <c r="B61" s="37" t="s">
        <v>117</v>
      </c>
      <c r="C61" s="38">
        <v>7.736466</v>
      </c>
      <c r="D61" s="39">
        <v>-5.028668</v>
      </c>
      <c r="E61" s="37" t="s">
        <v>64</v>
      </c>
      <c r="F61" s="37" t="s">
        <v>118</v>
      </c>
      <c r="G61" s="40">
        <v>13.688</v>
      </c>
      <c r="H61" s="40">
        <v>5.7</v>
      </c>
      <c r="I61" s="40">
        <v>7.98</v>
      </c>
      <c r="J61" s="40">
        <v>27.1</v>
      </c>
      <c r="K61" s="40">
        <f>K63+K59</f>
      </c>
      <c r="L61" s="40">
        <f>L63+L59</f>
      </c>
      <c r="M61" s="40">
        <f>M63+M59</f>
      </c>
      <c r="N61" s="40">
        <f>N63+N59</f>
      </c>
      <c r="O61" s="35"/>
      <c r="P61" s="35"/>
      <c r="Q61" s="35"/>
      <c r="R61" s="35"/>
      <c r="S61" s="35"/>
      <c r="T61" s="35"/>
      <c r="U61" s="37" t="s">
        <v>22</v>
      </c>
      <c r="V61" s="37" t="s">
        <v>73</v>
      </c>
      <c r="W61" s="37" t="s">
        <v>24</v>
      </c>
      <c r="X61" s="35"/>
      <c r="Y61" s="37" t="s">
        <v>65</v>
      </c>
    </row>
    <row x14ac:dyDescent="0.25" r="62" customHeight="1" ht="18.75">
      <c r="A62" s="36">
        <v>115</v>
      </c>
      <c r="B62" s="37" t="s">
        <v>110</v>
      </c>
      <c r="C62" s="38">
        <v>7.698277</v>
      </c>
      <c r="D62" s="39">
        <v>-5.028252</v>
      </c>
      <c r="E62" s="37" t="s">
        <v>64</v>
      </c>
      <c r="F62" s="37" t="s">
        <v>118</v>
      </c>
      <c r="G62" s="40">
        <v>1.2</v>
      </c>
      <c r="H62" s="40">
        <v>0.5</v>
      </c>
      <c r="I62" s="40">
        <v>0.7</v>
      </c>
      <c r="J62" s="40">
        <v>28.1</v>
      </c>
      <c r="K62" s="40">
        <f>K64+K60</f>
      </c>
      <c r="L62" s="40">
        <f>L64+L60</f>
      </c>
      <c r="M62" s="40">
        <f>M64+M60</f>
      </c>
      <c r="N62" s="40">
        <f>N64+N60</f>
      </c>
      <c r="O62" s="35"/>
      <c r="P62" s="35"/>
      <c r="Q62" s="35"/>
      <c r="R62" s="35"/>
      <c r="S62" s="35"/>
      <c r="T62" s="35"/>
      <c r="U62" s="35"/>
      <c r="V62" s="35"/>
      <c r="W62" s="35"/>
      <c r="X62" s="37" t="s">
        <v>70</v>
      </c>
      <c r="Y62" s="37" t="s">
        <v>65</v>
      </c>
    </row>
    <row x14ac:dyDescent="0.25" r="63" customHeight="1" ht="18.75">
      <c r="A63" s="36">
        <v>242</v>
      </c>
      <c r="B63" s="37" t="s">
        <v>119</v>
      </c>
      <c r="C63" s="38">
        <v>7.694235</v>
      </c>
      <c r="D63" s="39">
        <v>-5.054717</v>
      </c>
      <c r="E63" s="37" t="s">
        <v>64</v>
      </c>
      <c r="F63" s="37" t="s">
        <v>118</v>
      </c>
      <c r="G63" s="40">
        <v>3.25</v>
      </c>
      <c r="H63" s="40">
        <v>1.354</v>
      </c>
      <c r="I63" s="40">
        <v>1.896</v>
      </c>
      <c r="J63" s="40">
        <v>29.1</v>
      </c>
      <c r="K63" s="40">
        <f>K65+K61</f>
      </c>
      <c r="L63" s="40">
        <f>L65+L61</f>
      </c>
      <c r="M63" s="40">
        <f>M65+M61</f>
      </c>
      <c r="N63" s="40">
        <f>N65+N61</f>
      </c>
      <c r="O63" s="35"/>
      <c r="P63" s="35"/>
      <c r="Q63" s="35"/>
      <c r="R63" s="35"/>
      <c r="S63" s="35"/>
      <c r="T63" s="35"/>
      <c r="U63" s="37" t="s">
        <v>120</v>
      </c>
      <c r="V63" s="35"/>
      <c r="W63" s="35"/>
      <c r="X63" s="37" t="s">
        <v>70</v>
      </c>
      <c r="Y63" s="37" t="s">
        <v>65</v>
      </c>
    </row>
    <row x14ac:dyDescent="0.25" r="64" customHeight="1" ht="18.75">
      <c r="A64" s="36">
        <v>236</v>
      </c>
      <c r="B64" s="37" t="s">
        <v>121</v>
      </c>
      <c r="C64" s="38">
        <v>7.6600296</v>
      </c>
      <c r="D64" s="39">
        <v>-5.0528285</v>
      </c>
      <c r="E64" s="37" t="s">
        <v>64</v>
      </c>
      <c r="F64" s="37" t="s">
        <v>122</v>
      </c>
      <c r="G64" s="40">
        <v>0.4</v>
      </c>
      <c r="H64" s="40">
        <v>0.17</v>
      </c>
      <c r="I64" s="40">
        <v>0.23</v>
      </c>
      <c r="J64" s="40">
        <v>33.33</v>
      </c>
      <c r="K64" s="40">
        <v>15</v>
      </c>
      <c r="L64" s="40">
        <v>7</v>
      </c>
      <c r="M64" s="40">
        <v>10</v>
      </c>
      <c r="N64" s="40">
        <v>500</v>
      </c>
      <c r="O64" s="37" t="s">
        <v>86</v>
      </c>
      <c r="P64" s="37" t="s">
        <v>123</v>
      </c>
      <c r="Q64" s="35"/>
      <c r="R64" s="35"/>
      <c r="S64" s="35"/>
      <c r="T64" s="35"/>
      <c r="U64" s="35"/>
      <c r="V64" s="35"/>
      <c r="W64" s="35"/>
      <c r="X64" s="35"/>
      <c r="Y64" s="37" t="s">
        <v>65</v>
      </c>
    </row>
    <row x14ac:dyDescent="0.25" r="65" customHeight="1" ht="18.75">
      <c r="A65" s="36">
        <v>233</v>
      </c>
      <c r="B65" s="37" t="s">
        <v>67</v>
      </c>
      <c r="C65" s="38">
        <v>7.6640625</v>
      </c>
      <c r="D65" s="39">
        <v>-5.0015156</v>
      </c>
      <c r="E65" s="37" t="s">
        <v>64</v>
      </c>
      <c r="F65" s="37" t="s">
        <v>122</v>
      </c>
      <c r="G65" s="40">
        <v>0.65</v>
      </c>
      <c r="H65" s="40">
        <v>0.271</v>
      </c>
      <c r="I65" s="40">
        <v>0.379</v>
      </c>
      <c r="J65" s="40">
        <v>33.33</v>
      </c>
      <c r="K65" s="40">
        <v>15</v>
      </c>
      <c r="L65" s="40">
        <v>7</v>
      </c>
      <c r="M65" s="40">
        <v>10</v>
      </c>
      <c r="N65" s="40">
        <v>500</v>
      </c>
      <c r="O65" s="35"/>
      <c r="P65" s="35"/>
      <c r="Q65" s="35"/>
      <c r="R65" s="35"/>
      <c r="S65" s="35"/>
      <c r="T65" s="35"/>
      <c r="U65" s="35"/>
      <c r="V65" s="35"/>
      <c r="W65" s="35"/>
      <c r="X65" s="37" t="s">
        <v>70</v>
      </c>
      <c r="Y65" s="37" t="s">
        <v>65</v>
      </c>
    </row>
    <row x14ac:dyDescent="0.25" r="66" customHeight="1" ht="18.75">
      <c r="A66" s="36">
        <v>170</v>
      </c>
      <c r="B66" s="37" t="s">
        <v>124</v>
      </c>
      <c r="C66" s="38">
        <v>7.7161104</v>
      </c>
      <c r="D66" s="39">
        <v>-4.982657</v>
      </c>
      <c r="E66" s="37" t="s">
        <v>64</v>
      </c>
      <c r="F66" s="37" t="s">
        <v>122</v>
      </c>
      <c r="G66" s="40">
        <v>2.6</v>
      </c>
      <c r="H66" s="40">
        <v>1.083</v>
      </c>
      <c r="I66" s="40">
        <v>1.517</v>
      </c>
      <c r="J66" s="40">
        <v>33.33</v>
      </c>
      <c r="K66" s="40">
        <v>15</v>
      </c>
      <c r="L66" s="40">
        <v>7</v>
      </c>
      <c r="M66" s="40">
        <v>10</v>
      </c>
      <c r="N66" s="40">
        <v>500</v>
      </c>
      <c r="O66" s="35"/>
      <c r="P66" s="35"/>
      <c r="Q66" s="35"/>
      <c r="R66" s="35"/>
      <c r="S66" s="35"/>
      <c r="T66" s="35"/>
      <c r="U66" s="35"/>
      <c r="V66" s="35"/>
      <c r="W66" s="35"/>
      <c r="X66" s="37" t="s">
        <v>70</v>
      </c>
      <c r="Y66" s="37" t="s">
        <v>65</v>
      </c>
    </row>
    <row x14ac:dyDescent="0.25" r="67" customHeight="1" ht="18.75">
      <c r="A67" s="36">
        <v>23</v>
      </c>
      <c r="B67" s="37" t="s">
        <v>40</v>
      </c>
      <c r="C67" s="38">
        <v>7.6691065</v>
      </c>
      <c r="D67" s="39">
        <v>-5.0492084</v>
      </c>
      <c r="E67" s="37" t="s">
        <v>64</v>
      </c>
      <c r="F67" s="37" t="s">
        <v>122</v>
      </c>
      <c r="G67" s="40">
        <v>1.44</v>
      </c>
      <c r="H67" s="40">
        <v>0.6</v>
      </c>
      <c r="I67" s="40">
        <v>0.84</v>
      </c>
      <c r="J67" s="40">
        <v>33.33</v>
      </c>
      <c r="K67" s="40">
        <v>15</v>
      </c>
      <c r="L67" s="40">
        <v>7</v>
      </c>
      <c r="M67" s="40">
        <v>10</v>
      </c>
      <c r="N67" s="40">
        <v>500</v>
      </c>
      <c r="O67" s="35"/>
      <c r="P67" s="35"/>
      <c r="Q67" s="35"/>
      <c r="R67" s="35"/>
      <c r="S67" s="35"/>
      <c r="T67" s="35"/>
      <c r="U67" s="35"/>
      <c r="V67" s="35"/>
      <c r="W67" s="35"/>
      <c r="X67" s="37" t="s">
        <v>70</v>
      </c>
      <c r="Y67" s="37" t="s">
        <v>65</v>
      </c>
    </row>
    <row x14ac:dyDescent="0.25" r="68" customHeight="1" ht="18.75">
      <c r="A68" s="36">
        <v>209</v>
      </c>
      <c r="B68" s="37" t="s">
        <v>125</v>
      </c>
      <c r="C68" s="38">
        <v>7.6995809</v>
      </c>
      <c r="D68" s="39">
        <v>-5.099342</v>
      </c>
      <c r="E68" s="37" t="s">
        <v>64</v>
      </c>
      <c r="F68" s="37" t="s">
        <v>122</v>
      </c>
      <c r="G68" s="40">
        <v>73</v>
      </c>
      <c r="H68" s="40">
        <v>30.417</v>
      </c>
      <c r="I68" s="40">
        <v>42.583</v>
      </c>
      <c r="J68" s="40">
        <v>33.33</v>
      </c>
      <c r="K68" s="40">
        <v>15</v>
      </c>
      <c r="L68" s="40">
        <v>7</v>
      </c>
      <c r="M68" s="40">
        <v>10</v>
      </c>
      <c r="N68" s="40">
        <v>500</v>
      </c>
      <c r="O68" s="35"/>
      <c r="P68" s="35"/>
      <c r="Q68" s="35"/>
      <c r="R68" s="35"/>
      <c r="S68" s="35"/>
      <c r="T68" s="35"/>
      <c r="U68" s="35"/>
      <c r="V68" s="35"/>
      <c r="W68" s="35"/>
      <c r="X68" s="37" t="s">
        <v>70</v>
      </c>
      <c r="Y68" s="37" t="s">
        <v>65</v>
      </c>
    </row>
    <row x14ac:dyDescent="0.25" r="69" customHeight="1" ht="18.75">
      <c r="A69" s="36">
        <v>138</v>
      </c>
      <c r="B69" s="37" t="s">
        <v>94</v>
      </c>
      <c r="C69" s="38">
        <v>7.729776</v>
      </c>
      <c r="D69" s="39">
        <v>-5.0295489</v>
      </c>
      <c r="E69" s="37" t="s">
        <v>64</v>
      </c>
      <c r="F69" s="37" t="s">
        <v>122</v>
      </c>
      <c r="G69" s="40">
        <v>36.5</v>
      </c>
      <c r="H69" s="40">
        <v>15.208</v>
      </c>
      <c r="I69" s="40">
        <v>21.292</v>
      </c>
      <c r="J69" s="40">
        <v>33.33</v>
      </c>
      <c r="K69" s="40">
        <v>15</v>
      </c>
      <c r="L69" s="40">
        <v>7</v>
      </c>
      <c r="M69" s="40">
        <v>10</v>
      </c>
      <c r="N69" s="40">
        <v>500</v>
      </c>
      <c r="O69" s="37" t="s">
        <v>86</v>
      </c>
      <c r="P69" s="35"/>
      <c r="Q69" s="35"/>
      <c r="R69" s="35"/>
      <c r="S69" s="35"/>
      <c r="T69" s="35"/>
      <c r="U69" s="37" t="s">
        <v>22</v>
      </c>
      <c r="V69" s="37" t="s">
        <v>73</v>
      </c>
      <c r="W69" s="37" t="s">
        <v>24</v>
      </c>
      <c r="X69" s="37" t="s">
        <v>70</v>
      </c>
      <c r="Y69" s="37" t="s">
        <v>65</v>
      </c>
    </row>
    <row x14ac:dyDescent="0.25" r="70" customHeight="1" ht="18.75">
      <c r="A70" s="36">
        <v>188</v>
      </c>
      <c r="B70" s="37" t="s">
        <v>96</v>
      </c>
      <c r="C70" s="38">
        <v>7.727388</v>
      </c>
      <c r="D70" s="39">
        <v>-5.073164</v>
      </c>
      <c r="E70" s="37" t="s">
        <v>64</v>
      </c>
      <c r="F70" s="37" t="s">
        <v>122</v>
      </c>
      <c r="G70" s="40">
        <v>2.08</v>
      </c>
      <c r="H70" s="40">
        <v>0.867</v>
      </c>
      <c r="I70" s="40">
        <v>1.213</v>
      </c>
      <c r="J70" s="40">
        <v>33.33</v>
      </c>
      <c r="K70" s="40">
        <v>15</v>
      </c>
      <c r="L70" s="40">
        <v>7</v>
      </c>
      <c r="M70" s="40">
        <v>10</v>
      </c>
      <c r="N70" s="40">
        <v>500</v>
      </c>
      <c r="O70" s="35"/>
      <c r="P70" s="35"/>
      <c r="Q70" s="35"/>
      <c r="R70" s="35"/>
      <c r="S70" s="35"/>
      <c r="T70" s="35"/>
      <c r="U70" s="35"/>
      <c r="V70" s="35"/>
      <c r="W70" s="35"/>
      <c r="X70" s="37" t="s">
        <v>98</v>
      </c>
      <c r="Y70" s="37" t="s">
        <v>65</v>
      </c>
    </row>
    <row x14ac:dyDescent="0.25" r="71" customHeight="1" ht="18.75">
      <c r="A71" s="36">
        <v>86</v>
      </c>
      <c r="B71" s="37" t="s">
        <v>126</v>
      </c>
      <c r="C71" s="38">
        <v>7.671682</v>
      </c>
      <c r="D71" s="39">
        <v>-5.104247</v>
      </c>
      <c r="E71" s="37" t="s">
        <v>64</v>
      </c>
      <c r="F71" s="37" t="s">
        <v>127</v>
      </c>
      <c r="G71" s="40">
        <v>0.42</v>
      </c>
      <c r="H71" s="40">
        <v>0.175</v>
      </c>
      <c r="I71" s="40">
        <v>0.245</v>
      </c>
      <c r="J71" s="40">
        <f>Tableau2[[#This Row], [C_kg/t_L]]/Tableau2[[#This Row], [N_kg/t_L]]</f>
      </c>
      <c r="K71" s="40">
        <v>32.45</v>
      </c>
      <c r="L71" s="40">
        <v>19.85</v>
      </c>
      <c r="M71" s="40">
        <v>25.05</v>
      </c>
      <c r="N71" s="40">
        <v>350.4</v>
      </c>
      <c r="O71" s="37" t="s">
        <v>22</v>
      </c>
      <c r="P71" s="37" t="s">
        <v>73</v>
      </c>
      <c r="Q71" s="35"/>
      <c r="R71" s="35"/>
      <c r="S71" s="35"/>
      <c r="T71" s="35"/>
      <c r="U71" s="35"/>
      <c r="V71" s="35"/>
      <c r="W71" s="35"/>
      <c r="X71" s="35"/>
      <c r="Y71" s="37" t="s">
        <v>65</v>
      </c>
    </row>
    <row x14ac:dyDescent="0.25" r="72" customHeight="1" ht="18.75">
      <c r="A72" s="36">
        <v>83</v>
      </c>
      <c r="B72" s="37" t="s">
        <v>128</v>
      </c>
      <c r="C72" s="38">
        <v>7.764124</v>
      </c>
      <c r="D72" s="39">
        <v>-5.0723917</v>
      </c>
      <c r="E72" s="37" t="s">
        <v>64</v>
      </c>
      <c r="F72" s="37" t="s">
        <v>129</v>
      </c>
      <c r="G72" s="40">
        <v>1.82</v>
      </c>
      <c r="H72" s="40">
        <v>0.755</v>
      </c>
      <c r="I72" s="40">
        <v>1.057</v>
      </c>
      <c r="J72" s="40">
        <v>13.46</v>
      </c>
      <c r="K72" s="42">
        <v>26</v>
      </c>
      <c r="L72" s="42">
        <v>12</v>
      </c>
      <c r="M72" s="42">
        <v>8</v>
      </c>
      <c r="N72" s="42">
        <v>350</v>
      </c>
      <c r="O72" s="37" t="s">
        <v>86</v>
      </c>
      <c r="P72" s="37" t="s">
        <v>73</v>
      </c>
      <c r="Q72" s="37" t="s">
        <v>68</v>
      </c>
      <c r="R72" s="37" t="s">
        <v>73</v>
      </c>
      <c r="S72" s="37" t="s">
        <v>130</v>
      </c>
      <c r="T72" s="35">
        <v>6</v>
      </c>
      <c r="U72" s="35"/>
      <c r="V72" s="35"/>
      <c r="W72" s="35"/>
      <c r="X72" s="35"/>
      <c r="Y72" s="37" t="s">
        <v>65</v>
      </c>
    </row>
    <row x14ac:dyDescent="0.25" r="73" customHeight="1" ht="18.75">
      <c r="A73" s="36">
        <v>49</v>
      </c>
      <c r="B73" s="37" t="s">
        <v>131</v>
      </c>
      <c r="C73" s="38">
        <v>7.6637435</v>
      </c>
      <c r="D73" s="39">
        <v>-5.0663804</v>
      </c>
      <c r="E73" s="37" t="s">
        <v>64</v>
      </c>
      <c r="F73" s="37" t="s">
        <v>129</v>
      </c>
      <c r="G73" s="40">
        <v>38.33</v>
      </c>
      <c r="H73" s="40">
        <v>15.969</v>
      </c>
      <c r="I73" s="40">
        <v>22.361</v>
      </c>
      <c r="J73" s="40">
        <v>13.46</v>
      </c>
      <c r="K73" s="42">
        <v>26</v>
      </c>
      <c r="L73" s="42">
        <v>12</v>
      </c>
      <c r="M73" s="42">
        <v>8</v>
      </c>
      <c r="N73" s="42">
        <v>350</v>
      </c>
      <c r="O73" s="37" t="s">
        <v>132</v>
      </c>
      <c r="P73" s="37" t="s">
        <v>73</v>
      </c>
      <c r="Q73" s="35"/>
      <c r="R73" s="35"/>
      <c r="S73" s="35"/>
      <c r="T73" s="35"/>
      <c r="U73" s="35"/>
      <c r="V73" s="35"/>
      <c r="W73" s="35"/>
      <c r="X73" s="35"/>
      <c r="Y73" s="37" t="s">
        <v>65</v>
      </c>
    </row>
    <row x14ac:dyDescent="0.25" r="74" customHeight="1" ht="18.75">
      <c r="A74" s="36">
        <v>103</v>
      </c>
      <c r="B74" s="37" t="s">
        <v>82</v>
      </c>
      <c r="C74" s="38">
        <v>7.641413</v>
      </c>
      <c r="D74" s="39">
        <v>-5.0275161</v>
      </c>
      <c r="E74" s="37" t="s">
        <v>64</v>
      </c>
      <c r="F74" s="37" t="s">
        <v>129</v>
      </c>
      <c r="G74" s="40">
        <v>10.92</v>
      </c>
      <c r="H74" s="40">
        <v>4.55</v>
      </c>
      <c r="I74" s="40">
        <v>6.37</v>
      </c>
      <c r="J74" s="40">
        <v>13.46</v>
      </c>
      <c r="K74" s="42">
        <v>26</v>
      </c>
      <c r="L74" s="42">
        <v>12</v>
      </c>
      <c r="M74" s="42">
        <v>8</v>
      </c>
      <c r="N74" s="42">
        <v>350</v>
      </c>
      <c r="O74" s="37" t="s">
        <v>76</v>
      </c>
      <c r="P74" s="37" t="s">
        <v>73</v>
      </c>
      <c r="Q74" s="35"/>
      <c r="R74" s="35"/>
      <c r="S74" s="35"/>
      <c r="T74" s="35"/>
      <c r="U74" s="35"/>
      <c r="V74" s="35"/>
      <c r="W74" s="35"/>
      <c r="X74" s="35"/>
      <c r="Y74" s="37" t="s">
        <v>65</v>
      </c>
    </row>
    <row x14ac:dyDescent="0.25" r="75" customHeight="1" ht="18.75">
      <c r="A75" s="36">
        <v>54</v>
      </c>
      <c r="B75" s="37" t="s">
        <v>133</v>
      </c>
      <c r="C75" s="38">
        <v>7.7114418</v>
      </c>
      <c r="D75" s="39">
        <v>-4.972965</v>
      </c>
      <c r="E75" s="37" t="s">
        <v>64</v>
      </c>
      <c r="F75" s="37" t="s">
        <v>129</v>
      </c>
      <c r="G75" s="40">
        <v>76.65</v>
      </c>
      <c r="H75" s="40">
        <v>31.95</v>
      </c>
      <c r="I75" s="40">
        <v>44.7</v>
      </c>
      <c r="J75" s="40">
        <v>13.46</v>
      </c>
      <c r="K75" s="42">
        <v>26</v>
      </c>
      <c r="L75" s="42">
        <v>12</v>
      </c>
      <c r="M75" s="42">
        <v>8</v>
      </c>
      <c r="N75" s="42">
        <v>350</v>
      </c>
      <c r="O75" s="37" t="s">
        <v>86</v>
      </c>
      <c r="P75" s="37" t="s">
        <v>87</v>
      </c>
      <c r="Q75" s="35"/>
      <c r="R75" s="35"/>
      <c r="S75" s="35"/>
      <c r="T75" s="35"/>
      <c r="U75" s="37" t="s">
        <v>86</v>
      </c>
      <c r="V75" s="37" t="s">
        <v>87</v>
      </c>
      <c r="W75" s="37" t="s">
        <v>24</v>
      </c>
      <c r="X75" s="35"/>
      <c r="Y75" s="37" t="s">
        <v>65</v>
      </c>
    </row>
    <row x14ac:dyDescent="0.25" r="76" customHeight="1" ht="18.75">
      <c r="A76" s="36">
        <v>39</v>
      </c>
      <c r="B76" s="37" t="s">
        <v>19</v>
      </c>
      <c r="C76" s="38">
        <v>7.6762875</v>
      </c>
      <c r="D76" s="39">
        <v>-5.0561406</v>
      </c>
      <c r="E76" s="37" t="s">
        <v>64</v>
      </c>
      <c r="F76" s="37" t="s">
        <v>129</v>
      </c>
      <c r="G76" s="40">
        <v>3.64</v>
      </c>
      <c r="H76" s="40">
        <v>1.5</v>
      </c>
      <c r="I76" s="40">
        <v>2.14</v>
      </c>
      <c r="J76" s="40">
        <v>13.46</v>
      </c>
      <c r="K76" s="42">
        <v>26</v>
      </c>
      <c r="L76" s="42">
        <v>12</v>
      </c>
      <c r="M76" s="42">
        <v>8</v>
      </c>
      <c r="N76" s="42">
        <v>350</v>
      </c>
      <c r="O76" s="35"/>
      <c r="P76" s="35"/>
      <c r="Q76" s="35"/>
      <c r="R76" s="35"/>
      <c r="S76" s="35"/>
      <c r="T76" s="35"/>
      <c r="U76" s="37" t="s">
        <v>22</v>
      </c>
      <c r="V76" s="37" t="s">
        <v>73</v>
      </c>
      <c r="W76" s="37" t="s">
        <v>24</v>
      </c>
      <c r="X76" s="35"/>
      <c r="Y76" s="37" t="s">
        <v>65</v>
      </c>
    </row>
    <row x14ac:dyDescent="0.25" r="77" customHeight="1" ht="18.75">
      <c r="A77" s="36">
        <v>6</v>
      </c>
      <c r="B77" s="37" t="s">
        <v>134</v>
      </c>
      <c r="C77" s="38">
        <v>7.6454763</v>
      </c>
      <c r="D77" s="39">
        <v>-5.0211915</v>
      </c>
      <c r="E77" s="37" t="s">
        <v>64</v>
      </c>
      <c r="F77" s="37" t="s">
        <v>129</v>
      </c>
      <c r="G77" s="40">
        <v>15</v>
      </c>
      <c r="H77" s="40">
        <v>6.25</v>
      </c>
      <c r="I77" s="40">
        <v>8.75</v>
      </c>
      <c r="J77" s="40">
        <v>13.46</v>
      </c>
      <c r="K77" s="42">
        <v>26</v>
      </c>
      <c r="L77" s="42">
        <v>12</v>
      </c>
      <c r="M77" s="42">
        <v>8</v>
      </c>
      <c r="N77" s="42">
        <v>350</v>
      </c>
      <c r="O77" s="37" t="s">
        <v>135</v>
      </c>
      <c r="P77" s="35"/>
      <c r="Q77" s="35"/>
      <c r="R77" s="35"/>
      <c r="S77" s="35"/>
      <c r="T77" s="35"/>
      <c r="U77" s="37" t="s">
        <v>22</v>
      </c>
      <c r="V77" s="37" t="s">
        <v>73</v>
      </c>
      <c r="W77" s="37" t="s">
        <v>24</v>
      </c>
      <c r="X77" s="35"/>
      <c r="Y77" s="37" t="s">
        <v>65</v>
      </c>
    </row>
    <row x14ac:dyDescent="0.25" r="78" customHeight="1" ht="18.75">
      <c r="A78" s="36">
        <v>24</v>
      </c>
      <c r="B78" s="37" t="s">
        <v>40</v>
      </c>
      <c r="C78" s="38">
        <v>7.6691066</v>
      </c>
      <c r="D78" s="39">
        <v>-5.0492085</v>
      </c>
      <c r="E78" s="37" t="s">
        <v>64</v>
      </c>
      <c r="F78" s="37" t="s">
        <v>129</v>
      </c>
      <c r="G78" s="40">
        <v>1.68</v>
      </c>
      <c r="H78" s="40">
        <v>0.7</v>
      </c>
      <c r="I78" s="40">
        <v>0.98</v>
      </c>
      <c r="J78" s="40">
        <v>13.46</v>
      </c>
      <c r="K78" s="42">
        <v>26</v>
      </c>
      <c r="L78" s="42">
        <v>12</v>
      </c>
      <c r="M78" s="42">
        <v>8</v>
      </c>
      <c r="N78" s="42">
        <v>350</v>
      </c>
      <c r="O78" s="35"/>
      <c r="P78" s="35"/>
      <c r="Q78" s="35"/>
      <c r="R78" s="35"/>
      <c r="S78" s="35"/>
      <c r="T78" s="35"/>
      <c r="U78" s="35"/>
      <c r="V78" s="35"/>
      <c r="W78" s="35"/>
      <c r="X78" s="37" t="s">
        <v>70</v>
      </c>
      <c r="Y78" s="37" t="s">
        <v>65</v>
      </c>
    </row>
    <row x14ac:dyDescent="0.25" r="79" customHeight="1" ht="18.75">
      <c r="A79" s="36">
        <v>241</v>
      </c>
      <c r="B79" s="37" t="s">
        <v>131</v>
      </c>
      <c r="C79" s="38">
        <v>7.6601881</v>
      </c>
      <c r="D79" s="39">
        <v>-5.0603896</v>
      </c>
      <c r="E79" s="37" t="s">
        <v>64</v>
      </c>
      <c r="F79" s="37" t="s">
        <v>129</v>
      </c>
      <c r="G79" s="40">
        <v>3.194</v>
      </c>
      <c r="H79" s="40">
        <v>1.331</v>
      </c>
      <c r="I79" s="40">
        <v>1.863</v>
      </c>
      <c r="J79" s="40">
        <v>13.46</v>
      </c>
      <c r="K79" s="42">
        <v>26</v>
      </c>
      <c r="L79" s="42">
        <v>12</v>
      </c>
      <c r="M79" s="42">
        <v>8</v>
      </c>
      <c r="N79" s="42">
        <v>350</v>
      </c>
      <c r="O79" s="35"/>
      <c r="P79" s="35"/>
      <c r="Q79" s="35"/>
      <c r="R79" s="35"/>
      <c r="S79" s="35"/>
      <c r="T79" s="35"/>
      <c r="U79" s="35"/>
      <c r="V79" s="35"/>
      <c r="W79" s="35"/>
      <c r="X79" s="37" t="s">
        <v>70</v>
      </c>
      <c r="Y79" s="37" t="s">
        <v>65</v>
      </c>
    </row>
    <row x14ac:dyDescent="0.25" r="80" customHeight="1" ht="18.75">
      <c r="A80" s="36">
        <v>101</v>
      </c>
      <c r="B80" s="37" t="s">
        <v>82</v>
      </c>
      <c r="C80" s="38">
        <v>7.6414128</v>
      </c>
      <c r="D80" s="39">
        <v>-5.0275159</v>
      </c>
      <c r="E80" s="37" t="s">
        <v>64</v>
      </c>
      <c r="F80" s="37" t="s">
        <v>136</v>
      </c>
      <c r="G80" s="40">
        <v>0.18</v>
      </c>
      <c r="H80" s="40">
        <v>0.075</v>
      </c>
      <c r="I80" s="40">
        <v>0.105</v>
      </c>
      <c r="J80" s="18">
        <v>10.6</v>
      </c>
      <c r="K80" s="18">
        <v>23.8</v>
      </c>
      <c r="L80" s="18">
        <v>8.5</v>
      </c>
      <c r="M80" s="18">
        <v>0.3</v>
      </c>
      <c r="N80" s="18">
        <v>252.5</v>
      </c>
      <c r="O80" s="35"/>
      <c r="P80" s="35"/>
      <c r="Q80" s="35"/>
      <c r="R80" s="35"/>
      <c r="S80" s="35"/>
      <c r="T80" s="35"/>
      <c r="U80" s="37" t="s">
        <v>22</v>
      </c>
      <c r="V80" s="37" t="s">
        <v>73</v>
      </c>
      <c r="W80" s="37" t="s">
        <v>24</v>
      </c>
      <c r="X80" s="35"/>
      <c r="Y80" s="37" t="s">
        <v>65</v>
      </c>
    </row>
    <row x14ac:dyDescent="0.25" r="81" customHeight="1" ht="18.75">
      <c r="A81" s="36">
        <v>119</v>
      </c>
      <c r="B81" s="37" t="s">
        <v>137</v>
      </c>
      <c r="C81" s="38">
        <v>7.6735938</v>
      </c>
      <c r="D81" s="39">
        <v>5.1454125</v>
      </c>
      <c r="E81" s="37" t="s">
        <v>138</v>
      </c>
      <c r="F81" s="37" t="s">
        <v>139</v>
      </c>
      <c r="G81" s="40">
        <v>200</v>
      </c>
      <c r="H81" s="40">
        <v>98</v>
      </c>
      <c r="I81" s="40">
        <v>102</v>
      </c>
      <c r="J81" s="40">
        <v>10.75</v>
      </c>
      <c r="K81" s="40">
        <v>46.5</v>
      </c>
      <c r="L81" s="40">
        <v>2.4</v>
      </c>
      <c r="M81" s="40">
        <v>41.5</v>
      </c>
      <c r="N81" s="40">
        <v>500</v>
      </c>
      <c r="O81" s="37" t="s">
        <v>86</v>
      </c>
      <c r="P81" s="37" t="s">
        <v>87</v>
      </c>
      <c r="Q81" s="35"/>
      <c r="R81" s="35"/>
      <c r="S81" s="35"/>
      <c r="T81" s="35"/>
      <c r="U81" s="35"/>
      <c r="V81" s="35"/>
      <c r="W81" s="35"/>
      <c r="X81" s="35"/>
      <c r="Y81" s="37" t="s">
        <v>65</v>
      </c>
    </row>
    <row x14ac:dyDescent="0.25" r="82" customHeight="1" ht="18.75">
      <c r="A82" s="36">
        <v>124</v>
      </c>
      <c r="B82" s="37" t="s">
        <v>49</v>
      </c>
      <c r="C82" s="38">
        <v>7.7141646</v>
      </c>
      <c r="D82" s="39">
        <v>-4.970018</v>
      </c>
      <c r="E82" s="37" t="s">
        <v>138</v>
      </c>
      <c r="F82" s="37" t="s">
        <v>139</v>
      </c>
      <c r="G82" s="40">
        <v>100</v>
      </c>
      <c r="H82" s="40">
        <v>68</v>
      </c>
      <c r="I82" s="40">
        <v>32</v>
      </c>
      <c r="J82" s="40">
        <v>10.75</v>
      </c>
      <c r="K82" s="40">
        <v>46.5</v>
      </c>
      <c r="L82" s="40">
        <v>2.4</v>
      </c>
      <c r="M82" s="40">
        <v>41.5</v>
      </c>
      <c r="N82" s="40">
        <v>500</v>
      </c>
      <c r="O82" s="37" t="s">
        <v>22</v>
      </c>
      <c r="P82" s="37" t="s">
        <v>87</v>
      </c>
      <c r="Q82" s="35"/>
      <c r="R82" s="35"/>
      <c r="S82" s="35"/>
      <c r="T82" s="35"/>
      <c r="U82" s="35"/>
      <c r="V82" s="35"/>
      <c r="W82" s="35"/>
      <c r="X82" s="35"/>
      <c r="Y82" s="37" t="s">
        <v>65</v>
      </c>
    </row>
    <row x14ac:dyDescent="0.25" r="83" customHeight="1" ht="18.75">
      <c r="A83" s="36">
        <v>122</v>
      </c>
      <c r="B83" s="37" t="s">
        <v>49</v>
      </c>
      <c r="C83" s="38">
        <v>7.7141646</v>
      </c>
      <c r="D83" s="39">
        <v>-4.970018</v>
      </c>
      <c r="E83" s="37" t="s">
        <v>138</v>
      </c>
      <c r="F83" s="37" t="s">
        <v>140</v>
      </c>
      <c r="G83" s="40">
        <v>1200</v>
      </c>
      <c r="H83" s="40">
        <v>470</v>
      </c>
      <c r="I83" s="40">
        <v>730</v>
      </c>
      <c r="J83" s="40">
        <v>10.75</v>
      </c>
      <c r="K83" s="40">
        <v>46.5</v>
      </c>
      <c r="L83" s="40">
        <v>2.4</v>
      </c>
      <c r="M83" s="40">
        <v>41.5</v>
      </c>
      <c r="N83" s="40">
        <v>500</v>
      </c>
      <c r="O83" s="37" t="s">
        <v>30</v>
      </c>
      <c r="P83" s="37" t="s">
        <v>32</v>
      </c>
      <c r="Q83" s="37" t="s">
        <v>36</v>
      </c>
      <c r="R83" s="35"/>
      <c r="S83" s="35"/>
      <c r="T83" s="35"/>
      <c r="U83" s="35"/>
      <c r="V83" s="35"/>
      <c r="W83" s="35"/>
      <c r="X83" s="35"/>
      <c r="Y83" s="37" t="s">
        <v>65</v>
      </c>
    </row>
    <row x14ac:dyDescent="0.25" r="84" customHeight="1" ht="18.75">
      <c r="A84" s="36">
        <v>118</v>
      </c>
      <c r="B84" s="37" t="s">
        <v>137</v>
      </c>
      <c r="C84" s="38">
        <v>7.6735937</v>
      </c>
      <c r="D84" s="39">
        <v>5.1454124</v>
      </c>
      <c r="E84" s="37" t="s">
        <v>138</v>
      </c>
      <c r="F84" s="37" t="s">
        <v>140</v>
      </c>
      <c r="G84" s="40">
        <v>1100</v>
      </c>
      <c r="H84" s="40">
        <v>730</v>
      </c>
      <c r="I84" s="40">
        <v>970</v>
      </c>
      <c r="J84" s="40">
        <v>10.75</v>
      </c>
      <c r="K84" s="40">
        <v>46.5</v>
      </c>
      <c r="L84" s="40">
        <v>2.4</v>
      </c>
      <c r="M84" s="40">
        <v>41.5</v>
      </c>
      <c r="N84" s="40">
        <v>500</v>
      </c>
      <c r="O84" s="37" t="s">
        <v>86</v>
      </c>
      <c r="P84" s="37" t="s">
        <v>87</v>
      </c>
      <c r="Q84" s="35"/>
      <c r="R84" s="35"/>
      <c r="S84" s="35"/>
      <c r="T84" s="35"/>
      <c r="U84" s="35"/>
      <c r="V84" s="35"/>
      <c r="W84" s="35"/>
      <c r="X84" s="35"/>
      <c r="Y84" s="37" t="s">
        <v>65</v>
      </c>
    </row>
    <row x14ac:dyDescent="0.25" r="85" customHeight="1" ht="18.75">
      <c r="A85" s="36">
        <v>102</v>
      </c>
      <c r="B85" s="37" t="s">
        <v>82</v>
      </c>
      <c r="C85" s="38">
        <v>7.6414129</v>
      </c>
      <c r="D85" s="39">
        <v>-5.027516</v>
      </c>
      <c r="E85" s="37" t="s">
        <v>64</v>
      </c>
      <c r="F85" s="37" t="s">
        <v>141</v>
      </c>
      <c r="G85" s="40">
        <v>0.18</v>
      </c>
      <c r="H85" s="40">
        <v>0.075</v>
      </c>
      <c r="I85" s="40">
        <v>0.105</v>
      </c>
      <c r="J85" s="40">
        <v>24.21</v>
      </c>
      <c r="K85" s="40">
        <v>19</v>
      </c>
      <c r="L85" s="40">
        <v>0.0009</v>
      </c>
      <c r="M85" s="40">
        <v>1.6</v>
      </c>
      <c r="N85" s="40">
        <v>460</v>
      </c>
      <c r="O85" s="35"/>
      <c r="P85" s="35"/>
      <c r="Q85" s="35"/>
      <c r="R85" s="35"/>
      <c r="S85" s="35"/>
      <c r="T85" s="35"/>
      <c r="U85" s="37" t="s">
        <v>22</v>
      </c>
      <c r="V85" s="37" t="s">
        <v>73</v>
      </c>
      <c r="W85" s="37" t="s">
        <v>24</v>
      </c>
      <c r="X85" s="35"/>
      <c r="Y85" s="37" t="s">
        <v>65</v>
      </c>
    </row>
    <row x14ac:dyDescent="0.25" r="86" customHeight="1" ht="18.75">
      <c r="A86" s="36">
        <v>64</v>
      </c>
      <c r="B86" s="37" t="s">
        <v>69</v>
      </c>
      <c r="C86" s="38">
        <v>7.6972026</v>
      </c>
      <c r="D86" s="39">
        <v>-5.024676</v>
      </c>
      <c r="E86" s="37" t="s">
        <v>62</v>
      </c>
      <c r="F86" s="37" t="s">
        <v>142</v>
      </c>
      <c r="G86" s="40">
        <v>116.5</v>
      </c>
      <c r="H86" s="40">
        <v>67.22</v>
      </c>
      <c r="I86" s="40">
        <v>48.37</v>
      </c>
      <c r="J86" s="40">
        <f>Tableau2[[#This Row], [C_kg/t_L]]/Tableau2[[#This Row], [N_kg/t_L]]</f>
      </c>
      <c r="K86" s="40">
        <v>7.4</v>
      </c>
      <c r="L86" s="40">
        <v>0.36</v>
      </c>
      <c r="M86" s="40">
        <v>9.28</v>
      </c>
      <c r="N86" s="40">
        <v>7.7</v>
      </c>
      <c r="O86" s="35"/>
      <c r="P86" s="35"/>
      <c r="Q86" s="35"/>
      <c r="R86" s="35"/>
      <c r="S86" s="35"/>
      <c r="T86" s="35"/>
      <c r="U86" s="35"/>
      <c r="V86" s="35"/>
      <c r="W86" s="35"/>
      <c r="X86" s="37" t="s">
        <v>70</v>
      </c>
      <c r="Y86" s="37" t="s">
        <v>65</v>
      </c>
    </row>
    <row x14ac:dyDescent="0.25" r="87" customHeight="1" ht="18.75">
      <c r="A87" s="36">
        <v>199</v>
      </c>
      <c r="B87" s="37" t="s">
        <v>79</v>
      </c>
      <c r="C87" s="38">
        <v>7.7058943</v>
      </c>
      <c r="D87" s="39">
        <v>-5.0799305</v>
      </c>
      <c r="E87" s="37" t="s">
        <v>64</v>
      </c>
      <c r="F87" s="37" t="s">
        <v>53</v>
      </c>
      <c r="G87" s="40">
        <v>39.42</v>
      </c>
      <c r="H87" s="40">
        <v>16.425</v>
      </c>
      <c r="I87" s="40">
        <v>22.995</v>
      </c>
      <c r="J87" s="40">
        <v>16.67</v>
      </c>
      <c r="K87" s="40">
        <v>1.89</v>
      </c>
      <c r="L87" s="40">
        <v>2.85</v>
      </c>
      <c r="M87" s="40">
        <v>1.48</v>
      </c>
      <c r="N87" s="40">
        <v>31.5</v>
      </c>
      <c r="O87" s="37" t="s">
        <v>22</v>
      </c>
      <c r="P87" s="37" t="s">
        <v>73</v>
      </c>
      <c r="Q87" s="35"/>
      <c r="R87" s="35"/>
      <c r="S87" s="35"/>
      <c r="T87" s="35"/>
      <c r="U87" s="35"/>
      <c r="V87" s="35"/>
      <c r="W87" s="35"/>
      <c r="X87" s="35"/>
      <c r="Y87" s="37" t="s">
        <v>65</v>
      </c>
    </row>
    <row x14ac:dyDescent="0.25" r="88" customHeight="1" ht="18.75">
      <c r="A88" s="36">
        <v>50</v>
      </c>
      <c r="B88" s="37" t="s">
        <v>133</v>
      </c>
      <c r="C88" s="38">
        <v>7.7131672</v>
      </c>
      <c r="D88" s="39">
        <v>-4.9701863</v>
      </c>
      <c r="E88" s="37" t="s">
        <v>64</v>
      </c>
      <c r="F88" s="37" t="s">
        <v>53</v>
      </c>
      <c r="G88" s="40">
        <v>35</v>
      </c>
      <c r="H88" s="40">
        <v>14.6</v>
      </c>
      <c r="I88" s="40">
        <v>20.4</v>
      </c>
      <c r="J88" s="40">
        <v>16.67</v>
      </c>
      <c r="K88" s="40">
        <v>1.89</v>
      </c>
      <c r="L88" s="40">
        <v>2.85</v>
      </c>
      <c r="M88" s="40">
        <v>1.48</v>
      </c>
      <c r="N88" s="40">
        <v>31.5</v>
      </c>
      <c r="O88" s="37" t="s">
        <v>22</v>
      </c>
      <c r="P88" s="37" t="s">
        <v>26</v>
      </c>
      <c r="Q88" s="37" t="s">
        <v>86</v>
      </c>
      <c r="R88" s="37" t="s">
        <v>45</v>
      </c>
      <c r="S88" s="35"/>
      <c r="T88" s="35"/>
      <c r="U88" s="37" t="s">
        <v>120</v>
      </c>
      <c r="V88" s="37" t="s">
        <v>73</v>
      </c>
      <c r="W88" s="35"/>
      <c r="X88" s="37" t="s">
        <v>70</v>
      </c>
      <c r="Y88" s="37" t="s">
        <v>65</v>
      </c>
    </row>
    <row x14ac:dyDescent="0.25" r="89" customHeight="1" ht="18.75">
      <c r="A89" s="36">
        <v>51</v>
      </c>
      <c r="B89" s="37" t="s">
        <v>133</v>
      </c>
      <c r="C89" s="38">
        <v>7.7131672</v>
      </c>
      <c r="D89" s="39">
        <v>-4.9701863</v>
      </c>
      <c r="E89" s="37" t="s">
        <v>64</v>
      </c>
      <c r="F89" s="37" t="s">
        <v>53</v>
      </c>
      <c r="G89" s="40">
        <v>23</v>
      </c>
      <c r="H89" s="40">
        <v>9.6</v>
      </c>
      <c r="I89" s="40">
        <v>13.4</v>
      </c>
      <c r="J89" s="40">
        <v>16.67</v>
      </c>
      <c r="K89" s="40">
        <v>1.89</v>
      </c>
      <c r="L89" s="40">
        <v>2.85</v>
      </c>
      <c r="M89" s="40">
        <v>1.48</v>
      </c>
      <c r="N89" s="40">
        <v>31.5</v>
      </c>
      <c r="O89" s="37" t="s">
        <v>22</v>
      </c>
      <c r="P89" s="37" t="s">
        <v>26</v>
      </c>
      <c r="Q89" s="37" t="s">
        <v>86</v>
      </c>
      <c r="R89" s="37" t="s">
        <v>45</v>
      </c>
      <c r="S89" s="35"/>
      <c r="T89" s="35"/>
      <c r="U89" s="37" t="s">
        <v>120</v>
      </c>
      <c r="V89" s="37" t="s">
        <v>73</v>
      </c>
      <c r="W89" s="35"/>
      <c r="X89" s="37" t="s">
        <v>70</v>
      </c>
      <c r="Y89" s="37" t="s">
        <v>65</v>
      </c>
    </row>
    <row x14ac:dyDescent="0.25" r="90" customHeight="1" ht="18.75">
      <c r="A90" s="36">
        <v>185</v>
      </c>
      <c r="B90" s="37" t="s">
        <v>111</v>
      </c>
      <c r="C90" s="38">
        <v>7.711374</v>
      </c>
      <c r="D90" s="39">
        <v>-5.056545</v>
      </c>
      <c r="E90" s="37" t="s">
        <v>64</v>
      </c>
      <c r="F90" s="37" t="s">
        <v>53</v>
      </c>
      <c r="G90" s="40">
        <v>2.19</v>
      </c>
      <c r="H90" s="40">
        <v>0.91</v>
      </c>
      <c r="I90" s="40">
        <v>1.28</v>
      </c>
      <c r="J90" s="40">
        <v>16.67</v>
      </c>
      <c r="K90" s="40">
        <v>1.89</v>
      </c>
      <c r="L90" s="40">
        <v>2.85</v>
      </c>
      <c r="M90" s="40">
        <v>1.48</v>
      </c>
      <c r="N90" s="40">
        <v>31.5</v>
      </c>
      <c r="O90" s="37" t="s">
        <v>22</v>
      </c>
      <c r="P90" s="37" t="s">
        <v>26</v>
      </c>
      <c r="Q90" s="37" t="s">
        <v>86</v>
      </c>
      <c r="R90" s="37" t="s">
        <v>45</v>
      </c>
      <c r="S90" s="35"/>
      <c r="T90" s="35"/>
      <c r="U90" s="37" t="s">
        <v>99</v>
      </c>
      <c r="V90" s="37" t="s">
        <v>73</v>
      </c>
      <c r="W90" s="35"/>
      <c r="X90" s="37" t="s">
        <v>70</v>
      </c>
      <c r="Y90" s="37" t="s">
        <v>65</v>
      </c>
    </row>
    <row x14ac:dyDescent="0.25" r="91" customHeight="1" ht="18.75">
      <c r="A91" s="36">
        <v>31</v>
      </c>
      <c r="B91" s="37" t="s">
        <v>61</v>
      </c>
      <c r="C91" s="38">
        <v>7.686289</v>
      </c>
      <c r="D91" s="39">
        <v>-4.958266</v>
      </c>
      <c r="E91" s="37" t="s">
        <v>64</v>
      </c>
      <c r="F91" s="37" t="s">
        <v>53</v>
      </c>
      <c r="G91" s="40">
        <v>2.4</v>
      </c>
      <c r="H91" s="40">
        <v>1</v>
      </c>
      <c r="I91" s="40">
        <v>1.4</v>
      </c>
      <c r="J91" s="40">
        <v>16.67</v>
      </c>
      <c r="K91" s="40">
        <v>1.89</v>
      </c>
      <c r="L91" s="40">
        <v>2.85</v>
      </c>
      <c r="M91" s="40">
        <v>1.48</v>
      </c>
      <c r="N91" s="40">
        <v>31.5</v>
      </c>
      <c r="O91" s="37" t="s">
        <v>22</v>
      </c>
      <c r="P91" s="37" t="s">
        <v>26</v>
      </c>
      <c r="Q91" s="37" t="s">
        <v>86</v>
      </c>
      <c r="R91" s="37" t="s">
        <v>45</v>
      </c>
      <c r="S91" s="35"/>
      <c r="T91" s="35"/>
      <c r="U91" s="37" t="s">
        <v>99</v>
      </c>
      <c r="V91" s="37" t="s">
        <v>73</v>
      </c>
      <c r="W91" s="35"/>
      <c r="X91" s="37" t="s">
        <v>70</v>
      </c>
      <c r="Y91" s="37" t="s">
        <v>65</v>
      </c>
    </row>
    <row x14ac:dyDescent="0.25" r="92" customHeight="1" ht="18.75">
      <c r="A92" s="36">
        <v>32</v>
      </c>
      <c r="B92" s="37" t="s">
        <v>61</v>
      </c>
      <c r="C92" s="38">
        <v>7.686071</v>
      </c>
      <c r="D92" s="39">
        <v>-4.958593</v>
      </c>
      <c r="E92" s="37" t="s">
        <v>64</v>
      </c>
      <c r="F92" s="37" t="s">
        <v>53</v>
      </c>
      <c r="G92" s="40">
        <v>6.6</v>
      </c>
      <c r="H92" s="40">
        <v>2.75</v>
      </c>
      <c r="I92" s="40">
        <v>3.85</v>
      </c>
      <c r="J92" s="40">
        <v>16.67</v>
      </c>
      <c r="K92" s="40">
        <v>1.89</v>
      </c>
      <c r="L92" s="40">
        <v>2.85</v>
      </c>
      <c r="M92" s="40">
        <v>1.48</v>
      </c>
      <c r="N92" s="40">
        <v>31.5</v>
      </c>
      <c r="O92" s="37" t="s">
        <v>22</v>
      </c>
      <c r="P92" s="37" t="s">
        <v>26</v>
      </c>
      <c r="Q92" s="37" t="s">
        <v>86</v>
      </c>
      <c r="R92" s="37" t="s">
        <v>45</v>
      </c>
      <c r="S92" s="35"/>
      <c r="T92" s="35"/>
      <c r="U92" s="37" t="s">
        <v>99</v>
      </c>
      <c r="V92" s="37" t="s">
        <v>73</v>
      </c>
      <c r="W92" s="35"/>
      <c r="X92" s="37" t="s">
        <v>70</v>
      </c>
      <c r="Y92" s="37" t="s">
        <v>65</v>
      </c>
    </row>
    <row x14ac:dyDescent="0.25" r="93" customHeight="1" ht="18.75">
      <c r="A93" s="36">
        <v>58</v>
      </c>
      <c r="B93" s="37" t="s">
        <v>133</v>
      </c>
      <c r="C93" s="38">
        <v>7.7114419</v>
      </c>
      <c r="D93" s="39">
        <v>-4.9729651</v>
      </c>
      <c r="E93" s="37" t="s">
        <v>64</v>
      </c>
      <c r="F93" s="37" t="s">
        <v>53</v>
      </c>
      <c r="G93" s="40">
        <v>3.3</v>
      </c>
      <c r="H93" s="40">
        <v>1.4</v>
      </c>
      <c r="I93" s="40">
        <v>1.9</v>
      </c>
      <c r="J93" s="40">
        <v>16.67</v>
      </c>
      <c r="K93" s="40">
        <v>1.89</v>
      </c>
      <c r="L93" s="40">
        <v>2.85</v>
      </c>
      <c r="M93" s="40">
        <v>1.48</v>
      </c>
      <c r="N93" s="40">
        <v>31.5</v>
      </c>
      <c r="O93" s="37" t="s">
        <v>22</v>
      </c>
      <c r="P93" s="37" t="s">
        <v>26</v>
      </c>
      <c r="Q93" s="37" t="s">
        <v>86</v>
      </c>
      <c r="R93" s="37" t="s">
        <v>45</v>
      </c>
      <c r="S93" s="35"/>
      <c r="T93" s="35"/>
      <c r="U93" s="37" t="s">
        <v>99</v>
      </c>
      <c r="V93" s="37" t="s">
        <v>73</v>
      </c>
      <c r="W93" s="35"/>
      <c r="X93" s="37" t="s">
        <v>70</v>
      </c>
      <c r="Y93" s="37" t="s">
        <v>65</v>
      </c>
    </row>
    <row x14ac:dyDescent="0.25" r="94" customHeight="1" ht="18.75">
      <c r="A94" s="36">
        <v>30</v>
      </c>
      <c r="B94" s="37" t="s">
        <v>61</v>
      </c>
      <c r="C94" s="38">
        <v>7.6861733</v>
      </c>
      <c r="D94" s="39">
        <v>-4.9581737</v>
      </c>
      <c r="E94" s="37" t="s">
        <v>64</v>
      </c>
      <c r="F94" s="37" t="s">
        <v>53</v>
      </c>
      <c r="G94" s="40">
        <v>4.5</v>
      </c>
      <c r="H94" s="40">
        <v>2.4</v>
      </c>
      <c r="I94" s="40">
        <v>2.1</v>
      </c>
      <c r="J94" s="40">
        <f>Tableau2[[#This Row], [C_kg/t_L]]/Tableau2[[#This Row], [N_kg/t_L]]</f>
      </c>
      <c r="K94" s="40">
        <v>1.89</v>
      </c>
      <c r="L94" s="40">
        <v>2.85</v>
      </c>
      <c r="M94" s="40">
        <v>1.48</v>
      </c>
      <c r="N94" s="40">
        <v>31.5</v>
      </c>
      <c r="O94" s="37" t="s">
        <v>86</v>
      </c>
      <c r="P94" s="37" t="s">
        <v>26</v>
      </c>
      <c r="Q94" s="37" t="s">
        <v>22</v>
      </c>
      <c r="R94" s="35"/>
      <c r="S94" s="35"/>
      <c r="T94" s="35"/>
      <c r="U94" s="35"/>
      <c r="V94" s="35"/>
      <c r="W94" s="35"/>
      <c r="X94" s="37" t="s">
        <v>70</v>
      </c>
      <c r="Y94" s="37" t="s">
        <v>65</v>
      </c>
    </row>
    <row x14ac:dyDescent="0.25" r="95" customHeight="1" ht="18.75">
      <c r="A95" s="36">
        <v>230</v>
      </c>
      <c r="B95" s="37" t="s">
        <v>67</v>
      </c>
      <c r="C95" s="38">
        <v>7.660101</v>
      </c>
      <c r="D95" s="39">
        <v>-5.003497</v>
      </c>
      <c r="E95" s="37" t="s">
        <v>64</v>
      </c>
      <c r="F95" s="37" t="s">
        <v>53</v>
      </c>
      <c r="G95" s="40">
        <v>9.864</v>
      </c>
      <c r="H95" s="40">
        <v>4.11</v>
      </c>
      <c r="I95" s="40">
        <v>5.754</v>
      </c>
      <c r="J95" s="40">
        <v>16.67</v>
      </c>
      <c r="K95" s="40">
        <v>1.89</v>
      </c>
      <c r="L95" s="40">
        <v>2.85</v>
      </c>
      <c r="M95" s="40">
        <v>1.48</v>
      </c>
      <c r="N95" s="40">
        <v>31.5</v>
      </c>
      <c r="O95" s="37" t="s">
        <v>22</v>
      </c>
      <c r="P95" s="37" t="s">
        <v>26</v>
      </c>
      <c r="Q95" s="35"/>
      <c r="R95" s="35"/>
      <c r="S95" s="35"/>
      <c r="T95" s="35"/>
      <c r="U95" s="37" t="s">
        <v>120</v>
      </c>
      <c r="V95" s="35"/>
      <c r="W95" s="35"/>
      <c r="X95" s="37" t="s">
        <v>70</v>
      </c>
      <c r="Y95" s="37" t="s">
        <v>65</v>
      </c>
    </row>
    <row x14ac:dyDescent="0.25" r="96" customHeight="1" ht="18.75">
      <c r="A96" s="36">
        <v>231</v>
      </c>
      <c r="B96" s="37" t="s">
        <v>67</v>
      </c>
      <c r="C96" s="38">
        <v>7.660101</v>
      </c>
      <c r="D96" s="39">
        <v>-5.003497</v>
      </c>
      <c r="E96" s="37" t="s">
        <v>64</v>
      </c>
      <c r="F96" s="37" t="s">
        <v>53</v>
      </c>
      <c r="G96" s="40">
        <v>6.57</v>
      </c>
      <c r="H96" s="40">
        <v>2.738</v>
      </c>
      <c r="I96" s="40">
        <v>3.832</v>
      </c>
      <c r="J96" s="40">
        <v>16.67</v>
      </c>
      <c r="K96" s="40">
        <v>1.89</v>
      </c>
      <c r="L96" s="40">
        <v>2.85</v>
      </c>
      <c r="M96" s="40">
        <v>1.48</v>
      </c>
      <c r="N96" s="40">
        <v>31.5</v>
      </c>
      <c r="O96" s="37" t="s">
        <v>22</v>
      </c>
      <c r="P96" s="37" t="s">
        <v>26</v>
      </c>
      <c r="Q96" s="35"/>
      <c r="R96" s="35"/>
      <c r="S96" s="35"/>
      <c r="T96" s="35"/>
      <c r="U96" s="37" t="s">
        <v>120</v>
      </c>
      <c r="V96" s="35"/>
      <c r="W96" s="35"/>
      <c r="X96" s="37" t="s">
        <v>70</v>
      </c>
      <c r="Y96" s="37" t="s">
        <v>65</v>
      </c>
    </row>
    <row x14ac:dyDescent="0.25" r="97" customHeight="1" ht="18.75">
      <c r="A97" s="36">
        <v>121</v>
      </c>
      <c r="B97" s="37" t="s">
        <v>49</v>
      </c>
      <c r="C97" s="38">
        <v>7.7141646</v>
      </c>
      <c r="D97" s="39">
        <v>-4.970018</v>
      </c>
      <c r="E97" s="37" t="s">
        <v>64</v>
      </c>
      <c r="F97" s="37" t="s">
        <v>53</v>
      </c>
      <c r="G97" s="40">
        <v>39.42</v>
      </c>
      <c r="H97" s="40">
        <v>16.425</v>
      </c>
      <c r="I97" s="40">
        <v>22.995</v>
      </c>
      <c r="J97" s="40">
        <v>16.67</v>
      </c>
      <c r="K97" s="40">
        <v>1.89</v>
      </c>
      <c r="L97" s="40">
        <v>2.85</v>
      </c>
      <c r="M97" s="40">
        <v>1.48</v>
      </c>
      <c r="N97" s="40">
        <v>31.5</v>
      </c>
      <c r="O97" s="37" t="s">
        <v>143</v>
      </c>
      <c r="P97" s="37" t="s">
        <v>54</v>
      </c>
      <c r="Q97" s="35"/>
      <c r="R97" s="35"/>
      <c r="S97" s="35"/>
      <c r="T97" s="35"/>
      <c r="U97" s="37" t="s">
        <v>120</v>
      </c>
      <c r="V97" s="35"/>
      <c r="W97" s="35"/>
      <c r="X97" s="37" t="s">
        <v>70</v>
      </c>
      <c r="Y97" s="37" t="s">
        <v>65</v>
      </c>
    </row>
    <row x14ac:dyDescent="0.25" r="98" customHeight="1" ht="14.25">
      <c r="A98" s="36">
        <v>84</v>
      </c>
      <c r="B98" s="37" t="s">
        <v>144</v>
      </c>
      <c r="C98" s="38">
        <v>7.6165171</v>
      </c>
      <c r="D98" s="39">
        <v>-5.0362038</v>
      </c>
      <c r="E98" s="37" t="s">
        <v>64</v>
      </c>
      <c r="F98" s="37" t="s">
        <v>53</v>
      </c>
      <c r="G98" s="40">
        <v>7.665</v>
      </c>
      <c r="H98" s="40">
        <v>3.195</v>
      </c>
      <c r="I98" s="40">
        <v>4.473</v>
      </c>
      <c r="J98" s="40">
        <v>16.67</v>
      </c>
      <c r="K98" s="40">
        <v>1.89</v>
      </c>
      <c r="L98" s="40">
        <v>2.85</v>
      </c>
      <c r="M98" s="40">
        <v>1.48</v>
      </c>
      <c r="N98" s="40">
        <v>31.5</v>
      </c>
      <c r="O98" s="37" t="s">
        <v>22</v>
      </c>
      <c r="P98" s="37" t="s">
        <v>73</v>
      </c>
      <c r="Q98" s="35"/>
      <c r="R98" s="35"/>
      <c r="S98" s="35"/>
      <c r="T98" s="35"/>
      <c r="U98" s="37" t="s">
        <v>22</v>
      </c>
      <c r="V98" s="37" t="s">
        <v>73</v>
      </c>
      <c r="W98" s="37" t="s">
        <v>24</v>
      </c>
      <c r="X98" s="37" t="s">
        <v>70</v>
      </c>
      <c r="Y98" s="37" t="s">
        <v>65</v>
      </c>
    </row>
    <row x14ac:dyDescent="0.25" r="99" customHeight="1" ht="18.75">
      <c r="A99" s="36">
        <v>52</v>
      </c>
      <c r="B99" s="37" t="s">
        <v>133</v>
      </c>
      <c r="C99" s="38">
        <v>7.7140038</v>
      </c>
      <c r="D99" s="39">
        <v>-4.9695952</v>
      </c>
      <c r="E99" s="37" t="s">
        <v>64</v>
      </c>
      <c r="F99" s="37" t="s">
        <v>53</v>
      </c>
      <c r="G99" s="40">
        <v>14</v>
      </c>
      <c r="H99" s="40">
        <v>5.85</v>
      </c>
      <c r="I99" s="40">
        <v>8.15</v>
      </c>
      <c r="J99" s="40">
        <v>16.67</v>
      </c>
      <c r="K99" s="40">
        <v>1.89</v>
      </c>
      <c r="L99" s="40">
        <v>2.85</v>
      </c>
      <c r="M99" s="40">
        <v>1.48</v>
      </c>
      <c r="N99" s="40">
        <v>31.5</v>
      </c>
      <c r="O99" s="37" t="s">
        <v>22</v>
      </c>
      <c r="P99" s="37" t="s">
        <v>73</v>
      </c>
      <c r="Q99" s="37" t="s">
        <v>120</v>
      </c>
      <c r="R99" s="35"/>
      <c r="S99" s="35"/>
      <c r="T99" s="35"/>
      <c r="U99" s="37" t="s">
        <v>86</v>
      </c>
      <c r="V99" s="37" t="s">
        <v>145</v>
      </c>
      <c r="W99" s="37" t="s">
        <v>24</v>
      </c>
      <c r="X99" s="37" t="s">
        <v>70</v>
      </c>
      <c r="Y99" s="37" t="s">
        <v>65</v>
      </c>
    </row>
    <row x14ac:dyDescent="0.25" r="100" customHeight="1" ht="18.75">
      <c r="A100" s="36">
        <v>153</v>
      </c>
      <c r="B100" s="37" t="s">
        <v>89</v>
      </c>
      <c r="C100" s="38">
        <v>7.7047982</v>
      </c>
      <c r="D100" s="39">
        <v>-4.9849126</v>
      </c>
      <c r="E100" s="37" t="s">
        <v>64</v>
      </c>
      <c r="F100" s="37" t="s">
        <v>53</v>
      </c>
      <c r="G100" s="40">
        <v>3.285</v>
      </c>
      <c r="H100" s="40">
        <v>1.369</v>
      </c>
      <c r="I100" s="40">
        <v>1.916</v>
      </c>
      <c r="J100" s="40">
        <v>16.67</v>
      </c>
      <c r="K100" s="40">
        <v>1.89</v>
      </c>
      <c r="L100" s="40">
        <v>2.85</v>
      </c>
      <c r="M100" s="40">
        <v>1.48</v>
      </c>
      <c r="N100" s="40">
        <v>31.5</v>
      </c>
      <c r="O100" s="37" t="s">
        <v>22</v>
      </c>
      <c r="P100" s="37" t="s">
        <v>73</v>
      </c>
      <c r="Q100" s="35"/>
      <c r="R100" s="35"/>
      <c r="S100" s="35"/>
      <c r="T100" s="35"/>
      <c r="U100" s="37" t="s">
        <v>22</v>
      </c>
      <c r="V100" s="37" t="s">
        <v>73</v>
      </c>
      <c r="W100" s="37" t="s">
        <v>24</v>
      </c>
      <c r="X100" s="37" t="s">
        <v>146</v>
      </c>
      <c r="Y100" s="37" t="s">
        <v>65</v>
      </c>
    </row>
    <row x14ac:dyDescent="0.25" r="101" customHeight="1" ht="18.75">
      <c r="A101" s="36">
        <v>90</v>
      </c>
      <c r="B101" s="37" t="s">
        <v>126</v>
      </c>
      <c r="C101" s="38">
        <v>7.671727</v>
      </c>
      <c r="D101" s="39">
        <v>-5.103827</v>
      </c>
      <c r="E101" s="37" t="s">
        <v>64</v>
      </c>
      <c r="F101" s="37" t="s">
        <v>147</v>
      </c>
      <c r="G101" s="40">
        <v>1.8</v>
      </c>
      <c r="H101" s="40">
        <v>0.75</v>
      </c>
      <c r="I101" s="40">
        <v>1.05</v>
      </c>
      <c r="J101" s="40">
        <f>Tableau2[[#This Row], [C_kg/t_L]]/Tableau2[[#This Row], [N_kg/t_L]]</f>
      </c>
      <c r="K101" s="40">
        <v>3.92</v>
      </c>
      <c r="L101" s="40">
        <v>20.23</v>
      </c>
      <c r="M101" s="40">
        <v>11.9</v>
      </c>
      <c r="N101" s="40">
        <v>29.29</v>
      </c>
      <c r="O101" s="35"/>
      <c r="P101" s="35"/>
      <c r="Q101" s="37" t="s">
        <v>22</v>
      </c>
      <c r="R101" s="37" t="s">
        <v>73</v>
      </c>
      <c r="S101" s="37" t="s">
        <v>24</v>
      </c>
      <c r="T101" s="35">
        <v>4</v>
      </c>
      <c r="U101" s="35"/>
      <c r="V101" s="35"/>
      <c r="W101" s="35"/>
      <c r="X101" s="35"/>
      <c r="Y101" s="37" t="s">
        <v>65</v>
      </c>
    </row>
    <row x14ac:dyDescent="0.25" r="102" customHeight="1" ht="18.75">
      <c r="A102" s="36">
        <v>89</v>
      </c>
      <c r="B102" s="37" t="s">
        <v>126</v>
      </c>
      <c r="C102" s="38">
        <v>7.671726</v>
      </c>
      <c r="D102" s="39">
        <v>-5.103826</v>
      </c>
      <c r="E102" s="37" t="s">
        <v>64</v>
      </c>
      <c r="F102" s="37" t="s">
        <v>147</v>
      </c>
      <c r="G102" s="40">
        <v>1.8</v>
      </c>
      <c r="H102" s="40">
        <v>0.75</v>
      </c>
      <c r="I102" s="40">
        <v>1.05</v>
      </c>
      <c r="J102" s="40">
        <f>Tableau2[[#This Row], [C_kg/t_L]]/Tableau2[[#This Row], [N_kg/t_L]]</f>
      </c>
      <c r="K102" s="40">
        <v>3.92</v>
      </c>
      <c r="L102" s="40">
        <v>20.23</v>
      </c>
      <c r="M102" s="40">
        <v>11.9</v>
      </c>
      <c r="N102" s="40">
        <v>29.29</v>
      </c>
      <c r="O102" s="35"/>
      <c r="P102" s="35"/>
      <c r="Q102" s="37" t="s">
        <v>22</v>
      </c>
      <c r="R102" s="37" t="s">
        <v>73</v>
      </c>
      <c r="S102" s="37" t="s">
        <v>24</v>
      </c>
      <c r="T102" s="35">
        <v>4</v>
      </c>
      <c r="U102" s="35"/>
      <c r="V102" s="35"/>
      <c r="W102" s="35"/>
      <c r="X102" s="35"/>
      <c r="Y102" s="37" t="s">
        <v>65</v>
      </c>
    </row>
    <row x14ac:dyDescent="0.25" r="103" customHeight="1" ht="18.75">
      <c r="A103" s="36">
        <v>208</v>
      </c>
      <c r="B103" s="37" t="s">
        <v>79</v>
      </c>
      <c r="C103" s="38">
        <v>7.6956035</v>
      </c>
      <c r="D103" s="39">
        <v>-5.1012611</v>
      </c>
      <c r="E103" s="37" t="s">
        <v>64</v>
      </c>
      <c r="F103" s="37" t="s">
        <v>147</v>
      </c>
      <c r="G103" s="40">
        <v>24</v>
      </c>
      <c r="H103" s="40">
        <v>10</v>
      </c>
      <c r="I103" s="40">
        <v>14</v>
      </c>
      <c r="J103" s="40">
        <f>Tableau2[[#This Row], [C_kg/t_L]]/Tableau2[[#This Row], [N_kg/t_L]]</f>
      </c>
      <c r="K103" s="40">
        <v>6.5</v>
      </c>
      <c r="L103" s="40">
        <v>18.88</v>
      </c>
      <c r="M103" s="40">
        <v>18.49</v>
      </c>
      <c r="N103" s="40">
        <v>27.8</v>
      </c>
      <c r="O103" s="35"/>
      <c r="P103" s="35"/>
      <c r="Q103" s="37" t="s">
        <v>22</v>
      </c>
      <c r="R103" s="37" t="s">
        <v>73</v>
      </c>
      <c r="S103" s="37" t="s">
        <v>24</v>
      </c>
      <c r="T103" s="35">
        <v>5</v>
      </c>
      <c r="U103" s="35"/>
      <c r="V103" s="35"/>
      <c r="W103" s="35"/>
      <c r="X103" s="35"/>
      <c r="Y103" s="37" t="s">
        <v>65</v>
      </c>
    </row>
    <row x14ac:dyDescent="0.25" r="104" customHeight="1" ht="18.75">
      <c r="A104" s="36">
        <v>248</v>
      </c>
      <c r="B104" s="37" t="s">
        <v>79</v>
      </c>
      <c r="C104" s="38">
        <v>7.6956035</v>
      </c>
      <c r="D104" s="39">
        <v>-5.1012611</v>
      </c>
      <c r="E104" s="37" t="s">
        <v>64</v>
      </c>
      <c r="F104" s="37" t="s">
        <v>147</v>
      </c>
      <c r="G104" s="40">
        <v>24</v>
      </c>
      <c r="H104" s="40">
        <v>10</v>
      </c>
      <c r="I104" s="40">
        <v>14</v>
      </c>
      <c r="J104" s="40">
        <f>Tableau2[[#This Row], [C_kg/t_L]]/Tableau2[[#This Row], [N_kg/t_L]]</f>
      </c>
      <c r="K104" s="40">
        <v>6.5</v>
      </c>
      <c r="L104" s="40">
        <v>18.88</v>
      </c>
      <c r="M104" s="40">
        <v>18.49</v>
      </c>
      <c r="N104" s="40">
        <v>27.8</v>
      </c>
      <c r="O104" s="35"/>
      <c r="P104" s="35"/>
      <c r="Q104" s="37" t="s">
        <v>68</v>
      </c>
      <c r="R104" s="37" t="s">
        <v>73</v>
      </c>
      <c r="S104" s="37" t="s">
        <v>148</v>
      </c>
      <c r="T104" s="35">
        <v>5</v>
      </c>
      <c r="U104" s="35"/>
      <c r="V104" s="35"/>
      <c r="W104" s="35"/>
      <c r="X104" s="35"/>
      <c r="Y104" s="37" t="s">
        <v>65</v>
      </c>
    </row>
    <row x14ac:dyDescent="0.25" r="105" customHeight="1" ht="18.75">
      <c r="A105" s="36">
        <v>87</v>
      </c>
      <c r="B105" s="37" t="s">
        <v>126</v>
      </c>
      <c r="C105" s="38">
        <v>7.671683</v>
      </c>
      <c r="D105" s="39">
        <v>-5.104248</v>
      </c>
      <c r="E105" s="37" t="s">
        <v>64</v>
      </c>
      <c r="F105" s="37" t="s">
        <v>147</v>
      </c>
      <c r="G105" s="40">
        <v>0.9</v>
      </c>
      <c r="H105" s="40">
        <v>0.375</v>
      </c>
      <c r="I105" s="40">
        <v>0.525</v>
      </c>
      <c r="J105" s="40">
        <f>Tableau2[[#This Row], [C_kg/t_L]]/Tableau2[[#This Row], [N_kg/t_L]]</f>
      </c>
      <c r="K105" s="40">
        <v>3.92</v>
      </c>
      <c r="L105" s="40">
        <v>20.23</v>
      </c>
      <c r="M105" s="40">
        <v>11.9</v>
      </c>
      <c r="N105" s="40">
        <v>29.29</v>
      </c>
      <c r="O105" s="37" t="s">
        <v>22</v>
      </c>
      <c r="P105" s="37" t="s">
        <v>73</v>
      </c>
      <c r="Q105" s="35"/>
      <c r="R105" s="35"/>
      <c r="S105" s="35"/>
      <c r="T105" s="35"/>
      <c r="U105" s="35"/>
      <c r="V105" s="35"/>
      <c r="W105" s="35"/>
      <c r="X105" s="35"/>
      <c r="Y105" s="37" t="s">
        <v>65</v>
      </c>
    </row>
    <row x14ac:dyDescent="0.25" r="106" customHeight="1" ht="18.75">
      <c r="A106" s="36">
        <v>88</v>
      </c>
      <c r="B106" s="37" t="s">
        <v>126</v>
      </c>
      <c r="C106" s="38">
        <v>7.671684</v>
      </c>
      <c r="D106" s="39">
        <v>-5.104249</v>
      </c>
      <c r="E106" s="37" t="s">
        <v>64</v>
      </c>
      <c r="F106" s="37" t="s">
        <v>147</v>
      </c>
      <c r="G106" s="40">
        <v>0.54</v>
      </c>
      <c r="H106" s="40">
        <v>0.225</v>
      </c>
      <c r="I106" s="40">
        <v>0.315</v>
      </c>
      <c r="J106" s="40">
        <f>Tableau2[[#This Row], [C_kg/t_L]]/Tableau2[[#This Row], [N_kg/t_L]]</f>
      </c>
      <c r="K106" s="40">
        <v>3.92</v>
      </c>
      <c r="L106" s="40">
        <v>20.23</v>
      </c>
      <c r="M106" s="40">
        <v>11.9</v>
      </c>
      <c r="N106" s="40">
        <v>29.29</v>
      </c>
      <c r="O106" s="37" t="s">
        <v>22</v>
      </c>
      <c r="P106" s="37" t="s">
        <v>73</v>
      </c>
      <c r="Q106" s="35"/>
      <c r="R106" s="35"/>
      <c r="S106" s="35"/>
      <c r="T106" s="35"/>
      <c r="U106" s="35"/>
      <c r="V106" s="35"/>
      <c r="W106" s="35"/>
      <c r="X106" s="35"/>
      <c r="Y106" s="37" t="s">
        <v>65</v>
      </c>
    </row>
    <row x14ac:dyDescent="0.25" r="107" customHeight="1" ht="18.75">
      <c r="A107" s="36">
        <v>80</v>
      </c>
      <c r="B107" s="37" t="s">
        <v>128</v>
      </c>
      <c r="C107" s="38">
        <v>7.7590129</v>
      </c>
      <c r="D107" s="39">
        <v>-5.0665325</v>
      </c>
      <c r="E107" s="37" t="s">
        <v>64</v>
      </c>
      <c r="F107" s="37" t="s">
        <v>147</v>
      </c>
      <c r="G107" s="40">
        <v>2.1</v>
      </c>
      <c r="H107" s="40">
        <v>0.875</v>
      </c>
      <c r="I107" s="40">
        <v>1.225</v>
      </c>
      <c r="J107" s="40">
        <f>Tableau2[[#This Row], [C_kg/t_L]]/Tableau2[[#This Row], [N_kg/t_L]]</f>
      </c>
      <c r="K107" s="40">
        <v>6.5</v>
      </c>
      <c r="L107" s="40">
        <v>18.88</v>
      </c>
      <c r="M107" s="40">
        <v>18.49</v>
      </c>
      <c r="N107" s="40">
        <v>27.8</v>
      </c>
      <c r="O107" s="35"/>
      <c r="P107" s="35"/>
      <c r="Q107" s="37" t="s">
        <v>68</v>
      </c>
      <c r="R107" s="37" t="s">
        <v>73</v>
      </c>
      <c r="S107" s="37" t="s">
        <v>130</v>
      </c>
      <c r="T107" s="35">
        <v>6</v>
      </c>
      <c r="U107" s="35"/>
      <c r="V107" s="35"/>
      <c r="W107" s="35"/>
      <c r="X107" s="35"/>
      <c r="Y107" s="37" t="s">
        <v>65</v>
      </c>
    </row>
    <row x14ac:dyDescent="0.25" r="108" customHeight="1" ht="18.75">
      <c r="A108" s="36">
        <v>81</v>
      </c>
      <c r="B108" s="37" t="s">
        <v>128</v>
      </c>
      <c r="C108" s="38">
        <v>7.7641238</v>
      </c>
      <c r="D108" s="39">
        <v>-5.0723915</v>
      </c>
      <c r="E108" s="37" t="s">
        <v>64</v>
      </c>
      <c r="F108" s="37" t="s">
        <v>147</v>
      </c>
      <c r="G108" s="40">
        <v>1.825</v>
      </c>
      <c r="H108" s="40">
        <v>0.798</v>
      </c>
      <c r="I108" s="40">
        <v>1.027</v>
      </c>
      <c r="J108" s="40">
        <f>Tableau2[[#This Row], [C_kg/t_L]]/Tableau2[[#This Row], [N_kg/t_L]]</f>
      </c>
      <c r="K108" s="40">
        <v>6.5</v>
      </c>
      <c r="L108" s="40">
        <v>18.88</v>
      </c>
      <c r="M108" s="40">
        <v>18.49</v>
      </c>
      <c r="N108" s="40">
        <v>27.8</v>
      </c>
      <c r="O108" s="37" t="s">
        <v>86</v>
      </c>
      <c r="P108" s="37" t="s">
        <v>73</v>
      </c>
      <c r="Q108" s="37" t="s">
        <v>68</v>
      </c>
      <c r="R108" s="37" t="s">
        <v>73</v>
      </c>
      <c r="S108" s="37" t="s">
        <v>130</v>
      </c>
      <c r="T108" s="35">
        <v>6</v>
      </c>
      <c r="U108" s="35"/>
      <c r="V108" s="35"/>
      <c r="W108" s="35"/>
      <c r="X108" s="35"/>
      <c r="Y108" s="37" t="s">
        <v>65</v>
      </c>
    </row>
    <row x14ac:dyDescent="0.25" r="109" customHeight="1" ht="18.75">
      <c r="A109" s="36">
        <v>82</v>
      </c>
      <c r="B109" s="37" t="s">
        <v>128</v>
      </c>
      <c r="C109" s="38">
        <v>7.7641239</v>
      </c>
      <c r="D109" s="39">
        <v>-5.0723916</v>
      </c>
      <c r="E109" s="37" t="s">
        <v>64</v>
      </c>
      <c r="F109" s="37" t="s">
        <v>147</v>
      </c>
      <c r="G109" s="40">
        <v>1.825</v>
      </c>
      <c r="H109" s="40">
        <v>0.798</v>
      </c>
      <c r="I109" s="40">
        <v>1.027</v>
      </c>
      <c r="J109" s="40">
        <f>Tableau2[[#This Row], [C_kg/t_L]]/Tableau2[[#This Row], [N_kg/t_L]]</f>
      </c>
      <c r="K109" s="40">
        <v>6.5</v>
      </c>
      <c r="L109" s="40">
        <v>18.88</v>
      </c>
      <c r="M109" s="40">
        <v>18.49</v>
      </c>
      <c r="N109" s="40">
        <v>27.8</v>
      </c>
      <c r="O109" s="37" t="s">
        <v>86</v>
      </c>
      <c r="P109" s="37" t="s">
        <v>73</v>
      </c>
      <c r="Q109" s="37" t="s">
        <v>68</v>
      </c>
      <c r="R109" s="37" t="s">
        <v>73</v>
      </c>
      <c r="S109" s="37" t="s">
        <v>130</v>
      </c>
      <c r="T109" s="35">
        <v>6</v>
      </c>
      <c r="U109" s="35"/>
      <c r="V109" s="35"/>
      <c r="W109" s="35"/>
      <c r="X109" s="35"/>
      <c r="Y109" s="37" t="s">
        <v>65</v>
      </c>
    </row>
    <row x14ac:dyDescent="0.25" r="110" customHeight="1" ht="18.75">
      <c r="A110" s="36">
        <v>179</v>
      </c>
      <c r="B110" s="37" t="s">
        <v>33</v>
      </c>
      <c r="C110" s="38">
        <v>7.7397625</v>
      </c>
      <c r="D110" s="39">
        <v>-5.0028594</v>
      </c>
      <c r="E110" s="37" t="s">
        <v>64</v>
      </c>
      <c r="F110" s="37" t="s">
        <v>147</v>
      </c>
      <c r="G110" s="40">
        <v>4.8</v>
      </c>
      <c r="H110" s="40">
        <v>2</v>
      </c>
      <c r="I110" s="40">
        <v>2.8</v>
      </c>
      <c r="J110" s="40">
        <f>Tableau2[[#This Row], [C_kg/t_L]]/Tableau2[[#This Row], [N_kg/t_L]]</f>
      </c>
      <c r="K110" s="40">
        <v>3.92</v>
      </c>
      <c r="L110" s="40">
        <v>20.23</v>
      </c>
      <c r="M110" s="40">
        <v>11.9</v>
      </c>
      <c r="N110" s="40">
        <v>29.29</v>
      </c>
      <c r="O110" s="35"/>
      <c r="P110" s="35"/>
      <c r="Q110" s="37" t="s">
        <v>22</v>
      </c>
      <c r="R110" s="37" t="s">
        <v>73</v>
      </c>
      <c r="S110" s="37" t="s">
        <v>24</v>
      </c>
      <c r="T110" s="35">
        <v>7</v>
      </c>
      <c r="U110" s="35"/>
      <c r="V110" s="35"/>
      <c r="W110" s="35"/>
      <c r="X110" s="35"/>
      <c r="Y110" s="37" t="s">
        <v>65</v>
      </c>
    </row>
    <row x14ac:dyDescent="0.25" r="111" customHeight="1" ht="18.75">
      <c r="A111" s="36">
        <v>178</v>
      </c>
      <c r="B111" s="37" t="s">
        <v>33</v>
      </c>
      <c r="C111" s="38">
        <v>7.7399125</v>
      </c>
      <c r="D111" s="39">
        <v>-5.0053906</v>
      </c>
      <c r="E111" s="37" t="s">
        <v>64</v>
      </c>
      <c r="F111" s="37" t="s">
        <v>147</v>
      </c>
      <c r="G111" s="40">
        <v>31.2</v>
      </c>
      <c r="H111" s="40">
        <v>15.61</v>
      </c>
      <c r="I111" s="40">
        <v>15.59</v>
      </c>
      <c r="J111" s="40">
        <f>Tableau2[[#This Row], [C_kg/t_L]]/Tableau2[[#This Row], [N_kg/t_L]]</f>
      </c>
      <c r="K111" s="40">
        <v>3.92</v>
      </c>
      <c r="L111" s="40">
        <v>20.23</v>
      </c>
      <c r="M111" s="40">
        <v>11.9</v>
      </c>
      <c r="N111" s="40">
        <v>29.29</v>
      </c>
      <c r="O111" s="35"/>
      <c r="P111" s="35"/>
      <c r="Q111" s="37" t="s">
        <v>22</v>
      </c>
      <c r="R111" s="37" t="s">
        <v>73</v>
      </c>
      <c r="S111" s="37" t="s">
        <v>24</v>
      </c>
      <c r="T111" s="35">
        <v>17</v>
      </c>
      <c r="U111" s="35"/>
      <c r="V111" s="35"/>
      <c r="W111" s="35"/>
      <c r="X111" s="35"/>
      <c r="Y111" s="37" t="s">
        <v>65</v>
      </c>
    </row>
    <row x14ac:dyDescent="0.25" r="112" customHeight="1" ht="18.75">
      <c r="A112" s="36">
        <v>244</v>
      </c>
      <c r="B112" s="37" t="s">
        <v>133</v>
      </c>
      <c r="C112" s="38">
        <v>7.7007625</v>
      </c>
      <c r="D112" s="39">
        <v>-4.9771094</v>
      </c>
      <c r="E112" s="37" t="s">
        <v>64</v>
      </c>
      <c r="F112" s="37" t="s">
        <v>147</v>
      </c>
      <c r="G112" s="40">
        <v>6.72</v>
      </c>
      <c r="H112" s="40">
        <v>2.8</v>
      </c>
      <c r="I112" s="40">
        <v>3.92</v>
      </c>
      <c r="J112" s="40">
        <f>Tableau2[[#This Row], [C_kg/t_L]]/Tableau2[[#This Row], [N_kg/t_L]]</f>
      </c>
      <c r="K112" s="40">
        <v>3.92</v>
      </c>
      <c r="L112" s="40">
        <v>20.23</v>
      </c>
      <c r="M112" s="40">
        <v>11.9</v>
      </c>
      <c r="N112" s="40">
        <v>29.29</v>
      </c>
      <c r="O112" s="35"/>
      <c r="P112" s="35"/>
      <c r="Q112" s="37" t="s">
        <v>22</v>
      </c>
      <c r="R112" s="37" t="s">
        <v>73</v>
      </c>
      <c r="S112" s="37" t="s">
        <v>24</v>
      </c>
      <c r="T112" s="35"/>
      <c r="U112" s="35"/>
      <c r="V112" s="35"/>
      <c r="W112" s="35"/>
      <c r="X112" s="35"/>
      <c r="Y112" s="37" t="s">
        <v>65</v>
      </c>
    </row>
    <row x14ac:dyDescent="0.25" r="113" customHeight="1" ht="18.75">
      <c r="A113" s="36">
        <v>177</v>
      </c>
      <c r="B113" s="37" t="s">
        <v>33</v>
      </c>
      <c r="C113" s="38">
        <v>7.7394625</v>
      </c>
      <c r="D113" s="39">
        <v>-5.0051406</v>
      </c>
      <c r="E113" s="37" t="s">
        <v>64</v>
      </c>
      <c r="F113" s="37" t="s">
        <v>147</v>
      </c>
      <c r="G113" s="40">
        <v>18</v>
      </c>
      <c r="H113" s="40">
        <v>7.5</v>
      </c>
      <c r="I113" s="40">
        <v>10.5</v>
      </c>
      <c r="J113" s="40">
        <f>Tableau2[[#This Row], [C_kg/t_L]]/Tableau2[[#This Row], [N_kg/t_L]]</f>
      </c>
      <c r="K113" s="40">
        <v>3.92</v>
      </c>
      <c r="L113" s="40">
        <v>20.23</v>
      </c>
      <c r="M113" s="40">
        <v>11.9</v>
      </c>
      <c r="N113" s="40">
        <v>29.29</v>
      </c>
      <c r="O113" s="35"/>
      <c r="P113" s="35"/>
      <c r="Q113" s="37" t="s">
        <v>22</v>
      </c>
      <c r="R113" s="37" t="s">
        <v>73</v>
      </c>
      <c r="S113" s="37" t="s">
        <v>24</v>
      </c>
      <c r="T113" s="35">
        <v>12</v>
      </c>
      <c r="U113" s="35"/>
      <c r="V113" s="35"/>
      <c r="W113" s="35"/>
      <c r="X113" s="35"/>
      <c r="Y113" s="37" t="s">
        <v>65</v>
      </c>
    </row>
    <row x14ac:dyDescent="0.25" r="114" customHeight="1" ht="18.75">
      <c r="A114" s="36">
        <v>195</v>
      </c>
      <c r="B114" s="37" t="s">
        <v>111</v>
      </c>
      <c r="C114" s="38">
        <v>7.715266</v>
      </c>
      <c r="D114" s="39">
        <v>-5.063604</v>
      </c>
      <c r="E114" s="37" t="s">
        <v>64</v>
      </c>
      <c r="F114" s="37" t="s">
        <v>147</v>
      </c>
      <c r="G114" s="40">
        <v>7.8</v>
      </c>
      <c r="H114" s="40">
        <v>3.25</v>
      </c>
      <c r="I114" s="40">
        <v>4.55</v>
      </c>
      <c r="J114" s="40">
        <f>Tableau2[[#This Row], [C_kg/t_L]]/Tableau2[[#This Row], [N_kg/t_L]]</f>
      </c>
      <c r="K114" s="40">
        <v>3.2</v>
      </c>
      <c r="L114" s="40">
        <v>2.5</v>
      </c>
      <c r="M114" s="40">
        <v>2</v>
      </c>
      <c r="N114" s="40">
        <v>29.3</v>
      </c>
      <c r="O114" s="35"/>
      <c r="P114" s="35"/>
      <c r="Q114" s="37" t="s">
        <v>22</v>
      </c>
      <c r="R114" s="37" t="s">
        <v>73</v>
      </c>
      <c r="S114" s="37" t="s">
        <v>24</v>
      </c>
      <c r="T114" s="35">
        <v>13</v>
      </c>
      <c r="U114" s="35"/>
      <c r="V114" s="35"/>
      <c r="W114" s="35"/>
      <c r="X114" s="35"/>
      <c r="Y114" s="37" t="s">
        <v>65</v>
      </c>
    </row>
    <row x14ac:dyDescent="0.25" r="115" customHeight="1" ht="18.75">
      <c r="A115" s="36">
        <v>184</v>
      </c>
      <c r="B115" s="37" t="s">
        <v>111</v>
      </c>
      <c r="C115" s="38">
        <v>7.7185358</v>
      </c>
      <c r="D115" s="39">
        <v>-5.0553898</v>
      </c>
      <c r="E115" s="37" t="s">
        <v>64</v>
      </c>
      <c r="F115" s="37" t="s">
        <v>147</v>
      </c>
      <c r="G115" s="40">
        <v>11.7</v>
      </c>
      <c r="H115" s="40">
        <v>4.875</v>
      </c>
      <c r="I115" s="40">
        <v>6.825</v>
      </c>
      <c r="J115" s="40">
        <f>Tableau2[[#This Row], [C_kg/t_L]]/Tableau2[[#This Row], [N_kg/t_L]]</f>
      </c>
      <c r="K115" s="40">
        <v>32.45</v>
      </c>
      <c r="L115" s="40">
        <v>19.85</v>
      </c>
      <c r="M115" s="40">
        <v>25.05</v>
      </c>
      <c r="N115" s="40">
        <v>350.4</v>
      </c>
      <c r="O115" s="35"/>
      <c r="P115" s="35"/>
      <c r="Q115" s="37" t="s">
        <v>22</v>
      </c>
      <c r="R115" s="37" t="s">
        <v>73</v>
      </c>
      <c r="S115" s="37" t="s">
        <v>24</v>
      </c>
      <c r="T115" s="35">
        <v>13</v>
      </c>
      <c r="U115" s="35"/>
      <c r="V115" s="35"/>
      <c r="W115" s="35"/>
      <c r="X115" s="35"/>
      <c r="Y115" s="37" t="s">
        <v>65</v>
      </c>
    </row>
    <row x14ac:dyDescent="0.25" r="116" customHeight="1" ht="18.75">
      <c r="A116" s="36">
        <v>247</v>
      </c>
      <c r="B116" s="37" t="s">
        <v>111</v>
      </c>
      <c r="C116" s="38">
        <v>7.715266</v>
      </c>
      <c r="D116" s="39">
        <v>-5.063604</v>
      </c>
      <c r="E116" s="37" t="s">
        <v>64</v>
      </c>
      <c r="F116" s="37" t="s">
        <v>147</v>
      </c>
      <c r="G116" s="40">
        <v>108</v>
      </c>
      <c r="H116" s="40">
        <v>45</v>
      </c>
      <c r="I116" s="40">
        <v>63</v>
      </c>
      <c r="J116" s="40">
        <f>Tableau2[[#This Row], [C_kg/t_L]]/Tableau2[[#This Row], [N_kg/t_L]]</f>
      </c>
      <c r="K116" s="40">
        <v>32.45</v>
      </c>
      <c r="L116" s="40">
        <v>19.85</v>
      </c>
      <c r="M116" s="40">
        <v>25.05</v>
      </c>
      <c r="N116" s="40">
        <v>350.4</v>
      </c>
      <c r="O116" s="35"/>
      <c r="P116" s="35"/>
      <c r="Q116" s="37" t="s">
        <v>22</v>
      </c>
      <c r="R116" s="37" t="s">
        <v>73</v>
      </c>
      <c r="S116" s="37" t="s">
        <v>24</v>
      </c>
      <c r="T116" s="35">
        <v>13</v>
      </c>
      <c r="U116" s="35"/>
      <c r="V116" s="35"/>
      <c r="W116" s="35"/>
      <c r="X116" s="35"/>
      <c r="Y116" s="37" t="s">
        <v>65</v>
      </c>
    </row>
    <row x14ac:dyDescent="0.25" r="117" customHeight="1" ht="18.75">
      <c r="A117" s="36">
        <v>155</v>
      </c>
      <c r="B117" s="37" t="s">
        <v>133</v>
      </c>
      <c r="C117" s="38">
        <v>7.7057697</v>
      </c>
      <c r="D117" s="39">
        <v>-4.9788341</v>
      </c>
      <c r="E117" s="37" t="s">
        <v>64</v>
      </c>
      <c r="F117" s="37" t="s">
        <v>147</v>
      </c>
      <c r="G117" s="40">
        <v>15.6</v>
      </c>
      <c r="H117" s="40">
        <v>6.5</v>
      </c>
      <c r="I117" s="40">
        <v>9.1</v>
      </c>
      <c r="J117" s="40">
        <f>Tableau2[[#This Row], [C_kg/t_L]]/Tableau2[[#This Row], [N_kg/t_L]]</f>
      </c>
      <c r="K117" s="40">
        <v>3.92</v>
      </c>
      <c r="L117" s="40">
        <v>20.23</v>
      </c>
      <c r="M117" s="40">
        <v>11.9</v>
      </c>
      <c r="N117" s="40">
        <v>29.29</v>
      </c>
      <c r="O117" s="35"/>
      <c r="P117" s="35"/>
      <c r="Q117" s="37" t="s">
        <v>68</v>
      </c>
      <c r="R117" s="37" t="s">
        <v>73</v>
      </c>
      <c r="S117" s="37" t="s">
        <v>148</v>
      </c>
      <c r="T117" s="35">
        <v>13</v>
      </c>
      <c r="U117" s="35"/>
      <c r="V117" s="35"/>
      <c r="W117" s="35"/>
      <c r="X117" s="35"/>
      <c r="Y117" s="37" t="s">
        <v>65</v>
      </c>
    </row>
    <row x14ac:dyDescent="0.25" r="118" customHeight="1" ht="18.75">
      <c r="A118" s="36">
        <v>156</v>
      </c>
      <c r="B118" s="37" t="s">
        <v>133</v>
      </c>
      <c r="C118" s="38">
        <v>7.7057697</v>
      </c>
      <c r="D118" s="39">
        <v>-4.9788341</v>
      </c>
      <c r="E118" s="37" t="s">
        <v>64</v>
      </c>
      <c r="F118" s="37" t="s">
        <v>147</v>
      </c>
      <c r="G118" s="40">
        <v>15.6</v>
      </c>
      <c r="H118" s="40">
        <v>6.5</v>
      </c>
      <c r="I118" s="40">
        <v>9.1</v>
      </c>
      <c r="J118" s="40">
        <f>Tableau2[[#This Row], [C_kg/t_L]]/Tableau2[[#This Row], [N_kg/t_L]]</f>
      </c>
      <c r="K118" s="40">
        <v>3.92</v>
      </c>
      <c r="L118" s="40">
        <v>20.23</v>
      </c>
      <c r="M118" s="40">
        <v>11.9</v>
      </c>
      <c r="N118" s="40">
        <v>29.29</v>
      </c>
      <c r="O118" s="35"/>
      <c r="P118" s="35"/>
      <c r="Q118" s="37" t="s">
        <v>68</v>
      </c>
      <c r="R118" s="37" t="s">
        <v>73</v>
      </c>
      <c r="S118" s="37" t="s">
        <v>148</v>
      </c>
      <c r="T118" s="35">
        <v>13</v>
      </c>
      <c r="U118" s="35"/>
      <c r="V118" s="35"/>
      <c r="W118" s="35"/>
      <c r="X118" s="35"/>
      <c r="Y118" s="37" t="s">
        <v>65</v>
      </c>
    </row>
    <row x14ac:dyDescent="0.25" r="119" customHeight="1" ht="18.75">
      <c r="A119" s="36">
        <v>157</v>
      </c>
      <c r="B119" s="37" t="s">
        <v>133</v>
      </c>
      <c r="C119" s="38">
        <v>7.7057697</v>
      </c>
      <c r="D119" s="39">
        <v>-4.9788341</v>
      </c>
      <c r="E119" s="37" t="s">
        <v>64</v>
      </c>
      <c r="F119" s="37" t="s">
        <v>147</v>
      </c>
      <c r="G119" s="40">
        <v>22.5</v>
      </c>
      <c r="H119" s="40">
        <v>9.375</v>
      </c>
      <c r="I119" s="40">
        <v>13.125</v>
      </c>
      <c r="J119" s="40">
        <f>Tableau2[[#This Row], [C_kg/t_L]]/Tableau2[[#This Row], [N_kg/t_L]]</f>
      </c>
      <c r="K119" s="40">
        <v>3.92</v>
      </c>
      <c r="L119" s="40">
        <v>20.23</v>
      </c>
      <c r="M119" s="40">
        <v>11.9</v>
      </c>
      <c r="N119" s="40">
        <v>29.29</v>
      </c>
      <c r="O119" s="35"/>
      <c r="P119" s="35"/>
      <c r="Q119" s="37" t="s">
        <v>68</v>
      </c>
      <c r="R119" s="37" t="s">
        <v>73</v>
      </c>
      <c r="S119" s="37" t="s">
        <v>148</v>
      </c>
      <c r="T119" s="35">
        <v>13</v>
      </c>
      <c r="U119" s="35"/>
      <c r="V119" s="35"/>
      <c r="W119" s="35"/>
      <c r="X119" s="35"/>
      <c r="Y119" s="37" t="s">
        <v>65</v>
      </c>
    </row>
    <row x14ac:dyDescent="0.25" r="120" customHeight="1" ht="18.75">
      <c r="A120" s="36">
        <v>154</v>
      </c>
      <c r="B120" s="37" t="s">
        <v>133</v>
      </c>
      <c r="C120" s="38">
        <v>7.7057697</v>
      </c>
      <c r="D120" s="39">
        <v>-4.9788341</v>
      </c>
      <c r="E120" s="37" t="s">
        <v>64</v>
      </c>
      <c r="F120" s="37" t="s">
        <v>147</v>
      </c>
      <c r="G120" s="40">
        <v>16.2</v>
      </c>
      <c r="H120" s="40">
        <v>6.75</v>
      </c>
      <c r="I120" s="40">
        <v>9.45</v>
      </c>
      <c r="J120" s="40">
        <f>Tableau2[[#This Row], [C_kg/t_L]]/Tableau2[[#This Row], [N_kg/t_L]]</f>
      </c>
      <c r="K120" s="40">
        <v>3.92</v>
      </c>
      <c r="L120" s="40">
        <v>20.23</v>
      </c>
      <c r="M120" s="40">
        <v>11.9</v>
      </c>
      <c r="N120" s="40">
        <v>29.29</v>
      </c>
      <c r="O120" s="35"/>
      <c r="P120" s="35"/>
      <c r="Q120" s="37" t="s">
        <v>68</v>
      </c>
      <c r="R120" s="37" t="s">
        <v>73</v>
      </c>
      <c r="S120" s="37" t="s">
        <v>148</v>
      </c>
      <c r="T120" s="35">
        <v>13</v>
      </c>
      <c r="U120" s="35"/>
      <c r="V120" s="35"/>
      <c r="W120" s="35"/>
      <c r="X120" s="35"/>
      <c r="Y120" s="37" t="s">
        <v>65</v>
      </c>
    </row>
    <row x14ac:dyDescent="0.25" r="121" customHeight="1" ht="18.75">
      <c r="A121" s="36">
        <v>194</v>
      </c>
      <c r="B121" s="37" t="s">
        <v>111</v>
      </c>
      <c r="C121" s="38">
        <v>7.715266</v>
      </c>
      <c r="D121" s="39">
        <v>-5.063604</v>
      </c>
      <c r="E121" s="37" t="s">
        <v>64</v>
      </c>
      <c r="F121" s="37" t="s">
        <v>147</v>
      </c>
      <c r="G121" s="40">
        <v>108</v>
      </c>
      <c r="H121" s="40">
        <v>45</v>
      </c>
      <c r="I121" s="40">
        <v>63</v>
      </c>
      <c r="J121" s="40">
        <f>Tableau2[[#This Row], [C_kg/t_L]]/Tableau2[[#This Row], [N_kg/t_L]]</f>
      </c>
      <c r="K121" s="40">
        <v>32.45</v>
      </c>
      <c r="L121" s="40">
        <v>19.85</v>
      </c>
      <c r="M121" s="40">
        <v>25.05</v>
      </c>
      <c r="N121" s="40">
        <v>350.4</v>
      </c>
      <c r="O121" s="35"/>
      <c r="P121" s="35"/>
      <c r="Q121" s="37" t="s">
        <v>68</v>
      </c>
      <c r="R121" s="37" t="s">
        <v>73</v>
      </c>
      <c r="S121" s="37" t="s">
        <v>148</v>
      </c>
      <c r="T121" s="35">
        <v>13</v>
      </c>
      <c r="U121" s="35"/>
      <c r="V121" s="35"/>
      <c r="W121" s="35"/>
      <c r="X121" s="35"/>
      <c r="Y121" s="37" t="s">
        <v>65</v>
      </c>
    </row>
    <row x14ac:dyDescent="0.25" r="122" customHeight="1" ht="18.75">
      <c r="A122" s="36">
        <v>70</v>
      </c>
      <c r="B122" s="37" t="s">
        <v>81</v>
      </c>
      <c r="C122" s="38">
        <v>7.736619</v>
      </c>
      <c r="D122" s="39">
        <v>-5.051762</v>
      </c>
      <c r="E122" s="37" t="s">
        <v>64</v>
      </c>
      <c r="F122" s="37" t="s">
        <v>147</v>
      </c>
      <c r="G122" s="40">
        <v>3</v>
      </c>
      <c r="H122" s="40">
        <v>1.25</v>
      </c>
      <c r="I122" s="40">
        <v>1.75</v>
      </c>
      <c r="J122" s="40">
        <f>Tableau2[[#This Row], [C_kg/t_L]]/Tableau2[[#This Row], [N_kg/t_L]]</f>
      </c>
      <c r="K122" s="40">
        <v>6.5</v>
      </c>
      <c r="L122" s="40">
        <v>18.88</v>
      </c>
      <c r="M122" s="40">
        <v>18.49</v>
      </c>
      <c r="N122" s="40">
        <v>27.8</v>
      </c>
      <c r="O122" s="35"/>
      <c r="P122" s="35"/>
      <c r="Q122" s="37" t="s">
        <v>68</v>
      </c>
      <c r="R122" s="37" t="s">
        <v>73</v>
      </c>
      <c r="S122" s="37" t="s">
        <v>149</v>
      </c>
      <c r="T122" s="35">
        <v>15</v>
      </c>
      <c r="U122" s="35"/>
      <c r="V122" s="35"/>
      <c r="W122" s="35"/>
      <c r="X122" s="35"/>
      <c r="Y122" s="37" t="s">
        <v>65</v>
      </c>
    </row>
    <row x14ac:dyDescent="0.25" r="123" customHeight="1" ht="18.75">
      <c r="A123" s="36">
        <v>29</v>
      </c>
      <c r="B123" s="37" t="s">
        <v>150</v>
      </c>
      <c r="C123" s="38">
        <v>7.6922859</v>
      </c>
      <c r="D123" s="39">
        <v>-4.9730277</v>
      </c>
      <c r="E123" s="37" t="s">
        <v>64</v>
      </c>
      <c r="F123" s="37" t="s">
        <v>147</v>
      </c>
      <c r="G123" s="40">
        <v>15</v>
      </c>
      <c r="H123" s="40">
        <v>8.8</v>
      </c>
      <c r="I123" s="40">
        <v>6.2</v>
      </c>
      <c r="J123" s="40">
        <f>Tableau2[[#This Row], [C_kg/t_L]]/Tableau2[[#This Row], [N_kg/t_L]]</f>
      </c>
      <c r="K123" s="40">
        <v>6.5</v>
      </c>
      <c r="L123" s="40">
        <v>18.88</v>
      </c>
      <c r="M123" s="40">
        <v>18.49</v>
      </c>
      <c r="N123" s="40">
        <v>27.8</v>
      </c>
      <c r="O123" s="35"/>
      <c r="P123" s="35"/>
      <c r="Q123" s="37" t="s">
        <v>68</v>
      </c>
      <c r="R123" s="37" t="s">
        <v>73</v>
      </c>
      <c r="S123" s="37" t="s">
        <v>151</v>
      </c>
      <c r="T123" s="35">
        <v>17</v>
      </c>
      <c r="U123" s="35"/>
      <c r="V123" s="35"/>
      <c r="W123" s="35"/>
      <c r="X123" s="35"/>
      <c r="Y123" s="37" t="s">
        <v>65</v>
      </c>
    </row>
    <row x14ac:dyDescent="0.25" r="124" customHeight="1" ht="18.75">
      <c r="A124" s="36">
        <v>196</v>
      </c>
      <c r="B124" s="37" t="s">
        <v>78</v>
      </c>
      <c r="C124" s="38">
        <v>7.6938319</v>
      </c>
      <c r="D124" s="39">
        <v>-5.0875115</v>
      </c>
      <c r="E124" s="37" t="s">
        <v>64</v>
      </c>
      <c r="F124" s="37" t="s">
        <v>147</v>
      </c>
      <c r="G124" s="40">
        <v>8.4</v>
      </c>
      <c r="H124" s="40">
        <v>3.5</v>
      </c>
      <c r="I124" s="40">
        <v>4.9</v>
      </c>
      <c r="J124" s="40">
        <f>Tableau2[[#This Row], [C_kg/t_L]]/Tableau2[[#This Row], [N_kg/t_L]]</f>
      </c>
      <c r="K124" s="40">
        <v>3.2</v>
      </c>
      <c r="L124" s="40">
        <v>2.5</v>
      </c>
      <c r="M124" s="40">
        <v>2</v>
      </c>
      <c r="N124" s="40">
        <v>29.3</v>
      </c>
      <c r="O124" s="35"/>
      <c r="P124" s="35"/>
      <c r="Q124" s="37" t="s">
        <v>68</v>
      </c>
      <c r="R124" s="37" t="s">
        <v>73</v>
      </c>
      <c r="S124" s="37" t="s">
        <v>148</v>
      </c>
      <c r="T124" s="35">
        <v>33</v>
      </c>
      <c r="U124" s="35"/>
      <c r="V124" s="35"/>
      <c r="W124" s="35"/>
      <c r="X124" s="35"/>
      <c r="Y124" s="37" t="s">
        <v>65</v>
      </c>
    </row>
    <row x14ac:dyDescent="0.25" r="125" customHeight="1" ht="18.75">
      <c r="A125" s="36">
        <v>246</v>
      </c>
      <c r="B125" s="37" t="s">
        <v>111</v>
      </c>
      <c r="C125" s="38">
        <v>7.7185358</v>
      </c>
      <c r="D125" s="39">
        <v>-5.0553898</v>
      </c>
      <c r="E125" s="37" t="s">
        <v>64</v>
      </c>
      <c r="F125" s="37" t="s">
        <v>147</v>
      </c>
      <c r="G125" s="40">
        <v>11.7</v>
      </c>
      <c r="H125" s="40">
        <v>4.875</v>
      </c>
      <c r="I125" s="40">
        <v>6.825</v>
      </c>
      <c r="J125" s="40">
        <f>Tableau2[[#This Row], [C_kg/t_L]]/Tableau2[[#This Row], [N_kg/t_L]]</f>
      </c>
      <c r="K125" s="40">
        <v>32.45</v>
      </c>
      <c r="L125" s="40">
        <v>19.85</v>
      </c>
      <c r="M125" s="40">
        <v>25.05</v>
      </c>
      <c r="N125" s="40">
        <v>350.4</v>
      </c>
      <c r="O125" s="35"/>
      <c r="P125" s="35"/>
      <c r="Q125" s="37" t="s">
        <v>22</v>
      </c>
      <c r="R125" s="37" t="s">
        <v>73</v>
      </c>
      <c r="S125" s="37" t="s">
        <v>24</v>
      </c>
      <c r="T125" s="35">
        <v>20</v>
      </c>
      <c r="U125" s="35"/>
      <c r="V125" s="35"/>
      <c r="W125" s="35"/>
      <c r="X125" s="35"/>
      <c r="Y125" s="37" t="s">
        <v>65</v>
      </c>
    </row>
    <row x14ac:dyDescent="0.25" r="126" customHeight="1" ht="18.75">
      <c r="A126" s="36">
        <v>27</v>
      </c>
      <c r="B126" s="37" t="s">
        <v>152</v>
      </c>
      <c r="C126" s="38">
        <v>7.61956</v>
      </c>
      <c r="D126" s="39">
        <v>-5.071462</v>
      </c>
      <c r="E126" s="37" t="s">
        <v>64</v>
      </c>
      <c r="F126" s="37" t="s">
        <v>147</v>
      </c>
      <c r="G126" s="40">
        <v>12</v>
      </c>
      <c r="H126" s="40">
        <v>6</v>
      </c>
      <c r="I126" s="40">
        <v>6</v>
      </c>
      <c r="J126" s="40">
        <f>Tableau2[[#This Row], [C_kg/t_L]]/Tableau2[[#This Row], [N_kg/t_L]]</f>
      </c>
      <c r="K126" s="40">
        <v>3.92</v>
      </c>
      <c r="L126" s="40">
        <v>20.23</v>
      </c>
      <c r="M126" s="40">
        <v>11.9</v>
      </c>
      <c r="N126" s="40">
        <v>29.29</v>
      </c>
      <c r="O126" s="35"/>
      <c r="P126" s="35"/>
      <c r="Q126" s="37" t="s">
        <v>135</v>
      </c>
      <c r="R126" s="37" t="s">
        <v>73</v>
      </c>
      <c r="S126" s="37" t="s">
        <v>130</v>
      </c>
      <c r="T126" s="35">
        <v>20</v>
      </c>
      <c r="U126" s="35"/>
      <c r="V126" s="35"/>
      <c r="W126" s="35"/>
      <c r="X126" s="35"/>
      <c r="Y126" s="37" t="s">
        <v>65</v>
      </c>
    </row>
    <row x14ac:dyDescent="0.25" r="127" customHeight="1" ht="18.75">
      <c r="A127" s="36">
        <v>201</v>
      </c>
      <c r="B127" s="37" t="s">
        <v>79</v>
      </c>
      <c r="C127" s="38">
        <v>7.708743</v>
      </c>
      <c r="D127" s="39">
        <v>-5.0831955</v>
      </c>
      <c r="E127" s="37" t="s">
        <v>64</v>
      </c>
      <c r="F127" s="37" t="s">
        <v>147</v>
      </c>
      <c r="G127" s="40">
        <v>57</v>
      </c>
      <c r="H127" s="40">
        <v>23.75</v>
      </c>
      <c r="I127" s="40">
        <v>33.25</v>
      </c>
      <c r="J127" s="40">
        <f>Tableau2[[#This Row], [C_kg/t_L]]/Tableau2[[#This Row], [N_kg/t_L]]</f>
      </c>
      <c r="K127" s="40">
        <v>6.5</v>
      </c>
      <c r="L127" s="40">
        <v>18.88</v>
      </c>
      <c r="M127" s="40">
        <v>18.49</v>
      </c>
      <c r="N127" s="40">
        <v>27.8</v>
      </c>
      <c r="O127" s="35"/>
      <c r="P127" s="35"/>
      <c r="Q127" s="37" t="s">
        <v>68</v>
      </c>
      <c r="R127" s="37" t="s">
        <v>73</v>
      </c>
      <c r="S127" s="37" t="s">
        <v>148</v>
      </c>
      <c r="T127" s="35">
        <v>20</v>
      </c>
      <c r="U127" s="35"/>
      <c r="V127" s="35"/>
      <c r="W127" s="35"/>
      <c r="X127" s="35"/>
      <c r="Y127" s="37" t="s">
        <v>65</v>
      </c>
    </row>
    <row x14ac:dyDescent="0.25" r="128" customHeight="1" ht="18.75">
      <c r="A128" s="36">
        <v>245</v>
      </c>
      <c r="B128" s="37" t="s">
        <v>33</v>
      </c>
      <c r="C128" s="38">
        <v>7.7394625</v>
      </c>
      <c r="D128" s="39">
        <v>-5.0051406</v>
      </c>
      <c r="E128" s="37" t="s">
        <v>64</v>
      </c>
      <c r="F128" s="37" t="s">
        <v>147</v>
      </c>
      <c r="G128" s="40">
        <v>18</v>
      </c>
      <c r="H128" s="40">
        <v>7.5</v>
      </c>
      <c r="I128" s="40">
        <v>10.5</v>
      </c>
      <c r="J128" s="40">
        <f>Tableau2[[#This Row], [C_kg/t_L]]/Tableau2[[#This Row], [N_kg/t_L]]</f>
      </c>
      <c r="K128" s="40">
        <v>3.92</v>
      </c>
      <c r="L128" s="40">
        <v>20.23</v>
      </c>
      <c r="M128" s="40">
        <v>11.9</v>
      </c>
      <c r="N128" s="40">
        <v>29.29</v>
      </c>
      <c r="O128" s="35"/>
      <c r="P128" s="35"/>
      <c r="Q128" s="37" t="s">
        <v>68</v>
      </c>
      <c r="R128" s="37" t="s">
        <v>73</v>
      </c>
      <c r="S128" s="37" t="s">
        <v>148</v>
      </c>
      <c r="T128" s="35">
        <v>20</v>
      </c>
      <c r="U128" s="35"/>
      <c r="V128" s="35"/>
      <c r="W128" s="35"/>
      <c r="X128" s="35"/>
      <c r="Y128" s="37" t="s">
        <v>65</v>
      </c>
    </row>
    <row x14ac:dyDescent="0.25" r="129" customHeight="1" ht="18.75">
      <c r="A129" s="36">
        <v>69</v>
      </c>
      <c r="B129" s="37" t="s">
        <v>81</v>
      </c>
      <c r="C129" s="38">
        <v>7.736619</v>
      </c>
      <c r="D129" s="39">
        <v>-5.051762</v>
      </c>
      <c r="E129" s="37" t="s">
        <v>64</v>
      </c>
      <c r="F129" s="37" t="s">
        <v>147</v>
      </c>
      <c r="G129" s="40">
        <v>8</v>
      </c>
      <c r="H129" s="40">
        <v>3.76</v>
      </c>
      <c r="I129" s="40">
        <v>4.24</v>
      </c>
      <c r="J129" s="40">
        <f>Tableau2[[#This Row], [C_kg/t_L]]/Tableau2[[#This Row], [N_kg/t_L]]</f>
      </c>
      <c r="K129" s="40">
        <v>6.5</v>
      </c>
      <c r="L129" s="40">
        <v>18.88</v>
      </c>
      <c r="M129" s="40">
        <v>18.49</v>
      </c>
      <c r="N129" s="40">
        <v>27.8</v>
      </c>
      <c r="O129" s="35"/>
      <c r="P129" s="35"/>
      <c r="Q129" s="37" t="s">
        <v>22</v>
      </c>
      <c r="R129" s="37" t="s">
        <v>73</v>
      </c>
      <c r="S129" s="37" t="s">
        <v>24</v>
      </c>
      <c r="T129" s="35">
        <v>25</v>
      </c>
      <c r="U129" s="35"/>
      <c r="V129" s="35"/>
      <c r="W129" s="35"/>
      <c r="X129" s="35"/>
      <c r="Y129" s="37" t="s">
        <v>65</v>
      </c>
    </row>
    <row x14ac:dyDescent="0.25" r="130" customHeight="1" ht="18.75">
      <c r="A130" s="36">
        <v>116</v>
      </c>
      <c r="B130" s="37" t="s">
        <v>137</v>
      </c>
      <c r="C130" s="38">
        <v>7.673588</v>
      </c>
      <c r="D130" s="39">
        <v>-5.145234</v>
      </c>
      <c r="E130" s="37" t="s">
        <v>64</v>
      </c>
      <c r="F130" s="37" t="s">
        <v>147</v>
      </c>
      <c r="G130" s="40">
        <v>5.4</v>
      </c>
      <c r="H130" s="40">
        <v>2.25</v>
      </c>
      <c r="I130" s="40">
        <v>3.15</v>
      </c>
      <c r="J130" s="40">
        <f>Tableau2[[#This Row], [C_kg/t_L]]/Tableau2[[#This Row], [N_kg/t_L]]</f>
      </c>
      <c r="K130" s="40">
        <v>3.92</v>
      </c>
      <c r="L130" s="40">
        <v>20.23</v>
      </c>
      <c r="M130" s="40">
        <v>11.9</v>
      </c>
      <c r="N130" s="40">
        <v>29.29</v>
      </c>
      <c r="O130" s="35"/>
      <c r="P130" s="35"/>
      <c r="Q130" s="37" t="s">
        <v>68</v>
      </c>
      <c r="R130" s="37" t="s">
        <v>73</v>
      </c>
      <c r="S130" s="37" t="s">
        <v>130</v>
      </c>
      <c r="T130" s="35">
        <v>26</v>
      </c>
      <c r="U130" s="35"/>
      <c r="V130" s="35"/>
      <c r="W130" s="35"/>
      <c r="X130" s="35"/>
      <c r="Y130" s="37" t="s">
        <v>65</v>
      </c>
    </row>
    <row x14ac:dyDescent="0.25" r="131" customHeight="1" ht="18.75">
      <c r="A131" s="36">
        <v>63</v>
      </c>
      <c r="B131" s="37" t="s">
        <v>133</v>
      </c>
      <c r="C131" s="38">
        <v>7.707676</v>
      </c>
      <c r="D131" s="39">
        <v>-4.97578</v>
      </c>
      <c r="E131" s="37" t="s">
        <v>64</v>
      </c>
      <c r="F131" s="37" t="s">
        <v>147</v>
      </c>
      <c r="G131" s="40">
        <v>72</v>
      </c>
      <c r="H131" s="40">
        <v>30</v>
      </c>
      <c r="I131" s="40">
        <v>42</v>
      </c>
      <c r="J131" s="40">
        <f>Tableau2[[#This Row], [C_kg/t_L]]/Tableau2[[#This Row], [N_kg/t_L]]</f>
      </c>
      <c r="K131" s="40">
        <v>6.5</v>
      </c>
      <c r="L131" s="40">
        <v>18.88</v>
      </c>
      <c r="M131" s="40">
        <v>18.49</v>
      </c>
      <c r="N131" s="40">
        <v>27.8</v>
      </c>
      <c r="O131" s="35"/>
      <c r="P131" s="35"/>
      <c r="Q131" s="37" t="s">
        <v>68</v>
      </c>
      <c r="R131" s="37" t="s">
        <v>73</v>
      </c>
      <c r="S131" s="37" t="s">
        <v>130</v>
      </c>
      <c r="T131" s="35">
        <v>32</v>
      </c>
      <c r="U131" s="35"/>
      <c r="V131" s="35"/>
      <c r="W131" s="35"/>
      <c r="X131" s="35"/>
      <c r="Y131" s="37" t="s">
        <v>65</v>
      </c>
    </row>
    <row x14ac:dyDescent="0.25" r="132" customHeight="1" ht="18.75">
      <c r="A132" s="36">
        <v>206</v>
      </c>
      <c r="B132" s="37" t="s">
        <v>125</v>
      </c>
      <c r="C132" s="38">
        <v>7.6996121</v>
      </c>
      <c r="D132" s="39">
        <v>-5.0986034</v>
      </c>
      <c r="E132" s="37" t="s">
        <v>64</v>
      </c>
      <c r="F132" s="37" t="s">
        <v>147</v>
      </c>
      <c r="G132" s="40">
        <v>4.68</v>
      </c>
      <c r="H132" s="40">
        <v>1.95</v>
      </c>
      <c r="I132" s="40">
        <v>2.73</v>
      </c>
      <c r="J132" s="40">
        <f>Tableau2[[#This Row], [C_kg/t_L]]/Tableau2[[#This Row], [N_kg/t_L]]</f>
      </c>
      <c r="K132" s="40">
        <v>6.5</v>
      </c>
      <c r="L132" s="40">
        <v>18.88</v>
      </c>
      <c r="M132" s="40">
        <v>18.49</v>
      </c>
      <c r="N132" s="40">
        <v>27.8</v>
      </c>
      <c r="O132" s="35"/>
      <c r="P132" s="35"/>
      <c r="Q132" s="37" t="s">
        <v>68</v>
      </c>
      <c r="R132" s="37" t="s">
        <v>73</v>
      </c>
      <c r="S132" s="37" t="s">
        <v>24</v>
      </c>
      <c r="T132" s="35">
        <v>33</v>
      </c>
      <c r="U132" s="35"/>
      <c r="V132" s="35"/>
      <c r="W132" s="35"/>
      <c r="X132" s="35"/>
      <c r="Y132" s="37" t="s">
        <v>65</v>
      </c>
    </row>
    <row x14ac:dyDescent="0.25" r="133" customHeight="1" ht="18.75">
      <c r="A133" s="36">
        <v>127</v>
      </c>
      <c r="B133" s="37" t="s">
        <v>27</v>
      </c>
      <c r="C133" s="38">
        <v>7.7202901</v>
      </c>
      <c r="D133" s="39">
        <v>-4.9744209</v>
      </c>
      <c r="E133" s="37" t="s">
        <v>64</v>
      </c>
      <c r="F133" s="37" t="s">
        <v>147</v>
      </c>
      <c r="G133" s="40">
        <v>35.1</v>
      </c>
      <c r="H133" s="40">
        <v>14.625</v>
      </c>
      <c r="I133" s="40">
        <v>20.475</v>
      </c>
      <c r="J133" s="40">
        <f>Tableau2[[#This Row], [C_kg/t_L]]/Tableau2[[#This Row], [N_kg/t_L]]</f>
      </c>
      <c r="K133" s="40">
        <v>3.92</v>
      </c>
      <c r="L133" s="40">
        <v>20.23</v>
      </c>
      <c r="M133" s="40">
        <v>11.9</v>
      </c>
      <c r="N133" s="40">
        <v>29.29</v>
      </c>
      <c r="O133" s="35"/>
      <c r="P133" s="35"/>
      <c r="Q133" s="37" t="s">
        <v>68</v>
      </c>
      <c r="R133" s="37" t="s">
        <v>73</v>
      </c>
      <c r="S133" s="37" t="s">
        <v>130</v>
      </c>
      <c r="T133" s="35">
        <v>33</v>
      </c>
      <c r="U133" s="35"/>
      <c r="V133" s="35"/>
      <c r="W133" s="35"/>
      <c r="X133" s="35"/>
      <c r="Y133" s="37" t="s">
        <v>65</v>
      </c>
    </row>
    <row x14ac:dyDescent="0.25" r="134" customHeight="1" ht="18.75">
      <c r="A134" s="36">
        <v>128</v>
      </c>
      <c r="B134" s="37" t="s">
        <v>27</v>
      </c>
      <c r="C134" s="38">
        <v>7.7202901</v>
      </c>
      <c r="D134" s="39">
        <v>-4.9744209</v>
      </c>
      <c r="E134" s="37" t="s">
        <v>64</v>
      </c>
      <c r="F134" s="37" t="s">
        <v>147</v>
      </c>
      <c r="G134" s="40">
        <v>36</v>
      </c>
      <c r="H134" s="40">
        <v>15</v>
      </c>
      <c r="I134" s="40">
        <v>21</v>
      </c>
      <c r="J134" s="40">
        <f>Tableau2[[#This Row], [C_kg/t_L]]/Tableau2[[#This Row], [N_kg/t_L]]</f>
      </c>
      <c r="K134" s="40">
        <v>3.92</v>
      </c>
      <c r="L134" s="40">
        <v>20.23</v>
      </c>
      <c r="M134" s="40">
        <v>11.9</v>
      </c>
      <c r="N134" s="40">
        <v>29.29</v>
      </c>
      <c r="O134" s="35"/>
      <c r="P134" s="35"/>
      <c r="Q134" s="37" t="s">
        <v>68</v>
      </c>
      <c r="R134" s="37" t="s">
        <v>73</v>
      </c>
      <c r="S134" s="37" t="s">
        <v>130</v>
      </c>
      <c r="T134" s="35">
        <v>33</v>
      </c>
      <c r="U134" s="35"/>
      <c r="V134" s="35"/>
      <c r="W134" s="35"/>
      <c r="X134" s="35"/>
      <c r="Y134" s="37" t="s">
        <v>65</v>
      </c>
    </row>
    <row x14ac:dyDescent="0.25" r="135" customHeight="1" ht="18.75">
      <c r="A135" s="36">
        <v>129</v>
      </c>
      <c r="B135" s="37" t="s">
        <v>27</v>
      </c>
      <c r="C135" s="38">
        <v>7.721337</v>
      </c>
      <c r="D135" s="39">
        <v>-4.9837698</v>
      </c>
      <c r="E135" s="37" t="s">
        <v>64</v>
      </c>
      <c r="F135" s="37" t="s">
        <v>147</v>
      </c>
      <c r="G135" s="40">
        <v>12</v>
      </c>
      <c r="H135" s="40">
        <v>5</v>
      </c>
      <c r="I135" s="40">
        <v>7</v>
      </c>
      <c r="J135" s="40">
        <f>Tableau2[[#This Row], [C_kg/t_L]]/Tableau2[[#This Row], [N_kg/t_L]]</f>
      </c>
      <c r="K135" s="40">
        <v>3.92</v>
      </c>
      <c r="L135" s="40">
        <v>20.23</v>
      </c>
      <c r="M135" s="40">
        <v>11.9</v>
      </c>
      <c r="N135" s="40">
        <v>29.29</v>
      </c>
      <c r="O135" s="35"/>
      <c r="P135" s="35"/>
      <c r="Q135" s="37" t="s">
        <v>68</v>
      </c>
      <c r="R135" s="37" t="s">
        <v>73</v>
      </c>
      <c r="S135" s="37" t="s">
        <v>130</v>
      </c>
      <c r="T135" s="35">
        <v>33</v>
      </c>
      <c r="U135" s="35"/>
      <c r="V135" s="35"/>
      <c r="W135" s="35"/>
      <c r="X135" s="35"/>
      <c r="Y135" s="37" t="s">
        <v>65</v>
      </c>
    </row>
    <row x14ac:dyDescent="0.25" r="136" customHeight="1" ht="18.75">
      <c r="A136" s="36">
        <v>130</v>
      </c>
      <c r="B136" s="37" t="s">
        <v>27</v>
      </c>
      <c r="C136" s="38">
        <v>7.721337</v>
      </c>
      <c r="D136" s="39">
        <v>-4.9837698</v>
      </c>
      <c r="E136" s="37" t="s">
        <v>64</v>
      </c>
      <c r="F136" s="37" t="s">
        <v>147</v>
      </c>
      <c r="G136" s="40">
        <v>4.68</v>
      </c>
      <c r="H136" s="40">
        <v>1.95</v>
      </c>
      <c r="I136" s="40">
        <v>2.73</v>
      </c>
      <c r="J136" s="40">
        <f>Tableau2[[#This Row], [C_kg/t_L]]/Tableau2[[#This Row], [N_kg/t_L]]</f>
      </c>
      <c r="K136" s="40">
        <v>3.92</v>
      </c>
      <c r="L136" s="40">
        <v>20.23</v>
      </c>
      <c r="M136" s="40">
        <v>11.9</v>
      </c>
      <c r="N136" s="40">
        <v>29.29</v>
      </c>
      <c r="O136" s="35"/>
      <c r="P136" s="35"/>
      <c r="Q136" s="37" t="s">
        <v>68</v>
      </c>
      <c r="R136" s="37" t="s">
        <v>73</v>
      </c>
      <c r="S136" s="37" t="s">
        <v>130</v>
      </c>
      <c r="T136" s="35">
        <v>33</v>
      </c>
      <c r="U136" s="35"/>
      <c r="V136" s="35"/>
      <c r="W136" s="35"/>
      <c r="X136" s="35"/>
      <c r="Y136" s="37" t="s">
        <v>65</v>
      </c>
    </row>
    <row x14ac:dyDescent="0.25" r="137" customHeight="1" ht="18.75">
      <c r="A137" s="36">
        <v>163</v>
      </c>
      <c r="B137" s="37" t="s">
        <v>61</v>
      </c>
      <c r="C137" s="38">
        <v>7.6940811</v>
      </c>
      <c r="D137" s="39">
        <v>-4.964046</v>
      </c>
      <c r="E137" s="37" t="s">
        <v>64</v>
      </c>
      <c r="F137" s="37" t="s">
        <v>147</v>
      </c>
      <c r="G137" s="40">
        <v>97.2</v>
      </c>
      <c r="H137" s="40">
        <v>40.5</v>
      </c>
      <c r="I137" s="40">
        <v>56.7</v>
      </c>
      <c r="J137" s="40">
        <f>Tableau2[[#This Row], [C_kg/t_L]]/Tableau2[[#This Row], [N_kg/t_L]]</f>
      </c>
      <c r="K137" s="40">
        <v>3.92</v>
      </c>
      <c r="L137" s="40">
        <v>20.23</v>
      </c>
      <c r="M137" s="40">
        <v>11.9</v>
      </c>
      <c r="N137" s="40">
        <v>29.29</v>
      </c>
      <c r="O137" s="35"/>
      <c r="P137" s="35"/>
      <c r="Q137" s="37" t="s">
        <v>68</v>
      </c>
      <c r="R137" s="37" t="s">
        <v>73</v>
      </c>
      <c r="S137" s="37" t="s">
        <v>149</v>
      </c>
      <c r="T137" s="35">
        <v>33</v>
      </c>
      <c r="U137" s="35"/>
      <c r="V137" s="35"/>
      <c r="W137" s="35"/>
      <c r="X137" s="35"/>
      <c r="Y137" s="37" t="s">
        <v>65</v>
      </c>
    </row>
    <row x14ac:dyDescent="0.25" r="138" customHeight="1" ht="18.75">
      <c r="A138" s="36">
        <v>62</v>
      </c>
      <c r="B138" s="37" t="s">
        <v>133</v>
      </c>
      <c r="C138" s="38">
        <v>7.7115159</v>
      </c>
      <c r="D138" s="39">
        <v>-4.974332</v>
      </c>
      <c r="E138" s="37" t="s">
        <v>64</v>
      </c>
      <c r="F138" s="37" t="s">
        <v>147</v>
      </c>
      <c r="G138" s="40">
        <v>14.4</v>
      </c>
      <c r="H138" s="40">
        <v>6</v>
      </c>
      <c r="I138" s="40">
        <v>8.4</v>
      </c>
      <c r="J138" s="40">
        <f>Tableau2[[#This Row], [C_kg/t_L]]/Tableau2[[#This Row], [N_kg/t_L]]</f>
      </c>
      <c r="K138" s="40">
        <v>3.2</v>
      </c>
      <c r="L138" s="40">
        <v>2.5</v>
      </c>
      <c r="M138" s="40">
        <v>2</v>
      </c>
      <c r="N138" s="40">
        <v>29.3</v>
      </c>
      <c r="O138" s="35"/>
      <c r="P138" s="35"/>
      <c r="Q138" s="37" t="s">
        <v>68</v>
      </c>
      <c r="R138" s="37" t="s">
        <v>73</v>
      </c>
      <c r="S138" s="37" t="s">
        <v>149</v>
      </c>
      <c r="T138" s="35">
        <v>33</v>
      </c>
      <c r="U138" s="35"/>
      <c r="V138" s="35"/>
      <c r="W138" s="35"/>
      <c r="X138" s="35"/>
      <c r="Y138" s="37" t="s">
        <v>65</v>
      </c>
    </row>
    <row x14ac:dyDescent="0.25" r="139" customHeight="1" ht="18.75">
      <c r="A139" s="36">
        <v>213</v>
      </c>
      <c r="B139" s="37" t="s">
        <v>153</v>
      </c>
      <c r="C139" s="38">
        <v>7.7570356</v>
      </c>
      <c r="D139" s="39">
        <v>-5.1138135</v>
      </c>
      <c r="E139" s="37" t="s">
        <v>64</v>
      </c>
      <c r="F139" s="37" t="s">
        <v>147</v>
      </c>
      <c r="G139" s="40">
        <v>120</v>
      </c>
      <c r="H139" s="40">
        <v>50</v>
      </c>
      <c r="I139" s="40">
        <v>70</v>
      </c>
      <c r="J139" s="40">
        <f>Tableau2[[#This Row], [C_kg/t_L]]/Tableau2[[#This Row], [N_kg/t_L]]</f>
      </c>
      <c r="K139" s="40">
        <v>6.5</v>
      </c>
      <c r="L139" s="40">
        <v>18.88</v>
      </c>
      <c r="M139" s="40">
        <v>18.49</v>
      </c>
      <c r="N139" s="40">
        <v>27.8</v>
      </c>
      <c r="O139" s="35"/>
      <c r="P139" s="35"/>
      <c r="Q139" s="37" t="s">
        <v>68</v>
      </c>
      <c r="R139" s="37" t="s">
        <v>73</v>
      </c>
      <c r="S139" s="37" t="s">
        <v>148</v>
      </c>
      <c r="T139" s="35">
        <v>40</v>
      </c>
      <c r="U139" s="35"/>
      <c r="V139" s="35"/>
      <c r="W139" s="35"/>
      <c r="X139" s="35"/>
      <c r="Y139" s="37" t="s">
        <v>65</v>
      </c>
    </row>
    <row x14ac:dyDescent="0.25" r="140" customHeight="1" ht="18.75">
      <c r="A140" s="36">
        <v>34</v>
      </c>
      <c r="B140" s="37" t="s">
        <v>61</v>
      </c>
      <c r="C140" s="38">
        <v>7.6884749</v>
      </c>
      <c r="D140" s="39">
        <v>-4.9585572</v>
      </c>
      <c r="E140" s="37" t="s">
        <v>64</v>
      </c>
      <c r="F140" s="37" t="s">
        <v>147</v>
      </c>
      <c r="G140" s="40">
        <v>1.5</v>
      </c>
      <c r="H140" s="40">
        <v>0.5</v>
      </c>
      <c r="I140" s="40">
        <v>1</v>
      </c>
      <c r="J140" s="40">
        <f>Tableau2[[#This Row], [C_kg/t_L]]/Tableau2[[#This Row], [N_kg/t_L]]</f>
      </c>
      <c r="K140" s="40">
        <v>3.92</v>
      </c>
      <c r="L140" s="40">
        <v>20.23</v>
      </c>
      <c r="M140" s="40">
        <v>11.9</v>
      </c>
      <c r="N140" s="40">
        <v>29.29</v>
      </c>
      <c r="O140" s="35"/>
      <c r="P140" s="35"/>
      <c r="Q140" s="37" t="s">
        <v>22</v>
      </c>
      <c r="R140" s="37" t="s">
        <v>73</v>
      </c>
      <c r="S140" s="37" t="s">
        <v>24</v>
      </c>
      <c r="T140" s="35">
        <v>300</v>
      </c>
      <c r="U140" s="35"/>
      <c r="V140" s="35"/>
      <c r="W140" s="35"/>
      <c r="X140" s="35"/>
      <c r="Y140" s="37" t="s">
        <v>65</v>
      </c>
    </row>
    <row x14ac:dyDescent="0.25" r="141" customHeight="1" ht="18.75">
      <c r="A141" s="36">
        <v>35</v>
      </c>
      <c r="B141" s="37" t="s">
        <v>61</v>
      </c>
      <c r="C141" s="38">
        <v>7.6884749</v>
      </c>
      <c r="D141" s="39">
        <v>-4.9585572</v>
      </c>
      <c r="E141" s="37" t="s">
        <v>64</v>
      </c>
      <c r="F141" s="37" t="s">
        <v>147</v>
      </c>
      <c r="G141" s="40">
        <v>0.5</v>
      </c>
      <c r="H141" s="40">
        <v>0.15</v>
      </c>
      <c r="I141" s="40">
        <v>0.35</v>
      </c>
      <c r="J141" s="40">
        <f>Tableau2[[#This Row], [C_kg/t_L]]/Tableau2[[#This Row], [N_kg/t_L]]</f>
      </c>
      <c r="K141" s="40">
        <v>3.92</v>
      </c>
      <c r="L141" s="40">
        <v>20.23</v>
      </c>
      <c r="M141" s="40">
        <v>11.9</v>
      </c>
      <c r="N141" s="40">
        <v>29.29</v>
      </c>
      <c r="O141" s="35"/>
      <c r="P141" s="35"/>
      <c r="Q141" s="37" t="s">
        <v>22</v>
      </c>
      <c r="R141" s="37" t="s">
        <v>73</v>
      </c>
      <c r="S141" s="37" t="s">
        <v>24</v>
      </c>
      <c r="T141" s="35">
        <v>300</v>
      </c>
      <c r="U141" s="35"/>
      <c r="V141" s="35"/>
      <c r="W141" s="35"/>
      <c r="X141" s="35"/>
      <c r="Y141" s="37" t="s">
        <v>65</v>
      </c>
    </row>
    <row x14ac:dyDescent="0.25" r="142" customHeight="1" ht="18.75">
      <c r="A142" s="36">
        <v>159</v>
      </c>
      <c r="B142" s="37" t="s">
        <v>133</v>
      </c>
      <c r="C142" s="38">
        <v>7.7007625</v>
      </c>
      <c r="D142" s="39">
        <v>-4.9771094</v>
      </c>
      <c r="E142" s="37" t="s">
        <v>64</v>
      </c>
      <c r="F142" s="37" t="s">
        <v>147</v>
      </c>
      <c r="G142" s="40">
        <v>6.72</v>
      </c>
      <c r="H142" s="40">
        <v>2.8</v>
      </c>
      <c r="I142" s="40">
        <v>3.92</v>
      </c>
      <c r="J142" s="40">
        <f>Tableau2[[#This Row], [C_kg/t_L]]/Tableau2[[#This Row], [N_kg/t_L]]</f>
      </c>
      <c r="K142" s="40">
        <v>3.92</v>
      </c>
      <c r="L142" s="40">
        <v>20.23</v>
      </c>
      <c r="M142" s="40">
        <v>11.9</v>
      </c>
      <c r="N142" s="40">
        <v>29.29</v>
      </c>
      <c r="O142" s="35"/>
      <c r="P142" s="35"/>
      <c r="Q142" s="37" t="s">
        <v>68</v>
      </c>
      <c r="R142" s="37" t="s">
        <v>73</v>
      </c>
      <c r="S142" s="37" t="s">
        <v>148</v>
      </c>
      <c r="T142" s="35">
        <v>20</v>
      </c>
      <c r="U142" s="35"/>
      <c r="V142" s="35"/>
      <c r="W142" s="35"/>
      <c r="X142" s="35"/>
      <c r="Y142" s="37" t="s">
        <v>65</v>
      </c>
    </row>
    <row x14ac:dyDescent="0.25" r="143" customHeight="1" ht="18.75">
      <c r="A143" s="36">
        <v>182</v>
      </c>
      <c r="B143" s="37" t="s">
        <v>154</v>
      </c>
      <c r="C143" s="38">
        <v>7.7273375</v>
      </c>
      <c r="D143" s="39">
        <v>-4.9854944</v>
      </c>
      <c r="E143" s="37" t="s">
        <v>64</v>
      </c>
      <c r="F143" s="37" t="s">
        <v>147</v>
      </c>
      <c r="G143" s="40">
        <v>6.12</v>
      </c>
      <c r="H143" s="40">
        <v>2.55</v>
      </c>
      <c r="I143" s="40">
        <v>3.57</v>
      </c>
      <c r="J143" s="40">
        <f>Tableau2[[#This Row], [C_kg/t_L]]/Tableau2[[#This Row], [N_kg/t_L]]</f>
      </c>
      <c r="K143" s="40">
        <v>32.45</v>
      </c>
      <c r="L143" s="40">
        <v>19.85</v>
      </c>
      <c r="M143" s="40">
        <v>25.05</v>
      </c>
      <c r="N143" s="40">
        <v>350.4</v>
      </c>
      <c r="O143" s="37" t="s">
        <v>22</v>
      </c>
      <c r="P143" s="37" t="s">
        <v>73</v>
      </c>
      <c r="Q143" s="37" t="s">
        <v>86</v>
      </c>
      <c r="R143" s="35"/>
      <c r="S143" s="35"/>
      <c r="T143" s="35"/>
      <c r="U143" s="35"/>
      <c r="V143" s="35"/>
      <c r="W143" s="35"/>
      <c r="X143" s="35"/>
      <c r="Y143" s="37" t="s">
        <v>65</v>
      </c>
    </row>
    <row x14ac:dyDescent="0.25" r="144" customHeight="1" ht="18.75">
      <c r="A144" s="36">
        <v>183</v>
      </c>
      <c r="B144" s="37" t="s">
        <v>154</v>
      </c>
      <c r="C144" s="38">
        <v>7.7273375</v>
      </c>
      <c r="D144" s="39">
        <v>-4.9854944</v>
      </c>
      <c r="E144" s="37" t="s">
        <v>64</v>
      </c>
      <c r="F144" s="37" t="s">
        <v>147</v>
      </c>
      <c r="G144" s="40">
        <v>3.12</v>
      </c>
      <c r="H144" s="40">
        <v>1.3</v>
      </c>
      <c r="I144" s="40">
        <v>1.82</v>
      </c>
      <c r="J144" s="40">
        <f>Tableau2[[#This Row], [C_kg/t_L]]/Tableau2[[#This Row], [N_kg/t_L]]</f>
      </c>
      <c r="K144" s="40">
        <v>32.45</v>
      </c>
      <c r="L144" s="40">
        <v>19.85</v>
      </c>
      <c r="M144" s="40">
        <v>25.05</v>
      </c>
      <c r="N144" s="40">
        <v>350.4</v>
      </c>
      <c r="O144" s="37" t="s">
        <v>22</v>
      </c>
      <c r="P144" s="37" t="s">
        <v>73</v>
      </c>
      <c r="Q144" s="37" t="s">
        <v>86</v>
      </c>
      <c r="R144" s="35"/>
      <c r="S144" s="35"/>
      <c r="T144" s="35"/>
      <c r="U144" s="35"/>
      <c r="V144" s="35"/>
      <c r="W144" s="35"/>
      <c r="X144" s="35"/>
      <c r="Y144" s="37" t="s">
        <v>65</v>
      </c>
    </row>
    <row x14ac:dyDescent="0.25" r="145" customHeight="1" ht="18.75">
      <c r="A145" s="36">
        <v>207</v>
      </c>
      <c r="B145" s="37" t="s">
        <v>125</v>
      </c>
      <c r="C145" s="38">
        <v>7.7000122</v>
      </c>
      <c r="D145" s="39">
        <v>-5.1002288</v>
      </c>
      <c r="E145" s="37" t="s">
        <v>64</v>
      </c>
      <c r="F145" s="37" t="s">
        <v>147</v>
      </c>
      <c r="G145" s="40">
        <v>2.34</v>
      </c>
      <c r="H145" s="40">
        <v>0.975</v>
      </c>
      <c r="I145" s="40">
        <v>1.365</v>
      </c>
      <c r="J145" s="40">
        <f>Tableau2[[#This Row], [C_kg/t_L]]/Tableau2[[#This Row], [N_kg/t_L]]</f>
      </c>
      <c r="K145" s="40">
        <v>6.5</v>
      </c>
      <c r="L145" s="40">
        <v>18.88</v>
      </c>
      <c r="M145" s="40">
        <v>18.49</v>
      </c>
      <c r="N145" s="40">
        <v>27.8</v>
      </c>
      <c r="O145" s="37" t="s">
        <v>155</v>
      </c>
      <c r="P145" s="37" t="s">
        <v>73</v>
      </c>
      <c r="Q145" s="35"/>
      <c r="R145" s="35"/>
      <c r="S145" s="35"/>
      <c r="T145" s="35"/>
      <c r="U145" s="35"/>
      <c r="V145" s="35"/>
      <c r="W145" s="35"/>
      <c r="X145" s="35"/>
      <c r="Y145" s="37" t="s">
        <v>65</v>
      </c>
    </row>
    <row x14ac:dyDescent="0.25" r="146" customHeight="1" ht="18.75">
      <c r="A146" s="36">
        <v>78</v>
      </c>
      <c r="B146" s="37" t="s">
        <v>128</v>
      </c>
      <c r="C146" s="38">
        <v>7.75893</v>
      </c>
      <c r="D146" s="39">
        <v>-5.071378</v>
      </c>
      <c r="E146" s="37" t="s">
        <v>64</v>
      </c>
      <c r="F146" s="37" t="s">
        <v>147</v>
      </c>
      <c r="G146" s="40">
        <v>3.25</v>
      </c>
      <c r="H146" s="40">
        <v>1.35</v>
      </c>
      <c r="I146" s="40">
        <v>1.89</v>
      </c>
      <c r="J146" s="40">
        <f>Tableau2[[#This Row], [C_kg/t_L]]/Tableau2[[#This Row], [N_kg/t_L]]</f>
      </c>
      <c r="K146" s="40">
        <v>6.5</v>
      </c>
      <c r="L146" s="40">
        <v>18.88</v>
      </c>
      <c r="M146" s="40">
        <v>18.49</v>
      </c>
      <c r="N146" s="40">
        <v>27.8</v>
      </c>
      <c r="O146" s="37" t="s">
        <v>22</v>
      </c>
      <c r="P146" s="37" t="s">
        <v>73</v>
      </c>
      <c r="Q146" s="37" t="s">
        <v>22</v>
      </c>
      <c r="R146" s="37" t="s">
        <v>73</v>
      </c>
      <c r="S146" s="37" t="s">
        <v>24</v>
      </c>
      <c r="T146" s="35">
        <v>5</v>
      </c>
      <c r="U146" s="37" t="s">
        <v>86</v>
      </c>
      <c r="V146" s="35"/>
      <c r="W146" s="35"/>
      <c r="X146" s="35"/>
      <c r="Y146" s="37" t="s">
        <v>65</v>
      </c>
    </row>
    <row x14ac:dyDescent="0.25" r="147" customHeight="1" ht="18.75">
      <c r="A147" s="36">
        <v>79</v>
      </c>
      <c r="B147" s="37" t="s">
        <v>128</v>
      </c>
      <c r="C147" s="38">
        <v>7.75893</v>
      </c>
      <c r="D147" s="39">
        <v>-5.071378</v>
      </c>
      <c r="E147" s="37" t="s">
        <v>64</v>
      </c>
      <c r="F147" s="37" t="s">
        <v>147</v>
      </c>
      <c r="G147" s="40">
        <v>3.9</v>
      </c>
      <c r="H147" s="40">
        <v>1.625</v>
      </c>
      <c r="I147" s="40">
        <v>2.275</v>
      </c>
      <c r="J147" s="40">
        <f>Tableau2[[#This Row], [C_kg/t_L]]/Tableau2[[#This Row], [N_kg/t_L]]</f>
      </c>
      <c r="K147" s="40">
        <v>6.5</v>
      </c>
      <c r="L147" s="40">
        <v>18.88</v>
      </c>
      <c r="M147" s="40">
        <v>18.49</v>
      </c>
      <c r="N147" s="40">
        <v>27.8</v>
      </c>
      <c r="O147" s="37" t="s">
        <v>22</v>
      </c>
      <c r="P147" s="37" t="s">
        <v>73</v>
      </c>
      <c r="Q147" s="37" t="s">
        <v>22</v>
      </c>
      <c r="R147" s="37" t="s">
        <v>73</v>
      </c>
      <c r="S147" s="37" t="s">
        <v>24</v>
      </c>
      <c r="T147" s="35">
        <v>5</v>
      </c>
      <c r="U147" s="37" t="s">
        <v>86</v>
      </c>
      <c r="V147" s="35"/>
      <c r="W147" s="35"/>
      <c r="X147" s="35"/>
      <c r="Y147" s="37" t="s">
        <v>65</v>
      </c>
    </row>
    <row x14ac:dyDescent="0.25" r="148" customHeight="1" ht="18.75">
      <c r="A148" s="36">
        <v>5</v>
      </c>
      <c r="B148" s="37" t="s">
        <v>156</v>
      </c>
      <c r="C148" s="38">
        <v>7.6738448</v>
      </c>
      <c r="D148" s="39">
        <v>-5.0832561</v>
      </c>
      <c r="E148" s="37" t="s">
        <v>64</v>
      </c>
      <c r="F148" s="37" t="s">
        <v>147</v>
      </c>
      <c r="G148" s="40">
        <v>3.75</v>
      </c>
      <c r="H148" s="40">
        <v>1.55</v>
      </c>
      <c r="I148" s="40">
        <v>2.2</v>
      </c>
      <c r="J148" s="40">
        <f>Tableau2[[#This Row], [C_kg/t_L]]/Tableau2[[#This Row], [N_kg/t_L]]</f>
      </c>
      <c r="K148" s="40">
        <v>32.45</v>
      </c>
      <c r="L148" s="40">
        <v>19.85</v>
      </c>
      <c r="M148" s="40">
        <v>25.05</v>
      </c>
      <c r="N148" s="40">
        <v>350.4</v>
      </c>
      <c r="O148" s="37" t="s">
        <v>135</v>
      </c>
      <c r="P148" s="35"/>
      <c r="Q148" s="37" t="s">
        <v>22</v>
      </c>
      <c r="R148" s="37" t="s">
        <v>73</v>
      </c>
      <c r="S148" s="37" t="s">
        <v>24</v>
      </c>
      <c r="T148" s="35">
        <v>7</v>
      </c>
      <c r="U148" s="35"/>
      <c r="V148" s="35"/>
      <c r="W148" s="35"/>
      <c r="X148" s="35"/>
      <c r="Y148" s="37" t="s">
        <v>65</v>
      </c>
    </row>
    <row x14ac:dyDescent="0.25" r="149" customHeight="1" ht="18.75">
      <c r="A149" s="36">
        <v>218</v>
      </c>
      <c r="B149" s="37" t="s">
        <v>67</v>
      </c>
      <c r="C149" s="38">
        <v>7.6648982</v>
      </c>
      <c r="D149" s="39">
        <v>-5.0055485</v>
      </c>
      <c r="E149" s="37" t="s">
        <v>64</v>
      </c>
      <c r="F149" s="37" t="s">
        <v>147</v>
      </c>
      <c r="G149" s="40">
        <v>2.97</v>
      </c>
      <c r="H149" s="40">
        <v>1.238</v>
      </c>
      <c r="I149" s="40">
        <v>1.733</v>
      </c>
      <c r="J149" s="40">
        <f>Tableau2[[#This Row], [C_kg/t_L]]/Tableau2[[#This Row], [N_kg/t_L]]</f>
      </c>
      <c r="K149" s="40">
        <v>6.5</v>
      </c>
      <c r="L149" s="40">
        <v>18.88</v>
      </c>
      <c r="M149" s="40">
        <v>18.49</v>
      </c>
      <c r="N149" s="40">
        <v>27.8</v>
      </c>
      <c r="O149" s="37" t="s">
        <v>99</v>
      </c>
      <c r="P149" s="37" t="s">
        <v>73</v>
      </c>
      <c r="Q149" s="35"/>
      <c r="R149" s="35"/>
      <c r="S149" s="35"/>
      <c r="T149" s="35"/>
      <c r="U149" s="35"/>
      <c r="V149" s="35"/>
      <c r="W149" s="35"/>
      <c r="X149" s="35"/>
      <c r="Y149" s="37" t="s">
        <v>65</v>
      </c>
    </row>
    <row x14ac:dyDescent="0.25" r="150" customHeight="1" ht="18.75">
      <c r="A150" s="36">
        <v>219</v>
      </c>
      <c r="B150" s="37" t="s">
        <v>67</v>
      </c>
      <c r="C150" s="38">
        <v>7.6648982</v>
      </c>
      <c r="D150" s="39">
        <v>-5.0055485</v>
      </c>
      <c r="E150" s="37" t="s">
        <v>64</v>
      </c>
      <c r="F150" s="37" t="s">
        <v>147</v>
      </c>
      <c r="G150" s="40">
        <v>0.18</v>
      </c>
      <c r="H150" s="40">
        <v>0.075</v>
      </c>
      <c r="I150" s="40">
        <v>1.05</v>
      </c>
      <c r="J150" s="40">
        <f>Tableau2[[#This Row], [C_kg/t_L]]/Tableau2[[#This Row], [N_kg/t_L]]</f>
      </c>
      <c r="K150" s="40">
        <v>6.5</v>
      </c>
      <c r="L150" s="40">
        <v>18.88</v>
      </c>
      <c r="M150" s="40">
        <v>18.49</v>
      </c>
      <c r="N150" s="40">
        <v>27.8</v>
      </c>
      <c r="O150" s="37" t="s">
        <v>99</v>
      </c>
      <c r="P150" s="37" t="s">
        <v>73</v>
      </c>
      <c r="Q150" s="35"/>
      <c r="R150" s="35"/>
      <c r="S150" s="35"/>
      <c r="T150" s="35"/>
      <c r="U150" s="35"/>
      <c r="V150" s="35"/>
      <c r="W150" s="35"/>
      <c r="X150" s="35"/>
      <c r="Y150" s="37" t="s">
        <v>65</v>
      </c>
    </row>
    <row x14ac:dyDescent="0.25" r="151" customHeight="1" ht="18.75">
      <c r="A151" s="36">
        <v>61</v>
      </c>
      <c r="B151" s="37" t="s">
        <v>133</v>
      </c>
      <c r="C151" s="38">
        <v>7.7115159</v>
      </c>
      <c r="D151" s="39">
        <v>-4.974332</v>
      </c>
      <c r="E151" s="37" t="s">
        <v>64</v>
      </c>
      <c r="F151" s="37" t="s">
        <v>147</v>
      </c>
      <c r="G151" s="40">
        <v>1.5</v>
      </c>
      <c r="H151" s="40">
        <v>0.65</v>
      </c>
      <c r="I151" s="40">
        <v>0.85</v>
      </c>
      <c r="J151" s="40">
        <f>Tableau2[[#This Row], [C_kg/t_L]]/Tableau2[[#This Row], [N_kg/t_L]]</f>
      </c>
      <c r="K151" s="40">
        <v>3.2</v>
      </c>
      <c r="L151" s="40">
        <v>2.5</v>
      </c>
      <c r="M151" s="40">
        <v>2</v>
      </c>
      <c r="N151" s="40">
        <v>29.3</v>
      </c>
      <c r="O151" s="37" t="s">
        <v>86</v>
      </c>
      <c r="P151" s="37" t="s">
        <v>87</v>
      </c>
      <c r="Q151" s="35"/>
      <c r="R151" s="35"/>
      <c r="S151" s="35"/>
      <c r="T151" s="35"/>
      <c r="U151" s="37" t="s">
        <v>22</v>
      </c>
      <c r="V151" s="37" t="s">
        <v>87</v>
      </c>
      <c r="W151" s="37" t="s">
        <v>24</v>
      </c>
      <c r="X151" s="35"/>
      <c r="Y151" s="37" t="s">
        <v>65</v>
      </c>
    </row>
    <row x14ac:dyDescent="0.25" r="152" customHeight="1" ht="18.75">
      <c r="A152" s="36">
        <v>33</v>
      </c>
      <c r="B152" s="37" t="s">
        <v>61</v>
      </c>
      <c r="C152" s="38">
        <v>7.685808</v>
      </c>
      <c r="D152" s="39">
        <v>-4.956959</v>
      </c>
      <c r="E152" s="37" t="s">
        <v>64</v>
      </c>
      <c r="F152" s="37" t="s">
        <v>147</v>
      </c>
      <c r="G152" s="40">
        <v>12</v>
      </c>
      <c r="H152" s="40">
        <v>5</v>
      </c>
      <c r="I152" s="40">
        <v>7</v>
      </c>
      <c r="J152" s="40">
        <f>Tableau2[[#This Row], [C_kg/t_L]]/Tableau2[[#This Row], [N_kg/t_L]]</f>
      </c>
      <c r="K152" s="40">
        <v>3.92</v>
      </c>
      <c r="L152" s="40">
        <v>20.23</v>
      </c>
      <c r="M152" s="40">
        <v>11.9</v>
      </c>
      <c r="N152" s="40">
        <v>29.29</v>
      </c>
      <c r="O152" s="35"/>
      <c r="P152" s="35"/>
      <c r="Q152" s="37" t="s">
        <v>68</v>
      </c>
      <c r="R152" s="37" t="s">
        <v>73</v>
      </c>
      <c r="S152" s="37" t="s">
        <v>149</v>
      </c>
      <c r="T152" s="35">
        <v>17</v>
      </c>
      <c r="U152" s="37" t="s">
        <v>86</v>
      </c>
      <c r="V152" s="37" t="s">
        <v>73</v>
      </c>
      <c r="W152" s="37" t="s">
        <v>24</v>
      </c>
      <c r="X152" s="35"/>
      <c r="Y152" s="37" t="s">
        <v>65</v>
      </c>
    </row>
    <row x14ac:dyDescent="0.25" r="153" customHeight="1" ht="18.75">
      <c r="A153" s="36">
        <v>55</v>
      </c>
      <c r="B153" s="37" t="s">
        <v>133</v>
      </c>
      <c r="C153" s="38">
        <v>7.7114418</v>
      </c>
      <c r="D153" s="39">
        <v>-4.972965</v>
      </c>
      <c r="E153" s="37" t="s">
        <v>64</v>
      </c>
      <c r="F153" s="37" t="s">
        <v>147</v>
      </c>
      <c r="G153" s="40">
        <v>3.25</v>
      </c>
      <c r="H153" s="40">
        <v>1.73</v>
      </c>
      <c r="I153" s="40">
        <v>1.52</v>
      </c>
      <c r="J153" s="40">
        <f>Tableau2[[#This Row], [C_kg/t_L]]/Tableau2[[#This Row], [N_kg/t_L]]</f>
      </c>
      <c r="K153" s="40">
        <v>32.45</v>
      </c>
      <c r="L153" s="40">
        <v>19.85</v>
      </c>
      <c r="M153" s="40">
        <v>25.05</v>
      </c>
      <c r="N153" s="40">
        <v>350.4</v>
      </c>
      <c r="O153" s="35"/>
      <c r="P153" s="35"/>
      <c r="Q153" s="35"/>
      <c r="R153" s="35"/>
      <c r="S153" s="35"/>
      <c r="T153" s="35"/>
      <c r="U153" s="37" t="s">
        <v>86</v>
      </c>
      <c r="V153" s="37" t="s">
        <v>73</v>
      </c>
      <c r="W153" s="37" t="s">
        <v>24</v>
      </c>
      <c r="X153" s="35"/>
      <c r="Y153" s="37" t="s">
        <v>65</v>
      </c>
    </row>
    <row x14ac:dyDescent="0.25" r="154" customHeight="1" ht="18.75">
      <c r="A154" s="36">
        <v>56</v>
      </c>
      <c r="B154" s="37" t="s">
        <v>133</v>
      </c>
      <c r="C154" s="38">
        <v>7.7114418</v>
      </c>
      <c r="D154" s="39">
        <v>-4.972965</v>
      </c>
      <c r="E154" s="37" t="s">
        <v>64</v>
      </c>
      <c r="F154" s="37" t="s">
        <v>147</v>
      </c>
      <c r="G154" s="40">
        <v>1.63</v>
      </c>
      <c r="H154" s="40">
        <v>0.88</v>
      </c>
      <c r="I154" s="40">
        <v>0.75</v>
      </c>
      <c r="J154" s="40">
        <f>Tableau2[[#This Row], [C_kg/t_L]]/Tableau2[[#This Row], [N_kg/t_L]]</f>
      </c>
      <c r="K154" s="40">
        <v>32.45</v>
      </c>
      <c r="L154" s="40">
        <v>19.85</v>
      </c>
      <c r="M154" s="40">
        <v>25.05</v>
      </c>
      <c r="N154" s="40">
        <v>350.4</v>
      </c>
      <c r="O154" s="35"/>
      <c r="P154" s="35"/>
      <c r="Q154" s="35"/>
      <c r="R154" s="35"/>
      <c r="S154" s="35"/>
      <c r="T154" s="35"/>
      <c r="U154" s="37" t="s">
        <v>86</v>
      </c>
      <c r="V154" s="37" t="s">
        <v>73</v>
      </c>
      <c r="W154" s="37" t="s">
        <v>24</v>
      </c>
      <c r="X154" s="35"/>
      <c r="Y154" s="37" t="s">
        <v>65</v>
      </c>
    </row>
    <row x14ac:dyDescent="0.25" r="155" customHeight="1" ht="18.75">
      <c r="A155" s="36">
        <v>57</v>
      </c>
      <c r="B155" s="37" t="s">
        <v>133</v>
      </c>
      <c r="C155" s="38">
        <v>7.7114418</v>
      </c>
      <c r="D155" s="39">
        <v>-4.972965</v>
      </c>
      <c r="E155" s="37" t="s">
        <v>64</v>
      </c>
      <c r="F155" s="37" t="s">
        <v>147</v>
      </c>
      <c r="G155" s="40">
        <v>0.65</v>
      </c>
      <c r="H155" s="40">
        <v>0.35</v>
      </c>
      <c r="I155" s="40">
        <v>0.3</v>
      </c>
      <c r="J155" s="40">
        <f>Tableau2[[#This Row], [C_kg/t_L]]/Tableau2[[#This Row], [N_kg/t_L]]</f>
      </c>
      <c r="K155" s="40">
        <v>32.45</v>
      </c>
      <c r="L155" s="40">
        <v>19.85</v>
      </c>
      <c r="M155" s="40">
        <v>25.05</v>
      </c>
      <c r="N155" s="40">
        <v>350.4</v>
      </c>
      <c r="O155" s="35"/>
      <c r="P155" s="35"/>
      <c r="Q155" s="35"/>
      <c r="R155" s="35"/>
      <c r="S155" s="35"/>
      <c r="T155" s="35"/>
      <c r="U155" s="37" t="s">
        <v>86</v>
      </c>
      <c r="V155" s="37" t="s">
        <v>73</v>
      </c>
      <c r="W155" s="37" t="s">
        <v>24</v>
      </c>
      <c r="X155" s="35"/>
      <c r="Y155" s="37" t="s">
        <v>65</v>
      </c>
    </row>
    <row x14ac:dyDescent="0.25" r="156" customHeight="1" ht="18.75">
      <c r="A156" s="36">
        <v>93</v>
      </c>
      <c r="B156" s="37" t="s">
        <v>19</v>
      </c>
      <c r="C156" s="38">
        <v>7.68232</v>
      </c>
      <c r="D156" s="39">
        <v>-5.05385</v>
      </c>
      <c r="E156" s="37" t="s">
        <v>64</v>
      </c>
      <c r="F156" s="37" t="s">
        <v>147</v>
      </c>
      <c r="G156" s="40">
        <v>4.813</v>
      </c>
      <c r="H156" s="40">
        <v>2</v>
      </c>
      <c r="I156" s="40">
        <v>2.8</v>
      </c>
      <c r="J156" s="40">
        <f>Tableau2[[#This Row], [C_kg/t_L]]/Tableau2[[#This Row], [N_kg/t_L]]</f>
      </c>
      <c r="K156" s="40">
        <v>3.92</v>
      </c>
      <c r="L156" s="40">
        <v>20.23</v>
      </c>
      <c r="M156" s="40">
        <v>11.9</v>
      </c>
      <c r="N156" s="40">
        <v>29.29</v>
      </c>
      <c r="O156" s="37" t="s">
        <v>22</v>
      </c>
      <c r="P156" s="37" t="s">
        <v>73</v>
      </c>
      <c r="Q156" s="35"/>
      <c r="R156" s="35"/>
      <c r="S156" s="35"/>
      <c r="T156" s="35">
        <v>5</v>
      </c>
      <c r="U156" s="37" t="s">
        <v>22</v>
      </c>
      <c r="V156" s="37" t="s">
        <v>73</v>
      </c>
      <c r="W156" s="37" t="s">
        <v>24</v>
      </c>
      <c r="X156" s="35"/>
      <c r="Y156" s="37" t="s">
        <v>65</v>
      </c>
    </row>
    <row x14ac:dyDescent="0.25" r="157" customHeight="1" ht="18.75">
      <c r="A157" s="36">
        <v>202</v>
      </c>
      <c r="B157" s="37" t="s">
        <v>125</v>
      </c>
      <c r="C157" s="38">
        <v>7.7006906</v>
      </c>
      <c r="D157" s="39">
        <v>-5.0991083</v>
      </c>
      <c r="E157" s="37" t="s">
        <v>64</v>
      </c>
      <c r="F157" s="37" t="s">
        <v>147</v>
      </c>
      <c r="G157" s="40">
        <v>1.2</v>
      </c>
      <c r="H157" s="40">
        <v>0.5</v>
      </c>
      <c r="I157" s="40">
        <v>0.7</v>
      </c>
      <c r="J157" s="40">
        <f>Tableau2[[#This Row], [C_kg/t_L]]/Tableau2[[#This Row], [N_kg/t_L]]</f>
      </c>
      <c r="K157" s="40">
        <v>6.5</v>
      </c>
      <c r="L157" s="40">
        <v>18.88</v>
      </c>
      <c r="M157" s="40">
        <v>18.49</v>
      </c>
      <c r="N157" s="40">
        <v>27.8</v>
      </c>
      <c r="O157" s="35"/>
      <c r="P157" s="35"/>
      <c r="Q157" s="37" t="s">
        <v>22</v>
      </c>
      <c r="R157" s="37" t="s">
        <v>73</v>
      </c>
      <c r="S157" s="37" t="s">
        <v>24</v>
      </c>
      <c r="T157" s="35">
        <v>20</v>
      </c>
      <c r="U157" s="37" t="s">
        <v>22</v>
      </c>
      <c r="V157" s="37" t="s">
        <v>73</v>
      </c>
      <c r="W157" s="37" t="s">
        <v>24</v>
      </c>
      <c r="X157" s="35"/>
      <c r="Y157" s="37" t="s">
        <v>65</v>
      </c>
    </row>
    <row x14ac:dyDescent="0.25" r="158" customHeight="1" ht="18.75">
      <c r="A158" s="36">
        <v>94</v>
      </c>
      <c r="B158" s="37" t="s">
        <v>19</v>
      </c>
      <c r="C158" s="38">
        <v>7.68232</v>
      </c>
      <c r="D158" s="39">
        <v>-5.05385</v>
      </c>
      <c r="E158" s="37" t="s">
        <v>64</v>
      </c>
      <c r="F158" s="37" t="s">
        <v>147</v>
      </c>
      <c r="G158" s="40">
        <v>2</v>
      </c>
      <c r="H158" s="40">
        <v>0.8</v>
      </c>
      <c r="I158" s="40">
        <v>1.12</v>
      </c>
      <c r="J158" s="40">
        <f>Tableau2[[#This Row], [C_kg/t_L]]/Tableau2[[#This Row], [N_kg/t_L]]</f>
      </c>
      <c r="K158" s="40">
        <v>3.92</v>
      </c>
      <c r="L158" s="40">
        <v>20.23</v>
      </c>
      <c r="M158" s="40">
        <v>11.9</v>
      </c>
      <c r="N158" s="40">
        <v>29.29</v>
      </c>
      <c r="O158" s="37" t="s">
        <v>22</v>
      </c>
      <c r="P158" s="37" t="s">
        <v>73</v>
      </c>
      <c r="Q158" s="35"/>
      <c r="R158" s="35"/>
      <c r="S158" s="35"/>
      <c r="T158" s="35">
        <v>25</v>
      </c>
      <c r="U158" s="37" t="s">
        <v>22</v>
      </c>
      <c r="V158" s="37" t="s">
        <v>73</v>
      </c>
      <c r="W158" s="37" t="s">
        <v>24</v>
      </c>
      <c r="X158" s="35"/>
      <c r="Y158" s="37" t="s">
        <v>65</v>
      </c>
    </row>
    <row x14ac:dyDescent="0.25" r="159" customHeight="1" ht="18.75">
      <c r="A159" s="36">
        <v>36</v>
      </c>
      <c r="B159" s="37" t="s">
        <v>61</v>
      </c>
      <c r="C159" s="38">
        <v>7.6852842</v>
      </c>
      <c r="D159" s="39">
        <v>-4.9577408</v>
      </c>
      <c r="E159" s="37" t="s">
        <v>64</v>
      </c>
      <c r="F159" s="37" t="s">
        <v>147</v>
      </c>
      <c r="G159" s="40">
        <v>3.24</v>
      </c>
      <c r="H159" s="40">
        <v>1.35</v>
      </c>
      <c r="I159" s="40">
        <v>1.89</v>
      </c>
      <c r="J159" s="40">
        <f>Tableau2[[#This Row], [C_kg/t_L]]/Tableau2[[#This Row], [N_kg/t_L]]</f>
      </c>
      <c r="K159" s="40">
        <v>3.92</v>
      </c>
      <c r="L159" s="40">
        <v>20.23</v>
      </c>
      <c r="M159" s="40">
        <v>11.9</v>
      </c>
      <c r="N159" s="40">
        <v>29.29</v>
      </c>
      <c r="O159" s="35"/>
      <c r="P159" s="35"/>
      <c r="Q159" s="37" t="s">
        <v>68</v>
      </c>
      <c r="R159" s="37" t="s">
        <v>73</v>
      </c>
      <c r="S159" s="37" t="s">
        <v>149</v>
      </c>
      <c r="T159" s="35">
        <v>10</v>
      </c>
      <c r="U159" s="37" t="s">
        <v>22</v>
      </c>
      <c r="V159" s="37" t="s">
        <v>73</v>
      </c>
      <c r="W159" s="37" t="s">
        <v>24</v>
      </c>
      <c r="X159" s="35"/>
      <c r="Y159" s="37" t="s">
        <v>65</v>
      </c>
    </row>
    <row x14ac:dyDescent="0.25" r="160" customHeight="1" ht="18.75">
      <c r="A160" s="36">
        <v>158</v>
      </c>
      <c r="B160" s="37" t="s">
        <v>133</v>
      </c>
      <c r="C160" s="38">
        <v>7.6931875</v>
      </c>
      <c r="D160" s="39">
        <v>-4.9943594</v>
      </c>
      <c r="E160" s="37" t="s">
        <v>64</v>
      </c>
      <c r="F160" s="37" t="s">
        <v>147</v>
      </c>
      <c r="G160" s="40">
        <v>7.3</v>
      </c>
      <c r="H160" s="40">
        <v>3</v>
      </c>
      <c r="I160" s="40">
        <v>4.2</v>
      </c>
      <c r="J160" s="40">
        <f>Tableau2[[#This Row], [C_kg/t_L]]/Tableau2[[#This Row], [N_kg/t_L]]</f>
      </c>
      <c r="K160" s="40">
        <v>3.92</v>
      </c>
      <c r="L160" s="40">
        <v>20.23</v>
      </c>
      <c r="M160" s="40">
        <v>11.9</v>
      </c>
      <c r="N160" s="40">
        <v>29.29</v>
      </c>
      <c r="O160" s="35"/>
      <c r="P160" s="35"/>
      <c r="Q160" s="37" t="s">
        <v>68</v>
      </c>
      <c r="R160" s="37" t="s">
        <v>73</v>
      </c>
      <c r="S160" s="37" t="s">
        <v>148</v>
      </c>
      <c r="T160" s="35">
        <v>20</v>
      </c>
      <c r="U160" s="37" t="s">
        <v>22</v>
      </c>
      <c r="V160" s="37" t="s">
        <v>73</v>
      </c>
      <c r="W160" s="37" t="s">
        <v>24</v>
      </c>
      <c r="X160" s="35"/>
      <c r="Y160" s="37" t="s">
        <v>65</v>
      </c>
    </row>
    <row x14ac:dyDescent="0.25" r="161" customHeight="1" ht="18.75">
      <c r="A161" s="36">
        <v>224</v>
      </c>
      <c r="B161" s="37" t="s">
        <v>157</v>
      </c>
      <c r="C161" s="38">
        <v>7.6581875</v>
      </c>
      <c r="D161" s="39">
        <v>-5.0206094</v>
      </c>
      <c r="E161" s="37" t="s">
        <v>64</v>
      </c>
      <c r="F161" s="37" t="s">
        <v>147</v>
      </c>
      <c r="G161" s="40">
        <v>21.96</v>
      </c>
      <c r="H161" s="40">
        <v>9.15</v>
      </c>
      <c r="I161" s="40">
        <v>12.81</v>
      </c>
      <c r="J161" s="40">
        <f>Tableau2[[#This Row], [C_kg/t_L]]/Tableau2[[#This Row], [N_kg/t_L]]</f>
      </c>
      <c r="K161" s="40">
        <v>6.5</v>
      </c>
      <c r="L161" s="40">
        <v>18.88</v>
      </c>
      <c r="M161" s="40">
        <v>18.49</v>
      </c>
      <c r="N161" s="40">
        <v>27.8</v>
      </c>
      <c r="O161" s="35"/>
      <c r="P161" s="35"/>
      <c r="Q161" s="35"/>
      <c r="R161" s="35"/>
      <c r="S161" s="35"/>
      <c r="T161" s="35"/>
      <c r="U161" s="37" t="s">
        <v>22</v>
      </c>
      <c r="V161" s="37" t="s">
        <v>73</v>
      </c>
      <c r="W161" s="37" t="s">
        <v>24</v>
      </c>
      <c r="X161" s="35"/>
      <c r="Y161" s="37" t="s">
        <v>65</v>
      </c>
    </row>
    <row x14ac:dyDescent="0.25" r="162" customHeight="1" ht="18.75">
      <c r="A162" s="36">
        <v>2</v>
      </c>
      <c r="B162" s="37" t="s">
        <v>156</v>
      </c>
      <c r="C162" s="38">
        <v>7.6790653</v>
      </c>
      <c r="D162" s="39">
        <v>-5.0782236</v>
      </c>
      <c r="E162" s="37" t="s">
        <v>64</v>
      </c>
      <c r="F162" s="37" t="s">
        <v>147</v>
      </c>
      <c r="G162" s="40">
        <v>7</v>
      </c>
      <c r="H162" s="40">
        <v>2</v>
      </c>
      <c r="I162" s="40">
        <v>5</v>
      </c>
      <c r="J162" s="40">
        <f>Tableau2[[#This Row], [C_kg/t_L]]/Tableau2[[#This Row], [N_kg/t_L]]</f>
      </c>
      <c r="K162" s="40">
        <v>3.92</v>
      </c>
      <c r="L162" s="40">
        <v>20.23</v>
      </c>
      <c r="M162" s="40">
        <v>11.9</v>
      </c>
      <c r="N162" s="40">
        <v>29.29</v>
      </c>
      <c r="O162" s="35"/>
      <c r="P162" s="35"/>
      <c r="Q162" s="35"/>
      <c r="R162" s="35"/>
      <c r="S162" s="35"/>
      <c r="T162" s="35"/>
      <c r="U162" s="37" t="s">
        <v>22</v>
      </c>
      <c r="V162" s="37" t="s">
        <v>73</v>
      </c>
      <c r="W162" s="37" t="s">
        <v>24</v>
      </c>
      <c r="X162" s="35"/>
      <c r="Y162" s="37" t="s">
        <v>65</v>
      </c>
    </row>
    <row x14ac:dyDescent="0.25" r="163" customHeight="1" ht="18.75">
      <c r="A163" s="36">
        <v>3</v>
      </c>
      <c r="B163" s="37" t="s">
        <v>156</v>
      </c>
      <c r="C163" s="38">
        <v>7.6748263</v>
      </c>
      <c r="D163" s="39">
        <v>-5.0844132</v>
      </c>
      <c r="E163" s="37" t="s">
        <v>64</v>
      </c>
      <c r="F163" s="37" t="s">
        <v>147</v>
      </c>
      <c r="G163" s="40">
        <v>3.4</v>
      </c>
      <c r="H163" s="40">
        <v>1.4</v>
      </c>
      <c r="I163" s="40">
        <v>2</v>
      </c>
      <c r="J163" s="40">
        <f>Tableau2[[#This Row], [C_kg/t_L]]/Tableau2[[#This Row], [N_kg/t_L]]</f>
      </c>
      <c r="K163" s="40">
        <v>3.92</v>
      </c>
      <c r="L163" s="40">
        <v>20.23</v>
      </c>
      <c r="M163" s="40">
        <v>11.9</v>
      </c>
      <c r="N163" s="40">
        <v>29.29</v>
      </c>
      <c r="O163" s="35"/>
      <c r="P163" s="35"/>
      <c r="Q163" s="35"/>
      <c r="R163" s="35"/>
      <c r="S163" s="35"/>
      <c r="T163" s="35"/>
      <c r="U163" s="37" t="s">
        <v>22</v>
      </c>
      <c r="V163" s="37" t="s">
        <v>73</v>
      </c>
      <c r="W163" s="37" t="s">
        <v>24</v>
      </c>
      <c r="X163" s="35"/>
      <c r="Y163" s="37" t="s">
        <v>65</v>
      </c>
    </row>
    <row x14ac:dyDescent="0.25" r="164" customHeight="1" ht="18.75">
      <c r="A164" s="36">
        <v>4</v>
      </c>
      <c r="B164" s="37" t="s">
        <v>156</v>
      </c>
      <c r="C164" s="38">
        <v>7.6746668</v>
      </c>
      <c r="D164" s="39">
        <v>-5.084147</v>
      </c>
      <c r="E164" s="37" t="s">
        <v>64</v>
      </c>
      <c r="F164" s="37" t="s">
        <v>147</v>
      </c>
      <c r="G164" s="40">
        <v>1.4</v>
      </c>
      <c r="H164" s="40">
        <v>0.35</v>
      </c>
      <c r="I164" s="40">
        <v>1.05</v>
      </c>
      <c r="J164" s="40">
        <f>Tableau2[[#This Row], [C_kg/t_L]]/Tableau2[[#This Row], [N_kg/t_L]]</f>
      </c>
      <c r="K164" s="40">
        <v>3.92</v>
      </c>
      <c r="L164" s="40">
        <v>20.23</v>
      </c>
      <c r="M164" s="40">
        <v>11.9</v>
      </c>
      <c r="N164" s="40">
        <v>29.29</v>
      </c>
      <c r="O164" s="35"/>
      <c r="P164" s="35"/>
      <c r="Q164" s="35"/>
      <c r="R164" s="35"/>
      <c r="S164" s="35"/>
      <c r="T164" s="35"/>
      <c r="U164" s="37" t="s">
        <v>22</v>
      </c>
      <c r="V164" s="37" t="s">
        <v>73</v>
      </c>
      <c r="W164" s="37" t="s">
        <v>24</v>
      </c>
      <c r="X164" s="35"/>
      <c r="Y164" s="37" t="s">
        <v>65</v>
      </c>
    </row>
    <row x14ac:dyDescent="0.25" r="165" customHeight="1" ht="18.75">
      <c r="A165" s="36">
        <v>25</v>
      </c>
      <c r="B165" s="37" t="s">
        <v>158</v>
      </c>
      <c r="C165" s="38">
        <v>7.669378</v>
      </c>
      <c r="D165" s="39">
        <v>-5.018336</v>
      </c>
      <c r="E165" s="37" t="s">
        <v>64</v>
      </c>
      <c r="F165" s="37" t="s">
        <v>147</v>
      </c>
      <c r="G165" s="40">
        <v>9</v>
      </c>
      <c r="H165" s="40">
        <v>3.75</v>
      </c>
      <c r="I165" s="40">
        <v>5.25</v>
      </c>
      <c r="J165" s="40">
        <f>Tableau2[[#This Row], [C_kg/t_L]]/Tableau2[[#This Row], [N_kg/t_L]]</f>
      </c>
      <c r="K165" s="40">
        <v>3.92</v>
      </c>
      <c r="L165" s="40">
        <v>20.23</v>
      </c>
      <c r="M165" s="40">
        <v>11.9</v>
      </c>
      <c r="N165" s="40">
        <v>29.29</v>
      </c>
      <c r="O165" s="35"/>
      <c r="P165" s="35"/>
      <c r="Q165" s="35"/>
      <c r="R165" s="35"/>
      <c r="S165" s="35"/>
      <c r="T165" s="35"/>
      <c r="U165" s="37" t="s">
        <v>22</v>
      </c>
      <c r="V165" s="37" t="s">
        <v>73</v>
      </c>
      <c r="W165" s="37" t="s">
        <v>24</v>
      </c>
      <c r="X165" s="35"/>
      <c r="Y165" s="37" t="s">
        <v>65</v>
      </c>
    </row>
    <row x14ac:dyDescent="0.25" r="166" customHeight="1" ht="18.75">
      <c r="A166" s="36">
        <v>15</v>
      </c>
      <c r="B166" s="37" t="s">
        <v>78</v>
      </c>
      <c r="C166" s="38">
        <v>7.683349</v>
      </c>
      <c r="D166" s="39">
        <v>-5.081127</v>
      </c>
      <c r="E166" s="37" t="s">
        <v>64</v>
      </c>
      <c r="F166" s="37" t="s">
        <v>147</v>
      </c>
      <c r="G166" s="40">
        <v>3.75</v>
      </c>
      <c r="H166" s="40">
        <v>1.55</v>
      </c>
      <c r="I166" s="40">
        <v>2.2</v>
      </c>
      <c r="J166" s="40">
        <f>Tableau2[[#This Row], [C_kg/t_L]]/Tableau2[[#This Row], [N_kg/t_L]]</f>
      </c>
      <c r="K166" s="40">
        <v>3.92</v>
      </c>
      <c r="L166" s="40">
        <v>20.23</v>
      </c>
      <c r="M166" s="40">
        <v>11.9</v>
      </c>
      <c r="N166" s="40">
        <v>29.29</v>
      </c>
      <c r="O166" s="35"/>
      <c r="P166" s="35"/>
      <c r="Q166" s="35"/>
      <c r="R166" s="35"/>
      <c r="S166" s="35"/>
      <c r="T166" s="35"/>
      <c r="U166" s="37" t="s">
        <v>22</v>
      </c>
      <c r="V166" s="37" t="s">
        <v>73</v>
      </c>
      <c r="W166" s="37" t="s">
        <v>24</v>
      </c>
      <c r="X166" s="35"/>
      <c r="Y166" s="37" t="s">
        <v>65</v>
      </c>
    </row>
    <row x14ac:dyDescent="0.25" r="167" customHeight="1" ht="18.75">
      <c r="A167" s="36">
        <v>193</v>
      </c>
      <c r="B167" s="37" t="s">
        <v>116</v>
      </c>
      <c r="C167" s="38">
        <v>7.727634</v>
      </c>
      <c r="D167" s="39">
        <v>-5.063493</v>
      </c>
      <c r="E167" s="37" t="s">
        <v>64</v>
      </c>
      <c r="F167" s="37" t="s">
        <v>147</v>
      </c>
      <c r="G167" s="40">
        <v>7.3</v>
      </c>
      <c r="H167" s="40">
        <v>3.05</v>
      </c>
      <c r="I167" s="40">
        <v>4.25</v>
      </c>
      <c r="J167" s="40">
        <f>Tableau2[[#This Row], [C_kg/t_L]]/Tableau2[[#This Row], [N_kg/t_L]]</f>
      </c>
      <c r="K167" s="40">
        <v>32.45</v>
      </c>
      <c r="L167" s="40">
        <v>19.85</v>
      </c>
      <c r="M167" s="40">
        <v>25.05</v>
      </c>
      <c r="N167" s="40">
        <v>350.4</v>
      </c>
      <c r="O167" s="35"/>
      <c r="P167" s="35"/>
      <c r="Q167" s="35"/>
      <c r="R167" s="35"/>
      <c r="S167" s="35"/>
      <c r="T167" s="35"/>
      <c r="U167" s="37" t="s">
        <v>22</v>
      </c>
      <c r="V167" s="37" t="s">
        <v>73</v>
      </c>
      <c r="W167" s="37" t="s">
        <v>24</v>
      </c>
      <c r="X167" s="35"/>
      <c r="Y167" s="37" t="s">
        <v>65</v>
      </c>
    </row>
    <row x14ac:dyDescent="0.25" r="168" customHeight="1" ht="18.75">
      <c r="A168" s="36">
        <v>216</v>
      </c>
      <c r="B168" s="37" t="s">
        <v>67</v>
      </c>
      <c r="C168" s="38">
        <v>7.6659632</v>
      </c>
      <c r="D168" s="39">
        <v>-5.005519</v>
      </c>
      <c r="E168" s="37" t="s">
        <v>64</v>
      </c>
      <c r="F168" s="37" t="s">
        <v>147</v>
      </c>
      <c r="G168" s="40">
        <v>4.5</v>
      </c>
      <c r="H168" s="40">
        <v>1.875</v>
      </c>
      <c r="I168" s="40">
        <v>2.625</v>
      </c>
      <c r="J168" s="40">
        <f>Tableau2[[#This Row], [C_kg/t_L]]/Tableau2[[#This Row], [N_kg/t_L]]</f>
      </c>
      <c r="K168" s="40">
        <v>6.5</v>
      </c>
      <c r="L168" s="40">
        <v>18.88</v>
      </c>
      <c r="M168" s="40">
        <v>18.49</v>
      </c>
      <c r="N168" s="40">
        <v>27.8</v>
      </c>
      <c r="O168" s="37" t="s">
        <v>86</v>
      </c>
      <c r="P168" s="37" t="s">
        <v>73</v>
      </c>
      <c r="Q168" s="35"/>
      <c r="R168" s="35"/>
      <c r="S168" s="35"/>
      <c r="T168" s="35"/>
      <c r="U168" s="37" t="s">
        <v>22</v>
      </c>
      <c r="V168" s="37" t="s">
        <v>73</v>
      </c>
      <c r="W168" s="37" t="s">
        <v>24</v>
      </c>
      <c r="X168" s="35"/>
      <c r="Y168" s="37" t="s">
        <v>65</v>
      </c>
    </row>
    <row x14ac:dyDescent="0.25" r="169" customHeight="1" ht="18.75">
      <c r="A169" s="36">
        <v>217</v>
      </c>
      <c r="B169" s="37" t="s">
        <v>67</v>
      </c>
      <c r="C169" s="38">
        <v>7.6659632</v>
      </c>
      <c r="D169" s="39">
        <v>-5.005519</v>
      </c>
      <c r="E169" s="37" t="s">
        <v>64</v>
      </c>
      <c r="F169" s="37" t="s">
        <v>147</v>
      </c>
      <c r="G169" s="40">
        <v>7.5</v>
      </c>
      <c r="H169" s="40">
        <v>3.125</v>
      </c>
      <c r="I169" s="40">
        <v>4.375</v>
      </c>
      <c r="J169" s="40">
        <f>Tableau2[[#This Row], [C_kg/t_L]]/Tableau2[[#This Row], [N_kg/t_L]]</f>
      </c>
      <c r="K169" s="40">
        <v>6.5</v>
      </c>
      <c r="L169" s="40">
        <v>18.88</v>
      </c>
      <c r="M169" s="40">
        <v>18.49</v>
      </c>
      <c r="N169" s="40">
        <v>27.8</v>
      </c>
      <c r="O169" s="37" t="s">
        <v>86</v>
      </c>
      <c r="P169" s="37" t="s">
        <v>73</v>
      </c>
      <c r="Q169" s="35"/>
      <c r="R169" s="35"/>
      <c r="S169" s="35"/>
      <c r="T169" s="35"/>
      <c r="U169" s="37" t="s">
        <v>22</v>
      </c>
      <c r="V169" s="37" t="s">
        <v>73</v>
      </c>
      <c r="W169" s="37" t="s">
        <v>24</v>
      </c>
      <c r="X169" s="35"/>
      <c r="Y169" s="37" t="s">
        <v>65</v>
      </c>
    </row>
    <row x14ac:dyDescent="0.25" r="170" customHeight="1" ht="18.75">
      <c r="A170" s="36">
        <v>28</v>
      </c>
      <c r="B170" s="37" t="s">
        <v>150</v>
      </c>
      <c r="C170" s="38">
        <v>7.6890281</v>
      </c>
      <c r="D170" s="39">
        <v>-4.972176</v>
      </c>
      <c r="E170" s="37" t="s">
        <v>64</v>
      </c>
      <c r="F170" s="37" t="s">
        <v>147</v>
      </c>
      <c r="G170" s="40">
        <v>34</v>
      </c>
      <c r="H170" s="40">
        <v>16.19</v>
      </c>
      <c r="I170" s="40">
        <v>17.81</v>
      </c>
      <c r="J170" s="40">
        <f>Tableau2[[#This Row], [C_kg/t_L]]/Tableau2[[#This Row], [N_kg/t_L]]</f>
      </c>
      <c r="K170" s="40">
        <v>3.92</v>
      </c>
      <c r="L170" s="40">
        <v>20.23</v>
      </c>
      <c r="M170" s="40">
        <v>11.9</v>
      </c>
      <c r="N170" s="40">
        <v>29.29</v>
      </c>
      <c r="O170" s="37" t="s">
        <v>22</v>
      </c>
      <c r="P170" s="37" t="s">
        <v>73</v>
      </c>
      <c r="Q170" s="35"/>
      <c r="R170" s="35"/>
      <c r="S170" s="35"/>
      <c r="T170" s="35"/>
      <c r="U170" s="37" t="s">
        <v>22</v>
      </c>
      <c r="V170" s="37" t="s">
        <v>73</v>
      </c>
      <c r="W170" s="37" t="s">
        <v>24</v>
      </c>
      <c r="X170" s="35"/>
      <c r="Y170" s="37" t="s">
        <v>65</v>
      </c>
    </row>
    <row x14ac:dyDescent="0.25" r="171" customHeight="1" ht="18.75">
      <c r="A171" s="36">
        <v>227</v>
      </c>
      <c r="B171" s="37" t="s">
        <v>159</v>
      </c>
      <c r="C171" s="38">
        <v>7.649673</v>
      </c>
      <c r="D171" s="39">
        <v>-5.012239</v>
      </c>
      <c r="E171" s="37" t="s">
        <v>64</v>
      </c>
      <c r="F171" s="37" t="s">
        <v>147</v>
      </c>
      <c r="G171" s="40">
        <v>5.55</v>
      </c>
      <c r="H171" s="40">
        <v>2.313</v>
      </c>
      <c r="I171" s="40">
        <v>3.237</v>
      </c>
      <c r="J171" s="40">
        <f>Tableau2[[#This Row], [C_kg/t_L]]/Tableau2[[#This Row], [N_kg/t_L]]</f>
      </c>
      <c r="K171" s="40">
        <v>6.5</v>
      </c>
      <c r="L171" s="40">
        <v>18.88</v>
      </c>
      <c r="M171" s="40">
        <v>18.49</v>
      </c>
      <c r="N171" s="40">
        <v>27.8</v>
      </c>
      <c r="O171" s="37" t="s">
        <v>86</v>
      </c>
      <c r="P171" s="35"/>
      <c r="Q171" s="37" t="s">
        <v>22</v>
      </c>
      <c r="R171" s="37" t="s">
        <v>73</v>
      </c>
      <c r="S171" s="37" t="s">
        <v>24</v>
      </c>
      <c r="T171" s="35">
        <v>7</v>
      </c>
      <c r="U171" s="35"/>
      <c r="V171" s="35"/>
      <c r="W171" s="35"/>
      <c r="X171" s="37" t="s">
        <v>70</v>
      </c>
      <c r="Y171" s="37" t="s">
        <v>65</v>
      </c>
    </row>
    <row x14ac:dyDescent="0.25" r="172" customHeight="1" ht="18.75">
      <c r="A172" s="36">
        <v>228</v>
      </c>
      <c r="B172" s="37" t="s">
        <v>157</v>
      </c>
      <c r="C172" s="38">
        <v>7.649673</v>
      </c>
      <c r="D172" s="39">
        <v>-5.012239</v>
      </c>
      <c r="E172" s="37" t="s">
        <v>64</v>
      </c>
      <c r="F172" s="37" t="s">
        <v>147</v>
      </c>
      <c r="G172" s="40">
        <v>2.55</v>
      </c>
      <c r="H172" s="40">
        <v>1.063</v>
      </c>
      <c r="I172" s="40">
        <v>1.487</v>
      </c>
      <c r="J172" s="40">
        <f>Tableau2[[#This Row], [C_kg/t_L]]/Tableau2[[#This Row], [N_kg/t_L]]</f>
      </c>
      <c r="K172" s="40">
        <v>6.5</v>
      </c>
      <c r="L172" s="40">
        <v>18.88</v>
      </c>
      <c r="M172" s="40">
        <v>18.49</v>
      </c>
      <c r="N172" s="40">
        <v>27.8</v>
      </c>
      <c r="O172" s="35"/>
      <c r="P172" s="35"/>
      <c r="Q172" s="37" t="s">
        <v>22</v>
      </c>
      <c r="R172" s="37" t="s">
        <v>73</v>
      </c>
      <c r="S172" s="37" t="s">
        <v>24</v>
      </c>
      <c r="T172" s="35">
        <v>7</v>
      </c>
      <c r="U172" s="35"/>
      <c r="V172" s="35"/>
      <c r="W172" s="35"/>
      <c r="X172" s="37" t="s">
        <v>70</v>
      </c>
      <c r="Y172" s="37" t="s">
        <v>65</v>
      </c>
    </row>
    <row x14ac:dyDescent="0.25" r="173" customHeight="1" ht="18.75">
      <c r="A173" s="36">
        <v>180</v>
      </c>
      <c r="B173" s="37" t="s">
        <v>33</v>
      </c>
      <c r="C173" s="38">
        <v>7.7320375</v>
      </c>
      <c r="D173" s="39">
        <v>-4.9979219</v>
      </c>
      <c r="E173" s="37" t="s">
        <v>64</v>
      </c>
      <c r="F173" s="37" t="s">
        <v>147</v>
      </c>
      <c r="G173" s="40">
        <v>32.9</v>
      </c>
      <c r="H173" s="40">
        <v>8.65</v>
      </c>
      <c r="I173" s="40">
        <v>24.25</v>
      </c>
      <c r="J173" s="40">
        <f>Tableau2[[#This Row], [C_kg/t_L]]/Tableau2[[#This Row], [N_kg/t_L]]</f>
      </c>
      <c r="K173" s="40">
        <v>3.92</v>
      </c>
      <c r="L173" s="40">
        <v>20.23</v>
      </c>
      <c r="M173" s="40">
        <v>11.9</v>
      </c>
      <c r="N173" s="40">
        <v>29.29</v>
      </c>
      <c r="O173" s="35"/>
      <c r="P173" s="35"/>
      <c r="Q173" s="37" t="s">
        <v>22</v>
      </c>
      <c r="R173" s="37" t="s">
        <v>73</v>
      </c>
      <c r="S173" s="37" t="s">
        <v>24</v>
      </c>
      <c r="T173" s="35">
        <v>17</v>
      </c>
      <c r="U173" s="35"/>
      <c r="V173" s="35"/>
      <c r="W173" s="35"/>
      <c r="X173" s="37" t="s">
        <v>70</v>
      </c>
      <c r="Y173" s="37" t="s">
        <v>65</v>
      </c>
    </row>
    <row x14ac:dyDescent="0.25" r="174" customHeight="1" ht="18.75">
      <c r="A174" s="36">
        <v>14</v>
      </c>
      <c r="B174" s="37" t="s">
        <v>160</v>
      </c>
      <c r="C174" s="38">
        <v>7.683441</v>
      </c>
      <c r="D174" s="39">
        <v>-5.080097</v>
      </c>
      <c r="E174" s="37" t="s">
        <v>64</v>
      </c>
      <c r="F174" s="37" t="s">
        <v>147</v>
      </c>
      <c r="G174" s="40">
        <v>28.8</v>
      </c>
      <c r="H174" s="40">
        <v>12</v>
      </c>
      <c r="I174" s="40">
        <v>16.8</v>
      </c>
      <c r="J174" s="40">
        <f>Tableau2[[#This Row], [C_kg/t_L]]/Tableau2[[#This Row], [N_kg/t_L]]</f>
      </c>
      <c r="K174" s="40">
        <v>3.92</v>
      </c>
      <c r="L174" s="40">
        <v>20.23</v>
      </c>
      <c r="M174" s="40">
        <v>11.9</v>
      </c>
      <c r="N174" s="40">
        <v>29.29</v>
      </c>
      <c r="O174" s="35"/>
      <c r="P174" s="35"/>
      <c r="Q174" s="35"/>
      <c r="R174" s="35"/>
      <c r="S174" s="35"/>
      <c r="T174" s="35"/>
      <c r="U174" s="35"/>
      <c r="V174" s="35"/>
      <c r="W174" s="35"/>
      <c r="X174" s="37" t="s">
        <v>70</v>
      </c>
      <c r="Y174" s="37" t="s">
        <v>65</v>
      </c>
    </row>
    <row x14ac:dyDescent="0.25" r="175" customHeight="1" ht="18.75">
      <c r="A175" s="36">
        <v>22</v>
      </c>
      <c r="B175" s="37" t="s">
        <v>40</v>
      </c>
      <c r="C175" s="38">
        <v>7.6691064</v>
      </c>
      <c r="D175" s="39">
        <v>-5.0492083</v>
      </c>
      <c r="E175" s="37" t="s">
        <v>64</v>
      </c>
      <c r="F175" s="37" t="s">
        <v>147</v>
      </c>
      <c r="G175" s="40">
        <v>1.92</v>
      </c>
      <c r="H175" s="40">
        <v>0.8</v>
      </c>
      <c r="I175" s="40">
        <v>1.12</v>
      </c>
      <c r="J175" s="40">
        <f>Tableau2[[#This Row], [C_kg/t_L]]/Tableau2[[#This Row], [N_kg/t_L]]</f>
      </c>
      <c r="K175" s="40">
        <v>32.45</v>
      </c>
      <c r="L175" s="40">
        <v>19.85</v>
      </c>
      <c r="M175" s="40">
        <v>25.05</v>
      </c>
      <c r="N175" s="40">
        <v>350.4</v>
      </c>
      <c r="O175" s="35"/>
      <c r="P175" s="35"/>
      <c r="Q175" s="35"/>
      <c r="R175" s="35"/>
      <c r="S175" s="35"/>
      <c r="T175" s="35"/>
      <c r="U175" s="35"/>
      <c r="V175" s="35"/>
      <c r="W175" s="35"/>
      <c r="X175" s="37" t="s">
        <v>70</v>
      </c>
      <c r="Y175" s="37" t="s">
        <v>65</v>
      </c>
    </row>
    <row x14ac:dyDescent="0.25" r="176" customHeight="1" ht="18.75">
      <c r="A176" s="36">
        <v>226</v>
      </c>
      <c r="B176" s="37" t="s">
        <v>159</v>
      </c>
      <c r="C176" s="38">
        <v>7.648463</v>
      </c>
      <c r="D176" s="39">
        <v>-5.011233</v>
      </c>
      <c r="E176" s="37" t="s">
        <v>64</v>
      </c>
      <c r="F176" s="37" t="s">
        <v>147</v>
      </c>
      <c r="G176" s="40">
        <v>4.16</v>
      </c>
      <c r="H176" s="40">
        <v>1.82</v>
      </c>
      <c r="I176" s="40">
        <v>2.34</v>
      </c>
      <c r="J176" s="40">
        <f>Tableau2[[#This Row], [C_kg/t_L]]/Tableau2[[#This Row], [N_kg/t_L]]</f>
      </c>
      <c r="K176" s="40">
        <v>6.5</v>
      </c>
      <c r="L176" s="40">
        <v>18.88</v>
      </c>
      <c r="M176" s="40">
        <v>18.49</v>
      </c>
      <c r="N176" s="40">
        <v>27.8</v>
      </c>
      <c r="O176" s="37" t="s">
        <v>22</v>
      </c>
      <c r="P176" s="37" t="s">
        <v>73</v>
      </c>
      <c r="Q176" s="35"/>
      <c r="R176" s="35"/>
      <c r="S176" s="35"/>
      <c r="T176" s="35"/>
      <c r="U176" s="35"/>
      <c r="V176" s="35"/>
      <c r="W176" s="35"/>
      <c r="X176" s="37" t="s">
        <v>70</v>
      </c>
      <c r="Y176" s="37" t="s">
        <v>65</v>
      </c>
    </row>
    <row x14ac:dyDescent="0.25" r="177" customHeight="1" ht="18.75">
      <c r="A177" s="36">
        <v>239</v>
      </c>
      <c r="B177" s="37" t="s">
        <v>131</v>
      </c>
      <c r="C177" s="38">
        <v>7.6605606</v>
      </c>
      <c r="D177" s="39">
        <v>-5.0591189</v>
      </c>
      <c r="E177" s="37" t="s">
        <v>64</v>
      </c>
      <c r="F177" s="37" t="s">
        <v>147</v>
      </c>
      <c r="G177" s="40">
        <v>3.66</v>
      </c>
      <c r="H177" s="40">
        <v>1.6</v>
      </c>
      <c r="I177" s="40">
        <v>2.06</v>
      </c>
      <c r="J177" s="40">
        <f>Tableau2[[#This Row], [C_kg/t_L]]/Tableau2[[#This Row], [N_kg/t_L]]</f>
      </c>
      <c r="K177" s="40">
        <v>6.5</v>
      </c>
      <c r="L177" s="40">
        <v>18.88</v>
      </c>
      <c r="M177" s="40">
        <v>18.49</v>
      </c>
      <c r="N177" s="40">
        <v>27.8</v>
      </c>
      <c r="O177" s="37" t="s">
        <v>22</v>
      </c>
      <c r="P177" s="37" t="s">
        <v>73</v>
      </c>
      <c r="Q177" s="35"/>
      <c r="R177" s="35"/>
      <c r="S177" s="35"/>
      <c r="T177" s="35"/>
      <c r="U177" s="35"/>
      <c r="V177" s="35"/>
      <c r="W177" s="35"/>
      <c r="X177" s="37" t="s">
        <v>70</v>
      </c>
      <c r="Y177" s="37" t="s">
        <v>65</v>
      </c>
    </row>
    <row x14ac:dyDescent="0.25" r="178" customHeight="1" ht="19.5">
      <c r="A178" s="36">
        <v>203</v>
      </c>
      <c r="B178" s="37" t="s">
        <v>125</v>
      </c>
      <c r="C178" s="38">
        <v>7.7006906</v>
      </c>
      <c r="D178" s="39">
        <v>-5.0991083</v>
      </c>
      <c r="E178" s="37" t="s">
        <v>64</v>
      </c>
      <c r="F178" s="37" t="s">
        <v>147</v>
      </c>
      <c r="G178" s="40">
        <v>1.95</v>
      </c>
      <c r="H178" s="40">
        <v>0.8</v>
      </c>
      <c r="I178" s="40">
        <v>1.15</v>
      </c>
      <c r="J178" s="40">
        <f>Tableau2[[#This Row], [C_kg/t_L]]/Tableau2[[#This Row], [N_kg/t_L]]</f>
      </c>
      <c r="K178" s="40">
        <v>6.5</v>
      </c>
      <c r="L178" s="40">
        <v>18.88</v>
      </c>
      <c r="M178" s="40">
        <v>18.49</v>
      </c>
      <c r="N178" s="40">
        <v>27.8</v>
      </c>
      <c r="O178" s="37" t="s">
        <v>22</v>
      </c>
      <c r="P178" s="37" t="s">
        <v>73</v>
      </c>
      <c r="Q178" s="35"/>
      <c r="R178" s="35"/>
      <c r="S178" s="35"/>
      <c r="T178" s="35"/>
      <c r="U178" s="35"/>
      <c r="V178" s="35"/>
      <c r="W178" s="35"/>
      <c r="X178" s="37" t="s">
        <v>70</v>
      </c>
      <c r="Y178" s="37" t="s">
        <v>65</v>
      </c>
    </row>
    <row x14ac:dyDescent="0.25" r="179" customHeight="1" ht="19.5">
      <c r="A179" s="36">
        <v>133</v>
      </c>
      <c r="B179" s="37" t="s">
        <v>27</v>
      </c>
      <c r="C179" s="38">
        <v>7.7212155</v>
      </c>
      <c r="D179" s="39">
        <v>-4.9795013</v>
      </c>
      <c r="E179" s="37" t="s">
        <v>64</v>
      </c>
      <c r="F179" s="37" t="s">
        <v>147</v>
      </c>
      <c r="G179" s="40">
        <v>43.2</v>
      </c>
      <c r="H179" s="40">
        <v>18</v>
      </c>
      <c r="I179" s="40">
        <v>25.2</v>
      </c>
      <c r="J179" s="40">
        <f>Tableau2[[#This Row], [C_kg/t_L]]/Tableau2[[#This Row], [N_kg/t_L]]</f>
      </c>
      <c r="K179" s="40">
        <v>3.92</v>
      </c>
      <c r="L179" s="40">
        <v>20.23</v>
      </c>
      <c r="M179" s="40">
        <v>11.9</v>
      </c>
      <c r="N179" s="40">
        <v>29.29</v>
      </c>
      <c r="O179" s="35"/>
      <c r="P179" s="35"/>
      <c r="Q179" s="37" t="s">
        <v>22</v>
      </c>
      <c r="R179" s="37" t="s">
        <v>73</v>
      </c>
      <c r="S179" s="37" t="s">
        <v>24</v>
      </c>
      <c r="T179" s="35">
        <v>10</v>
      </c>
      <c r="U179" s="37" t="s">
        <v>120</v>
      </c>
      <c r="V179" s="35"/>
      <c r="W179" s="35"/>
      <c r="X179" s="37" t="s">
        <v>70</v>
      </c>
      <c r="Y179" s="37" t="s">
        <v>65</v>
      </c>
    </row>
    <row x14ac:dyDescent="0.25" r="180" customHeight="1" ht="19.5">
      <c r="A180" s="36">
        <v>132</v>
      </c>
      <c r="B180" s="37" t="s">
        <v>27</v>
      </c>
      <c r="C180" s="38">
        <v>7.72113</v>
      </c>
      <c r="D180" s="39">
        <v>-4.9774961</v>
      </c>
      <c r="E180" s="37" t="s">
        <v>64</v>
      </c>
      <c r="F180" s="37" t="s">
        <v>147</v>
      </c>
      <c r="G180" s="40">
        <v>74.88</v>
      </c>
      <c r="H180" s="40">
        <v>31.2</v>
      </c>
      <c r="I180" s="40">
        <v>43.68</v>
      </c>
      <c r="J180" s="40">
        <f>Tableau2[[#This Row], [C_kg/t_L]]/Tableau2[[#This Row], [N_kg/t_L]]</f>
      </c>
      <c r="K180" s="40">
        <v>3.92</v>
      </c>
      <c r="L180" s="40">
        <v>20.23</v>
      </c>
      <c r="M180" s="40">
        <v>11.9</v>
      </c>
      <c r="N180" s="40">
        <v>29.29</v>
      </c>
      <c r="O180" s="35"/>
      <c r="P180" s="35"/>
      <c r="Q180" s="37" t="s">
        <v>22</v>
      </c>
      <c r="R180" s="37" t="s">
        <v>73</v>
      </c>
      <c r="S180" s="37" t="s">
        <v>24</v>
      </c>
      <c r="T180" s="35">
        <v>33</v>
      </c>
      <c r="U180" s="37" t="s">
        <v>120</v>
      </c>
      <c r="V180" s="35"/>
      <c r="W180" s="35"/>
      <c r="X180" s="37" t="s">
        <v>70</v>
      </c>
      <c r="Y180" s="37" t="s">
        <v>65</v>
      </c>
    </row>
    <row x14ac:dyDescent="0.25" r="181" customHeight="1" ht="19.5">
      <c r="A181" s="36">
        <v>214</v>
      </c>
      <c r="B181" s="37" t="s">
        <v>95</v>
      </c>
      <c r="C181" s="38">
        <v>7.7417238</v>
      </c>
      <c r="D181" s="39">
        <v>-5.0923163</v>
      </c>
      <c r="E181" s="37" t="s">
        <v>64</v>
      </c>
      <c r="F181" s="37" t="s">
        <v>147</v>
      </c>
      <c r="G181" s="40">
        <v>3.75</v>
      </c>
      <c r="H181" s="40">
        <v>1.563</v>
      </c>
      <c r="I181" s="40">
        <v>4.375</v>
      </c>
      <c r="J181" s="40">
        <f>Tableau2[[#This Row], [C_kg/t_L]]/Tableau2[[#This Row], [N_kg/t_L]]</f>
      </c>
      <c r="K181" s="40">
        <v>6.5</v>
      </c>
      <c r="L181" s="40">
        <v>18.88</v>
      </c>
      <c r="M181" s="40">
        <v>18.49</v>
      </c>
      <c r="N181" s="40">
        <v>27.8</v>
      </c>
      <c r="O181" s="35"/>
      <c r="P181" s="35"/>
      <c r="Q181" s="37" t="s">
        <v>68</v>
      </c>
      <c r="R181" s="37" t="s">
        <v>73</v>
      </c>
      <c r="S181" s="37" t="s">
        <v>148</v>
      </c>
      <c r="T181" s="35">
        <v>40</v>
      </c>
      <c r="U181" s="37" t="s">
        <v>120</v>
      </c>
      <c r="V181" s="35"/>
      <c r="W181" s="35"/>
      <c r="X181" s="37" t="s">
        <v>70</v>
      </c>
      <c r="Y181" s="37" t="s">
        <v>65</v>
      </c>
    </row>
    <row x14ac:dyDescent="0.25" r="182" customHeight="1" ht="19.5">
      <c r="A182" s="36">
        <v>243</v>
      </c>
      <c r="B182" s="37" t="s">
        <v>119</v>
      </c>
      <c r="C182" s="38">
        <v>7.694235</v>
      </c>
      <c r="D182" s="39">
        <v>-5.054717</v>
      </c>
      <c r="E182" s="37" t="s">
        <v>64</v>
      </c>
      <c r="F182" s="37" t="s">
        <v>147</v>
      </c>
      <c r="G182" s="40">
        <v>1.95</v>
      </c>
      <c r="H182" s="40">
        <v>0.813</v>
      </c>
      <c r="I182" s="40">
        <v>1.138</v>
      </c>
      <c r="J182" s="40">
        <f>Tableau2[[#This Row], [C_kg/t_L]]/Tableau2[[#This Row], [N_kg/t_L]]</f>
      </c>
      <c r="K182" s="40">
        <v>6.5</v>
      </c>
      <c r="L182" s="40">
        <v>18.88</v>
      </c>
      <c r="M182" s="40">
        <v>18.49</v>
      </c>
      <c r="N182" s="40">
        <v>27.8</v>
      </c>
      <c r="O182" s="37" t="s">
        <v>22</v>
      </c>
      <c r="P182" s="37" t="s">
        <v>73</v>
      </c>
      <c r="Q182" s="35"/>
      <c r="R182" s="35"/>
      <c r="S182" s="35"/>
      <c r="T182" s="35"/>
      <c r="U182" s="37" t="s">
        <v>120</v>
      </c>
      <c r="V182" s="35"/>
      <c r="W182" s="35"/>
      <c r="X182" s="37" t="s">
        <v>70</v>
      </c>
      <c r="Y182" s="37" t="s">
        <v>65</v>
      </c>
    </row>
    <row x14ac:dyDescent="0.25" r="183" customHeight="1" ht="19.5">
      <c r="A183" s="36">
        <v>40</v>
      </c>
      <c r="B183" s="37" t="s">
        <v>19</v>
      </c>
      <c r="C183" s="38">
        <v>7.6762875</v>
      </c>
      <c r="D183" s="39">
        <v>-5.0561406</v>
      </c>
      <c r="E183" s="37" t="s">
        <v>64</v>
      </c>
      <c r="F183" s="37" t="s">
        <v>147</v>
      </c>
      <c r="G183" s="40">
        <v>1.3</v>
      </c>
      <c r="H183" s="40">
        <v>0.55</v>
      </c>
      <c r="I183" s="40">
        <v>0.75</v>
      </c>
      <c r="J183" s="40">
        <f>Tableau2[[#This Row], [C_kg/t_L]]/Tableau2[[#This Row], [N_kg/t_L]]</f>
      </c>
      <c r="K183" s="40">
        <v>3.92</v>
      </c>
      <c r="L183" s="40">
        <v>20.23</v>
      </c>
      <c r="M183" s="40">
        <v>11.9</v>
      </c>
      <c r="N183" s="40">
        <v>29.29</v>
      </c>
      <c r="O183" s="37" t="s">
        <v>22</v>
      </c>
      <c r="P183" s="37" t="s">
        <v>73</v>
      </c>
      <c r="Q183" s="37" t="s">
        <v>120</v>
      </c>
      <c r="R183" s="35"/>
      <c r="S183" s="35"/>
      <c r="T183" s="35">
        <v>5</v>
      </c>
      <c r="U183" s="35"/>
      <c r="V183" s="35"/>
      <c r="W183" s="35"/>
      <c r="X183" s="37" t="s">
        <v>70</v>
      </c>
      <c r="Y183" s="37" t="s">
        <v>65</v>
      </c>
    </row>
    <row x14ac:dyDescent="0.25" r="184" customHeight="1" ht="19.5">
      <c r="A184" s="36">
        <v>232</v>
      </c>
      <c r="B184" s="37" t="s">
        <v>67</v>
      </c>
      <c r="C184" s="38">
        <v>7.663072</v>
      </c>
      <c r="D184" s="39">
        <v>-5.002425</v>
      </c>
      <c r="E184" s="37" t="s">
        <v>64</v>
      </c>
      <c r="F184" s="37" t="s">
        <v>147</v>
      </c>
      <c r="G184" s="40">
        <v>34.1</v>
      </c>
      <c r="H184" s="40">
        <v>14.2</v>
      </c>
      <c r="I184" s="40">
        <v>19.9</v>
      </c>
      <c r="J184" s="40">
        <f>Tableau2[[#This Row], [C_kg/t_L]]/Tableau2[[#This Row], [N_kg/t_L]]</f>
      </c>
      <c r="K184" s="40">
        <v>6.5</v>
      </c>
      <c r="L184" s="40">
        <v>18.88</v>
      </c>
      <c r="M184" s="40">
        <v>18.49</v>
      </c>
      <c r="N184" s="40">
        <v>27.8</v>
      </c>
      <c r="O184" s="37" t="s">
        <v>22</v>
      </c>
      <c r="P184" s="37" t="s">
        <v>73</v>
      </c>
      <c r="Q184" s="35"/>
      <c r="R184" s="35"/>
      <c r="S184" s="35"/>
      <c r="T184" s="35"/>
      <c r="U184" s="35"/>
      <c r="V184" s="35"/>
      <c r="W184" s="35"/>
      <c r="X184" s="37" t="s">
        <v>70</v>
      </c>
      <c r="Y184" s="37" t="s">
        <v>65</v>
      </c>
    </row>
    <row x14ac:dyDescent="0.25" r="185" customHeight="1" ht="19.5">
      <c r="A185" s="36">
        <v>234</v>
      </c>
      <c r="B185" s="37" t="s">
        <v>67</v>
      </c>
      <c r="C185" s="38">
        <v>7.662548</v>
      </c>
      <c r="D185" s="39">
        <v>-4.99779</v>
      </c>
      <c r="E185" s="37" t="s">
        <v>64</v>
      </c>
      <c r="F185" s="37" t="s">
        <v>147</v>
      </c>
      <c r="G185" s="40">
        <v>36.4</v>
      </c>
      <c r="H185" s="40">
        <v>14.42</v>
      </c>
      <c r="I185" s="40">
        <v>20.18</v>
      </c>
      <c r="J185" s="40">
        <f>Tableau2[[#This Row], [C_kg/t_L]]/Tableau2[[#This Row], [N_kg/t_L]]</f>
      </c>
      <c r="K185" s="40">
        <v>6.5</v>
      </c>
      <c r="L185" s="40">
        <v>18.88</v>
      </c>
      <c r="M185" s="40">
        <v>18.49</v>
      </c>
      <c r="N185" s="40">
        <v>27.8</v>
      </c>
      <c r="O185" s="37" t="s">
        <v>22</v>
      </c>
      <c r="P185" s="37" t="s">
        <v>73</v>
      </c>
      <c r="Q185" s="35"/>
      <c r="R185" s="35"/>
      <c r="S185" s="35"/>
      <c r="T185" s="35"/>
      <c r="U185" s="37" t="s">
        <v>120</v>
      </c>
      <c r="V185" s="35"/>
      <c r="W185" s="35"/>
      <c r="X185" s="37" t="s">
        <v>70</v>
      </c>
      <c r="Y185" s="37" t="s">
        <v>65</v>
      </c>
    </row>
    <row x14ac:dyDescent="0.25" r="186" customHeight="1" ht="19.5">
      <c r="A186" s="36">
        <v>107</v>
      </c>
      <c r="B186" s="37" t="s">
        <v>83</v>
      </c>
      <c r="C186" s="38">
        <v>7.66924</v>
      </c>
      <c r="D186" s="39">
        <v>-4.996268</v>
      </c>
      <c r="E186" s="37" t="s">
        <v>64</v>
      </c>
      <c r="F186" s="37" t="s">
        <v>147</v>
      </c>
      <c r="G186" s="40">
        <v>3.6</v>
      </c>
      <c r="H186" s="40">
        <v>1.5</v>
      </c>
      <c r="I186" s="40">
        <v>2.1</v>
      </c>
      <c r="J186" s="40">
        <f>Tableau2[[#This Row], [C_kg/t_L]]/Tableau2[[#This Row], [N_kg/t_L]]</f>
      </c>
      <c r="K186" s="40">
        <v>6.5</v>
      </c>
      <c r="L186" s="40">
        <v>18.88</v>
      </c>
      <c r="M186" s="40">
        <v>18.49</v>
      </c>
      <c r="N186" s="40">
        <v>27.8</v>
      </c>
      <c r="O186" s="35"/>
      <c r="P186" s="35"/>
      <c r="Q186" s="37" t="s">
        <v>68</v>
      </c>
      <c r="R186" s="37" t="s">
        <v>73</v>
      </c>
      <c r="S186" s="37" t="s">
        <v>130</v>
      </c>
      <c r="T186" s="35">
        <v>13</v>
      </c>
      <c r="U186" s="37" t="s">
        <v>22</v>
      </c>
      <c r="V186" s="37" t="s">
        <v>73</v>
      </c>
      <c r="W186" s="37" t="s">
        <v>24</v>
      </c>
      <c r="X186" s="37" t="s">
        <v>70</v>
      </c>
      <c r="Y186" s="37" t="s">
        <v>65</v>
      </c>
    </row>
    <row x14ac:dyDescent="0.25" r="187" customHeight="1" ht="19.5">
      <c r="A187" s="36">
        <v>229</v>
      </c>
      <c r="B187" s="37" t="s">
        <v>82</v>
      </c>
      <c r="C187" s="38">
        <v>7.65354</v>
      </c>
      <c r="D187" s="39">
        <v>-5.016931</v>
      </c>
      <c r="E187" s="37" t="s">
        <v>64</v>
      </c>
      <c r="F187" s="37" t="s">
        <v>147</v>
      </c>
      <c r="G187" s="40">
        <v>292.8</v>
      </c>
      <c r="H187" s="40">
        <v>122</v>
      </c>
      <c r="I187" s="40">
        <v>170.8</v>
      </c>
      <c r="J187" s="40">
        <f>Tableau2[[#This Row], [C_kg/t_L]]/Tableau2[[#This Row], [N_kg/t_L]]</f>
      </c>
      <c r="K187" s="40">
        <v>6.5</v>
      </c>
      <c r="L187" s="40">
        <v>18.88</v>
      </c>
      <c r="M187" s="40">
        <v>18.49</v>
      </c>
      <c r="N187" s="40">
        <v>27.8</v>
      </c>
      <c r="O187" s="35"/>
      <c r="P187" s="35"/>
      <c r="Q187" s="37" t="s">
        <v>120</v>
      </c>
      <c r="R187" s="35"/>
      <c r="S187" s="35"/>
      <c r="T187" s="35"/>
      <c r="U187" s="37" t="s">
        <v>22</v>
      </c>
      <c r="V187" s="37" t="s">
        <v>73</v>
      </c>
      <c r="W187" s="37" t="s">
        <v>24</v>
      </c>
      <c r="X187" s="37" t="s">
        <v>70</v>
      </c>
      <c r="Y187" s="37" t="s">
        <v>65</v>
      </c>
    </row>
    <row x14ac:dyDescent="0.25" r="188" customHeight="1" ht="19.5">
      <c r="A188" s="36">
        <v>237</v>
      </c>
      <c r="B188" s="37" t="s">
        <v>121</v>
      </c>
      <c r="C188" s="38">
        <v>7.6606237</v>
      </c>
      <c r="D188" s="39">
        <v>-5.0540714</v>
      </c>
      <c r="E188" s="37" t="s">
        <v>64</v>
      </c>
      <c r="F188" s="37" t="s">
        <v>147</v>
      </c>
      <c r="G188" s="40">
        <v>7.15</v>
      </c>
      <c r="H188" s="40">
        <v>3.129</v>
      </c>
      <c r="I188" s="40">
        <v>4.021</v>
      </c>
      <c r="J188" s="40">
        <f>Tableau2[[#This Row], [C_kg/t_L]]/Tableau2[[#This Row], [N_kg/t_L]]</f>
      </c>
      <c r="K188" s="40">
        <v>6.5</v>
      </c>
      <c r="L188" s="40">
        <v>18.88</v>
      </c>
      <c r="M188" s="40">
        <v>18.49</v>
      </c>
      <c r="N188" s="40">
        <v>27.8</v>
      </c>
      <c r="O188" s="35"/>
      <c r="P188" s="35"/>
      <c r="Q188" s="37" t="s">
        <v>120</v>
      </c>
      <c r="R188" s="35"/>
      <c r="S188" s="35"/>
      <c r="T188" s="35"/>
      <c r="U188" s="37" t="s">
        <v>22</v>
      </c>
      <c r="V188" s="37" t="s">
        <v>73</v>
      </c>
      <c r="W188" s="37" t="s">
        <v>24</v>
      </c>
      <c r="X188" s="37" t="s">
        <v>70</v>
      </c>
      <c r="Y188" s="37" t="s">
        <v>65</v>
      </c>
    </row>
    <row x14ac:dyDescent="0.25" r="189" customHeight="1" ht="19.5">
      <c r="A189" s="36">
        <v>238</v>
      </c>
      <c r="B189" s="37" t="s">
        <v>121</v>
      </c>
      <c r="C189" s="38">
        <v>7.6606237</v>
      </c>
      <c r="D189" s="39">
        <v>-5.0540714</v>
      </c>
      <c r="E189" s="37" t="s">
        <v>64</v>
      </c>
      <c r="F189" s="37" t="s">
        <v>147</v>
      </c>
      <c r="G189" s="40">
        <v>1.95</v>
      </c>
      <c r="H189" s="40">
        <v>0.732</v>
      </c>
      <c r="I189" s="40">
        <v>1.218</v>
      </c>
      <c r="J189" s="40">
        <f>Tableau2[[#This Row], [C_kg/t_L]]/Tableau2[[#This Row], [N_kg/t_L]]</f>
      </c>
      <c r="K189" s="40">
        <v>6.5</v>
      </c>
      <c r="L189" s="40">
        <v>18.88</v>
      </c>
      <c r="M189" s="40">
        <v>18.49</v>
      </c>
      <c r="N189" s="40">
        <v>27.8</v>
      </c>
      <c r="O189" s="35"/>
      <c r="P189" s="35"/>
      <c r="Q189" s="37" t="s">
        <v>120</v>
      </c>
      <c r="R189" s="35"/>
      <c r="S189" s="35"/>
      <c r="T189" s="35"/>
      <c r="U189" s="37" t="s">
        <v>22</v>
      </c>
      <c r="V189" s="37" t="s">
        <v>73</v>
      </c>
      <c r="W189" s="37" t="s">
        <v>24</v>
      </c>
      <c r="X189" s="37" t="s">
        <v>70</v>
      </c>
      <c r="Y189" s="37" t="s">
        <v>65</v>
      </c>
    </row>
    <row x14ac:dyDescent="0.25" r="190" customHeight="1" ht="19.5">
      <c r="A190" s="36">
        <v>171</v>
      </c>
      <c r="B190" s="37" t="s">
        <v>156</v>
      </c>
      <c r="C190" s="38">
        <v>7.6698944</v>
      </c>
      <c r="D190" s="39">
        <v>-5.0845758</v>
      </c>
      <c r="E190" s="37" t="s">
        <v>64</v>
      </c>
      <c r="F190" s="37" t="s">
        <v>147</v>
      </c>
      <c r="G190" s="40">
        <v>11.7</v>
      </c>
      <c r="H190" s="40">
        <v>4.875</v>
      </c>
      <c r="I190" s="40">
        <v>6.825</v>
      </c>
      <c r="J190" s="40">
        <f>Tableau2[[#This Row], [C_kg/t_L]]/Tableau2[[#This Row], [N_kg/t_L]]</f>
      </c>
      <c r="K190" s="40">
        <v>3.92</v>
      </c>
      <c r="L190" s="40">
        <v>20.23</v>
      </c>
      <c r="M190" s="40">
        <v>11.9</v>
      </c>
      <c r="N190" s="40">
        <v>29.29</v>
      </c>
      <c r="O190" s="35"/>
      <c r="P190" s="35"/>
      <c r="Q190" s="37" t="s">
        <v>120</v>
      </c>
      <c r="R190" s="35"/>
      <c r="S190" s="35"/>
      <c r="T190" s="35"/>
      <c r="U190" s="37" t="s">
        <v>22</v>
      </c>
      <c r="V190" s="37" t="s">
        <v>73</v>
      </c>
      <c r="W190" s="37" t="s">
        <v>24</v>
      </c>
      <c r="X190" s="37" t="s">
        <v>70</v>
      </c>
      <c r="Y190" s="37" t="s">
        <v>65</v>
      </c>
    </row>
    <row x14ac:dyDescent="0.25" r="191" customHeight="1" ht="19.5">
      <c r="A191" s="36">
        <v>172</v>
      </c>
      <c r="B191" s="37" t="s">
        <v>156</v>
      </c>
      <c r="C191" s="38">
        <v>7.6698944</v>
      </c>
      <c r="D191" s="39">
        <v>-5.0845758</v>
      </c>
      <c r="E191" s="37" t="s">
        <v>64</v>
      </c>
      <c r="F191" s="37" t="s">
        <v>147</v>
      </c>
      <c r="G191" s="40">
        <v>78</v>
      </c>
      <c r="H191" s="40">
        <v>36.72</v>
      </c>
      <c r="I191" s="40">
        <v>41.28</v>
      </c>
      <c r="J191" s="40">
        <f>Tableau2[[#This Row], [C_kg/t_L]]/Tableau2[[#This Row], [N_kg/t_L]]</f>
      </c>
      <c r="K191" s="40">
        <v>3.92</v>
      </c>
      <c r="L191" s="40">
        <v>20.23</v>
      </c>
      <c r="M191" s="40">
        <v>11.9</v>
      </c>
      <c r="N191" s="40">
        <v>29.29</v>
      </c>
      <c r="O191" s="35"/>
      <c r="P191" s="35"/>
      <c r="Q191" s="37" t="s">
        <v>120</v>
      </c>
      <c r="R191" s="35"/>
      <c r="S191" s="35"/>
      <c r="T191" s="35"/>
      <c r="U191" s="37" t="s">
        <v>22</v>
      </c>
      <c r="V191" s="37" t="s">
        <v>73</v>
      </c>
      <c r="W191" s="37" t="s">
        <v>24</v>
      </c>
      <c r="X191" s="37" t="s">
        <v>70</v>
      </c>
      <c r="Y191" s="37" t="s">
        <v>65</v>
      </c>
    </row>
    <row x14ac:dyDescent="0.25" r="192" customHeight="1" ht="19.5">
      <c r="A192" s="36">
        <v>173</v>
      </c>
      <c r="B192" s="37" t="s">
        <v>156</v>
      </c>
      <c r="C192" s="38">
        <v>7.6698944</v>
      </c>
      <c r="D192" s="39">
        <v>-5.0845758</v>
      </c>
      <c r="E192" s="37" t="s">
        <v>64</v>
      </c>
      <c r="F192" s="37" t="s">
        <v>147</v>
      </c>
      <c r="G192" s="40">
        <v>104</v>
      </c>
      <c r="H192" s="40">
        <v>43</v>
      </c>
      <c r="I192" s="40">
        <v>60.2</v>
      </c>
      <c r="J192" s="40">
        <f>Tableau2[[#This Row], [C_kg/t_L]]/Tableau2[[#This Row], [N_kg/t_L]]</f>
      </c>
      <c r="K192" s="40">
        <v>3.92</v>
      </c>
      <c r="L192" s="40">
        <v>20.23</v>
      </c>
      <c r="M192" s="40">
        <v>11.9</v>
      </c>
      <c r="N192" s="40">
        <v>29.29</v>
      </c>
      <c r="O192" s="35"/>
      <c r="P192" s="35"/>
      <c r="Q192" s="37" t="s">
        <v>120</v>
      </c>
      <c r="R192" s="35"/>
      <c r="S192" s="35"/>
      <c r="T192" s="35"/>
      <c r="U192" s="37" t="s">
        <v>22</v>
      </c>
      <c r="V192" s="37" t="s">
        <v>73</v>
      </c>
      <c r="W192" s="37" t="s">
        <v>24</v>
      </c>
      <c r="X192" s="37" t="s">
        <v>70</v>
      </c>
      <c r="Y192" s="37" t="s">
        <v>65</v>
      </c>
    </row>
    <row x14ac:dyDescent="0.25" r="193" customHeight="1" ht="19.5">
      <c r="A193" s="36">
        <v>225</v>
      </c>
      <c r="B193" s="37" t="s">
        <v>157</v>
      </c>
      <c r="C193" s="38">
        <v>7.6414625</v>
      </c>
      <c r="D193" s="39">
        <v>-5.0209531</v>
      </c>
      <c r="E193" s="37" t="s">
        <v>64</v>
      </c>
      <c r="F193" s="37" t="s">
        <v>147</v>
      </c>
      <c r="G193" s="40">
        <v>3.6</v>
      </c>
      <c r="H193" s="40">
        <v>1.5</v>
      </c>
      <c r="I193" s="40">
        <v>2.1</v>
      </c>
      <c r="J193" s="40">
        <f>Tableau2[[#This Row], [C_kg/t_L]]/Tableau2[[#This Row], [N_kg/t_L]]</f>
      </c>
      <c r="K193" s="40">
        <v>6.5</v>
      </c>
      <c r="L193" s="40">
        <v>18.88</v>
      </c>
      <c r="M193" s="40">
        <v>18.49</v>
      </c>
      <c r="N193" s="40">
        <v>27.8</v>
      </c>
      <c r="O193" s="35"/>
      <c r="P193" s="35"/>
      <c r="Q193" s="35"/>
      <c r="R193" s="35"/>
      <c r="S193" s="35"/>
      <c r="T193" s="35"/>
      <c r="U193" s="37" t="s">
        <v>22</v>
      </c>
      <c r="V193" s="37" t="s">
        <v>73</v>
      </c>
      <c r="W193" s="37" t="s">
        <v>24</v>
      </c>
      <c r="X193" s="37" t="s">
        <v>70</v>
      </c>
      <c r="Y193" s="37" t="s">
        <v>65</v>
      </c>
    </row>
    <row x14ac:dyDescent="0.25" r="194" customHeight="1" ht="19.5">
      <c r="A194" s="36">
        <v>240</v>
      </c>
      <c r="B194" s="37" t="s">
        <v>131</v>
      </c>
      <c r="C194" s="38">
        <v>7.6599117</v>
      </c>
      <c r="D194" s="39">
        <v>-5.0578214</v>
      </c>
      <c r="E194" s="37" t="s">
        <v>64</v>
      </c>
      <c r="F194" s="37" t="s">
        <v>147</v>
      </c>
      <c r="G194" s="40">
        <v>0.675</v>
      </c>
      <c r="H194" s="40">
        <v>0.338</v>
      </c>
      <c r="I194" s="40">
        <v>0.338</v>
      </c>
      <c r="J194" s="40">
        <f>Tableau2[[#This Row], [C_kg/t_L]]/Tableau2[[#This Row], [N_kg/t_L]]</f>
      </c>
      <c r="K194" s="40">
        <v>6.5</v>
      </c>
      <c r="L194" s="40">
        <v>18.88</v>
      </c>
      <c r="M194" s="40">
        <v>18.49</v>
      </c>
      <c r="N194" s="40">
        <v>27.8</v>
      </c>
      <c r="O194" s="35"/>
      <c r="P194" s="35"/>
      <c r="Q194" s="35"/>
      <c r="R194" s="35"/>
      <c r="S194" s="35"/>
      <c r="T194" s="35"/>
      <c r="U194" s="37" t="s">
        <v>22</v>
      </c>
      <c r="V194" s="37" t="s">
        <v>73</v>
      </c>
      <c r="W194" s="37" t="s">
        <v>24</v>
      </c>
      <c r="X194" s="37" t="s">
        <v>70</v>
      </c>
      <c r="Y194" s="37" t="s">
        <v>65</v>
      </c>
    </row>
    <row x14ac:dyDescent="0.25" r="195" customHeight="1" ht="19.5">
      <c r="A195" s="36">
        <v>181</v>
      </c>
      <c r="B195" s="37" t="s">
        <v>154</v>
      </c>
      <c r="C195" s="38">
        <v>7.7277625</v>
      </c>
      <c r="D195" s="39">
        <v>-4.9935156</v>
      </c>
      <c r="E195" s="37" t="s">
        <v>64</v>
      </c>
      <c r="F195" s="37" t="s">
        <v>147</v>
      </c>
      <c r="G195" s="40">
        <v>11.7</v>
      </c>
      <c r="H195" s="40">
        <v>4.875</v>
      </c>
      <c r="I195" s="40">
        <v>6.825</v>
      </c>
      <c r="J195" s="40">
        <f>Tableau2[[#This Row], [C_kg/t_L]]/Tableau2[[#This Row], [N_kg/t_L]]</f>
      </c>
      <c r="K195" s="40">
        <v>3.92</v>
      </c>
      <c r="L195" s="40">
        <v>20.23</v>
      </c>
      <c r="M195" s="40">
        <v>11.9</v>
      </c>
      <c r="N195" s="40">
        <v>29.29</v>
      </c>
      <c r="O195" s="35"/>
      <c r="P195" s="35"/>
      <c r="Q195" s="35"/>
      <c r="R195" s="35"/>
      <c r="S195" s="35"/>
      <c r="T195" s="35"/>
      <c r="U195" s="37" t="s">
        <v>22</v>
      </c>
      <c r="V195" s="37" t="s">
        <v>73</v>
      </c>
      <c r="W195" s="37" t="s">
        <v>24</v>
      </c>
      <c r="X195" s="37" t="s">
        <v>70</v>
      </c>
      <c r="Y195" s="37" t="s">
        <v>65</v>
      </c>
    </row>
    <row x14ac:dyDescent="0.25" r="196" customHeight="1" ht="19.5">
      <c r="A196" s="36">
        <v>37</v>
      </c>
      <c r="B196" s="37" t="s">
        <v>61</v>
      </c>
      <c r="C196" s="38">
        <v>7.6852843</v>
      </c>
      <c r="D196" s="39">
        <v>-4.9577409</v>
      </c>
      <c r="E196" s="37" t="s">
        <v>64</v>
      </c>
      <c r="F196" s="37" t="s">
        <v>147</v>
      </c>
      <c r="G196" s="40">
        <v>2.52</v>
      </c>
      <c r="H196" s="40">
        <v>0.98</v>
      </c>
      <c r="I196" s="40">
        <v>1.54</v>
      </c>
      <c r="J196" s="40">
        <f>Tableau2[[#This Row], [C_kg/t_L]]/Tableau2[[#This Row], [N_kg/t_L]]</f>
      </c>
      <c r="K196" s="40">
        <v>3.92</v>
      </c>
      <c r="L196" s="40">
        <v>20.23</v>
      </c>
      <c r="M196" s="40">
        <v>11.9</v>
      </c>
      <c r="N196" s="40">
        <v>29.29</v>
      </c>
      <c r="O196" s="35"/>
      <c r="P196" s="35"/>
      <c r="Q196" s="35"/>
      <c r="R196" s="35"/>
      <c r="S196" s="35"/>
      <c r="T196" s="35"/>
      <c r="U196" s="37" t="s">
        <v>22</v>
      </c>
      <c r="V196" s="37" t="s">
        <v>73</v>
      </c>
      <c r="W196" s="37" t="s">
        <v>24</v>
      </c>
      <c r="X196" s="37" t="s">
        <v>70</v>
      </c>
      <c r="Y196" s="37" t="s">
        <v>65</v>
      </c>
    </row>
    <row x14ac:dyDescent="0.25" r="197" customHeight="1" ht="19.5">
      <c r="A197" s="36">
        <v>38</v>
      </c>
      <c r="B197" s="37" t="s">
        <v>61</v>
      </c>
      <c r="C197" s="38">
        <v>7.6852844</v>
      </c>
      <c r="D197" s="39">
        <v>-4.957741</v>
      </c>
      <c r="E197" s="37" t="s">
        <v>64</v>
      </c>
      <c r="F197" s="37" t="s">
        <v>147</v>
      </c>
      <c r="G197" s="40">
        <v>2.16</v>
      </c>
      <c r="H197" s="40">
        <v>0.84</v>
      </c>
      <c r="I197" s="40">
        <v>1.32</v>
      </c>
      <c r="J197" s="40">
        <f>Tableau2[[#This Row], [C_kg/t_L]]/Tableau2[[#This Row], [N_kg/t_L]]</f>
      </c>
      <c r="K197" s="40">
        <v>3.92</v>
      </c>
      <c r="L197" s="40">
        <v>20.23</v>
      </c>
      <c r="M197" s="40">
        <v>11.9</v>
      </c>
      <c r="N197" s="40">
        <v>29.29</v>
      </c>
      <c r="O197" s="35"/>
      <c r="P197" s="35"/>
      <c r="Q197" s="35"/>
      <c r="R197" s="35"/>
      <c r="S197" s="35"/>
      <c r="T197" s="35"/>
      <c r="U197" s="37" t="s">
        <v>22</v>
      </c>
      <c r="V197" s="37" t="s">
        <v>73</v>
      </c>
      <c r="W197" s="37" t="s">
        <v>24</v>
      </c>
      <c r="X197" s="37" t="s">
        <v>70</v>
      </c>
      <c r="Y197" s="37" t="s">
        <v>65</v>
      </c>
    </row>
    <row x14ac:dyDescent="0.25" r="198" customHeight="1" ht="19.5">
      <c r="A198" s="36">
        <v>134</v>
      </c>
      <c r="B198" s="37" t="s">
        <v>27</v>
      </c>
      <c r="C198" s="38">
        <v>7.7162807</v>
      </c>
      <c r="D198" s="39">
        <v>-4.9812361</v>
      </c>
      <c r="E198" s="37" t="s">
        <v>64</v>
      </c>
      <c r="F198" s="37" t="s">
        <v>147</v>
      </c>
      <c r="G198" s="40">
        <v>54.6</v>
      </c>
      <c r="H198" s="40">
        <v>22.75</v>
      </c>
      <c r="I198" s="40">
        <v>31.85</v>
      </c>
      <c r="J198" s="40">
        <f>Tableau2[[#This Row], [C_kg/t_L]]/Tableau2[[#This Row], [N_kg/t_L]]</f>
      </c>
      <c r="K198" s="40">
        <v>3.92</v>
      </c>
      <c r="L198" s="40">
        <v>20.23</v>
      </c>
      <c r="M198" s="40">
        <v>11.9</v>
      </c>
      <c r="N198" s="40">
        <v>29.29</v>
      </c>
      <c r="O198" s="37" t="s">
        <v>99</v>
      </c>
      <c r="P198" s="37" t="s">
        <v>73</v>
      </c>
      <c r="Q198" s="35"/>
      <c r="R198" s="35"/>
      <c r="S198" s="35"/>
      <c r="T198" s="35"/>
      <c r="U198" s="37" t="s">
        <v>22</v>
      </c>
      <c r="V198" s="37" t="s">
        <v>73</v>
      </c>
      <c r="W198" s="37" t="s">
        <v>24</v>
      </c>
      <c r="X198" s="37" t="s">
        <v>70</v>
      </c>
      <c r="Y198" s="37" t="s">
        <v>65</v>
      </c>
    </row>
    <row x14ac:dyDescent="0.25" r="199" customHeight="1" ht="19.5">
      <c r="A199" s="36">
        <v>44</v>
      </c>
      <c r="B199" s="37" t="s">
        <v>79</v>
      </c>
      <c r="C199" s="38">
        <v>7.672324</v>
      </c>
      <c r="D199" s="39">
        <v>-5.101579</v>
      </c>
      <c r="E199" s="37" t="s">
        <v>64</v>
      </c>
      <c r="F199" s="37" t="s">
        <v>147</v>
      </c>
      <c r="G199" s="40">
        <v>1.53</v>
      </c>
      <c r="H199" s="40">
        <v>0.4</v>
      </c>
      <c r="I199" s="40">
        <v>1.13</v>
      </c>
      <c r="J199" s="40">
        <f>Tableau2[[#This Row], [C_kg/t_L]]/Tableau2[[#This Row], [N_kg/t_L]]</f>
      </c>
      <c r="K199" s="40">
        <v>32.45</v>
      </c>
      <c r="L199" s="40">
        <v>19.85</v>
      </c>
      <c r="M199" s="40">
        <v>25.05</v>
      </c>
      <c r="N199" s="40">
        <v>350.4</v>
      </c>
      <c r="O199" s="35"/>
      <c r="P199" s="35"/>
      <c r="Q199" s="35"/>
      <c r="R199" s="35"/>
      <c r="S199" s="35"/>
      <c r="T199" s="35"/>
      <c r="U199" s="37" t="s">
        <v>22</v>
      </c>
      <c r="V199" s="37" t="s">
        <v>73</v>
      </c>
      <c r="W199" s="37" t="s">
        <v>24</v>
      </c>
      <c r="X199" s="35"/>
      <c r="Y199" s="37" t="s">
        <v>65</v>
      </c>
    </row>
    <row x14ac:dyDescent="0.25" r="200" customHeight="1" ht="19.5">
      <c r="A200" s="36">
        <v>45</v>
      </c>
      <c r="B200" s="37" t="s">
        <v>79</v>
      </c>
      <c r="C200" s="38">
        <v>7.672324</v>
      </c>
      <c r="D200" s="39">
        <v>-5.101579</v>
      </c>
      <c r="E200" s="37" t="s">
        <v>64</v>
      </c>
      <c r="F200" s="37" t="s">
        <v>147</v>
      </c>
      <c r="G200" s="40">
        <v>0.96</v>
      </c>
      <c r="H200" s="40">
        <v>0.4</v>
      </c>
      <c r="I200" s="40">
        <v>0.56</v>
      </c>
      <c r="J200" s="40">
        <f>Tableau2[[#This Row], [C_kg/t_L]]/Tableau2[[#This Row], [N_kg/t_L]]</f>
      </c>
      <c r="K200" s="40">
        <v>32.45</v>
      </c>
      <c r="L200" s="40">
        <v>19.85</v>
      </c>
      <c r="M200" s="40">
        <v>25.05</v>
      </c>
      <c r="N200" s="40">
        <v>350.4</v>
      </c>
      <c r="O200" s="35"/>
      <c r="P200" s="35"/>
      <c r="Q200" s="35"/>
      <c r="R200" s="35"/>
      <c r="S200" s="35"/>
      <c r="T200" s="35"/>
      <c r="U200" s="37" t="s">
        <v>22</v>
      </c>
      <c r="V200" s="37" t="s">
        <v>73</v>
      </c>
      <c r="W200" s="37" t="s">
        <v>24</v>
      </c>
      <c r="X200" s="35"/>
      <c r="Y200" s="37" t="s">
        <v>65</v>
      </c>
    </row>
    <row x14ac:dyDescent="0.25" r="201" customHeight="1" ht="19.5">
      <c r="A201" s="36">
        <v>197</v>
      </c>
      <c r="B201" s="37" t="s">
        <v>78</v>
      </c>
      <c r="C201" s="38">
        <v>7.7007775</v>
      </c>
      <c r="D201" s="39">
        <v>-5.0847988</v>
      </c>
      <c r="E201" s="37" t="s">
        <v>64</v>
      </c>
      <c r="F201" s="37" t="s">
        <v>161</v>
      </c>
      <c r="G201" s="40">
        <v>4.5</v>
      </c>
      <c r="H201" s="40">
        <v>1.2</v>
      </c>
      <c r="I201" s="40">
        <v>3.3</v>
      </c>
      <c r="J201" s="40">
        <f>Tableau2[[#This Row], [C_kg/t_L]]/Tableau2[[#This Row], [N_kg/t_L]]</f>
      </c>
      <c r="K201" s="40">
        <v>19</v>
      </c>
      <c r="L201" s="40">
        <v>0.0009</v>
      </c>
      <c r="M201" s="40">
        <v>1.6</v>
      </c>
      <c r="N201" s="40">
        <v>460</v>
      </c>
      <c r="O201" s="35"/>
      <c r="P201" s="35"/>
      <c r="Q201" s="37" t="s">
        <v>68</v>
      </c>
      <c r="R201" s="37" t="s">
        <v>73</v>
      </c>
      <c r="S201" s="37" t="s">
        <v>148</v>
      </c>
      <c r="T201" s="35">
        <v>17</v>
      </c>
      <c r="U201" s="35"/>
      <c r="V201" s="35"/>
      <c r="W201" s="35"/>
      <c r="X201" s="35"/>
      <c r="Y201" s="37" t="s">
        <v>65</v>
      </c>
    </row>
    <row x14ac:dyDescent="0.25" r="202" customHeight="1" ht="18.75">
      <c r="A202" s="36">
        <v>198</v>
      </c>
      <c r="B202" s="37" t="s">
        <v>78</v>
      </c>
      <c r="C202" s="38">
        <v>7.7007775</v>
      </c>
      <c r="D202" s="39">
        <v>-5.0847988</v>
      </c>
      <c r="E202" s="37" t="s">
        <v>64</v>
      </c>
      <c r="F202" s="37" t="s">
        <v>161</v>
      </c>
      <c r="G202" s="40">
        <v>14.3</v>
      </c>
      <c r="H202" s="40">
        <v>5.96</v>
      </c>
      <c r="I202" s="40">
        <v>8.34</v>
      </c>
      <c r="J202" s="40">
        <f>Tableau2[[#This Row], [C_kg/t_L]]/Tableau2[[#This Row], [N_kg/t_L]]</f>
      </c>
      <c r="K202" s="40">
        <v>19</v>
      </c>
      <c r="L202" s="40">
        <v>0.0009</v>
      </c>
      <c r="M202" s="40">
        <v>1.6</v>
      </c>
      <c r="N202" s="40">
        <v>460</v>
      </c>
      <c r="O202" s="35"/>
      <c r="P202" s="35"/>
      <c r="Q202" s="37" t="s">
        <v>68</v>
      </c>
      <c r="R202" s="37" t="s">
        <v>73</v>
      </c>
      <c r="S202" s="37" t="s">
        <v>148</v>
      </c>
      <c r="T202" s="35">
        <v>17</v>
      </c>
      <c r="U202" s="35"/>
      <c r="V202" s="35"/>
      <c r="W202" s="35"/>
      <c r="X202" s="35"/>
      <c r="Y202" s="37" t="s">
        <v>65</v>
      </c>
    </row>
    <row x14ac:dyDescent="0.25" r="203" customHeight="1" ht="18.75">
      <c r="A203" s="36">
        <v>53</v>
      </c>
      <c r="B203" s="37" t="s">
        <v>133</v>
      </c>
      <c r="C203" s="38">
        <v>7.7133702</v>
      </c>
      <c r="D203" s="39">
        <v>-4.9680174</v>
      </c>
      <c r="E203" s="37" t="s">
        <v>64</v>
      </c>
      <c r="F203" s="37" t="s">
        <v>161</v>
      </c>
      <c r="G203" s="40">
        <v>36</v>
      </c>
      <c r="H203" s="40">
        <v>15</v>
      </c>
      <c r="I203" s="40">
        <v>21</v>
      </c>
      <c r="J203" s="40">
        <f>Tableau2[[#This Row], [C_kg/t_L]]/Tableau2[[#This Row], [N_kg/t_L]]</f>
      </c>
      <c r="K203" s="40">
        <v>3.92</v>
      </c>
      <c r="L203" s="40">
        <v>20.23</v>
      </c>
      <c r="M203" s="40">
        <v>11.9</v>
      </c>
      <c r="N203" s="40">
        <v>29.29</v>
      </c>
      <c r="O203" s="35"/>
      <c r="P203" s="35"/>
      <c r="Q203" s="37" t="s">
        <v>68</v>
      </c>
      <c r="R203" s="37" t="s">
        <v>73</v>
      </c>
      <c r="S203" s="37" t="s">
        <v>149</v>
      </c>
      <c r="T203" s="35">
        <v>100</v>
      </c>
      <c r="U203" s="35"/>
      <c r="V203" s="35"/>
      <c r="W203" s="35"/>
      <c r="X203" s="35"/>
      <c r="Y203" s="37" t="s">
        <v>65</v>
      </c>
    </row>
    <row x14ac:dyDescent="0.25" r="204" customHeight="1" ht="18.75">
      <c r="A204" s="36">
        <v>106</v>
      </c>
      <c r="B204" s="37" t="s">
        <v>83</v>
      </c>
      <c r="C204" s="38">
        <v>7.66927</v>
      </c>
      <c r="D204" s="39">
        <v>-4.996318</v>
      </c>
      <c r="E204" s="37" t="s">
        <v>64</v>
      </c>
      <c r="F204" s="37" t="s">
        <v>161</v>
      </c>
      <c r="G204" s="40">
        <v>3.375</v>
      </c>
      <c r="H204" s="40">
        <v>1.688</v>
      </c>
      <c r="I204" s="40">
        <v>1.687</v>
      </c>
      <c r="J204" s="40">
        <f>Tableau2[[#This Row], [C_kg/t_L]]/Tableau2[[#This Row], [N_kg/t_L]]</f>
      </c>
      <c r="K204" s="40">
        <v>32.45</v>
      </c>
      <c r="L204" s="40">
        <v>19.85</v>
      </c>
      <c r="M204" s="40">
        <v>25.05</v>
      </c>
      <c r="N204" s="40">
        <v>350.4</v>
      </c>
      <c r="O204" s="35"/>
      <c r="P204" s="35"/>
      <c r="Q204" s="37" t="s">
        <v>68</v>
      </c>
      <c r="R204" s="37" t="s">
        <v>73</v>
      </c>
      <c r="S204" s="37" t="s">
        <v>130</v>
      </c>
      <c r="T204" s="35">
        <v>13</v>
      </c>
      <c r="U204" s="37" t="s">
        <v>22</v>
      </c>
      <c r="V204" s="37" t="s">
        <v>73</v>
      </c>
      <c r="W204" s="37" t="s">
        <v>24</v>
      </c>
      <c r="X204" s="35"/>
      <c r="Y204" s="37" t="s">
        <v>65</v>
      </c>
    </row>
    <row x14ac:dyDescent="0.25" r="205" customHeight="1" ht="18.75">
      <c r="A205" s="36">
        <v>11</v>
      </c>
      <c r="B205" s="37" t="s">
        <v>91</v>
      </c>
      <c r="C205" s="38">
        <v>7.6702559</v>
      </c>
      <c r="D205" s="39">
        <v>-5.081452</v>
      </c>
      <c r="E205" s="37" t="s">
        <v>64</v>
      </c>
      <c r="F205" s="37" t="s">
        <v>161</v>
      </c>
      <c r="G205" s="40">
        <v>1.45</v>
      </c>
      <c r="H205" s="40">
        <v>0.6</v>
      </c>
      <c r="I205" s="40">
        <v>0.85</v>
      </c>
      <c r="J205" s="40">
        <f>Tableau2[[#This Row], [C_kg/t_L]]/Tableau2[[#This Row], [N_kg/t_L]]</f>
      </c>
      <c r="K205" s="40">
        <v>3.92</v>
      </c>
      <c r="L205" s="40">
        <v>20.23</v>
      </c>
      <c r="M205" s="40">
        <v>11.9</v>
      </c>
      <c r="N205" s="40">
        <v>29.29</v>
      </c>
      <c r="O205" s="35"/>
      <c r="P205" s="35"/>
      <c r="Q205" s="35"/>
      <c r="R205" s="35"/>
      <c r="S205" s="35"/>
      <c r="T205" s="35"/>
      <c r="U205" s="37" t="s">
        <v>22</v>
      </c>
      <c r="V205" s="37" t="s">
        <v>73</v>
      </c>
      <c r="W205" s="37" t="s">
        <v>24</v>
      </c>
      <c r="X205" s="35"/>
      <c r="Y205" s="37" t="s">
        <v>65</v>
      </c>
    </row>
    <row x14ac:dyDescent="0.25" r="206" customHeight="1" ht="18.75">
      <c r="A206" s="36">
        <v>12</v>
      </c>
      <c r="B206" s="37" t="s">
        <v>91</v>
      </c>
      <c r="C206" s="38">
        <v>7.6702559</v>
      </c>
      <c r="D206" s="39">
        <v>-5.081452</v>
      </c>
      <c r="E206" s="37" t="s">
        <v>64</v>
      </c>
      <c r="F206" s="37" t="s">
        <v>161</v>
      </c>
      <c r="G206" s="40">
        <v>4.8</v>
      </c>
      <c r="H206" s="40">
        <v>2</v>
      </c>
      <c r="I206" s="40">
        <v>2.8</v>
      </c>
      <c r="J206" s="40">
        <f>Tableau2[[#This Row], [C_kg/t_L]]/Tableau2[[#This Row], [N_kg/t_L]]</f>
      </c>
      <c r="K206" s="40">
        <v>3.92</v>
      </c>
      <c r="L206" s="40">
        <v>20.23</v>
      </c>
      <c r="M206" s="40">
        <v>11.9</v>
      </c>
      <c r="N206" s="40">
        <v>29.29</v>
      </c>
      <c r="O206" s="35"/>
      <c r="P206" s="35"/>
      <c r="Q206" s="35"/>
      <c r="R206" s="35"/>
      <c r="S206" s="35"/>
      <c r="T206" s="35"/>
      <c r="U206" s="37" t="s">
        <v>22</v>
      </c>
      <c r="V206" s="37" t="s">
        <v>73</v>
      </c>
      <c r="W206" s="37" t="s">
        <v>24</v>
      </c>
      <c r="X206" s="35"/>
      <c r="Y206" s="37" t="s">
        <v>65</v>
      </c>
    </row>
    <row x14ac:dyDescent="0.25" r="207" customHeight="1" ht="18.75">
      <c r="A207" s="36">
        <v>99</v>
      </c>
      <c r="B207" s="37" t="s">
        <v>82</v>
      </c>
      <c r="C207" s="38">
        <v>7.6414126</v>
      </c>
      <c r="D207" s="39">
        <v>-5.0275157</v>
      </c>
      <c r="E207" s="37" t="s">
        <v>64</v>
      </c>
      <c r="F207" s="37" t="s">
        <v>161</v>
      </c>
      <c r="G207" s="40">
        <v>8.64</v>
      </c>
      <c r="H207" s="40">
        <v>3.6</v>
      </c>
      <c r="I207" s="40">
        <v>5.04</v>
      </c>
      <c r="J207" s="40">
        <f>Tableau2[[#This Row], [C_kg/t_L]]/Tableau2[[#This Row], [N_kg/t_L]]</f>
      </c>
      <c r="K207" s="40">
        <v>32.45</v>
      </c>
      <c r="L207" s="40">
        <v>19.85</v>
      </c>
      <c r="M207" s="40">
        <v>25.05</v>
      </c>
      <c r="N207" s="40">
        <v>350.4</v>
      </c>
      <c r="O207" s="35"/>
      <c r="P207" s="35"/>
      <c r="Q207" s="35"/>
      <c r="R207" s="35"/>
      <c r="S207" s="35"/>
      <c r="T207" s="35"/>
      <c r="U207" s="37" t="s">
        <v>22</v>
      </c>
      <c r="V207" s="37" t="s">
        <v>73</v>
      </c>
      <c r="W207" s="37" t="s">
        <v>24</v>
      </c>
      <c r="X207" s="35"/>
      <c r="Y207" s="37" t="s">
        <v>65</v>
      </c>
    </row>
    <row x14ac:dyDescent="0.25" r="208" customHeight="1" ht="18.75">
      <c r="A208" s="36">
        <v>7</v>
      </c>
      <c r="B208" s="37" t="s">
        <v>134</v>
      </c>
      <c r="C208" s="38">
        <v>7.6454763</v>
      </c>
      <c r="D208" s="39">
        <v>-5.0211915</v>
      </c>
      <c r="E208" s="37" t="s">
        <v>64</v>
      </c>
      <c r="F208" s="37" t="s">
        <v>161</v>
      </c>
      <c r="G208" s="40">
        <v>0.36</v>
      </c>
      <c r="H208" s="40">
        <v>0.15</v>
      </c>
      <c r="I208" s="40">
        <v>0.21</v>
      </c>
      <c r="J208" s="40">
        <f>Tableau2[[#This Row], [C_kg/t_L]]/Tableau2[[#This Row], [N_kg/t_L]]</f>
      </c>
      <c r="K208" s="40">
        <v>3.92</v>
      </c>
      <c r="L208" s="40">
        <v>20.23</v>
      </c>
      <c r="M208" s="40">
        <v>11.9</v>
      </c>
      <c r="N208" s="40">
        <v>29.29</v>
      </c>
      <c r="O208" s="37" t="s">
        <v>135</v>
      </c>
      <c r="P208" s="35"/>
      <c r="Q208" s="35"/>
      <c r="R208" s="35"/>
      <c r="S208" s="35"/>
      <c r="T208" s="35"/>
      <c r="U208" s="37" t="s">
        <v>22</v>
      </c>
      <c r="V208" s="37" t="s">
        <v>73</v>
      </c>
      <c r="W208" s="37" t="s">
        <v>24</v>
      </c>
      <c r="X208" s="35"/>
      <c r="Y208" s="37" t="s">
        <v>65</v>
      </c>
    </row>
    <row x14ac:dyDescent="0.25" r="209" customHeight="1" ht="18.75">
      <c r="A209" s="36">
        <v>205</v>
      </c>
      <c r="B209" s="37" t="s">
        <v>125</v>
      </c>
      <c r="C209" s="38">
        <v>7.7006906</v>
      </c>
      <c r="D209" s="39">
        <v>-5.0991083</v>
      </c>
      <c r="E209" s="37" t="s">
        <v>64</v>
      </c>
      <c r="F209" s="37" t="s">
        <v>161</v>
      </c>
      <c r="G209" s="40">
        <v>0.9</v>
      </c>
      <c r="H209" s="40">
        <v>0.375</v>
      </c>
      <c r="I209" s="40">
        <v>0.525</v>
      </c>
      <c r="J209" s="40">
        <f>Tableau2[[#This Row], [C_kg/t_L]]/Tableau2[[#This Row], [N_kg/t_L]]</f>
      </c>
      <c r="K209" s="40">
        <v>6.5</v>
      </c>
      <c r="L209" s="40">
        <v>18.88</v>
      </c>
      <c r="M209" s="40">
        <v>18.49</v>
      </c>
      <c r="N209" s="40">
        <v>27.8</v>
      </c>
      <c r="O209" s="35"/>
      <c r="P209" s="35"/>
      <c r="Q209" s="35"/>
      <c r="R209" s="35"/>
      <c r="S209" s="35"/>
      <c r="T209" s="35"/>
      <c r="U209" s="35"/>
      <c r="V209" s="35"/>
      <c r="W209" s="35"/>
      <c r="X209" s="37" t="s">
        <v>70</v>
      </c>
      <c r="Y209" s="37" t="s">
        <v>65</v>
      </c>
    </row>
    <row x14ac:dyDescent="0.25" r="210" customHeight="1" ht="18.75">
      <c r="A210" s="36">
        <v>210</v>
      </c>
      <c r="B210" s="37" t="s">
        <v>79</v>
      </c>
      <c r="C210" s="38">
        <v>7.685176</v>
      </c>
      <c r="D210" s="39">
        <v>-5.0942596</v>
      </c>
      <c r="E210" s="37" t="s">
        <v>64</v>
      </c>
      <c r="F210" s="37" t="s">
        <v>161</v>
      </c>
      <c r="G210" s="40">
        <v>1.62</v>
      </c>
      <c r="H210" s="40">
        <v>0.675</v>
      </c>
      <c r="I210" s="40">
        <v>0.945</v>
      </c>
      <c r="J210" s="40">
        <f>Tableau2[[#This Row], [C_kg/t_L]]/Tableau2[[#This Row], [N_kg/t_L]]</f>
      </c>
      <c r="K210" s="40">
        <v>6.5</v>
      </c>
      <c r="L210" s="40">
        <v>18.88</v>
      </c>
      <c r="M210" s="40">
        <v>18.49</v>
      </c>
      <c r="N210" s="40">
        <v>27.8</v>
      </c>
      <c r="O210" s="35"/>
      <c r="P210" s="35"/>
      <c r="Q210" s="35"/>
      <c r="R210" s="35"/>
      <c r="S210" s="35"/>
      <c r="T210" s="35"/>
      <c r="U210" s="35"/>
      <c r="V210" s="35"/>
      <c r="W210" s="35"/>
      <c r="X210" s="37" t="s">
        <v>70</v>
      </c>
      <c r="Y210" s="37" t="s">
        <v>65</v>
      </c>
    </row>
    <row x14ac:dyDescent="0.25" r="211" customHeight="1" ht="18.75">
      <c r="A211" s="36">
        <v>211</v>
      </c>
      <c r="B211" s="37" t="s">
        <v>79</v>
      </c>
      <c r="C211" s="38">
        <v>7.685176</v>
      </c>
      <c r="D211" s="39">
        <v>-5.0942596</v>
      </c>
      <c r="E211" s="37" t="s">
        <v>64</v>
      </c>
      <c r="F211" s="37" t="s">
        <v>161</v>
      </c>
      <c r="G211" s="40">
        <v>0.72</v>
      </c>
      <c r="H211" s="40">
        <v>0.3</v>
      </c>
      <c r="I211" s="40">
        <v>0.42</v>
      </c>
      <c r="J211" s="40">
        <f>Tableau2[[#This Row], [C_kg/t_L]]/Tableau2[[#This Row], [N_kg/t_L]]</f>
      </c>
      <c r="K211" s="40">
        <v>6.5</v>
      </c>
      <c r="L211" s="40">
        <v>18.88</v>
      </c>
      <c r="M211" s="40">
        <v>18.49</v>
      </c>
      <c r="N211" s="40">
        <v>27.8</v>
      </c>
      <c r="O211" s="35"/>
      <c r="P211" s="35"/>
      <c r="Q211" s="35"/>
      <c r="R211" s="35"/>
      <c r="S211" s="35"/>
      <c r="T211" s="35"/>
      <c r="U211" s="35"/>
      <c r="V211" s="35"/>
      <c r="W211" s="35"/>
      <c r="X211" s="37" t="s">
        <v>70</v>
      </c>
      <c r="Y211" s="37" t="s">
        <v>65</v>
      </c>
    </row>
    <row x14ac:dyDescent="0.25" r="212" customHeight="1" ht="18.75">
      <c r="A212" s="36">
        <v>204</v>
      </c>
      <c r="B212" s="37" t="s">
        <v>125</v>
      </c>
      <c r="C212" s="38">
        <v>7.7006906</v>
      </c>
      <c r="D212" s="39">
        <v>-5.0991083</v>
      </c>
      <c r="E212" s="37" t="s">
        <v>64</v>
      </c>
      <c r="F212" s="37" t="s">
        <v>161</v>
      </c>
      <c r="G212" s="40">
        <v>9.15</v>
      </c>
      <c r="H212" s="40">
        <v>3.81</v>
      </c>
      <c r="I212" s="40">
        <v>5.34</v>
      </c>
      <c r="J212" s="40">
        <f>Tableau2[[#This Row], [C_kg/t_L]]/Tableau2[[#This Row], [N_kg/t_L]]</f>
      </c>
      <c r="K212" s="40">
        <v>3.2</v>
      </c>
      <c r="L212" s="40">
        <v>2.5</v>
      </c>
      <c r="M212" s="40">
        <v>2</v>
      </c>
      <c r="N212" s="40">
        <v>29.3</v>
      </c>
      <c r="O212" s="35"/>
      <c r="P212" s="35"/>
      <c r="Q212" s="35"/>
      <c r="R212" s="35"/>
      <c r="S212" s="35"/>
      <c r="T212" s="35"/>
      <c r="U212" s="35"/>
      <c r="V212" s="35"/>
      <c r="W212" s="35"/>
      <c r="X212" s="37" t="s">
        <v>70</v>
      </c>
      <c r="Y212" s="37" t="s">
        <v>65</v>
      </c>
    </row>
    <row x14ac:dyDescent="0.25" r="213" customHeight="1" ht="18.75">
      <c r="A213" s="36">
        <v>174</v>
      </c>
      <c r="B213" s="37" t="s">
        <v>33</v>
      </c>
      <c r="C213" s="38">
        <v>7.720978</v>
      </c>
      <c r="D213" s="39">
        <v>-5.004407</v>
      </c>
      <c r="E213" s="37" t="s">
        <v>64</v>
      </c>
      <c r="F213" s="37" t="s">
        <v>162</v>
      </c>
      <c r="G213" s="40">
        <v>23.4</v>
      </c>
      <c r="H213" s="40">
        <v>9.75</v>
      </c>
      <c r="I213" s="40">
        <v>13.65</v>
      </c>
      <c r="J213" s="40">
        <f>Tableau2[[#This Row], [C_kg/t_L]]/Tableau2[[#This Row], [N_kg/t_L]]</f>
      </c>
      <c r="K213" s="40">
        <v>32.45</v>
      </c>
      <c r="L213" s="40">
        <v>19.85</v>
      </c>
      <c r="M213" s="40">
        <v>25.05</v>
      </c>
      <c r="N213" s="40">
        <v>350.4</v>
      </c>
      <c r="O213" s="35"/>
      <c r="P213" s="35"/>
      <c r="Q213" s="35"/>
      <c r="R213" s="35"/>
      <c r="S213" s="35"/>
      <c r="T213" s="35"/>
      <c r="U213" s="37" t="s">
        <v>22</v>
      </c>
      <c r="V213" s="37" t="s">
        <v>73</v>
      </c>
      <c r="W213" s="37" t="s">
        <v>24</v>
      </c>
      <c r="X213" s="37" t="s">
        <v>70</v>
      </c>
      <c r="Y213" s="37" t="s">
        <v>65</v>
      </c>
    </row>
    <row x14ac:dyDescent="0.25" r="214" customHeight="1" ht="18.75">
      <c r="A214" s="36">
        <v>222</v>
      </c>
      <c r="B214" s="37" t="s">
        <v>66</v>
      </c>
      <c r="C214" s="38">
        <v>7.7547882</v>
      </c>
      <c r="D214" s="39">
        <v>-5.1071</v>
      </c>
      <c r="E214" s="37" t="s">
        <v>62</v>
      </c>
      <c r="F214" s="37" t="s">
        <v>163</v>
      </c>
      <c r="G214" s="40">
        <v>375</v>
      </c>
      <c r="H214" s="40">
        <v>125</v>
      </c>
      <c r="I214" s="40">
        <v>250</v>
      </c>
      <c r="J214" s="40"/>
      <c r="K214" s="40">
        <v>7.4</v>
      </c>
      <c r="L214" s="40">
        <v>0.36</v>
      </c>
      <c r="M214" s="40">
        <v>9.28</v>
      </c>
      <c r="N214" s="40"/>
      <c r="O214" s="35"/>
      <c r="P214" s="35"/>
      <c r="Q214" s="37" t="s">
        <v>64</v>
      </c>
      <c r="R214" s="37" t="s">
        <v>32</v>
      </c>
      <c r="S214" s="37" t="s">
        <v>24</v>
      </c>
      <c r="T214" s="35">
        <v>5</v>
      </c>
      <c r="U214" s="35"/>
      <c r="V214" s="35"/>
      <c r="W214" s="35"/>
      <c r="X214" s="35"/>
      <c r="Y214" s="37" t="s">
        <v>65</v>
      </c>
    </row>
    <row x14ac:dyDescent="0.25" r="215" customHeight="1" ht="18.75">
      <c r="A215" s="36">
        <v>75</v>
      </c>
      <c r="B215" s="37" t="s">
        <v>61</v>
      </c>
      <c r="C215" s="38">
        <v>7.6986125</v>
      </c>
      <c r="D215" s="39">
        <v>-4.9675469</v>
      </c>
      <c r="E215" s="37" t="s">
        <v>62</v>
      </c>
      <c r="F215" s="37" t="s">
        <v>163</v>
      </c>
      <c r="G215" s="40">
        <v>8400</v>
      </c>
      <c r="H215" s="40">
        <v>3500</v>
      </c>
      <c r="I215" s="40">
        <v>4900</v>
      </c>
      <c r="J215" s="40"/>
      <c r="K215" s="40">
        <v>7.4</v>
      </c>
      <c r="L215" s="40">
        <v>0.36</v>
      </c>
      <c r="M215" s="40">
        <v>9.28</v>
      </c>
      <c r="N215" s="40"/>
      <c r="O215" s="35"/>
      <c r="P215" s="35"/>
      <c r="Q215" s="35"/>
      <c r="R215" s="35"/>
      <c r="S215" s="35"/>
      <c r="T215" s="35"/>
      <c r="U215" s="37" t="s">
        <v>120</v>
      </c>
      <c r="V215" s="35"/>
      <c r="W215" s="35"/>
      <c r="X215" s="37" t="s">
        <v>70</v>
      </c>
      <c r="Y215" s="37" t="s">
        <v>65</v>
      </c>
    </row>
    <row x14ac:dyDescent="0.25" r="216" customHeight="1" ht="18.75">
      <c r="A216" s="36">
        <v>125</v>
      </c>
      <c r="B216" s="37" t="s">
        <v>49</v>
      </c>
      <c r="C216" s="38">
        <v>7.7141646</v>
      </c>
      <c r="D216" s="39">
        <v>-4.970018</v>
      </c>
      <c r="E216" s="37" t="s">
        <v>138</v>
      </c>
      <c r="F216" s="37" t="s">
        <v>164</v>
      </c>
      <c r="G216" s="40">
        <v>4.5</v>
      </c>
      <c r="H216" s="40">
        <v>0</v>
      </c>
      <c r="I216" s="40">
        <v>4.5</v>
      </c>
      <c r="J216" s="40">
        <f>Tableau2[[#This Row], [C_kg/t_L]]/Tableau2[[#This Row], [N_kg/t_L]]</f>
      </c>
      <c r="K216" s="40">
        <v>0.9</v>
      </c>
      <c r="L216" s="40">
        <v>0.12</v>
      </c>
      <c r="M216" s="40">
        <v>0.72</v>
      </c>
      <c r="N216" s="40">
        <v>198.84</v>
      </c>
      <c r="O216" s="37" t="s">
        <v>22</v>
      </c>
      <c r="P216" s="37" t="s">
        <v>87</v>
      </c>
      <c r="Q216" s="35"/>
      <c r="R216" s="35"/>
      <c r="S216" s="35"/>
      <c r="T216" s="35"/>
      <c r="U216" s="35"/>
      <c r="V216" s="35"/>
      <c r="W216" s="35"/>
      <c r="X216" s="35"/>
      <c r="Y216" s="37" t="s">
        <v>65</v>
      </c>
    </row>
    <row x14ac:dyDescent="0.25" r="217" customHeight="1" ht="18.75">
      <c r="A217" s="36">
        <v>59</v>
      </c>
      <c r="B217" s="37" t="s">
        <v>133</v>
      </c>
      <c r="C217" s="38">
        <v>7.711442</v>
      </c>
      <c r="D217" s="39">
        <v>-4.9729652</v>
      </c>
      <c r="E217" s="37" t="s">
        <v>138</v>
      </c>
      <c r="F217" s="37" t="s">
        <v>164</v>
      </c>
      <c r="G217" s="40">
        <v>2.25</v>
      </c>
      <c r="H217" s="40">
        <v>0</v>
      </c>
      <c r="I217" s="40">
        <v>2.25</v>
      </c>
      <c r="J217" s="40">
        <f>Tableau2[[#This Row], [C_kg/t_L]]/Tableau2[[#This Row], [N_kg/t_L]]</f>
      </c>
      <c r="K217" s="40">
        <v>0.9</v>
      </c>
      <c r="L217" s="40">
        <v>0.12</v>
      </c>
      <c r="M217" s="40">
        <v>0.72</v>
      </c>
      <c r="N217" s="40">
        <v>198.84</v>
      </c>
      <c r="O217" s="35"/>
      <c r="P217" s="35"/>
      <c r="Q217" s="35"/>
      <c r="R217" s="35"/>
      <c r="S217" s="35"/>
      <c r="T217" s="35"/>
      <c r="U217" s="37" t="s">
        <v>120</v>
      </c>
      <c r="V217" s="35"/>
      <c r="W217" s="35"/>
      <c r="X217" s="37" t="s">
        <v>70</v>
      </c>
      <c r="Y217" s="37" t="s">
        <v>65</v>
      </c>
    </row>
    <row x14ac:dyDescent="0.25" r="218" customHeight="1" ht="18.75">
      <c r="A218" s="36">
        <v>162</v>
      </c>
      <c r="B218" s="37" t="s">
        <v>61</v>
      </c>
      <c r="C218" s="38">
        <v>7.6847734</v>
      </c>
      <c r="D218" s="39">
        <v>-4.9577988</v>
      </c>
      <c r="E218" s="37" t="s">
        <v>138</v>
      </c>
      <c r="F218" s="37" t="s">
        <v>164</v>
      </c>
      <c r="G218" s="40">
        <v>6.75</v>
      </c>
      <c r="H218" s="40">
        <v>4.5</v>
      </c>
      <c r="I218" s="40">
        <v>2.25</v>
      </c>
      <c r="J218" s="40">
        <f>Tableau2[[#This Row], [C_kg/t_L]]/Tableau2[[#This Row], [N_kg/t_L]]</f>
      </c>
      <c r="K218" s="40">
        <v>0.9</v>
      </c>
      <c r="L218" s="40">
        <v>0.12</v>
      </c>
      <c r="M218" s="40">
        <v>0.72</v>
      </c>
      <c r="N218" s="40">
        <v>198.84</v>
      </c>
      <c r="O218" s="37" t="s">
        <v>30</v>
      </c>
      <c r="P218" s="37" t="s">
        <v>32</v>
      </c>
      <c r="Q218" s="35"/>
      <c r="R218" s="35"/>
      <c r="S218" s="35"/>
      <c r="T218" s="35"/>
      <c r="U218" s="35"/>
      <c r="V218" s="35"/>
      <c r="W218" s="35"/>
      <c r="X218" s="37" t="s">
        <v>165</v>
      </c>
      <c r="Y218" s="37" t="s">
        <v>65</v>
      </c>
    </row>
    <row x14ac:dyDescent="0.25" r="219" customHeight="1" ht="18.75">
      <c r="A219" s="36">
        <v>43</v>
      </c>
      <c r="B219" s="37" t="s">
        <v>19</v>
      </c>
      <c r="C219" s="38">
        <v>7.68116</v>
      </c>
      <c r="D219" s="39">
        <v>-5.050556</v>
      </c>
      <c r="E219" s="37" t="s">
        <v>138</v>
      </c>
      <c r="F219" s="37" t="s">
        <v>166</v>
      </c>
      <c r="G219" s="40">
        <v>2.12</v>
      </c>
      <c r="H219" s="40">
        <v>0.71</v>
      </c>
      <c r="I219" s="40">
        <v>1.41</v>
      </c>
      <c r="J219" s="40">
        <f>Tableau2[[#This Row], [C_kg/t_L]]/Tableau2[[#This Row], [N_kg/t_L]]</f>
      </c>
      <c r="K219" s="40">
        <v>0.9</v>
      </c>
      <c r="L219" s="40">
        <v>0.12</v>
      </c>
      <c r="M219" s="40">
        <v>0.72</v>
      </c>
      <c r="N219" s="40">
        <v>198.84</v>
      </c>
      <c r="O219" s="37" t="s">
        <v>22</v>
      </c>
      <c r="P219" s="37" t="s">
        <v>72</v>
      </c>
      <c r="Q219" s="37" t="s">
        <v>30</v>
      </c>
      <c r="R219" s="37" t="s">
        <v>32</v>
      </c>
      <c r="S219" s="37" t="s">
        <v>24</v>
      </c>
      <c r="T219" s="35"/>
      <c r="U219" s="35"/>
      <c r="V219" s="35"/>
      <c r="W219" s="35"/>
      <c r="X219" s="35"/>
      <c r="Y219" s="37" t="s">
        <v>65</v>
      </c>
    </row>
    <row x14ac:dyDescent="0.25" r="220" customHeight="1" ht="18.75">
      <c r="A220" s="36">
        <v>140</v>
      </c>
      <c r="B220" s="37" t="s">
        <v>93</v>
      </c>
      <c r="C220" s="38">
        <v>7.707121</v>
      </c>
      <c r="D220" s="39">
        <v>-5.0325228</v>
      </c>
      <c r="E220" s="37" t="s">
        <v>138</v>
      </c>
      <c r="F220" s="37" t="s">
        <v>166</v>
      </c>
      <c r="G220" s="40">
        <v>0.53</v>
      </c>
      <c r="H220" s="40">
        <v>0.177</v>
      </c>
      <c r="I220" s="40">
        <v>0.353</v>
      </c>
      <c r="J220" s="40">
        <f>Tableau2[[#This Row], [C_kg/t_L]]/Tableau2[[#This Row], [N_kg/t_L]]</f>
      </c>
      <c r="K220" s="40">
        <v>0.9</v>
      </c>
      <c r="L220" s="40">
        <v>0.12</v>
      </c>
      <c r="M220" s="40">
        <v>0.72</v>
      </c>
      <c r="N220" s="40">
        <v>198.84</v>
      </c>
      <c r="O220" s="37" t="s">
        <v>22</v>
      </c>
      <c r="P220" s="37" t="s">
        <v>167</v>
      </c>
      <c r="Q220" s="35"/>
      <c r="R220" s="35"/>
      <c r="S220" s="35"/>
      <c r="T220" s="35"/>
      <c r="U220" s="35"/>
      <c r="V220" s="35"/>
      <c r="W220" s="35"/>
      <c r="X220" s="35"/>
      <c r="Y220" s="37" t="s">
        <v>65</v>
      </c>
    </row>
    <row x14ac:dyDescent="0.25" r="221" customHeight="1" ht="18.75">
      <c r="A221" s="36">
        <v>8</v>
      </c>
      <c r="B221" s="37" t="s">
        <v>134</v>
      </c>
      <c r="C221" s="38">
        <v>7.646167</v>
      </c>
      <c r="D221" s="39">
        <v>-5.021266</v>
      </c>
      <c r="E221" s="37" t="s">
        <v>138</v>
      </c>
      <c r="F221" s="37" t="s">
        <v>166</v>
      </c>
      <c r="G221" s="40">
        <v>2.12</v>
      </c>
      <c r="H221" s="40">
        <v>0.71</v>
      </c>
      <c r="I221" s="40">
        <v>1.41</v>
      </c>
      <c r="J221" s="40">
        <f>Tableau2[[#This Row], [C_kg/t_L]]/Tableau2[[#This Row], [N_kg/t_L]]</f>
      </c>
      <c r="K221" s="40">
        <v>0.9</v>
      </c>
      <c r="L221" s="40">
        <v>0.12</v>
      </c>
      <c r="M221" s="40">
        <v>0.72</v>
      </c>
      <c r="N221" s="40">
        <v>198.84</v>
      </c>
      <c r="O221" s="37" t="s">
        <v>168</v>
      </c>
      <c r="P221" s="37" t="s">
        <v>167</v>
      </c>
      <c r="Q221" s="35"/>
      <c r="R221" s="35"/>
      <c r="S221" s="35"/>
      <c r="T221" s="35"/>
      <c r="U221" s="35"/>
      <c r="V221" s="35"/>
      <c r="W221" s="35"/>
      <c r="X221" s="35"/>
      <c r="Y221" s="37" t="s">
        <v>65</v>
      </c>
    </row>
    <row x14ac:dyDescent="0.25" r="222" customHeight="1" ht="18.75">
      <c r="A222" s="36">
        <v>152</v>
      </c>
      <c r="B222" s="37" t="s">
        <v>89</v>
      </c>
      <c r="C222" s="38">
        <v>7.705434</v>
      </c>
      <c r="D222" s="39">
        <v>-4.985853</v>
      </c>
      <c r="E222" s="37" t="s">
        <v>138</v>
      </c>
      <c r="F222" s="37" t="s">
        <v>166</v>
      </c>
      <c r="G222" s="40">
        <v>1.06</v>
      </c>
      <c r="H222" s="40">
        <v>0.354</v>
      </c>
      <c r="I222" s="40">
        <v>0.706</v>
      </c>
      <c r="J222" s="40">
        <f>Tableau2[[#This Row], [C_kg/t_L]]/Tableau2[[#This Row], [N_kg/t_L]]</f>
      </c>
      <c r="K222" s="40">
        <v>0.9</v>
      </c>
      <c r="L222" s="40">
        <v>0.12</v>
      </c>
      <c r="M222" s="40">
        <v>0.72</v>
      </c>
      <c r="N222" s="40">
        <v>198.84</v>
      </c>
      <c r="O222" s="35"/>
      <c r="P222" s="35"/>
      <c r="Q222" s="35"/>
      <c r="R222" s="35"/>
      <c r="S222" s="35"/>
      <c r="T222" s="35"/>
      <c r="U222" s="37" t="s">
        <v>64</v>
      </c>
      <c r="V222" s="37" t="s">
        <v>32</v>
      </c>
      <c r="W222" s="37" t="s">
        <v>24</v>
      </c>
      <c r="X222" s="37" t="s">
        <v>70</v>
      </c>
      <c r="Y222" s="37" t="s">
        <v>65</v>
      </c>
    </row>
    <row x14ac:dyDescent="0.25" r="223" customHeight="1" ht="18.75">
      <c r="A223" s="36">
        <v>191</v>
      </c>
      <c r="B223" s="37" t="s">
        <v>95</v>
      </c>
      <c r="C223" s="38">
        <v>7.733742</v>
      </c>
      <c r="D223" s="39">
        <v>-5.080349</v>
      </c>
      <c r="E223" s="37" t="s">
        <v>62</v>
      </c>
      <c r="F223" s="37" t="s">
        <v>31</v>
      </c>
      <c r="G223" s="40">
        <v>12.48</v>
      </c>
      <c r="H223" s="40">
        <v>5.2</v>
      </c>
      <c r="I223" s="40">
        <v>7.28</v>
      </c>
      <c r="J223" s="40">
        <f>Tableau2[[#This Row], [C_kg/t_L]]/Tableau2[[#This Row], [N_kg/t_L]]</f>
      </c>
      <c r="K223" s="40">
        <v>10</v>
      </c>
      <c r="L223" s="40">
        <v>16</v>
      </c>
      <c r="M223" s="40">
        <v>11</v>
      </c>
      <c r="N223" s="40">
        <v>487</v>
      </c>
      <c r="O223" s="35"/>
      <c r="P223" s="35"/>
      <c r="Q223" s="37" t="s">
        <v>30</v>
      </c>
      <c r="R223" s="37" t="s">
        <v>32</v>
      </c>
      <c r="S223" s="37" t="s">
        <v>24</v>
      </c>
      <c r="T223" s="35">
        <v>12.5</v>
      </c>
      <c r="U223" s="37" t="s">
        <v>36</v>
      </c>
      <c r="V223" s="35"/>
      <c r="W223" s="35"/>
      <c r="X223" s="35"/>
      <c r="Y223" s="37" t="s">
        <v>65</v>
      </c>
    </row>
    <row x14ac:dyDescent="0.25" r="224" customHeight="1" ht="18.75">
      <c r="A224" s="36">
        <v>212</v>
      </c>
      <c r="B224" s="37" t="s">
        <v>79</v>
      </c>
      <c r="C224" s="38">
        <v>7.6846867</v>
      </c>
      <c r="D224" s="39">
        <v>-5.0949834</v>
      </c>
      <c r="E224" s="37" t="s">
        <v>62</v>
      </c>
      <c r="F224" s="37" t="s">
        <v>31</v>
      </c>
      <c r="G224" s="40">
        <v>156</v>
      </c>
      <c r="H224" s="40">
        <v>65</v>
      </c>
      <c r="I224" s="40">
        <v>91</v>
      </c>
      <c r="J224" s="40">
        <f>Tableau2[[#This Row], [C_kg/t_L]]/Tableau2[[#This Row], [N_kg/t_L]]</f>
      </c>
      <c r="K224" s="40">
        <v>10</v>
      </c>
      <c r="L224" s="40">
        <v>16</v>
      </c>
      <c r="M224" s="40">
        <v>11</v>
      </c>
      <c r="N224" s="40">
        <v>487</v>
      </c>
      <c r="O224" s="35"/>
      <c r="P224" s="35"/>
      <c r="Q224" s="37" t="s">
        <v>30</v>
      </c>
      <c r="R224" s="37" t="s">
        <v>32</v>
      </c>
      <c r="S224" s="37" t="s">
        <v>24</v>
      </c>
      <c r="T224" s="35">
        <v>12.5</v>
      </c>
      <c r="U224" s="37" t="s">
        <v>52</v>
      </c>
      <c r="V224" s="35"/>
      <c r="W224" s="35"/>
      <c r="X224" s="35"/>
      <c r="Y224" s="37" t="s">
        <v>65</v>
      </c>
    </row>
    <row x14ac:dyDescent="0.25" r="225" customHeight="1" ht="18.75">
      <c r="A225" s="36">
        <v>175</v>
      </c>
      <c r="B225" s="37" t="s">
        <v>33</v>
      </c>
      <c r="C225" s="38">
        <v>7.7242375</v>
      </c>
      <c r="D225" s="39">
        <v>-5.0000469</v>
      </c>
      <c r="E225" s="37" t="s">
        <v>62</v>
      </c>
      <c r="F225" s="37" t="s">
        <v>31</v>
      </c>
      <c r="G225" s="40">
        <v>1998</v>
      </c>
      <c r="H225" s="40">
        <v>832.5</v>
      </c>
      <c r="I225" s="40">
        <v>1165.5</v>
      </c>
      <c r="J225" s="40">
        <f>Tableau2[[#This Row], [C_kg/t_L]]/Tableau2[[#This Row], [N_kg/t_L]]</f>
      </c>
      <c r="K225" s="40">
        <v>10</v>
      </c>
      <c r="L225" s="40">
        <v>16</v>
      </c>
      <c r="M225" s="40">
        <v>11</v>
      </c>
      <c r="N225" s="40">
        <v>487</v>
      </c>
      <c r="O225" s="35"/>
      <c r="P225" s="35"/>
      <c r="Q225" s="37" t="s">
        <v>30</v>
      </c>
      <c r="R225" s="37" t="s">
        <v>32</v>
      </c>
      <c r="S225" s="37" t="s">
        <v>24</v>
      </c>
      <c r="T225" s="35">
        <v>15</v>
      </c>
      <c r="U225" s="35"/>
      <c r="V225" s="35"/>
      <c r="W225" s="35"/>
      <c r="X225" s="35"/>
      <c r="Y225" s="37" t="s">
        <v>65</v>
      </c>
    </row>
    <row x14ac:dyDescent="0.25" r="226" customHeight="1" ht="18.75">
      <c r="A226" s="36">
        <v>26</v>
      </c>
      <c r="B226" s="37" t="s">
        <v>152</v>
      </c>
      <c r="C226" s="38">
        <v>7.779057</v>
      </c>
      <c r="D226" s="39">
        <v>-5.077753</v>
      </c>
      <c r="E226" s="37" t="s">
        <v>138</v>
      </c>
      <c r="F226" s="37" t="s">
        <v>169</v>
      </c>
      <c r="G226" s="40">
        <v>242</v>
      </c>
      <c r="H226" s="40">
        <v>193.6</v>
      </c>
      <c r="I226" s="40">
        <v>48.4</v>
      </c>
      <c r="J226" s="40"/>
      <c r="K226" s="40"/>
      <c r="L226" s="40"/>
      <c r="M226" s="40"/>
      <c r="N226" s="40"/>
      <c r="O226" s="35"/>
      <c r="P226" s="35"/>
      <c r="Q226" s="35"/>
      <c r="R226" s="35"/>
      <c r="S226" s="35"/>
      <c r="T226" s="35"/>
      <c r="U226" s="35"/>
      <c r="V226" s="35"/>
      <c r="W226" s="35"/>
      <c r="X226" s="37" t="s">
        <v>70</v>
      </c>
      <c r="Y226" s="37" t="s">
        <v>65</v>
      </c>
    </row>
    <row x14ac:dyDescent="0.25" r="227" customHeight="1" ht="18.75">
      <c r="A227" s="36">
        <v>141</v>
      </c>
      <c r="B227" s="37" t="s">
        <v>93</v>
      </c>
      <c r="C227" s="38">
        <v>7.707121</v>
      </c>
      <c r="D227" s="39">
        <v>-5.0325228</v>
      </c>
      <c r="E227" s="37" t="s">
        <v>138</v>
      </c>
      <c r="F227" s="37" t="s">
        <v>170</v>
      </c>
      <c r="G227" s="40">
        <v>0.7</v>
      </c>
      <c r="H227" s="40">
        <v>0.23</v>
      </c>
      <c r="I227" s="40">
        <v>0.47</v>
      </c>
      <c r="J227" s="40">
        <f>Tableau2[[#This Row], [C_kg/t_L]]/Tableau2[[#This Row], [N_kg/t_L]]</f>
      </c>
      <c r="K227" s="40">
        <v>14.05</v>
      </c>
      <c r="L227" s="40">
        <v>3.7</v>
      </c>
      <c r="M227" s="40">
        <v>13.05</v>
      </c>
      <c r="N227" s="40">
        <v>180.85</v>
      </c>
      <c r="O227" s="35"/>
      <c r="P227" s="35"/>
      <c r="Q227" s="35"/>
      <c r="R227" s="35"/>
      <c r="S227" s="35"/>
      <c r="T227" s="35"/>
      <c r="U227" s="37" t="s">
        <v>64</v>
      </c>
      <c r="V227" s="37" t="s">
        <v>32</v>
      </c>
      <c r="W227" s="37" t="s">
        <v>24</v>
      </c>
      <c r="X227" s="35"/>
      <c r="Y227" s="37" t="s">
        <v>65</v>
      </c>
    </row>
    <row x14ac:dyDescent="0.25" r="228" customHeight="1" ht="18.75">
      <c r="A228" s="36">
        <v>160</v>
      </c>
      <c r="B228" s="37" t="s">
        <v>61</v>
      </c>
      <c r="C228" s="38">
        <v>7.6847734</v>
      </c>
      <c r="D228" s="39">
        <v>-4.9577988</v>
      </c>
      <c r="E228" s="37" t="s">
        <v>138</v>
      </c>
      <c r="F228" s="37" t="s">
        <v>171</v>
      </c>
      <c r="G228" s="40">
        <v>0.45</v>
      </c>
      <c r="H228" s="40">
        <v>0.075</v>
      </c>
      <c r="I228" s="40">
        <v>0.375</v>
      </c>
      <c r="J228" s="40"/>
      <c r="K228" s="40">
        <v>11</v>
      </c>
      <c r="L228" s="40">
        <v>5</v>
      </c>
      <c r="M228" s="40">
        <v>6.6</v>
      </c>
      <c r="N228" s="40"/>
      <c r="O228" s="37" t="s">
        <v>30</v>
      </c>
      <c r="P228" s="37" t="s">
        <v>32</v>
      </c>
      <c r="Q228" s="35"/>
      <c r="R228" s="35"/>
      <c r="S228" s="35"/>
      <c r="T228" s="35"/>
      <c r="U228" s="35"/>
      <c r="V228" s="35"/>
      <c r="W228" s="35"/>
      <c r="X228" s="35"/>
      <c r="Y228" s="37" t="s">
        <v>65</v>
      </c>
    </row>
    <row x14ac:dyDescent="0.25" r="229" customHeight="1" ht="18.75">
      <c r="A229" s="36">
        <v>161</v>
      </c>
      <c r="B229" s="37" t="s">
        <v>61</v>
      </c>
      <c r="C229" s="38">
        <v>7.6847734</v>
      </c>
      <c r="D229" s="39">
        <v>-4.9577988</v>
      </c>
      <c r="E229" s="37" t="s">
        <v>138</v>
      </c>
      <c r="F229" s="37" t="s">
        <v>171</v>
      </c>
      <c r="G229" s="40">
        <v>1.125</v>
      </c>
      <c r="H229" s="40">
        <v>0.19</v>
      </c>
      <c r="I229" s="40">
        <v>0.935</v>
      </c>
      <c r="J229" s="40"/>
      <c r="K229" s="40">
        <v>11</v>
      </c>
      <c r="L229" s="40">
        <v>5</v>
      </c>
      <c r="M229" s="40">
        <v>6.6</v>
      </c>
      <c r="N229" s="40"/>
      <c r="O229" s="37" t="s">
        <v>30</v>
      </c>
      <c r="P229" s="37" t="s">
        <v>32</v>
      </c>
      <c r="Q229" s="35"/>
      <c r="R229" s="35"/>
      <c r="S229" s="35"/>
      <c r="T229" s="35"/>
      <c r="U229" s="35"/>
      <c r="V229" s="35"/>
      <c r="W229" s="35"/>
      <c r="X229" s="35"/>
      <c r="Y229" s="37" t="s">
        <v>65</v>
      </c>
    </row>
    <row x14ac:dyDescent="0.25" r="230" customHeight="1" ht="18.75">
      <c r="A230" s="36">
        <v>42</v>
      </c>
      <c r="B230" s="37" t="s">
        <v>19</v>
      </c>
      <c r="C230" s="38">
        <v>7.68116</v>
      </c>
      <c r="D230" s="39">
        <v>-5.050556</v>
      </c>
      <c r="E230" s="37" t="s">
        <v>22</v>
      </c>
      <c r="F230" s="37" t="s">
        <v>171</v>
      </c>
      <c r="G230" s="40">
        <v>1.5</v>
      </c>
      <c r="H230" s="40">
        <v>0.75</v>
      </c>
      <c r="I230" s="40">
        <v>0.75</v>
      </c>
      <c r="J230" s="40"/>
      <c r="K230" s="40">
        <v>11</v>
      </c>
      <c r="L230" s="40">
        <v>5</v>
      </c>
      <c r="M230" s="40">
        <v>6.6</v>
      </c>
      <c r="N230" s="40"/>
      <c r="O230" s="37" t="s">
        <v>22</v>
      </c>
      <c r="P230" s="37" t="s">
        <v>167</v>
      </c>
      <c r="Q230" s="35"/>
      <c r="R230" s="35"/>
      <c r="S230" s="35"/>
      <c r="T230" s="35"/>
      <c r="U230" s="35"/>
      <c r="V230" s="35"/>
      <c r="W230" s="35"/>
      <c r="X230" s="35"/>
      <c r="Y230" s="37" t="s">
        <v>65</v>
      </c>
    </row>
    <row x14ac:dyDescent="0.25" r="231" customHeight="1" ht="18.75">
      <c r="A231" s="36">
        <v>9</v>
      </c>
      <c r="B231" s="37" t="s">
        <v>134</v>
      </c>
      <c r="C231" s="38">
        <v>7.646167</v>
      </c>
      <c r="D231" s="39">
        <v>-5.021266</v>
      </c>
      <c r="E231" s="37" t="s">
        <v>22</v>
      </c>
      <c r="F231" s="37" t="s">
        <v>171</v>
      </c>
      <c r="G231" s="40">
        <v>0.6</v>
      </c>
      <c r="H231" s="40">
        <v>0.3</v>
      </c>
      <c r="I231" s="40">
        <v>0.3</v>
      </c>
      <c r="J231" s="40"/>
      <c r="K231" s="40">
        <v>11</v>
      </c>
      <c r="L231" s="40">
        <v>5</v>
      </c>
      <c r="M231" s="40">
        <v>6.6</v>
      </c>
      <c r="N231" s="40"/>
      <c r="O231" s="37" t="s">
        <v>22</v>
      </c>
      <c r="P231" s="37" t="s">
        <v>167</v>
      </c>
      <c r="Q231" s="35"/>
      <c r="R231" s="35"/>
      <c r="S231" s="35"/>
      <c r="T231" s="35"/>
      <c r="U231" s="35"/>
      <c r="V231" s="35"/>
      <c r="W231" s="35"/>
      <c r="X231" s="35"/>
      <c r="Y231" s="37" t="s">
        <v>65</v>
      </c>
    </row>
    <row x14ac:dyDescent="0.25" r="232" customHeight="1" ht="18.75">
      <c r="A232" s="36">
        <v>85</v>
      </c>
      <c r="B232" s="37" t="s">
        <v>126</v>
      </c>
      <c r="C232" s="38">
        <v>7.671681</v>
      </c>
      <c r="D232" s="39">
        <v>-5.104246</v>
      </c>
      <c r="E232" s="37" t="s">
        <v>22</v>
      </c>
      <c r="F232" s="37" t="s">
        <v>171</v>
      </c>
      <c r="G232" s="40">
        <v>0.75</v>
      </c>
      <c r="H232" s="40">
        <v>0.313</v>
      </c>
      <c r="I232" s="40">
        <v>0.437</v>
      </c>
      <c r="J232" s="40"/>
      <c r="K232" s="40">
        <v>11</v>
      </c>
      <c r="L232" s="40">
        <v>5</v>
      </c>
      <c r="M232" s="40">
        <v>6.6</v>
      </c>
      <c r="N232" s="40"/>
      <c r="O232" s="37" t="s">
        <v>22</v>
      </c>
      <c r="P232" s="37" t="s">
        <v>167</v>
      </c>
      <c r="Q232" s="35"/>
      <c r="R232" s="35"/>
      <c r="S232" s="35"/>
      <c r="T232" s="35"/>
      <c r="U232" s="35"/>
      <c r="V232" s="35"/>
      <c r="W232" s="35"/>
      <c r="X232" s="35"/>
      <c r="Y232" s="37" t="s">
        <v>65</v>
      </c>
    </row>
    <row x14ac:dyDescent="0.25" r="233" customHeight="1" ht="18.75">
      <c r="A233" s="36">
        <v>139</v>
      </c>
      <c r="B233" s="37" t="s">
        <v>93</v>
      </c>
      <c r="C233" s="38">
        <v>7.707121</v>
      </c>
      <c r="D233" s="39">
        <v>-5.0325228</v>
      </c>
      <c r="E233" s="37" t="s">
        <v>22</v>
      </c>
      <c r="F233" s="37" t="s">
        <v>171</v>
      </c>
      <c r="G233" s="40">
        <v>0.19</v>
      </c>
      <c r="H233" s="40">
        <v>0.096</v>
      </c>
      <c r="I233" s="40">
        <v>0.096</v>
      </c>
      <c r="J233" s="40"/>
      <c r="K233" s="40">
        <v>11</v>
      </c>
      <c r="L233" s="40">
        <v>5</v>
      </c>
      <c r="M233" s="40">
        <v>6.6</v>
      </c>
      <c r="N233" s="40"/>
      <c r="O233" s="37" t="s">
        <v>22</v>
      </c>
      <c r="P233" s="37" t="s">
        <v>167</v>
      </c>
      <c r="Q233" s="35"/>
      <c r="R233" s="35"/>
      <c r="S233" s="35"/>
      <c r="T233" s="35"/>
      <c r="U233" s="35"/>
      <c r="V233" s="35"/>
      <c r="W233" s="35"/>
      <c r="X233" s="35"/>
      <c r="Y233" s="37" t="s">
        <v>65</v>
      </c>
    </row>
    <row x14ac:dyDescent="0.25" r="234" customHeight="1" ht="18.75">
      <c r="A234" s="36">
        <v>200</v>
      </c>
      <c r="B234" s="37" t="s">
        <v>79</v>
      </c>
      <c r="C234" s="38">
        <v>7.7058943</v>
      </c>
      <c r="D234" s="39">
        <v>-5.0799305</v>
      </c>
      <c r="E234" s="37" t="s">
        <v>22</v>
      </c>
      <c r="F234" s="37" t="s">
        <v>171</v>
      </c>
      <c r="G234" s="40">
        <v>1.125</v>
      </c>
      <c r="H234" s="40">
        <v>0.469</v>
      </c>
      <c r="I234" s="40">
        <v>0.656</v>
      </c>
      <c r="J234" s="40"/>
      <c r="K234" s="40">
        <v>11</v>
      </c>
      <c r="L234" s="40">
        <v>5</v>
      </c>
      <c r="M234" s="40">
        <v>6.6</v>
      </c>
      <c r="N234" s="40"/>
      <c r="O234" s="37" t="s">
        <v>22</v>
      </c>
      <c r="P234" s="37" t="s">
        <v>167</v>
      </c>
      <c r="Q234" s="35"/>
      <c r="R234" s="35"/>
      <c r="S234" s="35"/>
      <c r="T234" s="35"/>
      <c r="U234" s="35"/>
      <c r="V234" s="35"/>
      <c r="W234" s="35"/>
      <c r="X234" s="35"/>
      <c r="Y234" s="37" t="s">
        <v>65</v>
      </c>
    </row>
    <row x14ac:dyDescent="0.25" r="235" customHeight="1" ht="18.75">
      <c r="A235" s="36">
        <v>120</v>
      </c>
      <c r="B235" s="37" t="s">
        <v>137</v>
      </c>
      <c r="C235" s="38">
        <v>7.6735939</v>
      </c>
      <c r="D235" s="39">
        <v>5.1454126</v>
      </c>
      <c r="E235" s="37" t="s">
        <v>138</v>
      </c>
      <c r="F235" s="37" t="s">
        <v>171</v>
      </c>
      <c r="G235" s="40">
        <v>0.105</v>
      </c>
      <c r="H235" s="40">
        <v>0.088</v>
      </c>
      <c r="I235" s="40">
        <v>0.017</v>
      </c>
      <c r="J235" s="40"/>
      <c r="K235" s="40">
        <v>11</v>
      </c>
      <c r="L235" s="40">
        <v>5</v>
      </c>
      <c r="M235" s="40">
        <v>6.6</v>
      </c>
      <c r="N235" s="40"/>
      <c r="O235" s="37" t="s">
        <v>86</v>
      </c>
      <c r="P235" s="37" t="s">
        <v>87</v>
      </c>
      <c r="Q235" s="35"/>
      <c r="R235" s="35"/>
      <c r="S235" s="35"/>
      <c r="T235" s="35"/>
      <c r="U235" s="35"/>
      <c r="V235" s="35"/>
      <c r="W235" s="35"/>
      <c r="X235" s="35"/>
      <c r="Y235" s="37" t="s">
        <v>65</v>
      </c>
    </row>
    <row x14ac:dyDescent="0.25" r="236" customHeight="1" ht="18.75">
      <c r="A236" s="36">
        <v>1</v>
      </c>
      <c r="B236" s="37" t="s">
        <v>172</v>
      </c>
      <c r="C236" s="38">
        <v>7.680399</v>
      </c>
      <c r="D236" s="39">
        <v>-5.046247</v>
      </c>
      <c r="E236" s="37" t="s">
        <v>62</v>
      </c>
      <c r="F236" s="37" t="s">
        <v>171</v>
      </c>
      <c r="G236" s="40">
        <v>146</v>
      </c>
      <c r="H236" s="40">
        <v>63</v>
      </c>
      <c r="I236" s="40">
        <v>83</v>
      </c>
      <c r="J236" s="40"/>
      <c r="K236" s="40">
        <v>11</v>
      </c>
      <c r="L236" s="40">
        <v>5</v>
      </c>
      <c r="M236" s="40">
        <v>6.6</v>
      </c>
      <c r="N236" s="40"/>
      <c r="O236" s="35"/>
      <c r="P236" s="35"/>
      <c r="Q236" s="37" t="s">
        <v>30</v>
      </c>
      <c r="R236" s="37" t="s">
        <v>32</v>
      </c>
      <c r="S236" s="37" t="s">
        <v>24</v>
      </c>
      <c r="T236" s="35">
        <v>10</v>
      </c>
      <c r="U236" s="37" t="s">
        <v>36</v>
      </c>
      <c r="V236" s="37" t="s">
        <v>32</v>
      </c>
      <c r="W236" s="37" t="s">
        <v>24</v>
      </c>
      <c r="X236" s="35"/>
      <c r="Y236" s="37" t="s">
        <v>65</v>
      </c>
    </row>
    <row x14ac:dyDescent="0.25" r="237" customHeight="1" ht="18.75">
      <c r="A237" s="36">
        <v>13</v>
      </c>
      <c r="B237" s="37" t="s">
        <v>91</v>
      </c>
      <c r="C237" s="38">
        <v>7.6749675</v>
      </c>
      <c r="D237" s="39">
        <v>-5.0832779</v>
      </c>
      <c r="E237" s="37" t="s">
        <v>62</v>
      </c>
      <c r="F237" s="37" t="s">
        <v>171</v>
      </c>
      <c r="G237" s="40">
        <v>22</v>
      </c>
      <c r="H237" s="40">
        <v>9.2</v>
      </c>
      <c r="I237" s="40">
        <v>12.8</v>
      </c>
      <c r="J237" s="40"/>
      <c r="K237" s="40">
        <v>11</v>
      </c>
      <c r="L237" s="40">
        <v>5</v>
      </c>
      <c r="M237" s="40">
        <v>6.6</v>
      </c>
      <c r="N237" s="40"/>
      <c r="O237" s="35"/>
      <c r="P237" s="35"/>
      <c r="Q237" s="37" t="s">
        <v>30</v>
      </c>
      <c r="R237" s="37" t="s">
        <v>32</v>
      </c>
      <c r="S237" s="37" t="s">
        <v>24</v>
      </c>
      <c r="T237" s="35">
        <v>5</v>
      </c>
      <c r="U237" s="37" t="s">
        <v>36</v>
      </c>
      <c r="V237" s="37" t="s">
        <v>32</v>
      </c>
      <c r="W237" s="37" t="s">
        <v>24</v>
      </c>
      <c r="X237" s="35"/>
      <c r="Y237" s="37" t="s">
        <v>65</v>
      </c>
    </row>
    <row x14ac:dyDescent="0.25" r="238" customHeight="1" ht="18.75">
      <c r="A238" s="36">
        <v>65</v>
      </c>
      <c r="B238" s="37" t="s">
        <v>69</v>
      </c>
      <c r="C238" s="38">
        <v>7.698722</v>
      </c>
      <c r="D238" s="39">
        <v>-5.026311</v>
      </c>
      <c r="E238" s="37" t="s">
        <v>62</v>
      </c>
      <c r="F238" s="37" t="s">
        <v>171</v>
      </c>
      <c r="G238" s="40">
        <v>773.76</v>
      </c>
      <c r="H238" s="40">
        <v>322.4</v>
      </c>
      <c r="I238" s="40">
        <v>451.36</v>
      </c>
      <c r="J238" s="40"/>
      <c r="K238" s="40">
        <v>11</v>
      </c>
      <c r="L238" s="40">
        <v>5</v>
      </c>
      <c r="M238" s="40">
        <v>6.6</v>
      </c>
      <c r="N238" s="40"/>
      <c r="O238" s="35"/>
      <c r="P238" s="35"/>
      <c r="Q238" s="37" t="s">
        <v>30</v>
      </c>
      <c r="R238" s="37" t="s">
        <v>32</v>
      </c>
      <c r="S238" s="37" t="s">
        <v>24</v>
      </c>
      <c r="T238" s="35">
        <v>15</v>
      </c>
      <c r="U238" s="37" t="s">
        <v>36</v>
      </c>
      <c r="V238" s="37" t="s">
        <v>32</v>
      </c>
      <c r="W238" s="37" t="s">
        <v>24</v>
      </c>
      <c r="X238" s="35"/>
      <c r="Y238" s="37" t="s">
        <v>65</v>
      </c>
    </row>
    <row x14ac:dyDescent="0.25" r="239" customHeight="1" ht="18.75">
      <c r="A239" s="36">
        <v>142</v>
      </c>
      <c r="B239" s="37" t="s">
        <v>93</v>
      </c>
      <c r="C239" s="38">
        <v>7.7063625</v>
      </c>
      <c r="D239" s="39">
        <v>-5.0328594</v>
      </c>
      <c r="E239" s="37" t="s">
        <v>22</v>
      </c>
      <c r="F239" s="37" t="s">
        <v>171</v>
      </c>
      <c r="G239" s="40">
        <v>0.19</v>
      </c>
      <c r="H239" s="40">
        <v>0.096</v>
      </c>
      <c r="I239" s="40">
        <v>0.096</v>
      </c>
      <c r="J239" s="40"/>
      <c r="K239" s="40">
        <v>11</v>
      </c>
      <c r="L239" s="40">
        <v>5</v>
      </c>
      <c r="M239" s="40">
        <v>6.6</v>
      </c>
      <c r="N239" s="40"/>
      <c r="O239" s="37" t="s">
        <v>22</v>
      </c>
      <c r="P239" s="37" t="s">
        <v>167</v>
      </c>
      <c r="Q239" s="35"/>
      <c r="R239" s="35"/>
      <c r="S239" s="35"/>
      <c r="T239" s="35"/>
      <c r="U239" s="35"/>
      <c r="V239" s="35"/>
      <c r="W239" s="35"/>
      <c r="X239" s="37" t="s">
        <v>70</v>
      </c>
      <c r="Y239" s="37" t="s">
        <v>65</v>
      </c>
    </row>
    <row x14ac:dyDescent="0.25" r="240" customHeight="1" ht="18.75">
      <c r="A240" s="36">
        <v>92</v>
      </c>
      <c r="B240" s="37" t="s">
        <v>19</v>
      </c>
      <c r="C240" s="38">
        <v>7.68232</v>
      </c>
      <c r="D240" s="39">
        <v>-5.05385</v>
      </c>
      <c r="E240" s="37" t="s">
        <v>22</v>
      </c>
      <c r="F240" s="37" t="s">
        <v>171</v>
      </c>
      <c r="G240" s="40">
        <v>0.75</v>
      </c>
      <c r="H240" s="40">
        <v>0.313</v>
      </c>
      <c r="I240" s="40">
        <v>0.437</v>
      </c>
      <c r="J240" s="40"/>
      <c r="K240" s="40">
        <v>11</v>
      </c>
      <c r="L240" s="40">
        <v>5</v>
      </c>
      <c r="M240" s="40">
        <v>6.6</v>
      </c>
      <c r="N240" s="40"/>
      <c r="O240" s="35"/>
      <c r="P240" s="35"/>
      <c r="Q240" s="35"/>
      <c r="R240" s="35"/>
      <c r="S240" s="35"/>
      <c r="T240" s="35"/>
      <c r="U240" s="37" t="s">
        <v>120</v>
      </c>
      <c r="V240" s="35"/>
      <c r="W240" s="35"/>
      <c r="X240" s="37" t="s">
        <v>70</v>
      </c>
      <c r="Y240" s="37" t="s">
        <v>65</v>
      </c>
    </row>
    <row x14ac:dyDescent="0.25" r="241" customHeight="1" ht="18.75">
      <c r="A241" s="36">
        <v>60</v>
      </c>
      <c r="B241" s="37" t="s">
        <v>133</v>
      </c>
      <c r="C241" s="38">
        <v>7.7114421</v>
      </c>
      <c r="D241" s="39">
        <v>-4.9729653</v>
      </c>
      <c r="E241" s="37" t="s">
        <v>22</v>
      </c>
      <c r="F241" s="37" t="s">
        <v>171</v>
      </c>
      <c r="G241" s="40">
        <v>0.375</v>
      </c>
      <c r="H241" s="40">
        <v>0</v>
      </c>
      <c r="I241" s="40">
        <v>0.375</v>
      </c>
      <c r="J241" s="40"/>
      <c r="K241" s="40">
        <v>11</v>
      </c>
      <c r="L241" s="40">
        <v>5</v>
      </c>
      <c r="M241" s="40">
        <v>6.6</v>
      </c>
      <c r="N241" s="40"/>
      <c r="O241" s="35"/>
      <c r="P241" s="35"/>
      <c r="Q241" s="35"/>
      <c r="R241" s="35"/>
      <c r="S241" s="35"/>
      <c r="T241" s="35"/>
      <c r="U241" s="37" t="s">
        <v>120</v>
      </c>
      <c r="V241" s="35"/>
      <c r="W241" s="35"/>
      <c r="X241" s="37" t="s">
        <v>70</v>
      </c>
      <c r="Y241" s="37" t="s">
        <v>65</v>
      </c>
    </row>
    <row x14ac:dyDescent="0.25" r="242" customHeight="1" ht="18.75">
      <c r="A242" s="36">
        <v>151</v>
      </c>
      <c r="B242" s="37" t="s">
        <v>89</v>
      </c>
      <c r="C242" s="38">
        <v>7.705434</v>
      </c>
      <c r="D242" s="39">
        <v>-4.985853</v>
      </c>
      <c r="E242" s="37" t="s">
        <v>22</v>
      </c>
      <c r="F242" s="37" t="s">
        <v>171</v>
      </c>
      <c r="G242" s="40">
        <v>0.75</v>
      </c>
      <c r="H242" s="40">
        <v>0.375</v>
      </c>
      <c r="I242" s="40">
        <v>0.375</v>
      </c>
      <c r="J242" s="40"/>
      <c r="K242" s="40">
        <v>11</v>
      </c>
      <c r="L242" s="40">
        <v>5</v>
      </c>
      <c r="M242" s="40">
        <v>6.6</v>
      </c>
      <c r="N242" s="40"/>
      <c r="O242" s="35"/>
      <c r="P242" s="35"/>
      <c r="Q242" s="35"/>
      <c r="R242" s="35"/>
      <c r="S242" s="35"/>
      <c r="T242" s="35"/>
      <c r="U242" s="37" t="s">
        <v>64</v>
      </c>
      <c r="V242" s="37" t="s">
        <v>32</v>
      </c>
      <c r="W242" s="37" t="s">
        <v>24</v>
      </c>
      <c r="X242" s="37" t="s">
        <v>70</v>
      </c>
      <c r="Y242" s="37" t="s">
        <v>65</v>
      </c>
    </row>
    <row x14ac:dyDescent="0.25" r="243" customHeight="1" ht="18.75">
      <c r="A243" s="36">
        <v>41</v>
      </c>
      <c r="B243" s="37" t="s">
        <v>40</v>
      </c>
      <c r="C243" s="38">
        <v>7.6699296</v>
      </c>
      <c r="D243" s="39">
        <v>-5.0500806</v>
      </c>
      <c r="E243" s="37" t="s">
        <v>62</v>
      </c>
      <c r="F243" s="37" t="s">
        <v>173</v>
      </c>
      <c r="G243" s="40">
        <v>55</v>
      </c>
      <c r="H243" s="40">
        <v>22.92</v>
      </c>
      <c r="I243" s="40">
        <v>32.08</v>
      </c>
      <c r="J243" s="40"/>
      <c r="K243" s="40">
        <v>11</v>
      </c>
      <c r="L243" s="40">
        <v>5</v>
      </c>
      <c r="M243" s="40">
        <v>6.6</v>
      </c>
      <c r="N243" s="40"/>
      <c r="O243" s="35"/>
      <c r="P243" s="35"/>
      <c r="Q243" s="37" t="s">
        <v>30</v>
      </c>
      <c r="R243" s="37" t="s">
        <v>32</v>
      </c>
      <c r="S243" s="37" t="s">
        <v>24</v>
      </c>
      <c r="T243" s="35">
        <v>20</v>
      </c>
      <c r="U243" s="37" t="s">
        <v>36</v>
      </c>
      <c r="V243" s="37" t="s">
        <v>32</v>
      </c>
      <c r="W243" s="37" t="s">
        <v>24</v>
      </c>
      <c r="X243" s="35"/>
      <c r="Y243" s="37" t="s">
        <v>65</v>
      </c>
    </row>
    <row x14ac:dyDescent="0.25" r="244" customHeight="1" ht="18.75">
      <c r="A244" s="36">
        <v>91</v>
      </c>
      <c r="B244" s="37" t="s">
        <v>174</v>
      </c>
      <c r="C244" s="38">
        <v>7.6928625</v>
      </c>
      <c r="D244" s="39">
        <v>-5.0443906</v>
      </c>
      <c r="E244" s="37" t="s">
        <v>84</v>
      </c>
      <c r="F244" s="37" t="s">
        <v>175</v>
      </c>
      <c r="G244" s="40">
        <v>6050</v>
      </c>
      <c r="H244" s="40">
        <v>2520</v>
      </c>
      <c r="I244" s="40">
        <v>3528</v>
      </c>
      <c r="J244" s="40"/>
      <c r="K244" s="40">
        <v>11</v>
      </c>
      <c r="L244" s="40">
        <v>5</v>
      </c>
      <c r="M244" s="40">
        <v>6.6</v>
      </c>
      <c r="N244" s="40"/>
      <c r="O244" s="37" t="s">
        <v>22</v>
      </c>
      <c r="P244" s="37" t="s">
        <v>73</v>
      </c>
      <c r="Q244" s="35"/>
      <c r="R244" s="35"/>
      <c r="S244" s="35"/>
      <c r="T244" s="35"/>
      <c r="U244" s="35"/>
      <c r="V244" s="35"/>
      <c r="W244" s="35"/>
      <c r="X244" s="37" t="s">
        <v>70</v>
      </c>
      <c r="Y244" s="37" t="s">
        <v>65</v>
      </c>
    </row>
    <row x14ac:dyDescent="0.25" r="245" customHeight="1" ht="18.75">
      <c r="A245" s="36">
        <v>21</v>
      </c>
      <c r="B245" s="37" t="s">
        <v>69</v>
      </c>
      <c r="C245" s="38">
        <v>7.6972026</v>
      </c>
      <c r="D245" s="39">
        <v>-5.024676</v>
      </c>
      <c r="E245" s="37" t="s">
        <v>62</v>
      </c>
      <c r="F245" s="37" t="s">
        <v>176</v>
      </c>
      <c r="G245" s="40">
        <v>363</v>
      </c>
      <c r="H245" s="40">
        <v>202</v>
      </c>
      <c r="I245" s="40">
        <v>161</v>
      </c>
      <c r="J245" s="40"/>
      <c r="K245" s="40">
        <v>11</v>
      </c>
      <c r="L245" s="40">
        <v>5</v>
      </c>
      <c r="M245" s="40">
        <v>6.6</v>
      </c>
      <c r="N245" s="40"/>
      <c r="O245" s="35"/>
      <c r="P245" s="35"/>
      <c r="Q245" s="35"/>
      <c r="R245" s="35"/>
      <c r="S245" s="35"/>
      <c r="T245" s="35"/>
      <c r="U245" s="37" t="s">
        <v>64</v>
      </c>
      <c r="V245" s="37" t="s">
        <v>32</v>
      </c>
      <c r="W245" s="37" t="s">
        <v>24</v>
      </c>
      <c r="X245" s="35"/>
      <c r="Y245" s="37" t="s">
        <v>65</v>
      </c>
    </row>
    <row x14ac:dyDescent="0.25" r="246" customHeight="1" ht="18.75">
      <c r="A246" s="36">
        <v>16</v>
      </c>
      <c r="B246" s="37" t="s">
        <v>69</v>
      </c>
      <c r="C246" s="38">
        <v>7.6972026</v>
      </c>
      <c r="D246" s="39">
        <v>-5.024676</v>
      </c>
      <c r="E246" s="37" t="s">
        <v>62</v>
      </c>
      <c r="F246" s="37" t="s">
        <v>177</v>
      </c>
      <c r="G246" s="40">
        <v>26</v>
      </c>
      <c r="H246" s="40">
        <v>11</v>
      </c>
      <c r="I246" s="40">
        <v>15.4</v>
      </c>
      <c r="J246" s="40"/>
      <c r="K246" s="40"/>
      <c r="L246" s="40"/>
      <c r="M246" s="40"/>
      <c r="N246" s="40"/>
      <c r="O246" s="35"/>
      <c r="P246" s="35"/>
      <c r="Q246" s="35"/>
      <c r="R246" s="35"/>
      <c r="S246" s="35"/>
      <c r="T246" s="35"/>
      <c r="U246" s="35"/>
      <c r="V246" s="35"/>
      <c r="W246" s="35"/>
      <c r="X246" s="37" t="s">
        <v>70</v>
      </c>
      <c r="Y246" s="37" t="s">
        <v>65</v>
      </c>
    </row>
    <row x14ac:dyDescent="0.25" r="247" customHeight="1" ht="18.75">
      <c r="A247" s="36">
        <v>123</v>
      </c>
      <c r="B247" s="37" t="s">
        <v>49</v>
      </c>
      <c r="C247" s="38">
        <v>7.7141646</v>
      </c>
      <c r="D247" s="39">
        <v>-4.970018</v>
      </c>
      <c r="E247" s="37" t="s">
        <v>138</v>
      </c>
      <c r="F247" s="37" t="s">
        <v>178</v>
      </c>
      <c r="G247" s="40"/>
      <c r="H247" s="40"/>
      <c r="I247" s="40"/>
      <c r="J247" s="40"/>
      <c r="K247" s="40">
        <v>11</v>
      </c>
      <c r="L247" s="40">
        <v>5</v>
      </c>
      <c r="M247" s="40">
        <v>6.6</v>
      </c>
      <c r="N247" s="40"/>
      <c r="O247" s="37" t="s">
        <v>143</v>
      </c>
      <c r="P247" s="37" t="s">
        <v>179</v>
      </c>
      <c r="Q247" s="35"/>
      <c r="R247" s="35"/>
      <c r="S247" s="35"/>
      <c r="T247" s="35"/>
      <c r="U247" s="35"/>
      <c r="V247" s="35"/>
      <c r="W247" s="35"/>
      <c r="X247" s="35"/>
      <c r="Y247" s="37" t="s">
        <v>65</v>
      </c>
    </row>
    <row x14ac:dyDescent="0.25" r="248" customHeight="1" ht="18.75">
      <c r="A248" s="36">
        <v>117</v>
      </c>
      <c r="B248" s="37" t="s">
        <v>137</v>
      </c>
      <c r="C248" s="38">
        <v>7.6735936</v>
      </c>
      <c r="D248" s="39">
        <v>5.1454123</v>
      </c>
      <c r="E248" s="37" t="s">
        <v>138</v>
      </c>
      <c r="F248" s="37" t="s">
        <v>178</v>
      </c>
      <c r="G248" s="40"/>
      <c r="H248" s="40"/>
      <c r="I248" s="40"/>
      <c r="J248" s="40"/>
      <c r="K248" s="40">
        <v>11</v>
      </c>
      <c r="L248" s="40">
        <v>5</v>
      </c>
      <c r="M248" s="40">
        <v>6.6</v>
      </c>
      <c r="N248" s="40"/>
      <c r="O248" s="37" t="s">
        <v>86</v>
      </c>
      <c r="P248" s="37" t="s">
        <v>180</v>
      </c>
      <c r="Q248" s="35"/>
      <c r="R248" s="35"/>
      <c r="S248" s="35"/>
      <c r="T248" s="35"/>
      <c r="U248" s="37" t="s">
        <v>120</v>
      </c>
      <c r="V248" s="35"/>
      <c r="W248" s="35"/>
      <c r="X248" s="37" t="s">
        <v>70</v>
      </c>
      <c r="Y248" s="37" t="s">
        <v>65</v>
      </c>
    </row>
    <row x14ac:dyDescent="0.25" r="249" customHeight="1" ht="18.75">
      <c r="A249" s="36">
        <v>20</v>
      </c>
      <c r="B249" s="37" t="s">
        <v>40</v>
      </c>
      <c r="C249" s="38">
        <v>7.6741824</v>
      </c>
      <c r="D249" s="39">
        <v>-5.0564076</v>
      </c>
      <c r="E249" s="37" t="s">
        <v>64</v>
      </c>
      <c r="F249" s="37" t="s">
        <v>181</v>
      </c>
      <c r="G249" s="40">
        <v>1.2</v>
      </c>
      <c r="H249" s="40">
        <v>0.455</v>
      </c>
      <c r="I249" s="40">
        <v>0.747</v>
      </c>
      <c r="J249" s="40"/>
      <c r="K249" s="40"/>
      <c r="L249" s="40"/>
      <c r="M249" s="40"/>
      <c r="N249" s="40"/>
      <c r="O249" s="35"/>
      <c r="P249" s="35"/>
      <c r="Q249" s="35"/>
      <c r="R249" s="37" t="s">
        <v>145</v>
      </c>
      <c r="S249" s="35"/>
      <c r="T249" s="35"/>
      <c r="U249" s="37" t="s">
        <v>22</v>
      </c>
      <c r="V249" s="37" t="s">
        <v>26</v>
      </c>
      <c r="W249" s="37" t="s">
        <v>24</v>
      </c>
      <c r="X249" s="35"/>
      <c r="Y249" s="37" t="s"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5"/>
  <sheetViews>
    <sheetView workbookViewId="0"/>
  </sheetViews>
  <sheetFormatPr defaultRowHeight="15" x14ac:dyDescent="0.25"/>
  <cols>
    <col min="1" max="1" style="19" width="5.719285714285714" customWidth="1" bestFit="1"/>
    <col min="2" max="2" style="20" width="22.576428571428572" customWidth="1" bestFit="1"/>
    <col min="3" max="3" style="20" width="13.576428571428572" customWidth="1" bestFit="1"/>
    <col min="4" max="4" style="20" width="13.576428571428572" customWidth="1" bestFit="1"/>
    <col min="5" max="5" style="20" width="17.576428571428572" customWidth="1" bestFit="1"/>
    <col min="6" max="6" style="20" width="23.433571428571426" customWidth="1" bestFit="1"/>
    <col min="7" max="7" style="28" width="11.576428571428572" customWidth="1" bestFit="1"/>
    <col min="8" max="8" style="28" width="12.43357142857143" customWidth="1" bestFit="1"/>
    <col min="9" max="9" style="28" width="23.005" customWidth="1" bestFit="1"/>
    <col min="10" max="10" style="28" width="12.862142857142858" customWidth="1" bestFit="1"/>
    <col min="11" max="11" style="28" width="13.576428571428572" customWidth="1" bestFit="1"/>
    <col min="12" max="12" style="28" width="13.576428571428572" customWidth="1" bestFit="1"/>
    <col min="13" max="13" style="28" width="13.576428571428572" customWidth="1" bestFit="1"/>
    <col min="14" max="14" style="28" width="13.576428571428572" customWidth="1" bestFit="1"/>
    <col min="15" max="15" style="20" width="21.14785714285714" customWidth="1" bestFit="1"/>
    <col min="16" max="16" style="20" width="21.14785714285714" customWidth="1" bestFit="1"/>
    <col min="17" max="17" style="20" width="17.862142857142857" customWidth="1" bestFit="1"/>
    <col min="18" max="18" style="29" width="17.862142857142857" customWidth="1" bestFit="1"/>
    <col min="19" max="19" style="20" width="21.862142857142857" customWidth="1" bestFit="1"/>
    <col min="20" max="20" style="20" width="26.862142857142857" customWidth="1" bestFit="1"/>
    <col min="21" max="21" style="30" width="13.719285714285713" customWidth="1" bestFit="1"/>
    <col min="22" max="22" style="20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2" t="s">
        <v>17</v>
      </c>
      <c r="P1" s="2" t="s">
        <v>18</v>
      </c>
      <c r="Q1" s="2" t="s">
        <v>14</v>
      </c>
      <c r="R1" s="22" t="s">
        <v>15</v>
      </c>
      <c r="S1" s="2" t="s">
        <v>37</v>
      </c>
      <c r="T1" s="2" t="s">
        <v>38</v>
      </c>
      <c r="U1" s="2" t="s">
        <v>39</v>
      </c>
      <c r="V1" s="2" t="s">
        <v>16</v>
      </c>
    </row>
    <row x14ac:dyDescent="0.25" r="2" customHeight="1" ht="18.75">
      <c r="A2" s="8">
        <v>21</v>
      </c>
      <c r="B2" s="9" t="s">
        <v>40</v>
      </c>
      <c r="C2" s="9" t="s">
        <v>41</v>
      </c>
      <c r="D2" s="9" t="s">
        <v>42</v>
      </c>
      <c r="E2" s="9" t="s">
        <v>22</v>
      </c>
      <c r="F2" s="9" t="s">
        <v>43</v>
      </c>
      <c r="G2" s="10">
        <v>8.4</v>
      </c>
      <c r="H2" s="10">
        <v>3.19</v>
      </c>
      <c r="I2" s="10">
        <v>5.22</v>
      </c>
      <c r="J2" s="10"/>
      <c r="K2" s="10"/>
      <c r="L2" s="10"/>
      <c r="M2" s="10"/>
      <c r="N2" s="10"/>
      <c r="O2" s="9" t="s">
        <v>44</v>
      </c>
      <c r="P2" s="9" t="s">
        <v>45</v>
      </c>
      <c r="Q2" s="9" t="s">
        <v>46</v>
      </c>
      <c r="R2" s="23">
        <v>10</v>
      </c>
      <c r="S2" s="9" t="s">
        <v>47</v>
      </c>
      <c r="T2" s="9" t="s">
        <v>22</v>
      </c>
      <c r="U2" s="24"/>
      <c r="V2" s="9" t="s">
        <v>48</v>
      </c>
    </row>
    <row x14ac:dyDescent="0.25" r="3" customHeight="1" ht="18.75">
      <c r="A3" s="8">
        <v>129</v>
      </c>
      <c r="B3" s="9" t="s">
        <v>49</v>
      </c>
      <c r="C3" s="9" t="s">
        <v>50</v>
      </c>
      <c r="D3" s="9" t="s">
        <v>51</v>
      </c>
      <c r="E3" s="9" t="s">
        <v>52</v>
      </c>
      <c r="F3" s="9" t="s">
        <v>53</v>
      </c>
      <c r="G3" s="10">
        <v>6.57</v>
      </c>
      <c r="H3" s="10">
        <v>2.738</v>
      </c>
      <c r="I3" s="10">
        <v>3.832</v>
      </c>
      <c r="J3" s="10">
        <v>16.67</v>
      </c>
      <c r="K3" s="10">
        <v>1.89</v>
      </c>
      <c r="L3" s="10">
        <v>2.85</v>
      </c>
      <c r="M3" s="10">
        <v>1.48</v>
      </c>
      <c r="N3" s="10">
        <v>31.5</v>
      </c>
      <c r="O3" s="9"/>
      <c r="P3" s="9" t="s">
        <v>54</v>
      </c>
      <c r="Q3" s="9"/>
      <c r="R3" s="23">
        <v>20</v>
      </c>
      <c r="S3" s="9" t="s">
        <v>55</v>
      </c>
      <c r="T3" s="9" t="s">
        <v>56</v>
      </c>
      <c r="U3" s="9" t="s">
        <v>49</v>
      </c>
      <c r="V3" s="9" t="s">
        <v>48</v>
      </c>
    </row>
    <row x14ac:dyDescent="0.25" r="4" customHeight="1" ht="18.75">
      <c r="A4" s="12">
        <v>130</v>
      </c>
      <c r="B4" s="13" t="s">
        <v>49</v>
      </c>
      <c r="C4" s="13" t="s">
        <v>50</v>
      </c>
      <c r="D4" s="13" t="s">
        <v>51</v>
      </c>
      <c r="E4" s="13" t="s">
        <v>52</v>
      </c>
      <c r="F4" s="13" t="s">
        <v>53</v>
      </c>
      <c r="G4" s="14">
        <v>4.5</v>
      </c>
      <c r="H4" s="14">
        <v>2.4</v>
      </c>
      <c r="I4" s="14">
        <v>2.1</v>
      </c>
      <c r="J4" s="14">
        <v>16.67</v>
      </c>
      <c r="K4" s="14">
        <v>1.89</v>
      </c>
      <c r="L4" s="14">
        <v>2.85</v>
      </c>
      <c r="M4" s="14">
        <v>1.48</v>
      </c>
      <c r="N4" s="14">
        <v>31.5</v>
      </c>
      <c r="O4" s="13"/>
      <c r="P4" s="13" t="s">
        <v>54</v>
      </c>
      <c r="Q4" s="13"/>
      <c r="R4" s="25">
        <v>20</v>
      </c>
      <c r="S4" s="13" t="s">
        <v>57</v>
      </c>
      <c r="T4" s="13" t="s">
        <v>22</v>
      </c>
      <c r="U4" s="13" t="s">
        <v>49</v>
      </c>
      <c r="V4" s="13" t="s">
        <v>48</v>
      </c>
    </row>
    <row x14ac:dyDescent="0.25" r="5" customHeight="1" ht="18.75">
      <c r="A5" s="16"/>
      <c r="B5" s="17"/>
      <c r="C5" s="17"/>
      <c r="D5" s="17"/>
      <c r="E5" s="17"/>
      <c r="F5" s="17"/>
      <c r="G5" s="26"/>
      <c r="H5" s="26"/>
      <c r="I5" s="26"/>
      <c r="J5" s="26"/>
      <c r="K5" s="26"/>
      <c r="L5" s="26"/>
      <c r="M5" s="26"/>
      <c r="N5" s="26"/>
      <c r="O5" s="17"/>
      <c r="P5" s="17"/>
      <c r="Q5" s="17"/>
      <c r="R5" s="27"/>
      <c r="S5" s="17"/>
      <c r="T5" s="17"/>
      <c r="U5" s="16"/>
      <c r="V5" s="1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5"/>
  <sheetViews>
    <sheetView workbookViewId="0"/>
  </sheetViews>
  <sheetFormatPr defaultRowHeight="15" x14ac:dyDescent="0.25"/>
  <cols>
    <col min="1" max="1" style="19" width="13.576428571428572" customWidth="1" bestFit="1"/>
    <col min="2" max="2" style="20" width="22.576428571428572" customWidth="1" bestFit="1"/>
    <col min="3" max="3" style="20" width="9.43357142857143" customWidth="1" bestFit="1"/>
    <col min="4" max="4" style="20" width="10.290714285714287" customWidth="1" bestFit="1"/>
    <col min="5" max="5" style="20" width="17.14785714285714" customWidth="1" bestFit="1"/>
    <col min="6" max="6" style="20" width="38.86214285714286" customWidth="1" bestFit="1"/>
    <col min="7" max="7" style="21" width="11.862142857142858" customWidth="1" bestFit="1"/>
    <col min="8" max="8" style="21" width="14.43357142857143" customWidth="1" bestFit="1"/>
    <col min="9" max="9" style="21" width="13.719285714285713" customWidth="1" bestFit="1"/>
    <col min="10" max="10" style="21" width="14.147857142857141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0" width="16.433571428571426" customWidth="1" bestFit="1"/>
    <col min="16" max="16" style="21" width="27.576428571428572" customWidth="1" bestFit="1"/>
    <col min="17" max="17" style="20" width="9.719285714285713" customWidth="1" bestFit="1"/>
    <col min="18" max="18" style="20" width="15.147857142857141" customWidth="1" bestFit="1"/>
    <col min="19" max="19" style="20" width="20.14785714285714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6" t="s">
        <v>17</v>
      </c>
      <c r="S1" s="7" t="s">
        <v>18</v>
      </c>
    </row>
    <row x14ac:dyDescent="0.25" r="2" customHeight="1" ht="18.75">
      <c r="A2" s="8">
        <v>45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>
        <f>Tableau4[[#This Row], [QSS_t_kl]]+Tableau4[[#This Row], [QSP_t_kl]]</f>
      </c>
      <c r="H2" s="10">
        <v>0.3</v>
      </c>
      <c r="I2" s="10">
        <v>0.3</v>
      </c>
      <c r="J2" s="10">
        <v>12.65</v>
      </c>
      <c r="K2" s="10">
        <v>5.9</v>
      </c>
      <c r="L2" s="10">
        <v>2.02</v>
      </c>
      <c r="M2" s="10">
        <v>9.32</v>
      </c>
      <c r="N2" s="10">
        <v>78.62</v>
      </c>
      <c r="O2" s="9" t="s">
        <v>24</v>
      </c>
      <c r="P2" s="10">
        <v>10</v>
      </c>
      <c r="Q2" s="9" t="s">
        <v>25</v>
      </c>
      <c r="R2" s="9" t="s">
        <v>22</v>
      </c>
      <c r="S2" s="11" t="s">
        <v>26</v>
      </c>
    </row>
    <row x14ac:dyDescent="0.25" r="3" customHeight="1" ht="18.75">
      <c r="A3" s="8">
        <v>136</v>
      </c>
      <c r="B3" s="9" t="s">
        <v>27</v>
      </c>
      <c r="C3" s="9" t="s">
        <v>28</v>
      </c>
      <c r="D3" s="9" t="s">
        <v>29</v>
      </c>
      <c r="E3" s="9" t="s">
        <v>30</v>
      </c>
      <c r="F3" s="9" t="s">
        <v>31</v>
      </c>
      <c r="G3" s="10">
        <f>Tableau4[[#This Row], [QSS_t_kl]]+Tableau4[[#This Row], [QSP_t_kl]]</f>
      </c>
      <c r="H3" s="10">
        <v>4.33</v>
      </c>
      <c r="I3" s="10">
        <v>6.07</v>
      </c>
      <c r="J3" s="10">
        <f>Tableau4[[#This Row], [C_kg/t_L]]/Tableau4[[#This Row], [N_kg/t_L]]</f>
      </c>
      <c r="K3" s="10">
        <v>10</v>
      </c>
      <c r="L3" s="10">
        <v>16</v>
      </c>
      <c r="M3" s="10">
        <v>11</v>
      </c>
      <c r="N3" s="10">
        <v>487</v>
      </c>
      <c r="O3" s="9" t="s">
        <v>24</v>
      </c>
      <c r="P3" s="10">
        <v>12.5</v>
      </c>
      <c r="Q3" s="9" t="s">
        <v>25</v>
      </c>
      <c r="R3" s="9" t="s">
        <v>30</v>
      </c>
      <c r="S3" s="11" t="s">
        <v>32</v>
      </c>
    </row>
    <row x14ac:dyDescent="0.25" r="4" customHeight="1" ht="18.75">
      <c r="A4" s="12">
        <v>180</v>
      </c>
      <c r="B4" s="13" t="s">
        <v>33</v>
      </c>
      <c r="C4" s="13" t="s">
        <v>34</v>
      </c>
      <c r="D4" s="13" t="s">
        <v>35</v>
      </c>
      <c r="E4" s="13" t="s">
        <v>36</v>
      </c>
      <c r="F4" s="13" t="s">
        <v>31</v>
      </c>
      <c r="G4" s="14">
        <f>Tableau4[[#This Row], [QSS_t_kl]]+Tableau4[[#This Row], [QSP_t_kl]]</f>
      </c>
      <c r="H4" s="14">
        <v>8.67</v>
      </c>
      <c r="I4" s="14">
        <v>12.13</v>
      </c>
      <c r="J4" s="14">
        <f>Tableau4[[#This Row], [C_kg/t_L]]/Tableau4[[#This Row], [N_kg/t_L]]</f>
      </c>
      <c r="K4" s="14">
        <v>10</v>
      </c>
      <c r="L4" s="14">
        <v>16</v>
      </c>
      <c r="M4" s="14">
        <v>11</v>
      </c>
      <c r="N4" s="14">
        <v>487</v>
      </c>
      <c r="O4" s="13" t="s">
        <v>24</v>
      </c>
      <c r="P4" s="14">
        <v>12</v>
      </c>
      <c r="Q4" s="13" t="s">
        <v>25</v>
      </c>
      <c r="R4" s="13" t="s">
        <v>36</v>
      </c>
      <c r="S4" s="15" t="s">
        <v>32</v>
      </c>
    </row>
    <row x14ac:dyDescent="0.25" r="5" customHeight="1" ht="18.75">
      <c r="A5" s="16"/>
      <c r="B5" s="17"/>
      <c r="C5" s="17"/>
      <c r="D5" s="17"/>
      <c r="E5" s="17"/>
      <c r="F5" s="17"/>
      <c r="G5" s="18"/>
      <c r="H5" s="18"/>
      <c r="I5" s="18"/>
      <c r="J5" s="18"/>
      <c r="K5" s="18"/>
      <c r="L5" s="18"/>
      <c r="M5" s="18"/>
      <c r="N5" s="18"/>
      <c r="O5" s="17"/>
      <c r="P5" s="18"/>
      <c r="Q5" s="17"/>
      <c r="R5" s="17"/>
      <c r="S5" s="1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UP</vt:lpstr>
      <vt:lpstr>UT</vt:lpstr>
      <vt:lpstr>UC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2024-08-15T02:56:44.671Z</dcterms:created>
  <dcterms:modified xsi:type="dcterms:W3CDTF">2024-08-15T02:56:44.671Z</dcterms:modified>
</cp:coreProperties>
</file>