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2035" windowHeight="13035"/>
  </bookViews>
  <sheets>
    <sheet name="BOM-Walrus" sheetId="1" r:id="rId1"/>
  </sheets>
  <definedNames>
    <definedName name="_xlnm._FilterDatabase" localSheetId="0" hidden="1">'BOM-Walrus'!$A$1:$J$52</definedName>
  </definedNames>
  <calcPr calcId="145621"/>
</workbook>
</file>

<file path=xl/calcChain.xml><?xml version="1.0" encoding="utf-8"?>
<calcChain xmlns="http://schemas.openxmlformats.org/spreadsheetml/2006/main">
  <c r="I13" i="1" l="1"/>
  <c r="I18" i="1"/>
  <c r="I46" i="1"/>
  <c r="I38" i="1"/>
  <c r="I35" i="1"/>
  <c r="I34" i="1"/>
  <c r="I12" i="1"/>
  <c r="I36" i="1"/>
  <c r="I51" i="1"/>
  <c r="I15" i="1"/>
  <c r="I7" i="1"/>
  <c r="I11" i="1"/>
  <c r="I8" i="1"/>
  <c r="I6" i="1"/>
  <c r="I3" i="1"/>
  <c r="I5" i="1"/>
  <c r="I52" i="1"/>
  <c r="I25" i="1"/>
  <c r="I33" i="1"/>
  <c r="I30" i="1"/>
  <c r="I31" i="1"/>
  <c r="I26" i="1"/>
  <c r="I32" i="1"/>
  <c r="I27" i="1"/>
  <c r="I28" i="1"/>
  <c r="I29" i="1"/>
  <c r="I48" i="1"/>
  <c r="I42" i="1"/>
  <c r="I40" i="1"/>
  <c r="I44" i="1"/>
  <c r="I45" i="1"/>
  <c r="I41" i="1"/>
  <c r="I39" i="1"/>
  <c r="I43" i="1"/>
  <c r="I47" i="1"/>
  <c r="I50" i="1"/>
  <c r="I16" i="1"/>
  <c r="I22" i="1"/>
  <c r="I24" i="1"/>
  <c r="I19" i="1"/>
  <c r="I21" i="1"/>
  <c r="I20" i="1"/>
  <c r="I10" i="1"/>
  <c r="I9" i="1"/>
  <c r="I4" i="1"/>
  <c r="I2" i="1"/>
</calcChain>
</file>

<file path=xl/sharedStrings.xml><?xml version="1.0" encoding="utf-8"?>
<sst xmlns="http://schemas.openxmlformats.org/spreadsheetml/2006/main" count="418" uniqueCount="261">
  <si>
    <t>Quantity</t>
  </si>
  <si>
    <t>DNI</t>
  </si>
  <si>
    <t>Designator</t>
  </si>
  <si>
    <t>Description</t>
  </si>
  <si>
    <t>Comment</t>
  </si>
  <si>
    <t>Case</t>
  </si>
  <si>
    <t>Mfg1</t>
  </si>
  <si>
    <t>Mfg1PartNumber</t>
  </si>
  <si>
    <t>Distributor</t>
  </si>
  <si>
    <t>MDLPartNumber</t>
  </si>
  <si>
    <t/>
  </si>
  <si>
    <t>C1</t>
  </si>
  <si>
    <t>Ceramic Chip Capacitor</t>
  </si>
  <si>
    <t>1.0µF 16V X7R</t>
  </si>
  <si>
    <t>1608(0603)</t>
  </si>
  <si>
    <t>Taiyo Yuden</t>
  </si>
  <si>
    <t>EMK107B7105KA-T</t>
  </si>
  <si>
    <t>CAP_000045</t>
  </si>
  <si>
    <t>C2, C5</t>
  </si>
  <si>
    <t>2.2µF 16V X5R</t>
  </si>
  <si>
    <t>1005(0402)</t>
  </si>
  <si>
    <t>TDK</t>
  </si>
  <si>
    <t>C1005X5R1C225K050BC</t>
  </si>
  <si>
    <t>CAP_000166</t>
  </si>
  <si>
    <t>C3, C4, C6, C7, C10, C12, C13, C14, C41, C51, C111, C141</t>
  </si>
  <si>
    <t>0.1µF 10V X7R</t>
  </si>
  <si>
    <t>Murata</t>
  </si>
  <si>
    <t>GRM155R71A104KA01D</t>
  </si>
  <si>
    <t>CAP_000208</t>
  </si>
  <si>
    <t>C8, C9</t>
  </si>
  <si>
    <t>4.7µF 6.3V X5R</t>
  </si>
  <si>
    <t>GRM155R60J475ME87D</t>
  </si>
  <si>
    <t>CAP_000063</t>
  </si>
  <si>
    <t>C11</t>
  </si>
  <si>
    <t>1.0µF 10V X5R</t>
  </si>
  <si>
    <t>AVX</t>
  </si>
  <si>
    <t>0402ZD105KAT2A</t>
  </si>
  <si>
    <t>CAP_000094</t>
  </si>
  <si>
    <t>C20, C21</t>
  </si>
  <si>
    <t>15pF 50V C0G/NP0</t>
  </si>
  <si>
    <t>04025A150GAT2A</t>
  </si>
  <si>
    <t>CAP_000179</t>
  </si>
  <si>
    <t>C91, C151, C181</t>
  </si>
  <si>
    <t>220pF 50V X7R</t>
  </si>
  <si>
    <t>GRM155R71H221KA01D</t>
  </si>
  <si>
    <t>CAP_000207</t>
  </si>
  <si>
    <t>C121, C131</t>
  </si>
  <si>
    <t>100pF 50V C0G/NP0</t>
  </si>
  <si>
    <t>GRM1555C1H101JA01D</t>
  </si>
  <si>
    <t>CAP_000202</t>
  </si>
  <si>
    <t>C122, C132</t>
  </si>
  <si>
    <t>1.0pF 50V C0G/NP0</t>
  </si>
  <si>
    <t>GRM1555C1H1R0CA01D</t>
  </si>
  <si>
    <t>CAP_000206</t>
  </si>
  <si>
    <t>C123</t>
  </si>
  <si>
    <t>1.8pF 50V C0G/NP0</t>
  </si>
  <si>
    <t>GRM1555C1H1R8CA01D</t>
  </si>
  <si>
    <t>CAP_000204</t>
  </si>
  <si>
    <t>C124</t>
  </si>
  <si>
    <t>1.5pF 50V C0G/NP0</t>
  </si>
  <si>
    <t>GRM1555C1H1R5CA01D</t>
  </si>
  <si>
    <t>CAP_000205</t>
  </si>
  <si>
    <t>C412, C512</t>
  </si>
  <si>
    <t>47pF 50V C0G/NP0</t>
  </si>
  <si>
    <t>Kemet</t>
  </si>
  <si>
    <t>C0402C470K5GACTU</t>
  </si>
  <si>
    <t>CAP_000193</t>
  </si>
  <si>
    <t>D1, D2, D3, D4, D5, D7, D10, D11</t>
  </si>
  <si>
    <t>Schottky Barrier Diode</t>
  </si>
  <si>
    <t>RB520S30T1G</t>
  </si>
  <si>
    <t>SOD-523</t>
  </si>
  <si>
    <t>ON Seminconductor</t>
  </si>
  <si>
    <t>DIOD_000001</t>
  </si>
  <si>
    <t>D6</t>
  </si>
  <si>
    <t>Surface Mounting Chip LED</t>
  </si>
  <si>
    <t>GREEN</t>
  </si>
  <si>
    <t>Lite-On</t>
  </si>
  <si>
    <t>LTST-C190KGKT</t>
  </si>
  <si>
    <t>DIOD_000061</t>
  </si>
  <si>
    <t>D8</t>
  </si>
  <si>
    <t>RED</t>
  </si>
  <si>
    <t>LTST-C190CKT</t>
  </si>
  <si>
    <t>DIOD_000068</t>
  </si>
  <si>
    <t>D9</t>
  </si>
  <si>
    <t>BLUE</t>
  </si>
  <si>
    <t>LTST-C190TBKT</t>
  </si>
  <si>
    <t>DIOD_000059</t>
  </si>
  <si>
    <t>F1</t>
  </si>
  <si>
    <t>POLY-FUSE® Resettable PTC, Surface Mount &gt; LoRho Series</t>
  </si>
  <si>
    <t>0.75A Hold,1.5A Trip</t>
  </si>
  <si>
    <t>Littelfuse</t>
  </si>
  <si>
    <t>0603L075SLYR</t>
  </si>
  <si>
    <t>FUSE_000007</t>
  </si>
  <si>
    <t>FB1</t>
  </si>
  <si>
    <t>GHz Noise Suppression Chip Ferrite Bead</t>
  </si>
  <si>
    <t>1000ohms ±25% @100MHz</t>
  </si>
  <si>
    <t>BLM15HG102SN1D</t>
  </si>
  <si>
    <t>FB_000009</t>
  </si>
  <si>
    <t>♦</t>
  </si>
  <si>
    <t>FD1, FD2, FD3</t>
  </si>
  <si>
    <t>Fiducial, PCB Printed Copper Feature</t>
  </si>
  <si>
    <t>Fiducial, Single Side, 0.75mm Land</t>
  </si>
  <si>
    <t>FD_000001</t>
  </si>
  <si>
    <t>J1, J2</t>
  </si>
  <si>
    <t>Ultra Small Surface Mount Coaxial Connectors - 1.9mm or 2.4mm Mated Height</t>
  </si>
  <si>
    <t>U.FL-R-SMT-1</t>
  </si>
  <si>
    <t>Hirose</t>
  </si>
  <si>
    <t>CONN_000064</t>
  </si>
  <si>
    <t>J3</t>
  </si>
  <si>
    <t>0.100" Tiger Beam™ Cost-effective Single Beam Socket Strip</t>
  </si>
  <si>
    <t>HLE-120-02-G-DV-A</t>
  </si>
  <si>
    <t>Samtec</t>
  </si>
  <si>
    <t>CONN_000192</t>
  </si>
  <si>
    <t>J4</t>
  </si>
  <si>
    <t>PH CONNECTOR/2.0MM Pitch Side Entry</t>
  </si>
  <si>
    <t>S2B-PH-SM4-TB</t>
  </si>
  <si>
    <t>JST</t>
  </si>
  <si>
    <t>CONN_000190</t>
  </si>
  <si>
    <t>J5</t>
  </si>
  <si>
    <t>KK 100 HEADER ASSY FLAT VERTICAL BREAKAWAY, 1X2</t>
  </si>
  <si>
    <t>22-28-4023</t>
  </si>
  <si>
    <t>Molex</t>
  </si>
  <si>
    <t>CONN_000017</t>
  </si>
  <si>
    <t>L121, L122, L131</t>
  </si>
  <si>
    <t>Surface Mount Multilayer RF Chip Inductors</t>
  </si>
  <si>
    <t>1.2nH ±0.3nH</t>
  </si>
  <si>
    <t>LQG15HS1N2S02D</t>
  </si>
  <si>
    <t>IND_000048</t>
  </si>
  <si>
    <t>Q1, Q3</t>
  </si>
  <si>
    <t>Small Signal MOSFET</t>
  </si>
  <si>
    <t>NTA7002NT1G</t>
  </si>
  <si>
    <t>SOT416, SC75</t>
  </si>
  <si>
    <t>TRAN_000002</t>
  </si>
  <si>
    <t>Q2</t>
  </si>
  <si>
    <t>NTA4151PT1G</t>
  </si>
  <si>
    <t>TRAN_000001</t>
  </si>
  <si>
    <t>R1, R2, R22, R23</t>
  </si>
  <si>
    <t>Chip Resistor, Thick Film</t>
  </si>
  <si>
    <t>100K ±1%</t>
  </si>
  <si>
    <t>Vishay/Dale</t>
  </si>
  <si>
    <t>CRCW0402100KFKED</t>
  </si>
  <si>
    <t>RES_000067</t>
  </si>
  <si>
    <t>R3</t>
  </si>
  <si>
    <t>3.6K ±1%</t>
  </si>
  <si>
    <t>CRCW04023K60FKED</t>
  </si>
  <si>
    <t>RES_000296</t>
  </si>
  <si>
    <t>R4</t>
  </si>
  <si>
    <t>3.40K ±1%</t>
  </si>
  <si>
    <t>CRCW04023K40FKED</t>
  </si>
  <si>
    <t>RES_000253</t>
  </si>
  <si>
    <t>R5, R6, R11, R24, R25, R26, R27</t>
  </si>
  <si>
    <t>1.8K ±1%</t>
  </si>
  <si>
    <t>CRCW04021K80FKED</t>
  </si>
  <si>
    <t>RES_000288</t>
  </si>
  <si>
    <t>R7, R14</t>
  </si>
  <si>
    <t>10.0K ±1%</t>
  </si>
  <si>
    <t>CRCW040210K0FKED</t>
  </si>
  <si>
    <t>RES_000005</t>
  </si>
  <si>
    <t>R8, R9, R10, R12</t>
  </si>
  <si>
    <t>DNP</t>
  </si>
  <si>
    <t>RES_000064</t>
  </si>
  <si>
    <t>R13, R17, R20</t>
  </si>
  <si>
    <t>4.99K ±1%</t>
  </si>
  <si>
    <t>CRCW04024K99FKED</t>
  </si>
  <si>
    <t>RES_000003</t>
  </si>
  <si>
    <t>R15</t>
  </si>
  <si>
    <t>680K ±1%</t>
  </si>
  <si>
    <t>CRCW0402680KFKED</t>
  </si>
  <si>
    <t>RES_000103</t>
  </si>
  <si>
    <t>R16</t>
  </si>
  <si>
    <t>240K ±1%</t>
  </si>
  <si>
    <t>CRCW0402240KFKED</t>
  </si>
  <si>
    <t>RES_000165</t>
  </si>
  <si>
    <t>R18</t>
  </si>
  <si>
    <t>191 ±1%</t>
  </si>
  <si>
    <t>CRCW0402191RFKED</t>
  </si>
  <si>
    <t>RES_000287</t>
  </si>
  <si>
    <t>R19</t>
  </si>
  <si>
    <t>160 ±1%</t>
  </si>
  <si>
    <t>CRCW0402160RFKED</t>
  </si>
  <si>
    <t>RES_000286</t>
  </si>
  <si>
    <t>R21</t>
  </si>
  <si>
    <t>22.0 ±1%</t>
  </si>
  <si>
    <t>CRCW040222R0FKED</t>
  </si>
  <si>
    <t>RES_000158</t>
  </si>
  <si>
    <t>R171</t>
  </si>
  <si>
    <t>56K ±1%</t>
  </si>
  <si>
    <t>CRCW040256K0FKED</t>
  </si>
  <si>
    <t>RES_000185</t>
  </si>
  <si>
    <t>S1</t>
  </si>
  <si>
    <t>KMR 2 Series Microminiature SMT Top Actuated</t>
  </si>
  <si>
    <t>KMR221GLFS</t>
  </si>
  <si>
    <t>C&amp;K</t>
  </si>
  <si>
    <t>SWCH_000001</t>
  </si>
  <si>
    <t>TP1, TP2, TP3, TP4, TP5, TP6, TP7</t>
  </si>
  <si>
    <t>Test Point</t>
  </si>
  <si>
    <t>Test Point, Through Hole, 1.0mm Pad, 0.5mm Hole</t>
  </si>
  <si>
    <t>TP_000015</t>
  </si>
  <si>
    <t>U1</t>
  </si>
  <si>
    <t>Low-Cost Low-Power 2.4 GHz RF Transceiver</t>
  </si>
  <si>
    <t>CC2500</t>
  </si>
  <si>
    <t>QFN20</t>
  </si>
  <si>
    <t>Texas Instruments</t>
  </si>
  <si>
    <t>CC2500RGP,CC2500RGPR</t>
  </si>
  <si>
    <t>IC_000287</t>
  </si>
  <si>
    <t>U2</t>
  </si>
  <si>
    <t>ISM TRANSCEIVER MODULE</t>
  </si>
  <si>
    <t>RFM69HCW</t>
  </si>
  <si>
    <t>MODULE</t>
  </si>
  <si>
    <t>HopeRF</t>
  </si>
  <si>
    <t>IC_000286</t>
  </si>
  <si>
    <t>U3</t>
  </si>
  <si>
    <t>Ultra-Small, Low-Power, I2C-Compatible, 3.3-kSPS, 12-Bit ADC With Internal Reference, Oscillator, and Programmable Comparator</t>
  </si>
  <si>
    <t>ADS1015</t>
  </si>
  <si>
    <t>X2QFN</t>
  </si>
  <si>
    <t>ADS1015IRUGR,ADS1015IRUGT</t>
  </si>
  <si>
    <t>IC_000284</t>
  </si>
  <si>
    <t>U4</t>
  </si>
  <si>
    <t>Low-power serial real-time clock (RTCs) with alarm</t>
  </si>
  <si>
    <t>M41T62LC</t>
  </si>
  <si>
    <t>LCC-8</t>
  </si>
  <si>
    <t>STMicroelectronics</t>
  </si>
  <si>
    <t>M41T62LC6F</t>
  </si>
  <si>
    <t>IC_000295</t>
  </si>
  <si>
    <t>U5</t>
  </si>
  <si>
    <t>USB-FRIENDLY LITHIUM-ION BATTERY CHARGER AND POWER-PATH MANAGEMENT IC</t>
  </si>
  <si>
    <t>bq24232</t>
  </si>
  <si>
    <t>QFN16</t>
  </si>
  <si>
    <t>BQ24232RGT</t>
  </si>
  <si>
    <t>IC_000195</t>
  </si>
  <si>
    <t>U6</t>
  </si>
  <si>
    <t>Pushbutton On/Off Controller with Automatic Turn-On</t>
  </si>
  <si>
    <t>LTC2955T-2</t>
  </si>
  <si>
    <t>TSOT23-8</t>
  </si>
  <si>
    <t>Linear Technology</t>
  </si>
  <si>
    <t>TC2955CTS8-2#TRMPBF</t>
  </si>
  <si>
    <t>IC_000294</t>
  </si>
  <si>
    <t>U7</t>
  </si>
  <si>
    <t>2.6A Low Loss Ideal Diode in ThinSOT</t>
  </si>
  <si>
    <t>LTC4411</t>
  </si>
  <si>
    <t>TSOT23-5</t>
  </si>
  <si>
    <t>LTC4411ES5</t>
  </si>
  <si>
    <t>IC_000293</t>
  </si>
  <si>
    <t>U8</t>
  </si>
  <si>
    <t>32-Kb I2C CMOS Serial EEPROM</t>
  </si>
  <si>
    <t>CAT24C32</t>
  </si>
  <si>
    <t>UDFN-8</t>
  </si>
  <si>
    <t>CAT24C32HU4I−GT3</t>
  </si>
  <si>
    <t>IC_000300</t>
  </si>
  <si>
    <t>U9</t>
  </si>
  <si>
    <t>MEMS digital output motion sensor: ultra low-power high performance 3-axes “nano” accelerometer</t>
  </si>
  <si>
    <t>LIS3DH</t>
  </si>
  <si>
    <t>LGA-16</t>
  </si>
  <si>
    <t>IC_000038</t>
  </si>
  <si>
    <t>Y1</t>
  </si>
  <si>
    <t>CERAMIC SMD CRYSTAL</t>
  </si>
  <si>
    <t>26.000MHz ±10ppm 10pF</t>
  </si>
  <si>
    <t>XTAL5032</t>
  </si>
  <si>
    <t>Abracon</t>
  </si>
  <si>
    <t>ABM3B-26.000MHZ-10-1-U-T</t>
  </si>
  <si>
    <t>XTAL_000024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</si>
</sst>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applyFont="1" applyBorder="1"/>
    <xf numFmtId="0" fontId="1" fillId="0" borderId="1" xfId="0" quotePrefix="1" applyFont="1" applyBorder="1"/>
    <xf numFmtId="0" fontId="0" fillId="0" borderId="1" xfId="0" applyBorder="1"/>
    <xf numFmtId="49" fontId="1" fillId="2" borderId="1" xfId="0" quotePrefix="1" applyNumberFormat="1" applyFont="1" applyFill="1" applyBorder="1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workbookViewId="0">
      <selection activeCell="B23" sqref="B23"/>
    </sheetView>
  </sheetViews>
  <sheetFormatPr defaultRowHeight="15" x14ac:dyDescent="0.25"/>
  <cols>
    <col min="1" max="1" width="15.42578125" customWidth="1"/>
    <col min="2" max="2" width="6.42578125" customWidth="1"/>
    <col min="3" max="3" width="33" customWidth="1"/>
    <col min="4" max="4" width="27.140625" customWidth="1"/>
    <col min="5" max="5" width="28" customWidth="1"/>
    <col min="6" max="6" width="11.28515625" customWidth="1"/>
    <col min="7" max="7" width="21.42578125" customWidth="1"/>
    <col min="8" max="8" width="22.85546875" customWidth="1"/>
    <col min="9" max="9" width="57.140625" style="6" customWidth="1"/>
    <col min="10" max="10" width="17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5" t="s">
        <v>8</v>
      </c>
      <c r="J1" s="1" t="s">
        <v>9</v>
      </c>
    </row>
    <row r="2" spans="1:10" x14ac:dyDescent="0.25">
      <c r="A2" s="2">
        <v>1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4" t="str">
        <f>HYPERLINK("https://www.digikey.com/product-detail/en/taiyo-yuden/EMK107B7105KA-T/587-1241-1-ND/931018")</f>
        <v>https://www.digikey.com/product-detail/en/taiyo-yuden/EMK107B7105KA-T/587-1241-1-ND/931018</v>
      </c>
      <c r="J2" s="3" t="s">
        <v>17</v>
      </c>
    </row>
    <row r="3" spans="1:10" x14ac:dyDescent="0.25">
      <c r="A3" s="2">
        <v>2</v>
      </c>
      <c r="B3" s="3" t="s">
        <v>10</v>
      </c>
      <c r="C3" s="3" t="s">
        <v>29</v>
      </c>
      <c r="D3" s="3" t="s">
        <v>12</v>
      </c>
      <c r="E3" s="3" t="s">
        <v>30</v>
      </c>
      <c r="F3" s="3" t="s">
        <v>20</v>
      </c>
      <c r="G3" s="3" t="s">
        <v>26</v>
      </c>
      <c r="H3" s="3" t="s">
        <v>31</v>
      </c>
      <c r="I3" s="4" t="str">
        <f>HYPERLINK("https://www.digikey.com/product-detail/en/murata-electronics-north-america/GRM155R60J475ME87D/490-5408-1-ND/2175215")</f>
        <v>https://www.digikey.com/product-detail/en/murata-electronics-north-america/GRM155R60J475ME87D/490-5408-1-ND/2175215</v>
      </c>
      <c r="J3" s="3" t="s">
        <v>32</v>
      </c>
    </row>
    <row r="4" spans="1:10" x14ac:dyDescent="0.25">
      <c r="A4" s="2">
        <v>1</v>
      </c>
      <c r="B4" s="3" t="s">
        <v>10</v>
      </c>
      <c r="C4" s="3" t="s">
        <v>33</v>
      </c>
      <c r="D4" s="3" t="s">
        <v>12</v>
      </c>
      <c r="E4" s="3" t="s">
        <v>34</v>
      </c>
      <c r="F4" s="3" t="s">
        <v>20</v>
      </c>
      <c r="G4" s="3" t="s">
        <v>35</v>
      </c>
      <c r="H4" s="3" t="s">
        <v>36</v>
      </c>
      <c r="I4" s="4" t="str">
        <f>HYPERLINK("https://www.digikey.com/product-detail/en/avx-corporation/0402ZD105KAT2A/478-4596-1-ND/1645907")</f>
        <v>https://www.digikey.com/product-detail/en/avx-corporation/0402ZD105KAT2A/478-4596-1-ND/1645907</v>
      </c>
      <c r="J4" s="3" t="s">
        <v>37</v>
      </c>
    </row>
    <row r="5" spans="1:10" x14ac:dyDescent="0.25">
      <c r="A5" s="2">
        <v>2</v>
      </c>
      <c r="B5" s="3" t="s">
        <v>10</v>
      </c>
      <c r="C5" s="3" t="s">
        <v>18</v>
      </c>
      <c r="D5" s="3" t="s">
        <v>12</v>
      </c>
      <c r="E5" s="3" t="s">
        <v>19</v>
      </c>
      <c r="F5" s="3" t="s">
        <v>20</v>
      </c>
      <c r="G5" s="3" t="s">
        <v>21</v>
      </c>
      <c r="H5" s="3" t="s">
        <v>22</v>
      </c>
      <c r="I5" s="4" t="str">
        <f>HYPERLINK("https://www.digikey.com/product-detail/en/tdk-corporation/C1005X5R1C225K050BC/445-9085-1-ND/3661600")</f>
        <v>https://www.digikey.com/product-detail/en/tdk-corporation/C1005X5R1C225K050BC/445-9085-1-ND/3661600</v>
      </c>
      <c r="J5" s="3" t="s">
        <v>23</v>
      </c>
    </row>
    <row r="6" spans="1:10" x14ac:dyDescent="0.25">
      <c r="A6" s="2">
        <v>2</v>
      </c>
      <c r="B6" s="3" t="s">
        <v>10</v>
      </c>
      <c r="C6" s="3" t="s">
        <v>38</v>
      </c>
      <c r="D6" s="3" t="s">
        <v>12</v>
      </c>
      <c r="E6" s="3" t="s">
        <v>39</v>
      </c>
      <c r="F6" s="3" t="s">
        <v>20</v>
      </c>
      <c r="G6" s="3" t="s">
        <v>35</v>
      </c>
      <c r="H6" s="3" t="s">
        <v>40</v>
      </c>
      <c r="I6" s="4" t="str">
        <f>HYPERLINK("https://www.digikey.com/product-detail/en/avx-corporation/04025A150GAT2A/478-5268-1-ND/1950935")</f>
        <v>https://www.digikey.com/product-detail/en/avx-corporation/04025A150GAT2A/478-5268-1-ND/1950935</v>
      </c>
      <c r="J6" s="3" t="s">
        <v>41</v>
      </c>
    </row>
    <row r="7" spans="1:10" x14ac:dyDescent="0.25">
      <c r="A7" s="2">
        <v>2</v>
      </c>
      <c r="B7" s="3" t="s">
        <v>10</v>
      </c>
      <c r="C7" s="3" t="s">
        <v>62</v>
      </c>
      <c r="D7" s="3" t="s">
        <v>12</v>
      </c>
      <c r="E7" s="3" t="s">
        <v>63</v>
      </c>
      <c r="F7" s="3" t="s">
        <v>20</v>
      </c>
      <c r="G7" s="3" t="s">
        <v>64</v>
      </c>
      <c r="H7" s="3" t="s">
        <v>65</v>
      </c>
      <c r="I7" s="4" t="str">
        <f>HYPERLINK("https://www.digikey.com/product-detail/en/kemet/C0402C470K5GACTU/399-7796-1-ND/3471519")</f>
        <v>https://www.digikey.com/product-detail/en/kemet/C0402C470K5GACTU/399-7796-1-ND/3471519</v>
      </c>
      <c r="J7" s="3" t="s">
        <v>66</v>
      </c>
    </row>
    <row r="8" spans="1:10" x14ac:dyDescent="0.25">
      <c r="A8" s="2">
        <v>2</v>
      </c>
      <c r="B8" s="3" t="s">
        <v>10</v>
      </c>
      <c r="C8" s="3" t="s">
        <v>46</v>
      </c>
      <c r="D8" s="3" t="s">
        <v>12</v>
      </c>
      <c r="E8" s="3" t="s">
        <v>47</v>
      </c>
      <c r="F8" s="3" t="s">
        <v>20</v>
      </c>
      <c r="G8" s="3" t="s">
        <v>26</v>
      </c>
      <c r="H8" s="3" t="s">
        <v>48</v>
      </c>
      <c r="I8" s="4" t="str">
        <f>HYPERLINK("https://www.digikey.com/product-detail/en/murata-electronics-north-america/GRM1555C1H101JA01D/490-5922-1-ND/3721279")</f>
        <v>https://www.digikey.com/product-detail/en/murata-electronics-north-america/GRM1555C1H101JA01D/490-5922-1-ND/3721279</v>
      </c>
      <c r="J8" s="3" t="s">
        <v>49</v>
      </c>
    </row>
    <row r="9" spans="1:10" x14ac:dyDescent="0.25">
      <c r="A9" s="2">
        <v>1</v>
      </c>
      <c r="B9" s="3" t="s">
        <v>10</v>
      </c>
      <c r="C9" s="3" t="s">
        <v>54</v>
      </c>
      <c r="D9" s="3" t="s">
        <v>12</v>
      </c>
      <c r="E9" s="3" t="s">
        <v>55</v>
      </c>
      <c r="F9" s="3" t="s">
        <v>20</v>
      </c>
      <c r="G9" s="3" t="s">
        <v>26</v>
      </c>
      <c r="H9" s="3" t="s">
        <v>56</v>
      </c>
      <c r="I9" s="4" t="str">
        <f>HYPERLINK("https://www.digikey.com/product-detail/en/murata-electronics-north-america/GRM1555C1H1R8CA01D/490-5898-1-ND/3569084")</f>
        <v>https://www.digikey.com/product-detail/en/murata-electronics-north-america/GRM1555C1H1R8CA01D/490-5898-1-ND/3569084</v>
      </c>
      <c r="J9" s="3" t="s">
        <v>57</v>
      </c>
    </row>
    <row r="10" spans="1:10" x14ac:dyDescent="0.25">
      <c r="A10" s="2">
        <v>1</v>
      </c>
      <c r="B10" s="3" t="s">
        <v>10</v>
      </c>
      <c r="C10" s="3" t="s">
        <v>58</v>
      </c>
      <c r="D10" s="3" t="s">
        <v>12</v>
      </c>
      <c r="E10" s="3" t="s">
        <v>59</v>
      </c>
      <c r="F10" s="3" t="s">
        <v>20</v>
      </c>
      <c r="G10" s="3" t="s">
        <v>26</v>
      </c>
      <c r="H10" s="3" t="s">
        <v>60</v>
      </c>
      <c r="I10" s="4" t="str">
        <f>HYPERLINK("https://www.digikey.com/product-detail/en/murata-electronics-north-america/GRM1555C1H1R5CA01D/490-5891-1-ND/3481884")</f>
        <v>https://www.digikey.com/product-detail/en/murata-electronics-north-america/GRM1555C1H1R5CA01D/490-5891-1-ND/3481884</v>
      </c>
      <c r="J10" s="3" t="s">
        <v>61</v>
      </c>
    </row>
    <row r="11" spans="1:10" x14ac:dyDescent="0.25">
      <c r="A11" s="2">
        <v>2</v>
      </c>
      <c r="B11" s="3" t="s">
        <v>10</v>
      </c>
      <c r="C11" s="3" t="s">
        <v>50</v>
      </c>
      <c r="D11" s="3" t="s">
        <v>12</v>
      </c>
      <c r="E11" s="3" t="s">
        <v>51</v>
      </c>
      <c r="F11" s="3" t="s">
        <v>20</v>
      </c>
      <c r="G11" s="3" t="s">
        <v>26</v>
      </c>
      <c r="H11" s="3" t="s">
        <v>52</v>
      </c>
      <c r="I11" s="4" t="str">
        <f>HYPERLINK("https://www.digikey.com/product-detail/en/murata-electronics-north-america/GRM1555C1H1R0CA01D/490-3199-1-ND/702740")</f>
        <v>https://www.digikey.com/product-detail/en/murata-electronics-north-america/GRM1555C1H1R0CA01D/490-3199-1-ND/702740</v>
      </c>
      <c r="J11" s="3" t="s">
        <v>53</v>
      </c>
    </row>
    <row r="12" spans="1:10" x14ac:dyDescent="0.25">
      <c r="A12" s="2">
        <v>3</v>
      </c>
      <c r="B12" s="3" t="s">
        <v>10</v>
      </c>
      <c r="C12" s="3" t="s">
        <v>42</v>
      </c>
      <c r="D12" s="3" t="s">
        <v>12</v>
      </c>
      <c r="E12" s="3" t="s">
        <v>43</v>
      </c>
      <c r="F12" s="3" t="s">
        <v>20</v>
      </c>
      <c r="G12" s="3" t="s">
        <v>26</v>
      </c>
      <c r="H12" s="3" t="s">
        <v>44</v>
      </c>
      <c r="I12" s="4" t="str">
        <f>HYPERLINK("https://www.digikey.com/product-detail/en/murata-electronics-north-america/GRM155R71H221KA01D/490-1298-1-ND/587937")</f>
        <v>https://www.digikey.com/product-detail/en/murata-electronics-north-america/GRM155R71H221KA01D/490-1298-1-ND/587937</v>
      </c>
      <c r="J12" s="3" t="s">
        <v>45</v>
      </c>
    </row>
    <row r="13" spans="1:10" x14ac:dyDescent="0.25">
      <c r="A13" s="2">
        <v>12</v>
      </c>
      <c r="B13" s="3" t="s">
        <v>10</v>
      </c>
      <c r="C13" s="3" t="s">
        <v>24</v>
      </c>
      <c r="D13" s="3" t="s">
        <v>12</v>
      </c>
      <c r="E13" s="3" t="s">
        <v>25</v>
      </c>
      <c r="F13" s="3" t="s">
        <v>20</v>
      </c>
      <c r="G13" s="3" t="s">
        <v>26</v>
      </c>
      <c r="H13" s="3" t="s">
        <v>27</v>
      </c>
      <c r="I13" s="4" t="str">
        <f>HYPERLINK("https://www.digikey.com/product-detail/en/murata-electronics-north-america/GRM155R71A104KA01D/490-6321-1-ND/3845518")</f>
        <v>https://www.digikey.com/product-detail/en/murata-electronics-north-america/GRM155R71A104KA01D/490-6321-1-ND/3845518</v>
      </c>
      <c r="J13" s="3" t="s">
        <v>28</v>
      </c>
    </row>
    <row r="14" spans="1:10" x14ac:dyDescent="0.25">
      <c r="A14" s="2">
        <v>1</v>
      </c>
      <c r="B14" s="3" t="s">
        <v>98</v>
      </c>
      <c r="C14" s="3" t="s">
        <v>118</v>
      </c>
      <c r="D14" s="3" t="s">
        <v>119</v>
      </c>
      <c r="E14" s="3" t="s">
        <v>120</v>
      </c>
      <c r="F14" s="3" t="s">
        <v>10</v>
      </c>
      <c r="G14" s="3" t="s">
        <v>121</v>
      </c>
      <c r="H14" s="3" t="s">
        <v>120</v>
      </c>
      <c r="I14" s="4"/>
      <c r="J14" s="3" t="s">
        <v>122</v>
      </c>
    </row>
    <row r="15" spans="1:10" x14ac:dyDescent="0.25">
      <c r="A15" s="2">
        <v>2</v>
      </c>
      <c r="B15" s="3" t="s">
        <v>10</v>
      </c>
      <c r="C15" s="3" t="s">
        <v>103</v>
      </c>
      <c r="D15" s="3" t="s">
        <v>104</v>
      </c>
      <c r="E15" s="3" t="s">
        <v>105</v>
      </c>
      <c r="F15" s="3" t="s">
        <v>10</v>
      </c>
      <c r="G15" s="3" t="s">
        <v>106</v>
      </c>
      <c r="H15" s="3" t="s">
        <v>105</v>
      </c>
      <c r="I15" s="4" t="str">
        <f>HYPERLINK("https://www.digikey.com/product-detail/en/hirose-electric-co-ltd/U.FL-R-SMT-1(10)/H11891CT-ND/2504612")</f>
        <v>https://www.digikey.com/product-detail/en/hirose-electric-co-ltd/U.FL-R-SMT-1(10)/H11891CT-ND/2504612</v>
      </c>
      <c r="J15" s="3" t="s">
        <v>107</v>
      </c>
    </row>
    <row r="16" spans="1:10" x14ac:dyDescent="0.25">
      <c r="A16" s="2">
        <v>1</v>
      </c>
      <c r="B16" s="3" t="s">
        <v>10</v>
      </c>
      <c r="C16" s="3" t="s">
        <v>113</v>
      </c>
      <c r="D16" s="3" t="s">
        <v>114</v>
      </c>
      <c r="E16" s="3" t="s">
        <v>115</v>
      </c>
      <c r="F16" s="3" t="s">
        <v>10</v>
      </c>
      <c r="G16" s="3" t="s">
        <v>116</v>
      </c>
      <c r="H16" s="3" t="s">
        <v>115</v>
      </c>
      <c r="I16" s="4" t="str">
        <f>HYPERLINK("https://www.digikey.com/product-detail/en/jst-sales-america-inc/S2B-PH-SM4-TB(LF)(SN)/455-1749-1-ND/926846")</f>
        <v>https://www.digikey.com/product-detail/en/jst-sales-america-inc/S2B-PH-SM4-TB(LF)(SN)/455-1749-1-ND/926846</v>
      </c>
      <c r="J16" s="3" t="s">
        <v>117</v>
      </c>
    </row>
    <row r="17" spans="1:10" x14ac:dyDescent="0.25">
      <c r="A17" s="2">
        <v>1</v>
      </c>
      <c r="B17" s="3" t="s">
        <v>98</v>
      </c>
      <c r="C17" s="3" t="s">
        <v>108</v>
      </c>
      <c r="D17" s="3" t="s">
        <v>109</v>
      </c>
      <c r="E17" s="3" t="s">
        <v>110</v>
      </c>
      <c r="F17" s="3" t="s">
        <v>10</v>
      </c>
      <c r="G17" s="3" t="s">
        <v>111</v>
      </c>
      <c r="H17" s="3" t="s">
        <v>110</v>
      </c>
      <c r="I17" s="4"/>
      <c r="J17" s="3" t="s">
        <v>112</v>
      </c>
    </row>
    <row r="18" spans="1:10" x14ac:dyDescent="0.25">
      <c r="A18" s="2">
        <v>8</v>
      </c>
      <c r="B18" s="3" t="s">
        <v>10</v>
      </c>
      <c r="C18" s="3" t="s">
        <v>67</v>
      </c>
      <c r="D18" s="3" t="s">
        <v>68</v>
      </c>
      <c r="E18" s="3" t="s">
        <v>69</v>
      </c>
      <c r="F18" s="3" t="s">
        <v>70</v>
      </c>
      <c r="G18" s="3" t="s">
        <v>71</v>
      </c>
      <c r="H18" s="3" t="s">
        <v>69</v>
      </c>
      <c r="I18" s="4" t="str">
        <f>HYPERLINK("https://www.digikey.com/product-detail/en/on-semiconductor/RB520S30T1G/RB520S30T1GOSCT-ND/964626")</f>
        <v>https://www.digikey.com/product-detail/en/on-semiconductor/RB520S30T1G/RB520S30T1GOSCT-ND/964626</v>
      </c>
      <c r="J18" s="3" t="s">
        <v>72</v>
      </c>
    </row>
    <row r="19" spans="1:10" x14ac:dyDescent="0.25">
      <c r="A19" s="2">
        <v>1</v>
      </c>
      <c r="B19" s="3" t="s">
        <v>10</v>
      </c>
      <c r="C19" s="3" t="s">
        <v>83</v>
      </c>
      <c r="D19" s="3" t="s">
        <v>74</v>
      </c>
      <c r="E19" s="3" t="s">
        <v>84</v>
      </c>
      <c r="F19" s="3" t="s">
        <v>14</v>
      </c>
      <c r="G19" s="3" t="s">
        <v>76</v>
      </c>
      <c r="H19" s="3" t="s">
        <v>85</v>
      </c>
      <c r="I19" s="4" t="str">
        <f>HYPERLINK("https://www.digikey.com/product-detail/en/lite-on-inc/LTST-C190TBKT/160-1646-1-ND/573586")</f>
        <v>https://www.digikey.com/product-detail/en/lite-on-inc/LTST-C190TBKT/160-1646-1-ND/573586</v>
      </c>
      <c r="J19" s="3" t="s">
        <v>86</v>
      </c>
    </row>
    <row r="20" spans="1:10" x14ac:dyDescent="0.25">
      <c r="A20" s="2">
        <v>1</v>
      </c>
      <c r="B20" s="3" t="s">
        <v>10</v>
      </c>
      <c r="C20" s="3" t="s">
        <v>73</v>
      </c>
      <c r="D20" s="3" t="s">
        <v>74</v>
      </c>
      <c r="E20" s="3" t="s">
        <v>75</v>
      </c>
      <c r="F20" s="3" t="s">
        <v>14</v>
      </c>
      <c r="G20" s="3" t="s">
        <v>76</v>
      </c>
      <c r="H20" s="3" t="s">
        <v>77</v>
      </c>
      <c r="I20" s="4" t="str">
        <f>HYPERLINK("https://www.digikey.com/product-detail/en/lite-on-inc/LTST-C190KGKT/160-1435-1-ND/386814")</f>
        <v>https://www.digikey.com/product-detail/en/lite-on-inc/LTST-C190KGKT/160-1435-1-ND/386814</v>
      </c>
      <c r="J20" s="3" t="s">
        <v>78</v>
      </c>
    </row>
    <row r="21" spans="1:10" x14ac:dyDescent="0.25">
      <c r="A21" s="2">
        <v>1</v>
      </c>
      <c r="B21" s="3" t="s">
        <v>10</v>
      </c>
      <c r="C21" s="3" t="s">
        <v>79</v>
      </c>
      <c r="D21" s="3" t="s">
        <v>74</v>
      </c>
      <c r="E21" s="3" t="s">
        <v>80</v>
      </c>
      <c r="F21" s="3" t="s">
        <v>14</v>
      </c>
      <c r="G21" s="3" t="s">
        <v>76</v>
      </c>
      <c r="H21" s="3" t="s">
        <v>81</v>
      </c>
      <c r="I21" s="4" t="str">
        <f>HYPERLINK("https://www.digikey.com/product-detail/en/lite-on-inc/LTST-C190CKT/160-1181-1-ND/269253")</f>
        <v>https://www.digikey.com/product-detail/en/lite-on-inc/LTST-C190CKT/160-1181-1-ND/269253</v>
      </c>
      <c r="J21" s="3" t="s">
        <v>82</v>
      </c>
    </row>
    <row r="22" spans="1:10" x14ac:dyDescent="0.25">
      <c r="A22" s="2">
        <v>1</v>
      </c>
      <c r="B22" s="3" t="s">
        <v>10</v>
      </c>
      <c r="C22" s="3" t="s">
        <v>93</v>
      </c>
      <c r="D22" s="3" t="s">
        <v>94</v>
      </c>
      <c r="E22" s="3" t="s">
        <v>95</v>
      </c>
      <c r="F22" s="3" t="s">
        <v>20</v>
      </c>
      <c r="G22" s="3" t="s">
        <v>26</v>
      </c>
      <c r="H22" s="3" t="s">
        <v>96</v>
      </c>
      <c r="I22" s="4" t="str">
        <f>HYPERLINK("https://www.digikey.com/product-detail/en/murata-electronics-north-america/BLM15HG102SN1D/490-3999-1-ND/1016259")</f>
        <v>https://www.digikey.com/product-detail/en/murata-electronics-north-america/BLM15HG102SN1D/490-3999-1-ND/1016259</v>
      </c>
      <c r="J22" s="3" t="s">
        <v>97</v>
      </c>
    </row>
    <row r="23" spans="1:10" x14ac:dyDescent="0.25">
      <c r="A23" s="2">
        <v>3</v>
      </c>
      <c r="B23" s="3" t="s">
        <v>98</v>
      </c>
      <c r="C23" s="3" t="s">
        <v>99</v>
      </c>
      <c r="D23" s="3" t="s">
        <v>100</v>
      </c>
      <c r="E23" s="3" t="s">
        <v>101</v>
      </c>
      <c r="F23" s="3" t="s">
        <v>10</v>
      </c>
      <c r="G23" s="3" t="s">
        <v>10</v>
      </c>
      <c r="H23" s="3" t="s">
        <v>10</v>
      </c>
      <c r="I23" s="4"/>
      <c r="J23" s="3" t="s">
        <v>102</v>
      </c>
    </row>
    <row r="24" spans="1:10" x14ac:dyDescent="0.25">
      <c r="A24" s="2">
        <v>1</v>
      </c>
      <c r="B24" s="3" t="s">
        <v>10</v>
      </c>
      <c r="C24" s="3" t="s">
        <v>87</v>
      </c>
      <c r="D24" s="3" t="s">
        <v>88</v>
      </c>
      <c r="E24" s="3" t="s">
        <v>89</v>
      </c>
      <c r="F24" s="3" t="s">
        <v>14</v>
      </c>
      <c r="G24" s="3" t="s">
        <v>90</v>
      </c>
      <c r="H24" s="3" t="s">
        <v>91</v>
      </c>
      <c r="I24" s="4" t="str">
        <f>HYPERLINK("https://www.digikey.com/product-detail/en/littelfuse-inc/0603L075SLYR/F5777CT-ND/3661919")</f>
        <v>https://www.digikey.com/product-detail/en/littelfuse-inc/0603L075SLYR/F5777CT-ND/3661919</v>
      </c>
      <c r="J24" s="3" t="s">
        <v>92</v>
      </c>
    </row>
    <row r="25" spans="1:10" x14ac:dyDescent="0.25">
      <c r="A25" s="2">
        <v>1</v>
      </c>
      <c r="B25" s="3" t="s">
        <v>10</v>
      </c>
      <c r="C25" s="3" t="s">
        <v>249</v>
      </c>
      <c r="D25" s="3" t="s">
        <v>250</v>
      </c>
      <c r="E25" s="3" t="s">
        <v>251</v>
      </c>
      <c r="F25" s="3" t="s">
        <v>252</v>
      </c>
      <c r="G25" s="3" t="s">
        <v>221</v>
      </c>
      <c r="H25" s="3" t="s">
        <v>251</v>
      </c>
      <c r="I25" s="4" t="str">
        <f>HYPERLINK("https://www.digikey.com/product-detail/en/stmicroelectronics/LIS3DHTR/497-10613-1-ND/2334355")</f>
        <v>https://www.digikey.com/product-detail/en/stmicroelectronics/LIS3DHTR/497-10613-1-ND/2334355</v>
      </c>
      <c r="J25" s="3" t="s">
        <v>253</v>
      </c>
    </row>
    <row r="26" spans="1:10" x14ac:dyDescent="0.25">
      <c r="A26" s="2">
        <v>1</v>
      </c>
      <c r="B26" s="3" t="s">
        <v>10</v>
      </c>
      <c r="C26" s="3" t="s">
        <v>224</v>
      </c>
      <c r="D26" s="3" t="s">
        <v>225</v>
      </c>
      <c r="E26" s="3" t="s">
        <v>226</v>
      </c>
      <c r="F26" s="3" t="s">
        <v>227</v>
      </c>
      <c r="G26" s="3" t="s">
        <v>202</v>
      </c>
      <c r="H26" s="3" t="s">
        <v>228</v>
      </c>
      <c r="I26" s="4" t="str">
        <f>HYPERLINK("https://www.digikey.com/product-detail/en/texas-instruments/BQ24232RGTR/296-41207-1-ND/5222663")</f>
        <v>https://www.digikey.com/product-detail/en/texas-instruments/BQ24232RGTR/296-41207-1-ND/5222663</v>
      </c>
      <c r="J26" s="3" t="s">
        <v>229</v>
      </c>
    </row>
    <row r="27" spans="1:10" x14ac:dyDescent="0.25">
      <c r="A27" s="2">
        <v>1</v>
      </c>
      <c r="B27" s="3" t="s">
        <v>10</v>
      </c>
      <c r="C27" s="3" t="s">
        <v>211</v>
      </c>
      <c r="D27" s="3" t="s">
        <v>212</v>
      </c>
      <c r="E27" s="3" t="s">
        <v>213</v>
      </c>
      <c r="F27" s="3" t="s">
        <v>214</v>
      </c>
      <c r="G27" s="3" t="s">
        <v>202</v>
      </c>
      <c r="H27" s="3" t="s">
        <v>215</v>
      </c>
      <c r="I27" s="4" t="str">
        <f>HYPERLINK("https://www.digikey.com/product-detail/en/texas-instruments/ADS1015IRUGR/296-43557-1-ND/5864781")</f>
        <v>https://www.digikey.com/product-detail/en/texas-instruments/ADS1015IRUGR/296-43557-1-ND/5864781</v>
      </c>
      <c r="J27" s="3" t="s">
        <v>216</v>
      </c>
    </row>
    <row r="28" spans="1:10" x14ac:dyDescent="0.25">
      <c r="A28" s="2">
        <v>1</v>
      </c>
      <c r="B28" s="3" t="s">
        <v>10</v>
      </c>
      <c r="C28" s="3" t="s">
        <v>205</v>
      </c>
      <c r="D28" s="3" t="s">
        <v>206</v>
      </c>
      <c r="E28" s="3" t="s">
        <v>207</v>
      </c>
      <c r="F28" s="3" t="s">
        <v>208</v>
      </c>
      <c r="G28" s="3" t="s">
        <v>209</v>
      </c>
      <c r="H28" s="3" t="s">
        <v>207</v>
      </c>
      <c r="I28" s="4" t="str">
        <f>HYPERLINK("https://www.sparkfun.com/products/13909")</f>
        <v>https://www.sparkfun.com/products/13909</v>
      </c>
      <c r="J28" s="3" t="s">
        <v>210</v>
      </c>
    </row>
    <row r="29" spans="1:10" x14ac:dyDescent="0.25">
      <c r="A29" s="2">
        <v>1</v>
      </c>
      <c r="B29" s="3" t="s">
        <v>10</v>
      </c>
      <c r="C29" s="3" t="s">
        <v>198</v>
      </c>
      <c r="D29" s="3" t="s">
        <v>199</v>
      </c>
      <c r="E29" s="3" t="s">
        <v>200</v>
      </c>
      <c r="F29" s="3" t="s">
        <v>201</v>
      </c>
      <c r="G29" s="3" t="s">
        <v>202</v>
      </c>
      <c r="H29" s="3" t="s">
        <v>203</v>
      </c>
      <c r="I29" s="4" t="str">
        <f>HYPERLINK("https://www.digikey.com/product-detail/en/texas-instruments/CC2500RGPR/296-38562-1-ND/5034436")</f>
        <v>https://www.digikey.com/product-detail/en/texas-instruments/CC2500RGPR/296-38562-1-ND/5034436</v>
      </c>
      <c r="J29" s="3" t="s">
        <v>204</v>
      </c>
    </row>
    <row r="30" spans="1:10" x14ac:dyDescent="0.25">
      <c r="A30" s="2">
        <v>1</v>
      </c>
      <c r="B30" s="3" t="s">
        <v>10</v>
      </c>
      <c r="C30" s="3" t="s">
        <v>237</v>
      </c>
      <c r="D30" s="3" t="s">
        <v>238</v>
      </c>
      <c r="E30" s="3" t="s">
        <v>239</v>
      </c>
      <c r="F30" s="3" t="s">
        <v>240</v>
      </c>
      <c r="G30" s="3" t="s">
        <v>234</v>
      </c>
      <c r="H30" s="3" t="s">
        <v>241</v>
      </c>
      <c r="I30" s="4" t="str">
        <f>HYPERLINK("https://www.digikey.com/product-detail/en/linear-technology/LTC4411ES5-TRMPBF/LTC4411ES5-TRMPBFCT-ND/1754256")</f>
        <v>https://www.digikey.com/product-detail/en/linear-technology/LTC4411ES5-TRMPBF/LTC4411ES5-TRMPBFCT-ND/1754256</v>
      </c>
      <c r="J30" s="3" t="s">
        <v>242</v>
      </c>
    </row>
    <row r="31" spans="1:10" x14ac:dyDescent="0.25">
      <c r="A31" s="2">
        <v>1</v>
      </c>
      <c r="B31" s="3" t="s">
        <v>10</v>
      </c>
      <c r="C31" s="3" t="s">
        <v>230</v>
      </c>
      <c r="D31" s="3" t="s">
        <v>231</v>
      </c>
      <c r="E31" s="3" t="s">
        <v>232</v>
      </c>
      <c r="F31" s="3" t="s">
        <v>233</v>
      </c>
      <c r="G31" s="3" t="s">
        <v>234</v>
      </c>
      <c r="H31" s="3" t="s">
        <v>235</v>
      </c>
      <c r="I31" s="4" t="str">
        <f>HYPERLINK("https://www.digikey.com/product-detail/en/linear-technology/LTC2955CTS8-2-TRMPBF/LTC2955CTS8-2-TRMPBFCT-ND/3065187")</f>
        <v>https://www.digikey.com/product-detail/en/linear-technology/LTC2955CTS8-2-TRMPBF/LTC2955CTS8-2-TRMPBFCT-ND/3065187</v>
      </c>
      <c r="J31" s="3" t="s">
        <v>236</v>
      </c>
    </row>
    <row r="32" spans="1:10" x14ac:dyDescent="0.25">
      <c r="A32" s="2">
        <v>1</v>
      </c>
      <c r="B32" s="3" t="s">
        <v>10</v>
      </c>
      <c r="C32" s="3" t="s">
        <v>217</v>
      </c>
      <c r="D32" s="3" t="s">
        <v>218</v>
      </c>
      <c r="E32" s="3" t="s">
        <v>219</v>
      </c>
      <c r="F32" s="3" t="s">
        <v>220</v>
      </c>
      <c r="G32" s="3" t="s">
        <v>221</v>
      </c>
      <c r="H32" s="3" t="s">
        <v>222</v>
      </c>
      <c r="I32" s="4" t="str">
        <f>HYPERLINK("https://www.digikey.com/product-detail/en/stmicroelectronics/M41T62LC6F/497-11275-1-ND/2673274")</f>
        <v>https://www.digikey.com/product-detail/en/stmicroelectronics/M41T62LC6F/497-11275-1-ND/2673274</v>
      </c>
      <c r="J32" s="3" t="s">
        <v>223</v>
      </c>
    </row>
    <row r="33" spans="1:10" x14ac:dyDescent="0.25">
      <c r="A33" s="2">
        <v>1</v>
      </c>
      <c r="B33" s="3" t="s">
        <v>10</v>
      </c>
      <c r="C33" s="3" t="s">
        <v>243</v>
      </c>
      <c r="D33" s="3" t="s">
        <v>244</v>
      </c>
      <c r="E33" s="3" t="s">
        <v>245</v>
      </c>
      <c r="F33" s="3" t="s">
        <v>246</v>
      </c>
      <c r="G33" s="3" t="s">
        <v>71</v>
      </c>
      <c r="H33" s="3" t="s">
        <v>247</v>
      </c>
      <c r="I33" s="4" t="str">
        <f>HYPERLINK("https://www.digikey.com/product-detail/en/on-semiconductor/CAT24C32HU4I-GT3/CAT24C32HU4I-GT3OSCT-ND/4927901")</f>
        <v>https://www.digikey.com/product-detail/en/on-semiconductor/CAT24C32HU4I-GT3/CAT24C32HU4I-GT3OSCT-ND/4927901</v>
      </c>
      <c r="J33" s="3" t="s">
        <v>248</v>
      </c>
    </row>
    <row r="34" spans="1:10" x14ac:dyDescent="0.25">
      <c r="A34" s="2">
        <v>3</v>
      </c>
      <c r="B34" s="3" t="s">
        <v>10</v>
      </c>
      <c r="C34" s="3" t="s">
        <v>123</v>
      </c>
      <c r="D34" s="3" t="s">
        <v>124</v>
      </c>
      <c r="E34" s="3" t="s">
        <v>125</v>
      </c>
      <c r="F34" s="3" t="s">
        <v>20</v>
      </c>
      <c r="G34" s="3" t="s">
        <v>26</v>
      </c>
      <c r="H34" s="3" t="s">
        <v>126</v>
      </c>
      <c r="I34" s="4" t="str">
        <f>HYPERLINK("https://www.digikey.com/product-detail/en/murata-electronics-north-america/LQG15HS1N2S02D/490-2611-1-ND/662891")</f>
        <v>https://www.digikey.com/product-detail/en/murata-electronics-north-america/LQG15HS1N2S02D/490-2611-1-ND/662891</v>
      </c>
      <c r="J34" s="3" t="s">
        <v>127</v>
      </c>
    </row>
    <row r="35" spans="1:10" x14ac:dyDescent="0.25">
      <c r="A35" s="2">
        <v>3</v>
      </c>
      <c r="B35" s="3" t="s">
        <v>10</v>
      </c>
      <c r="C35" s="3" t="s">
        <v>161</v>
      </c>
      <c r="D35" s="3" t="s">
        <v>137</v>
      </c>
      <c r="E35" s="3" t="s">
        <v>162</v>
      </c>
      <c r="F35" s="3" t="s">
        <v>20</v>
      </c>
      <c r="G35" s="3" t="s">
        <v>139</v>
      </c>
      <c r="H35" s="3" t="s">
        <v>163</v>
      </c>
      <c r="I35" s="4" t="str">
        <f>HYPERLINK("https://www.digikey.com/product-detail/en/vishay-dale/CRCW04024K99FKED/541-4.99KLCT-ND/1183202")</f>
        <v>https://www.digikey.com/product-detail/en/vishay-dale/CRCW04024K99FKED/541-4.99KLCT-ND/1183202</v>
      </c>
      <c r="J35" s="3" t="s">
        <v>164</v>
      </c>
    </row>
    <row r="36" spans="1:10" x14ac:dyDescent="0.25">
      <c r="A36" s="2">
        <v>2</v>
      </c>
      <c r="B36" s="3" t="s">
        <v>10</v>
      </c>
      <c r="C36" s="3" t="s">
        <v>154</v>
      </c>
      <c r="D36" s="3" t="s">
        <v>137</v>
      </c>
      <c r="E36" s="3" t="s">
        <v>155</v>
      </c>
      <c r="F36" s="3" t="s">
        <v>20</v>
      </c>
      <c r="G36" s="3" t="s">
        <v>139</v>
      </c>
      <c r="H36" s="3" t="s">
        <v>156</v>
      </c>
      <c r="I36" s="4" t="str">
        <f>HYPERLINK("https://www.digikey.com/product-detail/en/vishay-dale/CRCW040210K0FKED/541-10.0KLCT-ND/1183237")</f>
        <v>https://www.digikey.com/product-detail/en/vishay-dale/CRCW040210K0FKED/541-10.0KLCT-ND/1183237</v>
      </c>
      <c r="J36" s="3" t="s">
        <v>157</v>
      </c>
    </row>
    <row r="37" spans="1:10" x14ac:dyDescent="0.25">
      <c r="A37" s="2">
        <v>4</v>
      </c>
      <c r="B37" s="3" t="s">
        <v>98</v>
      </c>
      <c r="C37" s="3" t="s">
        <v>158</v>
      </c>
      <c r="D37" s="3" t="s">
        <v>137</v>
      </c>
      <c r="E37" s="3" t="s">
        <v>159</v>
      </c>
      <c r="F37" s="3" t="s">
        <v>20</v>
      </c>
      <c r="G37" s="3" t="s">
        <v>10</v>
      </c>
      <c r="H37" s="3" t="s">
        <v>10</v>
      </c>
      <c r="I37" s="4"/>
      <c r="J37" s="3" t="s">
        <v>160</v>
      </c>
    </row>
    <row r="38" spans="1:10" x14ac:dyDescent="0.25">
      <c r="A38" s="2">
        <v>4</v>
      </c>
      <c r="B38" s="3" t="s">
        <v>10</v>
      </c>
      <c r="C38" s="3" t="s">
        <v>136</v>
      </c>
      <c r="D38" s="3" t="s">
        <v>137</v>
      </c>
      <c r="E38" s="3" t="s">
        <v>138</v>
      </c>
      <c r="F38" s="3" t="s">
        <v>20</v>
      </c>
      <c r="G38" s="3" t="s">
        <v>139</v>
      </c>
      <c r="H38" s="3" t="s">
        <v>140</v>
      </c>
      <c r="I38" s="4" t="str">
        <f>HYPERLINK("https://www.digikey.com/product-detail/en/vishay-dale/CRCW0402100KFKED/541-100KLCT-ND/1183351")</f>
        <v>https://www.digikey.com/product-detail/en/vishay-dale/CRCW0402100KFKED/541-100KLCT-ND/1183351</v>
      </c>
      <c r="J38" s="3" t="s">
        <v>141</v>
      </c>
    </row>
    <row r="39" spans="1:10" x14ac:dyDescent="0.25">
      <c r="A39" s="2">
        <v>1</v>
      </c>
      <c r="B39" s="3" t="s">
        <v>10</v>
      </c>
      <c r="C39" s="3" t="s">
        <v>165</v>
      </c>
      <c r="D39" s="3" t="s">
        <v>137</v>
      </c>
      <c r="E39" s="3" t="s">
        <v>166</v>
      </c>
      <c r="F39" s="3" t="s">
        <v>20</v>
      </c>
      <c r="G39" s="3" t="s">
        <v>139</v>
      </c>
      <c r="H39" s="3" t="s">
        <v>167</v>
      </c>
      <c r="I39" s="4" t="str">
        <f>HYPERLINK("https://www.digikey.com/product-detail/en/vishay-dale/CRCW0402680KFKED/541-680KLCT-ND/1183446")</f>
        <v>https://www.digikey.com/product-detail/en/vishay-dale/CRCW0402680KFKED/541-680KLCT-ND/1183446</v>
      </c>
      <c r="J39" s="3" t="s">
        <v>168</v>
      </c>
    </row>
    <row r="40" spans="1:10" x14ac:dyDescent="0.25">
      <c r="A40" s="2">
        <v>1</v>
      </c>
      <c r="B40" s="3" t="s">
        <v>10</v>
      </c>
      <c r="C40" s="3" t="s">
        <v>181</v>
      </c>
      <c r="D40" s="3" t="s">
        <v>137</v>
      </c>
      <c r="E40" s="3" t="s">
        <v>182</v>
      </c>
      <c r="F40" s="3" t="s">
        <v>20</v>
      </c>
      <c r="G40" s="3" t="s">
        <v>139</v>
      </c>
      <c r="H40" s="3" t="s">
        <v>183</v>
      </c>
      <c r="I40" s="4" t="str">
        <f>HYPERLINK("https://www.digikey.com/product-detail/en/vishay-dale/CRCW040222R0FKED/541-22.0LCT-ND/1182931")</f>
        <v>https://www.digikey.com/product-detail/en/vishay-dale/CRCW040222R0FKED/541-22.0LCT-ND/1182931</v>
      </c>
      <c r="J40" s="3" t="s">
        <v>184</v>
      </c>
    </row>
    <row r="41" spans="1:10" x14ac:dyDescent="0.25">
      <c r="A41" s="2">
        <v>1</v>
      </c>
      <c r="B41" s="3" t="s">
        <v>10</v>
      </c>
      <c r="C41" s="3" t="s">
        <v>169</v>
      </c>
      <c r="D41" s="3" t="s">
        <v>137</v>
      </c>
      <c r="E41" s="3" t="s">
        <v>170</v>
      </c>
      <c r="F41" s="3" t="s">
        <v>20</v>
      </c>
      <c r="G41" s="3" t="s">
        <v>139</v>
      </c>
      <c r="H41" s="3" t="s">
        <v>171</v>
      </c>
      <c r="I41" s="4" t="str">
        <f>HYPERLINK("https://www.digikey.com/product-detail/en/vishay-dale/CRCW0402240KFKED/541-240KLCT-ND/1183392")</f>
        <v>https://www.digikey.com/product-detail/en/vishay-dale/CRCW0402240KFKED/541-240KLCT-ND/1183392</v>
      </c>
      <c r="J41" s="3" t="s">
        <v>172</v>
      </c>
    </row>
    <row r="42" spans="1:10" x14ac:dyDescent="0.25">
      <c r="A42" s="2">
        <v>1</v>
      </c>
      <c r="B42" s="3" t="s">
        <v>10</v>
      </c>
      <c r="C42" s="3" t="s">
        <v>185</v>
      </c>
      <c r="D42" s="3" t="s">
        <v>137</v>
      </c>
      <c r="E42" s="3" t="s">
        <v>186</v>
      </c>
      <c r="F42" s="3" t="s">
        <v>20</v>
      </c>
      <c r="G42" s="3" t="s">
        <v>139</v>
      </c>
      <c r="H42" s="3" t="s">
        <v>187</v>
      </c>
      <c r="I42" s="4" t="str">
        <f>HYPERLINK("https://www.digikey.com/product-detail/en/vishay-dale/CRCW040256K0FKED/541-56.0KLCT-ND/1183322")</f>
        <v>https://www.digikey.com/product-detail/en/vishay-dale/CRCW040256K0FKED/541-56.0KLCT-ND/1183322</v>
      </c>
      <c r="J42" s="3" t="s">
        <v>188</v>
      </c>
    </row>
    <row r="43" spans="1:10" x14ac:dyDescent="0.25">
      <c r="A43" s="2">
        <v>1</v>
      </c>
      <c r="B43" s="3" t="s">
        <v>10</v>
      </c>
      <c r="C43" s="3" t="s">
        <v>146</v>
      </c>
      <c r="D43" s="3" t="s">
        <v>137</v>
      </c>
      <c r="E43" s="3" t="s">
        <v>147</v>
      </c>
      <c r="F43" s="3" t="s">
        <v>20</v>
      </c>
      <c r="G43" s="3" t="s">
        <v>139</v>
      </c>
      <c r="H43" s="3" t="s">
        <v>148</v>
      </c>
      <c r="I43" s="4" t="str">
        <f>HYPERLINK("https://www.digikey.com/product-detail/en/vishay-dale/CRCW04023K40FKED/541-3.40KLCT-ND/1183182")</f>
        <v>https://www.digikey.com/product-detail/en/vishay-dale/CRCW04023K40FKED/541-3.40KLCT-ND/1183182</v>
      </c>
      <c r="J43" s="3" t="s">
        <v>149</v>
      </c>
    </row>
    <row r="44" spans="1:10" x14ac:dyDescent="0.25">
      <c r="A44" s="2">
        <v>1</v>
      </c>
      <c r="B44" s="3" t="s">
        <v>10</v>
      </c>
      <c r="C44" s="3" t="s">
        <v>177</v>
      </c>
      <c r="D44" s="3" t="s">
        <v>137</v>
      </c>
      <c r="E44" s="3" t="s">
        <v>178</v>
      </c>
      <c r="F44" s="3" t="s">
        <v>20</v>
      </c>
      <c r="G44" s="3" t="s">
        <v>139</v>
      </c>
      <c r="H44" s="3" t="s">
        <v>179</v>
      </c>
      <c r="I44" s="4" t="str">
        <f>HYPERLINK("https://www.digikey.com/product-detail/en/vishay-dale/CRCW0402160RFKED/541-160LCT-ND/1183030")</f>
        <v>https://www.digikey.com/product-detail/en/vishay-dale/CRCW0402160RFKED/541-160LCT-ND/1183030</v>
      </c>
      <c r="J44" s="3" t="s">
        <v>180</v>
      </c>
    </row>
    <row r="45" spans="1:10" x14ac:dyDescent="0.25">
      <c r="A45" s="2">
        <v>1</v>
      </c>
      <c r="B45" s="3" t="s">
        <v>10</v>
      </c>
      <c r="C45" s="3" t="s">
        <v>173</v>
      </c>
      <c r="D45" s="3" t="s">
        <v>137</v>
      </c>
      <c r="E45" s="3" t="s">
        <v>174</v>
      </c>
      <c r="F45" s="3" t="s">
        <v>20</v>
      </c>
      <c r="G45" s="3" t="s">
        <v>139</v>
      </c>
      <c r="H45" s="3" t="s">
        <v>175</v>
      </c>
      <c r="I45" s="4" t="str">
        <f>HYPERLINK("https://www.digikey.com/product-detail/en/vishay-dale/CRCW0402191RFKED/541-191LCT-ND/1183039")</f>
        <v>https://www.digikey.com/product-detail/en/vishay-dale/CRCW0402191RFKED/541-191LCT-ND/1183039</v>
      </c>
      <c r="J45" s="3" t="s">
        <v>176</v>
      </c>
    </row>
    <row r="46" spans="1:10" x14ac:dyDescent="0.25">
      <c r="A46" s="2">
        <v>7</v>
      </c>
      <c r="B46" s="3" t="s">
        <v>10</v>
      </c>
      <c r="C46" s="3" t="s">
        <v>150</v>
      </c>
      <c r="D46" s="3" t="s">
        <v>137</v>
      </c>
      <c r="E46" s="3" t="s">
        <v>151</v>
      </c>
      <c r="F46" s="3" t="s">
        <v>20</v>
      </c>
      <c r="G46" s="3" t="s">
        <v>139</v>
      </c>
      <c r="H46" s="3" t="s">
        <v>152</v>
      </c>
      <c r="I46" s="4" t="str">
        <f>HYPERLINK("https://www.digikey.com/product-detail/en/vishay-dale/CRCW04021K80FKED/541-1.80KLCT-ND/1183150")</f>
        <v>https://www.digikey.com/product-detail/en/vishay-dale/CRCW04021K80FKED/541-1.80KLCT-ND/1183150</v>
      </c>
      <c r="J46" s="3" t="s">
        <v>153</v>
      </c>
    </row>
    <row r="47" spans="1:10" x14ac:dyDescent="0.25">
      <c r="A47" s="2">
        <v>1</v>
      </c>
      <c r="B47" s="3" t="s">
        <v>10</v>
      </c>
      <c r="C47" s="3" t="s">
        <v>142</v>
      </c>
      <c r="D47" s="3" t="s">
        <v>137</v>
      </c>
      <c r="E47" s="3" t="s">
        <v>143</v>
      </c>
      <c r="F47" s="3" t="s">
        <v>20</v>
      </c>
      <c r="G47" s="3" t="s">
        <v>139</v>
      </c>
      <c r="H47" s="3" t="s">
        <v>144</v>
      </c>
      <c r="I47" s="4" t="str">
        <f>HYPERLINK("https://www.digikey.com/product-detail/en/vishay-dale/CRCW04023K60FKED/541-3.60KLCT-ND/1183185")</f>
        <v>https://www.digikey.com/product-detail/en/vishay-dale/CRCW04023K60FKED/541-3.60KLCT-ND/1183185</v>
      </c>
      <c r="J47" s="3" t="s">
        <v>145</v>
      </c>
    </row>
    <row r="48" spans="1:10" x14ac:dyDescent="0.25">
      <c r="A48" s="2">
        <v>1</v>
      </c>
      <c r="B48" s="3" t="s">
        <v>10</v>
      </c>
      <c r="C48" s="3" t="s">
        <v>189</v>
      </c>
      <c r="D48" s="3" t="s">
        <v>190</v>
      </c>
      <c r="E48" s="3" t="s">
        <v>191</v>
      </c>
      <c r="F48" s="3" t="s">
        <v>10</v>
      </c>
      <c r="G48" s="3" t="s">
        <v>192</v>
      </c>
      <c r="H48" s="3" t="s">
        <v>191</v>
      </c>
      <c r="I48" s="4" t="str">
        <f>HYPERLINK("https://www.digikey.com/product-detail/en/c-k/KMR221GLFS/401-1427-1-ND/550466")</f>
        <v>https://www.digikey.com/product-detail/en/c-k/KMR221GLFS/401-1427-1-ND/550466</v>
      </c>
      <c r="J48" s="3" t="s">
        <v>193</v>
      </c>
    </row>
    <row r="49" spans="1:10" x14ac:dyDescent="0.25">
      <c r="A49" s="2">
        <v>7</v>
      </c>
      <c r="B49" s="3" t="s">
        <v>98</v>
      </c>
      <c r="C49" s="3" t="s">
        <v>194</v>
      </c>
      <c r="D49" s="3" t="s">
        <v>195</v>
      </c>
      <c r="E49" s="3" t="s">
        <v>196</v>
      </c>
      <c r="F49" s="3" t="s">
        <v>10</v>
      </c>
      <c r="G49" s="3" t="s">
        <v>10</v>
      </c>
      <c r="H49" s="3" t="s">
        <v>10</v>
      </c>
      <c r="I49" s="4"/>
      <c r="J49" s="3" t="s">
        <v>197</v>
      </c>
    </row>
    <row r="50" spans="1:10" x14ac:dyDescent="0.25">
      <c r="A50" s="2">
        <v>1</v>
      </c>
      <c r="B50" s="3" t="s">
        <v>10</v>
      </c>
      <c r="C50" s="3" t="s">
        <v>133</v>
      </c>
      <c r="D50" s="3" t="s">
        <v>129</v>
      </c>
      <c r="E50" s="3" t="s">
        <v>134</v>
      </c>
      <c r="F50" s="3" t="s">
        <v>131</v>
      </c>
      <c r="G50" s="3" t="s">
        <v>71</v>
      </c>
      <c r="H50" s="3" t="s">
        <v>134</v>
      </c>
      <c r="I50" s="4" t="str">
        <f>HYPERLINK("https://www.digikey.com/product-detail/en/on-semiconductor/NTA4151PT1G/NTA4151PT1GOSCT-ND/687112")</f>
        <v>https://www.digikey.com/product-detail/en/on-semiconductor/NTA4151PT1G/NTA4151PT1GOSCT-ND/687112</v>
      </c>
      <c r="J50" s="3" t="s">
        <v>135</v>
      </c>
    </row>
    <row r="51" spans="1:10" x14ac:dyDescent="0.25">
      <c r="A51" s="2">
        <v>2</v>
      </c>
      <c r="B51" s="3" t="s">
        <v>10</v>
      </c>
      <c r="C51" s="3" t="s">
        <v>128</v>
      </c>
      <c r="D51" s="3" t="s">
        <v>129</v>
      </c>
      <c r="E51" s="3" t="s">
        <v>130</v>
      </c>
      <c r="F51" s="3" t="s">
        <v>131</v>
      </c>
      <c r="G51" s="3" t="s">
        <v>71</v>
      </c>
      <c r="H51" s="3" t="s">
        <v>130</v>
      </c>
      <c r="I51" s="4" t="str">
        <f>HYPERLINK("https://www.digikey.com/product-detail/en/on-semiconductor/NTA7002NT1G/NTA7002NT1GOSCT-ND/1484663")</f>
        <v>https://www.digikey.com/product-detail/en/on-semiconductor/NTA7002NT1G/NTA7002NT1GOSCT-ND/1484663</v>
      </c>
      <c r="J51" s="3" t="s">
        <v>132</v>
      </c>
    </row>
    <row r="52" spans="1:10" x14ac:dyDescent="0.25">
      <c r="A52" s="2">
        <v>1</v>
      </c>
      <c r="B52" s="3" t="s">
        <v>10</v>
      </c>
      <c r="C52" s="3" t="s">
        <v>254</v>
      </c>
      <c r="D52" s="3" t="s">
        <v>255</v>
      </c>
      <c r="E52" s="3" t="s">
        <v>256</v>
      </c>
      <c r="F52" s="3" t="s">
        <v>257</v>
      </c>
      <c r="G52" s="3" t="s">
        <v>258</v>
      </c>
      <c r="H52" s="3" t="s">
        <v>259</v>
      </c>
      <c r="I52" s="4" t="str">
        <f>HYPERLINK("https://www.digikey.com/product-detail/en/abracon-llc/ABM3B-26.000MHZ-10-1-U-T/300-8219-1-ND/687912")</f>
        <v>https://www.digikey.com/product-detail/en/abracon-llc/ABM3B-26.000MHZ-10-1-U-T/300-8219-1-ND/687912</v>
      </c>
      <c r="J52" s="3" t="s">
        <v>260</v>
      </c>
    </row>
  </sheetData>
  <autoFilter ref="A1:J52">
    <sortState ref="A2:J52">
      <sortCondition ref="J1:J52"/>
    </sortState>
  </autoFilter>
  <sortState ref="A2:J52">
    <sortCondition ref="A1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BOM-Walrus</vt:lpstr>
    </vt:vector>
  </TitlesOfParts>
  <Company>Windows 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Casciola</dc:creator>
  <cp:lastModifiedBy>Randy Casciola</cp:lastModifiedBy>
  <dcterms:created xsi:type="dcterms:W3CDTF">2017-08-23T14:37:06Z</dcterms:created>
  <dcterms:modified xsi:type="dcterms:W3CDTF">2017-08-23T16:11:20Z</dcterms:modified>
</cp:coreProperties>
</file>