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ING INFORMATICA\FISICA\"/>
    </mc:Choice>
  </mc:AlternateContent>
  <xr:revisionPtr revIDLastSave="0" documentId="13_ncr:1_{9744B120-8A29-404E-87DA-C6599746CF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bI4XWvCzf29t+LdvOyDfYtqgvnUlDBIdH+GwTBFB8A="/>
    </ext>
  </extLst>
</workbook>
</file>

<file path=xl/calcChain.xml><?xml version="1.0" encoding="utf-8"?>
<calcChain xmlns="http://schemas.openxmlformats.org/spreadsheetml/2006/main">
  <c r="K4" i="1" l="1"/>
  <c r="J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" i="1"/>
  <c r="J5" i="1"/>
  <c r="J6" i="1"/>
  <c r="J7" i="1"/>
  <c r="J8" i="1"/>
  <c r="J2" i="1"/>
  <c r="O12" i="1"/>
  <c r="O11" i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K37" i="1"/>
  <c r="I37" i="1"/>
  <c r="H37" i="1"/>
  <c r="G37" i="1"/>
  <c r="K36" i="1"/>
  <c r="I36" i="1"/>
  <c r="H36" i="1"/>
  <c r="G36" i="1"/>
  <c r="K35" i="1"/>
  <c r="I35" i="1"/>
  <c r="H35" i="1"/>
  <c r="G35" i="1"/>
  <c r="K34" i="1"/>
  <c r="I34" i="1"/>
  <c r="H34" i="1"/>
  <c r="G34" i="1"/>
  <c r="K33" i="1"/>
  <c r="I33" i="1"/>
  <c r="H33" i="1"/>
  <c r="G33" i="1"/>
  <c r="K32" i="1"/>
  <c r="I32" i="1"/>
  <c r="H32" i="1"/>
  <c r="G32" i="1"/>
  <c r="K31" i="1"/>
  <c r="I31" i="1"/>
  <c r="H31" i="1"/>
  <c r="G31" i="1"/>
  <c r="K30" i="1"/>
  <c r="I30" i="1"/>
  <c r="H30" i="1"/>
  <c r="G30" i="1"/>
  <c r="K29" i="1"/>
  <c r="I29" i="1"/>
  <c r="H29" i="1"/>
  <c r="G29" i="1"/>
  <c r="K28" i="1"/>
  <c r="I28" i="1"/>
  <c r="H28" i="1"/>
  <c r="G28" i="1"/>
  <c r="K27" i="1"/>
  <c r="I27" i="1"/>
  <c r="H27" i="1"/>
  <c r="G27" i="1"/>
  <c r="K26" i="1"/>
  <c r="I26" i="1"/>
  <c r="H26" i="1"/>
  <c r="G26" i="1"/>
  <c r="K25" i="1"/>
  <c r="I25" i="1"/>
  <c r="H25" i="1"/>
  <c r="G25" i="1"/>
  <c r="O24" i="1"/>
  <c r="K24" i="1"/>
  <c r="I24" i="1"/>
  <c r="H24" i="1"/>
  <c r="G24" i="1"/>
  <c r="O23" i="1"/>
  <c r="K23" i="1"/>
  <c r="I23" i="1"/>
  <c r="H23" i="1"/>
  <c r="G23" i="1"/>
  <c r="K22" i="1"/>
  <c r="I22" i="1"/>
  <c r="H22" i="1"/>
  <c r="G22" i="1"/>
  <c r="K21" i="1"/>
  <c r="I21" i="1"/>
  <c r="H21" i="1"/>
  <c r="G21" i="1"/>
  <c r="P20" i="1"/>
  <c r="O20" i="1"/>
  <c r="N20" i="1"/>
  <c r="K20" i="1"/>
  <c r="I20" i="1"/>
  <c r="H20" i="1"/>
  <c r="G20" i="1"/>
  <c r="P19" i="1"/>
  <c r="O19" i="1"/>
  <c r="N19" i="1"/>
  <c r="K19" i="1"/>
  <c r="I19" i="1"/>
  <c r="H19" i="1"/>
  <c r="G19" i="1"/>
  <c r="K18" i="1"/>
  <c r="I18" i="1"/>
  <c r="H18" i="1"/>
  <c r="G18" i="1"/>
  <c r="K17" i="1"/>
  <c r="I17" i="1"/>
  <c r="H17" i="1"/>
  <c r="G17" i="1"/>
  <c r="K16" i="1"/>
  <c r="I16" i="1"/>
  <c r="H16" i="1"/>
  <c r="G16" i="1"/>
  <c r="K15" i="1"/>
  <c r="I15" i="1"/>
  <c r="H15" i="1"/>
  <c r="G15" i="1"/>
  <c r="K14" i="1"/>
  <c r="I14" i="1"/>
  <c r="H14" i="1"/>
  <c r="G14" i="1"/>
  <c r="K13" i="1"/>
  <c r="I13" i="1"/>
  <c r="H13" i="1"/>
  <c r="G13" i="1"/>
  <c r="N12" i="1"/>
  <c r="K12" i="1"/>
  <c r="I12" i="1"/>
  <c r="H12" i="1"/>
  <c r="G12" i="1"/>
  <c r="P11" i="1"/>
  <c r="P12" i="1" s="1"/>
  <c r="N11" i="1"/>
  <c r="K11" i="1"/>
  <c r="I11" i="1"/>
  <c r="H11" i="1"/>
  <c r="G11" i="1"/>
  <c r="K10" i="1"/>
  <c r="I10" i="1"/>
  <c r="H10" i="1"/>
  <c r="G10" i="1"/>
  <c r="K9" i="1"/>
  <c r="I9" i="1"/>
  <c r="H9" i="1"/>
  <c r="G9" i="1"/>
  <c r="K8" i="1"/>
  <c r="I8" i="1"/>
  <c r="H8" i="1"/>
  <c r="G8" i="1"/>
  <c r="K7" i="1"/>
  <c r="I7" i="1"/>
  <c r="H7" i="1"/>
  <c r="G7" i="1"/>
  <c r="R6" i="1"/>
  <c r="K6" i="1"/>
  <c r="I6" i="1"/>
  <c r="H6" i="1"/>
  <c r="G6" i="1"/>
  <c r="K5" i="1"/>
  <c r="I5" i="1"/>
  <c r="H5" i="1"/>
  <c r="G5" i="1"/>
  <c r="P4" i="1"/>
  <c r="I4" i="1"/>
  <c r="H4" i="1"/>
  <c r="G4" i="1"/>
  <c r="K3" i="1"/>
  <c r="I3" i="1"/>
  <c r="H3" i="1"/>
  <c r="G3" i="1"/>
  <c r="K2" i="1"/>
  <c r="I2" i="1"/>
  <c r="H2" i="1"/>
  <c r="G2" i="1"/>
  <c r="N21" i="1" l="1"/>
  <c r="I38" i="1"/>
  <c r="G38" i="1"/>
  <c r="K38" i="1"/>
  <c r="N13" i="1"/>
  <c r="P13" i="1"/>
  <c r="O21" i="1"/>
  <c r="H38" i="1"/>
  <c r="H39" i="1" s="1"/>
  <c r="O13" i="1"/>
  <c r="J38" i="1"/>
  <c r="H41" i="1" l="1"/>
  <c r="O22" i="1"/>
  <c r="H40" i="1"/>
  <c r="H45" i="1"/>
  <c r="H44" i="1"/>
  <c r="H42" i="1" l="1"/>
  <c r="K40" i="1" s="1"/>
  <c r="H46" i="1"/>
  <c r="K41" i="1" s="1"/>
</calcChain>
</file>

<file path=xl/sharedStrings.xml><?xml version="1.0" encoding="utf-8"?>
<sst xmlns="http://schemas.openxmlformats.org/spreadsheetml/2006/main" count="65" uniqueCount="46">
  <si>
    <t>r(m)</t>
  </si>
  <si>
    <t>F</t>
  </si>
  <si>
    <t>Tramo 1</t>
  </si>
  <si>
    <t xml:space="preserve"> 1- Fucion Relacion lineal </t>
  </si>
  <si>
    <t>M</t>
  </si>
  <si>
    <t xml:space="preserve"> Y = mx + N</t>
  </si>
  <si>
    <t xml:space="preserve"> m= 4,36</t>
  </si>
  <si>
    <t>Y= 4.36*0.02+H</t>
  </si>
  <si>
    <t>h=</t>
  </si>
  <si>
    <t>0.9=4.36*0.02+H</t>
  </si>
  <si>
    <t>H=</t>
  </si>
  <si>
    <t xml:space="preserve">2 Metodos de los promedios </t>
  </si>
  <si>
    <t>Y</t>
  </si>
  <si>
    <t>X</t>
  </si>
  <si>
    <t>H</t>
  </si>
  <si>
    <t>tramo 1</t>
  </si>
  <si>
    <t>tramo 2</t>
  </si>
  <si>
    <t xml:space="preserve"> Formula Y=mx+H</t>
  </si>
  <si>
    <t/>
  </si>
  <si>
    <t>81.2=12.6m+36</t>
  </si>
  <si>
    <t>Tramo 2</t>
  </si>
  <si>
    <t>473.4y=116.64m*x+0h</t>
  </si>
  <si>
    <t>M=</t>
  </si>
  <si>
    <t>53.75=9.54+18</t>
  </si>
  <si>
    <t>Formula</t>
  </si>
  <si>
    <t>3,85=3,06X+18</t>
  </si>
  <si>
    <t>Y=MX+H</t>
  </si>
  <si>
    <t>ecuacion de la recta</t>
  </si>
  <si>
    <t>y=mx+n</t>
  </si>
  <si>
    <t>y=99,25*x+0,091</t>
  </si>
  <si>
    <t>V=99,25*I+0,091</t>
  </si>
  <si>
    <t xml:space="preserve">según la ley de Ohm </t>
  </si>
  <si>
    <t>Ω</t>
  </si>
  <si>
    <t>Ohm</t>
  </si>
  <si>
    <t>V</t>
  </si>
  <si>
    <t>Representa el voltaje inicial</t>
  </si>
  <si>
    <t>valor m</t>
  </si>
  <si>
    <t>porque n es la intercción de la recta, es el valor de y cuando x es igual a cero</t>
  </si>
  <si>
    <t>valor n</t>
  </si>
  <si>
    <t>eje x</t>
  </si>
  <si>
    <t>eje y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</si>
  <si>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</si>
  <si>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Y2-Y1/x2- x1</t>
  </si>
  <si>
    <t>F (N)</t>
  </si>
  <si>
    <t>N</t>
  </si>
  <si>
    <t>Tabla N°1: Datos obtenidos del video ditancia versus Tensión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</si>
</sst>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_ ;_ @_ "/>
    <numFmt numFmtId="165" formatCode="0.0000"/>
    <numFmt numFmtId="166" formatCode="_ * #,##0.0000_ ;_ * \-#,##0.0000_ ;_ * &quot;-&quot;_ ;_ @_ "/>
  </numFmts>
  <fonts count="7" x14ac:knownFonts="1">
    <font>
      <sz val="11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2" fillId="0" borderId="4" xfId="0" applyFont="1" applyBorder="1"/>
    <xf numFmtId="0" fontId="2" fillId="0" borderId="5" xfId="0" applyFont="1" applyBorder="1"/>
    <xf numFmtId="0" fontId="2" fillId="0" borderId="0" xfId="0" quotePrefix="1" applyFont="1"/>
    <xf numFmtId="0" fontId="2" fillId="0" borderId="0" xfId="0" applyFont="1" applyAlignment="1">
      <alignment wrapText="1"/>
    </xf>
    <xf numFmtId="164" fontId="3" fillId="0" borderId="6" xfId="0" applyNumberFormat="1" applyFont="1" applyBorder="1"/>
    <xf numFmtId="0" fontId="3" fillId="0" borderId="7" xfId="0" quotePrefix="1" applyFont="1" applyBorder="1"/>
    <xf numFmtId="164" fontId="2" fillId="0" borderId="0" xfId="0" applyNumberFormat="1" applyFont="1"/>
    <xf numFmtId="0" fontId="3" fillId="0" borderId="8" xfId="0" quotePrefix="1" applyFont="1" applyBorder="1"/>
    <xf numFmtId="0" fontId="3" fillId="0" borderId="9" xfId="0" applyFont="1" applyBorder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3" fillId="2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2" xfId="0" applyFont="1" applyFill="1" applyBorder="1"/>
    <xf numFmtId="0" fontId="2" fillId="4" borderId="11" xfId="0" applyFont="1" applyFill="1" applyBorder="1"/>
    <xf numFmtId="0" fontId="3" fillId="4" borderId="13" xfId="0" applyFont="1" applyFill="1" applyBorder="1" applyAlignment="1">
      <alignment horizontal="center"/>
    </xf>
    <xf numFmtId="165" fontId="3" fillId="4" borderId="14" xfId="0" applyNumberFormat="1" applyFont="1" applyFill="1" applyBorder="1"/>
    <xf numFmtId="0" fontId="3" fillId="3" borderId="13" xfId="0" quotePrefix="1" applyFont="1" applyFill="1" applyBorder="1" applyAlignment="1">
      <alignment horizontal="center"/>
    </xf>
    <xf numFmtId="166" fontId="3" fillId="3" borderId="14" xfId="0" applyNumberFormat="1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/>
    </xf>
    <xf numFmtId="166" fontId="3" fillId="2" borderId="14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9" fontId="2" fillId="0" borderId="0" xfId="0" applyNumberFormat="1" applyFont="1"/>
    <xf numFmtId="0" fontId="2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19" xfId="0" applyFont="1" applyBorder="1"/>
    <xf numFmtId="0" fontId="1" fillId="0" borderId="19" xfId="0" applyFont="1" applyBorder="1" applyAlignment="1">
      <alignment horizontal="center"/>
    </xf>
    <xf numFmtId="0" fontId="2" fillId="0" borderId="20" xfId="0" applyFont="1" applyBorder="1"/>
    <xf numFmtId="0" fontId="1" fillId="0" borderId="2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5" borderId="0" xfId="0" applyFill="1"/>
    <xf numFmtId="0" fontId="1" fillId="0" borderId="3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21" xfId="0" applyFont="1" applyBorder="1" applyAlignment="1">
      <alignment horizontal="center" vertical="center" textRotation="90"/>
    </xf>
    <xf numFmtId="0" fontId="5" fillId="0" borderId="22" xfId="0" applyFont="1" applyBorder="1"/>
    <xf numFmtId="0" fontId="5" fillId="0" borderId="23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7" xfId="0" applyFont="1" applyBorder="1"/>
    <xf numFmtId="0" fontId="3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3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3" fillId="0" borderId="27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ysClr val="windowText" lastClr="000000"/>
                </a:solidFill>
                <a:latin typeface="+mn-lt"/>
              </a:rPr>
              <a:t>Gráfico</a:t>
            </a:r>
            <a:r>
              <a:rPr lang="es-CL" sz="1400" b="0" i="0" baseline="0">
                <a:solidFill>
                  <a:sysClr val="windowText" lastClr="000000"/>
                </a:solidFill>
                <a:latin typeface="+mn-lt"/>
              </a:rPr>
              <a:t> N° 1: Ecuación de la recta Fuerza de tensión versus distancia </a:t>
            </a:r>
            <a:endParaRPr lang="es-CL" sz="1400" b="0" i="0">
              <a:solidFill>
                <a:sysClr val="windowText" lastClr="000000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98375085743391"/>
          <c:y val="0.20094395280235988"/>
          <c:w val="0.79321495611170667"/>
          <c:h val="0.6047460881549098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  <a:effectLst>
                <a:outerShdw blurRad="50800" dist="50800" dir="5400000" algn="ctr" rotWithShape="0">
                  <a:schemeClr val="bg1">
                    <a:lumMod val="50000"/>
                  </a:schemeClr>
                </a:outerShdw>
              </a:effectLst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spPr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outerShdw blurRad="50800" sx="1000" sy="1000" algn="ctr" rotWithShape="0">
                  <a:schemeClr val="bg1">
                    <a:lumMod val="50000"/>
                    <a:alpha val="0"/>
                  </a:scheme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35435354618231407"/>
                  <c:y val="-4.294613615775903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4,1268x + 0,8112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0,9972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Hoja1!$D$2:$D$37</c:f>
              <c:numCache>
                <c:formatCode>General</c:formatCode>
                <c:ptCount val="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</c:numCache>
            </c:numRef>
          </c:xVal>
          <c:yVal>
            <c:numRef>
              <c:f>Hoja1!$E$2:$E$37</c:f>
              <c:numCache>
                <c:formatCode>General</c:formatCode>
                <c:ptCount val="3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1.55</c:v>
                </c:pt>
                <c:pt idx="10">
                  <c:v>1.65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2.15</c:v>
                </c:pt>
                <c:pt idx="17">
                  <c:v>2.25</c:v>
                </c:pt>
                <c:pt idx="18">
                  <c:v>2.2999999999999998</c:v>
                </c:pt>
                <c:pt idx="19">
                  <c:v>2.35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2.75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3.15</c:v>
                </c:pt>
                <c:pt idx="30">
                  <c:v>3.25</c:v>
                </c:pt>
                <c:pt idx="31">
                  <c:v>3.3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827-81AF-9E8299E1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96442"/>
        <c:axId val="1651808239"/>
      </c:scatterChart>
      <c:valAx>
        <c:axId val="96909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200" b="0" i="0">
                    <a:solidFill>
                      <a:srgbClr val="000000"/>
                    </a:solidFill>
                    <a:latin typeface="+mn-lt"/>
                  </a:rPr>
                  <a:t>Distancia r (m)</a:t>
                </a:r>
              </a:p>
            </c:rich>
          </c:tx>
          <c:layout>
            <c:manualLayout>
              <c:xMode val="edge"/>
              <c:yMode val="edge"/>
              <c:x val="0.45560969198099066"/>
              <c:y val="0.904768850796305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51808239"/>
        <c:crossesAt val="0"/>
        <c:crossBetween val="midCat"/>
        <c:majorUnit val="0.2"/>
      </c:valAx>
      <c:valAx>
        <c:axId val="165180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200" b="0" i="0">
                    <a:solidFill>
                      <a:srgbClr val="000000"/>
                    </a:solidFill>
                    <a:latin typeface="+mn-lt"/>
                  </a:rPr>
                  <a:t>Fuerza de Tensión (N)</a:t>
                </a:r>
              </a:p>
            </c:rich>
          </c:tx>
          <c:layout>
            <c:manualLayout>
              <c:xMode val="edge"/>
              <c:yMode val="edge"/>
              <c:x val="2.8283858883836707E-2"/>
              <c:y val="0.289698433713484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6909644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108138</xdr:colOff>
      <xdr:row>2</xdr:row>
      <xdr:rowOff>158003</xdr:rowOff>
    </xdr:from>
    <xdr:ext cx="6086475" cy="3228975"/>
    <xdr:graphicFrame macro="">
      <xdr:nvGraphicFramePr>
        <xdr:cNvPr id="1126567654" name="Chart 1" title="Gráfico">
          <a:extLst>
            <a:ext uri="{FF2B5EF4-FFF2-40B4-BE49-F238E27FC236}">
              <a16:creationId xmlns:a16="http://schemas.microsoft.com/office/drawing/2014/main" id="{00000000-0008-0000-0000-0000E60E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257175</xdr:colOff>
      <xdr:row>0</xdr:row>
      <xdr:rowOff>0</xdr:rowOff>
    </xdr:from>
    <xdr:ext cx="923926" cy="581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30569" t="10433" r="45853" b="68957"/>
        <a:stretch/>
      </xdr:blipFill>
      <xdr:spPr>
        <a:xfrm>
          <a:off x="2466975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78827</xdr:colOff>
      <xdr:row>40</xdr:row>
      <xdr:rowOff>124810</xdr:rowOff>
    </xdr:from>
    <xdr:ext cx="1202121" cy="453258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34932" t="32443" r="19862" b="46086"/>
        <a:stretch/>
      </xdr:blipFill>
      <xdr:spPr>
        <a:xfrm>
          <a:off x="2581603" y="9689224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0</xdr:row>
      <xdr:rowOff>28575</xdr:rowOff>
    </xdr:from>
    <xdr:ext cx="638176" cy="581025"/>
    <xdr:pic>
      <xdr:nvPicPr>
        <xdr:cNvPr id="11" name="image1.png">
          <a:extLst>
            <a:ext uri="{FF2B5EF4-FFF2-40B4-BE49-F238E27FC236}">
              <a16:creationId xmlns:a16="http://schemas.microsoft.com/office/drawing/2014/main" id="{0A975992-3549-4CC5-9AEA-CAB758EECB1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57550" t="10771" r="26164" b="68619"/>
        <a:stretch/>
      </xdr:blipFill>
      <xdr:spPr>
        <a:xfrm>
          <a:off x="4695825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0</xdr:row>
      <xdr:rowOff>28575</xdr:rowOff>
    </xdr:from>
    <xdr:ext cx="638176" cy="581025"/>
    <xdr:pic>
      <xdr:nvPicPr>
        <xdr:cNvPr id="12" name="image1.png">
          <a:extLst>
            <a:ext uri="{FF2B5EF4-FFF2-40B4-BE49-F238E27FC236}">
              <a16:creationId xmlns:a16="http://schemas.microsoft.com/office/drawing/2014/main" id="{3F7EEF43-9877-453D-8F3C-E3073F25BB3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75294" t="10771" r="8420" b="68619"/>
        <a:stretch/>
      </xdr:blipFill>
      <xdr:spPr>
        <a:xfrm>
          <a:off x="5400675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0</xdr:row>
      <xdr:rowOff>57150</xdr:rowOff>
    </xdr:from>
    <xdr:ext cx="638176" cy="581025"/>
    <xdr:pic>
      <xdr:nvPicPr>
        <xdr:cNvPr id="13" name="image1.png">
          <a:extLst>
            <a:ext uri="{FF2B5EF4-FFF2-40B4-BE49-F238E27FC236}">
              <a16:creationId xmlns:a16="http://schemas.microsoft.com/office/drawing/2014/main" id="{3C5BF0EA-C7DE-433E-BCAB-CEA0110E129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42479" t="33746" r="41235" b="45644"/>
        <a:stretch/>
      </xdr:blipFill>
      <xdr:spPr>
        <a:xfrm>
          <a:off x="6134100" y="5715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0</xdr:row>
      <xdr:rowOff>114300</xdr:rowOff>
    </xdr:from>
    <xdr:ext cx="561975" cy="428625"/>
    <xdr:pic>
      <xdr:nvPicPr>
        <xdr:cNvPr id="14" name="image1.png">
          <a:extLst>
            <a:ext uri="{FF2B5EF4-FFF2-40B4-BE49-F238E27FC236}">
              <a16:creationId xmlns:a16="http://schemas.microsoft.com/office/drawing/2014/main" id="{4EF3778B-D3E4-46C5-ABB7-A9D35BE7A81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61925" t="32732" r="21789" b="46658"/>
        <a:stretch/>
      </xdr:blipFill>
      <xdr:spPr>
        <a:xfrm>
          <a:off x="5505450" y="114300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625364</xdr:colOff>
      <xdr:row>39</xdr:row>
      <xdr:rowOff>106418</xdr:rowOff>
    </xdr:from>
    <xdr:ext cx="1772308" cy="478220"/>
    <xdr:pic>
      <xdr:nvPicPr>
        <xdr:cNvPr id="15" name="image1.png">
          <a:extLst>
            <a:ext uri="{FF2B5EF4-FFF2-40B4-BE49-F238E27FC236}">
              <a16:creationId xmlns:a16="http://schemas.microsoft.com/office/drawing/2014/main" id="{BDBA68EB-2A13-48D1-B5A5-269AF6C8BC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24558" t="9105" r="8794" b="68241"/>
        <a:stretch/>
      </xdr:blipFill>
      <xdr:spPr>
        <a:xfrm>
          <a:off x="2412123" y="9020504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247650</xdr:colOff>
      <xdr:row>43</xdr:row>
      <xdr:rowOff>124154</xdr:rowOff>
    </xdr:from>
    <xdr:ext cx="2060356" cy="485446"/>
    <xdr:pic>
      <xdr:nvPicPr>
        <xdr:cNvPr id="16" name="image1.png">
          <a:extLst>
            <a:ext uri="{FF2B5EF4-FFF2-40B4-BE49-F238E27FC236}">
              <a16:creationId xmlns:a16="http://schemas.microsoft.com/office/drawing/2014/main" id="{406CB5FA-7064-473E-B427-AB4ECE876DB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13009" t="54677" r="9510" b="22326"/>
        <a:stretch/>
      </xdr:blipFill>
      <xdr:spPr>
        <a:xfrm>
          <a:off x="2028825" y="10163504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123824</xdr:colOff>
      <xdr:row>44</xdr:row>
      <xdr:rowOff>67004</xdr:rowOff>
    </xdr:from>
    <xdr:ext cx="1171575" cy="447346"/>
    <xdr:pic>
      <xdr:nvPicPr>
        <xdr:cNvPr id="17" name="image1.png">
          <a:extLst>
            <a:ext uri="{FF2B5EF4-FFF2-40B4-BE49-F238E27FC236}">
              <a16:creationId xmlns:a16="http://schemas.microsoft.com/office/drawing/2014/main" id="{414A84BC-A2ED-4451-8E2A-8E510E08473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29127" t="78141" r="26815" b="667"/>
        <a:stretch/>
      </xdr:blipFill>
      <xdr:spPr>
        <a:xfrm>
          <a:off x="2619374" y="10839779"/>
          <a:ext cx="1171575" cy="447346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97"/>
  <sheetViews>
    <sheetView tabSelected="1" zoomScaleNormal="100" workbookViewId="0">
      <pane ySplit="1" topLeftCell="A31" activePane="bottomLeft" state="frozen"/>
      <selection pane="bottomLeft" activeCell="D46" sqref="D44:G46"/>
    </sheetView>
  </sheetViews>
  <sheetFormatPr baseColWidth="10" defaultColWidth="14.42578125" defaultRowHeight="15" customHeight="1" x14ac:dyDescent="0.25"/>
  <cols>
    <col min="1" max="1" width="10.7109375" customWidth="1"/>
    <col min="2" max="2" width="3.7109375" bestFit="1" customWidth="1"/>
    <col min="3" max="3" width="3.140625" bestFit="1" customWidth="1"/>
    <col min="4" max="5" width="5.28515625" bestFit="1" customWidth="1"/>
    <col min="6" max="6" width="5" customWidth="1"/>
    <col min="7" max="7" width="16.28515625" customWidth="1"/>
    <col min="8" max="10" width="10.7109375" customWidth="1"/>
    <col min="11" max="11" width="9.7109375" customWidth="1"/>
    <col min="12" max="12" width="4.42578125" customWidth="1"/>
    <col min="13" max="13" width="20.85546875" customWidth="1"/>
    <col min="14" max="14" width="14.28515625" customWidth="1"/>
    <col min="15" max="15" width="13.140625" customWidth="1"/>
    <col min="16" max="16" width="5.85546875" customWidth="1"/>
    <col min="17" max="195" width="10.7109375" customWidth="1"/>
  </cols>
  <sheetData>
    <row r="1" spans="1:18" ht="17.25" customHeight="1" thickBot="1" x14ac:dyDescent="0.3">
      <c r="B1" s="69" t="s">
        <v>44</v>
      </c>
      <c r="C1" s="69"/>
      <c r="D1" s="49" t="s">
        <v>0</v>
      </c>
      <c r="E1" s="50" t="s">
        <v>43</v>
      </c>
      <c r="G1" s="3"/>
      <c r="H1" s="3"/>
      <c r="I1" s="3"/>
      <c r="J1" s="3"/>
      <c r="K1" s="3"/>
      <c r="L1" s="4"/>
    </row>
    <row r="2" spans="1:18" ht="16.5" thickTop="1" thickBot="1" x14ac:dyDescent="0.3">
      <c r="B2" s="59" t="s">
        <v>2</v>
      </c>
      <c r="C2" s="43">
        <v>1</v>
      </c>
      <c r="D2" s="44">
        <v>0</v>
      </c>
      <c r="E2" s="44">
        <v>0.8</v>
      </c>
      <c r="G2" s="5">
        <f t="shared" ref="G2:G37" si="0">D2*E2</f>
        <v>0</v>
      </c>
      <c r="H2" s="5">
        <f t="shared" ref="H2:I2" si="1">D2</f>
        <v>0</v>
      </c>
      <c r="I2" s="5">
        <f t="shared" si="1"/>
        <v>0.8</v>
      </c>
      <c r="J2" s="5">
        <f>D2^2</f>
        <v>0</v>
      </c>
      <c r="K2" s="5">
        <f t="shared" ref="K2:K37" si="2">D2</f>
        <v>0</v>
      </c>
    </row>
    <row r="3" spans="1:18" x14ac:dyDescent="0.25">
      <c r="B3" s="60"/>
      <c r="C3" s="43">
        <v>2</v>
      </c>
      <c r="D3" s="44">
        <v>0.02</v>
      </c>
      <c r="E3" s="44">
        <v>0.9</v>
      </c>
      <c r="G3" s="5">
        <f t="shared" si="0"/>
        <v>1.8000000000000002E-2</v>
      </c>
      <c r="H3" s="5">
        <f t="shared" ref="H3:I3" si="3">D3</f>
        <v>0.02</v>
      </c>
      <c r="I3" s="5">
        <f t="shared" si="3"/>
        <v>0.9</v>
      </c>
      <c r="J3" s="5">
        <f>D3^2</f>
        <v>4.0000000000000002E-4</v>
      </c>
      <c r="K3" s="5">
        <f t="shared" si="2"/>
        <v>0.02</v>
      </c>
      <c r="N3" s="7" t="s">
        <v>3</v>
      </c>
      <c r="P3" s="8" t="s">
        <v>4</v>
      </c>
      <c r="Q3" s="9"/>
    </row>
    <row r="4" spans="1:18" ht="15.75" thickBot="1" x14ac:dyDescent="0.3">
      <c r="B4" s="60"/>
      <c r="C4" s="43">
        <v>3</v>
      </c>
      <c r="D4" s="44">
        <v>0.04</v>
      </c>
      <c r="E4" s="44">
        <v>1</v>
      </c>
      <c r="G4" s="5">
        <f t="shared" si="0"/>
        <v>0.04</v>
      </c>
      <c r="H4" s="5">
        <f t="shared" ref="H4:I4" si="4">D4</f>
        <v>0.04</v>
      </c>
      <c r="I4" s="5">
        <f t="shared" si="4"/>
        <v>1</v>
      </c>
      <c r="J4" s="5">
        <f t="shared" ref="J4:J37" si="5">D4^2</f>
        <v>1.6000000000000001E-3</v>
      </c>
      <c r="K4" s="5">
        <f>D4</f>
        <v>0.04</v>
      </c>
      <c r="N4" s="10" t="s">
        <v>5</v>
      </c>
      <c r="O4" s="11" t="s">
        <v>42</v>
      </c>
      <c r="P4" s="12">
        <f>(E37-E2)/(D37-D2)</f>
        <v>4.3571428571428568</v>
      </c>
      <c r="Q4" s="13" t="s">
        <v>6</v>
      </c>
      <c r="R4" s="10" t="s">
        <v>7</v>
      </c>
    </row>
    <row r="5" spans="1:18" ht="15.75" thickBot="1" x14ac:dyDescent="0.3">
      <c r="B5" s="60"/>
      <c r="C5" s="43">
        <v>4</v>
      </c>
      <c r="D5" s="44">
        <v>0.06</v>
      </c>
      <c r="E5" s="44">
        <v>1.05</v>
      </c>
      <c r="G5" s="5">
        <f t="shared" si="0"/>
        <v>6.3E-2</v>
      </c>
      <c r="H5" s="5">
        <f t="shared" ref="H5:I5" si="6">D5</f>
        <v>0.06</v>
      </c>
      <c r="I5" s="5">
        <f t="shared" si="6"/>
        <v>1.05</v>
      </c>
      <c r="J5" s="5">
        <f t="shared" si="5"/>
        <v>3.5999999999999999E-3</v>
      </c>
      <c r="K5" s="5">
        <f t="shared" si="2"/>
        <v>0.06</v>
      </c>
      <c r="N5" s="4"/>
      <c r="O5" s="11"/>
      <c r="P5" s="14"/>
      <c r="Q5" s="10" t="s">
        <v>8</v>
      </c>
      <c r="R5" s="10" t="s">
        <v>9</v>
      </c>
    </row>
    <row r="6" spans="1:18" ht="15.75" thickBot="1" x14ac:dyDescent="0.3">
      <c r="B6" s="60"/>
      <c r="C6" s="43">
        <v>5</v>
      </c>
      <c r="D6" s="44">
        <v>0.08</v>
      </c>
      <c r="E6" s="44">
        <v>1.1499999999999999</v>
      </c>
      <c r="G6" s="5">
        <f t="shared" si="0"/>
        <v>9.1999999999999998E-2</v>
      </c>
      <c r="H6" s="5">
        <f t="shared" ref="H6:I6" si="7">D6</f>
        <v>0.08</v>
      </c>
      <c r="I6" s="5">
        <f t="shared" si="7"/>
        <v>1.1499999999999999</v>
      </c>
      <c r="J6" s="5">
        <f t="shared" si="5"/>
        <v>6.4000000000000003E-3</v>
      </c>
      <c r="K6" s="5">
        <f t="shared" si="2"/>
        <v>0.08</v>
      </c>
      <c r="N6" s="4"/>
      <c r="O6" s="11"/>
      <c r="P6" s="14"/>
      <c r="Q6" s="15" t="s">
        <v>10</v>
      </c>
      <c r="R6" s="16">
        <f>0.9-(4.36*0.02)</f>
        <v>0.81279999999999997</v>
      </c>
    </row>
    <row r="7" spans="1:18" x14ac:dyDescent="0.25">
      <c r="B7" s="60"/>
      <c r="C7" s="43">
        <v>6</v>
      </c>
      <c r="D7" s="44">
        <v>0.1</v>
      </c>
      <c r="E7" s="44">
        <v>1.25</v>
      </c>
      <c r="G7" s="5">
        <f t="shared" si="0"/>
        <v>0.125</v>
      </c>
      <c r="H7" s="5">
        <f t="shared" ref="H7:I7" si="8">D7</f>
        <v>0.1</v>
      </c>
      <c r="I7" s="5">
        <f t="shared" si="8"/>
        <v>1.25</v>
      </c>
      <c r="J7" s="5">
        <f t="shared" si="5"/>
        <v>1.0000000000000002E-2</v>
      </c>
      <c r="K7" s="5">
        <f t="shared" si="2"/>
        <v>0.1</v>
      </c>
      <c r="N7" s="4"/>
      <c r="O7" s="11"/>
      <c r="P7" s="14"/>
      <c r="Q7" s="4"/>
      <c r="R7" s="4"/>
    </row>
    <row r="8" spans="1:18" x14ac:dyDescent="0.25">
      <c r="B8" s="60"/>
      <c r="C8" s="43">
        <v>7</v>
      </c>
      <c r="D8" s="44">
        <v>0.12</v>
      </c>
      <c r="E8" s="44">
        <v>1.3</v>
      </c>
      <c r="G8" s="5">
        <f t="shared" si="0"/>
        <v>0.156</v>
      </c>
      <c r="H8" s="5">
        <f t="shared" ref="H8:I8" si="9">D8</f>
        <v>0.12</v>
      </c>
      <c r="I8" s="5">
        <f t="shared" si="9"/>
        <v>1.3</v>
      </c>
      <c r="J8" s="5">
        <f t="shared" si="5"/>
        <v>1.44E-2</v>
      </c>
      <c r="K8" s="5">
        <f t="shared" si="2"/>
        <v>0.12</v>
      </c>
      <c r="N8" s="17" t="s">
        <v>11</v>
      </c>
      <c r="O8" s="18"/>
      <c r="P8" s="19"/>
    </row>
    <row r="9" spans="1:18" x14ac:dyDescent="0.25">
      <c r="B9" s="60"/>
      <c r="C9" s="43">
        <v>8</v>
      </c>
      <c r="D9" s="44">
        <v>0.14000000000000001</v>
      </c>
      <c r="E9" s="44">
        <v>1.4</v>
      </c>
      <c r="G9" s="5">
        <f t="shared" si="0"/>
        <v>0.19600000000000001</v>
      </c>
      <c r="H9" s="5">
        <f t="shared" ref="H9:I9" si="10">D9</f>
        <v>0.14000000000000001</v>
      </c>
      <c r="I9" s="5">
        <f t="shared" si="10"/>
        <v>1.4</v>
      </c>
      <c r="J9" s="5">
        <f t="shared" si="5"/>
        <v>1.9600000000000003E-2</v>
      </c>
      <c r="K9" s="5">
        <f t="shared" si="2"/>
        <v>0.14000000000000001</v>
      </c>
      <c r="N9" s="18"/>
      <c r="O9" s="18"/>
      <c r="P9" s="19"/>
    </row>
    <row r="10" spans="1:18" x14ac:dyDescent="0.25">
      <c r="B10" s="60"/>
      <c r="C10" s="43">
        <v>9</v>
      </c>
      <c r="D10" s="44">
        <v>0.16</v>
      </c>
      <c r="E10" s="44">
        <v>1.5</v>
      </c>
      <c r="G10" s="5">
        <f t="shared" si="0"/>
        <v>0.24</v>
      </c>
      <c r="H10" s="5">
        <f t="shared" ref="H10:I10" si="11">D10</f>
        <v>0.16</v>
      </c>
      <c r="I10" s="5">
        <f t="shared" si="11"/>
        <v>1.5</v>
      </c>
      <c r="J10" s="5">
        <f t="shared" si="5"/>
        <v>2.5600000000000001E-2</v>
      </c>
      <c r="K10" s="5">
        <f t="shared" si="2"/>
        <v>0.16</v>
      </c>
      <c r="N10" s="18" t="s">
        <v>12</v>
      </c>
      <c r="O10" s="18" t="s">
        <v>13</v>
      </c>
      <c r="P10" s="18" t="s">
        <v>14</v>
      </c>
    </row>
    <row r="11" spans="1:18" x14ac:dyDescent="0.25">
      <c r="B11" s="60"/>
      <c r="C11" s="43">
        <v>10</v>
      </c>
      <c r="D11" s="44">
        <v>0.18</v>
      </c>
      <c r="E11" s="44">
        <v>1.55</v>
      </c>
      <c r="G11" s="5">
        <f t="shared" si="0"/>
        <v>0.27899999999999997</v>
      </c>
      <c r="H11" s="5">
        <f t="shared" ref="H11:I11" si="12">D11</f>
        <v>0.18</v>
      </c>
      <c r="I11" s="5">
        <f t="shared" si="12"/>
        <v>1.55</v>
      </c>
      <c r="J11" s="5">
        <f t="shared" si="5"/>
        <v>3.2399999999999998E-2</v>
      </c>
      <c r="K11" s="5">
        <f t="shared" si="2"/>
        <v>0.18</v>
      </c>
      <c r="N11" s="18">
        <f>SUM(E2:E19)</f>
        <v>27.45</v>
      </c>
      <c r="O11" s="18">
        <f>SUM(D2:D19)</f>
        <v>3.0599999999999996</v>
      </c>
      <c r="P11" s="18">
        <f>C19</f>
        <v>18</v>
      </c>
      <c r="Q11" s="5" t="s">
        <v>15</v>
      </c>
    </row>
    <row r="12" spans="1:18" ht="15.75" thickBot="1" x14ac:dyDescent="0.3">
      <c r="B12" s="60"/>
      <c r="C12" s="43">
        <v>11</v>
      </c>
      <c r="D12" s="44">
        <v>0.2</v>
      </c>
      <c r="E12" s="44">
        <v>1.65</v>
      </c>
      <c r="G12" s="5">
        <f t="shared" si="0"/>
        <v>0.33</v>
      </c>
      <c r="H12" s="5">
        <f t="shared" ref="H12:I12" si="13">D12</f>
        <v>0.2</v>
      </c>
      <c r="I12" s="5">
        <f t="shared" si="13"/>
        <v>1.65</v>
      </c>
      <c r="J12" s="5">
        <f t="shared" si="5"/>
        <v>4.0000000000000008E-2</v>
      </c>
      <c r="K12" s="5">
        <f t="shared" si="2"/>
        <v>0.2</v>
      </c>
      <c r="N12" s="20">
        <f>SUM(E20:E37)</f>
        <v>53.750000000000007</v>
      </c>
      <c r="O12" s="20">
        <f>SUM(D20:D37)</f>
        <v>9.5399999999999991</v>
      </c>
      <c r="P12" s="20">
        <f>+P11</f>
        <v>18</v>
      </c>
      <c r="Q12" s="21" t="s">
        <v>16</v>
      </c>
    </row>
    <row r="13" spans="1:18" x14ac:dyDescent="0.25">
      <c r="B13" s="60"/>
      <c r="C13" s="43">
        <v>12</v>
      </c>
      <c r="D13" s="44">
        <v>0.22</v>
      </c>
      <c r="E13" s="44">
        <v>1.7</v>
      </c>
      <c r="G13" s="5">
        <f t="shared" si="0"/>
        <v>0.374</v>
      </c>
      <c r="H13" s="5">
        <f t="shared" ref="H13:I13" si="14">D13</f>
        <v>0.22</v>
      </c>
      <c r="I13" s="5">
        <f t="shared" si="14"/>
        <v>1.7</v>
      </c>
      <c r="J13" s="5">
        <f t="shared" si="5"/>
        <v>4.8399999999999999E-2</v>
      </c>
      <c r="K13" s="5">
        <f t="shared" si="2"/>
        <v>0.22</v>
      </c>
      <c r="M13" s="7" t="s">
        <v>17</v>
      </c>
      <c r="N13" s="18">
        <f t="shared" ref="N13:P13" si="15">+N11+N12</f>
        <v>81.2</v>
      </c>
      <c r="O13" s="18">
        <f t="shared" si="15"/>
        <v>12.599999999999998</v>
      </c>
      <c r="P13" s="18">
        <f t="shared" si="15"/>
        <v>36</v>
      </c>
    </row>
    <row r="14" spans="1:18" x14ac:dyDescent="0.25">
      <c r="A14" s="10" t="s">
        <v>18</v>
      </c>
      <c r="B14" s="60"/>
      <c r="C14" s="43">
        <v>13</v>
      </c>
      <c r="D14" s="44">
        <v>0.24</v>
      </c>
      <c r="E14" s="44">
        <v>1.8</v>
      </c>
      <c r="G14" s="5">
        <f t="shared" si="0"/>
        <v>0.432</v>
      </c>
      <c r="H14" s="5">
        <f t="shared" ref="H14:I14" si="16">D14</f>
        <v>0.24</v>
      </c>
      <c r="I14" s="5">
        <f t="shared" si="16"/>
        <v>1.8</v>
      </c>
      <c r="J14" s="5">
        <f t="shared" si="5"/>
        <v>5.7599999999999998E-2</v>
      </c>
      <c r="K14" s="5">
        <f t="shared" si="2"/>
        <v>0.24</v>
      </c>
      <c r="M14" s="7" t="s">
        <v>19</v>
      </c>
      <c r="N14" s="18"/>
      <c r="O14" s="18"/>
      <c r="P14" s="18"/>
    </row>
    <row r="15" spans="1:18" x14ac:dyDescent="0.25">
      <c r="B15" s="60"/>
      <c r="C15" s="43">
        <v>14</v>
      </c>
      <c r="D15" s="44">
        <v>0.26</v>
      </c>
      <c r="E15" s="44">
        <v>1.9</v>
      </c>
      <c r="G15" s="5">
        <f t="shared" si="0"/>
        <v>0.49399999999999999</v>
      </c>
      <c r="H15" s="5">
        <f t="shared" ref="H15:I15" si="17">D15</f>
        <v>0.26</v>
      </c>
      <c r="I15" s="5">
        <f t="shared" si="17"/>
        <v>1.9</v>
      </c>
      <c r="J15" s="5">
        <f t="shared" si="5"/>
        <v>6.7600000000000007E-2</v>
      </c>
      <c r="K15" s="5">
        <f t="shared" si="2"/>
        <v>0.26</v>
      </c>
      <c r="N15" s="18"/>
      <c r="O15" s="18"/>
      <c r="P15" s="18"/>
    </row>
    <row r="16" spans="1:18" x14ac:dyDescent="0.25">
      <c r="B16" s="60"/>
      <c r="C16" s="43">
        <v>15</v>
      </c>
      <c r="D16" s="44">
        <v>0.28000000000000003</v>
      </c>
      <c r="E16" s="44">
        <v>2</v>
      </c>
      <c r="G16" s="5">
        <f t="shared" si="0"/>
        <v>0.56000000000000005</v>
      </c>
      <c r="H16" s="5">
        <f t="shared" ref="H16:I16" si="18">D16</f>
        <v>0.28000000000000003</v>
      </c>
      <c r="I16" s="5">
        <f t="shared" si="18"/>
        <v>2</v>
      </c>
      <c r="J16" s="5">
        <f t="shared" si="5"/>
        <v>7.8400000000000011E-2</v>
      </c>
      <c r="K16" s="5">
        <f t="shared" si="2"/>
        <v>0.28000000000000003</v>
      </c>
      <c r="N16" s="18" t="s">
        <v>12</v>
      </c>
      <c r="O16" s="18" t="s">
        <v>13</v>
      </c>
      <c r="P16" s="18" t="s">
        <v>14</v>
      </c>
    </row>
    <row r="17" spans="2:17" x14ac:dyDescent="0.25">
      <c r="B17" s="60"/>
      <c r="C17" s="43">
        <v>16</v>
      </c>
      <c r="D17" s="44">
        <v>0.3</v>
      </c>
      <c r="E17" s="44">
        <v>2.1</v>
      </c>
      <c r="G17" s="5">
        <f t="shared" si="0"/>
        <v>0.63</v>
      </c>
      <c r="H17" s="5">
        <f t="shared" ref="H17:I17" si="19">D17</f>
        <v>0.3</v>
      </c>
      <c r="I17" s="5">
        <f t="shared" si="19"/>
        <v>2.1</v>
      </c>
      <c r="J17" s="5">
        <f t="shared" si="5"/>
        <v>0.09</v>
      </c>
      <c r="K17" s="5">
        <f t="shared" si="2"/>
        <v>0.3</v>
      </c>
      <c r="N17" s="22">
        <v>27.45</v>
      </c>
      <c r="O17" s="22">
        <v>3.0599999999999996</v>
      </c>
      <c r="P17" s="22">
        <v>18</v>
      </c>
      <c r="Q17" s="18">
        <v>-1</v>
      </c>
    </row>
    <row r="18" spans="2:17" ht="15.75" thickBot="1" x14ac:dyDescent="0.3">
      <c r="B18" s="60"/>
      <c r="C18" s="43">
        <v>17</v>
      </c>
      <c r="D18" s="44">
        <v>0.32</v>
      </c>
      <c r="E18" s="44">
        <v>2.15</v>
      </c>
      <c r="G18" s="5">
        <f t="shared" si="0"/>
        <v>0.68799999999999994</v>
      </c>
      <c r="H18" s="5">
        <f t="shared" ref="H18:I18" si="20">D18</f>
        <v>0.32</v>
      </c>
      <c r="I18" s="5">
        <f t="shared" si="20"/>
        <v>2.15</v>
      </c>
      <c r="J18" s="5">
        <f t="shared" si="5"/>
        <v>0.1024</v>
      </c>
      <c r="K18" s="5">
        <f t="shared" si="2"/>
        <v>0.32</v>
      </c>
      <c r="N18" s="23">
        <v>53.750000000000007</v>
      </c>
      <c r="O18" s="23">
        <v>9.5399999999999991</v>
      </c>
      <c r="P18" s="24">
        <v>18</v>
      </c>
      <c r="Q18" s="21">
        <v>1</v>
      </c>
    </row>
    <row r="19" spans="2:17" ht="15.75" customHeight="1" thickBot="1" x14ac:dyDescent="0.3">
      <c r="B19" s="61"/>
      <c r="C19" s="45">
        <v>18</v>
      </c>
      <c r="D19" s="46">
        <v>0.34</v>
      </c>
      <c r="E19" s="46">
        <v>2.25</v>
      </c>
      <c r="G19" s="5">
        <f t="shared" si="0"/>
        <v>0.76500000000000001</v>
      </c>
      <c r="H19" s="5">
        <f t="shared" ref="H19:I19" si="21">D19</f>
        <v>0.34</v>
      </c>
      <c r="I19" s="5">
        <f t="shared" si="21"/>
        <v>2.25</v>
      </c>
      <c r="J19" s="5">
        <f t="shared" si="5"/>
        <v>0.11560000000000002</v>
      </c>
      <c r="K19" s="5">
        <f t="shared" si="2"/>
        <v>0.34</v>
      </c>
      <c r="N19" s="5">
        <f t="shared" ref="N19:P19" si="22">N17*$Q$17</f>
        <v>-27.45</v>
      </c>
      <c r="O19" s="5">
        <f t="shared" si="22"/>
        <v>-3.0599999999999996</v>
      </c>
      <c r="P19" s="5">
        <f t="shared" si="22"/>
        <v>-18</v>
      </c>
    </row>
    <row r="20" spans="2:17" ht="15.75" customHeight="1" thickTop="1" thickBot="1" x14ac:dyDescent="0.3">
      <c r="B20" s="59" t="s">
        <v>20</v>
      </c>
      <c r="C20" s="47">
        <v>19</v>
      </c>
      <c r="D20" s="48">
        <v>0.36</v>
      </c>
      <c r="E20" s="48">
        <v>2.2999999999999998</v>
      </c>
      <c r="G20" s="5">
        <f t="shared" si="0"/>
        <v>0.82799999999999996</v>
      </c>
      <c r="H20" s="5">
        <f t="shared" ref="H20:I20" si="23">D20</f>
        <v>0.36</v>
      </c>
      <c r="I20" s="5">
        <f t="shared" si="23"/>
        <v>2.2999999999999998</v>
      </c>
      <c r="J20" s="5">
        <f t="shared" si="5"/>
        <v>0.12959999999999999</v>
      </c>
      <c r="K20" s="5">
        <f t="shared" si="2"/>
        <v>0.36</v>
      </c>
      <c r="N20" s="21">
        <f t="shared" ref="N20:P20" si="24">N18*$Q$18</f>
        <v>53.750000000000007</v>
      </c>
      <c r="O20" s="21">
        <f t="shared" si="24"/>
        <v>9.5399999999999991</v>
      </c>
      <c r="P20" s="21">
        <f t="shared" si="24"/>
        <v>18</v>
      </c>
      <c r="Q20" s="21"/>
    </row>
    <row r="21" spans="2:17" ht="15.75" customHeight="1" thickBot="1" x14ac:dyDescent="0.3">
      <c r="B21" s="60"/>
      <c r="C21" s="43">
        <v>20</v>
      </c>
      <c r="D21" s="44">
        <v>0.38</v>
      </c>
      <c r="E21" s="44">
        <v>2.35</v>
      </c>
      <c r="G21" s="5">
        <f t="shared" si="0"/>
        <v>0.89300000000000002</v>
      </c>
      <c r="H21" s="5">
        <f t="shared" ref="H21:I21" si="25">D21</f>
        <v>0.38</v>
      </c>
      <c r="I21" s="5">
        <f t="shared" si="25"/>
        <v>2.35</v>
      </c>
      <c r="J21" s="5">
        <f t="shared" si="5"/>
        <v>0.1444</v>
      </c>
      <c r="K21" s="5">
        <f t="shared" si="2"/>
        <v>0.38</v>
      </c>
      <c r="N21" s="25">
        <f t="shared" ref="N21:O21" si="26">+N20+N19</f>
        <v>26.300000000000008</v>
      </c>
      <c r="O21" s="25">
        <f t="shared" si="26"/>
        <v>6.4799999999999995</v>
      </c>
    </row>
    <row r="22" spans="2:17" ht="15.75" customHeight="1" thickBot="1" x14ac:dyDescent="0.3">
      <c r="B22" s="60"/>
      <c r="C22" s="43">
        <v>21</v>
      </c>
      <c r="D22" s="44">
        <v>0.4</v>
      </c>
      <c r="E22" s="44">
        <v>2.4</v>
      </c>
      <c r="G22" s="5">
        <f t="shared" si="0"/>
        <v>0.96</v>
      </c>
      <c r="H22" s="5">
        <f t="shared" ref="H22:I22" si="27">D22</f>
        <v>0.4</v>
      </c>
      <c r="I22" s="5">
        <f t="shared" si="27"/>
        <v>2.4</v>
      </c>
      <c r="J22" s="5">
        <f t="shared" si="5"/>
        <v>0.16000000000000003</v>
      </c>
      <c r="K22" s="5">
        <f t="shared" si="2"/>
        <v>0.4</v>
      </c>
      <c r="M22" s="7" t="s">
        <v>21</v>
      </c>
      <c r="N22" s="26" t="s">
        <v>22</v>
      </c>
      <c r="O22" s="27">
        <f>N21/O21</f>
        <v>4.0586419753086433</v>
      </c>
      <c r="P22" s="19"/>
    </row>
    <row r="23" spans="2:17" ht="15.75" customHeight="1" thickBot="1" x14ac:dyDescent="0.3">
      <c r="B23" s="60"/>
      <c r="C23" s="43">
        <v>22</v>
      </c>
      <c r="D23" s="44">
        <v>0.42</v>
      </c>
      <c r="E23" s="44">
        <v>2.5</v>
      </c>
      <c r="G23" s="5">
        <f t="shared" si="0"/>
        <v>1.05</v>
      </c>
      <c r="H23" s="5">
        <f t="shared" ref="H23:I23" si="28">D23</f>
        <v>0.42</v>
      </c>
      <c r="I23" s="5">
        <f t="shared" si="28"/>
        <v>2.5</v>
      </c>
      <c r="J23" s="5">
        <f t="shared" si="5"/>
        <v>0.17639999999999997</v>
      </c>
      <c r="K23" s="5">
        <f t="shared" si="2"/>
        <v>0.42</v>
      </c>
      <c r="M23" s="10" t="s">
        <v>23</v>
      </c>
      <c r="N23" s="28" t="s">
        <v>10</v>
      </c>
      <c r="O23" s="29">
        <f>(53.75-(9.54*4.0586))/18</f>
        <v>0.83505311111111125</v>
      </c>
      <c r="P23" s="19"/>
    </row>
    <row r="24" spans="2:17" ht="15.75" customHeight="1" thickBot="1" x14ac:dyDescent="0.3">
      <c r="B24" s="60"/>
      <c r="C24" s="43">
        <v>23</v>
      </c>
      <c r="D24" s="44">
        <v>0.44</v>
      </c>
      <c r="E24" s="44">
        <v>2.6</v>
      </c>
      <c r="G24" s="5">
        <f t="shared" si="0"/>
        <v>1.1440000000000001</v>
      </c>
      <c r="H24" s="5">
        <f t="shared" ref="H24:I24" si="29">D24</f>
        <v>0.44</v>
      </c>
      <c r="I24" s="5">
        <f t="shared" si="29"/>
        <v>2.6</v>
      </c>
      <c r="J24" s="5">
        <f t="shared" si="5"/>
        <v>0.19359999999999999</v>
      </c>
      <c r="K24" s="5">
        <f t="shared" si="2"/>
        <v>0.44</v>
      </c>
      <c r="N24" s="30" t="s">
        <v>10</v>
      </c>
      <c r="O24" s="31">
        <f>((27.45-(3.06*4.0586))/18)</f>
        <v>0.83503799999999995</v>
      </c>
    </row>
    <row r="25" spans="2:17" ht="15.75" customHeight="1" x14ac:dyDescent="0.25">
      <c r="B25" s="60"/>
      <c r="C25" s="43">
        <v>24</v>
      </c>
      <c r="D25" s="44">
        <v>0.46</v>
      </c>
      <c r="E25" s="44">
        <v>2.7</v>
      </c>
      <c r="G25" s="5">
        <f t="shared" si="0"/>
        <v>1.2420000000000002</v>
      </c>
      <c r="H25" s="5">
        <f t="shared" ref="H25:I25" si="30">D25</f>
        <v>0.46</v>
      </c>
      <c r="I25" s="5">
        <f t="shared" si="30"/>
        <v>2.7</v>
      </c>
      <c r="J25" s="5">
        <f t="shared" si="5"/>
        <v>0.21160000000000001</v>
      </c>
      <c r="K25" s="5">
        <f t="shared" si="2"/>
        <v>0.46</v>
      </c>
    </row>
    <row r="26" spans="2:17" ht="15.75" customHeight="1" x14ac:dyDescent="0.25">
      <c r="B26" s="60"/>
      <c r="C26" s="43">
        <v>25</v>
      </c>
      <c r="D26" s="44">
        <v>0.48</v>
      </c>
      <c r="E26" s="44">
        <v>2.75</v>
      </c>
      <c r="G26" s="5">
        <f t="shared" si="0"/>
        <v>1.3199999999999998</v>
      </c>
      <c r="H26" s="5">
        <f t="shared" ref="H26:I26" si="31">D26</f>
        <v>0.48</v>
      </c>
      <c r="I26" s="5">
        <f t="shared" si="31"/>
        <v>2.75</v>
      </c>
      <c r="J26" s="5">
        <f t="shared" si="5"/>
        <v>0.23039999999999999</v>
      </c>
      <c r="K26" s="5">
        <f t="shared" si="2"/>
        <v>0.48</v>
      </c>
      <c r="N26" s="18" t="s">
        <v>24</v>
      </c>
      <c r="O26" s="32" t="s">
        <v>25</v>
      </c>
    </row>
    <row r="27" spans="2:17" ht="15.75" customHeight="1" x14ac:dyDescent="0.25">
      <c r="B27" s="60"/>
      <c r="C27" s="43">
        <v>26</v>
      </c>
      <c r="D27" s="44">
        <v>0.5</v>
      </c>
      <c r="E27" s="44">
        <v>2.8</v>
      </c>
      <c r="G27" s="5">
        <f t="shared" si="0"/>
        <v>1.4</v>
      </c>
      <c r="H27" s="5">
        <f t="shared" ref="H27:I27" si="32">D27</f>
        <v>0.5</v>
      </c>
      <c r="I27" s="5">
        <f t="shared" si="32"/>
        <v>2.8</v>
      </c>
      <c r="J27" s="5">
        <f t="shared" si="5"/>
        <v>0.25</v>
      </c>
      <c r="K27" s="5">
        <f t="shared" si="2"/>
        <v>0.5</v>
      </c>
      <c r="N27" s="32" t="s">
        <v>26</v>
      </c>
    </row>
    <row r="28" spans="2:17" ht="15.75" customHeight="1" x14ac:dyDescent="0.25">
      <c r="B28" s="60"/>
      <c r="C28" s="43">
        <v>27</v>
      </c>
      <c r="D28" s="44">
        <v>0.52</v>
      </c>
      <c r="E28" s="44">
        <v>2.9</v>
      </c>
      <c r="G28" s="5">
        <f t="shared" si="0"/>
        <v>1.508</v>
      </c>
      <c r="H28" s="5">
        <f t="shared" ref="H28:I28" si="33">D28</f>
        <v>0.52</v>
      </c>
      <c r="I28" s="5">
        <f t="shared" si="33"/>
        <v>2.9</v>
      </c>
      <c r="J28" s="5">
        <f t="shared" si="5"/>
        <v>0.27040000000000003</v>
      </c>
      <c r="K28" s="5">
        <f t="shared" si="2"/>
        <v>0.52</v>
      </c>
    </row>
    <row r="29" spans="2:17" ht="15.75" customHeight="1" x14ac:dyDescent="0.25">
      <c r="B29" s="60"/>
      <c r="C29" s="43">
        <v>28</v>
      </c>
      <c r="D29" s="44">
        <v>0.54</v>
      </c>
      <c r="E29" s="44">
        <v>3</v>
      </c>
      <c r="G29" s="5">
        <f t="shared" si="0"/>
        <v>1.62</v>
      </c>
      <c r="H29" s="5">
        <f t="shared" ref="H29:I29" si="34">D29</f>
        <v>0.54</v>
      </c>
      <c r="I29" s="5">
        <f t="shared" si="34"/>
        <v>3</v>
      </c>
      <c r="J29" s="5">
        <f t="shared" si="5"/>
        <v>0.29160000000000003</v>
      </c>
      <c r="K29" s="5">
        <f t="shared" si="2"/>
        <v>0.54</v>
      </c>
    </row>
    <row r="30" spans="2:17" ht="15.75" customHeight="1" x14ac:dyDescent="0.25">
      <c r="B30" s="60"/>
      <c r="C30" s="43">
        <v>29</v>
      </c>
      <c r="D30" s="44">
        <v>0.56000000000000005</v>
      </c>
      <c r="E30" s="44">
        <v>3.1</v>
      </c>
      <c r="G30" s="5">
        <f t="shared" si="0"/>
        <v>1.7360000000000002</v>
      </c>
      <c r="H30" s="5">
        <f t="shared" ref="H30:I30" si="35">D30</f>
        <v>0.56000000000000005</v>
      </c>
      <c r="I30" s="5">
        <f t="shared" si="35"/>
        <v>3.1</v>
      </c>
      <c r="J30" s="5">
        <f t="shared" si="5"/>
        <v>0.31360000000000005</v>
      </c>
      <c r="K30" s="5">
        <f t="shared" si="2"/>
        <v>0.56000000000000005</v>
      </c>
      <c r="N30" s="18" t="s">
        <v>27</v>
      </c>
      <c r="O30" s="18"/>
    </row>
    <row r="31" spans="2:17" ht="15.75" customHeight="1" x14ac:dyDescent="0.25">
      <c r="B31" s="60"/>
      <c r="C31" s="43">
        <v>30</v>
      </c>
      <c r="D31" s="44">
        <v>0.57999999999999996</v>
      </c>
      <c r="E31" s="44">
        <v>3.15</v>
      </c>
      <c r="G31" s="5">
        <f t="shared" si="0"/>
        <v>1.8269999999999997</v>
      </c>
      <c r="H31" s="5">
        <f t="shared" ref="H31:I31" si="36">D31</f>
        <v>0.57999999999999996</v>
      </c>
      <c r="I31" s="5">
        <f t="shared" si="36"/>
        <v>3.15</v>
      </c>
      <c r="J31" s="5">
        <f t="shared" si="5"/>
        <v>0.33639999999999998</v>
      </c>
      <c r="K31" s="5">
        <f t="shared" si="2"/>
        <v>0.57999999999999996</v>
      </c>
      <c r="N31" s="33" t="s">
        <v>28</v>
      </c>
      <c r="O31" s="33"/>
    </row>
    <row r="32" spans="2:17" ht="15.75" customHeight="1" x14ac:dyDescent="0.25">
      <c r="B32" s="60"/>
      <c r="C32" s="43">
        <v>31</v>
      </c>
      <c r="D32" s="44">
        <v>0.6</v>
      </c>
      <c r="E32" s="44">
        <v>3.25</v>
      </c>
      <c r="G32" s="5">
        <f t="shared" si="0"/>
        <v>1.95</v>
      </c>
      <c r="H32" s="5">
        <f t="shared" ref="H32:I32" si="37">D32</f>
        <v>0.6</v>
      </c>
      <c r="I32" s="5">
        <f t="shared" si="37"/>
        <v>3.25</v>
      </c>
      <c r="J32" s="5">
        <f t="shared" si="5"/>
        <v>0.36</v>
      </c>
      <c r="K32" s="5">
        <f t="shared" si="2"/>
        <v>0.6</v>
      </c>
      <c r="N32" s="34" t="s">
        <v>29</v>
      </c>
      <c r="O32" s="34"/>
    </row>
    <row r="33" spans="2:17" ht="15.75" customHeight="1" thickBot="1" x14ac:dyDescent="0.3">
      <c r="B33" s="60"/>
      <c r="C33" s="43">
        <v>32</v>
      </c>
      <c r="D33" s="44">
        <v>0.62</v>
      </c>
      <c r="E33" s="44">
        <v>3.3</v>
      </c>
      <c r="G33" s="5">
        <f t="shared" si="0"/>
        <v>2.0459999999999998</v>
      </c>
      <c r="H33" s="5">
        <f t="shared" ref="H33:I33" si="38">D33</f>
        <v>0.62</v>
      </c>
      <c r="I33" s="5">
        <f t="shared" si="38"/>
        <v>3.3</v>
      </c>
      <c r="J33" s="5">
        <f t="shared" si="5"/>
        <v>0.38440000000000002</v>
      </c>
      <c r="K33" s="5">
        <f t="shared" si="2"/>
        <v>0.62</v>
      </c>
      <c r="N33" s="35" t="s">
        <v>30</v>
      </c>
      <c r="O33" s="35"/>
    </row>
    <row r="34" spans="2:17" ht="15.75" customHeight="1" thickTop="1" x14ac:dyDescent="0.25">
      <c r="B34" s="60"/>
      <c r="C34" s="43">
        <v>33</v>
      </c>
      <c r="D34" s="44">
        <v>0.64</v>
      </c>
      <c r="E34" s="44">
        <v>3.5</v>
      </c>
      <c r="G34" s="5">
        <f t="shared" si="0"/>
        <v>2.2400000000000002</v>
      </c>
      <c r="H34" s="5">
        <f t="shared" ref="H34:I34" si="39">D34</f>
        <v>0.64</v>
      </c>
      <c r="I34" s="5">
        <f t="shared" si="39"/>
        <v>3.5</v>
      </c>
      <c r="J34" s="5">
        <f t="shared" si="5"/>
        <v>0.40960000000000002</v>
      </c>
      <c r="K34" s="5">
        <f t="shared" si="2"/>
        <v>0.64</v>
      </c>
    </row>
    <row r="35" spans="2:17" ht="15.75" customHeight="1" thickBot="1" x14ac:dyDescent="0.3">
      <c r="B35" s="60"/>
      <c r="C35" s="43">
        <v>34</v>
      </c>
      <c r="D35" s="44">
        <v>0.66</v>
      </c>
      <c r="E35" s="44">
        <v>3.6</v>
      </c>
      <c r="G35" s="5">
        <f t="shared" si="0"/>
        <v>2.3760000000000003</v>
      </c>
      <c r="H35" s="5">
        <f t="shared" ref="H35:I35" si="40">D35</f>
        <v>0.66</v>
      </c>
      <c r="I35" s="5">
        <f t="shared" si="40"/>
        <v>3.6</v>
      </c>
      <c r="J35" s="5">
        <f t="shared" si="5"/>
        <v>0.43560000000000004</v>
      </c>
      <c r="K35" s="5">
        <f t="shared" si="2"/>
        <v>0.66</v>
      </c>
      <c r="N35" s="68" t="s">
        <v>31</v>
      </c>
      <c r="O35" s="66"/>
      <c r="P35" s="36"/>
    </row>
    <row r="36" spans="2:17" ht="15.75" customHeight="1" thickTop="1" x14ac:dyDescent="0.25">
      <c r="B36" s="60"/>
      <c r="C36" s="43">
        <v>35</v>
      </c>
      <c r="D36" s="44">
        <v>0.68</v>
      </c>
      <c r="E36" s="44">
        <v>3.7</v>
      </c>
      <c r="G36" s="5">
        <f t="shared" si="0"/>
        <v>2.5160000000000005</v>
      </c>
      <c r="H36" s="5">
        <f t="shared" ref="H36:I36" si="41">D36</f>
        <v>0.68</v>
      </c>
      <c r="I36" s="5">
        <f t="shared" si="41"/>
        <v>3.7</v>
      </c>
      <c r="J36" s="5">
        <f t="shared" si="5"/>
        <v>0.46240000000000009</v>
      </c>
      <c r="K36" s="5">
        <f t="shared" si="2"/>
        <v>0.68</v>
      </c>
    </row>
    <row r="37" spans="2:17" ht="15.75" customHeight="1" thickBot="1" x14ac:dyDescent="0.3">
      <c r="B37" s="61"/>
      <c r="C37" s="45">
        <v>36</v>
      </c>
      <c r="D37" s="46">
        <v>0.7</v>
      </c>
      <c r="E37" s="46">
        <v>3.85</v>
      </c>
      <c r="G37" s="5">
        <f t="shared" si="0"/>
        <v>2.6949999999999998</v>
      </c>
      <c r="H37" s="5">
        <f t="shared" ref="H37:I37" si="42">D37</f>
        <v>0.7</v>
      </c>
      <c r="I37" s="5">
        <f t="shared" si="42"/>
        <v>3.85</v>
      </c>
      <c r="J37" s="5">
        <f t="shared" si="5"/>
        <v>0.48999999999999994</v>
      </c>
      <c r="K37" s="5">
        <f t="shared" si="2"/>
        <v>0.7</v>
      </c>
    </row>
    <row r="38" spans="2:17" ht="15.75" customHeight="1" thickTop="1" thickBot="1" x14ac:dyDescent="0.3">
      <c r="G38" s="37">
        <f>SUM(G2:G37)</f>
        <v>34.833000000000006</v>
      </c>
      <c r="H38" s="37">
        <f>SUM(H2:H37)</f>
        <v>12.599999999999998</v>
      </c>
      <c r="I38" s="37">
        <f>SUM(I2:I37)</f>
        <v>81.199999999999989</v>
      </c>
      <c r="J38" s="37">
        <f>SUM(J2:J37)</f>
        <v>5.9639999999999995</v>
      </c>
      <c r="K38" s="37">
        <f>SUM(K2:K37)^2</f>
        <v>158.75999999999993</v>
      </c>
      <c r="L38" s="4"/>
      <c r="N38" s="18"/>
      <c r="O38" s="18"/>
      <c r="P38" s="19"/>
    </row>
    <row r="39" spans="2:17" ht="15.75" customHeight="1" x14ac:dyDescent="0.25">
      <c r="H39" s="43">
        <f>H38*H38</f>
        <v>158.75999999999993</v>
      </c>
      <c r="N39" s="18"/>
      <c r="O39" s="18"/>
      <c r="P39" s="19"/>
    </row>
    <row r="40" spans="2:17" ht="51" customHeight="1" x14ac:dyDescent="0.25">
      <c r="D40" s="58"/>
      <c r="E40" s="57"/>
      <c r="F40" s="57"/>
      <c r="G40" s="67"/>
      <c r="H40" s="33">
        <f>36*G38-H38*I38</f>
        <v>230.86800000000062</v>
      </c>
      <c r="J40" s="38" t="s">
        <v>32</v>
      </c>
      <c r="K40" s="39">
        <f>H42</f>
        <v>4.1267696267696348</v>
      </c>
      <c r="L40" s="5" t="s">
        <v>33</v>
      </c>
      <c r="N40" s="18"/>
      <c r="O40" s="18"/>
      <c r="P40" s="19"/>
    </row>
    <row r="41" spans="2:17" ht="55.5" customHeight="1" x14ac:dyDescent="0.25">
      <c r="D41" s="62"/>
      <c r="E41" s="63"/>
      <c r="F41" s="63"/>
      <c r="G41" s="64"/>
      <c r="H41" s="33">
        <f>36*J38-K38</f>
        <v>55.944000000000045</v>
      </c>
      <c r="J41" s="70" t="s">
        <v>34</v>
      </c>
      <c r="K41" s="71">
        <f>H46</f>
        <v>0.81118618618618299</v>
      </c>
      <c r="L41" s="72" t="s">
        <v>34</v>
      </c>
      <c r="N41" s="18"/>
      <c r="O41" s="18"/>
      <c r="P41" s="19"/>
      <c r="Q41" s="5" t="s">
        <v>35</v>
      </c>
    </row>
    <row r="42" spans="2:17" ht="15.75" customHeight="1" x14ac:dyDescent="0.25">
      <c r="D42" s="65" t="s">
        <v>36</v>
      </c>
      <c r="E42" s="66"/>
      <c r="F42" s="66"/>
      <c r="G42" s="66"/>
      <c r="H42" s="40">
        <f>H40/H41</f>
        <v>4.1267696267696348</v>
      </c>
      <c r="J42" s="57"/>
      <c r="K42" s="57"/>
      <c r="L42" s="57"/>
      <c r="N42" s="18"/>
      <c r="O42" s="18"/>
      <c r="P42" s="19"/>
      <c r="Q42" s="5" t="s">
        <v>37</v>
      </c>
    </row>
    <row r="43" spans="2:17" ht="15.75" customHeight="1" x14ac:dyDescent="0.25">
      <c r="N43" s="18"/>
      <c r="O43" s="18"/>
      <c r="P43" s="19"/>
    </row>
    <row r="44" spans="2:17" ht="57.75" customHeight="1" x14ac:dyDescent="0.25">
      <c r="D44" s="58"/>
      <c r="E44" s="57"/>
      <c r="F44" s="57"/>
      <c r="G44" s="67"/>
      <c r="H44" s="5">
        <f>J38*I38-H38*G38</f>
        <v>45.380999999999858</v>
      </c>
      <c r="N44" s="18"/>
      <c r="O44" s="18"/>
      <c r="P44" s="19"/>
    </row>
    <row r="45" spans="2:17" ht="50.25" customHeight="1" x14ac:dyDescent="0.25">
      <c r="D45" s="62"/>
      <c r="E45" s="63"/>
      <c r="F45" s="63"/>
      <c r="G45" s="64"/>
      <c r="H45" s="5">
        <f>36*J38-K38</f>
        <v>55.944000000000045</v>
      </c>
      <c r="N45" s="18"/>
      <c r="O45" s="18"/>
      <c r="P45" s="19"/>
    </row>
    <row r="46" spans="2:17" ht="15.75" customHeight="1" x14ac:dyDescent="0.25">
      <c r="D46" s="68" t="s">
        <v>38</v>
      </c>
      <c r="E46" s="66"/>
      <c r="F46" s="66"/>
      <c r="G46" s="66"/>
      <c r="H46" s="37">
        <f>H44/H45</f>
        <v>0.81118618618618299</v>
      </c>
    </row>
    <row r="47" spans="2:17" ht="15.75" customHeight="1" x14ac:dyDescent="0.25"/>
    <row r="48" spans="2:17" ht="15.75" customHeight="1" x14ac:dyDescent="0.25">
      <c r="D48" s="5" t="s">
        <v>39</v>
      </c>
      <c r="E48" s="5" t="s">
        <v>40</v>
      </c>
    </row>
    <row r="49" spans="4:195" ht="15.75" customHeight="1" x14ac:dyDescent="0.25">
      <c r="D49" s="1" t="s">
        <v>0</v>
      </c>
      <c r="E49" s="2" t="s">
        <v>1</v>
      </c>
    </row>
    <row r="50" spans="4:195" ht="15.75" customHeight="1" x14ac:dyDescent="0.25">
      <c r="D50" s="6">
        <v>0</v>
      </c>
      <c r="E50" s="41">
        <v>0.8</v>
      </c>
    </row>
    <row r="51" spans="4:195" ht="15.75" customHeight="1" x14ac:dyDescent="0.25">
      <c r="D51" s="6">
        <v>0.02</v>
      </c>
      <c r="E51" s="41">
        <v>0.9</v>
      </c>
    </row>
    <row r="52" spans="4:195" ht="15.75" customHeight="1" x14ac:dyDescent="0.25">
      <c r="D52" s="6">
        <v>0.04</v>
      </c>
      <c r="E52" s="41">
        <v>1</v>
      </c>
    </row>
    <row r="53" spans="4:195" ht="15.75" customHeight="1" x14ac:dyDescent="0.25">
      <c r="D53" s="6">
        <v>0.06</v>
      </c>
      <c r="E53" s="41">
        <v>1.05</v>
      </c>
    </row>
    <row r="54" spans="4:195" ht="15.75" customHeight="1" x14ac:dyDescent="0.25">
      <c r="D54" s="6">
        <v>0.08</v>
      </c>
      <c r="E54" s="41">
        <v>1.1499999999999999</v>
      </c>
    </row>
    <row r="55" spans="4:195" ht="15.75" customHeight="1" x14ac:dyDescent="0.25">
      <c r="D55" s="6">
        <v>0.1</v>
      </c>
      <c r="E55" s="41">
        <v>1.25</v>
      </c>
    </row>
    <row r="56" spans="4:195" ht="15.75" customHeight="1" x14ac:dyDescent="0.25">
      <c r="D56" s="6">
        <v>0.12</v>
      </c>
      <c r="E56" s="41">
        <v>1.3</v>
      </c>
      <c r="I56" s="56"/>
      <c r="J56" s="57"/>
    </row>
    <row r="57" spans="4:195" ht="15.75" customHeight="1" x14ac:dyDescent="0.25">
      <c r="D57" s="6">
        <v>0.14000000000000001</v>
      </c>
      <c r="E57" s="41">
        <v>1.4</v>
      </c>
      <c r="I57" s="58"/>
      <c r="J57" s="57"/>
      <c r="K57" s="42"/>
      <c r="L57" s="42"/>
    </row>
    <row r="58" spans="4:195" ht="15.75" customHeight="1" x14ac:dyDescent="0.25">
      <c r="D58" s="6">
        <v>0.16</v>
      </c>
      <c r="E58" s="41">
        <v>1.5</v>
      </c>
      <c r="I58" s="58"/>
      <c r="J58" s="57"/>
    </row>
    <row r="59" spans="4:195" ht="15.75" customHeight="1" x14ac:dyDescent="0.25">
      <c r="D59" s="6">
        <v>0.18</v>
      </c>
      <c r="E59" s="41">
        <v>1.55</v>
      </c>
      <c r="F59" s="19"/>
    </row>
    <row r="60" spans="4:195" ht="15.75" customHeight="1" x14ac:dyDescent="0.25">
      <c r="D60" s="6">
        <v>0.2</v>
      </c>
      <c r="E60" s="41">
        <v>1.65</v>
      </c>
    </row>
    <row r="61" spans="4:195" ht="15.75" customHeight="1" x14ac:dyDescent="0.25">
      <c r="D61" s="6">
        <v>0.22</v>
      </c>
      <c r="E61" s="41">
        <v>1.7</v>
      </c>
    </row>
    <row r="62" spans="4:195" ht="15.75" customHeight="1" x14ac:dyDescent="0.25">
      <c r="D62" s="6">
        <v>0.24</v>
      </c>
      <c r="E62" s="41">
        <v>1.8</v>
      </c>
    </row>
    <row r="63" spans="4:195" ht="15.75" customHeight="1" x14ac:dyDescent="0.25">
      <c r="D63" s="6">
        <v>0.26</v>
      </c>
      <c r="E63" s="41">
        <v>1.9</v>
      </c>
      <c r="GM63" s="5" t="s">
        <v>41</v>
      </c>
    </row>
    <row r="64" spans="4:195" ht="15.75" customHeight="1" x14ac:dyDescent="0.25">
      <c r="D64" s="6">
        <v>0.28000000000000003</v>
      </c>
      <c r="E64" s="41">
        <v>2</v>
      </c>
    </row>
    <row r="65" spans="4:5" ht="15.75" customHeight="1" x14ac:dyDescent="0.25">
      <c r="D65" s="6">
        <v>0.3</v>
      </c>
      <c r="E65" s="41">
        <v>2.1</v>
      </c>
    </row>
    <row r="66" spans="4:5" ht="15.75" customHeight="1" x14ac:dyDescent="0.25">
      <c r="D66" s="6">
        <v>0.32</v>
      </c>
      <c r="E66" s="41">
        <v>2.15</v>
      </c>
    </row>
    <row r="67" spans="4:5" ht="15.75" customHeight="1" x14ac:dyDescent="0.25">
      <c r="D67" s="6">
        <v>0.34</v>
      </c>
      <c r="E67" s="41">
        <v>2.25</v>
      </c>
    </row>
    <row r="68" spans="4:5" ht="15.75" customHeight="1" x14ac:dyDescent="0.25">
      <c r="D68" s="6">
        <v>0.36</v>
      </c>
      <c r="E68" s="41">
        <v>2.2999999999999998</v>
      </c>
    </row>
    <row r="69" spans="4:5" ht="15.75" customHeight="1" x14ac:dyDescent="0.25">
      <c r="D69" s="6">
        <v>0.38</v>
      </c>
      <c r="E69" s="6">
        <v>2.35</v>
      </c>
    </row>
    <row r="70" spans="4:5" ht="15.75" customHeight="1" x14ac:dyDescent="0.25">
      <c r="D70" s="6">
        <v>0.4</v>
      </c>
      <c r="E70" s="6">
        <v>2.4</v>
      </c>
    </row>
    <row r="71" spans="4:5" ht="15.75" customHeight="1" x14ac:dyDescent="0.25">
      <c r="D71" s="6">
        <v>0.42</v>
      </c>
      <c r="E71" s="6">
        <v>2.5</v>
      </c>
    </row>
    <row r="72" spans="4:5" ht="15.75" customHeight="1" x14ac:dyDescent="0.25">
      <c r="D72" s="6">
        <v>0.44</v>
      </c>
      <c r="E72" s="6">
        <v>2.6</v>
      </c>
    </row>
    <row r="73" spans="4:5" ht="15.75" customHeight="1" x14ac:dyDescent="0.25">
      <c r="D73" s="6">
        <v>0.46</v>
      </c>
      <c r="E73" s="6">
        <v>2.7</v>
      </c>
    </row>
    <row r="74" spans="4:5" ht="15.75" customHeight="1" x14ac:dyDescent="0.25">
      <c r="D74" s="6">
        <v>0.48</v>
      </c>
      <c r="E74" s="6">
        <v>2.75</v>
      </c>
    </row>
    <row r="75" spans="4:5" ht="15.75" customHeight="1" x14ac:dyDescent="0.25">
      <c r="D75" s="6">
        <v>0.5</v>
      </c>
      <c r="E75" s="6">
        <v>2.8</v>
      </c>
    </row>
    <row r="76" spans="4:5" ht="15.75" customHeight="1" x14ac:dyDescent="0.25">
      <c r="D76" s="6">
        <v>0.52</v>
      </c>
      <c r="E76" s="6">
        <v>2.9</v>
      </c>
    </row>
    <row r="77" spans="4:5" ht="15.75" customHeight="1" x14ac:dyDescent="0.25">
      <c r="D77" s="6">
        <v>0.54</v>
      </c>
      <c r="E77" s="6">
        <v>3</v>
      </c>
    </row>
    <row r="78" spans="4:5" ht="15.75" customHeight="1" x14ac:dyDescent="0.25">
      <c r="D78" s="6">
        <v>0.56000000000000005</v>
      </c>
      <c r="E78" s="6">
        <v>3.1</v>
      </c>
    </row>
    <row r="79" spans="4:5" ht="15.75" customHeight="1" x14ac:dyDescent="0.25">
      <c r="D79" s="6">
        <v>0.57999999999999996</v>
      </c>
      <c r="E79" s="6">
        <v>3.15</v>
      </c>
    </row>
    <row r="80" spans="4:5" ht="15.75" customHeight="1" x14ac:dyDescent="0.25">
      <c r="D80" s="6">
        <v>0.6</v>
      </c>
      <c r="E80" s="6">
        <v>3.25</v>
      </c>
    </row>
    <row r="81" spans="4:5" ht="15.75" customHeight="1" x14ac:dyDescent="0.25">
      <c r="D81" s="6">
        <v>0.62</v>
      </c>
      <c r="E81" s="6">
        <v>3.3</v>
      </c>
    </row>
    <row r="82" spans="4:5" ht="15.75" customHeight="1" x14ac:dyDescent="0.25">
      <c r="D82" s="6">
        <v>0.64</v>
      </c>
      <c r="E82" s="6">
        <v>3.5</v>
      </c>
    </row>
    <row r="83" spans="4:5" ht="15.75" customHeight="1" x14ac:dyDescent="0.25">
      <c r="D83" s="6">
        <v>0.66</v>
      </c>
      <c r="E83" s="6">
        <v>3.6</v>
      </c>
    </row>
    <row r="84" spans="4:5" ht="15.75" customHeight="1" x14ac:dyDescent="0.25">
      <c r="D84" s="6">
        <v>0.68</v>
      </c>
      <c r="E84" s="6">
        <v>3.7</v>
      </c>
    </row>
    <row r="85" spans="4:5" ht="15.75" customHeight="1" x14ac:dyDescent="0.25">
      <c r="D85" s="6">
        <v>0.7</v>
      </c>
      <c r="E85" s="6">
        <v>3.85</v>
      </c>
    </row>
    <row r="86" spans="4:5" ht="15.75" customHeight="1" x14ac:dyDescent="0.25"/>
    <row r="87" spans="4:5" ht="15.75" customHeight="1" x14ac:dyDescent="0.25"/>
    <row r="88" spans="4:5" ht="15.75" customHeight="1" x14ac:dyDescent="0.25"/>
    <row r="89" spans="4:5" ht="15.75" customHeight="1" x14ac:dyDescent="0.25"/>
    <row r="90" spans="4:5" ht="15.75" customHeight="1" x14ac:dyDescent="0.25"/>
    <row r="91" spans="4:5" ht="15.75" customHeight="1" x14ac:dyDescent="0.25"/>
    <row r="92" spans="4:5" ht="15.75" customHeight="1" x14ac:dyDescent="0.25"/>
    <row r="93" spans="4:5" ht="15.75" customHeight="1" x14ac:dyDescent="0.25"/>
    <row r="94" spans="4:5" ht="15.75" customHeight="1" x14ac:dyDescent="0.25"/>
    <row r="95" spans="4:5" ht="15.75" customHeight="1" x14ac:dyDescent="0.25"/>
    <row r="96" spans="4: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6">
    <mergeCell ref="B1:C1"/>
    <mergeCell ref="N35:O35"/>
    <mergeCell ref="D40:G40"/>
    <mergeCell ref="J41:J42"/>
    <mergeCell ref="K41:K42"/>
    <mergeCell ref="L41:L42"/>
    <mergeCell ref="I56:J56"/>
    <mergeCell ref="I57:J57"/>
    <mergeCell ref="I58:J58"/>
    <mergeCell ref="B2:B19"/>
    <mergeCell ref="B20:B37"/>
    <mergeCell ref="D41:G41"/>
    <mergeCell ref="D42:G42"/>
    <mergeCell ref="D44:G44"/>
    <mergeCell ref="D45:G45"/>
    <mergeCell ref="D46:G4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topLeftCell="A4" zoomScale="145" zoomScaleNormal="145" workbookViewId="0">
      <selection activeCell="C13" sqref="C13"/>
    </sheetView>
  </sheetViews>
  <sheetFormatPr baseColWidth="10" defaultColWidth="14.42578125" defaultRowHeight="15" customHeight="1" x14ac:dyDescent="0.25"/>
  <cols>
    <col min="1" max="5" width="10.7109375" customWidth="1"/>
    <col min="6" max="6" width="3.7109375" bestFit="1" customWidth="1"/>
    <col min="7" max="9" width="10.7109375" customWidth="1"/>
    <col min="10" max="10" width="3.7109375" bestFit="1" customWidth="1"/>
    <col min="11" max="26" width="10.7109375" customWidth="1"/>
  </cols>
  <sheetData>
    <row r="1" spans="2:15" x14ac:dyDescent="0.25">
      <c r="B1" s="5" t="s">
        <v>39</v>
      </c>
      <c r="C1" s="5" t="s">
        <v>40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2:15" x14ac:dyDescent="0.25">
      <c r="B2" s="1" t="s">
        <v>0</v>
      </c>
      <c r="C2" s="2" t="s">
        <v>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x14ac:dyDescent="0.25">
      <c r="B3" s="6">
        <v>0</v>
      </c>
      <c r="C3" s="41">
        <v>0.8</v>
      </c>
      <c r="D3" s="51"/>
      <c r="E3" s="51"/>
      <c r="F3" s="73" t="s">
        <v>45</v>
      </c>
      <c r="G3" s="73"/>
      <c r="H3" s="73"/>
      <c r="I3" s="73"/>
      <c r="J3" s="73"/>
      <c r="K3" s="73"/>
      <c r="L3" s="73"/>
      <c r="M3" s="73"/>
      <c r="N3" s="51"/>
      <c r="O3" s="51"/>
    </row>
    <row r="4" spans="2:15" ht="15.75" thickBot="1" x14ac:dyDescent="0.3">
      <c r="B4" s="6">
        <f t="shared" ref="B4:B38" si="0">B3+2</f>
        <v>2</v>
      </c>
      <c r="C4" s="41">
        <v>0.9</v>
      </c>
      <c r="D4" s="51"/>
      <c r="E4" s="51"/>
      <c r="F4" s="74" t="s">
        <v>44</v>
      </c>
      <c r="G4" s="69"/>
      <c r="H4" s="49" t="s">
        <v>0</v>
      </c>
      <c r="I4" s="49" t="s">
        <v>43</v>
      </c>
      <c r="J4" s="74" t="s">
        <v>44</v>
      </c>
      <c r="K4" s="69"/>
      <c r="L4" s="49" t="s">
        <v>0</v>
      </c>
      <c r="M4" s="52" t="s">
        <v>43</v>
      </c>
      <c r="N4" s="51"/>
      <c r="O4" s="51"/>
    </row>
    <row r="5" spans="2:15" ht="15.75" customHeight="1" thickTop="1" x14ac:dyDescent="0.25">
      <c r="B5" s="6">
        <f t="shared" si="0"/>
        <v>4</v>
      </c>
      <c r="C5" s="41">
        <v>1</v>
      </c>
      <c r="D5" s="51"/>
      <c r="E5" s="51"/>
      <c r="F5" s="75" t="s">
        <v>2</v>
      </c>
      <c r="G5" s="47">
        <v>1</v>
      </c>
      <c r="H5" s="48">
        <v>0</v>
      </c>
      <c r="I5" s="48">
        <v>0.8</v>
      </c>
      <c r="J5" s="75" t="s">
        <v>20</v>
      </c>
      <c r="K5" s="47">
        <v>19</v>
      </c>
      <c r="L5" s="48">
        <v>0.36</v>
      </c>
      <c r="M5" s="53">
        <v>2.2999999999999998</v>
      </c>
      <c r="N5" s="51"/>
      <c r="O5" s="51"/>
    </row>
    <row r="6" spans="2:15" x14ac:dyDescent="0.25">
      <c r="B6" s="6">
        <f t="shared" si="0"/>
        <v>6</v>
      </c>
      <c r="C6" s="41">
        <v>1.05</v>
      </c>
      <c r="D6" s="51"/>
      <c r="E6" s="51"/>
      <c r="F6" s="76"/>
      <c r="G6" s="43">
        <v>2</v>
      </c>
      <c r="H6" s="44">
        <v>0.02</v>
      </c>
      <c r="I6" s="44">
        <v>0.9</v>
      </c>
      <c r="J6" s="76"/>
      <c r="K6" s="43">
        <v>20</v>
      </c>
      <c r="L6" s="44">
        <v>0.38</v>
      </c>
      <c r="M6" s="54">
        <v>2.35</v>
      </c>
      <c r="N6" s="51"/>
      <c r="O6" s="51"/>
    </row>
    <row r="7" spans="2:15" x14ac:dyDescent="0.25">
      <c r="B7" s="6">
        <f t="shared" si="0"/>
        <v>8</v>
      </c>
      <c r="C7" s="41">
        <v>1.1499999999999999</v>
      </c>
      <c r="D7" s="51"/>
      <c r="E7" s="51"/>
      <c r="F7" s="76"/>
      <c r="G7" s="43">
        <v>3</v>
      </c>
      <c r="H7" s="44">
        <v>0.04</v>
      </c>
      <c r="I7" s="44">
        <v>1</v>
      </c>
      <c r="J7" s="76"/>
      <c r="K7" s="43">
        <v>21</v>
      </c>
      <c r="L7" s="44">
        <v>0.4</v>
      </c>
      <c r="M7" s="54">
        <v>2.4</v>
      </c>
      <c r="N7" s="51"/>
      <c r="O7" s="51"/>
    </row>
    <row r="8" spans="2:15" x14ac:dyDescent="0.25">
      <c r="B8" s="6">
        <f t="shared" si="0"/>
        <v>10</v>
      </c>
      <c r="C8" s="41">
        <v>1.25</v>
      </c>
      <c r="D8" s="51"/>
      <c r="E8" s="51"/>
      <c r="F8" s="76"/>
      <c r="G8" s="43">
        <v>4</v>
      </c>
      <c r="H8" s="44">
        <v>0.06</v>
      </c>
      <c r="I8" s="44">
        <v>1.05</v>
      </c>
      <c r="J8" s="76"/>
      <c r="K8" s="43">
        <v>22</v>
      </c>
      <c r="L8" s="44">
        <v>0.42</v>
      </c>
      <c r="M8" s="54">
        <v>2.5</v>
      </c>
      <c r="N8" s="51"/>
      <c r="O8" s="51"/>
    </row>
    <row r="9" spans="2:15" x14ac:dyDescent="0.25">
      <c r="B9" s="6">
        <f t="shared" si="0"/>
        <v>12</v>
      </c>
      <c r="C9" s="41">
        <v>1.3</v>
      </c>
      <c r="D9" s="51"/>
      <c r="E9" s="51"/>
      <c r="F9" s="76"/>
      <c r="G9" s="43">
        <v>5</v>
      </c>
      <c r="H9" s="44">
        <v>0.08</v>
      </c>
      <c r="I9" s="44">
        <v>1.1499999999999999</v>
      </c>
      <c r="J9" s="76"/>
      <c r="K9" s="43">
        <v>23</v>
      </c>
      <c r="L9" s="44">
        <v>0.44</v>
      </c>
      <c r="M9" s="54">
        <v>2.6</v>
      </c>
      <c r="N9" s="51"/>
      <c r="O9" s="51"/>
    </row>
    <row r="10" spans="2:15" x14ac:dyDescent="0.25">
      <c r="B10" s="6">
        <f t="shared" si="0"/>
        <v>14</v>
      </c>
      <c r="C10" s="41">
        <v>1.4</v>
      </c>
      <c r="D10" s="51"/>
      <c r="E10" s="51"/>
      <c r="F10" s="76"/>
      <c r="G10" s="43">
        <v>6</v>
      </c>
      <c r="H10" s="44">
        <v>0.1</v>
      </c>
      <c r="I10" s="44">
        <v>1.25</v>
      </c>
      <c r="J10" s="76"/>
      <c r="K10" s="43">
        <v>24</v>
      </c>
      <c r="L10" s="44">
        <v>0.46</v>
      </c>
      <c r="M10" s="54">
        <v>2.7</v>
      </c>
      <c r="N10" s="51"/>
      <c r="O10" s="51"/>
    </row>
    <row r="11" spans="2:15" x14ac:dyDescent="0.25">
      <c r="B11" s="6">
        <f t="shared" si="0"/>
        <v>16</v>
      </c>
      <c r="C11" s="41">
        <v>1.5</v>
      </c>
      <c r="D11" s="51"/>
      <c r="E11" s="51"/>
      <c r="F11" s="76"/>
      <c r="G11" s="43">
        <v>7</v>
      </c>
      <c r="H11" s="44">
        <v>0.12</v>
      </c>
      <c r="I11" s="44">
        <v>1.3</v>
      </c>
      <c r="J11" s="76"/>
      <c r="K11" s="43">
        <v>25</v>
      </c>
      <c r="L11" s="44">
        <v>0.48</v>
      </c>
      <c r="M11" s="54">
        <v>2.75</v>
      </c>
      <c r="N11" s="51"/>
      <c r="O11" s="51"/>
    </row>
    <row r="12" spans="2:15" x14ac:dyDescent="0.25">
      <c r="B12" s="6">
        <f t="shared" si="0"/>
        <v>18</v>
      </c>
      <c r="C12" s="41">
        <v>1.55</v>
      </c>
      <c r="D12" s="51"/>
      <c r="E12" s="51"/>
      <c r="F12" s="76"/>
      <c r="G12" s="43">
        <v>8</v>
      </c>
      <c r="H12" s="44">
        <v>0.14000000000000001</v>
      </c>
      <c r="I12" s="44">
        <v>1.4</v>
      </c>
      <c r="J12" s="76"/>
      <c r="K12" s="43">
        <v>26</v>
      </c>
      <c r="L12" s="44">
        <v>0.5</v>
      </c>
      <c r="M12" s="54">
        <v>2.8</v>
      </c>
      <c r="N12" s="51"/>
      <c r="O12" s="51"/>
    </row>
    <row r="13" spans="2:15" x14ac:dyDescent="0.25">
      <c r="B13" s="6">
        <f t="shared" si="0"/>
        <v>20</v>
      </c>
      <c r="C13" s="41">
        <v>1.65</v>
      </c>
      <c r="D13" s="51"/>
      <c r="E13" s="51"/>
      <c r="F13" s="76"/>
      <c r="G13" s="43">
        <v>9</v>
      </c>
      <c r="H13" s="44">
        <v>0.16</v>
      </c>
      <c r="I13" s="44">
        <v>1.5</v>
      </c>
      <c r="J13" s="76"/>
      <c r="K13" s="43">
        <v>27</v>
      </c>
      <c r="L13" s="44">
        <v>0.52</v>
      </c>
      <c r="M13" s="54">
        <v>2.9</v>
      </c>
      <c r="N13" s="51"/>
      <c r="O13" s="51"/>
    </row>
    <row r="14" spans="2:15" x14ac:dyDescent="0.25">
      <c r="B14" s="6">
        <f t="shared" si="0"/>
        <v>22</v>
      </c>
      <c r="C14" s="41">
        <v>1.7</v>
      </c>
      <c r="D14" s="51"/>
      <c r="E14" s="51"/>
      <c r="F14" s="76"/>
      <c r="G14" s="43">
        <v>10</v>
      </c>
      <c r="H14" s="44">
        <v>0.18</v>
      </c>
      <c r="I14" s="44">
        <v>1.55</v>
      </c>
      <c r="J14" s="76"/>
      <c r="K14" s="43">
        <v>28</v>
      </c>
      <c r="L14" s="44">
        <v>0.54</v>
      </c>
      <c r="M14" s="54">
        <v>3</v>
      </c>
      <c r="N14" s="51"/>
      <c r="O14" s="51"/>
    </row>
    <row r="15" spans="2:15" x14ac:dyDescent="0.25">
      <c r="B15" s="6">
        <f t="shared" si="0"/>
        <v>24</v>
      </c>
      <c r="C15" s="41">
        <v>1.8</v>
      </c>
      <c r="D15" s="51"/>
      <c r="E15" s="51"/>
      <c r="F15" s="76"/>
      <c r="G15" s="43">
        <v>11</v>
      </c>
      <c r="H15" s="44">
        <v>0.2</v>
      </c>
      <c r="I15" s="44">
        <v>1.65</v>
      </c>
      <c r="J15" s="76"/>
      <c r="K15" s="43">
        <v>29</v>
      </c>
      <c r="L15" s="44">
        <v>0.56000000000000005</v>
      </c>
      <c r="M15" s="54">
        <v>3.1</v>
      </c>
      <c r="N15" s="51"/>
      <c r="O15" s="51"/>
    </row>
    <row r="16" spans="2:15" x14ac:dyDescent="0.25">
      <c r="B16" s="6">
        <f t="shared" si="0"/>
        <v>26</v>
      </c>
      <c r="C16" s="41">
        <v>1.9</v>
      </c>
      <c r="D16" s="51"/>
      <c r="E16" s="51"/>
      <c r="F16" s="76"/>
      <c r="G16" s="43">
        <v>12</v>
      </c>
      <c r="H16" s="44">
        <v>0.22</v>
      </c>
      <c r="I16" s="44">
        <v>1.7</v>
      </c>
      <c r="J16" s="76"/>
      <c r="K16" s="43">
        <v>30</v>
      </c>
      <c r="L16" s="44">
        <v>0.57999999999999996</v>
      </c>
      <c r="M16" s="54">
        <v>3.15</v>
      </c>
      <c r="N16" s="51"/>
      <c r="O16" s="51"/>
    </row>
    <row r="17" spans="2:15" x14ac:dyDescent="0.25">
      <c r="B17" s="6">
        <f t="shared" si="0"/>
        <v>28</v>
      </c>
      <c r="C17" s="41">
        <v>2</v>
      </c>
      <c r="D17" s="51"/>
      <c r="E17" s="51"/>
      <c r="F17" s="76"/>
      <c r="G17" s="43">
        <v>13</v>
      </c>
      <c r="H17" s="44">
        <v>0.24</v>
      </c>
      <c r="I17" s="44">
        <v>1.8</v>
      </c>
      <c r="J17" s="76"/>
      <c r="K17" s="43">
        <v>31</v>
      </c>
      <c r="L17" s="44">
        <v>0.6</v>
      </c>
      <c r="M17" s="54">
        <v>3.25</v>
      </c>
      <c r="N17" s="51"/>
      <c r="O17" s="51"/>
    </row>
    <row r="18" spans="2:15" x14ac:dyDescent="0.25">
      <c r="B18" s="6">
        <f t="shared" si="0"/>
        <v>30</v>
      </c>
      <c r="C18" s="41">
        <v>2.1</v>
      </c>
      <c r="D18" s="51"/>
      <c r="E18" s="51"/>
      <c r="F18" s="76"/>
      <c r="G18" s="43">
        <v>14</v>
      </c>
      <c r="H18" s="44">
        <v>0.26</v>
      </c>
      <c r="I18" s="44">
        <v>1.9</v>
      </c>
      <c r="J18" s="76"/>
      <c r="K18" s="43">
        <v>32</v>
      </c>
      <c r="L18" s="44">
        <v>0.62</v>
      </c>
      <c r="M18" s="54">
        <v>3.3</v>
      </c>
      <c r="N18" s="51"/>
      <c r="O18" s="51"/>
    </row>
    <row r="19" spans="2:15" x14ac:dyDescent="0.25">
      <c r="B19" s="6">
        <f t="shared" si="0"/>
        <v>32</v>
      </c>
      <c r="C19" s="41">
        <v>2.15</v>
      </c>
      <c r="D19" s="51"/>
      <c r="E19" s="51"/>
      <c r="F19" s="76"/>
      <c r="G19" s="43">
        <v>15</v>
      </c>
      <c r="H19" s="44">
        <v>0.28000000000000003</v>
      </c>
      <c r="I19" s="44">
        <v>2</v>
      </c>
      <c r="J19" s="76"/>
      <c r="K19" s="43">
        <v>33</v>
      </c>
      <c r="L19" s="44">
        <v>0.64</v>
      </c>
      <c r="M19" s="54">
        <v>3.5</v>
      </c>
      <c r="N19" s="51"/>
      <c r="O19" s="51"/>
    </row>
    <row r="20" spans="2:15" x14ac:dyDescent="0.25">
      <c r="B20" s="6">
        <f t="shared" si="0"/>
        <v>34</v>
      </c>
      <c r="C20" s="41">
        <v>2.25</v>
      </c>
      <c r="D20" s="51"/>
      <c r="E20" s="51"/>
      <c r="F20" s="76"/>
      <c r="G20" s="43">
        <v>16</v>
      </c>
      <c r="H20" s="44">
        <v>0.3</v>
      </c>
      <c r="I20" s="44">
        <v>2.1</v>
      </c>
      <c r="J20" s="76"/>
      <c r="K20" s="43">
        <v>34</v>
      </c>
      <c r="L20" s="44">
        <v>0.66</v>
      </c>
      <c r="M20" s="54">
        <v>3.6</v>
      </c>
      <c r="N20" s="51"/>
      <c r="O20" s="51"/>
    </row>
    <row r="21" spans="2:15" ht="15.75" customHeight="1" x14ac:dyDescent="0.25">
      <c r="B21" s="6">
        <f t="shared" si="0"/>
        <v>36</v>
      </c>
      <c r="C21" s="41">
        <v>2.2999999999999998</v>
      </c>
      <c r="D21" s="51"/>
      <c r="E21" s="51"/>
      <c r="F21" s="76"/>
      <c r="G21" s="43">
        <v>17</v>
      </c>
      <c r="H21" s="44">
        <v>0.32</v>
      </c>
      <c r="I21" s="44">
        <v>2.15</v>
      </c>
      <c r="J21" s="76"/>
      <c r="K21" s="43">
        <v>35</v>
      </c>
      <c r="L21" s="44">
        <v>0.68</v>
      </c>
      <c r="M21" s="54">
        <v>3.7</v>
      </c>
      <c r="N21" s="51"/>
      <c r="O21" s="51"/>
    </row>
    <row r="22" spans="2:15" ht="15.75" customHeight="1" thickBot="1" x14ac:dyDescent="0.3">
      <c r="B22" s="6">
        <f t="shared" si="0"/>
        <v>38</v>
      </c>
      <c r="C22" s="6">
        <v>2.35</v>
      </c>
      <c r="D22" s="51"/>
      <c r="E22" s="51"/>
      <c r="F22" s="77"/>
      <c r="G22" s="45">
        <v>18</v>
      </c>
      <c r="H22" s="46">
        <v>0.34</v>
      </c>
      <c r="I22" s="46">
        <v>2.25</v>
      </c>
      <c r="J22" s="77"/>
      <c r="K22" s="45">
        <v>36</v>
      </c>
      <c r="L22" s="46">
        <v>0.7</v>
      </c>
      <c r="M22" s="55">
        <v>3.85</v>
      </c>
      <c r="N22" s="51"/>
      <c r="O22" s="51"/>
    </row>
    <row r="23" spans="2:15" ht="15.75" customHeight="1" thickTop="1" x14ac:dyDescent="0.25">
      <c r="B23" s="6">
        <f t="shared" si="0"/>
        <v>40</v>
      </c>
      <c r="C23" s="6">
        <v>2.4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2:15" ht="15.75" customHeight="1" x14ac:dyDescent="0.25">
      <c r="B24" s="6">
        <f t="shared" si="0"/>
        <v>42</v>
      </c>
      <c r="C24" s="6">
        <v>2.5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2:15" ht="15.75" customHeight="1" x14ac:dyDescent="0.25">
      <c r="B25" s="6">
        <f t="shared" si="0"/>
        <v>44</v>
      </c>
      <c r="C25" s="6">
        <v>2.6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2:15" ht="15.75" customHeight="1" x14ac:dyDescent="0.25">
      <c r="B26" s="6">
        <f t="shared" si="0"/>
        <v>46</v>
      </c>
      <c r="C26" s="6">
        <v>2.7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2:15" ht="15.75" customHeight="1" x14ac:dyDescent="0.25">
      <c r="B27" s="6">
        <f t="shared" si="0"/>
        <v>48</v>
      </c>
      <c r="C27" s="6">
        <v>2.75</v>
      </c>
      <c r="N27" s="51"/>
      <c r="O27" s="51"/>
    </row>
    <row r="28" spans="2:15" ht="15.75" customHeight="1" x14ac:dyDescent="0.25">
      <c r="B28" s="6">
        <f t="shared" si="0"/>
        <v>50</v>
      </c>
      <c r="C28" s="6">
        <v>2.8</v>
      </c>
    </row>
    <row r="29" spans="2:15" ht="15.75" customHeight="1" x14ac:dyDescent="0.25">
      <c r="B29" s="6">
        <f t="shared" si="0"/>
        <v>52</v>
      </c>
      <c r="C29" s="6">
        <v>2.9</v>
      </c>
    </row>
    <row r="30" spans="2:15" ht="15.75" customHeight="1" x14ac:dyDescent="0.25">
      <c r="B30" s="6">
        <f t="shared" si="0"/>
        <v>54</v>
      </c>
      <c r="C30" s="6">
        <v>3</v>
      </c>
    </row>
    <row r="31" spans="2:15" ht="15.75" customHeight="1" x14ac:dyDescent="0.25">
      <c r="B31" s="6">
        <f t="shared" si="0"/>
        <v>56</v>
      </c>
      <c r="C31" s="6">
        <v>3.1</v>
      </c>
    </row>
    <row r="32" spans="2:15" ht="15.75" customHeight="1" x14ac:dyDescent="0.25">
      <c r="B32" s="6">
        <f t="shared" si="0"/>
        <v>58</v>
      </c>
      <c r="C32" s="6">
        <v>3.15</v>
      </c>
    </row>
    <row r="33" spans="2:3" ht="15.75" customHeight="1" x14ac:dyDescent="0.25">
      <c r="B33" s="6">
        <f t="shared" si="0"/>
        <v>60</v>
      </c>
      <c r="C33" s="6">
        <v>3.25</v>
      </c>
    </row>
    <row r="34" spans="2:3" ht="15.75" customHeight="1" x14ac:dyDescent="0.25">
      <c r="B34" s="6">
        <f t="shared" si="0"/>
        <v>62</v>
      </c>
      <c r="C34" s="6">
        <v>3.3</v>
      </c>
    </row>
    <row r="35" spans="2:3" ht="15.75" customHeight="1" x14ac:dyDescent="0.25">
      <c r="B35" s="6">
        <f t="shared" si="0"/>
        <v>64</v>
      </c>
      <c r="C35" s="6">
        <v>3.5</v>
      </c>
    </row>
    <row r="36" spans="2:3" ht="15.75" customHeight="1" x14ac:dyDescent="0.25">
      <c r="B36" s="6">
        <f t="shared" si="0"/>
        <v>66</v>
      </c>
      <c r="C36" s="6">
        <v>3.6</v>
      </c>
    </row>
    <row r="37" spans="2:3" ht="15.75" customHeight="1" x14ac:dyDescent="0.25">
      <c r="B37" s="6">
        <f t="shared" si="0"/>
        <v>68</v>
      </c>
      <c r="C37" s="6">
        <v>3.7</v>
      </c>
    </row>
    <row r="38" spans="2:3" ht="15.75" customHeight="1" x14ac:dyDescent="0.25">
      <c r="B38" s="6">
        <f t="shared" si="0"/>
        <v>70</v>
      </c>
      <c r="C38" s="6">
        <v>3.85</v>
      </c>
    </row>
    <row r="39" spans="2:3" ht="15.75" customHeight="1" x14ac:dyDescent="0.25"/>
    <row r="40" spans="2:3" ht="15.75" customHeight="1" x14ac:dyDescent="0.25"/>
    <row r="41" spans="2:3" ht="15.75" customHeight="1" x14ac:dyDescent="0.25"/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F3:M3"/>
    <mergeCell ref="F4:G4"/>
    <mergeCell ref="F5:F22"/>
    <mergeCell ref="J5:J22"/>
    <mergeCell ref="J4:K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Vidal</dc:creator>
  <cp:lastModifiedBy>Guillermo Vidal Astudillo</cp:lastModifiedBy>
  <dcterms:created xsi:type="dcterms:W3CDTF">2024-04-06T13:56:33Z</dcterms:created>
  <dcterms:modified xsi:type="dcterms:W3CDTF">2024-05-13T04:28:05Z</dcterms:modified>
</cp:coreProperties>
</file>