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embur/Documents/Claude/Projects/🪏 Investments/SpaceX/SpX Working Files/"/>
    </mc:Choice>
  </mc:AlternateContent>
  <xr:revisionPtr revIDLastSave="0" documentId="13_ncr:1_{2CFA8728-BF4C-424E-9C1F-F7FE8BFD12D5}" xr6:coauthVersionLast="47" xr6:coauthVersionMax="47" xr10:uidLastSave="{00000000-0000-0000-0000-000000000000}"/>
  <bookViews>
    <workbookView xWindow="38400" yWindow="0" windowWidth="38400" windowHeight="21600" xr2:uid="{00000000-000D-0000-FFFF-FFFF00000000}"/>
  </bookViews>
  <sheets>
    <sheet name="Cover" sheetId="1" r:id="rId1"/>
    <sheet name="README" sheetId="2" r:id="rId2"/>
    <sheet name="Thesis" sheetId="3" r:id="rId3"/>
    <sheet name="Summary" sheetId="4" r:id="rId4"/>
    <sheet name="Sum of Parts" sheetId="5" r:id="rId5"/>
    <sheet name="DCF" sheetId="6" r:id="rId6"/>
    <sheet name="Sensitivities" sheetId="7" r:id="rId7"/>
    <sheet name="Monte_Carlo" sheetId="8" r:id="rId8"/>
    <sheet name="Comps" sheetId="9" r:id="rId9"/>
    <sheet name="Assumptions" sheetId="10" r:id="rId10"/>
    <sheet name="Scenario_Engine" sheetId="11" r:id="rId11"/>
    <sheet name="P&amp;L_Consolidated" sheetId="12" r:id="rId12"/>
    <sheet name="Launch_Services" sheetId="13" r:id="rId13"/>
    <sheet name="Starlink" sheetId="14" r:id="rId14"/>
    <sheet name="Starshield" sheetId="15" r:id="rId15"/>
    <sheet name="xAI_Software" sheetId="16" r:id="rId16"/>
    <sheet name="Colossus_DCs" sheetId="17" r:id="rId17"/>
    <sheet name="Crewed Trips" sheetId="18" r:id="rId18"/>
    <sheet name="Starlink_D2C" sheetId="19" r:id="rId19"/>
    <sheet name="Other_Services" sheetId="20" r:id="rId20"/>
    <sheet name="X Platform" sheetId="21" r:id="rId21"/>
    <sheet name="Terafab" sheetId="22" r:id="rId22"/>
    <sheet name="Orbital_DCs" sheetId="23" r:id="rId23"/>
    <sheet name="Deep Space Option" sheetId="24" r:id="rId24"/>
    <sheet name="Sources" sheetId="25" r:id="rId25"/>
    <sheet name="Reserved_Template" sheetId="26"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5" l="1"/>
  <c r="H17" i="5"/>
  <c r="H16" i="5"/>
  <c r="H14" i="5"/>
  <c r="G20" i="5"/>
  <c r="G17" i="5"/>
  <c r="G16" i="5"/>
  <c r="G14" i="5"/>
  <c r="F36" i="5"/>
  <c r="F35" i="5"/>
  <c r="F34" i="5"/>
  <c r="G22" i="7"/>
  <c r="F22" i="7"/>
  <c r="E22" i="7"/>
  <c r="D22" i="7"/>
  <c r="C22" i="7"/>
  <c r="G21" i="7"/>
  <c r="F21" i="7"/>
  <c r="E21" i="7"/>
  <c r="D21" i="7"/>
  <c r="C21" i="7"/>
  <c r="G20" i="7"/>
  <c r="F20" i="7"/>
  <c r="E20" i="7"/>
  <c r="D20" i="7"/>
  <c r="C20" i="7"/>
  <c r="G19" i="7"/>
  <c r="F19" i="7"/>
  <c r="E19" i="7"/>
  <c r="D19" i="7"/>
  <c r="C19" i="7"/>
  <c r="G18" i="7"/>
  <c r="F18" i="7"/>
  <c r="E18" i="7"/>
  <c r="D18" i="7"/>
  <c r="C18" i="7"/>
  <c r="G12" i="7" a="1"/>
  <c r="G12" i="7" s="1"/>
  <c r="F12" i="7" a="1"/>
  <c r="F12" i="7" s="1"/>
  <c r="E12" i="7" a="1"/>
  <c r="E12" i="7" s="1"/>
  <c r="D12" i="7" a="1"/>
  <c r="D12" i="7" s="1"/>
  <c r="C12" i="7" a="1"/>
  <c r="C12" i="7" s="1"/>
  <c r="G11" i="7" a="1"/>
  <c r="G11" i="7" s="1"/>
  <c r="F11" i="7" a="1"/>
  <c r="F11" i="7" s="1"/>
  <c r="E11" i="7" a="1"/>
  <c r="E11" i="7" s="1"/>
  <c r="D11" i="7" a="1"/>
  <c r="D11" i="7" s="1"/>
  <c r="C11" i="7" a="1"/>
  <c r="C11" i="7" s="1"/>
  <c r="G10" i="7" a="1"/>
  <c r="G10" i="7" s="1"/>
  <c r="F10" i="7" a="1"/>
  <c r="F10" i="7" s="1"/>
  <c r="E10" i="7" a="1"/>
  <c r="E10" i="7" s="1"/>
  <c r="D10" i="7" a="1"/>
  <c r="D10" i="7" s="1"/>
  <c r="C10" i="7" a="1"/>
  <c r="C10" i="7" s="1"/>
  <c r="G9" i="7" a="1"/>
  <c r="G9" i="7" s="1"/>
  <c r="F9" i="7" a="1"/>
  <c r="F9" i="7" s="1"/>
  <c r="E9" i="7" a="1"/>
  <c r="E9" i="7" s="1"/>
  <c r="D9" i="7" a="1"/>
  <c r="D9" i="7" s="1"/>
  <c r="C9" i="7" a="1"/>
  <c r="C9" i="7" s="1"/>
  <c r="G8" i="7" a="1"/>
  <c r="G8" i="7" s="1"/>
  <c r="F8" i="7" a="1"/>
  <c r="F8" i="7" s="1"/>
  <c r="E8" i="7" a="1"/>
  <c r="E8" i="7" s="1"/>
  <c r="D8" i="7" a="1"/>
  <c r="D8" i="7" s="1"/>
  <c r="C8" i="7" a="1"/>
  <c r="C8" i="7" s="1"/>
  <c r="E32" i="26"/>
  <c r="F32" i="26" s="1"/>
  <c r="G32" i="26" s="1"/>
  <c r="H32" i="26" s="1"/>
  <c r="I32" i="26" s="1"/>
  <c r="J32" i="26" s="1"/>
  <c r="K32" i="26" s="1"/>
  <c r="L32" i="26" s="1"/>
  <c r="M32" i="26" s="1"/>
  <c r="N32" i="26" s="1"/>
  <c r="O32" i="26" s="1"/>
  <c r="P32" i="26" s="1"/>
  <c r="Q32" i="26" s="1"/>
  <c r="R32" i="26" s="1"/>
  <c r="S32" i="26" s="1"/>
  <c r="T32" i="26" s="1"/>
  <c r="U32" i="26" s="1"/>
  <c r="V32" i="26" s="1"/>
  <c r="C32" i="26"/>
  <c r="D32" i="26" s="1"/>
  <c r="S31" i="26"/>
  <c r="T31" i="26" s="1"/>
  <c r="U31" i="26" s="1"/>
  <c r="V31" i="26" s="1"/>
  <c r="C31" i="26"/>
  <c r="D31" i="26" s="1"/>
  <c r="E31" i="26" s="1"/>
  <c r="F31" i="26" s="1"/>
  <c r="G31" i="26" s="1"/>
  <c r="H31" i="26" s="1"/>
  <c r="I31" i="26" s="1"/>
  <c r="J31" i="26" s="1"/>
  <c r="K31" i="26" s="1"/>
  <c r="L31" i="26" s="1"/>
  <c r="M31" i="26" s="1"/>
  <c r="N31" i="26" s="1"/>
  <c r="O31" i="26" s="1"/>
  <c r="P31" i="26" s="1"/>
  <c r="Q31" i="26" s="1"/>
  <c r="R31" i="26" s="1"/>
  <c r="C30" i="26"/>
  <c r="C9" i="26"/>
  <c r="C8" i="26"/>
  <c r="C7" i="26"/>
  <c r="C6" i="26"/>
  <c r="M40" i="24"/>
  <c r="M33" i="24"/>
  <c r="M34" i="24" s="1"/>
  <c r="O32" i="24"/>
  <c r="P32" i="24" s="1"/>
  <c r="Q32" i="24" s="1"/>
  <c r="R32" i="24" s="1"/>
  <c r="S32" i="24" s="1"/>
  <c r="T32" i="24" s="1"/>
  <c r="U32" i="24" s="1"/>
  <c r="V32" i="24" s="1"/>
  <c r="M32" i="24"/>
  <c r="N32" i="24" s="1"/>
  <c r="H32" i="24"/>
  <c r="I32" i="24" s="1"/>
  <c r="J32" i="24" s="1"/>
  <c r="K32" i="24" s="1"/>
  <c r="L32" i="24" s="1"/>
  <c r="F32" i="24"/>
  <c r="G32" i="24" s="1"/>
  <c r="C32" i="24"/>
  <c r="D32" i="24" s="1"/>
  <c r="E32" i="24" s="1"/>
  <c r="U31" i="24"/>
  <c r="V31" i="24" s="1"/>
  <c r="M31" i="24"/>
  <c r="N31" i="24" s="1"/>
  <c r="O31" i="24" s="1"/>
  <c r="P31" i="24" s="1"/>
  <c r="Q31" i="24" s="1"/>
  <c r="R31" i="24" s="1"/>
  <c r="S31" i="24" s="1"/>
  <c r="T31" i="24" s="1"/>
  <c r="K31" i="24"/>
  <c r="L31" i="24" s="1"/>
  <c r="H31" i="24"/>
  <c r="I31" i="24" s="1"/>
  <c r="J31" i="24" s="1"/>
  <c r="D31" i="24"/>
  <c r="E31" i="24" s="1"/>
  <c r="F31" i="24" s="1"/>
  <c r="G31" i="24" s="1"/>
  <c r="C31" i="24"/>
  <c r="C33" i="24" s="1"/>
  <c r="C34" i="24" s="1"/>
  <c r="M30" i="24"/>
  <c r="N30" i="24" s="1"/>
  <c r="H30" i="24"/>
  <c r="C30" i="24"/>
  <c r="I32" i="23"/>
  <c r="J32" i="23" s="1"/>
  <c r="K32" i="23" s="1"/>
  <c r="L32" i="23" s="1"/>
  <c r="M32" i="23" s="1"/>
  <c r="N32" i="23" s="1"/>
  <c r="O32" i="23" s="1"/>
  <c r="P32" i="23" s="1"/>
  <c r="Q32" i="23" s="1"/>
  <c r="R32" i="23" s="1"/>
  <c r="S32" i="23" s="1"/>
  <c r="T32" i="23" s="1"/>
  <c r="U32" i="23" s="1"/>
  <c r="V32" i="23" s="1"/>
  <c r="H32" i="23"/>
  <c r="C32" i="23"/>
  <c r="D32" i="23" s="1"/>
  <c r="E32" i="23" s="1"/>
  <c r="F32" i="23" s="1"/>
  <c r="G32" i="23" s="1"/>
  <c r="J31" i="23"/>
  <c r="K31" i="23" s="1"/>
  <c r="L31" i="23" s="1"/>
  <c r="M31" i="23" s="1"/>
  <c r="N31" i="23" s="1"/>
  <c r="O31" i="23" s="1"/>
  <c r="P31" i="23" s="1"/>
  <c r="Q31" i="23" s="1"/>
  <c r="R31" i="23" s="1"/>
  <c r="S31" i="23" s="1"/>
  <c r="T31" i="23" s="1"/>
  <c r="U31" i="23" s="1"/>
  <c r="V31" i="23" s="1"/>
  <c r="H31" i="23"/>
  <c r="I31" i="23" s="1"/>
  <c r="C31" i="23"/>
  <c r="D31" i="23" s="1"/>
  <c r="E31" i="23" s="1"/>
  <c r="F31" i="23" s="1"/>
  <c r="G31" i="23" s="1"/>
  <c r="I30" i="23"/>
  <c r="H30" i="23"/>
  <c r="C30" i="23"/>
  <c r="C9" i="23"/>
  <c r="C8" i="23"/>
  <c r="C7" i="23"/>
  <c r="C6" i="23"/>
  <c r="H33" i="23" s="1"/>
  <c r="C33" i="22"/>
  <c r="C34" i="22" s="1"/>
  <c r="L32" i="22"/>
  <c r="M32" i="22" s="1"/>
  <c r="N32" i="22" s="1"/>
  <c r="O32" i="22" s="1"/>
  <c r="P32" i="22" s="1"/>
  <c r="Q32" i="22" s="1"/>
  <c r="R32" i="22" s="1"/>
  <c r="S32" i="22" s="1"/>
  <c r="T32" i="22" s="1"/>
  <c r="U32" i="22" s="1"/>
  <c r="V32" i="22" s="1"/>
  <c r="H32" i="22"/>
  <c r="I32" i="22" s="1"/>
  <c r="J32" i="22" s="1"/>
  <c r="K32" i="22" s="1"/>
  <c r="E32" i="22"/>
  <c r="F32" i="22" s="1"/>
  <c r="G32" i="22" s="1"/>
  <c r="C32" i="22"/>
  <c r="D32" i="22" s="1"/>
  <c r="I31" i="22"/>
  <c r="J31" i="22" s="1"/>
  <c r="K31" i="22" s="1"/>
  <c r="L31" i="22" s="1"/>
  <c r="M31" i="22" s="1"/>
  <c r="N31" i="22" s="1"/>
  <c r="O31" i="22" s="1"/>
  <c r="P31" i="22" s="1"/>
  <c r="Q31" i="22" s="1"/>
  <c r="R31" i="22" s="1"/>
  <c r="S31" i="22" s="1"/>
  <c r="T31" i="22" s="1"/>
  <c r="U31" i="22" s="1"/>
  <c r="V31" i="22" s="1"/>
  <c r="H31" i="22"/>
  <c r="C31" i="22"/>
  <c r="D31" i="22" s="1"/>
  <c r="E31" i="22" s="1"/>
  <c r="F31" i="22" s="1"/>
  <c r="G31" i="22" s="1"/>
  <c r="H30" i="22"/>
  <c r="D30" i="22"/>
  <c r="C30" i="22"/>
  <c r="F32" i="21"/>
  <c r="G32" i="21" s="1"/>
  <c r="H32" i="21" s="1"/>
  <c r="I32" i="21" s="1"/>
  <c r="J32" i="21" s="1"/>
  <c r="K32" i="21" s="1"/>
  <c r="L32" i="21" s="1"/>
  <c r="M32" i="21" s="1"/>
  <c r="N32" i="21" s="1"/>
  <c r="O32" i="21" s="1"/>
  <c r="P32" i="21" s="1"/>
  <c r="Q32" i="21" s="1"/>
  <c r="R32" i="21" s="1"/>
  <c r="S32" i="21" s="1"/>
  <c r="T32" i="21" s="1"/>
  <c r="U32" i="21" s="1"/>
  <c r="V32" i="21" s="1"/>
  <c r="C32" i="21"/>
  <c r="D32" i="21" s="1"/>
  <c r="E32" i="21" s="1"/>
  <c r="M31" i="21"/>
  <c r="N31" i="21" s="1"/>
  <c r="O31" i="21" s="1"/>
  <c r="P31" i="21" s="1"/>
  <c r="Q31" i="21" s="1"/>
  <c r="R31" i="21" s="1"/>
  <c r="S31" i="21" s="1"/>
  <c r="T31" i="21" s="1"/>
  <c r="U31" i="21" s="1"/>
  <c r="V31" i="21" s="1"/>
  <c r="L31" i="21"/>
  <c r="E31" i="21"/>
  <c r="F31" i="21" s="1"/>
  <c r="G31" i="21" s="1"/>
  <c r="H31" i="21" s="1"/>
  <c r="I31" i="21" s="1"/>
  <c r="J31" i="21" s="1"/>
  <c r="K31" i="21" s="1"/>
  <c r="D31" i="21"/>
  <c r="C31" i="21"/>
  <c r="D30" i="21"/>
  <c r="C30" i="21"/>
  <c r="C9" i="21"/>
  <c r="C8" i="21"/>
  <c r="C7" i="21"/>
  <c r="C6" i="21"/>
  <c r="C33" i="20"/>
  <c r="C34" i="20" s="1"/>
  <c r="D32" i="20"/>
  <c r="E32" i="20" s="1"/>
  <c r="F32" i="20" s="1"/>
  <c r="G32" i="20" s="1"/>
  <c r="H32" i="20" s="1"/>
  <c r="I32" i="20" s="1"/>
  <c r="J32" i="20" s="1"/>
  <c r="K32" i="20" s="1"/>
  <c r="L32" i="20" s="1"/>
  <c r="M32" i="20" s="1"/>
  <c r="N32" i="20" s="1"/>
  <c r="O32" i="20" s="1"/>
  <c r="P32" i="20" s="1"/>
  <c r="Q32" i="20" s="1"/>
  <c r="R32" i="20" s="1"/>
  <c r="S32" i="20" s="1"/>
  <c r="T32" i="20" s="1"/>
  <c r="U32" i="20" s="1"/>
  <c r="V32" i="20" s="1"/>
  <c r="C32" i="20"/>
  <c r="J31" i="20"/>
  <c r="K31" i="20" s="1"/>
  <c r="L31" i="20" s="1"/>
  <c r="M31" i="20" s="1"/>
  <c r="N31" i="20" s="1"/>
  <c r="O31" i="20" s="1"/>
  <c r="P31" i="20" s="1"/>
  <c r="Q31" i="20" s="1"/>
  <c r="R31" i="20" s="1"/>
  <c r="S31" i="20" s="1"/>
  <c r="T31" i="20" s="1"/>
  <c r="U31" i="20" s="1"/>
  <c r="V31" i="20" s="1"/>
  <c r="C31" i="20"/>
  <c r="D31" i="20" s="1"/>
  <c r="E31" i="20" s="1"/>
  <c r="F31" i="20" s="1"/>
  <c r="G31" i="20" s="1"/>
  <c r="H31" i="20" s="1"/>
  <c r="I31" i="20" s="1"/>
  <c r="D30" i="20"/>
  <c r="C30" i="20"/>
  <c r="C9" i="20"/>
  <c r="C8" i="20"/>
  <c r="C38" i="20" s="1"/>
  <c r="C7" i="20"/>
  <c r="C6" i="20"/>
  <c r="T32" i="19"/>
  <c r="U32" i="19" s="1"/>
  <c r="V32" i="19" s="1"/>
  <c r="F32" i="19"/>
  <c r="G32" i="19" s="1"/>
  <c r="H32" i="19" s="1"/>
  <c r="I32" i="19" s="1"/>
  <c r="J32" i="19" s="1"/>
  <c r="K32" i="19" s="1"/>
  <c r="L32" i="19" s="1"/>
  <c r="M32" i="19" s="1"/>
  <c r="N32" i="19" s="1"/>
  <c r="O32" i="19" s="1"/>
  <c r="P32" i="19" s="1"/>
  <c r="Q32" i="19" s="1"/>
  <c r="R32" i="19" s="1"/>
  <c r="S32" i="19" s="1"/>
  <c r="D32" i="19"/>
  <c r="E32" i="19" s="1"/>
  <c r="C32" i="19"/>
  <c r="E31" i="19"/>
  <c r="F31" i="19" s="1"/>
  <c r="G31" i="19" s="1"/>
  <c r="H31" i="19" s="1"/>
  <c r="I31" i="19" s="1"/>
  <c r="J31" i="19" s="1"/>
  <c r="K31" i="19" s="1"/>
  <c r="L31" i="19" s="1"/>
  <c r="M31" i="19" s="1"/>
  <c r="N31" i="19" s="1"/>
  <c r="O31" i="19" s="1"/>
  <c r="P31" i="19" s="1"/>
  <c r="Q31" i="19" s="1"/>
  <c r="R31" i="19" s="1"/>
  <c r="S31" i="19" s="1"/>
  <c r="T31" i="19" s="1"/>
  <c r="U31" i="19" s="1"/>
  <c r="V31" i="19" s="1"/>
  <c r="D31" i="19"/>
  <c r="C31" i="19"/>
  <c r="E30" i="19"/>
  <c r="D30" i="19"/>
  <c r="C30" i="19"/>
  <c r="C9" i="19"/>
  <c r="C8" i="19"/>
  <c r="C7" i="19"/>
  <c r="C6" i="19"/>
  <c r="E32" i="18"/>
  <c r="F32" i="18" s="1"/>
  <c r="G32" i="18" s="1"/>
  <c r="H32" i="18" s="1"/>
  <c r="I32" i="18" s="1"/>
  <c r="J32" i="18" s="1"/>
  <c r="K32" i="18" s="1"/>
  <c r="L32" i="18" s="1"/>
  <c r="M32" i="18" s="1"/>
  <c r="N32" i="18" s="1"/>
  <c r="O32" i="18" s="1"/>
  <c r="P32" i="18" s="1"/>
  <c r="Q32" i="18" s="1"/>
  <c r="R32" i="18" s="1"/>
  <c r="S32" i="18" s="1"/>
  <c r="T32" i="18" s="1"/>
  <c r="U32" i="18" s="1"/>
  <c r="V32" i="18" s="1"/>
  <c r="D32" i="18"/>
  <c r="C32" i="18"/>
  <c r="J31" i="18"/>
  <c r="K31" i="18" s="1"/>
  <c r="L31" i="18" s="1"/>
  <c r="M31" i="18" s="1"/>
  <c r="N31" i="18" s="1"/>
  <c r="O31" i="18" s="1"/>
  <c r="P31" i="18" s="1"/>
  <c r="Q31" i="18" s="1"/>
  <c r="R31" i="18" s="1"/>
  <c r="S31" i="18" s="1"/>
  <c r="T31" i="18" s="1"/>
  <c r="U31" i="18" s="1"/>
  <c r="V31" i="18" s="1"/>
  <c r="G31" i="18"/>
  <c r="H31" i="18" s="1"/>
  <c r="I31" i="18" s="1"/>
  <c r="C31" i="18"/>
  <c r="D31" i="18" s="1"/>
  <c r="E31" i="18" s="1"/>
  <c r="F31" i="18" s="1"/>
  <c r="C30" i="18"/>
  <c r="C9" i="18"/>
  <c r="C8" i="18"/>
  <c r="C7" i="18"/>
  <c r="C6" i="18"/>
  <c r="C32" i="17"/>
  <c r="D32" i="17" s="1"/>
  <c r="Q31" i="17"/>
  <c r="R31" i="17" s="1"/>
  <c r="S31" i="17" s="1"/>
  <c r="T31" i="17" s="1"/>
  <c r="U31" i="17" s="1"/>
  <c r="V31" i="17" s="1"/>
  <c r="H31" i="17"/>
  <c r="I31" i="17" s="1"/>
  <c r="J31" i="17" s="1"/>
  <c r="K31" i="17" s="1"/>
  <c r="L31" i="17" s="1"/>
  <c r="M31" i="17" s="1"/>
  <c r="N31" i="17" s="1"/>
  <c r="O31" i="17" s="1"/>
  <c r="P31" i="17" s="1"/>
  <c r="D31" i="17"/>
  <c r="E31" i="17" s="1"/>
  <c r="F31" i="17" s="1"/>
  <c r="G31" i="17" s="1"/>
  <c r="C31" i="17"/>
  <c r="D30" i="17"/>
  <c r="E30" i="17" s="1"/>
  <c r="C30" i="17"/>
  <c r="C9" i="17"/>
  <c r="C8" i="17"/>
  <c r="C7" i="17"/>
  <c r="C6" i="17"/>
  <c r="C41" i="16"/>
  <c r="C40" i="16"/>
  <c r="C33" i="16"/>
  <c r="C34" i="16" s="1"/>
  <c r="E32" i="16"/>
  <c r="F32" i="16" s="1"/>
  <c r="G32" i="16" s="1"/>
  <c r="H32" i="16" s="1"/>
  <c r="I32" i="16" s="1"/>
  <c r="J32" i="16" s="1"/>
  <c r="K32" i="16" s="1"/>
  <c r="L32" i="16" s="1"/>
  <c r="M32" i="16" s="1"/>
  <c r="N32" i="16" s="1"/>
  <c r="O32" i="16" s="1"/>
  <c r="P32" i="16" s="1"/>
  <c r="Q32" i="16" s="1"/>
  <c r="R32" i="16" s="1"/>
  <c r="S32" i="16" s="1"/>
  <c r="T32" i="16" s="1"/>
  <c r="U32" i="16" s="1"/>
  <c r="V32" i="16" s="1"/>
  <c r="C32" i="16"/>
  <c r="D32" i="16" s="1"/>
  <c r="F31" i="16"/>
  <c r="G31" i="16" s="1"/>
  <c r="H31" i="16" s="1"/>
  <c r="I31" i="16" s="1"/>
  <c r="J31" i="16" s="1"/>
  <c r="K31" i="16" s="1"/>
  <c r="L31" i="16" s="1"/>
  <c r="M31" i="16" s="1"/>
  <c r="N31" i="16" s="1"/>
  <c r="O31" i="16" s="1"/>
  <c r="P31" i="16" s="1"/>
  <c r="Q31" i="16" s="1"/>
  <c r="R31" i="16" s="1"/>
  <c r="S31" i="16" s="1"/>
  <c r="T31" i="16" s="1"/>
  <c r="U31" i="16" s="1"/>
  <c r="V31" i="16" s="1"/>
  <c r="D31" i="16"/>
  <c r="E31" i="16" s="1"/>
  <c r="C31" i="16"/>
  <c r="D30" i="16"/>
  <c r="C30" i="16"/>
  <c r="C38" i="15"/>
  <c r="C33" i="15"/>
  <c r="C34" i="15" s="1"/>
  <c r="N32" i="15"/>
  <c r="O32" i="15" s="1"/>
  <c r="P32" i="15" s="1"/>
  <c r="Q32" i="15" s="1"/>
  <c r="R32" i="15" s="1"/>
  <c r="S32" i="15" s="1"/>
  <c r="T32" i="15" s="1"/>
  <c r="U32" i="15" s="1"/>
  <c r="V32" i="15" s="1"/>
  <c r="D32" i="15"/>
  <c r="E32" i="15" s="1"/>
  <c r="F32" i="15" s="1"/>
  <c r="G32" i="15" s="1"/>
  <c r="H32" i="15" s="1"/>
  <c r="I32" i="15" s="1"/>
  <c r="J32" i="15" s="1"/>
  <c r="K32" i="15" s="1"/>
  <c r="L32" i="15" s="1"/>
  <c r="M32" i="15" s="1"/>
  <c r="C32" i="15"/>
  <c r="F31" i="15"/>
  <c r="G31" i="15" s="1"/>
  <c r="H31" i="15" s="1"/>
  <c r="I31" i="15" s="1"/>
  <c r="J31" i="15" s="1"/>
  <c r="K31" i="15" s="1"/>
  <c r="L31" i="15" s="1"/>
  <c r="M31" i="15" s="1"/>
  <c r="N31" i="15" s="1"/>
  <c r="O31" i="15" s="1"/>
  <c r="P31" i="15" s="1"/>
  <c r="Q31" i="15" s="1"/>
  <c r="R31" i="15" s="1"/>
  <c r="S31" i="15" s="1"/>
  <c r="T31" i="15" s="1"/>
  <c r="U31" i="15" s="1"/>
  <c r="V31" i="15" s="1"/>
  <c r="C31" i="15"/>
  <c r="D31" i="15" s="1"/>
  <c r="E31" i="15" s="1"/>
  <c r="D30" i="15"/>
  <c r="C30" i="15"/>
  <c r="C9" i="15"/>
  <c r="C8" i="15"/>
  <c r="C7" i="15"/>
  <c r="C6" i="15"/>
  <c r="C32" i="14"/>
  <c r="D32" i="14" s="1"/>
  <c r="E32" i="14" s="1"/>
  <c r="F32" i="14" s="1"/>
  <c r="G32" i="14" s="1"/>
  <c r="H32" i="14" s="1"/>
  <c r="I32" i="14" s="1"/>
  <c r="J32" i="14" s="1"/>
  <c r="K32" i="14" s="1"/>
  <c r="L32" i="14" s="1"/>
  <c r="M32" i="14" s="1"/>
  <c r="N32" i="14" s="1"/>
  <c r="O32" i="14" s="1"/>
  <c r="P32" i="14" s="1"/>
  <c r="Q32" i="14" s="1"/>
  <c r="R32" i="14" s="1"/>
  <c r="S32" i="14" s="1"/>
  <c r="T32" i="14" s="1"/>
  <c r="U32" i="14" s="1"/>
  <c r="V32" i="14" s="1"/>
  <c r="R31" i="14"/>
  <c r="S31" i="14" s="1"/>
  <c r="T31" i="14" s="1"/>
  <c r="U31" i="14" s="1"/>
  <c r="V31" i="14" s="1"/>
  <c r="O31" i="14"/>
  <c r="P31" i="14" s="1"/>
  <c r="Q31" i="14" s="1"/>
  <c r="F31" i="14"/>
  <c r="G31" i="14" s="1"/>
  <c r="H31" i="14" s="1"/>
  <c r="I31" i="14" s="1"/>
  <c r="J31" i="14" s="1"/>
  <c r="K31" i="14" s="1"/>
  <c r="L31" i="14" s="1"/>
  <c r="M31" i="14" s="1"/>
  <c r="N31" i="14" s="1"/>
  <c r="D31" i="14"/>
  <c r="E31" i="14" s="1"/>
  <c r="C31" i="14"/>
  <c r="C30" i="14"/>
  <c r="C9" i="14"/>
  <c r="C8" i="14"/>
  <c r="C7" i="14"/>
  <c r="C6" i="14"/>
  <c r="D32" i="13"/>
  <c r="E32" i="13" s="1"/>
  <c r="F32" i="13" s="1"/>
  <c r="G32" i="13" s="1"/>
  <c r="H32" i="13" s="1"/>
  <c r="I32" i="13" s="1"/>
  <c r="J32" i="13" s="1"/>
  <c r="K32" i="13" s="1"/>
  <c r="L32" i="13" s="1"/>
  <c r="M32" i="13" s="1"/>
  <c r="N32" i="13" s="1"/>
  <c r="O32" i="13" s="1"/>
  <c r="P32" i="13" s="1"/>
  <c r="Q32" i="13" s="1"/>
  <c r="R32" i="13" s="1"/>
  <c r="S32" i="13" s="1"/>
  <c r="T32" i="13" s="1"/>
  <c r="U32" i="13" s="1"/>
  <c r="V32" i="13" s="1"/>
  <c r="C32" i="13"/>
  <c r="J31" i="13"/>
  <c r="K31" i="13" s="1"/>
  <c r="L31" i="13" s="1"/>
  <c r="M31" i="13" s="1"/>
  <c r="N31" i="13" s="1"/>
  <c r="O31" i="13" s="1"/>
  <c r="P31" i="13" s="1"/>
  <c r="Q31" i="13" s="1"/>
  <c r="R31" i="13" s="1"/>
  <c r="S31" i="13" s="1"/>
  <c r="T31" i="13" s="1"/>
  <c r="U31" i="13" s="1"/>
  <c r="V31" i="13" s="1"/>
  <c r="E31" i="13"/>
  <c r="F31" i="13" s="1"/>
  <c r="G31" i="13" s="1"/>
  <c r="H31" i="13" s="1"/>
  <c r="I31" i="13" s="1"/>
  <c r="D31" i="13"/>
  <c r="C31" i="13"/>
  <c r="C30" i="13"/>
  <c r="C9" i="13"/>
  <c r="C8" i="13"/>
  <c r="C7" i="13"/>
  <c r="C6" i="13"/>
  <c r="C18" i="12"/>
  <c r="M16" i="12"/>
  <c r="C16" i="12"/>
  <c r="C13" i="12"/>
  <c r="C9" i="12"/>
  <c r="F17" i="11"/>
  <c r="F16" i="11"/>
  <c r="F15" i="11"/>
  <c r="F14" i="11"/>
  <c r="F13" i="11"/>
  <c r="F12" i="11"/>
  <c r="F11" i="11"/>
  <c r="F10" i="11"/>
  <c r="F9" i="11"/>
  <c r="F8" i="11"/>
  <c r="F7" i="11"/>
  <c r="F6" i="11"/>
  <c r="C38" i="10"/>
  <c r="C25" i="10"/>
  <c r="C22" i="10"/>
  <c r="C13" i="10"/>
  <c r="C10" i="10"/>
  <c r="C15" i="10" s="1"/>
  <c r="N52" i="9"/>
  <c r="N50" i="9"/>
  <c r="D44" i="9"/>
  <c r="E39" i="9"/>
  <c r="H33" i="9"/>
  <c r="H32" i="9"/>
  <c r="I30" i="9"/>
  <c r="H30" i="9"/>
  <c r="I29" i="9"/>
  <c r="H29" i="9"/>
  <c r="I28" i="9"/>
  <c r="H28" i="9"/>
  <c r="I26" i="9"/>
  <c r="I25" i="9"/>
  <c r="H25" i="9"/>
  <c r="I24" i="9"/>
  <c r="H24" i="9"/>
  <c r="H23" i="9"/>
  <c r="H22" i="9"/>
  <c r="H26" i="9" s="1"/>
  <c r="D48" i="9" s="1"/>
  <c r="I18" i="9"/>
  <c r="H18" i="9"/>
  <c r="H19" i="9" s="1"/>
  <c r="I17" i="9"/>
  <c r="H17" i="9"/>
  <c r="I14" i="9"/>
  <c r="H14" i="9"/>
  <c r="H11" i="9"/>
  <c r="D46" i="9" s="1"/>
  <c r="I10" i="9"/>
  <c r="I11" i="9" s="1"/>
  <c r="D47" i="9" s="1"/>
  <c r="H10" i="9"/>
  <c r="I9" i="9"/>
  <c r="H9" i="9"/>
  <c r="M5001" i="8"/>
  <c r="L5001" i="8"/>
  <c r="K5001" i="8"/>
  <c r="J5001" i="8"/>
  <c r="I5001" i="8"/>
  <c r="M5000" i="8"/>
  <c r="L5000" i="8"/>
  <c r="K5000" i="8"/>
  <c r="J5000" i="8"/>
  <c r="I5000" i="8"/>
  <c r="M4999" i="8"/>
  <c r="L4999" i="8"/>
  <c r="K4999" i="8"/>
  <c r="J4999" i="8"/>
  <c r="I4999" i="8"/>
  <c r="M4998" i="8"/>
  <c r="L4998" i="8"/>
  <c r="K4998" i="8"/>
  <c r="J4998" i="8"/>
  <c r="I4998" i="8"/>
  <c r="M4997" i="8"/>
  <c r="L4997" i="8"/>
  <c r="K4997" i="8"/>
  <c r="J4997" i="8"/>
  <c r="I4997" i="8"/>
  <c r="M4996" i="8"/>
  <c r="L4996" i="8"/>
  <c r="K4996" i="8"/>
  <c r="J4996" i="8"/>
  <c r="I4996" i="8"/>
  <c r="M4995" i="8"/>
  <c r="L4995" i="8"/>
  <c r="K4995" i="8"/>
  <c r="J4995" i="8"/>
  <c r="I4995" i="8"/>
  <c r="M4994" i="8"/>
  <c r="L4994" i="8"/>
  <c r="K4994" i="8"/>
  <c r="J4994" i="8"/>
  <c r="I4994" i="8"/>
  <c r="M4993" i="8"/>
  <c r="L4993" i="8"/>
  <c r="K4993" i="8"/>
  <c r="J4993" i="8"/>
  <c r="I4993" i="8"/>
  <c r="M4992" i="8"/>
  <c r="L4992" i="8"/>
  <c r="K4992" i="8"/>
  <c r="J4992" i="8"/>
  <c r="I4992" i="8"/>
  <c r="M4991" i="8"/>
  <c r="L4991" i="8"/>
  <c r="K4991" i="8"/>
  <c r="J4991" i="8"/>
  <c r="I4991" i="8"/>
  <c r="M4990" i="8"/>
  <c r="L4990" i="8"/>
  <c r="K4990" i="8"/>
  <c r="J4990" i="8"/>
  <c r="I4990" i="8"/>
  <c r="M4989" i="8"/>
  <c r="L4989" i="8"/>
  <c r="K4989" i="8"/>
  <c r="J4989" i="8"/>
  <c r="I4989" i="8"/>
  <c r="M4988" i="8"/>
  <c r="L4988" i="8"/>
  <c r="K4988" i="8"/>
  <c r="J4988" i="8"/>
  <c r="I4988" i="8"/>
  <c r="M4987" i="8"/>
  <c r="L4987" i="8"/>
  <c r="K4987" i="8"/>
  <c r="J4987" i="8"/>
  <c r="I4987" i="8"/>
  <c r="M4986" i="8"/>
  <c r="L4986" i="8"/>
  <c r="K4986" i="8"/>
  <c r="J4986" i="8"/>
  <c r="I4986" i="8"/>
  <c r="M4985" i="8"/>
  <c r="L4985" i="8"/>
  <c r="K4985" i="8"/>
  <c r="J4985" i="8"/>
  <c r="I4985" i="8"/>
  <c r="M4984" i="8"/>
  <c r="L4984" i="8"/>
  <c r="K4984" i="8"/>
  <c r="J4984" i="8"/>
  <c r="I4984" i="8"/>
  <c r="M4983" i="8"/>
  <c r="L4983" i="8"/>
  <c r="K4983" i="8"/>
  <c r="J4983" i="8"/>
  <c r="I4983" i="8"/>
  <c r="M4982" i="8"/>
  <c r="L4982" i="8"/>
  <c r="K4982" i="8"/>
  <c r="J4982" i="8"/>
  <c r="I4982" i="8"/>
  <c r="M4981" i="8"/>
  <c r="L4981" i="8"/>
  <c r="K4981" i="8"/>
  <c r="J4981" i="8"/>
  <c r="I4981" i="8"/>
  <c r="M4980" i="8"/>
  <c r="L4980" i="8"/>
  <c r="K4980" i="8"/>
  <c r="J4980" i="8"/>
  <c r="I4980" i="8"/>
  <c r="M4979" i="8"/>
  <c r="L4979" i="8"/>
  <c r="K4979" i="8"/>
  <c r="J4979" i="8"/>
  <c r="I4979" i="8"/>
  <c r="M4978" i="8"/>
  <c r="L4978" i="8"/>
  <c r="K4978" i="8"/>
  <c r="J4978" i="8"/>
  <c r="I4978" i="8"/>
  <c r="M4977" i="8"/>
  <c r="L4977" i="8"/>
  <c r="K4977" i="8"/>
  <c r="J4977" i="8"/>
  <c r="I4977" i="8"/>
  <c r="M4976" i="8"/>
  <c r="L4976" i="8"/>
  <c r="K4976" i="8"/>
  <c r="J4976" i="8"/>
  <c r="I4976" i="8"/>
  <c r="M4975" i="8"/>
  <c r="L4975" i="8"/>
  <c r="K4975" i="8"/>
  <c r="J4975" i="8"/>
  <c r="I4975" i="8"/>
  <c r="M4974" i="8"/>
  <c r="L4974" i="8"/>
  <c r="K4974" i="8"/>
  <c r="J4974" i="8"/>
  <c r="I4974" i="8"/>
  <c r="M4973" i="8"/>
  <c r="L4973" i="8"/>
  <c r="K4973" i="8"/>
  <c r="J4973" i="8"/>
  <c r="I4973" i="8"/>
  <c r="M4972" i="8"/>
  <c r="L4972" i="8"/>
  <c r="K4972" i="8"/>
  <c r="J4972" i="8"/>
  <c r="I4972" i="8"/>
  <c r="M4971" i="8"/>
  <c r="L4971" i="8"/>
  <c r="K4971" i="8"/>
  <c r="J4971" i="8"/>
  <c r="I4971" i="8"/>
  <c r="M4970" i="8"/>
  <c r="L4970" i="8"/>
  <c r="K4970" i="8"/>
  <c r="J4970" i="8"/>
  <c r="I4970" i="8"/>
  <c r="M4969" i="8"/>
  <c r="L4969" i="8"/>
  <c r="K4969" i="8"/>
  <c r="J4969" i="8"/>
  <c r="I4969" i="8"/>
  <c r="M4968" i="8"/>
  <c r="L4968" i="8"/>
  <c r="K4968" i="8"/>
  <c r="J4968" i="8"/>
  <c r="I4968" i="8"/>
  <c r="M4967" i="8"/>
  <c r="L4967" i="8"/>
  <c r="K4967" i="8"/>
  <c r="J4967" i="8"/>
  <c r="I4967" i="8"/>
  <c r="M4966" i="8"/>
  <c r="L4966" i="8"/>
  <c r="K4966" i="8"/>
  <c r="J4966" i="8"/>
  <c r="I4966" i="8"/>
  <c r="M4965" i="8"/>
  <c r="L4965" i="8"/>
  <c r="K4965" i="8"/>
  <c r="J4965" i="8"/>
  <c r="I4965" i="8"/>
  <c r="M4964" i="8"/>
  <c r="L4964" i="8"/>
  <c r="K4964" i="8"/>
  <c r="J4964" i="8"/>
  <c r="I4964" i="8"/>
  <c r="M4963" i="8"/>
  <c r="L4963" i="8"/>
  <c r="K4963" i="8"/>
  <c r="J4963" i="8"/>
  <c r="I4963" i="8"/>
  <c r="M4962" i="8"/>
  <c r="L4962" i="8"/>
  <c r="K4962" i="8"/>
  <c r="J4962" i="8"/>
  <c r="I4962" i="8"/>
  <c r="M4961" i="8"/>
  <c r="L4961" i="8"/>
  <c r="K4961" i="8"/>
  <c r="J4961" i="8"/>
  <c r="I4961" i="8"/>
  <c r="M4960" i="8"/>
  <c r="L4960" i="8"/>
  <c r="K4960" i="8"/>
  <c r="J4960" i="8"/>
  <c r="I4960" i="8"/>
  <c r="M4959" i="8"/>
  <c r="L4959" i="8"/>
  <c r="K4959" i="8"/>
  <c r="J4959" i="8"/>
  <c r="I4959" i="8"/>
  <c r="M4958" i="8"/>
  <c r="L4958" i="8"/>
  <c r="K4958" i="8"/>
  <c r="J4958" i="8"/>
  <c r="I4958" i="8"/>
  <c r="M4957" i="8"/>
  <c r="L4957" i="8"/>
  <c r="K4957" i="8"/>
  <c r="J4957" i="8"/>
  <c r="I4957" i="8"/>
  <c r="M4956" i="8"/>
  <c r="L4956" i="8"/>
  <c r="K4956" i="8"/>
  <c r="J4956" i="8"/>
  <c r="I4956" i="8"/>
  <c r="M4955" i="8"/>
  <c r="L4955" i="8"/>
  <c r="K4955" i="8"/>
  <c r="J4955" i="8"/>
  <c r="I4955" i="8"/>
  <c r="M4954" i="8"/>
  <c r="L4954" i="8"/>
  <c r="K4954" i="8"/>
  <c r="J4954" i="8"/>
  <c r="I4954" i="8"/>
  <c r="M4953" i="8"/>
  <c r="L4953" i="8"/>
  <c r="K4953" i="8"/>
  <c r="J4953" i="8"/>
  <c r="I4953" i="8"/>
  <c r="M4952" i="8"/>
  <c r="L4952" i="8"/>
  <c r="K4952" i="8"/>
  <c r="J4952" i="8"/>
  <c r="I4952" i="8"/>
  <c r="M4951" i="8"/>
  <c r="L4951" i="8"/>
  <c r="K4951" i="8"/>
  <c r="J4951" i="8"/>
  <c r="I4951" i="8"/>
  <c r="M4950" i="8"/>
  <c r="L4950" i="8"/>
  <c r="K4950" i="8"/>
  <c r="J4950" i="8"/>
  <c r="I4950" i="8"/>
  <c r="M4949" i="8"/>
  <c r="L4949" i="8"/>
  <c r="K4949" i="8"/>
  <c r="J4949" i="8"/>
  <c r="I4949" i="8"/>
  <c r="M4948" i="8"/>
  <c r="L4948" i="8"/>
  <c r="K4948" i="8"/>
  <c r="J4948" i="8"/>
  <c r="I4948" i="8"/>
  <c r="M4947" i="8"/>
  <c r="L4947" i="8"/>
  <c r="K4947" i="8"/>
  <c r="J4947" i="8"/>
  <c r="I4947" i="8"/>
  <c r="M4946" i="8"/>
  <c r="L4946" i="8"/>
  <c r="K4946" i="8"/>
  <c r="J4946" i="8"/>
  <c r="I4946" i="8"/>
  <c r="M4945" i="8"/>
  <c r="L4945" i="8"/>
  <c r="K4945" i="8"/>
  <c r="J4945" i="8"/>
  <c r="I4945" i="8"/>
  <c r="M4944" i="8"/>
  <c r="L4944" i="8"/>
  <c r="K4944" i="8"/>
  <c r="J4944" i="8"/>
  <c r="I4944" i="8"/>
  <c r="M4943" i="8"/>
  <c r="L4943" i="8"/>
  <c r="K4943" i="8"/>
  <c r="J4943" i="8"/>
  <c r="I4943" i="8"/>
  <c r="M4942" i="8"/>
  <c r="L4942" i="8"/>
  <c r="K4942" i="8"/>
  <c r="J4942" i="8"/>
  <c r="I4942" i="8"/>
  <c r="M4941" i="8"/>
  <c r="L4941" i="8"/>
  <c r="K4941" i="8"/>
  <c r="J4941" i="8"/>
  <c r="I4941" i="8"/>
  <c r="M4940" i="8"/>
  <c r="L4940" i="8"/>
  <c r="K4940" i="8"/>
  <c r="J4940" i="8"/>
  <c r="I4940" i="8"/>
  <c r="M4939" i="8"/>
  <c r="L4939" i="8"/>
  <c r="K4939" i="8"/>
  <c r="J4939" i="8"/>
  <c r="I4939" i="8"/>
  <c r="M4938" i="8"/>
  <c r="L4938" i="8"/>
  <c r="K4938" i="8"/>
  <c r="J4938" i="8"/>
  <c r="I4938" i="8"/>
  <c r="M4937" i="8"/>
  <c r="L4937" i="8"/>
  <c r="K4937" i="8"/>
  <c r="J4937" i="8"/>
  <c r="I4937" i="8"/>
  <c r="M4936" i="8"/>
  <c r="L4936" i="8"/>
  <c r="K4936" i="8"/>
  <c r="J4936" i="8"/>
  <c r="I4936" i="8"/>
  <c r="M4935" i="8"/>
  <c r="L4935" i="8"/>
  <c r="K4935" i="8"/>
  <c r="J4935" i="8"/>
  <c r="I4935" i="8"/>
  <c r="M4934" i="8"/>
  <c r="L4934" i="8"/>
  <c r="K4934" i="8"/>
  <c r="J4934" i="8"/>
  <c r="I4934" i="8"/>
  <c r="M4933" i="8"/>
  <c r="L4933" i="8"/>
  <c r="K4933" i="8"/>
  <c r="J4933" i="8"/>
  <c r="I4933" i="8"/>
  <c r="M4932" i="8"/>
  <c r="L4932" i="8"/>
  <c r="K4932" i="8"/>
  <c r="J4932" i="8"/>
  <c r="I4932" i="8"/>
  <c r="M4931" i="8"/>
  <c r="L4931" i="8"/>
  <c r="K4931" i="8"/>
  <c r="J4931" i="8"/>
  <c r="I4931" i="8"/>
  <c r="M4930" i="8"/>
  <c r="L4930" i="8"/>
  <c r="K4930" i="8"/>
  <c r="J4930" i="8"/>
  <c r="I4930" i="8"/>
  <c r="M4929" i="8"/>
  <c r="L4929" i="8"/>
  <c r="K4929" i="8"/>
  <c r="J4929" i="8"/>
  <c r="I4929" i="8"/>
  <c r="M4928" i="8"/>
  <c r="L4928" i="8"/>
  <c r="K4928" i="8"/>
  <c r="J4928" i="8"/>
  <c r="I4928" i="8"/>
  <c r="M4927" i="8"/>
  <c r="L4927" i="8"/>
  <c r="K4927" i="8"/>
  <c r="J4927" i="8"/>
  <c r="I4927" i="8"/>
  <c r="M4926" i="8"/>
  <c r="L4926" i="8"/>
  <c r="K4926" i="8"/>
  <c r="J4926" i="8"/>
  <c r="I4926" i="8"/>
  <c r="M4925" i="8"/>
  <c r="L4925" i="8"/>
  <c r="K4925" i="8"/>
  <c r="J4925" i="8"/>
  <c r="I4925" i="8"/>
  <c r="M4924" i="8"/>
  <c r="L4924" i="8"/>
  <c r="K4924" i="8"/>
  <c r="J4924" i="8"/>
  <c r="I4924" i="8"/>
  <c r="M4923" i="8"/>
  <c r="L4923" i="8"/>
  <c r="K4923" i="8"/>
  <c r="J4923" i="8"/>
  <c r="I4923" i="8"/>
  <c r="M4922" i="8"/>
  <c r="L4922" i="8"/>
  <c r="K4922" i="8"/>
  <c r="J4922" i="8"/>
  <c r="I4922" i="8"/>
  <c r="M4921" i="8"/>
  <c r="L4921" i="8"/>
  <c r="K4921" i="8"/>
  <c r="J4921" i="8"/>
  <c r="I4921" i="8"/>
  <c r="M4920" i="8"/>
  <c r="L4920" i="8"/>
  <c r="K4920" i="8"/>
  <c r="J4920" i="8"/>
  <c r="I4920" i="8"/>
  <c r="M4919" i="8"/>
  <c r="L4919" i="8"/>
  <c r="K4919" i="8"/>
  <c r="J4919" i="8"/>
  <c r="I4919" i="8"/>
  <c r="M4918" i="8"/>
  <c r="L4918" i="8"/>
  <c r="K4918" i="8"/>
  <c r="J4918" i="8"/>
  <c r="I4918" i="8"/>
  <c r="M4917" i="8"/>
  <c r="L4917" i="8"/>
  <c r="K4917" i="8"/>
  <c r="J4917" i="8"/>
  <c r="I4917" i="8"/>
  <c r="M4916" i="8"/>
  <c r="L4916" i="8"/>
  <c r="K4916" i="8"/>
  <c r="J4916" i="8"/>
  <c r="I4916" i="8"/>
  <c r="M4915" i="8"/>
  <c r="L4915" i="8"/>
  <c r="K4915" i="8"/>
  <c r="J4915" i="8"/>
  <c r="I4915" i="8"/>
  <c r="M4914" i="8"/>
  <c r="L4914" i="8"/>
  <c r="K4914" i="8"/>
  <c r="J4914" i="8"/>
  <c r="I4914" i="8"/>
  <c r="M4913" i="8"/>
  <c r="L4913" i="8"/>
  <c r="K4913" i="8"/>
  <c r="J4913" i="8"/>
  <c r="I4913" i="8"/>
  <c r="M4912" i="8"/>
  <c r="L4912" i="8"/>
  <c r="K4912" i="8"/>
  <c r="J4912" i="8"/>
  <c r="I4912" i="8"/>
  <c r="M4911" i="8"/>
  <c r="L4911" i="8"/>
  <c r="K4911" i="8"/>
  <c r="J4911" i="8"/>
  <c r="I4911" i="8"/>
  <c r="M4910" i="8"/>
  <c r="L4910" i="8"/>
  <c r="K4910" i="8"/>
  <c r="J4910" i="8"/>
  <c r="I4910" i="8"/>
  <c r="M4909" i="8"/>
  <c r="L4909" i="8"/>
  <c r="K4909" i="8"/>
  <c r="J4909" i="8"/>
  <c r="I4909" i="8"/>
  <c r="M4908" i="8"/>
  <c r="L4908" i="8"/>
  <c r="K4908" i="8"/>
  <c r="J4908" i="8"/>
  <c r="I4908" i="8"/>
  <c r="M4907" i="8"/>
  <c r="L4907" i="8"/>
  <c r="K4907" i="8"/>
  <c r="J4907" i="8"/>
  <c r="I4907" i="8"/>
  <c r="M4906" i="8"/>
  <c r="L4906" i="8"/>
  <c r="K4906" i="8"/>
  <c r="J4906" i="8"/>
  <c r="I4906" i="8"/>
  <c r="M4905" i="8"/>
  <c r="L4905" i="8"/>
  <c r="K4905" i="8"/>
  <c r="J4905" i="8"/>
  <c r="I4905" i="8"/>
  <c r="M4904" i="8"/>
  <c r="L4904" i="8"/>
  <c r="K4904" i="8"/>
  <c r="J4904" i="8"/>
  <c r="I4904" i="8"/>
  <c r="M4903" i="8"/>
  <c r="L4903" i="8"/>
  <c r="K4903" i="8"/>
  <c r="J4903" i="8"/>
  <c r="I4903" i="8"/>
  <c r="M4902" i="8"/>
  <c r="L4902" i="8"/>
  <c r="K4902" i="8"/>
  <c r="J4902" i="8"/>
  <c r="I4902" i="8"/>
  <c r="M4901" i="8"/>
  <c r="L4901" i="8"/>
  <c r="K4901" i="8"/>
  <c r="J4901" i="8"/>
  <c r="I4901" i="8"/>
  <c r="M4900" i="8"/>
  <c r="L4900" i="8"/>
  <c r="K4900" i="8"/>
  <c r="J4900" i="8"/>
  <c r="I4900" i="8"/>
  <c r="M4899" i="8"/>
  <c r="L4899" i="8"/>
  <c r="K4899" i="8"/>
  <c r="J4899" i="8"/>
  <c r="I4899" i="8"/>
  <c r="M4898" i="8"/>
  <c r="L4898" i="8"/>
  <c r="K4898" i="8"/>
  <c r="J4898" i="8"/>
  <c r="I4898" i="8"/>
  <c r="M4897" i="8"/>
  <c r="L4897" i="8"/>
  <c r="K4897" i="8"/>
  <c r="J4897" i="8"/>
  <c r="I4897" i="8"/>
  <c r="M4896" i="8"/>
  <c r="L4896" i="8"/>
  <c r="K4896" i="8"/>
  <c r="J4896" i="8"/>
  <c r="I4896" i="8"/>
  <c r="M4895" i="8"/>
  <c r="L4895" i="8"/>
  <c r="K4895" i="8"/>
  <c r="J4895" i="8"/>
  <c r="I4895" i="8"/>
  <c r="M4894" i="8"/>
  <c r="L4894" i="8"/>
  <c r="K4894" i="8"/>
  <c r="J4894" i="8"/>
  <c r="I4894" i="8"/>
  <c r="M4893" i="8"/>
  <c r="L4893" i="8"/>
  <c r="K4893" i="8"/>
  <c r="J4893" i="8"/>
  <c r="I4893" i="8"/>
  <c r="M4892" i="8"/>
  <c r="L4892" i="8"/>
  <c r="K4892" i="8"/>
  <c r="J4892" i="8"/>
  <c r="I4892" i="8"/>
  <c r="M4891" i="8"/>
  <c r="L4891" i="8"/>
  <c r="K4891" i="8"/>
  <c r="J4891" i="8"/>
  <c r="I4891" i="8"/>
  <c r="M4890" i="8"/>
  <c r="L4890" i="8"/>
  <c r="K4890" i="8"/>
  <c r="J4890" i="8"/>
  <c r="I4890" i="8"/>
  <c r="M4889" i="8"/>
  <c r="L4889" i="8"/>
  <c r="K4889" i="8"/>
  <c r="J4889" i="8"/>
  <c r="I4889" i="8"/>
  <c r="M4888" i="8"/>
  <c r="L4888" i="8"/>
  <c r="K4888" i="8"/>
  <c r="J4888" i="8"/>
  <c r="I4888" i="8"/>
  <c r="M4887" i="8"/>
  <c r="L4887" i="8"/>
  <c r="K4887" i="8"/>
  <c r="J4887" i="8"/>
  <c r="I4887" i="8"/>
  <c r="M4886" i="8"/>
  <c r="L4886" i="8"/>
  <c r="K4886" i="8"/>
  <c r="J4886" i="8"/>
  <c r="I4886" i="8"/>
  <c r="M4885" i="8"/>
  <c r="L4885" i="8"/>
  <c r="K4885" i="8"/>
  <c r="J4885" i="8"/>
  <c r="I4885" i="8"/>
  <c r="M4884" i="8"/>
  <c r="L4884" i="8"/>
  <c r="K4884" i="8"/>
  <c r="J4884" i="8"/>
  <c r="I4884" i="8"/>
  <c r="M4883" i="8"/>
  <c r="L4883" i="8"/>
  <c r="K4883" i="8"/>
  <c r="J4883" i="8"/>
  <c r="I4883" i="8"/>
  <c r="M4882" i="8"/>
  <c r="L4882" i="8"/>
  <c r="K4882" i="8"/>
  <c r="J4882" i="8"/>
  <c r="I4882" i="8"/>
  <c r="M4881" i="8"/>
  <c r="L4881" i="8"/>
  <c r="K4881" i="8"/>
  <c r="J4881" i="8"/>
  <c r="I4881" i="8"/>
  <c r="M4880" i="8"/>
  <c r="L4880" i="8"/>
  <c r="K4880" i="8"/>
  <c r="J4880" i="8"/>
  <c r="I4880" i="8"/>
  <c r="M4879" i="8"/>
  <c r="L4879" i="8"/>
  <c r="K4879" i="8"/>
  <c r="J4879" i="8"/>
  <c r="I4879" i="8"/>
  <c r="M4878" i="8"/>
  <c r="L4878" i="8"/>
  <c r="K4878" i="8"/>
  <c r="J4878" i="8"/>
  <c r="I4878" i="8"/>
  <c r="M4877" i="8"/>
  <c r="L4877" i="8"/>
  <c r="K4877" i="8"/>
  <c r="J4877" i="8"/>
  <c r="I4877" i="8"/>
  <c r="M4876" i="8"/>
  <c r="L4876" i="8"/>
  <c r="K4876" i="8"/>
  <c r="J4876" i="8"/>
  <c r="I4876" i="8"/>
  <c r="M4875" i="8"/>
  <c r="L4875" i="8"/>
  <c r="K4875" i="8"/>
  <c r="J4875" i="8"/>
  <c r="I4875" i="8"/>
  <c r="M4874" i="8"/>
  <c r="L4874" i="8"/>
  <c r="K4874" i="8"/>
  <c r="J4874" i="8"/>
  <c r="I4874" i="8"/>
  <c r="M4873" i="8"/>
  <c r="L4873" i="8"/>
  <c r="K4873" i="8"/>
  <c r="J4873" i="8"/>
  <c r="I4873" i="8"/>
  <c r="M4872" i="8"/>
  <c r="L4872" i="8"/>
  <c r="K4872" i="8"/>
  <c r="J4872" i="8"/>
  <c r="I4872" i="8"/>
  <c r="M4871" i="8"/>
  <c r="L4871" i="8"/>
  <c r="K4871" i="8"/>
  <c r="J4871" i="8"/>
  <c r="I4871" i="8"/>
  <c r="M4870" i="8"/>
  <c r="L4870" i="8"/>
  <c r="K4870" i="8"/>
  <c r="J4870" i="8"/>
  <c r="I4870" i="8"/>
  <c r="M4869" i="8"/>
  <c r="L4869" i="8"/>
  <c r="K4869" i="8"/>
  <c r="J4869" i="8"/>
  <c r="I4869" i="8"/>
  <c r="M4868" i="8"/>
  <c r="L4868" i="8"/>
  <c r="K4868" i="8"/>
  <c r="J4868" i="8"/>
  <c r="I4868" i="8"/>
  <c r="M4867" i="8"/>
  <c r="L4867" i="8"/>
  <c r="K4867" i="8"/>
  <c r="J4867" i="8"/>
  <c r="I4867" i="8"/>
  <c r="M4866" i="8"/>
  <c r="L4866" i="8"/>
  <c r="K4866" i="8"/>
  <c r="J4866" i="8"/>
  <c r="I4866" i="8"/>
  <c r="M4865" i="8"/>
  <c r="L4865" i="8"/>
  <c r="K4865" i="8"/>
  <c r="J4865" i="8"/>
  <c r="I4865" i="8"/>
  <c r="M4864" i="8"/>
  <c r="L4864" i="8"/>
  <c r="K4864" i="8"/>
  <c r="J4864" i="8"/>
  <c r="I4864" i="8"/>
  <c r="M4863" i="8"/>
  <c r="L4863" i="8"/>
  <c r="K4863" i="8"/>
  <c r="J4863" i="8"/>
  <c r="I4863" i="8"/>
  <c r="M4862" i="8"/>
  <c r="L4862" i="8"/>
  <c r="K4862" i="8"/>
  <c r="J4862" i="8"/>
  <c r="I4862" i="8"/>
  <c r="M4861" i="8"/>
  <c r="L4861" i="8"/>
  <c r="K4861" i="8"/>
  <c r="J4861" i="8"/>
  <c r="I4861" i="8"/>
  <c r="M4860" i="8"/>
  <c r="L4860" i="8"/>
  <c r="K4860" i="8"/>
  <c r="J4860" i="8"/>
  <c r="I4860" i="8"/>
  <c r="M4859" i="8"/>
  <c r="L4859" i="8"/>
  <c r="K4859" i="8"/>
  <c r="J4859" i="8"/>
  <c r="I4859" i="8"/>
  <c r="M4858" i="8"/>
  <c r="L4858" i="8"/>
  <c r="K4858" i="8"/>
  <c r="J4858" i="8"/>
  <c r="I4858" i="8"/>
  <c r="M4857" i="8"/>
  <c r="L4857" i="8"/>
  <c r="K4857" i="8"/>
  <c r="J4857" i="8"/>
  <c r="I4857" i="8"/>
  <c r="M4856" i="8"/>
  <c r="L4856" i="8"/>
  <c r="K4856" i="8"/>
  <c r="J4856" i="8"/>
  <c r="I4856" i="8"/>
  <c r="M4855" i="8"/>
  <c r="L4855" i="8"/>
  <c r="K4855" i="8"/>
  <c r="J4855" i="8"/>
  <c r="I4855" i="8"/>
  <c r="M4854" i="8"/>
  <c r="L4854" i="8"/>
  <c r="K4854" i="8"/>
  <c r="J4854" i="8"/>
  <c r="I4854" i="8"/>
  <c r="M4853" i="8"/>
  <c r="L4853" i="8"/>
  <c r="K4853" i="8"/>
  <c r="J4853" i="8"/>
  <c r="I4853" i="8"/>
  <c r="M4852" i="8"/>
  <c r="L4852" i="8"/>
  <c r="K4852" i="8"/>
  <c r="J4852" i="8"/>
  <c r="I4852" i="8"/>
  <c r="M4851" i="8"/>
  <c r="L4851" i="8"/>
  <c r="K4851" i="8"/>
  <c r="J4851" i="8"/>
  <c r="I4851" i="8"/>
  <c r="M4850" i="8"/>
  <c r="L4850" i="8"/>
  <c r="K4850" i="8"/>
  <c r="J4850" i="8"/>
  <c r="I4850" i="8"/>
  <c r="M4849" i="8"/>
  <c r="L4849" i="8"/>
  <c r="K4849" i="8"/>
  <c r="J4849" i="8"/>
  <c r="I4849" i="8"/>
  <c r="M4848" i="8"/>
  <c r="L4848" i="8"/>
  <c r="K4848" i="8"/>
  <c r="J4848" i="8"/>
  <c r="I4848" i="8"/>
  <c r="M4847" i="8"/>
  <c r="L4847" i="8"/>
  <c r="K4847" i="8"/>
  <c r="J4847" i="8"/>
  <c r="I4847" i="8"/>
  <c r="M4846" i="8"/>
  <c r="L4846" i="8"/>
  <c r="K4846" i="8"/>
  <c r="J4846" i="8"/>
  <c r="I4846" i="8"/>
  <c r="M4845" i="8"/>
  <c r="L4845" i="8"/>
  <c r="K4845" i="8"/>
  <c r="J4845" i="8"/>
  <c r="I4845" i="8"/>
  <c r="M4844" i="8"/>
  <c r="L4844" i="8"/>
  <c r="K4844" i="8"/>
  <c r="J4844" i="8"/>
  <c r="I4844" i="8"/>
  <c r="M4843" i="8"/>
  <c r="L4843" i="8"/>
  <c r="K4843" i="8"/>
  <c r="J4843" i="8"/>
  <c r="I4843" i="8"/>
  <c r="M4842" i="8"/>
  <c r="L4842" i="8"/>
  <c r="K4842" i="8"/>
  <c r="J4842" i="8"/>
  <c r="I4842" i="8"/>
  <c r="M4841" i="8"/>
  <c r="L4841" i="8"/>
  <c r="K4841" i="8"/>
  <c r="J4841" i="8"/>
  <c r="I4841" i="8"/>
  <c r="M4840" i="8"/>
  <c r="L4840" i="8"/>
  <c r="K4840" i="8"/>
  <c r="J4840" i="8"/>
  <c r="I4840" i="8"/>
  <c r="M4839" i="8"/>
  <c r="L4839" i="8"/>
  <c r="K4839" i="8"/>
  <c r="J4839" i="8"/>
  <c r="I4839" i="8"/>
  <c r="M4838" i="8"/>
  <c r="L4838" i="8"/>
  <c r="K4838" i="8"/>
  <c r="J4838" i="8"/>
  <c r="I4838" i="8"/>
  <c r="M4837" i="8"/>
  <c r="L4837" i="8"/>
  <c r="K4837" i="8"/>
  <c r="J4837" i="8"/>
  <c r="I4837" i="8"/>
  <c r="M4836" i="8"/>
  <c r="L4836" i="8"/>
  <c r="K4836" i="8"/>
  <c r="J4836" i="8"/>
  <c r="I4836" i="8"/>
  <c r="M4835" i="8"/>
  <c r="L4835" i="8"/>
  <c r="K4835" i="8"/>
  <c r="J4835" i="8"/>
  <c r="I4835" i="8"/>
  <c r="M4834" i="8"/>
  <c r="L4834" i="8"/>
  <c r="K4834" i="8"/>
  <c r="J4834" i="8"/>
  <c r="I4834" i="8"/>
  <c r="M4833" i="8"/>
  <c r="L4833" i="8"/>
  <c r="K4833" i="8"/>
  <c r="J4833" i="8"/>
  <c r="I4833" i="8"/>
  <c r="M4832" i="8"/>
  <c r="L4832" i="8"/>
  <c r="K4832" i="8"/>
  <c r="J4832" i="8"/>
  <c r="I4832" i="8"/>
  <c r="M4831" i="8"/>
  <c r="L4831" i="8"/>
  <c r="K4831" i="8"/>
  <c r="J4831" i="8"/>
  <c r="I4831" i="8"/>
  <c r="M4830" i="8"/>
  <c r="L4830" i="8"/>
  <c r="K4830" i="8"/>
  <c r="J4830" i="8"/>
  <c r="I4830" i="8"/>
  <c r="M4829" i="8"/>
  <c r="L4829" i="8"/>
  <c r="K4829" i="8"/>
  <c r="J4829" i="8"/>
  <c r="I4829" i="8"/>
  <c r="M4828" i="8"/>
  <c r="L4828" i="8"/>
  <c r="K4828" i="8"/>
  <c r="J4828" i="8"/>
  <c r="I4828" i="8"/>
  <c r="M4827" i="8"/>
  <c r="L4827" i="8"/>
  <c r="K4827" i="8"/>
  <c r="J4827" i="8"/>
  <c r="I4827" i="8"/>
  <c r="M4826" i="8"/>
  <c r="L4826" i="8"/>
  <c r="K4826" i="8"/>
  <c r="J4826" i="8"/>
  <c r="I4826" i="8"/>
  <c r="M4825" i="8"/>
  <c r="L4825" i="8"/>
  <c r="K4825" i="8"/>
  <c r="J4825" i="8"/>
  <c r="I4825" i="8"/>
  <c r="M4824" i="8"/>
  <c r="L4824" i="8"/>
  <c r="K4824" i="8"/>
  <c r="J4824" i="8"/>
  <c r="I4824" i="8"/>
  <c r="M4823" i="8"/>
  <c r="L4823" i="8"/>
  <c r="K4823" i="8"/>
  <c r="J4823" i="8"/>
  <c r="I4823" i="8"/>
  <c r="M4822" i="8"/>
  <c r="L4822" i="8"/>
  <c r="K4822" i="8"/>
  <c r="J4822" i="8"/>
  <c r="I4822" i="8"/>
  <c r="M4821" i="8"/>
  <c r="L4821" i="8"/>
  <c r="K4821" i="8"/>
  <c r="J4821" i="8"/>
  <c r="I4821" i="8"/>
  <c r="M4820" i="8"/>
  <c r="L4820" i="8"/>
  <c r="K4820" i="8"/>
  <c r="J4820" i="8"/>
  <c r="I4820" i="8"/>
  <c r="M4819" i="8"/>
  <c r="L4819" i="8"/>
  <c r="K4819" i="8"/>
  <c r="J4819" i="8"/>
  <c r="I4819" i="8"/>
  <c r="M4818" i="8"/>
  <c r="L4818" i="8"/>
  <c r="K4818" i="8"/>
  <c r="J4818" i="8"/>
  <c r="I4818" i="8"/>
  <c r="M4817" i="8"/>
  <c r="L4817" i="8"/>
  <c r="K4817" i="8"/>
  <c r="J4817" i="8"/>
  <c r="I4817" i="8"/>
  <c r="M4816" i="8"/>
  <c r="L4816" i="8"/>
  <c r="K4816" i="8"/>
  <c r="J4816" i="8"/>
  <c r="I4816" i="8"/>
  <c r="M4815" i="8"/>
  <c r="L4815" i="8"/>
  <c r="K4815" i="8"/>
  <c r="J4815" i="8"/>
  <c r="I4815" i="8"/>
  <c r="M4814" i="8"/>
  <c r="L4814" i="8"/>
  <c r="K4814" i="8"/>
  <c r="J4814" i="8"/>
  <c r="I4814" i="8"/>
  <c r="M4813" i="8"/>
  <c r="L4813" i="8"/>
  <c r="K4813" i="8"/>
  <c r="J4813" i="8"/>
  <c r="I4813" i="8"/>
  <c r="M4812" i="8"/>
  <c r="L4812" i="8"/>
  <c r="K4812" i="8"/>
  <c r="J4812" i="8"/>
  <c r="I4812" i="8"/>
  <c r="M4811" i="8"/>
  <c r="L4811" i="8"/>
  <c r="K4811" i="8"/>
  <c r="J4811" i="8"/>
  <c r="I4811" i="8"/>
  <c r="M4810" i="8"/>
  <c r="L4810" i="8"/>
  <c r="K4810" i="8"/>
  <c r="J4810" i="8"/>
  <c r="I4810" i="8"/>
  <c r="M4809" i="8"/>
  <c r="L4809" i="8"/>
  <c r="K4809" i="8"/>
  <c r="J4809" i="8"/>
  <c r="I4809" i="8"/>
  <c r="M4808" i="8"/>
  <c r="L4808" i="8"/>
  <c r="K4808" i="8"/>
  <c r="J4808" i="8"/>
  <c r="I4808" i="8"/>
  <c r="M4807" i="8"/>
  <c r="L4807" i="8"/>
  <c r="K4807" i="8"/>
  <c r="J4807" i="8"/>
  <c r="I4807" i="8"/>
  <c r="M4806" i="8"/>
  <c r="L4806" i="8"/>
  <c r="K4806" i="8"/>
  <c r="J4806" i="8"/>
  <c r="I4806" i="8"/>
  <c r="M4805" i="8"/>
  <c r="L4805" i="8"/>
  <c r="K4805" i="8"/>
  <c r="J4805" i="8"/>
  <c r="I4805" i="8"/>
  <c r="M4804" i="8"/>
  <c r="L4804" i="8"/>
  <c r="K4804" i="8"/>
  <c r="J4804" i="8"/>
  <c r="I4804" i="8"/>
  <c r="M4803" i="8"/>
  <c r="L4803" i="8"/>
  <c r="K4803" i="8"/>
  <c r="J4803" i="8"/>
  <c r="I4803" i="8"/>
  <c r="M4802" i="8"/>
  <c r="L4802" i="8"/>
  <c r="K4802" i="8"/>
  <c r="J4802" i="8"/>
  <c r="I4802" i="8"/>
  <c r="M4801" i="8"/>
  <c r="L4801" i="8"/>
  <c r="K4801" i="8"/>
  <c r="J4801" i="8"/>
  <c r="I4801" i="8"/>
  <c r="M4800" i="8"/>
  <c r="L4800" i="8"/>
  <c r="K4800" i="8"/>
  <c r="J4800" i="8"/>
  <c r="I4800" i="8"/>
  <c r="M4799" i="8"/>
  <c r="L4799" i="8"/>
  <c r="K4799" i="8"/>
  <c r="J4799" i="8"/>
  <c r="I4799" i="8"/>
  <c r="M4798" i="8"/>
  <c r="L4798" i="8"/>
  <c r="K4798" i="8"/>
  <c r="J4798" i="8"/>
  <c r="I4798" i="8"/>
  <c r="M4797" i="8"/>
  <c r="L4797" i="8"/>
  <c r="K4797" i="8"/>
  <c r="J4797" i="8"/>
  <c r="I4797" i="8"/>
  <c r="M4796" i="8"/>
  <c r="L4796" i="8"/>
  <c r="K4796" i="8"/>
  <c r="J4796" i="8"/>
  <c r="I4796" i="8"/>
  <c r="M4795" i="8"/>
  <c r="L4795" i="8"/>
  <c r="K4795" i="8"/>
  <c r="J4795" i="8"/>
  <c r="I4795" i="8"/>
  <c r="M4794" i="8"/>
  <c r="L4794" i="8"/>
  <c r="K4794" i="8"/>
  <c r="J4794" i="8"/>
  <c r="I4794" i="8"/>
  <c r="M4793" i="8"/>
  <c r="L4793" i="8"/>
  <c r="K4793" i="8"/>
  <c r="J4793" i="8"/>
  <c r="I4793" i="8"/>
  <c r="M4792" i="8"/>
  <c r="L4792" i="8"/>
  <c r="K4792" i="8"/>
  <c r="J4792" i="8"/>
  <c r="I4792" i="8"/>
  <c r="M4791" i="8"/>
  <c r="L4791" i="8"/>
  <c r="K4791" i="8"/>
  <c r="J4791" i="8"/>
  <c r="I4791" i="8"/>
  <c r="M4790" i="8"/>
  <c r="L4790" i="8"/>
  <c r="K4790" i="8"/>
  <c r="J4790" i="8"/>
  <c r="I4790" i="8"/>
  <c r="M4789" i="8"/>
  <c r="L4789" i="8"/>
  <c r="K4789" i="8"/>
  <c r="J4789" i="8"/>
  <c r="I4789" i="8"/>
  <c r="M4788" i="8"/>
  <c r="L4788" i="8"/>
  <c r="K4788" i="8"/>
  <c r="J4788" i="8"/>
  <c r="I4788" i="8"/>
  <c r="M4787" i="8"/>
  <c r="L4787" i="8"/>
  <c r="K4787" i="8"/>
  <c r="J4787" i="8"/>
  <c r="I4787" i="8"/>
  <c r="M4786" i="8"/>
  <c r="L4786" i="8"/>
  <c r="K4786" i="8"/>
  <c r="J4786" i="8"/>
  <c r="I4786" i="8"/>
  <c r="M4785" i="8"/>
  <c r="L4785" i="8"/>
  <c r="K4785" i="8"/>
  <c r="J4785" i="8"/>
  <c r="I4785" i="8"/>
  <c r="M4784" i="8"/>
  <c r="L4784" i="8"/>
  <c r="K4784" i="8"/>
  <c r="J4784" i="8"/>
  <c r="I4784" i="8"/>
  <c r="M4783" i="8"/>
  <c r="L4783" i="8"/>
  <c r="K4783" i="8"/>
  <c r="J4783" i="8"/>
  <c r="I4783" i="8"/>
  <c r="M4782" i="8"/>
  <c r="L4782" i="8"/>
  <c r="K4782" i="8"/>
  <c r="J4782" i="8"/>
  <c r="I4782" i="8"/>
  <c r="M4781" i="8"/>
  <c r="L4781" i="8"/>
  <c r="K4781" i="8"/>
  <c r="J4781" i="8"/>
  <c r="I4781" i="8"/>
  <c r="M4780" i="8"/>
  <c r="L4780" i="8"/>
  <c r="K4780" i="8"/>
  <c r="J4780" i="8"/>
  <c r="I4780" i="8"/>
  <c r="M4779" i="8"/>
  <c r="L4779" i="8"/>
  <c r="K4779" i="8"/>
  <c r="J4779" i="8"/>
  <c r="I4779" i="8"/>
  <c r="M4778" i="8"/>
  <c r="L4778" i="8"/>
  <c r="K4778" i="8"/>
  <c r="J4778" i="8"/>
  <c r="I4778" i="8"/>
  <c r="M4777" i="8"/>
  <c r="L4777" i="8"/>
  <c r="K4777" i="8"/>
  <c r="J4777" i="8"/>
  <c r="I4777" i="8"/>
  <c r="M4776" i="8"/>
  <c r="L4776" i="8"/>
  <c r="K4776" i="8"/>
  <c r="J4776" i="8"/>
  <c r="I4776" i="8"/>
  <c r="M4775" i="8"/>
  <c r="L4775" i="8"/>
  <c r="K4775" i="8"/>
  <c r="J4775" i="8"/>
  <c r="I4775" i="8"/>
  <c r="M4774" i="8"/>
  <c r="L4774" i="8"/>
  <c r="K4774" i="8"/>
  <c r="J4774" i="8"/>
  <c r="I4774" i="8"/>
  <c r="M4773" i="8"/>
  <c r="L4773" i="8"/>
  <c r="K4773" i="8"/>
  <c r="J4773" i="8"/>
  <c r="I4773" i="8"/>
  <c r="M4772" i="8"/>
  <c r="L4772" i="8"/>
  <c r="K4772" i="8"/>
  <c r="J4772" i="8"/>
  <c r="I4772" i="8"/>
  <c r="M4771" i="8"/>
  <c r="L4771" i="8"/>
  <c r="K4771" i="8"/>
  <c r="J4771" i="8"/>
  <c r="I4771" i="8"/>
  <c r="M4770" i="8"/>
  <c r="L4770" i="8"/>
  <c r="K4770" i="8"/>
  <c r="J4770" i="8"/>
  <c r="I4770" i="8"/>
  <c r="M4769" i="8"/>
  <c r="L4769" i="8"/>
  <c r="K4769" i="8"/>
  <c r="J4769" i="8"/>
  <c r="I4769" i="8"/>
  <c r="M4768" i="8"/>
  <c r="L4768" i="8"/>
  <c r="K4768" i="8"/>
  <c r="J4768" i="8"/>
  <c r="I4768" i="8"/>
  <c r="M4767" i="8"/>
  <c r="L4767" i="8"/>
  <c r="K4767" i="8"/>
  <c r="J4767" i="8"/>
  <c r="I4767" i="8"/>
  <c r="M4766" i="8"/>
  <c r="L4766" i="8"/>
  <c r="K4766" i="8"/>
  <c r="J4766" i="8"/>
  <c r="I4766" i="8"/>
  <c r="M4765" i="8"/>
  <c r="L4765" i="8"/>
  <c r="K4765" i="8"/>
  <c r="J4765" i="8"/>
  <c r="I4765" i="8"/>
  <c r="M4764" i="8"/>
  <c r="L4764" i="8"/>
  <c r="K4764" i="8"/>
  <c r="J4764" i="8"/>
  <c r="I4764" i="8"/>
  <c r="M4763" i="8"/>
  <c r="L4763" i="8"/>
  <c r="K4763" i="8"/>
  <c r="J4763" i="8"/>
  <c r="I4763" i="8"/>
  <c r="M4762" i="8"/>
  <c r="L4762" i="8"/>
  <c r="K4762" i="8"/>
  <c r="J4762" i="8"/>
  <c r="I4762" i="8"/>
  <c r="M4761" i="8"/>
  <c r="L4761" i="8"/>
  <c r="K4761" i="8"/>
  <c r="J4761" i="8"/>
  <c r="I4761" i="8"/>
  <c r="M4760" i="8"/>
  <c r="L4760" i="8"/>
  <c r="K4760" i="8"/>
  <c r="J4760" i="8"/>
  <c r="I4760" i="8"/>
  <c r="M4759" i="8"/>
  <c r="L4759" i="8"/>
  <c r="K4759" i="8"/>
  <c r="J4759" i="8"/>
  <c r="I4759" i="8"/>
  <c r="M4758" i="8"/>
  <c r="L4758" i="8"/>
  <c r="K4758" i="8"/>
  <c r="J4758" i="8"/>
  <c r="I4758" i="8"/>
  <c r="M4757" i="8"/>
  <c r="L4757" i="8"/>
  <c r="K4757" i="8"/>
  <c r="J4757" i="8"/>
  <c r="I4757" i="8"/>
  <c r="M4756" i="8"/>
  <c r="L4756" i="8"/>
  <c r="K4756" i="8"/>
  <c r="J4756" i="8"/>
  <c r="I4756" i="8"/>
  <c r="M4755" i="8"/>
  <c r="L4755" i="8"/>
  <c r="K4755" i="8"/>
  <c r="J4755" i="8"/>
  <c r="I4755" i="8"/>
  <c r="M4754" i="8"/>
  <c r="L4754" i="8"/>
  <c r="K4754" i="8"/>
  <c r="J4754" i="8"/>
  <c r="I4754" i="8"/>
  <c r="M4753" i="8"/>
  <c r="L4753" i="8"/>
  <c r="K4753" i="8"/>
  <c r="J4753" i="8"/>
  <c r="I4753" i="8"/>
  <c r="M4752" i="8"/>
  <c r="L4752" i="8"/>
  <c r="K4752" i="8"/>
  <c r="J4752" i="8"/>
  <c r="I4752" i="8"/>
  <c r="M4751" i="8"/>
  <c r="L4751" i="8"/>
  <c r="K4751" i="8"/>
  <c r="J4751" i="8"/>
  <c r="I4751" i="8"/>
  <c r="M4750" i="8"/>
  <c r="L4750" i="8"/>
  <c r="K4750" i="8"/>
  <c r="J4750" i="8"/>
  <c r="I4750" i="8"/>
  <c r="M4749" i="8"/>
  <c r="L4749" i="8"/>
  <c r="K4749" i="8"/>
  <c r="J4749" i="8"/>
  <c r="I4749" i="8"/>
  <c r="M4748" i="8"/>
  <c r="L4748" i="8"/>
  <c r="K4748" i="8"/>
  <c r="J4748" i="8"/>
  <c r="I4748" i="8"/>
  <c r="M4747" i="8"/>
  <c r="L4747" i="8"/>
  <c r="K4747" i="8"/>
  <c r="J4747" i="8"/>
  <c r="I4747" i="8"/>
  <c r="M4746" i="8"/>
  <c r="L4746" i="8"/>
  <c r="K4746" i="8"/>
  <c r="J4746" i="8"/>
  <c r="I4746" i="8"/>
  <c r="M4745" i="8"/>
  <c r="L4745" i="8"/>
  <c r="K4745" i="8"/>
  <c r="J4745" i="8"/>
  <c r="I4745" i="8"/>
  <c r="M4744" i="8"/>
  <c r="L4744" i="8"/>
  <c r="K4744" i="8"/>
  <c r="J4744" i="8"/>
  <c r="I4744" i="8"/>
  <c r="M4743" i="8"/>
  <c r="L4743" i="8"/>
  <c r="K4743" i="8"/>
  <c r="J4743" i="8"/>
  <c r="I4743" i="8"/>
  <c r="M4742" i="8"/>
  <c r="L4742" i="8"/>
  <c r="K4742" i="8"/>
  <c r="J4742" i="8"/>
  <c r="I4742" i="8"/>
  <c r="M4741" i="8"/>
  <c r="L4741" i="8"/>
  <c r="K4741" i="8"/>
  <c r="J4741" i="8"/>
  <c r="I4741" i="8"/>
  <c r="M4740" i="8"/>
  <c r="L4740" i="8"/>
  <c r="K4740" i="8"/>
  <c r="J4740" i="8"/>
  <c r="I4740" i="8"/>
  <c r="M4739" i="8"/>
  <c r="L4739" i="8"/>
  <c r="K4739" i="8"/>
  <c r="J4739" i="8"/>
  <c r="I4739" i="8"/>
  <c r="M4738" i="8"/>
  <c r="L4738" i="8"/>
  <c r="K4738" i="8"/>
  <c r="J4738" i="8"/>
  <c r="I4738" i="8"/>
  <c r="M4737" i="8"/>
  <c r="L4737" i="8"/>
  <c r="K4737" i="8"/>
  <c r="J4737" i="8"/>
  <c r="I4737" i="8"/>
  <c r="M4736" i="8"/>
  <c r="L4736" i="8"/>
  <c r="K4736" i="8"/>
  <c r="J4736" i="8"/>
  <c r="I4736" i="8"/>
  <c r="M4735" i="8"/>
  <c r="L4735" i="8"/>
  <c r="K4735" i="8"/>
  <c r="J4735" i="8"/>
  <c r="I4735" i="8"/>
  <c r="M4734" i="8"/>
  <c r="L4734" i="8"/>
  <c r="K4734" i="8"/>
  <c r="J4734" i="8"/>
  <c r="I4734" i="8"/>
  <c r="M4733" i="8"/>
  <c r="L4733" i="8"/>
  <c r="K4733" i="8"/>
  <c r="J4733" i="8"/>
  <c r="I4733" i="8"/>
  <c r="M4732" i="8"/>
  <c r="L4732" i="8"/>
  <c r="K4732" i="8"/>
  <c r="J4732" i="8"/>
  <c r="I4732" i="8"/>
  <c r="M4731" i="8"/>
  <c r="L4731" i="8"/>
  <c r="K4731" i="8"/>
  <c r="J4731" i="8"/>
  <c r="I4731" i="8"/>
  <c r="M4730" i="8"/>
  <c r="L4730" i="8"/>
  <c r="K4730" i="8"/>
  <c r="J4730" i="8"/>
  <c r="I4730" i="8"/>
  <c r="M4729" i="8"/>
  <c r="L4729" i="8"/>
  <c r="K4729" i="8"/>
  <c r="J4729" i="8"/>
  <c r="I4729" i="8"/>
  <c r="M4728" i="8"/>
  <c r="L4728" i="8"/>
  <c r="K4728" i="8"/>
  <c r="J4728" i="8"/>
  <c r="I4728" i="8"/>
  <c r="M4727" i="8"/>
  <c r="L4727" i="8"/>
  <c r="K4727" i="8"/>
  <c r="J4727" i="8"/>
  <c r="I4727" i="8"/>
  <c r="M4726" i="8"/>
  <c r="L4726" i="8"/>
  <c r="K4726" i="8"/>
  <c r="J4726" i="8"/>
  <c r="I4726" i="8"/>
  <c r="M4725" i="8"/>
  <c r="L4725" i="8"/>
  <c r="K4725" i="8"/>
  <c r="J4725" i="8"/>
  <c r="I4725" i="8"/>
  <c r="M4724" i="8"/>
  <c r="L4724" i="8"/>
  <c r="K4724" i="8"/>
  <c r="J4724" i="8"/>
  <c r="I4724" i="8"/>
  <c r="M4723" i="8"/>
  <c r="L4723" i="8"/>
  <c r="K4723" i="8"/>
  <c r="J4723" i="8"/>
  <c r="I4723" i="8"/>
  <c r="M4722" i="8"/>
  <c r="L4722" i="8"/>
  <c r="K4722" i="8"/>
  <c r="J4722" i="8"/>
  <c r="I4722" i="8"/>
  <c r="M4721" i="8"/>
  <c r="L4721" i="8"/>
  <c r="K4721" i="8"/>
  <c r="J4721" i="8"/>
  <c r="I4721" i="8"/>
  <c r="M4720" i="8"/>
  <c r="L4720" i="8"/>
  <c r="K4720" i="8"/>
  <c r="J4720" i="8"/>
  <c r="I4720" i="8"/>
  <c r="M4719" i="8"/>
  <c r="L4719" i="8"/>
  <c r="K4719" i="8"/>
  <c r="J4719" i="8"/>
  <c r="I4719" i="8"/>
  <c r="M4718" i="8"/>
  <c r="L4718" i="8"/>
  <c r="K4718" i="8"/>
  <c r="J4718" i="8"/>
  <c r="I4718" i="8"/>
  <c r="M4717" i="8"/>
  <c r="L4717" i="8"/>
  <c r="K4717" i="8"/>
  <c r="J4717" i="8"/>
  <c r="I4717" i="8"/>
  <c r="M4716" i="8"/>
  <c r="L4716" i="8"/>
  <c r="K4716" i="8"/>
  <c r="J4716" i="8"/>
  <c r="I4716" i="8"/>
  <c r="M4715" i="8"/>
  <c r="L4715" i="8"/>
  <c r="K4715" i="8"/>
  <c r="J4715" i="8"/>
  <c r="I4715" i="8"/>
  <c r="M4714" i="8"/>
  <c r="L4714" i="8"/>
  <c r="K4714" i="8"/>
  <c r="J4714" i="8"/>
  <c r="I4714" i="8"/>
  <c r="M4713" i="8"/>
  <c r="L4713" i="8"/>
  <c r="K4713" i="8"/>
  <c r="J4713" i="8"/>
  <c r="I4713" i="8"/>
  <c r="M4712" i="8"/>
  <c r="L4712" i="8"/>
  <c r="K4712" i="8"/>
  <c r="J4712" i="8"/>
  <c r="I4712" i="8"/>
  <c r="M4711" i="8"/>
  <c r="L4711" i="8"/>
  <c r="K4711" i="8"/>
  <c r="J4711" i="8"/>
  <c r="I4711" i="8"/>
  <c r="M4710" i="8"/>
  <c r="L4710" i="8"/>
  <c r="K4710" i="8"/>
  <c r="J4710" i="8"/>
  <c r="I4710" i="8"/>
  <c r="M4709" i="8"/>
  <c r="L4709" i="8"/>
  <c r="K4709" i="8"/>
  <c r="J4709" i="8"/>
  <c r="I4709" i="8"/>
  <c r="M4708" i="8"/>
  <c r="L4708" i="8"/>
  <c r="K4708" i="8"/>
  <c r="J4708" i="8"/>
  <c r="I4708" i="8"/>
  <c r="M4707" i="8"/>
  <c r="L4707" i="8"/>
  <c r="K4707" i="8"/>
  <c r="J4707" i="8"/>
  <c r="I4707" i="8"/>
  <c r="M4706" i="8"/>
  <c r="L4706" i="8"/>
  <c r="K4706" i="8"/>
  <c r="J4706" i="8"/>
  <c r="I4706" i="8"/>
  <c r="M4705" i="8"/>
  <c r="L4705" i="8"/>
  <c r="K4705" i="8"/>
  <c r="J4705" i="8"/>
  <c r="I4705" i="8"/>
  <c r="M4704" i="8"/>
  <c r="L4704" i="8"/>
  <c r="K4704" i="8"/>
  <c r="J4704" i="8"/>
  <c r="I4704" i="8"/>
  <c r="M4703" i="8"/>
  <c r="L4703" i="8"/>
  <c r="K4703" i="8"/>
  <c r="J4703" i="8"/>
  <c r="I4703" i="8"/>
  <c r="M4702" i="8"/>
  <c r="L4702" i="8"/>
  <c r="K4702" i="8"/>
  <c r="J4702" i="8"/>
  <c r="I4702" i="8"/>
  <c r="M4701" i="8"/>
  <c r="L4701" i="8"/>
  <c r="K4701" i="8"/>
  <c r="J4701" i="8"/>
  <c r="I4701" i="8"/>
  <c r="M4700" i="8"/>
  <c r="L4700" i="8"/>
  <c r="K4700" i="8"/>
  <c r="J4700" i="8"/>
  <c r="I4700" i="8"/>
  <c r="M4699" i="8"/>
  <c r="L4699" i="8"/>
  <c r="K4699" i="8"/>
  <c r="J4699" i="8"/>
  <c r="I4699" i="8"/>
  <c r="M4698" i="8"/>
  <c r="L4698" i="8"/>
  <c r="K4698" i="8"/>
  <c r="J4698" i="8"/>
  <c r="I4698" i="8"/>
  <c r="M4697" i="8"/>
  <c r="L4697" i="8"/>
  <c r="K4697" i="8"/>
  <c r="J4697" i="8"/>
  <c r="I4697" i="8"/>
  <c r="M4696" i="8"/>
  <c r="L4696" i="8"/>
  <c r="K4696" i="8"/>
  <c r="J4696" i="8"/>
  <c r="I4696" i="8"/>
  <c r="M4695" i="8"/>
  <c r="L4695" i="8"/>
  <c r="K4695" i="8"/>
  <c r="J4695" i="8"/>
  <c r="I4695" i="8"/>
  <c r="M4694" i="8"/>
  <c r="L4694" i="8"/>
  <c r="K4694" i="8"/>
  <c r="J4694" i="8"/>
  <c r="I4694" i="8"/>
  <c r="M4693" i="8"/>
  <c r="L4693" i="8"/>
  <c r="K4693" i="8"/>
  <c r="J4693" i="8"/>
  <c r="I4693" i="8"/>
  <c r="M4692" i="8"/>
  <c r="L4692" i="8"/>
  <c r="K4692" i="8"/>
  <c r="J4692" i="8"/>
  <c r="I4692" i="8"/>
  <c r="M4691" i="8"/>
  <c r="L4691" i="8"/>
  <c r="K4691" i="8"/>
  <c r="J4691" i="8"/>
  <c r="I4691" i="8"/>
  <c r="M4690" i="8"/>
  <c r="L4690" i="8"/>
  <c r="K4690" i="8"/>
  <c r="J4690" i="8"/>
  <c r="I4690" i="8"/>
  <c r="M4689" i="8"/>
  <c r="L4689" i="8"/>
  <c r="K4689" i="8"/>
  <c r="J4689" i="8"/>
  <c r="I4689" i="8"/>
  <c r="M4688" i="8"/>
  <c r="L4688" i="8"/>
  <c r="K4688" i="8"/>
  <c r="J4688" i="8"/>
  <c r="I4688" i="8"/>
  <c r="M4687" i="8"/>
  <c r="L4687" i="8"/>
  <c r="K4687" i="8"/>
  <c r="J4687" i="8"/>
  <c r="I4687" i="8"/>
  <c r="M4686" i="8"/>
  <c r="L4686" i="8"/>
  <c r="K4686" i="8"/>
  <c r="J4686" i="8"/>
  <c r="I4686" i="8"/>
  <c r="M4685" i="8"/>
  <c r="L4685" i="8"/>
  <c r="K4685" i="8"/>
  <c r="J4685" i="8"/>
  <c r="I4685" i="8"/>
  <c r="M4684" i="8"/>
  <c r="L4684" i="8"/>
  <c r="K4684" i="8"/>
  <c r="J4684" i="8"/>
  <c r="I4684" i="8"/>
  <c r="M4683" i="8"/>
  <c r="L4683" i="8"/>
  <c r="K4683" i="8"/>
  <c r="J4683" i="8"/>
  <c r="I4683" i="8"/>
  <c r="M4682" i="8"/>
  <c r="L4682" i="8"/>
  <c r="K4682" i="8"/>
  <c r="J4682" i="8"/>
  <c r="I4682" i="8"/>
  <c r="M4681" i="8"/>
  <c r="L4681" i="8"/>
  <c r="K4681" i="8"/>
  <c r="J4681" i="8"/>
  <c r="I4681" i="8"/>
  <c r="M4680" i="8"/>
  <c r="L4680" i="8"/>
  <c r="K4680" i="8"/>
  <c r="J4680" i="8"/>
  <c r="I4680" i="8"/>
  <c r="M4679" i="8"/>
  <c r="L4679" i="8"/>
  <c r="K4679" i="8"/>
  <c r="J4679" i="8"/>
  <c r="I4679" i="8"/>
  <c r="M4678" i="8"/>
  <c r="L4678" i="8"/>
  <c r="K4678" i="8"/>
  <c r="J4678" i="8"/>
  <c r="I4678" i="8"/>
  <c r="M4677" i="8"/>
  <c r="L4677" i="8"/>
  <c r="K4677" i="8"/>
  <c r="J4677" i="8"/>
  <c r="I4677" i="8"/>
  <c r="M4676" i="8"/>
  <c r="L4676" i="8"/>
  <c r="K4676" i="8"/>
  <c r="J4676" i="8"/>
  <c r="I4676" i="8"/>
  <c r="M4675" i="8"/>
  <c r="L4675" i="8"/>
  <c r="K4675" i="8"/>
  <c r="J4675" i="8"/>
  <c r="I4675" i="8"/>
  <c r="M4674" i="8"/>
  <c r="L4674" i="8"/>
  <c r="K4674" i="8"/>
  <c r="J4674" i="8"/>
  <c r="I4674" i="8"/>
  <c r="M4673" i="8"/>
  <c r="L4673" i="8"/>
  <c r="K4673" i="8"/>
  <c r="J4673" i="8"/>
  <c r="I4673" i="8"/>
  <c r="M4672" i="8"/>
  <c r="L4672" i="8"/>
  <c r="K4672" i="8"/>
  <c r="J4672" i="8"/>
  <c r="I4672" i="8"/>
  <c r="M4671" i="8"/>
  <c r="L4671" i="8"/>
  <c r="K4671" i="8"/>
  <c r="J4671" i="8"/>
  <c r="I4671" i="8"/>
  <c r="M4670" i="8"/>
  <c r="L4670" i="8"/>
  <c r="K4670" i="8"/>
  <c r="J4670" i="8"/>
  <c r="I4670" i="8"/>
  <c r="M4669" i="8"/>
  <c r="L4669" i="8"/>
  <c r="K4669" i="8"/>
  <c r="J4669" i="8"/>
  <c r="I4669" i="8"/>
  <c r="M4668" i="8"/>
  <c r="L4668" i="8"/>
  <c r="K4668" i="8"/>
  <c r="J4668" i="8"/>
  <c r="I4668" i="8"/>
  <c r="M4667" i="8"/>
  <c r="L4667" i="8"/>
  <c r="K4667" i="8"/>
  <c r="J4667" i="8"/>
  <c r="I4667" i="8"/>
  <c r="M4666" i="8"/>
  <c r="L4666" i="8"/>
  <c r="K4666" i="8"/>
  <c r="J4666" i="8"/>
  <c r="I4666" i="8"/>
  <c r="M4665" i="8"/>
  <c r="L4665" i="8"/>
  <c r="K4665" i="8"/>
  <c r="J4665" i="8"/>
  <c r="I4665" i="8"/>
  <c r="M4664" i="8"/>
  <c r="L4664" i="8"/>
  <c r="K4664" i="8"/>
  <c r="J4664" i="8"/>
  <c r="I4664" i="8"/>
  <c r="M4663" i="8"/>
  <c r="L4663" i="8"/>
  <c r="K4663" i="8"/>
  <c r="J4663" i="8"/>
  <c r="I4663" i="8"/>
  <c r="M4662" i="8"/>
  <c r="L4662" i="8"/>
  <c r="K4662" i="8"/>
  <c r="J4662" i="8"/>
  <c r="I4662" i="8"/>
  <c r="M4661" i="8"/>
  <c r="L4661" i="8"/>
  <c r="K4661" i="8"/>
  <c r="J4661" i="8"/>
  <c r="I4661" i="8"/>
  <c r="M4660" i="8"/>
  <c r="L4660" i="8"/>
  <c r="K4660" i="8"/>
  <c r="J4660" i="8"/>
  <c r="I4660" i="8"/>
  <c r="M4659" i="8"/>
  <c r="L4659" i="8"/>
  <c r="K4659" i="8"/>
  <c r="J4659" i="8"/>
  <c r="I4659" i="8"/>
  <c r="M4658" i="8"/>
  <c r="L4658" i="8"/>
  <c r="K4658" i="8"/>
  <c r="J4658" i="8"/>
  <c r="I4658" i="8"/>
  <c r="M4657" i="8"/>
  <c r="L4657" i="8"/>
  <c r="K4657" i="8"/>
  <c r="J4657" i="8"/>
  <c r="I4657" i="8"/>
  <c r="M4656" i="8"/>
  <c r="L4656" i="8"/>
  <c r="K4656" i="8"/>
  <c r="J4656" i="8"/>
  <c r="I4656" i="8"/>
  <c r="M4655" i="8"/>
  <c r="L4655" i="8"/>
  <c r="K4655" i="8"/>
  <c r="J4655" i="8"/>
  <c r="I4655" i="8"/>
  <c r="M4654" i="8"/>
  <c r="L4654" i="8"/>
  <c r="K4654" i="8"/>
  <c r="J4654" i="8"/>
  <c r="I4654" i="8"/>
  <c r="M4653" i="8"/>
  <c r="L4653" i="8"/>
  <c r="K4653" i="8"/>
  <c r="J4653" i="8"/>
  <c r="I4653" i="8"/>
  <c r="M4652" i="8"/>
  <c r="L4652" i="8"/>
  <c r="K4652" i="8"/>
  <c r="J4652" i="8"/>
  <c r="I4652" i="8"/>
  <c r="M4651" i="8"/>
  <c r="L4651" i="8"/>
  <c r="K4651" i="8"/>
  <c r="J4651" i="8"/>
  <c r="I4651" i="8"/>
  <c r="M4650" i="8"/>
  <c r="L4650" i="8"/>
  <c r="K4650" i="8"/>
  <c r="J4650" i="8"/>
  <c r="I4650" i="8"/>
  <c r="M4649" i="8"/>
  <c r="L4649" i="8"/>
  <c r="K4649" i="8"/>
  <c r="J4649" i="8"/>
  <c r="I4649" i="8"/>
  <c r="M4648" i="8"/>
  <c r="L4648" i="8"/>
  <c r="K4648" i="8"/>
  <c r="J4648" i="8"/>
  <c r="I4648" i="8"/>
  <c r="M4647" i="8"/>
  <c r="L4647" i="8"/>
  <c r="K4647" i="8"/>
  <c r="J4647" i="8"/>
  <c r="I4647" i="8"/>
  <c r="M4646" i="8"/>
  <c r="L4646" i="8"/>
  <c r="K4646" i="8"/>
  <c r="J4646" i="8"/>
  <c r="I4646" i="8"/>
  <c r="M4645" i="8"/>
  <c r="L4645" i="8"/>
  <c r="K4645" i="8"/>
  <c r="J4645" i="8"/>
  <c r="I4645" i="8"/>
  <c r="M4644" i="8"/>
  <c r="L4644" i="8"/>
  <c r="K4644" i="8"/>
  <c r="J4644" i="8"/>
  <c r="I4644" i="8"/>
  <c r="M4643" i="8"/>
  <c r="L4643" i="8"/>
  <c r="K4643" i="8"/>
  <c r="J4643" i="8"/>
  <c r="I4643" i="8"/>
  <c r="M4642" i="8"/>
  <c r="L4642" i="8"/>
  <c r="K4642" i="8"/>
  <c r="J4642" i="8"/>
  <c r="I4642" i="8"/>
  <c r="M4641" i="8"/>
  <c r="L4641" i="8"/>
  <c r="K4641" i="8"/>
  <c r="J4641" i="8"/>
  <c r="I4641" i="8"/>
  <c r="M4640" i="8"/>
  <c r="L4640" i="8"/>
  <c r="K4640" i="8"/>
  <c r="J4640" i="8"/>
  <c r="I4640" i="8"/>
  <c r="M4639" i="8"/>
  <c r="L4639" i="8"/>
  <c r="K4639" i="8"/>
  <c r="J4639" i="8"/>
  <c r="I4639" i="8"/>
  <c r="M4638" i="8"/>
  <c r="L4638" i="8"/>
  <c r="K4638" i="8"/>
  <c r="J4638" i="8"/>
  <c r="I4638" i="8"/>
  <c r="M4637" i="8"/>
  <c r="L4637" i="8"/>
  <c r="K4637" i="8"/>
  <c r="J4637" i="8"/>
  <c r="I4637" i="8"/>
  <c r="M4636" i="8"/>
  <c r="L4636" i="8"/>
  <c r="K4636" i="8"/>
  <c r="J4636" i="8"/>
  <c r="I4636" i="8"/>
  <c r="M4635" i="8"/>
  <c r="L4635" i="8"/>
  <c r="K4635" i="8"/>
  <c r="J4635" i="8"/>
  <c r="I4635" i="8"/>
  <c r="M4634" i="8"/>
  <c r="L4634" i="8"/>
  <c r="K4634" i="8"/>
  <c r="J4634" i="8"/>
  <c r="I4634" i="8"/>
  <c r="M4633" i="8"/>
  <c r="L4633" i="8"/>
  <c r="K4633" i="8"/>
  <c r="J4633" i="8"/>
  <c r="I4633" i="8"/>
  <c r="M4632" i="8"/>
  <c r="L4632" i="8"/>
  <c r="K4632" i="8"/>
  <c r="J4632" i="8"/>
  <c r="I4632" i="8"/>
  <c r="M4631" i="8"/>
  <c r="L4631" i="8"/>
  <c r="K4631" i="8"/>
  <c r="J4631" i="8"/>
  <c r="I4631" i="8"/>
  <c r="M4630" i="8"/>
  <c r="L4630" i="8"/>
  <c r="K4630" i="8"/>
  <c r="J4630" i="8"/>
  <c r="I4630" i="8"/>
  <c r="M4629" i="8"/>
  <c r="L4629" i="8"/>
  <c r="K4629" i="8"/>
  <c r="J4629" i="8"/>
  <c r="I4629" i="8"/>
  <c r="M4628" i="8"/>
  <c r="L4628" i="8"/>
  <c r="K4628" i="8"/>
  <c r="J4628" i="8"/>
  <c r="I4628" i="8"/>
  <c r="M4627" i="8"/>
  <c r="L4627" i="8"/>
  <c r="K4627" i="8"/>
  <c r="J4627" i="8"/>
  <c r="I4627" i="8"/>
  <c r="M4626" i="8"/>
  <c r="L4626" i="8"/>
  <c r="K4626" i="8"/>
  <c r="J4626" i="8"/>
  <c r="I4626" i="8"/>
  <c r="M4625" i="8"/>
  <c r="L4625" i="8"/>
  <c r="K4625" i="8"/>
  <c r="J4625" i="8"/>
  <c r="I4625" i="8"/>
  <c r="M4624" i="8"/>
  <c r="L4624" i="8"/>
  <c r="K4624" i="8"/>
  <c r="J4624" i="8"/>
  <c r="I4624" i="8"/>
  <c r="M4623" i="8"/>
  <c r="L4623" i="8"/>
  <c r="K4623" i="8"/>
  <c r="J4623" i="8"/>
  <c r="I4623" i="8"/>
  <c r="M4622" i="8"/>
  <c r="L4622" i="8"/>
  <c r="K4622" i="8"/>
  <c r="J4622" i="8"/>
  <c r="I4622" i="8"/>
  <c r="M4621" i="8"/>
  <c r="L4621" i="8"/>
  <c r="K4621" i="8"/>
  <c r="J4621" i="8"/>
  <c r="I4621" i="8"/>
  <c r="M4620" i="8"/>
  <c r="L4620" i="8"/>
  <c r="K4620" i="8"/>
  <c r="J4620" i="8"/>
  <c r="I4620" i="8"/>
  <c r="M4619" i="8"/>
  <c r="L4619" i="8"/>
  <c r="K4619" i="8"/>
  <c r="J4619" i="8"/>
  <c r="I4619" i="8"/>
  <c r="M4618" i="8"/>
  <c r="L4618" i="8"/>
  <c r="K4618" i="8"/>
  <c r="J4618" i="8"/>
  <c r="I4618" i="8"/>
  <c r="M4617" i="8"/>
  <c r="L4617" i="8"/>
  <c r="K4617" i="8"/>
  <c r="J4617" i="8"/>
  <c r="I4617" i="8"/>
  <c r="M4616" i="8"/>
  <c r="L4616" i="8"/>
  <c r="K4616" i="8"/>
  <c r="J4616" i="8"/>
  <c r="I4616" i="8"/>
  <c r="M4615" i="8"/>
  <c r="L4615" i="8"/>
  <c r="K4615" i="8"/>
  <c r="J4615" i="8"/>
  <c r="I4615" i="8"/>
  <c r="M4614" i="8"/>
  <c r="L4614" i="8"/>
  <c r="K4614" i="8"/>
  <c r="J4614" i="8"/>
  <c r="I4614" i="8"/>
  <c r="M4613" i="8"/>
  <c r="L4613" i="8"/>
  <c r="K4613" i="8"/>
  <c r="J4613" i="8"/>
  <c r="I4613" i="8"/>
  <c r="M4612" i="8"/>
  <c r="L4612" i="8"/>
  <c r="K4612" i="8"/>
  <c r="J4612" i="8"/>
  <c r="I4612" i="8"/>
  <c r="M4611" i="8"/>
  <c r="L4611" i="8"/>
  <c r="K4611" i="8"/>
  <c r="J4611" i="8"/>
  <c r="I4611" i="8"/>
  <c r="M4610" i="8"/>
  <c r="L4610" i="8"/>
  <c r="K4610" i="8"/>
  <c r="J4610" i="8"/>
  <c r="I4610" i="8"/>
  <c r="M4609" i="8"/>
  <c r="L4609" i="8"/>
  <c r="K4609" i="8"/>
  <c r="J4609" i="8"/>
  <c r="I4609" i="8"/>
  <c r="M4608" i="8"/>
  <c r="L4608" i="8"/>
  <c r="K4608" i="8"/>
  <c r="J4608" i="8"/>
  <c r="I4608" i="8"/>
  <c r="M4607" i="8"/>
  <c r="L4607" i="8"/>
  <c r="K4607" i="8"/>
  <c r="J4607" i="8"/>
  <c r="I4607" i="8"/>
  <c r="M4606" i="8"/>
  <c r="L4606" i="8"/>
  <c r="K4606" i="8"/>
  <c r="J4606" i="8"/>
  <c r="I4606" i="8"/>
  <c r="M4605" i="8"/>
  <c r="L4605" i="8"/>
  <c r="K4605" i="8"/>
  <c r="J4605" i="8"/>
  <c r="I4605" i="8"/>
  <c r="M4604" i="8"/>
  <c r="L4604" i="8"/>
  <c r="K4604" i="8"/>
  <c r="J4604" i="8"/>
  <c r="I4604" i="8"/>
  <c r="M4603" i="8"/>
  <c r="L4603" i="8"/>
  <c r="K4603" i="8"/>
  <c r="J4603" i="8"/>
  <c r="I4603" i="8"/>
  <c r="M4602" i="8"/>
  <c r="L4602" i="8"/>
  <c r="K4602" i="8"/>
  <c r="J4602" i="8"/>
  <c r="I4602" i="8"/>
  <c r="M4601" i="8"/>
  <c r="L4601" i="8"/>
  <c r="K4601" i="8"/>
  <c r="J4601" i="8"/>
  <c r="I4601" i="8"/>
  <c r="M4600" i="8"/>
  <c r="L4600" i="8"/>
  <c r="K4600" i="8"/>
  <c r="J4600" i="8"/>
  <c r="I4600" i="8"/>
  <c r="M4599" i="8"/>
  <c r="L4599" i="8"/>
  <c r="K4599" i="8"/>
  <c r="J4599" i="8"/>
  <c r="I4599" i="8"/>
  <c r="M4598" i="8"/>
  <c r="L4598" i="8"/>
  <c r="K4598" i="8"/>
  <c r="J4598" i="8"/>
  <c r="I4598" i="8"/>
  <c r="M4597" i="8"/>
  <c r="L4597" i="8"/>
  <c r="K4597" i="8"/>
  <c r="J4597" i="8"/>
  <c r="I4597" i="8"/>
  <c r="M4596" i="8"/>
  <c r="L4596" i="8"/>
  <c r="K4596" i="8"/>
  <c r="J4596" i="8"/>
  <c r="I4596" i="8"/>
  <c r="M4595" i="8"/>
  <c r="L4595" i="8"/>
  <c r="K4595" i="8"/>
  <c r="J4595" i="8"/>
  <c r="I4595" i="8"/>
  <c r="M4594" i="8"/>
  <c r="L4594" i="8"/>
  <c r="K4594" i="8"/>
  <c r="J4594" i="8"/>
  <c r="I4594" i="8"/>
  <c r="M4593" i="8"/>
  <c r="L4593" i="8"/>
  <c r="K4593" i="8"/>
  <c r="J4593" i="8"/>
  <c r="I4593" i="8"/>
  <c r="M4592" i="8"/>
  <c r="L4592" i="8"/>
  <c r="K4592" i="8"/>
  <c r="J4592" i="8"/>
  <c r="I4592" i="8"/>
  <c r="M4591" i="8"/>
  <c r="L4591" i="8"/>
  <c r="K4591" i="8"/>
  <c r="J4591" i="8"/>
  <c r="I4591" i="8"/>
  <c r="M4590" i="8"/>
  <c r="L4590" i="8"/>
  <c r="K4590" i="8"/>
  <c r="J4590" i="8"/>
  <c r="I4590" i="8"/>
  <c r="M4589" i="8"/>
  <c r="L4589" i="8"/>
  <c r="K4589" i="8"/>
  <c r="J4589" i="8"/>
  <c r="I4589" i="8"/>
  <c r="M4588" i="8"/>
  <c r="L4588" i="8"/>
  <c r="K4588" i="8"/>
  <c r="J4588" i="8"/>
  <c r="I4588" i="8"/>
  <c r="M4587" i="8"/>
  <c r="L4587" i="8"/>
  <c r="K4587" i="8"/>
  <c r="J4587" i="8"/>
  <c r="I4587" i="8"/>
  <c r="M4586" i="8"/>
  <c r="L4586" i="8"/>
  <c r="K4586" i="8"/>
  <c r="J4586" i="8"/>
  <c r="I4586" i="8"/>
  <c r="M4585" i="8"/>
  <c r="L4585" i="8"/>
  <c r="K4585" i="8"/>
  <c r="J4585" i="8"/>
  <c r="I4585" i="8"/>
  <c r="M4584" i="8"/>
  <c r="L4584" i="8"/>
  <c r="K4584" i="8"/>
  <c r="J4584" i="8"/>
  <c r="I4584" i="8"/>
  <c r="M4583" i="8"/>
  <c r="L4583" i="8"/>
  <c r="K4583" i="8"/>
  <c r="J4583" i="8"/>
  <c r="I4583" i="8"/>
  <c r="M4582" i="8"/>
  <c r="L4582" i="8"/>
  <c r="K4582" i="8"/>
  <c r="J4582" i="8"/>
  <c r="I4582" i="8"/>
  <c r="M4581" i="8"/>
  <c r="L4581" i="8"/>
  <c r="K4581" i="8"/>
  <c r="J4581" i="8"/>
  <c r="I4581" i="8"/>
  <c r="M4580" i="8"/>
  <c r="L4580" i="8"/>
  <c r="K4580" i="8"/>
  <c r="J4580" i="8"/>
  <c r="I4580" i="8"/>
  <c r="M4579" i="8"/>
  <c r="L4579" i="8"/>
  <c r="K4579" i="8"/>
  <c r="J4579" i="8"/>
  <c r="I4579" i="8"/>
  <c r="M4578" i="8"/>
  <c r="L4578" i="8"/>
  <c r="K4578" i="8"/>
  <c r="J4578" i="8"/>
  <c r="I4578" i="8"/>
  <c r="M4577" i="8"/>
  <c r="L4577" i="8"/>
  <c r="K4577" i="8"/>
  <c r="J4577" i="8"/>
  <c r="I4577" i="8"/>
  <c r="M4576" i="8"/>
  <c r="L4576" i="8"/>
  <c r="K4576" i="8"/>
  <c r="J4576" i="8"/>
  <c r="I4576" i="8"/>
  <c r="M4575" i="8"/>
  <c r="L4575" i="8"/>
  <c r="K4575" i="8"/>
  <c r="J4575" i="8"/>
  <c r="I4575" i="8"/>
  <c r="M4574" i="8"/>
  <c r="L4574" i="8"/>
  <c r="K4574" i="8"/>
  <c r="J4574" i="8"/>
  <c r="I4574" i="8"/>
  <c r="M4573" i="8"/>
  <c r="L4573" i="8"/>
  <c r="K4573" i="8"/>
  <c r="J4573" i="8"/>
  <c r="I4573" i="8"/>
  <c r="M4572" i="8"/>
  <c r="L4572" i="8"/>
  <c r="K4572" i="8"/>
  <c r="J4572" i="8"/>
  <c r="I4572" i="8"/>
  <c r="M4571" i="8"/>
  <c r="L4571" i="8"/>
  <c r="K4571" i="8"/>
  <c r="J4571" i="8"/>
  <c r="I4571" i="8"/>
  <c r="M4570" i="8"/>
  <c r="L4570" i="8"/>
  <c r="K4570" i="8"/>
  <c r="J4570" i="8"/>
  <c r="I4570" i="8"/>
  <c r="M4569" i="8"/>
  <c r="L4569" i="8"/>
  <c r="K4569" i="8"/>
  <c r="J4569" i="8"/>
  <c r="I4569" i="8"/>
  <c r="M4568" i="8"/>
  <c r="L4568" i="8"/>
  <c r="K4568" i="8"/>
  <c r="J4568" i="8"/>
  <c r="I4568" i="8"/>
  <c r="M4567" i="8"/>
  <c r="L4567" i="8"/>
  <c r="K4567" i="8"/>
  <c r="J4567" i="8"/>
  <c r="I4567" i="8"/>
  <c r="M4566" i="8"/>
  <c r="L4566" i="8"/>
  <c r="K4566" i="8"/>
  <c r="J4566" i="8"/>
  <c r="I4566" i="8"/>
  <c r="M4565" i="8"/>
  <c r="L4565" i="8"/>
  <c r="K4565" i="8"/>
  <c r="J4565" i="8"/>
  <c r="I4565" i="8"/>
  <c r="M4564" i="8"/>
  <c r="L4564" i="8"/>
  <c r="K4564" i="8"/>
  <c r="J4564" i="8"/>
  <c r="I4564" i="8"/>
  <c r="M4563" i="8"/>
  <c r="L4563" i="8"/>
  <c r="K4563" i="8"/>
  <c r="J4563" i="8"/>
  <c r="I4563" i="8"/>
  <c r="M4562" i="8"/>
  <c r="L4562" i="8"/>
  <c r="K4562" i="8"/>
  <c r="J4562" i="8"/>
  <c r="I4562" i="8"/>
  <c r="M4561" i="8"/>
  <c r="L4561" i="8"/>
  <c r="K4561" i="8"/>
  <c r="J4561" i="8"/>
  <c r="I4561" i="8"/>
  <c r="M4560" i="8"/>
  <c r="L4560" i="8"/>
  <c r="K4560" i="8"/>
  <c r="J4560" i="8"/>
  <c r="I4560" i="8"/>
  <c r="M4559" i="8"/>
  <c r="L4559" i="8"/>
  <c r="K4559" i="8"/>
  <c r="J4559" i="8"/>
  <c r="I4559" i="8"/>
  <c r="M4558" i="8"/>
  <c r="L4558" i="8"/>
  <c r="K4558" i="8"/>
  <c r="J4558" i="8"/>
  <c r="I4558" i="8"/>
  <c r="M4557" i="8"/>
  <c r="L4557" i="8"/>
  <c r="K4557" i="8"/>
  <c r="J4557" i="8"/>
  <c r="I4557" i="8"/>
  <c r="M4556" i="8"/>
  <c r="L4556" i="8"/>
  <c r="K4556" i="8"/>
  <c r="J4556" i="8"/>
  <c r="I4556" i="8"/>
  <c r="M4555" i="8"/>
  <c r="L4555" i="8"/>
  <c r="K4555" i="8"/>
  <c r="J4555" i="8"/>
  <c r="I4555" i="8"/>
  <c r="M4554" i="8"/>
  <c r="L4554" i="8"/>
  <c r="K4554" i="8"/>
  <c r="J4554" i="8"/>
  <c r="I4554" i="8"/>
  <c r="M4553" i="8"/>
  <c r="L4553" i="8"/>
  <c r="K4553" i="8"/>
  <c r="J4553" i="8"/>
  <c r="I4553" i="8"/>
  <c r="M4552" i="8"/>
  <c r="L4552" i="8"/>
  <c r="K4552" i="8"/>
  <c r="J4552" i="8"/>
  <c r="I4552" i="8"/>
  <c r="M4551" i="8"/>
  <c r="L4551" i="8"/>
  <c r="K4551" i="8"/>
  <c r="J4551" i="8"/>
  <c r="I4551" i="8"/>
  <c r="M4550" i="8"/>
  <c r="L4550" i="8"/>
  <c r="K4550" i="8"/>
  <c r="J4550" i="8"/>
  <c r="I4550" i="8"/>
  <c r="M4549" i="8"/>
  <c r="L4549" i="8"/>
  <c r="K4549" i="8"/>
  <c r="J4549" i="8"/>
  <c r="I4549" i="8"/>
  <c r="M4548" i="8"/>
  <c r="L4548" i="8"/>
  <c r="K4548" i="8"/>
  <c r="J4548" i="8"/>
  <c r="I4548" i="8"/>
  <c r="M4547" i="8"/>
  <c r="L4547" i="8"/>
  <c r="K4547" i="8"/>
  <c r="J4547" i="8"/>
  <c r="I4547" i="8"/>
  <c r="M4546" i="8"/>
  <c r="L4546" i="8"/>
  <c r="K4546" i="8"/>
  <c r="J4546" i="8"/>
  <c r="I4546" i="8"/>
  <c r="M4545" i="8"/>
  <c r="L4545" i="8"/>
  <c r="K4545" i="8"/>
  <c r="J4545" i="8"/>
  <c r="I4545" i="8"/>
  <c r="M4544" i="8"/>
  <c r="L4544" i="8"/>
  <c r="K4544" i="8"/>
  <c r="J4544" i="8"/>
  <c r="I4544" i="8"/>
  <c r="M4543" i="8"/>
  <c r="L4543" i="8"/>
  <c r="K4543" i="8"/>
  <c r="J4543" i="8"/>
  <c r="I4543" i="8"/>
  <c r="M4542" i="8"/>
  <c r="L4542" i="8"/>
  <c r="K4542" i="8"/>
  <c r="J4542" i="8"/>
  <c r="I4542" i="8"/>
  <c r="M4541" i="8"/>
  <c r="L4541" i="8"/>
  <c r="K4541" i="8"/>
  <c r="J4541" i="8"/>
  <c r="I4541" i="8"/>
  <c r="M4540" i="8"/>
  <c r="L4540" i="8"/>
  <c r="K4540" i="8"/>
  <c r="J4540" i="8"/>
  <c r="I4540" i="8"/>
  <c r="M4539" i="8"/>
  <c r="L4539" i="8"/>
  <c r="K4539" i="8"/>
  <c r="J4539" i="8"/>
  <c r="I4539" i="8"/>
  <c r="M4538" i="8"/>
  <c r="L4538" i="8"/>
  <c r="K4538" i="8"/>
  <c r="J4538" i="8"/>
  <c r="I4538" i="8"/>
  <c r="M4537" i="8"/>
  <c r="L4537" i="8"/>
  <c r="K4537" i="8"/>
  <c r="J4537" i="8"/>
  <c r="I4537" i="8"/>
  <c r="M4536" i="8"/>
  <c r="L4536" i="8"/>
  <c r="K4536" i="8"/>
  <c r="J4536" i="8"/>
  <c r="I4536" i="8"/>
  <c r="M4535" i="8"/>
  <c r="L4535" i="8"/>
  <c r="K4535" i="8"/>
  <c r="J4535" i="8"/>
  <c r="I4535" i="8"/>
  <c r="M4534" i="8"/>
  <c r="L4534" i="8"/>
  <c r="K4534" i="8"/>
  <c r="J4534" i="8"/>
  <c r="I4534" i="8"/>
  <c r="M4533" i="8"/>
  <c r="L4533" i="8"/>
  <c r="K4533" i="8"/>
  <c r="J4533" i="8"/>
  <c r="I4533" i="8"/>
  <c r="M4532" i="8"/>
  <c r="L4532" i="8"/>
  <c r="K4532" i="8"/>
  <c r="J4532" i="8"/>
  <c r="I4532" i="8"/>
  <c r="M4531" i="8"/>
  <c r="L4531" i="8"/>
  <c r="K4531" i="8"/>
  <c r="J4531" i="8"/>
  <c r="I4531" i="8"/>
  <c r="M4530" i="8"/>
  <c r="L4530" i="8"/>
  <c r="K4530" i="8"/>
  <c r="J4530" i="8"/>
  <c r="I4530" i="8"/>
  <c r="M4529" i="8"/>
  <c r="L4529" i="8"/>
  <c r="K4529" i="8"/>
  <c r="J4529" i="8"/>
  <c r="I4529" i="8"/>
  <c r="M4528" i="8"/>
  <c r="L4528" i="8"/>
  <c r="K4528" i="8"/>
  <c r="J4528" i="8"/>
  <c r="I4528" i="8"/>
  <c r="M4527" i="8"/>
  <c r="L4527" i="8"/>
  <c r="K4527" i="8"/>
  <c r="J4527" i="8"/>
  <c r="I4527" i="8"/>
  <c r="M4526" i="8"/>
  <c r="L4526" i="8"/>
  <c r="K4526" i="8"/>
  <c r="J4526" i="8"/>
  <c r="I4526" i="8"/>
  <c r="M4525" i="8"/>
  <c r="L4525" i="8"/>
  <c r="K4525" i="8"/>
  <c r="J4525" i="8"/>
  <c r="I4525" i="8"/>
  <c r="M4524" i="8"/>
  <c r="L4524" i="8"/>
  <c r="K4524" i="8"/>
  <c r="J4524" i="8"/>
  <c r="I4524" i="8"/>
  <c r="M4523" i="8"/>
  <c r="L4523" i="8"/>
  <c r="K4523" i="8"/>
  <c r="J4523" i="8"/>
  <c r="I4523" i="8"/>
  <c r="M4522" i="8"/>
  <c r="L4522" i="8"/>
  <c r="K4522" i="8"/>
  <c r="J4522" i="8"/>
  <c r="I4522" i="8"/>
  <c r="M4521" i="8"/>
  <c r="L4521" i="8"/>
  <c r="K4521" i="8"/>
  <c r="J4521" i="8"/>
  <c r="I4521" i="8"/>
  <c r="M4520" i="8"/>
  <c r="L4520" i="8"/>
  <c r="K4520" i="8"/>
  <c r="J4520" i="8"/>
  <c r="I4520" i="8"/>
  <c r="M4519" i="8"/>
  <c r="L4519" i="8"/>
  <c r="K4519" i="8"/>
  <c r="J4519" i="8"/>
  <c r="I4519" i="8"/>
  <c r="M4518" i="8"/>
  <c r="L4518" i="8"/>
  <c r="K4518" i="8"/>
  <c r="J4518" i="8"/>
  <c r="I4518" i="8"/>
  <c r="M4517" i="8"/>
  <c r="L4517" i="8"/>
  <c r="K4517" i="8"/>
  <c r="J4517" i="8"/>
  <c r="I4517" i="8"/>
  <c r="M4516" i="8"/>
  <c r="L4516" i="8"/>
  <c r="K4516" i="8"/>
  <c r="J4516" i="8"/>
  <c r="I4516" i="8"/>
  <c r="M4515" i="8"/>
  <c r="L4515" i="8"/>
  <c r="K4515" i="8"/>
  <c r="J4515" i="8"/>
  <c r="I4515" i="8"/>
  <c r="M4514" i="8"/>
  <c r="L4514" i="8"/>
  <c r="K4514" i="8"/>
  <c r="J4514" i="8"/>
  <c r="I4514" i="8"/>
  <c r="M4513" i="8"/>
  <c r="L4513" i="8"/>
  <c r="K4513" i="8"/>
  <c r="J4513" i="8"/>
  <c r="I4513" i="8"/>
  <c r="M4512" i="8"/>
  <c r="L4512" i="8"/>
  <c r="K4512" i="8"/>
  <c r="J4512" i="8"/>
  <c r="I4512" i="8"/>
  <c r="M4511" i="8"/>
  <c r="L4511" i="8"/>
  <c r="K4511" i="8"/>
  <c r="J4511" i="8"/>
  <c r="I4511" i="8"/>
  <c r="M4510" i="8"/>
  <c r="L4510" i="8"/>
  <c r="K4510" i="8"/>
  <c r="J4510" i="8"/>
  <c r="I4510" i="8"/>
  <c r="M4509" i="8"/>
  <c r="L4509" i="8"/>
  <c r="K4509" i="8"/>
  <c r="J4509" i="8"/>
  <c r="I4509" i="8"/>
  <c r="M4508" i="8"/>
  <c r="L4508" i="8"/>
  <c r="K4508" i="8"/>
  <c r="J4508" i="8"/>
  <c r="I4508" i="8"/>
  <c r="M4507" i="8"/>
  <c r="L4507" i="8"/>
  <c r="K4507" i="8"/>
  <c r="J4507" i="8"/>
  <c r="I4507" i="8"/>
  <c r="M4506" i="8"/>
  <c r="L4506" i="8"/>
  <c r="K4506" i="8"/>
  <c r="J4506" i="8"/>
  <c r="I4506" i="8"/>
  <c r="M4505" i="8"/>
  <c r="L4505" i="8"/>
  <c r="K4505" i="8"/>
  <c r="J4505" i="8"/>
  <c r="I4505" i="8"/>
  <c r="M4504" i="8"/>
  <c r="L4504" i="8"/>
  <c r="K4504" i="8"/>
  <c r="J4504" i="8"/>
  <c r="I4504" i="8"/>
  <c r="M4503" i="8"/>
  <c r="L4503" i="8"/>
  <c r="K4503" i="8"/>
  <c r="J4503" i="8"/>
  <c r="I4503" i="8"/>
  <c r="M4502" i="8"/>
  <c r="L4502" i="8"/>
  <c r="K4502" i="8"/>
  <c r="J4502" i="8"/>
  <c r="I4502" i="8"/>
  <c r="M4501" i="8"/>
  <c r="L4501" i="8"/>
  <c r="K4501" i="8"/>
  <c r="J4501" i="8"/>
  <c r="I4501" i="8"/>
  <c r="M4500" i="8"/>
  <c r="L4500" i="8"/>
  <c r="K4500" i="8"/>
  <c r="J4500" i="8"/>
  <c r="I4500" i="8"/>
  <c r="M4499" i="8"/>
  <c r="L4499" i="8"/>
  <c r="K4499" i="8"/>
  <c r="J4499" i="8"/>
  <c r="I4499" i="8"/>
  <c r="M4498" i="8"/>
  <c r="L4498" i="8"/>
  <c r="K4498" i="8"/>
  <c r="J4498" i="8"/>
  <c r="I4498" i="8"/>
  <c r="M4497" i="8"/>
  <c r="L4497" i="8"/>
  <c r="K4497" i="8"/>
  <c r="J4497" i="8"/>
  <c r="I4497" i="8"/>
  <c r="M4496" i="8"/>
  <c r="L4496" i="8"/>
  <c r="K4496" i="8"/>
  <c r="J4496" i="8"/>
  <c r="I4496" i="8"/>
  <c r="M4495" i="8"/>
  <c r="L4495" i="8"/>
  <c r="K4495" i="8"/>
  <c r="J4495" i="8"/>
  <c r="I4495" i="8"/>
  <c r="M4494" i="8"/>
  <c r="L4494" i="8"/>
  <c r="K4494" i="8"/>
  <c r="J4494" i="8"/>
  <c r="I4494" i="8"/>
  <c r="M4493" i="8"/>
  <c r="L4493" i="8"/>
  <c r="K4493" i="8"/>
  <c r="J4493" i="8"/>
  <c r="I4493" i="8"/>
  <c r="M4492" i="8"/>
  <c r="L4492" i="8"/>
  <c r="K4492" i="8"/>
  <c r="J4492" i="8"/>
  <c r="I4492" i="8"/>
  <c r="M4491" i="8"/>
  <c r="L4491" i="8"/>
  <c r="K4491" i="8"/>
  <c r="J4491" i="8"/>
  <c r="I4491" i="8"/>
  <c r="M4490" i="8"/>
  <c r="L4490" i="8"/>
  <c r="K4490" i="8"/>
  <c r="J4490" i="8"/>
  <c r="I4490" i="8"/>
  <c r="M4489" i="8"/>
  <c r="L4489" i="8"/>
  <c r="K4489" i="8"/>
  <c r="J4489" i="8"/>
  <c r="I4489" i="8"/>
  <c r="M4488" i="8"/>
  <c r="L4488" i="8"/>
  <c r="K4488" i="8"/>
  <c r="J4488" i="8"/>
  <c r="I4488" i="8"/>
  <c r="M4487" i="8"/>
  <c r="L4487" i="8"/>
  <c r="K4487" i="8"/>
  <c r="J4487" i="8"/>
  <c r="I4487" i="8"/>
  <c r="M4486" i="8"/>
  <c r="L4486" i="8"/>
  <c r="K4486" i="8"/>
  <c r="J4486" i="8"/>
  <c r="I4486" i="8"/>
  <c r="M4485" i="8"/>
  <c r="L4485" i="8"/>
  <c r="K4485" i="8"/>
  <c r="J4485" i="8"/>
  <c r="I4485" i="8"/>
  <c r="M4484" i="8"/>
  <c r="L4484" i="8"/>
  <c r="K4484" i="8"/>
  <c r="J4484" i="8"/>
  <c r="I4484" i="8"/>
  <c r="M4483" i="8"/>
  <c r="L4483" i="8"/>
  <c r="K4483" i="8"/>
  <c r="J4483" i="8"/>
  <c r="I4483" i="8"/>
  <c r="M4482" i="8"/>
  <c r="L4482" i="8"/>
  <c r="K4482" i="8"/>
  <c r="J4482" i="8"/>
  <c r="I4482" i="8"/>
  <c r="M4481" i="8"/>
  <c r="L4481" i="8"/>
  <c r="K4481" i="8"/>
  <c r="J4481" i="8"/>
  <c r="I4481" i="8"/>
  <c r="M4480" i="8"/>
  <c r="L4480" i="8"/>
  <c r="K4480" i="8"/>
  <c r="J4480" i="8"/>
  <c r="I4480" i="8"/>
  <c r="M4479" i="8"/>
  <c r="L4479" i="8"/>
  <c r="K4479" i="8"/>
  <c r="J4479" i="8"/>
  <c r="I4479" i="8"/>
  <c r="M4478" i="8"/>
  <c r="L4478" i="8"/>
  <c r="K4478" i="8"/>
  <c r="J4478" i="8"/>
  <c r="I4478" i="8"/>
  <c r="M4477" i="8"/>
  <c r="L4477" i="8"/>
  <c r="K4477" i="8"/>
  <c r="J4477" i="8"/>
  <c r="I4477" i="8"/>
  <c r="M4476" i="8"/>
  <c r="L4476" i="8"/>
  <c r="K4476" i="8"/>
  <c r="J4476" i="8"/>
  <c r="I4476" i="8"/>
  <c r="M4475" i="8"/>
  <c r="L4475" i="8"/>
  <c r="K4475" i="8"/>
  <c r="J4475" i="8"/>
  <c r="I4475" i="8"/>
  <c r="M4474" i="8"/>
  <c r="L4474" i="8"/>
  <c r="K4474" i="8"/>
  <c r="J4474" i="8"/>
  <c r="I4474" i="8"/>
  <c r="M4473" i="8"/>
  <c r="L4473" i="8"/>
  <c r="K4473" i="8"/>
  <c r="J4473" i="8"/>
  <c r="I4473" i="8"/>
  <c r="M4472" i="8"/>
  <c r="L4472" i="8"/>
  <c r="K4472" i="8"/>
  <c r="J4472" i="8"/>
  <c r="I4472" i="8"/>
  <c r="M4471" i="8"/>
  <c r="L4471" i="8"/>
  <c r="K4471" i="8"/>
  <c r="J4471" i="8"/>
  <c r="I4471" i="8"/>
  <c r="M4470" i="8"/>
  <c r="L4470" i="8"/>
  <c r="K4470" i="8"/>
  <c r="J4470" i="8"/>
  <c r="I4470" i="8"/>
  <c r="M4469" i="8"/>
  <c r="L4469" i="8"/>
  <c r="K4469" i="8"/>
  <c r="J4469" i="8"/>
  <c r="I4469" i="8"/>
  <c r="M4468" i="8"/>
  <c r="L4468" i="8"/>
  <c r="K4468" i="8"/>
  <c r="J4468" i="8"/>
  <c r="I4468" i="8"/>
  <c r="M4467" i="8"/>
  <c r="L4467" i="8"/>
  <c r="K4467" i="8"/>
  <c r="J4467" i="8"/>
  <c r="I4467" i="8"/>
  <c r="M4466" i="8"/>
  <c r="L4466" i="8"/>
  <c r="K4466" i="8"/>
  <c r="J4466" i="8"/>
  <c r="I4466" i="8"/>
  <c r="M4465" i="8"/>
  <c r="L4465" i="8"/>
  <c r="K4465" i="8"/>
  <c r="J4465" i="8"/>
  <c r="I4465" i="8"/>
  <c r="M4464" i="8"/>
  <c r="L4464" i="8"/>
  <c r="K4464" i="8"/>
  <c r="J4464" i="8"/>
  <c r="I4464" i="8"/>
  <c r="M4463" i="8"/>
  <c r="L4463" i="8"/>
  <c r="K4463" i="8"/>
  <c r="J4463" i="8"/>
  <c r="I4463" i="8"/>
  <c r="M4462" i="8"/>
  <c r="L4462" i="8"/>
  <c r="K4462" i="8"/>
  <c r="J4462" i="8"/>
  <c r="I4462" i="8"/>
  <c r="M4461" i="8"/>
  <c r="L4461" i="8"/>
  <c r="K4461" i="8"/>
  <c r="J4461" i="8"/>
  <c r="I4461" i="8"/>
  <c r="M4460" i="8"/>
  <c r="L4460" i="8"/>
  <c r="K4460" i="8"/>
  <c r="J4460" i="8"/>
  <c r="I4460" i="8"/>
  <c r="M4459" i="8"/>
  <c r="L4459" i="8"/>
  <c r="K4459" i="8"/>
  <c r="J4459" i="8"/>
  <c r="I4459" i="8"/>
  <c r="M4458" i="8"/>
  <c r="L4458" i="8"/>
  <c r="K4458" i="8"/>
  <c r="J4458" i="8"/>
  <c r="I4458" i="8"/>
  <c r="M4457" i="8"/>
  <c r="L4457" i="8"/>
  <c r="K4457" i="8"/>
  <c r="J4457" i="8"/>
  <c r="I4457" i="8"/>
  <c r="M4456" i="8"/>
  <c r="L4456" i="8"/>
  <c r="K4456" i="8"/>
  <c r="J4456" i="8"/>
  <c r="I4456" i="8"/>
  <c r="M4455" i="8"/>
  <c r="L4455" i="8"/>
  <c r="K4455" i="8"/>
  <c r="J4455" i="8"/>
  <c r="I4455" i="8"/>
  <c r="M4454" i="8"/>
  <c r="L4454" i="8"/>
  <c r="K4454" i="8"/>
  <c r="J4454" i="8"/>
  <c r="I4454" i="8"/>
  <c r="M4453" i="8"/>
  <c r="L4453" i="8"/>
  <c r="K4453" i="8"/>
  <c r="J4453" i="8"/>
  <c r="I4453" i="8"/>
  <c r="M4452" i="8"/>
  <c r="L4452" i="8"/>
  <c r="K4452" i="8"/>
  <c r="J4452" i="8"/>
  <c r="I4452" i="8"/>
  <c r="M4451" i="8"/>
  <c r="L4451" i="8"/>
  <c r="K4451" i="8"/>
  <c r="J4451" i="8"/>
  <c r="I4451" i="8"/>
  <c r="M4450" i="8"/>
  <c r="L4450" i="8"/>
  <c r="K4450" i="8"/>
  <c r="J4450" i="8"/>
  <c r="I4450" i="8"/>
  <c r="M4449" i="8"/>
  <c r="L4449" i="8"/>
  <c r="K4449" i="8"/>
  <c r="J4449" i="8"/>
  <c r="I4449" i="8"/>
  <c r="M4448" i="8"/>
  <c r="L4448" i="8"/>
  <c r="K4448" i="8"/>
  <c r="J4448" i="8"/>
  <c r="I4448" i="8"/>
  <c r="M4447" i="8"/>
  <c r="L4447" i="8"/>
  <c r="K4447" i="8"/>
  <c r="J4447" i="8"/>
  <c r="I4447" i="8"/>
  <c r="M4446" i="8"/>
  <c r="L4446" i="8"/>
  <c r="K4446" i="8"/>
  <c r="J4446" i="8"/>
  <c r="I4446" i="8"/>
  <c r="M4445" i="8"/>
  <c r="L4445" i="8"/>
  <c r="K4445" i="8"/>
  <c r="J4445" i="8"/>
  <c r="I4445" i="8"/>
  <c r="M4444" i="8"/>
  <c r="L4444" i="8"/>
  <c r="K4444" i="8"/>
  <c r="J4444" i="8"/>
  <c r="I4444" i="8"/>
  <c r="M4443" i="8"/>
  <c r="L4443" i="8"/>
  <c r="K4443" i="8"/>
  <c r="J4443" i="8"/>
  <c r="I4443" i="8"/>
  <c r="M4442" i="8"/>
  <c r="L4442" i="8"/>
  <c r="K4442" i="8"/>
  <c r="J4442" i="8"/>
  <c r="I4442" i="8"/>
  <c r="M4441" i="8"/>
  <c r="L4441" i="8"/>
  <c r="K4441" i="8"/>
  <c r="J4441" i="8"/>
  <c r="I4441" i="8"/>
  <c r="M4440" i="8"/>
  <c r="L4440" i="8"/>
  <c r="K4440" i="8"/>
  <c r="J4440" i="8"/>
  <c r="I4440" i="8"/>
  <c r="M4439" i="8"/>
  <c r="L4439" i="8"/>
  <c r="K4439" i="8"/>
  <c r="J4439" i="8"/>
  <c r="I4439" i="8"/>
  <c r="M4438" i="8"/>
  <c r="L4438" i="8"/>
  <c r="K4438" i="8"/>
  <c r="J4438" i="8"/>
  <c r="I4438" i="8"/>
  <c r="M4437" i="8"/>
  <c r="L4437" i="8"/>
  <c r="K4437" i="8"/>
  <c r="J4437" i="8"/>
  <c r="I4437" i="8"/>
  <c r="M4436" i="8"/>
  <c r="L4436" i="8"/>
  <c r="K4436" i="8"/>
  <c r="J4436" i="8"/>
  <c r="I4436" i="8"/>
  <c r="M4435" i="8"/>
  <c r="L4435" i="8"/>
  <c r="K4435" i="8"/>
  <c r="J4435" i="8"/>
  <c r="I4435" i="8"/>
  <c r="M4434" i="8"/>
  <c r="L4434" i="8"/>
  <c r="K4434" i="8"/>
  <c r="J4434" i="8"/>
  <c r="I4434" i="8"/>
  <c r="M4433" i="8"/>
  <c r="L4433" i="8"/>
  <c r="K4433" i="8"/>
  <c r="J4433" i="8"/>
  <c r="I4433" i="8"/>
  <c r="M4432" i="8"/>
  <c r="L4432" i="8"/>
  <c r="K4432" i="8"/>
  <c r="J4432" i="8"/>
  <c r="I4432" i="8"/>
  <c r="M4431" i="8"/>
  <c r="L4431" i="8"/>
  <c r="K4431" i="8"/>
  <c r="J4431" i="8"/>
  <c r="I4431" i="8"/>
  <c r="M4430" i="8"/>
  <c r="L4430" i="8"/>
  <c r="K4430" i="8"/>
  <c r="J4430" i="8"/>
  <c r="I4430" i="8"/>
  <c r="M4429" i="8"/>
  <c r="L4429" i="8"/>
  <c r="K4429" i="8"/>
  <c r="J4429" i="8"/>
  <c r="I4429" i="8"/>
  <c r="M4428" i="8"/>
  <c r="L4428" i="8"/>
  <c r="K4428" i="8"/>
  <c r="J4428" i="8"/>
  <c r="I4428" i="8"/>
  <c r="M4427" i="8"/>
  <c r="L4427" i="8"/>
  <c r="K4427" i="8"/>
  <c r="J4427" i="8"/>
  <c r="I4427" i="8"/>
  <c r="M4426" i="8"/>
  <c r="L4426" i="8"/>
  <c r="K4426" i="8"/>
  <c r="J4426" i="8"/>
  <c r="I4426" i="8"/>
  <c r="M4425" i="8"/>
  <c r="L4425" i="8"/>
  <c r="K4425" i="8"/>
  <c r="J4425" i="8"/>
  <c r="I4425" i="8"/>
  <c r="M4424" i="8"/>
  <c r="L4424" i="8"/>
  <c r="K4424" i="8"/>
  <c r="J4424" i="8"/>
  <c r="I4424" i="8"/>
  <c r="M4423" i="8"/>
  <c r="L4423" i="8"/>
  <c r="K4423" i="8"/>
  <c r="J4423" i="8"/>
  <c r="I4423" i="8"/>
  <c r="M4422" i="8"/>
  <c r="L4422" i="8"/>
  <c r="K4422" i="8"/>
  <c r="J4422" i="8"/>
  <c r="I4422" i="8"/>
  <c r="M4421" i="8"/>
  <c r="L4421" i="8"/>
  <c r="K4421" i="8"/>
  <c r="J4421" i="8"/>
  <c r="I4421" i="8"/>
  <c r="M4420" i="8"/>
  <c r="L4420" i="8"/>
  <c r="K4420" i="8"/>
  <c r="J4420" i="8"/>
  <c r="I4420" i="8"/>
  <c r="M4419" i="8"/>
  <c r="L4419" i="8"/>
  <c r="K4419" i="8"/>
  <c r="J4419" i="8"/>
  <c r="I4419" i="8"/>
  <c r="M4418" i="8"/>
  <c r="L4418" i="8"/>
  <c r="K4418" i="8"/>
  <c r="J4418" i="8"/>
  <c r="I4418" i="8"/>
  <c r="M4417" i="8"/>
  <c r="L4417" i="8"/>
  <c r="K4417" i="8"/>
  <c r="J4417" i="8"/>
  <c r="I4417" i="8"/>
  <c r="M4416" i="8"/>
  <c r="L4416" i="8"/>
  <c r="K4416" i="8"/>
  <c r="J4416" i="8"/>
  <c r="I4416" i="8"/>
  <c r="M4415" i="8"/>
  <c r="L4415" i="8"/>
  <c r="K4415" i="8"/>
  <c r="J4415" i="8"/>
  <c r="I4415" i="8"/>
  <c r="M4414" i="8"/>
  <c r="L4414" i="8"/>
  <c r="K4414" i="8"/>
  <c r="J4414" i="8"/>
  <c r="I4414" i="8"/>
  <c r="M4413" i="8"/>
  <c r="L4413" i="8"/>
  <c r="K4413" i="8"/>
  <c r="J4413" i="8"/>
  <c r="I4413" i="8"/>
  <c r="M4412" i="8"/>
  <c r="L4412" i="8"/>
  <c r="K4412" i="8"/>
  <c r="J4412" i="8"/>
  <c r="I4412" i="8"/>
  <c r="M4411" i="8"/>
  <c r="L4411" i="8"/>
  <c r="K4411" i="8"/>
  <c r="J4411" i="8"/>
  <c r="I4411" i="8"/>
  <c r="M4410" i="8"/>
  <c r="L4410" i="8"/>
  <c r="K4410" i="8"/>
  <c r="J4410" i="8"/>
  <c r="I4410" i="8"/>
  <c r="M4409" i="8"/>
  <c r="L4409" i="8"/>
  <c r="K4409" i="8"/>
  <c r="J4409" i="8"/>
  <c r="I4409" i="8"/>
  <c r="M4408" i="8"/>
  <c r="L4408" i="8"/>
  <c r="K4408" i="8"/>
  <c r="J4408" i="8"/>
  <c r="I4408" i="8"/>
  <c r="M4407" i="8"/>
  <c r="L4407" i="8"/>
  <c r="K4407" i="8"/>
  <c r="J4407" i="8"/>
  <c r="I4407" i="8"/>
  <c r="M4406" i="8"/>
  <c r="L4406" i="8"/>
  <c r="K4406" i="8"/>
  <c r="J4406" i="8"/>
  <c r="I4406" i="8"/>
  <c r="M4405" i="8"/>
  <c r="L4405" i="8"/>
  <c r="K4405" i="8"/>
  <c r="J4405" i="8"/>
  <c r="I4405" i="8"/>
  <c r="M4404" i="8"/>
  <c r="L4404" i="8"/>
  <c r="K4404" i="8"/>
  <c r="J4404" i="8"/>
  <c r="I4404" i="8"/>
  <c r="M4403" i="8"/>
  <c r="L4403" i="8"/>
  <c r="K4403" i="8"/>
  <c r="J4403" i="8"/>
  <c r="I4403" i="8"/>
  <c r="M4402" i="8"/>
  <c r="L4402" i="8"/>
  <c r="K4402" i="8"/>
  <c r="J4402" i="8"/>
  <c r="I4402" i="8"/>
  <c r="M4401" i="8"/>
  <c r="L4401" i="8"/>
  <c r="K4401" i="8"/>
  <c r="J4401" i="8"/>
  <c r="I4401" i="8"/>
  <c r="M4400" i="8"/>
  <c r="L4400" i="8"/>
  <c r="K4400" i="8"/>
  <c r="J4400" i="8"/>
  <c r="I4400" i="8"/>
  <c r="M4399" i="8"/>
  <c r="L4399" i="8"/>
  <c r="K4399" i="8"/>
  <c r="J4399" i="8"/>
  <c r="I4399" i="8"/>
  <c r="M4398" i="8"/>
  <c r="L4398" i="8"/>
  <c r="K4398" i="8"/>
  <c r="J4398" i="8"/>
  <c r="I4398" i="8"/>
  <c r="M4397" i="8"/>
  <c r="L4397" i="8"/>
  <c r="K4397" i="8"/>
  <c r="J4397" i="8"/>
  <c r="I4397" i="8"/>
  <c r="M4396" i="8"/>
  <c r="L4396" i="8"/>
  <c r="K4396" i="8"/>
  <c r="J4396" i="8"/>
  <c r="I4396" i="8"/>
  <c r="M4395" i="8"/>
  <c r="L4395" i="8"/>
  <c r="K4395" i="8"/>
  <c r="J4395" i="8"/>
  <c r="I4395" i="8"/>
  <c r="M4394" i="8"/>
  <c r="L4394" i="8"/>
  <c r="K4394" i="8"/>
  <c r="J4394" i="8"/>
  <c r="I4394" i="8"/>
  <c r="M4393" i="8"/>
  <c r="L4393" i="8"/>
  <c r="K4393" i="8"/>
  <c r="J4393" i="8"/>
  <c r="I4393" i="8"/>
  <c r="M4392" i="8"/>
  <c r="L4392" i="8"/>
  <c r="K4392" i="8"/>
  <c r="J4392" i="8"/>
  <c r="I4392" i="8"/>
  <c r="M4391" i="8"/>
  <c r="L4391" i="8"/>
  <c r="K4391" i="8"/>
  <c r="J4391" i="8"/>
  <c r="I4391" i="8"/>
  <c r="M4390" i="8"/>
  <c r="L4390" i="8"/>
  <c r="K4390" i="8"/>
  <c r="J4390" i="8"/>
  <c r="I4390" i="8"/>
  <c r="M4389" i="8"/>
  <c r="L4389" i="8"/>
  <c r="K4389" i="8"/>
  <c r="J4389" i="8"/>
  <c r="I4389" i="8"/>
  <c r="M4388" i="8"/>
  <c r="L4388" i="8"/>
  <c r="K4388" i="8"/>
  <c r="J4388" i="8"/>
  <c r="I4388" i="8"/>
  <c r="M4387" i="8"/>
  <c r="L4387" i="8"/>
  <c r="K4387" i="8"/>
  <c r="J4387" i="8"/>
  <c r="I4387" i="8"/>
  <c r="M4386" i="8"/>
  <c r="L4386" i="8"/>
  <c r="K4386" i="8"/>
  <c r="J4386" i="8"/>
  <c r="I4386" i="8"/>
  <c r="M4385" i="8"/>
  <c r="L4385" i="8"/>
  <c r="K4385" i="8"/>
  <c r="J4385" i="8"/>
  <c r="I4385" i="8"/>
  <c r="M4384" i="8"/>
  <c r="L4384" i="8"/>
  <c r="K4384" i="8"/>
  <c r="J4384" i="8"/>
  <c r="I4384" i="8"/>
  <c r="M4383" i="8"/>
  <c r="L4383" i="8"/>
  <c r="K4383" i="8"/>
  <c r="J4383" i="8"/>
  <c r="I4383" i="8"/>
  <c r="M4382" i="8"/>
  <c r="L4382" i="8"/>
  <c r="K4382" i="8"/>
  <c r="J4382" i="8"/>
  <c r="I4382" i="8"/>
  <c r="M4381" i="8"/>
  <c r="L4381" i="8"/>
  <c r="K4381" i="8"/>
  <c r="J4381" i="8"/>
  <c r="I4381" i="8"/>
  <c r="M4380" i="8"/>
  <c r="L4380" i="8"/>
  <c r="K4380" i="8"/>
  <c r="J4380" i="8"/>
  <c r="I4380" i="8"/>
  <c r="M4379" i="8"/>
  <c r="L4379" i="8"/>
  <c r="K4379" i="8"/>
  <c r="J4379" i="8"/>
  <c r="I4379" i="8"/>
  <c r="M4378" i="8"/>
  <c r="L4378" i="8"/>
  <c r="K4378" i="8"/>
  <c r="J4378" i="8"/>
  <c r="I4378" i="8"/>
  <c r="M4377" i="8"/>
  <c r="L4377" i="8"/>
  <c r="K4377" i="8"/>
  <c r="J4377" i="8"/>
  <c r="I4377" i="8"/>
  <c r="M4376" i="8"/>
  <c r="L4376" i="8"/>
  <c r="K4376" i="8"/>
  <c r="J4376" i="8"/>
  <c r="I4376" i="8"/>
  <c r="M4375" i="8"/>
  <c r="L4375" i="8"/>
  <c r="K4375" i="8"/>
  <c r="J4375" i="8"/>
  <c r="I4375" i="8"/>
  <c r="M4374" i="8"/>
  <c r="L4374" i="8"/>
  <c r="K4374" i="8"/>
  <c r="J4374" i="8"/>
  <c r="I4374" i="8"/>
  <c r="M4373" i="8"/>
  <c r="L4373" i="8"/>
  <c r="K4373" i="8"/>
  <c r="J4373" i="8"/>
  <c r="I4373" i="8"/>
  <c r="M4372" i="8"/>
  <c r="L4372" i="8"/>
  <c r="K4372" i="8"/>
  <c r="J4372" i="8"/>
  <c r="I4372" i="8"/>
  <c r="M4371" i="8"/>
  <c r="L4371" i="8"/>
  <c r="K4371" i="8"/>
  <c r="J4371" i="8"/>
  <c r="I4371" i="8"/>
  <c r="M4370" i="8"/>
  <c r="L4370" i="8"/>
  <c r="K4370" i="8"/>
  <c r="J4370" i="8"/>
  <c r="I4370" i="8"/>
  <c r="M4369" i="8"/>
  <c r="L4369" i="8"/>
  <c r="K4369" i="8"/>
  <c r="J4369" i="8"/>
  <c r="I4369" i="8"/>
  <c r="M4368" i="8"/>
  <c r="L4368" i="8"/>
  <c r="K4368" i="8"/>
  <c r="J4368" i="8"/>
  <c r="I4368" i="8"/>
  <c r="M4367" i="8"/>
  <c r="L4367" i="8"/>
  <c r="K4367" i="8"/>
  <c r="J4367" i="8"/>
  <c r="I4367" i="8"/>
  <c r="M4366" i="8"/>
  <c r="L4366" i="8"/>
  <c r="K4366" i="8"/>
  <c r="J4366" i="8"/>
  <c r="I4366" i="8"/>
  <c r="M4365" i="8"/>
  <c r="L4365" i="8"/>
  <c r="K4365" i="8"/>
  <c r="J4365" i="8"/>
  <c r="I4365" i="8"/>
  <c r="M4364" i="8"/>
  <c r="L4364" i="8"/>
  <c r="K4364" i="8"/>
  <c r="J4364" i="8"/>
  <c r="I4364" i="8"/>
  <c r="M4363" i="8"/>
  <c r="L4363" i="8"/>
  <c r="K4363" i="8"/>
  <c r="J4363" i="8"/>
  <c r="I4363" i="8"/>
  <c r="M4362" i="8"/>
  <c r="L4362" i="8"/>
  <c r="K4362" i="8"/>
  <c r="J4362" i="8"/>
  <c r="I4362" i="8"/>
  <c r="M4361" i="8"/>
  <c r="L4361" i="8"/>
  <c r="K4361" i="8"/>
  <c r="J4361" i="8"/>
  <c r="I4361" i="8"/>
  <c r="M4360" i="8"/>
  <c r="L4360" i="8"/>
  <c r="K4360" i="8"/>
  <c r="J4360" i="8"/>
  <c r="I4360" i="8"/>
  <c r="M4359" i="8"/>
  <c r="L4359" i="8"/>
  <c r="K4359" i="8"/>
  <c r="J4359" i="8"/>
  <c r="I4359" i="8"/>
  <c r="M4358" i="8"/>
  <c r="L4358" i="8"/>
  <c r="K4358" i="8"/>
  <c r="J4358" i="8"/>
  <c r="I4358" i="8"/>
  <c r="M4357" i="8"/>
  <c r="L4357" i="8"/>
  <c r="K4357" i="8"/>
  <c r="J4357" i="8"/>
  <c r="I4357" i="8"/>
  <c r="M4356" i="8"/>
  <c r="L4356" i="8"/>
  <c r="K4356" i="8"/>
  <c r="J4356" i="8"/>
  <c r="I4356" i="8"/>
  <c r="M4355" i="8"/>
  <c r="L4355" i="8"/>
  <c r="K4355" i="8"/>
  <c r="J4355" i="8"/>
  <c r="I4355" i="8"/>
  <c r="M4354" i="8"/>
  <c r="L4354" i="8"/>
  <c r="K4354" i="8"/>
  <c r="J4354" i="8"/>
  <c r="I4354" i="8"/>
  <c r="M4353" i="8"/>
  <c r="L4353" i="8"/>
  <c r="K4353" i="8"/>
  <c r="J4353" i="8"/>
  <c r="I4353" i="8"/>
  <c r="M4352" i="8"/>
  <c r="L4352" i="8"/>
  <c r="K4352" i="8"/>
  <c r="J4352" i="8"/>
  <c r="I4352" i="8"/>
  <c r="M4351" i="8"/>
  <c r="L4351" i="8"/>
  <c r="K4351" i="8"/>
  <c r="J4351" i="8"/>
  <c r="I4351" i="8"/>
  <c r="M4350" i="8"/>
  <c r="L4350" i="8"/>
  <c r="K4350" i="8"/>
  <c r="J4350" i="8"/>
  <c r="I4350" i="8"/>
  <c r="M4349" i="8"/>
  <c r="L4349" i="8"/>
  <c r="K4349" i="8"/>
  <c r="J4349" i="8"/>
  <c r="I4349" i="8"/>
  <c r="M4348" i="8"/>
  <c r="L4348" i="8"/>
  <c r="K4348" i="8"/>
  <c r="J4348" i="8"/>
  <c r="I4348" i="8"/>
  <c r="M4347" i="8"/>
  <c r="L4347" i="8"/>
  <c r="K4347" i="8"/>
  <c r="J4347" i="8"/>
  <c r="I4347" i="8"/>
  <c r="M4346" i="8"/>
  <c r="L4346" i="8"/>
  <c r="K4346" i="8"/>
  <c r="J4346" i="8"/>
  <c r="I4346" i="8"/>
  <c r="M4345" i="8"/>
  <c r="L4345" i="8"/>
  <c r="K4345" i="8"/>
  <c r="J4345" i="8"/>
  <c r="I4345" i="8"/>
  <c r="M4344" i="8"/>
  <c r="L4344" i="8"/>
  <c r="K4344" i="8"/>
  <c r="J4344" i="8"/>
  <c r="I4344" i="8"/>
  <c r="M4343" i="8"/>
  <c r="L4343" i="8"/>
  <c r="K4343" i="8"/>
  <c r="J4343" i="8"/>
  <c r="I4343" i="8"/>
  <c r="M4342" i="8"/>
  <c r="L4342" i="8"/>
  <c r="K4342" i="8"/>
  <c r="J4342" i="8"/>
  <c r="I4342" i="8"/>
  <c r="M4341" i="8"/>
  <c r="L4341" i="8"/>
  <c r="K4341" i="8"/>
  <c r="J4341" i="8"/>
  <c r="I4341" i="8"/>
  <c r="M4340" i="8"/>
  <c r="L4340" i="8"/>
  <c r="K4340" i="8"/>
  <c r="J4340" i="8"/>
  <c r="I4340" i="8"/>
  <c r="M4339" i="8"/>
  <c r="L4339" i="8"/>
  <c r="K4339" i="8"/>
  <c r="J4339" i="8"/>
  <c r="I4339" i="8"/>
  <c r="M4338" i="8"/>
  <c r="L4338" i="8"/>
  <c r="K4338" i="8"/>
  <c r="J4338" i="8"/>
  <c r="I4338" i="8"/>
  <c r="M4337" i="8"/>
  <c r="L4337" i="8"/>
  <c r="K4337" i="8"/>
  <c r="J4337" i="8"/>
  <c r="I4337" i="8"/>
  <c r="M4336" i="8"/>
  <c r="L4336" i="8"/>
  <c r="K4336" i="8"/>
  <c r="J4336" i="8"/>
  <c r="I4336" i="8"/>
  <c r="M4335" i="8"/>
  <c r="L4335" i="8"/>
  <c r="K4335" i="8"/>
  <c r="J4335" i="8"/>
  <c r="I4335" i="8"/>
  <c r="M4334" i="8"/>
  <c r="L4334" i="8"/>
  <c r="K4334" i="8"/>
  <c r="J4334" i="8"/>
  <c r="I4334" i="8"/>
  <c r="M4333" i="8"/>
  <c r="L4333" i="8"/>
  <c r="K4333" i="8"/>
  <c r="J4333" i="8"/>
  <c r="I4333" i="8"/>
  <c r="M4332" i="8"/>
  <c r="L4332" i="8"/>
  <c r="K4332" i="8"/>
  <c r="J4332" i="8"/>
  <c r="I4332" i="8"/>
  <c r="M4331" i="8"/>
  <c r="L4331" i="8"/>
  <c r="K4331" i="8"/>
  <c r="J4331" i="8"/>
  <c r="I4331" i="8"/>
  <c r="M4330" i="8"/>
  <c r="L4330" i="8"/>
  <c r="K4330" i="8"/>
  <c r="J4330" i="8"/>
  <c r="I4330" i="8"/>
  <c r="M4329" i="8"/>
  <c r="L4329" i="8"/>
  <c r="K4329" i="8"/>
  <c r="J4329" i="8"/>
  <c r="I4329" i="8"/>
  <c r="M4328" i="8"/>
  <c r="L4328" i="8"/>
  <c r="K4328" i="8"/>
  <c r="J4328" i="8"/>
  <c r="I4328" i="8"/>
  <c r="M4327" i="8"/>
  <c r="L4327" i="8"/>
  <c r="K4327" i="8"/>
  <c r="J4327" i="8"/>
  <c r="I4327" i="8"/>
  <c r="M4326" i="8"/>
  <c r="L4326" i="8"/>
  <c r="K4326" i="8"/>
  <c r="J4326" i="8"/>
  <c r="I4326" i="8"/>
  <c r="M4325" i="8"/>
  <c r="L4325" i="8"/>
  <c r="K4325" i="8"/>
  <c r="J4325" i="8"/>
  <c r="I4325" i="8"/>
  <c r="M4324" i="8"/>
  <c r="L4324" i="8"/>
  <c r="K4324" i="8"/>
  <c r="J4324" i="8"/>
  <c r="I4324" i="8"/>
  <c r="M4323" i="8"/>
  <c r="L4323" i="8"/>
  <c r="K4323" i="8"/>
  <c r="J4323" i="8"/>
  <c r="I4323" i="8"/>
  <c r="M4322" i="8"/>
  <c r="L4322" i="8"/>
  <c r="K4322" i="8"/>
  <c r="J4322" i="8"/>
  <c r="I4322" i="8"/>
  <c r="M4321" i="8"/>
  <c r="L4321" i="8"/>
  <c r="K4321" i="8"/>
  <c r="J4321" i="8"/>
  <c r="I4321" i="8"/>
  <c r="M4320" i="8"/>
  <c r="L4320" i="8"/>
  <c r="K4320" i="8"/>
  <c r="J4320" i="8"/>
  <c r="I4320" i="8"/>
  <c r="M4319" i="8"/>
  <c r="L4319" i="8"/>
  <c r="K4319" i="8"/>
  <c r="J4319" i="8"/>
  <c r="I4319" i="8"/>
  <c r="M4318" i="8"/>
  <c r="L4318" i="8"/>
  <c r="K4318" i="8"/>
  <c r="J4318" i="8"/>
  <c r="I4318" i="8"/>
  <c r="M4317" i="8"/>
  <c r="L4317" i="8"/>
  <c r="K4317" i="8"/>
  <c r="J4317" i="8"/>
  <c r="I4317" i="8"/>
  <c r="M4316" i="8"/>
  <c r="L4316" i="8"/>
  <c r="K4316" i="8"/>
  <c r="J4316" i="8"/>
  <c r="I4316" i="8"/>
  <c r="M4315" i="8"/>
  <c r="L4315" i="8"/>
  <c r="K4315" i="8"/>
  <c r="J4315" i="8"/>
  <c r="I4315" i="8"/>
  <c r="M4314" i="8"/>
  <c r="L4314" i="8"/>
  <c r="K4314" i="8"/>
  <c r="J4314" i="8"/>
  <c r="I4314" i="8"/>
  <c r="M4313" i="8"/>
  <c r="L4313" i="8"/>
  <c r="K4313" i="8"/>
  <c r="J4313" i="8"/>
  <c r="I4313" i="8"/>
  <c r="M4312" i="8"/>
  <c r="L4312" i="8"/>
  <c r="K4312" i="8"/>
  <c r="J4312" i="8"/>
  <c r="I4312" i="8"/>
  <c r="M4311" i="8"/>
  <c r="L4311" i="8"/>
  <c r="K4311" i="8"/>
  <c r="J4311" i="8"/>
  <c r="I4311" i="8"/>
  <c r="M4310" i="8"/>
  <c r="L4310" i="8"/>
  <c r="K4310" i="8"/>
  <c r="J4310" i="8"/>
  <c r="I4310" i="8"/>
  <c r="M4309" i="8"/>
  <c r="L4309" i="8"/>
  <c r="K4309" i="8"/>
  <c r="J4309" i="8"/>
  <c r="I4309" i="8"/>
  <c r="M4308" i="8"/>
  <c r="L4308" i="8"/>
  <c r="K4308" i="8"/>
  <c r="J4308" i="8"/>
  <c r="I4308" i="8"/>
  <c r="M4307" i="8"/>
  <c r="L4307" i="8"/>
  <c r="K4307" i="8"/>
  <c r="J4307" i="8"/>
  <c r="I4307" i="8"/>
  <c r="M4306" i="8"/>
  <c r="L4306" i="8"/>
  <c r="K4306" i="8"/>
  <c r="J4306" i="8"/>
  <c r="I4306" i="8"/>
  <c r="M4305" i="8"/>
  <c r="L4305" i="8"/>
  <c r="K4305" i="8"/>
  <c r="J4305" i="8"/>
  <c r="I4305" i="8"/>
  <c r="M4304" i="8"/>
  <c r="L4304" i="8"/>
  <c r="K4304" i="8"/>
  <c r="J4304" i="8"/>
  <c r="I4304" i="8"/>
  <c r="M4303" i="8"/>
  <c r="L4303" i="8"/>
  <c r="K4303" i="8"/>
  <c r="J4303" i="8"/>
  <c r="I4303" i="8"/>
  <c r="M4302" i="8"/>
  <c r="L4302" i="8"/>
  <c r="K4302" i="8"/>
  <c r="J4302" i="8"/>
  <c r="I4302" i="8"/>
  <c r="M4301" i="8"/>
  <c r="L4301" i="8"/>
  <c r="K4301" i="8"/>
  <c r="J4301" i="8"/>
  <c r="I4301" i="8"/>
  <c r="M4300" i="8"/>
  <c r="L4300" i="8"/>
  <c r="K4300" i="8"/>
  <c r="J4300" i="8"/>
  <c r="I4300" i="8"/>
  <c r="M4299" i="8"/>
  <c r="L4299" i="8"/>
  <c r="K4299" i="8"/>
  <c r="J4299" i="8"/>
  <c r="I4299" i="8"/>
  <c r="M4298" i="8"/>
  <c r="L4298" i="8"/>
  <c r="K4298" i="8"/>
  <c r="J4298" i="8"/>
  <c r="I4298" i="8"/>
  <c r="M4297" i="8"/>
  <c r="L4297" i="8"/>
  <c r="K4297" i="8"/>
  <c r="J4297" i="8"/>
  <c r="I4297" i="8"/>
  <c r="M4296" i="8"/>
  <c r="L4296" i="8"/>
  <c r="K4296" i="8"/>
  <c r="J4296" i="8"/>
  <c r="I4296" i="8"/>
  <c r="M4295" i="8"/>
  <c r="L4295" i="8"/>
  <c r="K4295" i="8"/>
  <c r="J4295" i="8"/>
  <c r="I4295" i="8"/>
  <c r="M4294" i="8"/>
  <c r="L4294" i="8"/>
  <c r="K4294" i="8"/>
  <c r="J4294" i="8"/>
  <c r="I4294" i="8"/>
  <c r="M4293" i="8"/>
  <c r="L4293" i="8"/>
  <c r="K4293" i="8"/>
  <c r="J4293" i="8"/>
  <c r="I4293" i="8"/>
  <c r="M4292" i="8"/>
  <c r="L4292" i="8"/>
  <c r="K4292" i="8"/>
  <c r="J4292" i="8"/>
  <c r="I4292" i="8"/>
  <c r="M4291" i="8"/>
  <c r="L4291" i="8"/>
  <c r="K4291" i="8"/>
  <c r="J4291" i="8"/>
  <c r="I4291" i="8"/>
  <c r="M4290" i="8"/>
  <c r="L4290" i="8"/>
  <c r="K4290" i="8"/>
  <c r="J4290" i="8"/>
  <c r="I4290" i="8"/>
  <c r="M4289" i="8"/>
  <c r="L4289" i="8"/>
  <c r="K4289" i="8"/>
  <c r="J4289" i="8"/>
  <c r="I4289" i="8"/>
  <c r="M4288" i="8"/>
  <c r="L4288" i="8"/>
  <c r="K4288" i="8"/>
  <c r="J4288" i="8"/>
  <c r="I4288" i="8"/>
  <c r="M4287" i="8"/>
  <c r="L4287" i="8"/>
  <c r="K4287" i="8"/>
  <c r="J4287" i="8"/>
  <c r="I4287" i="8"/>
  <c r="M4286" i="8"/>
  <c r="L4286" i="8"/>
  <c r="K4286" i="8"/>
  <c r="J4286" i="8"/>
  <c r="I4286" i="8"/>
  <c r="M4285" i="8"/>
  <c r="L4285" i="8"/>
  <c r="K4285" i="8"/>
  <c r="J4285" i="8"/>
  <c r="I4285" i="8"/>
  <c r="M4284" i="8"/>
  <c r="L4284" i="8"/>
  <c r="K4284" i="8"/>
  <c r="J4284" i="8"/>
  <c r="I4284" i="8"/>
  <c r="M4283" i="8"/>
  <c r="L4283" i="8"/>
  <c r="K4283" i="8"/>
  <c r="J4283" i="8"/>
  <c r="I4283" i="8"/>
  <c r="M4282" i="8"/>
  <c r="L4282" i="8"/>
  <c r="K4282" i="8"/>
  <c r="J4282" i="8"/>
  <c r="I4282" i="8"/>
  <c r="M4281" i="8"/>
  <c r="L4281" i="8"/>
  <c r="K4281" i="8"/>
  <c r="J4281" i="8"/>
  <c r="I4281" i="8"/>
  <c r="M4280" i="8"/>
  <c r="L4280" i="8"/>
  <c r="K4280" i="8"/>
  <c r="J4280" i="8"/>
  <c r="I4280" i="8"/>
  <c r="M4279" i="8"/>
  <c r="L4279" i="8"/>
  <c r="K4279" i="8"/>
  <c r="J4279" i="8"/>
  <c r="I4279" i="8"/>
  <c r="M4278" i="8"/>
  <c r="L4278" i="8"/>
  <c r="K4278" i="8"/>
  <c r="J4278" i="8"/>
  <c r="I4278" i="8"/>
  <c r="M4277" i="8"/>
  <c r="L4277" i="8"/>
  <c r="K4277" i="8"/>
  <c r="J4277" i="8"/>
  <c r="I4277" i="8"/>
  <c r="M4276" i="8"/>
  <c r="L4276" i="8"/>
  <c r="K4276" i="8"/>
  <c r="J4276" i="8"/>
  <c r="I4276" i="8"/>
  <c r="M4275" i="8"/>
  <c r="L4275" i="8"/>
  <c r="K4275" i="8"/>
  <c r="J4275" i="8"/>
  <c r="I4275" i="8"/>
  <c r="M4274" i="8"/>
  <c r="L4274" i="8"/>
  <c r="K4274" i="8"/>
  <c r="J4274" i="8"/>
  <c r="I4274" i="8"/>
  <c r="M4273" i="8"/>
  <c r="L4273" i="8"/>
  <c r="K4273" i="8"/>
  <c r="J4273" i="8"/>
  <c r="I4273" i="8"/>
  <c r="M4272" i="8"/>
  <c r="L4272" i="8"/>
  <c r="K4272" i="8"/>
  <c r="J4272" i="8"/>
  <c r="I4272" i="8"/>
  <c r="M4271" i="8"/>
  <c r="L4271" i="8"/>
  <c r="K4271" i="8"/>
  <c r="J4271" i="8"/>
  <c r="I4271" i="8"/>
  <c r="M4270" i="8"/>
  <c r="L4270" i="8"/>
  <c r="K4270" i="8"/>
  <c r="J4270" i="8"/>
  <c r="I4270" i="8"/>
  <c r="M4269" i="8"/>
  <c r="L4269" i="8"/>
  <c r="K4269" i="8"/>
  <c r="J4269" i="8"/>
  <c r="I4269" i="8"/>
  <c r="M4268" i="8"/>
  <c r="L4268" i="8"/>
  <c r="K4268" i="8"/>
  <c r="J4268" i="8"/>
  <c r="I4268" i="8"/>
  <c r="M4267" i="8"/>
  <c r="L4267" i="8"/>
  <c r="K4267" i="8"/>
  <c r="J4267" i="8"/>
  <c r="I4267" i="8"/>
  <c r="M4266" i="8"/>
  <c r="L4266" i="8"/>
  <c r="K4266" i="8"/>
  <c r="J4266" i="8"/>
  <c r="I4266" i="8"/>
  <c r="M4265" i="8"/>
  <c r="L4265" i="8"/>
  <c r="K4265" i="8"/>
  <c r="J4265" i="8"/>
  <c r="I4265" i="8"/>
  <c r="M4264" i="8"/>
  <c r="L4264" i="8"/>
  <c r="K4264" i="8"/>
  <c r="J4264" i="8"/>
  <c r="I4264" i="8"/>
  <c r="M4263" i="8"/>
  <c r="L4263" i="8"/>
  <c r="K4263" i="8"/>
  <c r="J4263" i="8"/>
  <c r="I4263" i="8"/>
  <c r="M4262" i="8"/>
  <c r="L4262" i="8"/>
  <c r="K4262" i="8"/>
  <c r="J4262" i="8"/>
  <c r="I4262" i="8"/>
  <c r="M4261" i="8"/>
  <c r="L4261" i="8"/>
  <c r="K4261" i="8"/>
  <c r="J4261" i="8"/>
  <c r="I4261" i="8"/>
  <c r="M4260" i="8"/>
  <c r="L4260" i="8"/>
  <c r="K4260" i="8"/>
  <c r="J4260" i="8"/>
  <c r="I4260" i="8"/>
  <c r="M4259" i="8"/>
  <c r="L4259" i="8"/>
  <c r="K4259" i="8"/>
  <c r="J4259" i="8"/>
  <c r="I4259" i="8"/>
  <c r="M4258" i="8"/>
  <c r="L4258" i="8"/>
  <c r="K4258" i="8"/>
  <c r="J4258" i="8"/>
  <c r="I4258" i="8"/>
  <c r="M4257" i="8"/>
  <c r="L4257" i="8"/>
  <c r="K4257" i="8"/>
  <c r="J4257" i="8"/>
  <c r="I4257" i="8"/>
  <c r="M4256" i="8"/>
  <c r="L4256" i="8"/>
  <c r="K4256" i="8"/>
  <c r="J4256" i="8"/>
  <c r="I4256" i="8"/>
  <c r="M4255" i="8"/>
  <c r="L4255" i="8"/>
  <c r="K4255" i="8"/>
  <c r="J4255" i="8"/>
  <c r="I4255" i="8"/>
  <c r="M4254" i="8"/>
  <c r="L4254" i="8"/>
  <c r="K4254" i="8"/>
  <c r="J4254" i="8"/>
  <c r="I4254" i="8"/>
  <c r="M4253" i="8"/>
  <c r="L4253" i="8"/>
  <c r="K4253" i="8"/>
  <c r="J4253" i="8"/>
  <c r="I4253" i="8"/>
  <c r="M4252" i="8"/>
  <c r="L4252" i="8"/>
  <c r="K4252" i="8"/>
  <c r="J4252" i="8"/>
  <c r="I4252" i="8"/>
  <c r="M4251" i="8"/>
  <c r="L4251" i="8"/>
  <c r="K4251" i="8"/>
  <c r="J4251" i="8"/>
  <c r="I4251" i="8"/>
  <c r="M4250" i="8"/>
  <c r="L4250" i="8"/>
  <c r="K4250" i="8"/>
  <c r="J4250" i="8"/>
  <c r="I4250" i="8"/>
  <c r="M4249" i="8"/>
  <c r="L4249" i="8"/>
  <c r="K4249" i="8"/>
  <c r="J4249" i="8"/>
  <c r="I4249" i="8"/>
  <c r="M4248" i="8"/>
  <c r="L4248" i="8"/>
  <c r="K4248" i="8"/>
  <c r="J4248" i="8"/>
  <c r="I4248" i="8"/>
  <c r="M4247" i="8"/>
  <c r="L4247" i="8"/>
  <c r="K4247" i="8"/>
  <c r="J4247" i="8"/>
  <c r="I4247" i="8"/>
  <c r="M4246" i="8"/>
  <c r="L4246" i="8"/>
  <c r="K4246" i="8"/>
  <c r="J4246" i="8"/>
  <c r="I4246" i="8"/>
  <c r="M4245" i="8"/>
  <c r="L4245" i="8"/>
  <c r="K4245" i="8"/>
  <c r="J4245" i="8"/>
  <c r="I4245" i="8"/>
  <c r="M4244" i="8"/>
  <c r="L4244" i="8"/>
  <c r="K4244" i="8"/>
  <c r="J4244" i="8"/>
  <c r="I4244" i="8"/>
  <c r="M4243" i="8"/>
  <c r="L4243" i="8"/>
  <c r="K4243" i="8"/>
  <c r="J4243" i="8"/>
  <c r="I4243" i="8"/>
  <c r="M4242" i="8"/>
  <c r="L4242" i="8"/>
  <c r="K4242" i="8"/>
  <c r="J4242" i="8"/>
  <c r="I4242" i="8"/>
  <c r="M4241" i="8"/>
  <c r="L4241" i="8"/>
  <c r="K4241" i="8"/>
  <c r="J4241" i="8"/>
  <c r="I4241" i="8"/>
  <c r="M4240" i="8"/>
  <c r="L4240" i="8"/>
  <c r="K4240" i="8"/>
  <c r="J4240" i="8"/>
  <c r="I4240" i="8"/>
  <c r="M4239" i="8"/>
  <c r="L4239" i="8"/>
  <c r="K4239" i="8"/>
  <c r="J4239" i="8"/>
  <c r="I4239" i="8"/>
  <c r="M4238" i="8"/>
  <c r="L4238" i="8"/>
  <c r="K4238" i="8"/>
  <c r="J4238" i="8"/>
  <c r="I4238" i="8"/>
  <c r="M4237" i="8"/>
  <c r="L4237" i="8"/>
  <c r="K4237" i="8"/>
  <c r="J4237" i="8"/>
  <c r="I4237" i="8"/>
  <c r="M4236" i="8"/>
  <c r="L4236" i="8"/>
  <c r="K4236" i="8"/>
  <c r="J4236" i="8"/>
  <c r="I4236" i="8"/>
  <c r="M4235" i="8"/>
  <c r="L4235" i="8"/>
  <c r="K4235" i="8"/>
  <c r="J4235" i="8"/>
  <c r="I4235" i="8"/>
  <c r="M4234" i="8"/>
  <c r="L4234" i="8"/>
  <c r="K4234" i="8"/>
  <c r="J4234" i="8"/>
  <c r="I4234" i="8"/>
  <c r="M4233" i="8"/>
  <c r="L4233" i="8"/>
  <c r="K4233" i="8"/>
  <c r="J4233" i="8"/>
  <c r="I4233" i="8"/>
  <c r="M4232" i="8"/>
  <c r="L4232" i="8"/>
  <c r="K4232" i="8"/>
  <c r="J4232" i="8"/>
  <c r="I4232" i="8"/>
  <c r="M4231" i="8"/>
  <c r="L4231" i="8"/>
  <c r="K4231" i="8"/>
  <c r="J4231" i="8"/>
  <c r="I4231" i="8"/>
  <c r="M4230" i="8"/>
  <c r="L4230" i="8"/>
  <c r="K4230" i="8"/>
  <c r="J4230" i="8"/>
  <c r="I4230" i="8"/>
  <c r="M4229" i="8"/>
  <c r="L4229" i="8"/>
  <c r="K4229" i="8"/>
  <c r="J4229" i="8"/>
  <c r="I4229" i="8"/>
  <c r="M4228" i="8"/>
  <c r="L4228" i="8"/>
  <c r="K4228" i="8"/>
  <c r="J4228" i="8"/>
  <c r="I4228" i="8"/>
  <c r="M4227" i="8"/>
  <c r="L4227" i="8"/>
  <c r="K4227" i="8"/>
  <c r="J4227" i="8"/>
  <c r="I4227" i="8"/>
  <c r="M4226" i="8"/>
  <c r="L4226" i="8"/>
  <c r="K4226" i="8"/>
  <c r="J4226" i="8"/>
  <c r="I4226" i="8"/>
  <c r="M4225" i="8"/>
  <c r="L4225" i="8"/>
  <c r="K4225" i="8"/>
  <c r="J4225" i="8"/>
  <c r="I4225" i="8"/>
  <c r="M4224" i="8"/>
  <c r="L4224" i="8"/>
  <c r="K4224" i="8"/>
  <c r="J4224" i="8"/>
  <c r="I4224" i="8"/>
  <c r="M4223" i="8"/>
  <c r="L4223" i="8"/>
  <c r="K4223" i="8"/>
  <c r="J4223" i="8"/>
  <c r="I4223" i="8"/>
  <c r="M4222" i="8"/>
  <c r="L4222" i="8"/>
  <c r="K4222" i="8"/>
  <c r="J4222" i="8"/>
  <c r="I4222" i="8"/>
  <c r="M4221" i="8"/>
  <c r="L4221" i="8"/>
  <c r="K4221" i="8"/>
  <c r="J4221" i="8"/>
  <c r="I4221" i="8"/>
  <c r="M4220" i="8"/>
  <c r="L4220" i="8"/>
  <c r="K4220" i="8"/>
  <c r="J4220" i="8"/>
  <c r="I4220" i="8"/>
  <c r="M4219" i="8"/>
  <c r="L4219" i="8"/>
  <c r="K4219" i="8"/>
  <c r="J4219" i="8"/>
  <c r="I4219" i="8"/>
  <c r="M4218" i="8"/>
  <c r="L4218" i="8"/>
  <c r="K4218" i="8"/>
  <c r="J4218" i="8"/>
  <c r="I4218" i="8"/>
  <c r="M4217" i="8"/>
  <c r="L4217" i="8"/>
  <c r="K4217" i="8"/>
  <c r="J4217" i="8"/>
  <c r="I4217" i="8"/>
  <c r="M4216" i="8"/>
  <c r="L4216" i="8"/>
  <c r="K4216" i="8"/>
  <c r="J4216" i="8"/>
  <c r="I4216" i="8"/>
  <c r="M4215" i="8"/>
  <c r="L4215" i="8"/>
  <c r="K4215" i="8"/>
  <c r="J4215" i="8"/>
  <c r="I4215" i="8"/>
  <c r="M4214" i="8"/>
  <c r="L4214" i="8"/>
  <c r="K4214" i="8"/>
  <c r="J4214" i="8"/>
  <c r="I4214" i="8"/>
  <c r="M4213" i="8"/>
  <c r="L4213" i="8"/>
  <c r="K4213" i="8"/>
  <c r="J4213" i="8"/>
  <c r="I4213" i="8"/>
  <c r="M4212" i="8"/>
  <c r="L4212" i="8"/>
  <c r="K4212" i="8"/>
  <c r="J4212" i="8"/>
  <c r="I4212" i="8"/>
  <c r="M4211" i="8"/>
  <c r="L4211" i="8"/>
  <c r="K4211" i="8"/>
  <c r="J4211" i="8"/>
  <c r="I4211" i="8"/>
  <c r="M4210" i="8"/>
  <c r="L4210" i="8"/>
  <c r="K4210" i="8"/>
  <c r="J4210" i="8"/>
  <c r="I4210" i="8"/>
  <c r="M4209" i="8"/>
  <c r="L4209" i="8"/>
  <c r="K4209" i="8"/>
  <c r="J4209" i="8"/>
  <c r="I4209" i="8"/>
  <c r="M4208" i="8"/>
  <c r="L4208" i="8"/>
  <c r="K4208" i="8"/>
  <c r="J4208" i="8"/>
  <c r="I4208" i="8"/>
  <c r="M4207" i="8"/>
  <c r="L4207" i="8"/>
  <c r="K4207" i="8"/>
  <c r="J4207" i="8"/>
  <c r="I4207" i="8"/>
  <c r="M4206" i="8"/>
  <c r="L4206" i="8"/>
  <c r="K4206" i="8"/>
  <c r="J4206" i="8"/>
  <c r="I4206" i="8"/>
  <c r="M4205" i="8"/>
  <c r="L4205" i="8"/>
  <c r="K4205" i="8"/>
  <c r="J4205" i="8"/>
  <c r="I4205" i="8"/>
  <c r="M4204" i="8"/>
  <c r="L4204" i="8"/>
  <c r="K4204" i="8"/>
  <c r="J4204" i="8"/>
  <c r="I4204" i="8"/>
  <c r="M4203" i="8"/>
  <c r="L4203" i="8"/>
  <c r="K4203" i="8"/>
  <c r="J4203" i="8"/>
  <c r="I4203" i="8"/>
  <c r="M4202" i="8"/>
  <c r="L4202" i="8"/>
  <c r="K4202" i="8"/>
  <c r="J4202" i="8"/>
  <c r="I4202" i="8"/>
  <c r="M4201" i="8"/>
  <c r="L4201" i="8"/>
  <c r="K4201" i="8"/>
  <c r="J4201" i="8"/>
  <c r="I4201" i="8"/>
  <c r="M4200" i="8"/>
  <c r="L4200" i="8"/>
  <c r="K4200" i="8"/>
  <c r="J4200" i="8"/>
  <c r="I4200" i="8"/>
  <c r="M4199" i="8"/>
  <c r="L4199" i="8"/>
  <c r="K4199" i="8"/>
  <c r="J4199" i="8"/>
  <c r="I4199" i="8"/>
  <c r="M4198" i="8"/>
  <c r="L4198" i="8"/>
  <c r="K4198" i="8"/>
  <c r="J4198" i="8"/>
  <c r="I4198" i="8"/>
  <c r="M4197" i="8"/>
  <c r="L4197" i="8"/>
  <c r="K4197" i="8"/>
  <c r="J4197" i="8"/>
  <c r="I4197" i="8"/>
  <c r="M4196" i="8"/>
  <c r="L4196" i="8"/>
  <c r="K4196" i="8"/>
  <c r="J4196" i="8"/>
  <c r="I4196" i="8"/>
  <c r="M4195" i="8"/>
  <c r="L4195" i="8"/>
  <c r="K4195" i="8"/>
  <c r="J4195" i="8"/>
  <c r="I4195" i="8"/>
  <c r="M4194" i="8"/>
  <c r="L4194" i="8"/>
  <c r="K4194" i="8"/>
  <c r="J4194" i="8"/>
  <c r="I4194" i="8"/>
  <c r="M4193" i="8"/>
  <c r="L4193" i="8"/>
  <c r="K4193" i="8"/>
  <c r="J4193" i="8"/>
  <c r="I4193" i="8"/>
  <c r="M4192" i="8"/>
  <c r="L4192" i="8"/>
  <c r="K4192" i="8"/>
  <c r="J4192" i="8"/>
  <c r="I4192" i="8"/>
  <c r="M4191" i="8"/>
  <c r="L4191" i="8"/>
  <c r="K4191" i="8"/>
  <c r="J4191" i="8"/>
  <c r="I4191" i="8"/>
  <c r="M4190" i="8"/>
  <c r="L4190" i="8"/>
  <c r="K4190" i="8"/>
  <c r="J4190" i="8"/>
  <c r="I4190" i="8"/>
  <c r="M4189" i="8"/>
  <c r="L4189" i="8"/>
  <c r="K4189" i="8"/>
  <c r="J4189" i="8"/>
  <c r="I4189" i="8"/>
  <c r="M4188" i="8"/>
  <c r="L4188" i="8"/>
  <c r="K4188" i="8"/>
  <c r="J4188" i="8"/>
  <c r="I4188" i="8"/>
  <c r="M4187" i="8"/>
  <c r="L4187" i="8"/>
  <c r="K4187" i="8"/>
  <c r="J4187" i="8"/>
  <c r="I4187" i="8"/>
  <c r="M4186" i="8"/>
  <c r="L4186" i="8"/>
  <c r="K4186" i="8"/>
  <c r="J4186" i="8"/>
  <c r="I4186" i="8"/>
  <c r="M4185" i="8"/>
  <c r="L4185" i="8"/>
  <c r="K4185" i="8"/>
  <c r="J4185" i="8"/>
  <c r="I4185" i="8"/>
  <c r="M4184" i="8"/>
  <c r="L4184" i="8"/>
  <c r="K4184" i="8"/>
  <c r="J4184" i="8"/>
  <c r="I4184" i="8"/>
  <c r="M4183" i="8"/>
  <c r="L4183" i="8"/>
  <c r="K4183" i="8"/>
  <c r="J4183" i="8"/>
  <c r="I4183" i="8"/>
  <c r="M4182" i="8"/>
  <c r="L4182" i="8"/>
  <c r="K4182" i="8"/>
  <c r="J4182" i="8"/>
  <c r="I4182" i="8"/>
  <c r="M4181" i="8"/>
  <c r="L4181" i="8"/>
  <c r="K4181" i="8"/>
  <c r="J4181" i="8"/>
  <c r="I4181" i="8"/>
  <c r="M4180" i="8"/>
  <c r="L4180" i="8"/>
  <c r="K4180" i="8"/>
  <c r="J4180" i="8"/>
  <c r="I4180" i="8"/>
  <c r="M4179" i="8"/>
  <c r="L4179" i="8"/>
  <c r="K4179" i="8"/>
  <c r="J4179" i="8"/>
  <c r="I4179" i="8"/>
  <c r="M4178" i="8"/>
  <c r="L4178" i="8"/>
  <c r="K4178" i="8"/>
  <c r="J4178" i="8"/>
  <c r="I4178" i="8"/>
  <c r="M4177" i="8"/>
  <c r="L4177" i="8"/>
  <c r="K4177" i="8"/>
  <c r="J4177" i="8"/>
  <c r="I4177" i="8"/>
  <c r="M4176" i="8"/>
  <c r="L4176" i="8"/>
  <c r="K4176" i="8"/>
  <c r="J4176" i="8"/>
  <c r="I4176" i="8"/>
  <c r="M4175" i="8"/>
  <c r="L4175" i="8"/>
  <c r="K4175" i="8"/>
  <c r="J4175" i="8"/>
  <c r="I4175" i="8"/>
  <c r="M4174" i="8"/>
  <c r="L4174" i="8"/>
  <c r="K4174" i="8"/>
  <c r="J4174" i="8"/>
  <c r="I4174" i="8"/>
  <c r="M4173" i="8"/>
  <c r="L4173" i="8"/>
  <c r="K4173" i="8"/>
  <c r="J4173" i="8"/>
  <c r="I4173" i="8"/>
  <c r="M4172" i="8"/>
  <c r="L4172" i="8"/>
  <c r="K4172" i="8"/>
  <c r="J4172" i="8"/>
  <c r="I4172" i="8"/>
  <c r="M4171" i="8"/>
  <c r="L4171" i="8"/>
  <c r="K4171" i="8"/>
  <c r="J4171" i="8"/>
  <c r="I4171" i="8"/>
  <c r="M4170" i="8"/>
  <c r="L4170" i="8"/>
  <c r="K4170" i="8"/>
  <c r="J4170" i="8"/>
  <c r="I4170" i="8"/>
  <c r="M4169" i="8"/>
  <c r="L4169" i="8"/>
  <c r="K4169" i="8"/>
  <c r="J4169" i="8"/>
  <c r="I4169" i="8"/>
  <c r="M4168" i="8"/>
  <c r="L4168" i="8"/>
  <c r="K4168" i="8"/>
  <c r="J4168" i="8"/>
  <c r="I4168" i="8"/>
  <c r="M4167" i="8"/>
  <c r="L4167" i="8"/>
  <c r="K4167" i="8"/>
  <c r="J4167" i="8"/>
  <c r="I4167" i="8"/>
  <c r="M4166" i="8"/>
  <c r="L4166" i="8"/>
  <c r="K4166" i="8"/>
  <c r="J4166" i="8"/>
  <c r="I4166" i="8"/>
  <c r="M4165" i="8"/>
  <c r="L4165" i="8"/>
  <c r="K4165" i="8"/>
  <c r="J4165" i="8"/>
  <c r="I4165" i="8"/>
  <c r="M4164" i="8"/>
  <c r="L4164" i="8"/>
  <c r="K4164" i="8"/>
  <c r="J4164" i="8"/>
  <c r="I4164" i="8"/>
  <c r="M4163" i="8"/>
  <c r="L4163" i="8"/>
  <c r="K4163" i="8"/>
  <c r="J4163" i="8"/>
  <c r="I4163" i="8"/>
  <c r="M4162" i="8"/>
  <c r="L4162" i="8"/>
  <c r="K4162" i="8"/>
  <c r="J4162" i="8"/>
  <c r="I4162" i="8"/>
  <c r="M4161" i="8"/>
  <c r="L4161" i="8"/>
  <c r="K4161" i="8"/>
  <c r="J4161" i="8"/>
  <c r="I4161" i="8"/>
  <c r="M4160" i="8"/>
  <c r="L4160" i="8"/>
  <c r="K4160" i="8"/>
  <c r="J4160" i="8"/>
  <c r="I4160" i="8"/>
  <c r="M4159" i="8"/>
  <c r="L4159" i="8"/>
  <c r="K4159" i="8"/>
  <c r="J4159" i="8"/>
  <c r="I4159" i="8"/>
  <c r="M4158" i="8"/>
  <c r="L4158" i="8"/>
  <c r="K4158" i="8"/>
  <c r="J4158" i="8"/>
  <c r="I4158" i="8"/>
  <c r="M4157" i="8"/>
  <c r="L4157" i="8"/>
  <c r="K4157" i="8"/>
  <c r="J4157" i="8"/>
  <c r="I4157" i="8"/>
  <c r="M4156" i="8"/>
  <c r="L4156" i="8"/>
  <c r="K4156" i="8"/>
  <c r="J4156" i="8"/>
  <c r="I4156" i="8"/>
  <c r="M4155" i="8"/>
  <c r="L4155" i="8"/>
  <c r="K4155" i="8"/>
  <c r="J4155" i="8"/>
  <c r="I4155" i="8"/>
  <c r="M4154" i="8"/>
  <c r="L4154" i="8"/>
  <c r="K4154" i="8"/>
  <c r="J4154" i="8"/>
  <c r="I4154" i="8"/>
  <c r="M4153" i="8"/>
  <c r="L4153" i="8"/>
  <c r="K4153" i="8"/>
  <c r="J4153" i="8"/>
  <c r="I4153" i="8"/>
  <c r="M4152" i="8"/>
  <c r="L4152" i="8"/>
  <c r="K4152" i="8"/>
  <c r="J4152" i="8"/>
  <c r="I4152" i="8"/>
  <c r="M4151" i="8"/>
  <c r="L4151" i="8"/>
  <c r="K4151" i="8"/>
  <c r="J4151" i="8"/>
  <c r="I4151" i="8"/>
  <c r="M4150" i="8"/>
  <c r="L4150" i="8"/>
  <c r="K4150" i="8"/>
  <c r="J4150" i="8"/>
  <c r="I4150" i="8"/>
  <c r="M4149" i="8"/>
  <c r="L4149" i="8"/>
  <c r="K4149" i="8"/>
  <c r="J4149" i="8"/>
  <c r="I4149" i="8"/>
  <c r="M4148" i="8"/>
  <c r="L4148" i="8"/>
  <c r="K4148" i="8"/>
  <c r="J4148" i="8"/>
  <c r="I4148" i="8"/>
  <c r="M4147" i="8"/>
  <c r="L4147" i="8"/>
  <c r="K4147" i="8"/>
  <c r="J4147" i="8"/>
  <c r="I4147" i="8"/>
  <c r="M4146" i="8"/>
  <c r="L4146" i="8"/>
  <c r="K4146" i="8"/>
  <c r="J4146" i="8"/>
  <c r="I4146" i="8"/>
  <c r="M4145" i="8"/>
  <c r="L4145" i="8"/>
  <c r="K4145" i="8"/>
  <c r="J4145" i="8"/>
  <c r="I4145" i="8"/>
  <c r="M4144" i="8"/>
  <c r="L4144" i="8"/>
  <c r="K4144" i="8"/>
  <c r="J4144" i="8"/>
  <c r="I4144" i="8"/>
  <c r="M4143" i="8"/>
  <c r="L4143" i="8"/>
  <c r="K4143" i="8"/>
  <c r="J4143" i="8"/>
  <c r="I4143" i="8"/>
  <c r="M4142" i="8"/>
  <c r="L4142" i="8"/>
  <c r="K4142" i="8"/>
  <c r="J4142" i="8"/>
  <c r="I4142" i="8"/>
  <c r="M4141" i="8"/>
  <c r="L4141" i="8"/>
  <c r="K4141" i="8"/>
  <c r="J4141" i="8"/>
  <c r="I4141" i="8"/>
  <c r="M4140" i="8"/>
  <c r="L4140" i="8"/>
  <c r="K4140" i="8"/>
  <c r="J4140" i="8"/>
  <c r="I4140" i="8"/>
  <c r="M4139" i="8"/>
  <c r="L4139" i="8"/>
  <c r="K4139" i="8"/>
  <c r="J4139" i="8"/>
  <c r="I4139" i="8"/>
  <c r="M4138" i="8"/>
  <c r="L4138" i="8"/>
  <c r="K4138" i="8"/>
  <c r="J4138" i="8"/>
  <c r="I4138" i="8"/>
  <c r="M4137" i="8"/>
  <c r="L4137" i="8"/>
  <c r="K4137" i="8"/>
  <c r="J4137" i="8"/>
  <c r="I4137" i="8"/>
  <c r="M4136" i="8"/>
  <c r="L4136" i="8"/>
  <c r="K4136" i="8"/>
  <c r="J4136" i="8"/>
  <c r="I4136" i="8"/>
  <c r="M4135" i="8"/>
  <c r="L4135" i="8"/>
  <c r="K4135" i="8"/>
  <c r="J4135" i="8"/>
  <c r="I4135" i="8"/>
  <c r="M4134" i="8"/>
  <c r="L4134" i="8"/>
  <c r="K4134" i="8"/>
  <c r="J4134" i="8"/>
  <c r="I4134" i="8"/>
  <c r="M4133" i="8"/>
  <c r="L4133" i="8"/>
  <c r="K4133" i="8"/>
  <c r="J4133" i="8"/>
  <c r="I4133" i="8"/>
  <c r="M4132" i="8"/>
  <c r="L4132" i="8"/>
  <c r="K4132" i="8"/>
  <c r="J4132" i="8"/>
  <c r="I4132" i="8"/>
  <c r="M4131" i="8"/>
  <c r="L4131" i="8"/>
  <c r="K4131" i="8"/>
  <c r="J4131" i="8"/>
  <c r="I4131" i="8"/>
  <c r="M4130" i="8"/>
  <c r="L4130" i="8"/>
  <c r="K4130" i="8"/>
  <c r="J4130" i="8"/>
  <c r="I4130" i="8"/>
  <c r="M4129" i="8"/>
  <c r="L4129" i="8"/>
  <c r="K4129" i="8"/>
  <c r="J4129" i="8"/>
  <c r="I4129" i="8"/>
  <c r="M4128" i="8"/>
  <c r="L4128" i="8"/>
  <c r="K4128" i="8"/>
  <c r="J4128" i="8"/>
  <c r="I4128" i="8"/>
  <c r="M4127" i="8"/>
  <c r="L4127" i="8"/>
  <c r="K4127" i="8"/>
  <c r="J4127" i="8"/>
  <c r="I4127" i="8"/>
  <c r="M4126" i="8"/>
  <c r="L4126" i="8"/>
  <c r="K4126" i="8"/>
  <c r="J4126" i="8"/>
  <c r="I4126" i="8"/>
  <c r="M4125" i="8"/>
  <c r="L4125" i="8"/>
  <c r="K4125" i="8"/>
  <c r="J4125" i="8"/>
  <c r="I4125" i="8"/>
  <c r="M4124" i="8"/>
  <c r="L4124" i="8"/>
  <c r="K4124" i="8"/>
  <c r="J4124" i="8"/>
  <c r="I4124" i="8"/>
  <c r="M4123" i="8"/>
  <c r="L4123" i="8"/>
  <c r="K4123" i="8"/>
  <c r="J4123" i="8"/>
  <c r="I4123" i="8"/>
  <c r="M4122" i="8"/>
  <c r="L4122" i="8"/>
  <c r="K4122" i="8"/>
  <c r="J4122" i="8"/>
  <c r="I4122" i="8"/>
  <c r="M4121" i="8"/>
  <c r="L4121" i="8"/>
  <c r="K4121" i="8"/>
  <c r="J4121" i="8"/>
  <c r="I4121" i="8"/>
  <c r="M4120" i="8"/>
  <c r="L4120" i="8"/>
  <c r="K4120" i="8"/>
  <c r="J4120" i="8"/>
  <c r="I4120" i="8"/>
  <c r="M4119" i="8"/>
  <c r="L4119" i="8"/>
  <c r="K4119" i="8"/>
  <c r="J4119" i="8"/>
  <c r="I4119" i="8"/>
  <c r="M4118" i="8"/>
  <c r="L4118" i="8"/>
  <c r="K4118" i="8"/>
  <c r="J4118" i="8"/>
  <c r="I4118" i="8"/>
  <c r="M4117" i="8"/>
  <c r="L4117" i="8"/>
  <c r="K4117" i="8"/>
  <c r="J4117" i="8"/>
  <c r="I4117" i="8"/>
  <c r="M4116" i="8"/>
  <c r="L4116" i="8"/>
  <c r="K4116" i="8"/>
  <c r="J4116" i="8"/>
  <c r="I4116" i="8"/>
  <c r="M4115" i="8"/>
  <c r="L4115" i="8"/>
  <c r="K4115" i="8"/>
  <c r="J4115" i="8"/>
  <c r="I4115" i="8"/>
  <c r="M4114" i="8"/>
  <c r="L4114" i="8"/>
  <c r="K4114" i="8"/>
  <c r="J4114" i="8"/>
  <c r="I4114" i="8"/>
  <c r="M4113" i="8"/>
  <c r="L4113" i="8"/>
  <c r="K4113" i="8"/>
  <c r="J4113" i="8"/>
  <c r="I4113" i="8"/>
  <c r="M4112" i="8"/>
  <c r="L4112" i="8"/>
  <c r="K4112" i="8"/>
  <c r="J4112" i="8"/>
  <c r="I4112" i="8"/>
  <c r="M4111" i="8"/>
  <c r="L4111" i="8"/>
  <c r="K4111" i="8"/>
  <c r="J4111" i="8"/>
  <c r="I4111" i="8"/>
  <c r="M4110" i="8"/>
  <c r="L4110" i="8"/>
  <c r="K4110" i="8"/>
  <c r="J4110" i="8"/>
  <c r="I4110" i="8"/>
  <c r="M4109" i="8"/>
  <c r="L4109" i="8"/>
  <c r="K4109" i="8"/>
  <c r="J4109" i="8"/>
  <c r="I4109" i="8"/>
  <c r="M4108" i="8"/>
  <c r="L4108" i="8"/>
  <c r="K4108" i="8"/>
  <c r="J4108" i="8"/>
  <c r="I4108" i="8"/>
  <c r="M4107" i="8"/>
  <c r="L4107" i="8"/>
  <c r="K4107" i="8"/>
  <c r="J4107" i="8"/>
  <c r="I4107" i="8"/>
  <c r="M4106" i="8"/>
  <c r="L4106" i="8"/>
  <c r="K4106" i="8"/>
  <c r="J4106" i="8"/>
  <c r="I4106" i="8"/>
  <c r="M4105" i="8"/>
  <c r="L4105" i="8"/>
  <c r="K4105" i="8"/>
  <c r="J4105" i="8"/>
  <c r="I4105" i="8"/>
  <c r="M4104" i="8"/>
  <c r="L4104" i="8"/>
  <c r="K4104" i="8"/>
  <c r="J4104" i="8"/>
  <c r="I4104" i="8"/>
  <c r="M4103" i="8"/>
  <c r="L4103" i="8"/>
  <c r="K4103" i="8"/>
  <c r="J4103" i="8"/>
  <c r="I4103" i="8"/>
  <c r="M4102" i="8"/>
  <c r="L4102" i="8"/>
  <c r="K4102" i="8"/>
  <c r="J4102" i="8"/>
  <c r="I4102" i="8"/>
  <c r="M4101" i="8"/>
  <c r="L4101" i="8"/>
  <c r="K4101" i="8"/>
  <c r="J4101" i="8"/>
  <c r="I4101" i="8"/>
  <c r="M4100" i="8"/>
  <c r="L4100" i="8"/>
  <c r="K4100" i="8"/>
  <c r="J4100" i="8"/>
  <c r="I4100" i="8"/>
  <c r="M4099" i="8"/>
  <c r="L4099" i="8"/>
  <c r="K4099" i="8"/>
  <c r="J4099" i="8"/>
  <c r="I4099" i="8"/>
  <c r="M4098" i="8"/>
  <c r="L4098" i="8"/>
  <c r="K4098" i="8"/>
  <c r="J4098" i="8"/>
  <c r="I4098" i="8"/>
  <c r="M4097" i="8"/>
  <c r="L4097" i="8"/>
  <c r="K4097" i="8"/>
  <c r="J4097" i="8"/>
  <c r="I4097" i="8"/>
  <c r="M4096" i="8"/>
  <c r="L4096" i="8"/>
  <c r="K4096" i="8"/>
  <c r="J4096" i="8"/>
  <c r="I4096" i="8"/>
  <c r="M4095" i="8"/>
  <c r="L4095" i="8"/>
  <c r="K4095" i="8"/>
  <c r="J4095" i="8"/>
  <c r="I4095" i="8"/>
  <c r="M4094" i="8"/>
  <c r="L4094" i="8"/>
  <c r="K4094" i="8"/>
  <c r="J4094" i="8"/>
  <c r="I4094" i="8"/>
  <c r="M4093" i="8"/>
  <c r="L4093" i="8"/>
  <c r="K4093" i="8"/>
  <c r="J4093" i="8"/>
  <c r="I4093" i="8"/>
  <c r="M4092" i="8"/>
  <c r="L4092" i="8"/>
  <c r="K4092" i="8"/>
  <c r="J4092" i="8"/>
  <c r="I4092" i="8"/>
  <c r="M4091" i="8"/>
  <c r="L4091" i="8"/>
  <c r="K4091" i="8"/>
  <c r="J4091" i="8"/>
  <c r="I4091" i="8"/>
  <c r="M4090" i="8"/>
  <c r="L4090" i="8"/>
  <c r="K4090" i="8"/>
  <c r="J4090" i="8"/>
  <c r="I4090" i="8"/>
  <c r="M4089" i="8"/>
  <c r="L4089" i="8"/>
  <c r="K4089" i="8"/>
  <c r="J4089" i="8"/>
  <c r="I4089" i="8"/>
  <c r="M4088" i="8"/>
  <c r="L4088" i="8"/>
  <c r="K4088" i="8"/>
  <c r="J4088" i="8"/>
  <c r="I4088" i="8"/>
  <c r="M4087" i="8"/>
  <c r="L4087" i="8"/>
  <c r="K4087" i="8"/>
  <c r="J4087" i="8"/>
  <c r="I4087" i="8"/>
  <c r="M4086" i="8"/>
  <c r="L4086" i="8"/>
  <c r="K4086" i="8"/>
  <c r="J4086" i="8"/>
  <c r="I4086" i="8"/>
  <c r="M4085" i="8"/>
  <c r="L4085" i="8"/>
  <c r="K4085" i="8"/>
  <c r="J4085" i="8"/>
  <c r="I4085" i="8"/>
  <c r="M4084" i="8"/>
  <c r="L4084" i="8"/>
  <c r="K4084" i="8"/>
  <c r="J4084" i="8"/>
  <c r="I4084" i="8"/>
  <c r="M4083" i="8"/>
  <c r="L4083" i="8"/>
  <c r="K4083" i="8"/>
  <c r="J4083" i="8"/>
  <c r="I4083" i="8"/>
  <c r="M4082" i="8"/>
  <c r="L4082" i="8"/>
  <c r="K4082" i="8"/>
  <c r="J4082" i="8"/>
  <c r="I4082" i="8"/>
  <c r="M4081" i="8"/>
  <c r="L4081" i="8"/>
  <c r="K4081" i="8"/>
  <c r="J4081" i="8"/>
  <c r="I4081" i="8"/>
  <c r="M4080" i="8"/>
  <c r="L4080" i="8"/>
  <c r="K4080" i="8"/>
  <c r="J4080" i="8"/>
  <c r="I4080" i="8"/>
  <c r="M4079" i="8"/>
  <c r="L4079" i="8"/>
  <c r="K4079" i="8"/>
  <c r="J4079" i="8"/>
  <c r="I4079" i="8"/>
  <c r="M4078" i="8"/>
  <c r="L4078" i="8"/>
  <c r="K4078" i="8"/>
  <c r="J4078" i="8"/>
  <c r="I4078" i="8"/>
  <c r="M4077" i="8"/>
  <c r="L4077" i="8"/>
  <c r="K4077" i="8"/>
  <c r="J4077" i="8"/>
  <c r="I4077" i="8"/>
  <c r="M4076" i="8"/>
  <c r="L4076" i="8"/>
  <c r="K4076" i="8"/>
  <c r="J4076" i="8"/>
  <c r="I4076" i="8"/>
  <c r="M4075" i="8"/>
  <c r="L4075" i="8"/>
  <c r="K4075" i="8"/>
  <c r="J4075" i="8"/>
  <c r="I4075" i="8"/>
  <c r="M4074" i="8"/>
  <c r="L4074" i="8"/>
  <c r="K4074" i="8"/>
  <c r="J4074" i="8"/>
  <c r="I4074" i="8"/>
  <c r="M4073" i="8"/>
  <c r="L4073" i="8"/>
  <c r="K4073" i="8"/>
  <c r="J4073" i="8"/>
  <c r="I4073" i="8"/>
  <c r="M4072" i="8"/>
  <c r="L4072" i="8"/>
  <c r="K4072" i="8"/>
  <c r="J4072" i="8"/>
  <c r="I4072" i="8"/>
  <c r="M4071" i="8"/>
  <c r="L4071" i="8"/>
  <c r="K4071" i="8"/>
  <c r="J4071" i="8"/>
  <c r="I4071" i="8"/>
  <c r="M4070" i="8"/>
  <c r="L4070" i="8"/>
  <c r="K4070" i="8"/>
  <c r="J4070" i="8"/>
  <c r="I4070" i="8"/>
  <c r="M4069" i="8"/>
  <c r="L4069" i="8"/>
  <c r="K4069" i="8"/>
  <c r="J4069" i="8"/>
  <c r="I4069" i="8"/>
  <c r="M4068" i="8"/>
  <c r="L4068" i="8"/>
  <c r="K4068" i="8"/>
  <c r="J4068" i="8"/>
  <c r="I4068" i="8"/>
  <c r="M4067" i="8"/>
  <c r="L4067" i="8"/>
  <c r="K4067" i="8"/>
  <c r="J4067" i="8"/>
  <c r="I4067" i="8"/>
  <c r="M4066" i="8"/>
  <c r="L4066" i="8"/>
  <c r="K4066" i="8"/>
  <c r="J4066" i="8"/>
  <c r="I4066" i="8"/>
  <c r="M4065" i="8"/>
  <c r="L4065" i="8"/>
  <c r="K4065" i="8"/>
  <c r="J4065" i="8"/>
  <c r="I4065" i="8"/>
  <c r="M4064" i="8"/>
  <c r="L4064" i="8"/>
  <c r="K4064" i="8"/>
  <c r="J4064" i="8"/>
  <c r="I4064" i="8"/>
  <c r="M4063" i="8"/>
  <c r="L4063" i="8"/>
  <c r="K4063" i="8"/>
  <c r="J4063" i="8"/>
  <c r="I4063" i="8"/>
  <c r="M4062" i="8"/>
  <c r="L4062" i="8"/>
  <c r="K4062" i="8"/>
  <c r="J4062" i="8"/>
  <c r="I4062" i="8"/>
  <c r="M4061" i="8"/>
  <c r="L4061" i="8"/>
  <c r="K4061" i="8"/>
  <c r="J4061" i="8"/>
  <c r="I4061" i="8"/>
  <c r="M4060" i="8"/>
  <c r="L4060" i="8"/>
  <c r="K4060" i="8"/>
  <c r="J4060" i="8"/>
  <c r="I4060" i="8"/>
  <c r="M4059" i="8"/>
  <c r="L4059" i="8"/>
  <c r="K4059" i="8"/>
  <c r="J4059" i="8"/>
  <c r="I4059" i="8"/>
  <c r="M4058" i="8"/>
  <c r="L4058" i="8"/>
  <c r="K4058" i="8"/>
  <c r="J4058" i="8"/>
  <c r="I4058" i="8"/>
  <c r="M4057" i="8"/>
  <c r="L4057" i="8"/>
  <c r="K4057" i="8"/>
  <c r="J4057" i="8"/>
  <c r="I4057" i="8"/>
  <c r="M4056" i="8"/>
  <c r="L4056" i="8"/>
  <c r="K4056" i="8"/>
  <c r="J4056" i="8"/>
  <c r="I4056" i="8"/>
  <c r="M4055" i="8"/>
  <c r="L4055" i="8"/>
  <c r="K4055" i="8"/>
  <c r="J4055" i="8"/>
  <c r="I4055" i="8"/>
  <c r="M4054" i="8"/>
  <c r="L4054" i="8"/>
  <c r="K4054" i="8"/>
  <c r="J4054" i="8"/>
  <c r="I4054" i="8"/>
  <c r="M4053" i="8"/>
  <c r="L4053" i="8"/>
  <c r="K4053" i="8"/>
  <c r="J4053" i="8"/>
  <c r="I4053" i="8"/>
  <c r="M4052" i="8"/>
  <c r="L4052" i="8"/>
  <c r="K4052" i="8"/>
  <c r="J4052" i="8"/>
  <c r="I4052" i="8"/>
  <c r="M4051" i="8"/>
  <c r="L4051" i="8"/>
  <c r="K4051" i="8"/>
  <c r="J4051" i="8"/>
  <c r="I4051" i="8"/>
  <c r="M4050" i="8"/>
  <c r="L4050" i="8"/>
  <c r="K4050" i="8"/>
  <c r="J4050" i="8"/>
  <c r="I4050" i="8"/>
  <c r="M4049" i="8"/>
  <c r="L4049" i="8"/>
  <c r="K4049" i="8"/>
  <c r="J4049" i="8"/>
  <c r="I4049" i="8"/>
  <c r="M4048" i="8"/>
  <c r="L4048" i="8"/>
  <c r="K4048" i="8"/>
  <c r="J4048" i="8"/>
  <c r="I4048" i="8"/>
  <c r="M4047" i="8"/>
  <c r="L4047" i="8"/>
  <c r="K4047" i="8"/>
  <c r="J4047" i="8"/>
  <c r="I4047" i="8"/>
  <c r="M4046" i="8"/>
  <c r="L4046" i="8"/>
  <c r="K4046" i="8"/>
  <c r="J4046" i="8"/>
  <c r="I4046" i="8"/>
  <c r="M4045" i="8"/>
  <c r="L4045" i="8"/>
  <c r="K4045" i="8"/>
  <c r="J4045" i="8"/>
  <c r="I4045" i="8"/>
  <c r="M4044" i="8"/>
  <c r="L4044" i="8"/>
  <c r="K4044" i="8"/>
  <c r="J4044" i="8"/>
  <c r="I4044" i="8"/>
  <c r="M4043" i="8"/>
  <c r="L4043" i="8"/>
  <c r="K4043" i="8"/>
  <c r="J4043" i="8"/>
  <c r="I4043" i="8"/>
  <c r="M4042" i="8"/>
  <c r="L4042" i="8"/>
  <c r="K4042" i="8"/>
  <c r="J4042" i="8"/>
  <c r="I4042" i="8"/>
  <c r="M4041" i="8"/>
  <c r="L4041" i="8"/>
  <c r="K4041" i="8"/>
  <c r="J4041" i="8"/>
  <c r="I4041" i="8"/>
  <c r="M4040" i="8"/>
  <c r="L4040" i="8"/>
  <c r="K4040" i="8"/>
  <c r="J4040" i="8"/>
  <c r="I4040" i="8"/>
  <c r="M4039" i="8"/>
  <c r="L4039" i="8"/>
  <c r="K4039" i="8"/>
  <c r="J4039" i="8"/>
  <c r="I4039" i="8"/>
  <c r="M4038" i="8"/>
  <c r="L4038" i="8"/>
  <c r="K4038" i="8"/>
  <c r="J4038" i="8"/>
  <c r="I4038" i="8"/>
  <c r="M4037" i="8"/>
  <c r="L4037" i="8"/>
  <c r="K4037" i="8"/>
  <c r="J4037" i="8"/>
  <c r="I4037" i="8"/>
  <c r="M4036" i="8"/>
  <c r="L4036" i="8"/>
  <c r="K4036" i="8"/>
  <c r="J4036" i="8"/>
  <c r="I4036" i="8"/>
  <c r="M4035" i="8"/>
  <c r="L4035" i="8"/>
  <c r="K4035" i="8"/>
  <c r="J4035" i="8"/>
  <c r="I4035" i="8"/>
  <c r="M4034" i="8"/>
  <c r="L4034" i="8"/>
  <c r="K4034" i="8"/>
  <c r="J4034" i="8"/>
  <c r="I4034" i="8"/>
  <c r="M4033" i="8"/>
  <c r="L4033" i="8"/>
  <c r="K4033" i="8"/>
  <c r="J4033" i="8"/>
  <c r="I4033" i="8"/>
  <c r="M4032" i="8"/>
  <c r="L4032" i="8"/>
  <c r="K4032" i="8"/>
  <c r="J4032" i="8"/>
  <c r="I4032" i="8"/>
  <c r="M4031" i="8"/>
  <c r="L4031" i="8"/>
  <c r="K4031" i="8"/>
  <c r="J4031" i="8"/>
  <c r="I4031" i="8"/>
  <c r="M4030" i="8"/>
  <c r="L4030" i="8"/>
  <c r="K4030" i="8"/>
  <c r="J4030" i="8"/>
  <c r="I4030" i="8"/>
  <c r="M4029" i="8"/>
  <c r="L4029" i="8"/>
  <c r="K4029" i="8"/>
  <c r="J4029" i="8"/>
  <c r="I4029" i="8"/>
  <c r="M4028" i="8"/>
  <c r="L4028" i="8"/>
  <c r="K4028" i="8"/>
  <c r="J4028" i="8"/>
  <c r="I4028" i="8"/>
  <c r="M4027" i="8"/>
  <c r="L4027" i="8"/>
  <c r="K4027" i="8"/>
  <c r="J4027" i="8"/>
  <c r="I4027" i="8"/>
  <c r="M4026" i="8"/>
  <c r="L4026" i="8"/>
  <c r="K4026" i="8"/>
  <c r="J4026" i="8"/>
  <c r="I4026" i="8"/>
  <c r="M4025" i="8"/>
  <c r="L4025" i="8"/>
  <c r="K4025" i="8"/>
  <c r="J4025" i="8"/>
  <c r="I4025" i="8"/>
  <c r="M4024" i="8"/>
  <c r="L4024" i="8"/>
  <c r="K4024" i="8"/>
  <c r="J4024" i="8"/>
  <c r="I4024" i="8"/>
  <c r="M4023" i="8"/>
  <c r="L4023" i="8"/>
  <c r="K4023" i="8"/>
  <c r="J4023" i="8"/>
  <c r="I4023" i="8"/>
  <c r="M4022" i="8"/>
  <c r="L4022" i="8"/>
  <c r="K4022" i="8"/>
  <c r="J4022" i="8"/>
  <c r="I4022" i="8"/>
  <c r="M4021" i="8"/>
  <c r="L4021" i="8"/>
  <c r="K4021" i="8"/>
  <c r="J4021" i="8"/>
  <c r="I4021" i="8"/>
  <c r="M4020" i="8"/>
  <c r="L4020" i="8"/>
  <c r="K4020" i="8"/>
  <c r="J4020" i="8"/>
  <c r="I4020" i="8"/>
  <c r="M4019" i="8"/>
  <c r="L4019" i="8"/>
  <c r="K4019" i="8"/>
  <c r="J4019" i="8"/>
  <c r="I4019" i="8"/>
  <c r="M4018" i="8"/>
  <c r="L4018" i="8"/>
  <c r="K4018" i="8"/>
  <c r="J4018" i="8"/>
  <c r="I4018" i="8"/>
  <c r="M4017" i="8"/>
  <c r="L4017" i="8"/>
  <c r="K4017" i="8"/>
  <c r="J4017" i="8"/>
  <c r="I4017" i="8"/>
  <c r="M4016" i="8"/>
  <c r="L4016" i="8"/>
  <c r="K4016" i="8"/>
  <c r="J4016" i="8"/>
  <c r="I4016" i="8"/>
  <c r="M4015" i="8"/>
  <c r="L4015" i="8"/>
  <c r="K4015" i="8"/>
  <c r="J4015" i="8"/>
  <c r="I4015" i="8"/>
  <c r="M4014" i="8"/>
  <c r="L4014" i="8"/>
  <c r="K4014" i="8"/>
  <c r="J4014" i="8"/>
  <c r="I4014" i="8"/>
  <c r="M4013" i="8"/>
  <c r="L4013" i="8"/>
  <c r="K4013" i="8"/>
  <c r="J4013" i="8"/>
  <c r="I4013" i="8"/>
  <c r="M4012" i="8"/>
  <c r="L4012" i="8"/>
  <c r="K4012" i="8"/>
  <c r="J4012" i="8"/>
  <c r="I4012" i="8"/>
  <c r="M4011" i="8"/>
  <c r="L4011" i="8"/>
  <c r="K4011" i="8"/>
  <c r="J4011" i="8"/>
  <c r="I4011" i="8"/>
  <c r="M4010" i="8"/>
  <c r="L4010" i="8"/>
  <c r="K4010" i="8"/>
  <c r="J4010" i="8"/>
  <c r="I4010" i="8"/>
  <c r="M4009" i="8"/>
  <c r="L4009" i="8"/>
  <c r="K4009" i="8"/>
  <c r="J4009" i="8"/>
  <c r="I4009" i="8"/>
  <c r="M4008" i="8"/>
  <c r="L4008" i="8"/>
  <c r="K4008" i="8"/>
  <c r="J4008" i="8"/>
  <c r="I4008" i="8"/>
  <c r="M4007" i="8"/>
  <c r="L4007" i="8"/>
  <c r="K4007" i="8"/>
  <c r="J4007" i="8"/>
  <c r="I4007" i="8"/>
  <c r="M4006" i="8"/>
  <c r="L4006" i="8"/>
  <c r="K4006" i="8"/>
  <c r="J4006" i="8"/>
  <c r="I4006" i="8"/>
  <c r="M4005" i="8"/>
  <c r="L4005" i="8"/>
  <c r="K4005" i="8"/>
  <c r="J4005" i="8"/>
  <c r="I4005" i="8"/>
  <c r="M4004" i="8"/>
  <c r="L4004" i="8"/>
  <c r="K4004" i="8"/>
  <c r="J4004" i="8"/>
  <c r="I4004" i="8"/>
  <c r="M4003" i="8"/>
  <c r="L4003" i="8"/>
  <c r="K4003" i="8"/>
  <c r="J4003" i="8"/>
  <c r="I4003" i="8"/>
  <c r="M4002" i="8"/>
  <c r="L4002" i="8"/>
  <c r="K4002" i="8"/>
  <c r="J4002" i="8"/>
  <c r="I4002" i="8"/>
  <c r="M4001" i="8"/>
  <c r="L4001" i="8"/>
  <c r="K4001" i="8"/>
  <c r="J4001" i="8"/>
  <c r="I4001" i="8"/>
  <c r="M4000" i="8"/>
  <c r="L4000" i="8"/>
  <c r="K4000" i="8"/>
  <c r="J4000" i="8"/>
  <c r="I4000" i="8"/>
  <c r="M3999" i="8"/>
  <c r="L3999" i="8"/>
  <c r="K3999" i="8"/>
  <c r="J3999" i="8"/>
  <c r="I3999" i="8"/>
  <c r="M3998" i="8"/>
  <c r="L3998" i="8"/>
  <c r="K3998" i="8"/>
  <c r="J3998" i="8"/>
  <c r="I3998" i="8"/>
  <c r="M3997" i="8"/>
  <c r="L3997" i="8"/>
  <c r="K3997" i="8"/>
  <c r="J3997" i="8"/>
  <c r="I3997" i="8"/>
  <c r="M3996" i="8"/>
  <c r="L3996" i="8"/>
  <c r="K3996" i="8"/>
  <c r="J3996" i="8"/>
  <c r="I3996" i="8"/>
  <c r="M3995" i="8"/>
  <c r="L3995" i="8"/>
  <c r="K3995" i="8"/>
  <c r="J3995" i="8"/>
  <c r="I3995" i="8"/>
  <c r="M3994" i="8"/>
  <c r="L3994" i="8"/>
  <c r="K3994" i="8"/>
  <c r="J3994" i="8"/>
  <c r="I3994" i="8"/>
  <c r="M3993" i="8"/>
  <c r="L3993" i="8"/>
  <c r="K3993" i="8"/>
  <c r="J3993" i="8"/>
  <c r="I3993" i="8"/>
  <c r="M3992" i="8"/>
  <c r="L3992" i="8"/>
  <c r="K3992" i="8"/>
  <c r="J3992" i="8"/>
  <c r="I3992" i="8"/>
  <c r="M3991" i="8"/>
  <c r="L3991" i="8"/>
  <c r="K3991" i="8"/>
  <c r="J3991" i="8"/>
  <c r="I3991" i="8"/>
  <c r="M3990" i="8"/>
  <c r="L3990" i="8"/>
  <c r="K3990" i="8"/>
  <c r="J3990" i="8"/>
  <c r="I3990" i="8"/>
  <c r="M3989" i="8"/>
  <c r="L3989" i="8"/>
  <c r="K3989" i="8"/>
  <c r="J3989" i="8"/>
  <c r="I3989" i="8"/>
  <c r="M3988" i="8"/>
  <c r="L3988" i="8"/>
  <c r="K3988" i="8"/>
  <c r="J3988" i="8"/>
  <c r="I3988" i="8"/>
  <c r="M3987" i="8"/>
  <c r="L3987" i="8"/>
  <c r="K3987" i="8"/>
  <c r="J3987" i="8"/>
  <c r="I3987" i="8"/>
  <c r="M3986" i="8"/>
  <c r="L3986" i="8"/>
  <c r="K3986" i="8"/>
  <c r="J3986" i="8"/>
  <c r="I3986" i="8"/>
  <c r="M3985" i="8"/>
  <c r="L3985" i="8"/>
  <c r="K3985" i="8"/>
  <c r="J3985" i="8"/>
  <c r="I3985" i="8"/>
  <c r="M3984" i="8"/>
  <c r="L3984" i="8"/>
  <c r="K3984" i="8"/>
  <c r="J3984" i="8"/>
  <c r="I3984" i="8"/>
  <c r="M3983" i="8"/>
  <c r="L3983" i="8"/>
  <c r="K3983" i="8"/>
  <c r="J3983" i="8"/>
  <c r="I3983" i="8"/>
  <c r="M3982" i="8"/>
  <c r="L3982" i="8"/>
  <c r="K3982" i="8"/>
  <c r="J3982" i="8"/>
  <c r="I3982" i="8"/>
  <c r="M3981" i="8"/>
  <c r="L3981" i="8"/>
  <c r="K3981" i="8"/>
  <c r="J3981" i="8"/>
  <c r="I3981" i="8"/>
  <c r="M3980" i="8"/>
  <c r="L3980" i="8"/>
  <c r="K3980" i="8"/>
  <c r="J3980" i="8"/>
  <c r="I3980" i="8"/>
  <c r="M3979" i="8"/>
  <c r="L3979" i="8"/>
  <c r="K3979" i="8"/>
  <c r="J3979" i="8"/>
  <c r="I3979" i="8"/>
  <c r="M3978" i="8"/>
  <c r="L3978" i="8"/>
  <c r="K3978" i="8"/>
  <c r="J3978" i="8"/>
  <c r="I3978" i="8"/>
  <c r="M3977" i="8"/>
  <c r="L3977" i="8"/>
  <c r="K3977" i="8"/>
  <c r="J3977" i="8"/>
  <c r="I3977" i="8"/>
  <c r="M3976" i="8"/>
  <c r="L3976" i="8"/>
  <c r="K3976" i="8"/>
  <c r="J3976" i="8"/>
  <c r="I3976" i="8"/>
  <c r="M3975" i="8"/>
  <c r="L3975" i="8"/>
  <c r="K3975" i="8"/>
  <c r="J3975" i="8"/>
  <c r="I3975" i="8"/>
  <c r="M3974" i="8"/>
  <c r="L3974" i="8"/>
  <c r="K3974" i="8"/>
  <c r="J3974" i="8"/>
  <c r="I3974" i="8"/>
  <c r="M3973" i="8"/>
  <c r="L3973" i="8"/>
  <c r="K3973" i="8"/>
  <c r="J3973" i="8"/>
  <c r="I3973" i="8"/>
  <c r="M3972" i="8"/>
  <c r="L3972" i="8"/>
  <c r="K3972" i="8"/>
  <c r="J3972" i="8"/>
  <c r="I3972" i="8"/>
  <c r="M3971" i="8"/>
  <c r="L3971" i="8"/>
  <c r="K3971" i="8"/>
  <c r="J3971" i="8"/>
  <c r="I3971" i="8"/>
  <c r="M3970" i="8"/>
  <c r="L3970" i="8"/>
  <c r="K3970" i="8"/>
  <c r="J3970" i="8"/>
  <c r="I3970" i="8"/>
  <c r="M3969" i="8"/>
  <c r="L3969" i="8"/>
  <c r="K3969" i="8"/>
  <c r="J3969" i="8"/>
  <c r="I3969" i="8"/>
  <c r="M3968" i="8"/>
  <c r="L3968" i="8"/>
  <c r="K3968" i="8"/>
  <c r="J3968" i="8"/>
  <c r="I3968" i="8"/>
  <c r="M3967" i="8"/>
  <c r="L3967" i="8"/>
  <c r="K3967" i="8"/>
  <c r="J3967" i="8"/>
  <c r="I3967" i="8"/>
  <c r="M3966" i="8"/>
  <c r="L3966" i="8"/>
  <c r="K3966" i="8"/>
  <c r="J3966" i="8"/>
  <c r="I3966" i="8"/>
  <c r="M3965" i="8"/>
  <c r="L3965" i="8"/>
  <c r="K3965" i="8"/>
  <c r="J3965" i="8"/>
  <c r="I3965" i="8"/>
  <c r="M3964" i="8"/>
  <c r="L3964" i="8"/>
  <c r="K3964" i="8"/>
  <c r="J3964" i="8"/>
  <c r="I3964" i="8"/>
  <c r="M3963" i="8"/>
  <c r="L3963" i="8"/>
  <c r="K3963" i="8"/>
  <c r="J3963" i="8"/>
  <c r="I3963" i="8"/>
  <c r="M3962" i="8"/>
  <c r="L3962" i="8"/>
  <c r="K3962" i="8"/>
  <c r="J3962" i="8"/>
  <c r="I3962" i="8"/>
  <c r="M3961" i="8"/>
  <c r="L3961" i="8"/>
  <c r="K3961" i="8"/>
  <c r="J3961" i="8"/>
  <c r="I3961" i="8"/>
  <c r="M3960" i="8"/>
  <c r="L3960" i="8"/>
  <c r="K3960" i="8"/>
  <c r="J3960" i="8"/>
  <c r="I3960" i="8"/>
  <c r="M3959" i="8"/>
  <c r="L3959" i="8"/>
  <c r="K3959" i="8"/>
  <c r="J3959" i="8"/>
  <c r="I3959" i="8"/>
  <c r="M3958" i="8"/>
  <c r="L3958" i="8"/>
  <c r="K3958" i="8"/>
  <c r="J3958" i="8"/>
  <c r="I3958" i="8"/>
  <c r="M3957" i="8"/>
  <c r="L3957" i="8"/>
  <c r="K3957" i="8"/>
  <c r="J3957" i="8"/>
  <c r="I3957" i="8"/>
  <c r="M3956" i="8"/>
  <c r="L3956" i="8"/>
  <c r="K3956" i="8"/>
  <c r="J3956" i="8"/>
  <c r="I3956" i="8"/>
  <c r="M3955" i="8"/>
  <c r="L3955" i="8"/>
  <c r="K3955" i="8"/>
  <c r="J3955" i="8"/>
  <c r="I3955" i="8"/>
  <c r="M3954" i="8"/>
  <c r="L3954" i="8"/>
  <c r="K3954" i="8"/>
  <c r="J3954" i="8"/>
  <c r="I3954" i="8"/>
  <c r="M3953" i="8"/>
  <c r="L3953" i="8"/>
  <c r="K3953" i="8"/>
  <c r="J3953" i="8"/>
  <c r="I3953" i="8"/>
  <c r="M3952" i="8"/>
  <c r="L3952" i="8"/>
  <c r="K3952" i="8"/>
  <c r="J3952" i="8"/>
  <c r="I3952" i="8"/>
  <c r="M3951" i="8"/>
  <c r="L3951" i="8"/>
  <c r="K3951" i="8"/>
  <c r="J3951" i="8"/>
  <c r="I3951" i="8"/>
  <c r="M3950" i="8"/>
  <c r="L3950" i="8"/>
  <c r="K3950" i="8"/>
  <c r="J3950" i="8"/>
  <c r="I3950" i="8"/>
  <c r="M3949" i="8"/>
  <c r="L3949" i="8"/>
  <c r="K3949" i="8"/>
  <c r="J3949" i="8"/>
  <c r="I3949" i="8"/>
  <c r="M3948" i="8"/>
  <c r="L3948" i="8"/>
  <c r="K3948" i="8"/>
  <c r="J3948" i="8"/>
  <c r="I3948" i="8"/>
  <c r="M3947" i="8"/>
  <c r="L3947" i="8"/>
  <c r="K3947" i="8"/>
  <c r="J3947" i="8"/>
  <c r="I3947" i="8"/>
  <c r="M3946" i="8"/>
  <c r="L3946" i="8"/>
  <c r="K3946" i="8"/>
  <c r="J3946" i="8"/>
  <c r="I3946" i="8"/>
  <c r="M3945" i="8"/>
  <c r="L3945" i="8"/>
  <c r="K3945" i="8"/>
  <c r="J3945" i="8"/>
  <c r="I3945" i="8"/>
  <c r="M3944" i="8"/>
  <c r="L3944" i="8"/>
  <c r="K3944" i="8"/>
  <c r="J3944" i="8"/>
  <c r="I3944" i="8"/>
  <c r="M3943" i="8"/>
  <c r="L3943" i="8"/>
  <c r="K3943" i="8"/>
  <c r="J3943" i="8"/>
  <c r="I3943" i="8"/>
  <c r="M3942" i="8"/>
  <c r="L3942" i="8"/>
  <c r="K3942" i="8"/>
  <c r="J3942" i="8"/>
  <c r="I3942" i="8"/>
  <c r="M3941" i="8"/>
  <c r="L3941" i="8"/>
  <c r="K3941" i="8"/>
  <c r="J3941" i="8"/>
  <c r="I3941" i="8"/>
  <c r="M3940" i="8"/>
  <c r="L3940" i="8"/>
  <c r="K3940" i="8"/>
  <c r="J3940" i="8"/>
  <c r="I3940" i="8"/>
  <c r="M3939" i="8"/>
  <c r="L3939" i="8"/>
  <c r="K3939" i="8"/>
  <c r="J3939" i="8"/>
  <c r="I3939" i="8"/>
  <c r="M3938" i="8"/>
  <c r="L3938" i="8"/>
  <c r="K3938" i="8"/>
  <c r="J3938" i="8"/>
  <c r="I3938" i="8"/>
  <c r="M3937" i="8"/>
  <c r="L3937" i="8"/>
  <c r="K3937" i="8"/>
  <c r="J3937" i="8"/>
  <c r="I3937" i="8"/>
  <c r="M3936" i="8"/>
  <c r="L3936" i="8"/>
  <c r="K3936" i="8"/>
  <c r="J3936" i="8"/>
  <c r="I3936" i="8"/>
  <c r="M3935" i="8"/>
  <c r="L3935" i="8"/>
  <c r="K3935" i="8"/>
  <c r="J3935" i="8"/>
  <c r="I3935" i="8"/>
  <c r="M3934" i="8"/>
  <c r="L3934" i="8"/>
  <c r="K3934" i="8"/>
  <c r="J3934" i="8"/>
  <c r="I3934" i="8"/>
  <c r="M3933" i="8"/>
  <c r="L3933" i="8"/>
  <c r="K3933" i="8"/>
  <c r="J3933" i="8"/>
  <c r="I3933" i="8"/>
  <c r="M3932" i="8"/>
  <c r="L3932" i="8"/>
  <c r="K3932" i="8"/>
  <c r="J3932" i="8"/>
  <c r="I3932" i="8"/>
  <c r="M3931" i="8"/>
  <c r="L3931" i="8"/>
  <c r="K3931" i="8"/>
  <c r="J3931" i="8"/>
  <c r="I3931" i="8"/>
  <c r="M3930" i="8"/>
  <c r="L3930" i="8"/>
  <c r="K3930" i="8"/>
  <c r="J3930" i="8"/>
  <c r="I3930" i="8"/>
  <c r="M3929" i="8"/>
  <c r="L3929" i="8"/>
  <c r="K3929" i="8"/>
  <c r="J3929" i="8"/>
  <c r="I3929" i="8"/>
  <c r="M3928" i="8"/>
  <c r="L3928" i="8"/>
  <c r="K3928" i="8"/>
  <c r="J3928" i="8"/>
  <c r="I3928" i="8"/>
  <c r="M3927" i="8"/>
  <c r="L3927" i="8"/>
  <c r="K3927" i="8"/>
  <c r="J3927" i="8"/>
  <c r="I3927" i="8"/>
  <c r="M3926" i="8"/>
  <c r="L3926" i="8"/>
  <c r="K3926" i="8"/>
  <c r="J3926" i="8"/>
  <c r="I3926" i="8"/>
  <c r="M3925" i="8"/>
  <c r="L3925" i="8"/>
  <c r="K3925" i="8"/>
  <c r="J3925" i="8"/>
  <c r="I3925" i="8"/>
  <c r="M3924" i="8"/>
  <c r="L3924" i="8"/>
  <c r="K3924" i="8"/>
  <c r="J3924" i="8"/>
  <c r="I3924" i="8"/>
  <c r="M3923" i="8"/>
  <c r="L3923" i="8"/>
  <c r="K3923" i="8"/>
  <c r="J3923" i="8"/>
  <c r="I3923" i="8"/>
  <c r="M3922" i="8"/>
  <c r="L3922" i="8"/>
  <c r="K3922" i="8"/>
  <c r="J3922" i="8"/>
  <c r="I3922" i="8"/>
  <c r="M3921" i="8"/>
  <c r="L3921" i="8"/>
  <c r="K3921" i="8"/>
  <c r="J3921" i="8"/>
  <c r="I3921" i="8"/>
  <c r="M3920" i="8"/>
  <c r="L3920" i="8"/>
  <c r="K3920" i="8"/>
  <c r="J3920" i="8"/>
  <c r="I3920" i="8"/>
  <c r="M3919" i="8"/>
  <c r="L3919" i="8"/>
  <c r="K3919" i="8"/>
  <c r="J3919" i="8"/>
  <c r="I3919" i="8"/>
  <c r="M3918" i="8"/>
  <c r="L3918" i="8"/>
  <c r="K3918" i="8"/>
  <c r="J3918" i="8"/>
  <c r="I3918" i="8"/>
  <c r="M3917" i="8"/>
  <c r="L3917" i="8"/>
  <c r="K3917" i="8"/>
  <c r="J3917" i="8"/>
  <c r="I3917" i="8"/>
  <c r="M3916" i="8"/>
  <c r="L3916" i="8"/>
  <c r="K3916" i="8"/>
  <c r="J3916" i="8"/>
  <c r="I3916" i="8"/>
  <c r="M3915" i="8"/>
  <c r="L3915" i="8"/>
  <c r="K3915" i="8"/>
  <c r="J3915" i="8"/>
  <c r="I3915" i="8"/>
  <c r="M3914" i="8"/>
  <c r="L3914" i="8"/>
  <c r="K3914" i="8"/>
  <c r="J3914" i="8"/>
  <c r="I3914" i="8"/>
  <c r="M3913" i="8"/>
  <c r="L3913" i="8"/>
  <c r="K3913" i="8"/>
  <c r="J3913" i="8"/>
  <c r="I3913" i="8"/>
  <c r="M3912" i="8"/>
  <c r="L3912" i="8"/>
  <c r="K3912" i="8"/>
  <c r="J3912" i="8"/>
  <c r="I3912" i="8"/>
  <c r="M3911" i="8"/>
  <c r="L3911" i="8"/>
  <c r="K3911" i="8"/>
  <c r="J3911" i="8"/>
  <c r="I3911" i="8"/>
  <c r="M3910" i="8"/>
  <c r="L3910" i="8"/>
  <c r="K3910" i="8"/>
  <c r="J3910" i="8"/>
  <c r="I3910" i="8"/>
  <c r="M3909" i="8"/>
  <c r="L3909" i="8"/>
  <c r="K3909" i="8"/>
  <c r="J3909" i="8"/>
  <c r="I3909" i="8"/>
  <c r="M3908" i="8"/>
  <c r="L3908" i="8"/>
  <c r="K3908" i="8"/>
  <c r="J3908" i="8"/>
  <c r="I3908" i="8"/>
  <c r="M3907" i="8"/>
  <c r="L3907" i="8"/>
  <c r="K3907" i="8"/>
  <c r="J3907" i="8"/>
  <c r="I3907" i="8"/>
  <c r="M3906" i="8"/>
  <c r="L3906" i="8"/>
  <c r="K3906" i="8"/>
  <c r="J3906" i="8"/>
  <c r="I3906" i="8"/>
  <c r="M3905" i="8"/>
  <c r="L3905" i="8"/>
  <c r="K3905" i="8"/>
  <c r="J3905" i="8"/>
  <c r="I3905" i="8"/>
  <c r="M3904" i="8"/>
  <c r="L3904" i="8"/>
  <c r="K3904" i="8"/>
  <c r="J3904" i="8"/>
  <c r="I3904" i="8"/>
  <c r="M3903" i="8"/>
  <c r="L3903" i="8"/>
  <c r="K3903" i="8"/>
  <c r="J3903" i="8"/>
  <c r="I3903" i="8"/>
  <c r="M3902" i="8"/>
  <c r="L3902" i="8"/>
  <c r="K3902" i="8"/>
  <c r="J3902" i="8"/>
  <c r="I3902" i="8"/>
  <c r="M3901" i="8"/>
  <c r="L3901" i="8"/>
  <c r="K3901" i="8"/>
  <c r="J3901" i="8"/>
  <c r="I3901" i="8"/>
  <c r="M3900" i="8"/>
  <c r="L3900" i="8"/>
  <c r="K3900" i="8"/>
  <c r="J3900" i="8"/>
  <c r="I3900" i="8"/>
  <c r="M3899" i="8"/>
  <c r="L3899" i="8"/>
  <c r="K3899" i="8"/>
  <c r="J3899" i="8"/>
  <c r="I3899" i="8"/>
  <c r="M3898" i="8"/>
  <c r="L3898" i="8"/>
  <c r="K3898" i="8"/>
  <c r="J3898" i="8"/>
  <c r="I3898" i="8"/>
  <c r="M3897" i="8"/>
  <c r="L3897" i="8"/>
  <c r="K3897" i="8"/>
  <c r="J3897" i="8"/>
  <c r="I3897" i="8"/>
  <c r="M3896" i="8"/>
  <c r="L3896" i="8"/>
  <c r="K3896" i="8"/>
  <c r="J3896" i="8"/>
  <c r="I3896" i="8"/>
  <c r="M3895" i="8"/>
  <c r="L3895" i="8"/>
  <c r="K3895" i="8"/>
  <c r="J3895" i="8"/>
  <c r="I3895" i="8"/>
  <c r="M3894" i="8"/>
  <c r="L3894" i="8"/>
  <c r="K3894" i="8"/>
  <c r="J3894" i="8"/>
  <c r="I3894" i="8"/>
  <c r="M3893" i="8"/>
  <c r="L3893" i="8"/>
  <c r="K3893" i="8"/>
  <c r="J3893" i="8"/>
  <c r="I3893" i="8"/>
  <c r="M3892" i="8"/>
  <c r="L3892" i="8"/>
  <c r="K3892" i="8"/>
  <c r="J3892" i="8"/>
  <c r="I3892" i="8"/>
  <c r="M3891" i="8"/>
  <c r="L3891" i="8"/>
  <c r="K3891" i="8"/>
  <c r="J3891" i="8"/>
  <c r="I3891" i="8"/>
  <c r="M3890" i="8"/>
  <c r="L3890" i="8"/>
  <c r="K3890" i="8"/>
  <c r="J3890" i="8"/>
  <c r="I3890" i="8"/>
  <c r="M3889" i="8"/>
  <c r="L3889" i="8"/>
  <c r="K3889" i="8"/>
  <c r="J3889" i="8"/>
  <c r="I3889" i="8"/>
  <c r="M3888" i="8"/>
  <c r="L3888" i="8"/>
  <c r="K3888" i="8"/>
  <c r="J3888" i="8"/>
  <c r="I3888" i="8"/>
  <c r="M3887" i="8"/>
  <c r="L3887" i="8"/>
  <c r="K3887" i="8"/>
  <c r="J3887" i="8"/>
  <c r="I3887" i="8"/>
  <c r="M3886" i="8"/>
  <c r="L3886" i="8"/>
  <c r="K3886" i="8"/>
  <c r="J3886" i="8"/>
  <c r="I3886" i="8"/>
  <c r="M3885" i="8"/>
  <c r="L3885" i="8"/>
  <c r="K3885" i="8"/>
  <c r="J3885" i="8"/>
  <c r="I3885" i="8"/>
  <c r="M3884" i="8"/>
  <c r="L3884" i="8"/>
  <c r="K3884" i="8"/>
  <c r="J3884" i="8"/>
  <c r="I3884" i="8"/>
  <c r="M3883" i="8"/>
  <c r="L3883" i="8"/>
  <c r="K3883" i="8"/>
  <c r="J3883" i="8"/>
  <c r="I3883" i="8"/>
  <c r="M3882" i="8"/>
  <c r="L3882" i="8"/>
  <c r="K3882" i="8"/>
  <c r="J3882" i="8"/>
  <c r="I3882" i="8"/>
  <c r="M3881" i="8"/>
  <c r="L3881" i="8"/>
  <c r="K3881" i="8"/>
  <c r="J3881" i="8"/>
  <c r="I3881" i="8"/>
  <c r="M3880" i="8"/>
  <c r="L3880" i="8"/>
  <c r="K3880" i="8"/>
  <c r="J3880" i="8"/>
  <c r="I3880" i="8"/>
  <c r="M3879" i="8"/>
  <c r="L3879" i="8"/>
  <c r="K3879" i="8"/>
  <c r="J3879" i="8"/>
  <c r="I3879" i="8"/>
  <c r="M3878" i="8"/>
  <c r="L3878" i="8"/>
  <c r="K3878" i="8"/>
  <c r="J3878" i="8"/>
  <c r="I3878" i="8"/>
  <c r="M3877" i="8"/>
  <c r="L3877" i="8"/>
  <c r="K3877" i="8"/>
  <c r="J3877" i="8"/>
  <c r="I3877" i="8"/>
  <c r="M3876" i="8"/>
  <c r="L3876" i="8"/>
  <c r="K3876" i="8"/>
  <c r="J3876" i="8"/>
  <c r="I3876" i="8"/>
  <c r="M3875" i="8"/>
  <c r="L3875" i="8"/>
  <c r="K3875" i="8"/>
  <c r="J3875" i="8"/>
  <c r="I3875" i="8"/>
  <c r="M3874" i="8"/>
  <c r="L3874" i="8"/>
  <c r="K3874" i="8"/>
  <c r="J3874" i="8"/>
  <c r="I3874" i="8"/>
  <c r="M3873" i="8"/>
  <c r="L3873" i="8"/>
  <c r="K3873" i="8"/>
  <c r="J3873" i="8"/>
  <c r="I3873" i="8"/>
  <c r="M3872" i="8"/>
  <c r="L3872" i="8"/>
  <c r="K3872" i="8"/>
  <c r="J3872" i="8"/>
  <c r="I3872" i="8"/>
  <c r="M3871" i="8"/>
  <c r="L3871" i="8"/>
  <c r="K3871" i="8"/>
  <c r="J3871" i="8"/>
  <c r="I3871" i="8"/>
  <c r="M3870" i="8"/>
  <c r="L3870" i="8"/>
  <c r="K3870" i="8"/>
  <c r="J3870" i="8"/>
  <c r="I3870" i="8"/>
  <c r="M3869" i="8"/>
  <c r="L3869" i="8"/>
  <c r="K3869" i="8"/>
  <c r="J3869" i="8"/>
  <c r="I3869" i="8"/>
  <c r="M3868" i="8"/>
  <c r="L3868" i="8"/>
  <c r="K3868" i="8"/>
  <c r="J3868" i="8"/>
  <c r="I3868" i="8"/>
  <c r="M3867" i="8"/>
  <c r="L3867" i="8"/>
  <c r="K3867" i="8"/>
  <c r="J3867" i="8"/>
  <c r="I3867" i="8"/>
  <c r="M3866" i="8"/>
  <c r="L3866" i="8"/>
  <c r="K3866" i="8"/>
  <c r="J3866" i="8"/>
  <c r="I3866" i="8"/>
  <c r="M3865" i="8"/>
  <c r="L3865" i="8"/>
  <c r="K3865" i="8"/>
  <c r="J3865" i="8"/>
  <c r="I3865" i="8"/>
  <c r="M3864" i="8"/>
  <c r="L3864" i="8"/>
  <c r="K3864" i="8"/>
  <c r="J3864" i="8"/>
  <c r="I3864" i="8"/>
  <c r="M3863" i="8"/>
  <c r="L3863" i="8"/>
  <c r="K3863" i="8"/>
  <c r="J3863" i="8"/>
  <c r="I3863" i="8"/>
  <c r="M3862" i="8"/>
  <c r="L3862" i="8"/>
  <c r="K3862" i="8"/>
  <c r="J3862" i="8"/>
  <c r="I3862" i="8"/>
  <c r="M3861" i="8"/>
  <c r="L3861" i="8"/>
  <c r="K3861" i="8"/>
  <c r="J3861" i="8"/>
  <c r="I3861" i="8"/>
  <c r="M3860" i="8"/>
  <c r="L3860" i="8"/>
  <c r="K3860" i="8"/>
  <c r="J3860" i="8"/>
  <c r="I3860" i="8"/>
  <c r="M3859" i="8"/>
  <c r="L3859" i="8"/>
  <c r="K3859" i="8"/>
  <c r="J3859" i="8"/>
  <c r="I3859" i="8"/>
  <c r="M3858" i="8"/>
  <c r="L3858" i="8"/>
  <c r="K3858" i="8"/>
  <c r="J3858" i="8"/>
  <c r="I3858" i="8"/>
  <c r="M3857" i="8"/>
  <c r="L3857" i="8"/>
  <c r="K3857" i="8"/>
  <c r="J3857" i="8"/>
  <c r="I3857" i="8"/>
  <c r="M3856" i="8"/>
  <c r="L3856" i="8"/>
  <c r="K3856" i="8"/>
  <c r="J3856" i="8"/>
  <c r="I3856" i="8"/>
  <c r="M3855" i="8"/>
  <c r="L3855" i="8"/>
  <c r="K3855" i="8"/>
  <c r="J3855" i="8"/>
  <c r="I3855" i="8"/>
  <c r="M3854" i="8"/>
  <c r="L3854" i="8"/>
  <c r="K3854" i="8"/>
  <c r="J3854" i="8"/>
  <c r="I3854" i="8"/>
  <c r="M3853" i="8"/>
  <c r="L3853" i="8"/>
  <c r="K3853" i="8"/>
  <c r="J3853" i="8"/>
  <c r="I3853" i="8"/>
  <c r="M3852" i="8"/>
  <c r="L3852" i="8"/>
  <c r="K3852" i="8"/>
  <c r="J3852" i="8"/>
  <c r="I3852" i="8"/>
  <c r="M3851" i="8"/>
  <c r="L3851" i="8"/>
  <c r="K3851" i="8"/>
  <c r="J3851" i="8"/>
  <c r="I3851" i="8"/>
  <c r="M3850" i="8"/>
  <c r="L3850" i="8"/>
  <c r="K3850" i="8"/>
  <c r="J3850" i="8"/>
  <c r="I3850" i="8"/>
  <c r="M3849" i="8"/>
  <c r="L3849" i="8"/>
  <c r="K3849" i="8"/>
  <c r="J3849" i="8"/>
  <c r="I3849" i="8"/>
  <c r="M3848" i="8"/>
  <c r="L3848" i="8"/>
  <c r="K3848" i="8"/>
  <c r="J3848" i="8"/>
  <c r="I3848" i="8"/>
  <c r="M3847" i="8"/>
  <c r="L3847" i="8"/>
  <c r="K3847" i="8"/>
  <c r="J3847" i="8"/>
  <c r="I3847" i="8"/>
  <c r="M3846" i="8"/>
  <c r="L3846" i="8"/>
  <c r="K3846" i="8"/>
  <c r="J3846" i="8"/>
  <c r="I3846" i="8"/>
  <c r="M3845" i="8"/>
  <c r="L3845" i="8"/>
  <c r="K3845" i="8"/>
  <c r="J3845" i="8"/>
  <c r="I3845" i="8"/>
  <c r="M3844" i="8"/>
  <c r="L3844" i="8"/>
  <c r="K3844" i="8"/>
  <c r="J3844" i="8"/>
  <c r="I3844" i="8"/>
  <c r="M3843" i="8"/>
  <c r="L3843" i="8"/>
  <c r="K3843" i="8"/>
  <c r="J3843" i="8"/>
  <c r="I3843" i="8"/>
  <c r="M3842" i="8"/>
  <c r="L3842" i="8"/>
  <c r="K3842" i="8"/>
  <c r="J3842" i="8"/>
  <c r="I3842" i="8"/>
  <c r="M3841" i="8"/>
  <c r="L3841" i="8"/>
  <c r="K3841" i="8"/>
  <c r="J3841" i="8"/>
  <c r="I3841" i="8"/>
  <c r="M3840" i="8"/>
  <c r="L3840" i="8"/>
  <c r="K3840" i="8"/>
  <c r="J3840" i="8"/>
  <c r="I3840" i="8"/>
  <c r="M3839" i="8"/>
  <c r="L3839" i="8"/>
  <c r="K3839" i="8"/>
  <c r="J3839" i="8"/>
  <c r="I3839" i="8"/>
  <c r="M3838" i="8"/>
  <c r="L3838" i="8"/>
  <c r="K3838" i="8"/>
  <c r="J3838" i="8"/>
  <c r="I3838" i="8"/>
  <c r="M3837" i="8"/>
  <c r="L3837" i="8"/>
  <c r="K3837" i="8"/>
  <c r="J3837" i="8"/>
  <c r="I3837" i="8"/>
  <c r="M3836" i="8"/>
  <c r="L3836" i="8"/>
  <c r="K3836" i="8"/>
  <c r="J3836" i="8"/>
  <c r="I3836" i="8"/>
  <c r="M3835" i="8"/>
  <c r="L3835" i="8"/>
  <c r="K3835" i="8"/>
  <c r="J3835" i="8"/>
  <c r="I3835" i="8"/>
  <c r="M3834" i="8"/>
  <c r="L3834" i="8"/>
  <c r="K3834" i="8"/>
  <c r="J3834" i="8"/>
  <c r="I3834" i="8"/>
  <c r="M3833" i="8"/>
  <c r="L3833" i="8"/>
  <c r="K3833" i="8"/>
  <c r="J3833" i="8"/>
  <c r="I3833" i="8"/>
  <c r="M3832" i="8"/>
  <c r="L3832" i="8"/>
  <c r="K3832" i="8"/>
  <c r="J3832" i="8"/>
  <c r="I3832" i="8"/>
  <c r="M3831" i="8"/>
  <c r="L3831" i="8"/>
  <c r="K3831" i="8"/>
  <c r="J3831" i="8"/>
  <c r="I3831" i="8"/>
  <c r="M3830" i="8"/>
  <c r="L3830" i="8"/>
  <c r="K3830" i="8"/>
  <c r="J3830" i="8"/>
  <c r="I3830" i="8"/>
  <c r="M3829" i="8"/>
  <c r="L3829" i="8"/>
  <c r="K3829" i="8"/>
  <c r="J3829" i="8"/>
  <c r="I3829" i="8"/>
  <c r="M3828" i="8"/>
  <c r="L3828" i="8"/>
  <c r="K3828" i="8"/>
  <c r="J3828" i="8"/>
  <c r="I3828" i="8"/>
  <c r="M3827" i="8"/>
  <c r="L3827" i="8"/>
  <c r="K3827" i="8"/>
  <c r="J3827" i="8"/>
  <c r="I3827" i="8"/>
  <c r="M3826" i="8"/>
  <c r="L3826" i="8"/>
  <c r="K3826" i="8"/>
  <c r="J3826" i="8"/>
  <c r="I3826" i="8"/>
  <c r="M3825" i="8"/>
  <c r="L3825" i="8"/>
  <c r="K3825" i="8"/>
  <c r="J3825" i="8"/>
  <c r="I3825" i="8"/>
  <c r="M3824" i="8"/>
  <c r="L3824" i="8"/>
  <c r="K3824" i="8"/>
  <c r="J3824" i="8"/>
  <c r="I3824" i="8"/>
  <c r="M3823" i="8"/>
  <c r="L3823" i="8"/>
  <c r="K3823" i="8"/>
  <c r="J3823" i="8"/>
  <c r="I3823" i="8"/>
  <c r="M3822" i="8"/>
  <c r="L3822" i="8"/>
  <c r="K3822" i="8"/>
  <c r="J3822" i="8"/>
  <c r="I3822" i="8"/>
  <c r="M3821" i="8"/>
  <c r="L3821" i="8"/>
  <c r="K3821" i="8"/>
  <c r="J3821" i="8"/>
  <c r="I3821" i="8"/>
  <c r="M3820" i="8"/>
  <c r="L3820" i="8"/>
  <c r="K3820" i="8"/>
  <c r="J3820" i="8"/>
  <c r="I3820" i="8"/>
  <c r="M3819" i="8"/>
  <c r="L3819" i="8"/>
  <c r="K3819" i="8"/>
  <c r="J3819" i="8"/>
  <c r="I3819" i="8"/>
  <c r="M3818" i="8"/>
  <c r="L3818" i="8"/>
  <c r="K3818" i="8"/>
  <c r="J3818" i="8"/>
  <c r="I3818" i="8"/>
  <c r="M3817" i="8"/>
  <c r="L3817" i="8"/>
  <c r="K3817" i="8"/>
  <c r="J3817" i="8"/>
  <c r="I3817" i="8"/>
  <c r="M3816" i="8"/>
  <c r="L3816" i="8"/>
  <c r="K3816" i="8"/>
  <c r="J3816" i="8"/>
  <c r="I3816" i="8"/>
  <c r="M3815" i="8"/>
  <c r="L3815" i="8"/>
  <c r="K3815" i="8"/>
  <c r="J3815" i="8"/>
  <c r="I3815" i="8"/>
  <c r="M3814" i="8"/>
  <c r="L3814" i="8"/>
  <c r="K3814" i="8"/>
  <c r="J3814" i="8"/>
  <c r="I3814" i="8"/>
  <c r="M3813" i="8"/>
  <c r="L3813" i="8"/>
  <c r="K3813" i="8"/>
  <c r="J3813" i="8"/>
  <c r="I3813" i="8"/>
  <c r="M3812" i="8"/>
  <c r="L3812" i="8"/>
  <c r="K3812" i="8"/>
  <c r="J3812" i="8"/>
  <c r="I3812" i="8"/>
  <c r="M3811" i="8"/>
  <c r="L3811" i="8"/>
  <c r="K3811" i="8"/>
  <c r="J3811" i="8"/>
  <c r="I3811" i="8"/>
  <c r="M3810" i="8"/>
  <c r="L3810" i="8"/>
  <c r="K3810" i="8"/>
  <c r="J3810" i="8"/>
  <c r="I3810" i="8"/>
  <c r="M3809" i="8"/>
  <c r="L3809" i="8"/>
  <c r="K3809" i="8"/>
  <c r="J3809" i="8"/>
  <c r="I3809" i="8"/>
  <c r="M3808" i="8"/>
  <c r="L3808" i="8"/>
  <c r="K3808" i="8"/>
  <c r="J3808" i="8"/>
  <c r="I3808" i="8"/>
  <c r="M3807" i="8"/>
  <c r="L3807" i="8"/>
  <c r="K3807" i="8"/>
  <c r="J3807" i="8"/>
  <c r="I3807" i="8"/>
  <c r="M3806" i="8"/>
  <c r="L3806" i="8"/>
  <c r="K3806" i="8"/>
  <c r="J3806" i="8"/>
  <c r="I3806" i="8"/>
  <c r="M3805" i="8"/>
  <c r="L3805" i="8"/>
  <c r="K3805" i="8"/>
  <c r="J3805" i="8"/>
  <c r="I3805" i="8"/>
  <c r="M3804" i="8"/>
  <c r="L3804" i="8"/>
  <c r="K3804" i="8"/>
  <c r="J3804" i="8"/>
  <c r="I3804" i="8"/>
  <c r="M3803" i="8"/>
  <c r="L3803" i="8"/>
  <c r="K3803" i="8"/>
  <c r="J3803" i="8"/>
  <c r="I3803" i="8"/>
  <c r="M3802" i="8"/>
  <c r="L3802" i="8"/>
  <c r="K3802" i="8"/>
  <c r="J3802" i="8"/>
  <c r="I3802" i="8"/>
  <c r="M3801" i="8"/>
  <c r="L3801" i="8"/>
  <c r="K3801" i="8"/>
  <c r="J3801" i="8"/>
  <c r="I3801" i="8"/>
  <c r="M3800" i="8"/>
  <c r="L3800" i="8"/>
  <c r="K3800" i="8"/>
  <c r="J3800" i="8"/>
  <c r="I3800" i="8"/>
  <c r="M3799" i="8"/>
  <c r="L3799" i="8"/>
  <c r="K3799" i="8"/>
  <c r="J3799" i="8"/>
  <c r="I3799" i="8"/>
  <c r="M3798" i="8"/>
  <c r="L3798" i="8"/>
  <c r="K3798" i="8"/>
  <c r="J3798" i="8"/>
  <c r="I3798" i="8"/>
  <c r="M3797" i="8"/>
  <c r="L3797" i="8"/>
  <c r="K3797" i="8"/>
  <c r="J3797" i="8"/>
  <c r="I3797" i="8"/>
  <c r="M3796" i="8"/>
  <c r="L3796" i="8"/>
  <c r="K3796" i="8"/>
  <c r="J3796" i="8"/>
  <c r="I3796" i="8"/>
  <c r="M3795" i="8"/>
  <c r="L3795" i="8"/>
  <c r="K3795" i="8"/>
  <c r="J3795" i="8"/>
  <c r="I3795" i="8"/>
  <c r="M3794" i="8"/>
  <c r="L3794" i="8"/>
  <c r="K3794" i="8"/>
  <c r="J3794" i="8"/>
  <c r="I3794" i="8"/>
  <c r="M3793" i="8"/>
  <c r="L3793" i="8"/>
  <c r="K3793" i="8"/>
  <c r="J3793" i="8"/>
  <c r="I3793" i="8"/>
  <c r="M3792" i="8"/>
  <c r="L3792" i="8"/>
  <c r="K3792" i="8"/>
  <c r="J3792" i="8"/>
  <c r="I3792" i="8"/>
  <c r="M3791" i="8"/>
  <c r="L3791" i="8"/>
  <c r="K3791" i="8"/>
  <c r="J3791" i="8"/>
  <c r="I3791" i="8"/>
  <c r="M3790" i="8"/>
  <c r="L3790" i="8"/>
  <c r="K3790" i="8"/>
  <c r="J3790" i="8"/>
  <c r="I3790" i="8"/>
  <c r="M3789" i="8"/>
  <c r="L3789" i="8"/>
  <c r="K3789" i="8"/>
  <c r="J3789" i="8"/>
  <c r="I3789" i="8"/>
  <c r="M3788" i="8"/>
  <c r="L3788" i="8"/>
  <c r="K3788" i="8"/>
  <c r="J3788" i="8"/>
  <c r="I3788" i="8"/>
  <c r="M3787" i="8"/>
  <c r="L3787" i="8"/>
  <c r="K3787" i="8"/>
  <c r="J3787" i="8"/>
  <c r="I3787" i="8"/>
  <c r="M3786" i="8"/>
  <c r="L3786" i="8"/>
  <c r="K3786" i="8"/>
  <c r="J3786" i="8"/>
  <c r="I3786" i="8"/>
  <c r="M3785" i="8"/>
  <c r="L3785" i="8"/>
  <c r="K3785" i="8"/>
  <c r="J3785" i="8"/>
  <c r="I3785" i="8"/>
  <c r="M3784" i="8"/>
  <c r="L3784" i="8"/>
  <c r="K3784" i="8"/>
  <c r="J3784" i="8"/>
  <c r="I3784" i="8"/>
  <c r="M3783" i="8"/>
  <c r="L3783" i="8"/>
  <c r="K3783" i="8"/>
  <c r="J3783" i="8"/>
  <c r="I3783" i="8"/>
  <c r="M3782" i="8"/>
  <c r="L3782" i="8"/>
  <c r="K3782" i="8"/>
  <c r="J3782" i="8"/>
  <c r="I3782" i="8"/>
  <c r="M3781" i="8"/>
  <c r="L3781" i="8"/>
  <c r="K3781" i="8"/>
  <c r="J3781" i="8"/>
  <c r="I3781" i="8"/>
  <c r="M3780" i="8"/>
  <c r="L3780" i="8"/>
  <c r="K3780" i="8"/>
  <c r="J3780" i="8"/>
  <c r="I3780" i="8"/>
  <c r="M3779" i="8"/>
  <c r="L3779" i="8"/>
  <c r="K3779" i="8"/>
  <c r="J3779" i="8"/>
  <c r="I3779" i="8"/>
  <c r="M3778" i="8"/>
  <c r="L3778" i="8"/>
  <c r="K3778" i="8"/>
  <c r="J3778" i="8"/>
  <c r="I3778" i="8"/>
  <c r="M3777" i="8"/>
  <c r="L3777" i="8"/>
  <c r="K3777" i="8"/>
  <c r="J3777" i="8"/>
  <c r="I3777" i="8"/>
  <c r="M3776" i="8"/>
  <c r="L3776" i="8"/>
  <c r="K3776" i="8"/>
  <c r="J3776" i="8"/>
  <c r="I3776" i="8"/>
  <c r="M3775" i="8"/>
  <c r="L3775" i="8"/>
  <c r="K3775" i="8"/>
  <c r="J3775" i="8"/>
  <c r="I3775" i="8"/>
  <c r="M3774" i="8"/>
  <c r="L3774" i="8"/>
  <c r="K3774" i="8"/>
  <c r="J3774" i="8"/>
  <c r="I3774" i="8"/>
  <c r="M3773" i="8"/>
  <c r="L3773" i="8"/>
  <c r="K3773" i="8"/>
  <c r="J3773" i="8"/>
  <c r="I3773" i="8"/>
  <c r="M3772" i="8"/>
  <c r="L3772" i="8"/>
  <c r="K3772" i="8"/>
  <c r="J3772" i="8"/>
  <c r="I3772" i="8"/>
  <c r="M3771" i="8"/>
  <c r="L3771" i="8"/>
  <c r="K3771" i="8"/>
  <c r="J3771" i="8"/>
  <c r="I3771" i="8"/>
  <c r="M3770" i="8"/>
  <c r="L3770" i="8"/>
  <c r="K3770" i="8"/>
  <c r="J3770" i="8"/>
  <c r="I3770" i="8"/>
  <c r="M3769" i="8"/>
  <c r="L3769" i="8"/>
  <c r="K3769" i="8"/>
  <c r="J3769" i="8"/>
  <c r="I3769" i="8"/>
  <c r="M3768" i="8"/>
  <c r="L3768" i="8"/>
  <c r="K3768" i="8"/>
  <c r="J3768" i="8"/>
  <c r="I3768" i="8"/>
  <c r="M3767" i="8"/>
  <c r="L3767" i="8"/>
  <c r="K3767" i="8"/>
  <c r="J3767" i="8"/>
  <c r="I3767" i="8"/>
  <c r="M3766" i="8"/>
  <c r="L3766" i="8"/>
  <c r="K3766" i="8"/>
  <c r="J3766" i="8"/>
  <c r="I3766" i="8"/>
  <c r="M3765" i="8"/>
  <c r="L3765" i="8"/>
  <c r="K3765" i="8"/>
  <c r="J3765" i="8"/>
  <c r="I3765" i="8"/>
  <c r="M3764" i="8"/>
  <c r="L3764" i="8"/>
  <c r="K3764" i="8"/>
  <c r="J3764" i="8"/>
  <c r="I3764" i="8"/>
  <c r="M3763" i="8"/>
  <c r="L3763" i="8"/>
  <c r="K3763" i="8"/>
  <c r="J3763" i="8"/>
  <c r="I3763" i="8"/>
  <c r="M3762" i="8"/>
  <c r="L3762" i="8"/>
  <c r="K3762" i="8"/>
  <c r="J3762" i="8"/>
  <c r="I3762" i="8"/>
  <c r="M3761" i="8"/>
  <c r="L3761" i="8"/>
  <c r="K3761" i="8"/>
  <c r="J3761" i="8"/>
  <c r="I3761" i="8"/>
  <c r="M3760" i="8"/>
  <c r="L3760" i="8"/>
  <c r="K3760" i="8"/>
  <c r="J3760" i="8"/>
  <c r="I3760" i="8"/>
  <c r="M3759" i="8"/>
  <c r="L3759" i="8"/>
  <c r="K3759" i="8"/>
  <c r="J3759" i="8"/>
  <c r="I3759" i="8"/>
  <c r="M3758" i="8"/>
  <c r="L3758" i="8"/>
  <c r="K3758" i="8"/>
  <c r="J3758" i="8"/>
  <c r="I3758" i="8"/>
  <c r="M3757" i="8"/>
  <c r="L3757" i="8"/>
  <c r="K3757" i="8"/>
  <c r="J3757" i="8"/>
  <c r="I3757" i="8"/>
  <c r="M3756" i="8"/>
  <c r="L3756" i="8"/>
  <c r="K3756" i="8"/>
  <c r="J3756" i="8"/>
  <c r="I3756" i="8"/>
  <c r="M3755" i="8"/>
  <c r="L3755" i="8"/>
  <c r="K3755" i="8"/>
  <c r="J3755" i="8"/>
  <c r="I3755" i="8"/>
  <c r="M3754" i="8"/>
  <c r="L3754" i="8"/>
  <c r="K3754" i="8"/>
  <c r="J3754" i="8"/>
  <c r="I3754" i="8"/>
  <c r="M3753" i="8"/>
  <c r="L3753" i="8"/>
  <c r="K3753" i="8"/>
  <c r="J3753" i="8"/>
  <c r="I3753" i="8"/>
  <c r="M3752" i="8"/>
  <c r="L3752" i="8"/>
  <c r="K3752" i="8"/>
  <c r="J3752" i="8"/>
  <c r="I3752" i="8"/>
  <c r="M3751" i="8"/>
  <c r="L3751" i="8"/>
  <c r="K3751" i="8"/>
  <c r="J3751" i="8"/>
  <c r="I3751" i="8"/>
  <c r="M3750" i="8"/>
  <c r="L3750" i="8"/>
  <c r="K3750" i="8"/>
  <c r="J3750" i="8"/>
  <c r="I3750" i="8"/>
  <c r="M3749" i="8"/>
  <c r="L3749" i="8"/>
  <c r="K3749" i="8"/>
  <c r="J3749" i="8"/>
  <c r="I3749" i="8"/>
  <c r="M3748" i="8"/>
  <c r="L3748" i="8"/>
  <c r="K3748" i="8"/>
  <c r="J3748" i="8"/>
  <c r="I3748" i="8"/>
  <c r="M3747" i="8"/>
  <c r="L3747" i="8"/>
  <c r="K3747" i="8"/>
  <c r="J3747" i="8"/>
  <c r="I3747" i="8"/>
  <c r="M3746" i="8"/>
  <c r="L3746" i="8"/>
  <c r="K3746" i="8"/>
  <c r="J3746" i="8"/>
  <c r="I3746" i="8"/>
  <c r="M3745" i="8"/>
  <c r="L3745" i="8"/>
  <c r="K3745" i="8"/>
  <c r="J3745" i="8"/>
  <c r="I3745" i="8"/>
  <c r="M3744" i="8"/>
  <c r="L3744" i="8"/>
  <c r="K3744" i="8"/>
  <c r="J3744" i="8"/>
  <c r="I3744" i="8"/>
  <c r="M3743" i="8"/>
  <c r="L3743" i="8"/>
  <c r="K3743" i="8"/>
  <c r="J3743" i="8"/>
  <c r="I3743" i="8"/>
  <c r="M3742" i="8"/>
  <c r="L3742" i="8"/>
  <c r="K3742" i="8"/>
  <c r="J3742" i="8"/>
  <c r="I3742" i="8"/>
  <c r="M3741" i="8"/>
  <c r="L3741" i="8"/>
  <c r="K3741" i="8"/>
  <c r="J3741" i="8"/>
  <c r="I3741" i="8"/>
  <c r="M3740" i="8"/>
  <c r="L3740" i="8"/>
  <c r="K3740" i="8"/>
  <c r="J3740" i="8"/>
  <c r="I3740" i="8"/>
  <c r="M3739" i="8"/>
  <c r="L3739" i="8"/>
  <c r="K3739" i="8"/>
  <c r="J3739" i="8"/>
  <c r="I3739" i="8"/>
  <c r="M3738" i="8"/>
  <c r="L3738" i="8"/>
  <c r="K3738" i="8"/>
  <c r="J3738" i="8"/>
  <c r="I3738" i="8"/>
  <c r="M3737" i="8"/>
  <c r="L3737" i="8"/>
  <c r="K3737" i="8"/>
  <c r="J3737" i="8"/>
  <c r="I3737" i="8"/>
  <c r="M3736" i="8"/>
  <c r="L3736" i="8"/>
  <c r="K3736" i="8"/>
  <c r="J3736" i="8"/>
  <c r="I3736" i="8"/>
  <c r="M3735" i="8"/>
  <c r="L3735" i="8"/>
  <c r="K3735" i="8"/>
  <c r="J3735" i="8"/>
  <c r="I3735" i="8"/>
  <c r="M3734" i="8"/>
  <c r="L3734" i="8"/>
  <c r="K3734" i="8"/>
  <c r="J3734" i="8"/>
  <c r="I3734" i="8"/>
  <c r="M3733" i="8"/>
  <c r="L3733" i="8"/>
  <c r="K3733" i="8"/>
  <c r="J3733" i="8"/>
  <c r="I3733" i="8"/>
  <c r="M3732" i="8"/>
  <c r="L3732" i="8"/>
  <c r="K3732" i="8"/>
  <c r="J3732" i="8"/>
  <c r="I3732" i="8"/>
  <c r="M3731" i="8"/>
  <c r="L3731" i="8"/>
  <c r="K3731" i="8"/>
  <c r="J3731" i="8"/>
  <c r="I3731" i="8"/>
  <c r="M3730" i="8"/>
  <c r="L3730" i="8"/>
  <c r="K3730" i="8"/>
  <c r="J3730" i="8"/>
  <c r="I3730" i="8"/>
  <c r="M3729" i="8"/>
  <c r="L3729" i="8"/>
  <c r="K3729" i="8"/>
  <c r="J3729" i="8"/>
  <c r="I3729" i="8"/>
  <c r="M3728" i="8"/>
  <c r="L3728" i="8"/>
  <c r="K3728" i="8"/>
  <c r="J3728" i="8"/>
  <c r="I3728" i="8"/>
  <c r="M3727" i="8"/>
  <c r="L3727" i="8"/>
  <c r="K3727" i="8"/>
  <c r="J3727" i="8"/>
  <c r="I3727" i="8"/>
  <c r="M3726" i="8"/>
  <c r="L3726" i="8"/>
  <c r="K3726" i="8"/>
  <c r="J3726" i="8"/>
  <c r="I3726" i="8"/>
  <c r="M3725" i="8"/>
  <c r="L3725" i="8"/>
  <c r="K3725" i="8"/>
  <c r="J3725" i="8"/>
  <c r="I3725" i="8"/>
  <c r="M3724" i="8"/>
  <c r="L3724" i="8"/>
  <c r="K3724" i="8"/>
  <c r="J3724" i="8"/>
  <c r="I3724" i="8"/>
  <c r="M3723" i="8"/>
  <c r="L3723" i="8"/>
  <c r="K3723" i="8"/>
  <c r="J3723" i="8"/>
  <c r="I3723" i="8"/>
  <c r="M3722" i="8"/>
  <c r="L3722" i="8"/>
  <c r="K3722" i="8"/>
  <c r="J3722" i="8"/>
  <c r="I3722" i="8"/>
  <c r="M3721" i="8"/>
  <c r="L3721" i="8"/>
  <c r="K3721" i="8"/>
  <c r="J3721" i="8"/>
  <c r="I3721" i="8"/>
  <c r="M3720" i="8"/>
  <c r="L3720" i="8"/>
  <c r="K3720" i="8"/>
  <c r="J3720" i="8"/>
  <c r="I3720" i="8"/>
  <c r="M3719" i="8"/>
  <c r="L3719" i="8"/>
  <c r="K3719" i="8"/>
  <c r="J3719" i="8"/>
  <c r="I3719" i="8"/>
  <c r="M3718" i="8"/>
  <c r="L3718" i="8"/>
  <c r="K3718" i="8"/>
  <c r="J3718" i="8"/>
  <c r="I3718" i="8"/>
  <c r="M3717" i="8"/>
  <c r="L3717" i="8"/>
  <c r="K3717" i="8"/>
  <c r="J3717" i="8"/>
  <c r="I3717" i="8"/>
  <c r="M3716" i="8"/>
  <c r="L3716" i="8"/>
  <c r="K3716" i="8"/>
  <c r="J3716" i="8"/>
  <c r="I3716" i="8"/>
  <c r="M3715" i="8"/>
  <c r="L3715" i="8"/>
  <c r="K3715" i="8"/>
  <c r="J3715" i="8"/>
  <c r="I3715" i="8"/>
  <c r="M3714" i="8"/>
  <c r="L3714" i="8"/>
  <c r="K3714" i="8"/>
  <c r="J3714" i="8"/>
  <c r="I3714" i="8"/>
  <c r="M3713" i="8"/>
  <c r="L3713" i="8"/>
  <c r="K3713" i="8"/>
  <c r="J3713" i="8"/>
  <c r="I3713" i="8"/>
  <c r="M3712" i="8"/>
  <c r="L3712" i="8"/>
  <c r="K3712" i="8"/>
  <c r="J3712" i="8"/>
  <c r="I3712" i="8"/>
  <c r="M3711" i="8"/>
  <c r="L3711" i="8"/>
  <c r="K3711" i="8"/>
  <c r="J3711" i="8"/>
  <c r="I3711" i="8"/>
  <c r="M3710" i="8"/>
  <c r="L3710" i="8"/>
  <c r="K3710" i="8"/>
  <c r="J3710" i="8"/>
  <c r="I3710" i="8"/>
  <c r="M3709" i="8"/>
  <c r="L3709" i="8"/>
  <c r="K3709" i="8"/>
  <c r="J3709" i="8"/>
  <c r="I3709" i="8"/>
  <c r="M3708" i="8"/>
  <c r="L3708" i="8"/>
  <c r="K3708" i="8"/>
  <c r="J3708" i="8"/>
  <c r="I3708" i="8"/>
  <c r="M3707" i="8"/>
  <c r="L3707" i="8"/>
  <c r="K3707" i="8"/>
  <c r="J3707" i="8"/>
  <c r="I3707" i="8"/>
  <c r="M3706" i="8"/>
  <c r="L3706" i="8"/>
  <c r="K3706" i="8"/>
  <c r="J3706" i="8"/>
  <c r="I3706" i="8"/>
  <c r="M3705" i="8"/>
  <c r="L3705" i="8"/>
  <c r="K3705" i="8"/>
  <c r="J3705" i="8"/>
  <c r="I3705" i="8"/>
  <c r="M3704" i="8"/>
  <c r="L3704" i="8"/>
  <c r="K3704" i="8"/>
  <c r="J3704" i="8"/>
  <c r="I3704" i="8"/>
  <c r="M3703" i="8"/>
  <c r="L3703" i="8"/>
  <c r="K3703" i="8"/>
  <c r="J3703" i="8"/>
  <c r="I3703" i="8"/>
  <c r="M3702" i="8"/>
  <c r="L3702" i="8"/>
  <c r="K3702" i="8"/>
  <c r="J3702" i="8"/>
  <c r="I3702" i="8"/>
  <c r="M3701" i="8"/>
  <c r="L3701" i="8"/>
  <c r="K3701" i="8"/>
  <c r="J3701" i="8"/>
  <c r="I3701" i="8"/>
  <c r="M3700" i="8"/>
  <c r="L3700" i="8"/>
  <c r="K3700" i="8"/>
  <c r="J3700" i="8"/>
  <c r="I3700" i="8"/>
  <c r="M3699" i="8"/>
  <c r="L3699" i="8"/>
  <c r="K3699" i="8"/>
  <c r="J3699" i="8"/>
  <c r="I3699" i="8"/>
  <c r="M3698" i="8"/>
  <c r="L3698" i="8"/>
  <c r="K3698" i="8"/>
  <c r="J3698" i="8"/>
  <c r="I3698" i="8"/>
  <c r="M3697" i="8"/>
  <c r="L3697" i="8"/>
  <c r="K3697" i="8"/>
  <c r="J3697" i="8"/>
  <c r="I3697" i="8"/>
  <c r="M3696" i="8"/>
  <c r="L3696" i="8"/>
  <c r="K3696" i="8"/>
  <c r="J3696" i="8"/>
  <c r="I3696" i="8"/>
  <c r="M3695" i="8"/>
  <c r="L3695" i="8"/>
  <c r="K3695" i="8"/>
  <c r="J3695" i="8"/>
  <c r="I3695" i="8"/>
  <c r="M3694" i="8"/>
  <c r="L3694" i="8"/>
  <c r="K3694" i="8"/>
  <c r="J3694" i="8"/>
  <c r="I3694" i="8"/>
  <c r="M3693" i="8"/>
  <c r="L3693" i="8"/>
  <c r="K3693" i="8"/>
  <c r="J3693" i="8"/>
  <c r="I3693" i="8"/>
  <c r="M3692" i="8"/>
  <c r="L3692" i="8"/>
  <c r="K3692" i="8"/>
  <c r="J3692" i="8"/>
  <c r="I3692" i="8"/>
  <c r="M3691" i="8"/>
  <c r="L3691" i="8"/>
  <c r="K3691" i="8"/>
  <c r="J3691" i="8"/>
  <c r="I3691" i="8"/>
  <c r="M3690" i="8"/>
  <c r="L3690" i="8"/>
  <c r="K3690" i="8"/>
  <c r="J3690" i="8"/>
  <c r="I3690" i="8"/>
  <c r="M3689" i="8"/>
  <c r="L3689" i="8"/>
  <c r="K3689" i="8"/>
  <c r="J3689" i="8"/>
  <c r="I3689" i="8"/>
  <c r="M3688" i="8"/>
  <c r="L3688" i="8"/>
  <c r="K3688" i="8"/>
  <c r="J3688" i="8"/>
  <c r="I3688" i="8"/>
  <c r="M3687" i="8"/>
  <c r="L3687" i="8"/>
  <c r="K3687" i="8"/>
  <c r="J3687" i="8"/>
  <c r="I3687" i="8"/>
  <c r="M3686" i="8"/>
  <c r="L3686" i="8"/>
  <c r="K3686" i="8"/>
  <c r="J3686" i="8"/>
  <c r="I3686" i="8"/>
  <c r="M3685" i="8"/>
  <c r="L3685" i="8"/>
  <c r="K3685" i="8"/>
  <c r="J3685" i="8"/>
  <c r="I3685" i="8"/>
  <c r="M3684" i="8"/>
  <c r="L3684" i="8"/>
  <c r="K3684" i="8"/>
  <c r="J3684" i="8"/>
  <c r="I3684" i="8"/>
  <c r="M3683" i="8"/>
  <c r="L3683" i="8"/>
  <c r="K3683" i="8"/>
  <c r="J3683" i="8"/>
  <c r="I3683" i="8"/>
  <c r="M3682" i="8"/>
  <c r="L3682" i="8"/>
  <c r="K3682" i="8"/>
  <c r="J3682" i="8"/>
  <c r="I3682" i="8"/>
  <c r="M3681" i="8"/>
  <c r="L3681" i="8"/>
  <c r="K3681" i="8"/>
  <c r="J3681" i="8"/>
  <c r="I3681" i="8"/>
  <c r="M3680" i="8"/>
  <c r="L3680" i="8"/>
  <c r="K3680" i="8"/>
  <c r="J3680" i="8"/>
  <c r="I3680" i="8"/>
  <c r="M3679" i="8"/>
  <c r="L3679" i="8"/>
  <c r="K3679" i="8"/>
  <c r="J3679" i="8"/>
  <c r="I3679" i="8"/>
  <c r="M3678" i="8"/>
  <c r="L3678" i="8"/>
  <c r="K3678" i="8"/>
  <c r="J3678" i="8"/>
  <c r="I3678" i="8"/>
  <c r="M3677" i="8"/>
  <c r="L3677" i="8"/>
  <c r="K3677" i="8"/>
  <c r="J3677" i="8"/>
  <c r="I3677" i="8"/>
  <c r="M3676" i="8"/>
  <c r="L3676" i="8"/>
  <c r="K3676" i="8"/>
  <c r="J3676" i="8"/>
  <c r="I3676" i="8"/>
  <c r="M3675" i="8"/>
  <c r="L3675" i="8"/>
  <c r="K3675" i="8"/>
  <c r="J3675" i="8"/>
  <c r="I3675" i="8"/>
  <c r="M3674" i="8"/>
  <c r="L3674" i="8"/>
  <c r="K3674" i="8"/>
  <c r="J3674" i="8"/>
  <c r="I3674" i="8"/>
  <c r="M3673" i="8"/>
  <c r="L3673" i="8"/>
  <c r="K3673" i="8"/>
  <c r="J3673" i="8"/>
  <c r="I3673" i="8"/>
  <c r="M3672" i="8"/>
  <c r="L3672" i="8"/>
  <c r="K3672" i="8"/>
  <c r="J3672" i="8"/>
  <c r="I3672" i="8"/>
  <c r="M3671" i="8"/>
  <c r="L3671" i="8"/>
  <c r="K3671" i="8"/>
  <c r="J3671" i="8"/>
  <c r="I3671" i="8"/>
  <c r="M3670" i="8"/>
  <c r="L3670" i="8"/>
  <c r="K3670" i="8"/>
  <c r="J3670" i="8"/>
  <c r="I3670" i="8"/>
  <c r="M3669" i="8"/>
  <c r="L3669" i="8"/>
  <c r="K3669" i="8"/>
  <c r="J3669" i="8"/>
  <c r="I3669" i="8"/>
  <c r="M3668" i="8"/>
  <c r="L3668" i="8"/>
  <c r="K3668" i="8"/>
  <c r="J3668" i="8"/>
  <c r="I3668" i="8"/>
  <c r="M3667" i="8"/>
  <c r="L3667" i="8"/>
  <c r="K3667" i="8"/>
  <c r="J3667" i="8"/>
  <c r="I3667" i="8"/>
  <c r="M3666" i="8"/>
  <c r="L3666" i="8"/>
  <c r="K3666" i="8"/>
  <c r="J3666" i="8"/>
  <c r="I3666" i="8"/>
  <c r="M3665" i="8"/>
  <c r="L3665" i="8"/>
  <c r="K3665" i="8"/>
  <c r="J3665" i="8"/>
  <c r="I3665" i="8"/>
  <c r="M3664" i="8"/>
  <c r="L3664" i="8"/>
  <c r="K3664" i="8"/>
  <c r="J3664" i="8"/>
  <c r="I3664" i="8"/>
  <c r="M3663" i="8"/>
  <c r="L3663" i="8"/>
  <c r="K3663" i="8"/>
  <c r="J3663" i="8"/>
  <c r="I3663" i="8"/>
  <c r="M3662" i="8"/>
  <c r="L3662" i="8"/>
  <c r="K3662" i="8"/>
  <c r="J3662" i="8"/>
  <c r="I3662" i="8"/>
  <c r="M3661" i="8"/>
  <c r="L3661" i="8"/>
  <c r="K3661" i="8"/>
  <c r="J3661" i="8"/>
  <c r="I3661" i="8"/>
  <c r="M3660" i="8"/>
  <c r="L3660" i="8"/>
  <c r="K3660" i="8"/>
  <c r="J3660" i="8"/>
  <c r="I3660" i="8"/>
  <c r="M3659" i="8"/>
  <c r="L3659" i="8"/>
  <c r="K3659" i="8"/>
  <c r="J3659" i="8"/>
  <c r="I3659" i="8"/>
  <c r="M3658" i="8"/>
  <c r="L3658" i="8"/>
  <c r="K3658" i="8"/>
  <c r="J3658" i="8"/>
  <c r="I3658" i="8"/>
  <c r="M3657" i="8"/>
  <c r="L3657" i="8"/>
  <c r="K3657" i="8"/>
  <c r="J3657" i="8"/>
  <c r="I3657" i="8"/>
  <c r="M3656" i="8"/>
  <c r="L3656" i="8"/>
  <c r="K3656" i="8"/>
  <c r="J3656" i="8"/>
  <c r="I3656" i="8"/>
  <c r="M3655" i="8"/>
  <c r="L3655" i="8"/>
  <c r="K3655" i="8"/>
  <c r="J3655" i="8"/>
  <c r="I3655" i="8"/>
  <c r="M3654" i="8"/>
  <c r="L3654" i="8"/>
  <c r="K3654" i="8"/>
  <c r="J3654" i="8"/>
  <c r="I3654" i="8"/>
  <c r="M3653" i="8"/>
  <c r="L3653" i="8"/>
  <c r="K3653" i="8"/>
  <c r="J3653" i="8"/>
  <c r="I3653" i="8"/>
  <c r="M3652" i="8"/>
  <c r="L3652" i="8"/>
  <c r="K3652" i="8"/>
  <c r="J3652" i="8"/>
  <c r="I3652" i="8"/>
  <c r="M3651" i="8"/>
  <c r="L3651" i="8"/>
  <c r="K3651" i="8"/>
  <c r="J3651" i="8"/>
  <c r="I3651" i="8"/>
  <c r="M3650" i="8"/>
  <c r="L3650" i="8"/>
  <c r="K3650" i="8"/>
  <c r="J3650" i="8"/>
  <c r="I3650" i="8"/>
  <c r="M3649" i="8"/>
  <c r="L3649" i="8"/>
  <c r="K3649" i="8"/>
  <c r="J3649" i="8"/>
  <c r="I3649" i="8"/>
  <c r="M3648" i="8"/>
  <c r="L3648" i="8"/>
  <c r="K3648" i="8"/>
  <c r="J3648" i="8"/>
  <c r="I3648" i="8"/>
  <c r="M3647" i="8"/>
  <c r="L3647" i="8"/>
  <c r="K3647" i="8"/>
  <c r="J3647" i="8"/>
  <c r="I3647" i="8"/>
  <c r="M3646" i="8"/>
  <c r="L3646" i="8"/>
  <c r="K3646" i="8"/>
  <c r="J3646" i="8"/>
  <c r="I3646" i="8"/>
  <c r="M3645" i="8"/>
  <c r="L3645" i="8"/>
  <c r="K3645" i="8"/>
  <c r="J3645" i="8"/>
  <c r="I3645" i="8"/>
  <c r="M3644" i="8"/>
  <c r="L3644" i="8"/>
  <c r="K3644" i="8"/>
  <c r="J3644" i="8"/>
  <c r="I3644" i="8"/>
  <c r="M3643" i="8"/>
  <c r="L3643" i="8"/>
  <c r="K3643" i="8"/>
  <c r="J3643" i="8"/>
  <c r="I3643" i="8"/>
  <c r="M3642" i="8"/>
  <c r="L3642" i="8"/>
  <c r="K3642" i="8"/>
  <c r="J3642" i="8"/>
  <c r="I3642" i="8"/>
  <c r="M3641" i="8"/>
  <c r="L3641" i="8"/>
  <c r="K3641" i="8"/>
  <c r="J3641" i="8"/>
  <c r="I3641" i="8"/>
  <c r="M3640" i="8"/>
  <c r="L3640" i="8"/>
  <c r="K3640" i="8"/>
  <c r="J3640" i="8"/>
  <c r="I3640" i="8"/>
  <c r="M3639" i="8"/>
  <c r="L3639" i="8"/>
  <c r="K3639" i="8"/>
  <c r="J3639" i="8"/>
  <c r="I3639" i="8"/>
  <c r="M3638" i="8"/>
  <c r="L3638" i="8"/>
  <c r="K3638" i="8"/>
  <c r="J3638" i="8"/>
  <c r="I3638" i="8"/>
  <c r="M3637" i="8"/>
  <c r="L3637" i="8"/>
  <c r="K3637" i="8"/>
  <c r="J3637" i="8"/>
  <c r="I3637" i="8"/>
  <c r="M3636" i="8"/>
  <c r="L3636" i="8"/>
  <c r="K3636" i="8"/>
  <c r="J3636" i="8"/>
  <c r="I3636" i="8"/>
  <c r="M3635" i="8"/>
  <c r="L3635" i="8"/>
  <c r="K3635" i="8"/>
  <c r="J3635" i="8"/>
  <c r="I3635" i="8"/>
  <c r="M3634" i="8"/>
  <c r="L3634" i="8"/>
  <c r="K3634" i="8"/>
  <c r="J3634" i="8"/>
  <c r="I3634" i="8"/>
  <c r="M3633" i="8"/>
  <c r="L3633" i="8"/>
  <c r="K3633" i="8"/>
  <c r="J3633" i="8"/>
  <c r="I3633" i="8"/>
  <c r="M3632" i="8"/>
  <c r="L3632" i="8"/>
  <c r="K3632" i="8"/>
  <c r="J3632" i="8"/>
  <c r="I3632" i="8"/>
  <c r="M3631" i="8"/>
  <c r="L3631" i="8"/>
  <c r="K3631" i="8"/>
  <c r="J3631" i="8"/>
  <c r="I3631" i="8"/>
  <c r="M3630" i="8"/>
  <c r="L3630" i="8"/>
  <c r="K3630" i="8"/>
  <c r="J3630" i="8"/>
  <c r="I3630" i="8"/>
  <c r="M3629" i="8"/>
  <c r="L3629" i="8"/>
  <c r="K3629" i="8"/>
  <c r="J3629" i="8"/>
  <c r="I3629" i="8"/>
  <c r="M3628" i="8"/>
  <c r="L3628" i="8"/>
  <c r="K3628" i="8"/>
  <c r="J3628" i="8"/>
  <c r="I3628" i="8"/>
  <c r="M3627" i="8"/>
  <c r="L3627" i="8"/>
  <c r="K3627" i="8"/>
  <c r="J3627" i="8"/>
  <c r="I3627" i="8"/>
  <c r="M3626" i="8"/>
  <c r="L3626" i="8"/>
  <c r="K3626" i="8"/>
  <c r="J3626" i="8"/>
  <c r="I3626" i="8"/>
  <c r="M3625" i="8"/>
  <c r="L3625" i="8"/>
  <c r="K3625" i="8"/>
  <c r="J3625" i="8"/>
  <c r="I3625" i="8"/>
  <c r="M3624" i="8"/>
  <c r="L3624" i="8"/>
  <c r="K3624" i="8"/>
  <c r="J3624" i="8"/>
  <c r="I3624" i="8"/>
  <c r="M3623" i="8"/>
  <c r="L3623" i="8"/>
  <c r="K3623" i="8"/>
  <c r="J3623" i="8"/>
  <c r="I3623" i="8"/>
  <c r="M3622" i="8"/>
  <c r="L3622" i="8"/>
  <c r="K3622" i="8"/>
  <c r="J3622" i="8"/>
  <c r="I3622" i="8"/>
  <c r="M3621" i="8"/>
  <c r="L3621" i="8"/>
  <c r="K3621" i="8"/>
  <c r="J3621" i="8"/>
  <c r="I3621" i="8"/>
  <c r="M3620" i="8"/>
  <c r="L3620" i="8"/>
  <c r="K3620" i="8"/>
  <c r="J3620" i="8"/>
  <c r="I3620" i="8"/>
  <c r="M3619" i="8"/>
  <c r="L3619" i="8"/>
  <c r="K3619" i="8"/>
  <c r="J3619" i="8"/>
  <c r="I3619" i="8"/>
  <c r="M3618" i="8"/>
  <c r="L3618" i="8"/>
  <c r="K3618" i="8"/>
  <c r="J3618" i="8"/>
  <c r="I3618" i="8"/>
  <c r="M3617" i="8"/>
  <c r="L3617" i="8"/>
  <c r="K3617" i="8"/>
  <c r="J3617" i="8"/>
  <c r="I3617" i="8"/>
  <c r="M3616" i="8"/>
  <c r="L3616" i="8"/>
  <c r="K3616" i="8"/>
  <c r="J3616" i="8"/>
  <c r="I3616" i="8"/>
  <c r="M3615" i="8"/>
  <c r="L3615" i="8"/>
  <c r="K3615" i="8"/>
  <c r="J3615" i="8"/>
  <c r="I3615" i="8"/>
  <c r="M3614" i="8"/>
  <c r="L3614" i="8"/>
  <c r="K3614" i="8"/>
  <c r="J3614" i="8"/>
  <c r="I3614" i="8"/>
  <c r="M3613" i="8"/>
  <c r="L3613" i="8"/>
  <c r="K3613" i="8"/>
  <c r="J3613" i="8"/>
  <c r="I3613" i="8"/>
  <c r="M3612" i="8"/>
  <c r="L3612" i="8"/>
  <c r="K3612" i="8"/>
  <c r="J3612" i="8"/>
  <c r="I3612" i="8"/>
  <c r="M3611" i="8"/>
  <c r="L3611" i="8"/>
  <c r="K3611" i="8"/>
  <c r="J3611" i="8"/>
  <c r="I3611" i="8"/>
  <c r="M3610" i="8"/>
  <c r="L3610" i="8"/>
  <c r="K3610" i="8"/>
  <c r="J3610" i="8"/>
  <c r="I3610" i="8"/>
  <c r="M3609" i="8"/>
  <c r="L3609" i="8"/>
  <c r="K3609" i="8"/>
  <c r="J3609" i="8"/>
  <c r="I3609" i="8"/>
  <c r="M3608" i="8"/>
  <c r="L3608" i="8"/>
  <c r="K3608" i="8"/>
  <c r="J3608" i="8"/>
  <c r="I3608" i="8"/>
  <c r="M3607" i="8"/>
  <c r="L3607" i="8"/>
  <c r="K3607" i="8"/>
  <c r="J3607" i="8"/>
  <c r="I3607" i="8"/>
  <c r="M3606" i="8"/>
  <c r="L3606" i="8"/>
  <c r="K3606" i="8"/>
  <c r="J3606" i="8"/>
  <c r="I3606" i="8"/>
  <c r="M3605" i="8"/>
  <c r="L3605" i="8"/>
  <c r="K3605" i="8"/>
  <c r="J3605" i="8"/>
  <c r="I3605" i="8"/>
  <c r="M3604" i="8"/>
  <c r="L3604" i="8"/>
  <c r="K3604" i="8"/>
  <c r="J3604" i="8"/>
  <c r="I3604" i="8"/>
  <c r="M3603" i="8"/>
  <c r="L3603" i="8"/>
  <c r="K3603" i="8"/>
  <c r="J3603" i="8"/>
  <c r="I3603" i="8"/>
  <c r="M3602" i="8"/>
  <c r="L3602" i="8"/>
  <c r="K3602" i="8"/>
  <c r="J3602" i="8"/>
  <c r="I3602" i="8"/>
  <c r="M3601" i="8"/>
  <c r="L3601" i="8"/>
  <c r="K3601" i="8"/>
  <c r="J3601" i="8"/>
  <c r="I3601" i="8"/>
  <c r="M3600" i="8"/>
  <c r="L3600" i="8"/>
  <c r="K3600" i="8"/>
  <c r="J3600" i="8"/>
  <c r="I3600" i="8"/>
  <c r="M3599" i="8"/>
  <c r="L3599" i="8"/>
  <c r="K3599" i="8"/>
  <c r="J3599" i="8"/>
  <c r="I3599" i="8"/>
  <c r="M3598" i="8"/>
  <c r="L3598" i="8"/>
  <c r="K3598" i="8"/>
  <c r="J3598" i="8"/>
  <c r="I3598" i="8"/>
  <c r="M3597" i="8"/>
  <c r="L3597" i="8"/>
  <c r="K3597" i="8"/>
  <c r="J3597" i="8"/>
  <c r="I3597" i="8"/>
  <c r="M3596" i="8"/>
  <c r="L3596" i="8"/>
  <c r="K3596" i="8"/>
  <c r="J3596" i="8"/>
  <c r="I3596" i="8"/>
  <c r="M3595" i="8"/>
  <c r="L3595" i="8"/>
  <c r="K3595" i="8"/>
  <c r="J3595" i="8"/>
  <c r="I3595" i="8"/>
  <c r="M3594" i="8"/>
  <c r="L3594" i="8"/>
  <c r="K3594" i="8"/>
  <c r="J3594" i="8"/>
  <c r="I3594" i="8"/>
  <c r="M3593" i="8"/>
  <c r="L3593" i="8"/>
  <c r="K3593" i="8"/>
  <c r="J3593" i="8"/>
  <c r="I3593" i="8"/>
  <c r="M3592" i="8"/>
  <c r="L3592" i="8"/>
  <c r="K3592" i="8"/>
  <c r="J3592" i="8"/>
  <c r="I3592" i="8"/>
  <c r="M3591" i="8"/>
  <c r="L3591" i="8"/>
  <c r="K3591" i="8"/>
  <c r="J3591" i="8"/>
  <c r="I3591" i="8"/>
  <c r="M3590" i="8"/>
  <c r="L3590" i="8"/>
  <c r="K3590" i="8"/>
  <c r="J3590" i="8"/>
  <c r="I3590" i="8"/>
  <c r="M3589" i="8"/>
  <c r="L3589" i="8"/>
  <c r="K3589" i="8"/>
  <c r="J3589" i="8"/>
  <c r="I3589" i="8"/>
  <c r="M3588" i="8"/>
  <c r="L3588" i="8"/>
  <c r="K3588" i="8"/>
  <c r="J3588" i="8"/>
  <c r="I3588" i="8"/>
  <c r="M3587" i="8"/>
  <c r="L3587" i="8"/>
  <c r="K3587" i="8"/>
  <c r="J3587" i="8"/>
  <c r="I3587" i="8"/>
  <c r="M3586" i="8"/>
  <c r="L3586" i="8"/>
  <c r="K3586" i="8"/>
  <c r="J3586" i="8"/>
  <c r="I3586" i="8"/>
  <c r="M3585" i="8"/>
  <c r="L3585" i="8"/>
  <c r="K3585" i="8"/>
  <c r="J3585" i="8"/>
  <c r="I3585" i="8"/>
  <c r="M3584" i="8"/>
  <c r="L3584" i="8"/>
  <c r="K3584" i="8"/>
  <c r="J3584" i="8"/>
  <c r="I3584" i="8"/>
  <c r="M3583" i="8"/>
  <c r="L3583" i="8"/>
  <c r="K3583" i="8"/>
  <c r="J3583" i="8"/>
  <c r="I3583" i="8"/>
  <c r="M3582" i="8"/>
  <c r="L3582" i="8"/>
  <c r="K3582" i="8"/>
  <c r="J3582" i="8"/>
  <c r="I3582" i="8"/>
  <c r="M3581" i="8"/>
  <c r="L3581" i="8"/>
  <c r="K3581" i="8"/>
  <c r="J3581" i="8"/>
  <c r="I3581" i="8"/>
  <c r="M3580" i="8"/>
  <c r="L3580" i="8"/>
  <c r="K3580" i="8"/>
  <c r="J3580" i="8"/>
  <c r="I3580" i="8"/>
  <c r="M3579" i="8"/>
  <c r="L3579" i="8"/>
  <c r="K3579" i="8"/>
  <c r="J3579" i="8"/>
  <c r="I3579" i="8"/>
  <c r="M3578" i="8"/>
  <c r="L3578" i="8"/>
  <c r="K3578" i="8"/>
  <c r="J3578" i="8"/>
  <c r="I3578" i="8"/>
  <c r="M3577" i="8"/>
  <c r="L3577" i="8"/>
  <c r="K3577" i="8"/>
  <c r="J3577" i="8"/>
  <c r="I3577" i="8"/>
  <c r="M3576" i="8"/>
  <c r="L3576" i="8"/>
  <c r="K3576" i="8"/>
  <c r="J3576" i="8"/>
  <c r="I3576" i="8"/>
  <c r="M3575" i="8"/>
  <c r="L3575" i="8"/>
  <c r="K3575" i="8"/>
  <c r="J3575" i="8"/>
  <c r="I3575" i="8"/>
  <c r="M3574" i="8"/>
  <c r="L3574" i="8"/>
  <c r="K3574" i="8"/>
  <c r="J3574" i="8"/>
  <c r="I3574" i="8"/>
  <c r="M3573" i="8"/>
  <c r="L3573" i="8"/>
  <c r="K3573" i="8"/>
  <c r="J3573" i="8"/>
  <c r="I3573" i="8"/>
  <c r="M3572" i="8"/>
  <c r="L3572" i="8"/>
  <c r="K3572" i="8"/>
  <c r="J3572" i="8"/>
  <c r="I3572" i="8"/>
  <c r="M3571" i="8"/>
  <c r="L3571" i="8"/>
  <c r="K3571" i="8"/>
  <c r="J3571" i="8"/>
  <c r="I3571" i="8"/>
  <c r="M3570" i="8"/>
  <c r="L3570" i="8"/>
  <c r="K3570" i="8"/>
  <c r="J3570" i="8"/>
  <c r="I3570" i="8"/>
  <c r="M3569" i="8"/>
  <c r="L3569" i="8"/>
  <c r="K3569" i="8"/>
  <c r="J3569" i="8"/>
  <c r="I3569" i="8"/>
  <c r="M3568" i="8"/>
  <c r="L3568" i="8"/>
  <c r="K3568" i="8"/>
  <c r="J3568" i="8"/>
  <c r="I3568" i="8"/>
  <c r="M3567" i="8"/>
  <c r="L3567" i="8"/>
  <c r="K3567" i="8"/>
  <c r="J3567" i="8"/>
  <c r="I3567" i="8"/>
  <c r="M3566" i="8"/>
  <c r="L3566" i="8"/>
  <c r="K3566" i="8"/>
  <c r="J3566" i="8"/>
  <c r="I3566" i="8"/>
  <c r="M3565" i="8"/>
  <c r="L3565" i="8"/>
  <c r="K3565" i="8"/>
  <c r="J3565" i="8"/>
  <c r="I3565" i="8"/>
  <c r="M3564" i="8"/>
  <c r="L3564" i="8"/>
  <c r="K3564" i="8"/>
  <c r="J3564" i="8"/>
  <c r="I3564" i="8"/>
  <c r="M3563" i="8"/>
  <c r="L3563" i="8"/>
  <c r="K3563" i="8"/>
  <c r="J3563" i="8"/>
  <c r="I3563" i="8"/>
  <c r="M3562" i="8"/>
  <c r="L3562" i="8"/>
  <c r="K3562" i="8"/>
  <c r="J3562" i="8"/>
  <c r="I3562" i="8"/>
  <c r="M3561" i="8"/>
  <c r="L3561" i="8"/>
  <c r="K3561" i="8"/>
  <c r="J3561" i="8"/>
  <c r="I3561" i="8"/>
  <c r="M3560" i="8"/>
  <c r="L3560" i="8"/>
  <c r="K3560" i="8"/>
  <c r="J3560" i="8"/>
  <c r="I3560" i="8"/>
  <c r="M3559" i="8"/>
  <c r="L3559" i="8"/>
  <c r="K3559" i="8"/>
  <c r="J3559" i="8"/>
  <c r="I3559" i="8"/>
  <c r="M3558" i="8"/>
  <c r="L3558" i="8"/>
  <c r="K3558" i="8"/>
  <c r="J3558" i="8"/>
  <c r="I3558" i="8"/>
  <c r="M3557" i="8"/>
  <c r="L3557" i="8"/>
  <c r="K3557" i="8"/>
  <c r="J3557" i="8"/>
  <c r="I3557" i="8"/>
  <c r="M3556" i="8"/>
  <c r="L3556" i="8"/>
  <c r="K3556" i="8"/>
  <c r="J3556" i="8"/>
  <c r="I3556" i="8"/>
  <c r="M3555" i="8"/>
  <c r="L3555" i="8"/>
  <c r="K3555" i="8"/>
  <c r="J3555" i="8"/>
  <c r="I3555" i="8"/>
  <c r="M3554" i="8"/>
  <c r="L3554" i="8"/>
  <c r="K3554" i="8"/>
  <c r="J3554" i="8"/>
  <c r="I3554" i="8"/>
  <c r="M3553" i="8"/>
  <c r="L3553" i="8"/>
  <c r="K3553" i="8"/>
  <c r="J3553" i="8"/>
  <c r="I3553" i="8"/>
  <c r="M3552" i="8"/>
  <c r="L3552" i="8"/>
  <c r="K3552" i="8"/>
  <c r="J3552" i="8"/>
  <c r="I3552" i="8"/>
  <c r="M3551" i="8"/>
  <c r="L3551" i="8"/>
  <c r="K3551" i="8"/>
  <c r="J3551" i="8"/>
  <c r="I3551" i="8"/>
  <c r="M3550" i="8"/>
  <c r="L3550" i="8"/>
  <c r="K3550" i="8"/>
  <c r="J3550" i="8"/>
  <c r="I3550" i="8"/>
  <c r="M3549" i="8"/>
  <c r="L3549" i="8"/>
  <c r="K3549" i="8"/>
  <c r="J3549" i="8"/>
  <c r="I3549" i="8"/>
  <c r="M3548" i="8"/>
  <c r="L3548" i="8"/>
  <c r="K3548" i="8"/>
  <c r="J3548" i="8"/>
  <c r="I3548" i="8"/>
  <c r="M3547" i="8"/>
  <c r="L3547" i="8"/>
  <c r="K3547" i="8"/>
  <c r="J3547" i="8"/>
  <c r="I3547" i="8"/>
  <c r="M3546" i="8"/>
  <c r="L3546" i="8"/>
  <c r="K3546" i="8"/>
  <c r="J3546" i="8"/>
  <c r="I3546" i="8"/>
  <c r="M3545" i="8"/>
  <c r="L3545" i="8"/>
  <c r="K3545" i="8"/>
  <c r="J3545" i="8"/>
  <c r="I3545" i="8"/>
  <c r="M3544" i="8"/>
  <c r="L3544" i="8"/>
  <c r="K3544" i="8"/>
  <c r="J3544" i="8"/>
  <c r="I3544" i="8"/>
  <c r="M3543" i="8"/>
  <c r="L3543" i="8"/>
  <c r="K3543" i="8"/>
  <c r="J3543" i="8"/>
  <c r="I3543" i="8"/>
  <c r="M3542" i="8"/>
  <c r="L3542" i="8"/>
  <c r="K3542" i="8"/>
  <c r="J3542" i="8"/>
  <c r="I3542" i="8"/>
  <c r="M3541" i="8"/>
  <c r="L3541" i="8"/>
  <c r="K3541" i="8"/>
  <c r="J3541" i="8"/>
  <c r="I3541" i="8"/>
  <c r="M3540" i="8"/>
  <c r="L3540" i="8"/>
  <c r="K3540" i="8"/>
  <c r="J3540" i="8"/>
  <c r="I3540" i="8"/>
  <c r="M3539" i="8"/>
  <c r="L3539" i="8"/>
  <c r="K3539" i="8"/>
  <c r="J3539" i="8"/>
  <c r="I3539" i="8"/>
  <c r="M3538" i="8"/>
  <c r="L3538" i="8"/>
  <c r="K3538" i="8"/>
  <c r="J3538" i="8"/>
  <c r="I3538" i="8"/>
  <c r="M3537" i="8"/>
  <c r="L3537" i="8"/>
  <c r="K3537" i="8"/>
  <c r="J3537" i="8"/>
  <c r="I3537" i="8"/>
  <c r="M3536" i="8"/>
  <c r="L3536" i="8"/>
  <c r="K3536" i="8"/>
  <c r="J3536" i="8"/>
  <c r="I3536" i="8"/>
  <c r="M3535" i="8"/>
  <c r="L3535" i="8"/>
  <c r="K3535" i="8"/>
  <c r="J3535" i="8"/>
  <c r="I3535" i="8"/>
  <c r="M3534" i="8"/>
  <c r="L3534" i="8"/>
  <c r="K3534" i="8"/>
  <c r="J3534" i="8"/>
  <c r="I3534" i="8"/>
  <c r="M3533" i="8"/>
  <c r="L3533" i="8"/>
  <c r="K3533" i="8"/>
  <c r="J3533" i="8"/>
  <c r="I3533" i="8"/>
  <c r="M3532" i="8"/>
  <c r="L3532" i="8"/>
  <c r="K3532" i="8"/>
  <c r="J3532" i="8"/>
  <c r="I3532" i="8"/>
  <c r="M3531" i="8"/>
  <c r="L3531" i="8"/>
  <c r="K3531" i="8"/>
  <c r="J3531" i="8"/>
  <c r="I3531" i="8"/>
  <c r="M3530" i="8"/>
  <c r="L3530" i="8"/>
  <c r="K3530" i="8"/>
  <c r="J3530" i="8"/>
  <c r="I3530" i="8"/>
  <c r="M3529" i="8"/>
  <c r="L3529" i="8"/>
  <c r="K3529" i="8"/>
  <c r="J3529" i="8"/>
  <c r="I3529" i="8"/>
  <c r="M3528" i="8"/>
  <c r="L3528" i="8"/>
  <c r="K3528" i="8"/>
  <c r="J3528" i="8"/>
  <c r="I3528" i="8"/>
  <c r="M3527" i="8"/>
  <c r="L3527" i="8"/>
  <c r="K3527" i="8"/>
  <c r="J3527" i="8"/>
  <c r="I3527" i="8"/>
  <c r="M3526" i="8"/>
  <c r="L3526" i="8"/>
  <c r="K3526" i="8"/>
  <c r="J3526" i="8"/>
  <c r="I3526" i="8"/>
  <c r="M3525" i="8"/>
  <c r="L3525" i="8"/>
  <c r="K3525" i="8"/>
  <c r="J3525" i="8"/>
  <c r="I3525" i="8"/>
  <c r="M3524" i="8"/>
  <c r="L3524" i="8"/>
  <c r="K3524" i="8"/>
  <c r="J3524" i="8"/>
  <c r="I3524" i="8"/>
  <c r="M3523" i="8"/>
  <c r="L3523" i="8"/>
  <c r="K3523" i="8"/>
  <c r="J3523" i="8"/>
  <c r="I3523" i="8"/>
  <c r="M3522" i="8"/>
  <c r="L3522" i="8"/>
  <c r="K3522" i="8"/>
  <c r="J3522" i="8"/>
  <c r="I3522" i="8"/>
  <c r="M3521" i="8"/>
  <c r="L3521" i="8"/>
  <c r="K3521" i="8"/>
  <c r="J3521" i="8"/>
  <c r="I3521" i="8"/>
  <c r="M3520" i="8"/>
  <c r="L3520" i="8"/>
  <c r="K3520" i="8"/>
  <c r="J3520" i="8"/>
  <c r="I3520" i="8"/>
  <c r="M3519" i="8"/>
  <c r="L3519" i="8"/>
  <c r="K3519" i="8"/>
  <c r="J3519" i="8"/>
  <c r="I3519" i="8"/>
  <c r="M3518" i="8"/>
  <c r="L3518" i="8"/>
  <c r="K3518" i="8"/>
  <c r="J3518" i="8"/>
  <c r="I3518" i="8"/>
  <c r="M3517" i="8"/>
  <c r="L3517" i="8"/>
  <c r="K3517" i="8"/>
  <c r="J3517" i="8"/>
  <c r="I3517" i="8"/>
  <c r="M3516" i="8"/>
  <c r="L3516" i="8"/>
  <c r="K3516" i="8"/>
  <c r="J3516" i="8"/>
  <c r="I3516" i="8"/>
  <c r="M3515" i="8"/>
  <c r="L3515" i="8"/>
  <c r="K3515" i="8"/>
  <c r="J3515" i="8"/>
  <c r="I3515" i="8"/>
  <c r="M3514" i="8"/>
  <c r="L3514" i="8"/>
  <c r="K3514" i="8"/>
  <c r="J3514" i="8"/>
  <c r="I3514" i="8"/>
  <c r="M3513" i="8"/>
  <c r="L3513" i="8"/>
  <c r="K3513" i="8"/>
  <c r="J3513" i="8"/>
  <c r="I3513" i="8"/>
  <c r="M3512" i="8"/>
  <c r="L3512" i="8"/>
  <c r="K3512" i="8"/>
  <c r="J3512" i="8"/>
  <c r="I3512" i="8"/>
  <c r="M3511" i="8"/>
  <c r="L3511" i="8"/>
  <c r="K3511" i="8"/>
  <c r="J3511" i="8"/>
  <c r="I3511" i="8"/>
  <c r="M3510" i="8"/>
  <c r="L3510" i="8"/>
  <c r="K3510" i="8"/>
  <c r="J3510" i="8"/>
  <c r="I3510" i="8"/>
  <c r="M3509" i="8"/>
  <c r="L3509" i="8"/>
  <c r="K3509" i="8"/>
  <c r="J3509" i="8"/>
  <c r="I3509" i="8"/>
  <c r="M3508" i="8"/>
  <c r="L3508" i="8"/>
  <c r="K3508" i="8"/>
  <c r="J3508" i="8"/>
  <c r="I3508" i="8"/>
  <c r="M3507" i="8"/>
  <c r="L3507" i="8"/>
  <c r="K3507" i="8"/>
  <c r="J3507" i="8"/>
  <c r="I3507" i="8"/>
  <c r="M3506" i="8"/>
  <c r="L3506" i="8"/>
  <c r="K3506" i="8"/>
  <c r="J3506" i="8"/>
  <c r="I3506" i="8"/>
  <c r="M3505" i="8"/>
  <c r="L3505" i="8"/>
  <c r="K3505" i="8"/>
  <c r="J3505" i="8"/>
  <c r="I3505" i="8"/>
  <c r="M3504" i="8"/>
  <c r="L3504" i="8"/>
  <c r="K3504" i="8"/>
  <c r="J3504" i="8"/>
  <c r="I3504" i="8"/>
  <c r="M3503" i="8"/>
  <c r="L3503" i="8"/>
  <c r="K3503" i="8"/>
  <c r="J3503" i="8"/>
  <c r="I3503" i="8"/>
  <c r="M3502" i="8"/>
  <c r="L3502" i="8"/>
  <c r="K3502" i="8"/>
  <c r="J3502" i="8"/>
  <c r="I3502" i="8"/>
  <c r="M3501" i="8"/>
  <c r="L3501" i="8"/>
  <c r="K3501" i="8"/>
  <c r="J3501" i="8"/>
  <c r="I3501" i="8"/>
  <c r="M3500" i="8"/>
  <c r="L3500" i="8"/>
  <c r="K3500" i="8"/>
  <c r="J3500" i="8"/>
  <c r="I3500" i="8"/>
  <c r="M3499" i="8"/>
  <c r="L3499" i="8"/>
  <c r="K3499" i="8"/>
  <c r="J3499" i="8"/>
  <c r="I3499" i="8"/>
  <c r="M3498" i="8"/>
  <c r="L3498" i="8"/>
  <c r="K3498" i="8"/>
  <c r="J3498" i="8"/>
  <c r="I3498" i="8"/>
  <c r="M3497" i="8"/>
  <c r="L3497" i="8"/>
  <c r="K3497" i="8"/>
  <c r="J3497" i="8"/>
  <c r="I3497" i="8"/>
  <c r="M3496" i="8"/>
  <c r="L3496" i="8"/>
  <c r="K3496" i="8"/>
  <c r="J3496" i="8"/>
  <c r="I3496" i="8"/>
  <c r="M3495" i="8"/>
  <c r="L3495" i="8"/>
  <c r="K3495" i="8"/>
  <c r="J3495" i="8"/>
  <c r="I3495" i="8"/>
  <c r="M3494" i="8"/>
  <c r="L3494" i="8"/>
  <c r="K3494" i="8"/>
  <c r="J3494" i="8"/>
  <c r="I3494" i="8"/>
  <c r="M3493" i="8"/>
  <c r="L3493" i="8"/>
  <c r="K3493" i="8"/>
  <c r="J3493" i="8"/>
  <c r="I3493" i="8"/>
  <c r="M3492" i="8"/>
  <c r="L3492" i="8"/>
  <c r="K3492" i="8"/>
  <c r="J3492" i="8"/>
  <c r="I3492" i="8"/>
  <c r="M3491" i="8"/>
  <c r="L3491" i="8"/>
  <c r="K3491" i="8"/>
  <c r="J3491" i="8"/>
  <c r="I3491" i="8"/>
  <c r="M3490" i="8"/>
  <c r="L3490" i="8"/>
  <c r="K3490" i="8"/>
  <c r="J3490" i="8"/>
  <c r="I3490" i="8"/>
  <c r="M3489" i="8"/>
  <c r="L3489" i="8"/>
  <c r="K3489" i="8"/>
  <c r="J3489" i="8"/>
  <c r="I3489" i="8"/>
  <c r="M3488" i="8"/>
  <c r="L3488" i="8"/>
  <c r="K3488" i="8"/>
  <c r="J3488" i="8"/>
  <c r="I3488" i="8"/>
  <c r="M3487" i="8"/>
  <c r="L3487" i="8"/>
  <c r="K3487" i="8"/>
  <c r="J3487" i="8"/>
  <c r="I3487" i="8"/>
  <c r="M3486" i="8"/>
  <c r="L3486" i="8"/>
  <c r="K3486" i="8"/>
  <c r="J3486" i="8"/>
  <c r="I3486" i="8"/>
  <c r="M3485" i="8"/>
  <c r="L3485" i="8"/>
  <c r="K3485" i="8"/>
  <c r="J3485" i="8"/>
  <c r="I3485" i="8"/>
  <c r="M3484" i="8"/>
  <c r="L3484" i="8"/>
  <c r="K3484" i="8"/>
  <c r="J3484" i="8"/>
  <c r="I3484" i="8"/>
  <c r="M3483" i="8"/>
  <c r="L3483" i="8"/>
  <c r="K3483" i="8"/>
  <c r="J3483" i="8"/>
  <c r="I3483" i="8"/>
  <c r="M3482" i="8"/>
  <c r="L3482" i="8"/>
  <c r="K3482" i="8"/>
  <c r="J3482" i="8"/>
  <c r="I3482" i="8"/>
  <c r="M3481" i="8"/>
  <c r="L3481" i="8"/>
  <c r="K3481" i="8"/>
  <c r="J3481" i="8"/>
  <c r="I3481" i="8"/>
  <c r="M3480" i="8"/>
  <c r="L3480" i="8"/>
  <c r="K3480" i="8"/>
  <c r="J3480" i="8"/>
  <c r="I3480" i="8"/>
  <c r="M3479" i="8"/>
  <c r="L3479" i="8"/>
  <c r="K3479" i="8"/>
  <c r="J3479" i="8"/>
  <c r="I3479" i="8"/>
  <c r="M3478" i="8"/>
  <c r="L3478" i="8"/>
  <c r="K3478" i="8"/>
  <c r="J3478" i="8"/>
  <c r="I3478" i="8"/>
  <c r="M3477" i="8"/>
  <c r="L3477" i="8"/>
  <c r="K3477" i="8"/>
  <c r="J3477" i="8"/>
  <c r="I3477" i="8"/>
  <c r="M3476" i="8"/>
  <c r="L3476" i="8"/>
  <c r="K3476" i="8"/>
  <c r="J3476" i="8"/>
  <c r="I3476" i="8"/>
  <c r="M3475" i="8"/>
  <c r="L3475" i="8"/>
  <c r="K3475" i="8"/>
  <c r="J3475" i="8"/>
  <c r="I3475" i="8"/>
  <c r="M3474" i="8"/>
  <c r="L3474" i="8"/>
  <c r="K3474" i="8"/>
  <c r="J3474" i="8"/>
  <c r="I3474" i="8"/>
  <c r="M3473" i="8"/>
  <c r="L3473" i="8"/>
  <c r="K3473" i="8"/>
  <c r="J3473" i="8"/>
  <c r="I3473" i="8"/>
  <c r="M3472" i="8"/>
  <c r="L3472" i="8"/>
  <c r="K3472" i="8"/>
  <c r="J3472" i="8"/>
  <c r="I3472" i="8"/>
  <c r="M3471" i="8"/>
  <c r="L3471" i="8"/>
  <c r="K3471" i="8"/>
  <c r="J3471" i="8"/>
  <c r="I3471" i="8"/>
  <c r="M3470" i="8"/>
  <c r="L3470" i="8"/>
  <c r="K3470" i="8"/>
  <c r="J3470" i="8"/>
  <c r="I3470" i="8"/>
  <c r="M3469" i="8"/>
  <c r="L3469" i="8"/>
  <c r="K3469" i="8"/>
  <c r="J3469" i="8"/>
  <c r="I3469" i="8"/>
  <c r="M3468" i="8"/>
  <c r="L3468" i="8"/>
  <c r="K3468" i="8"/>
  <c r="J3468" i="8"/>
  <c r="I3468" i="8"/>
  <c r="M3467" i="8"/>
  <c r="L3467" i="8"/>
  <c r="K3467" i="8"/>
  <c r="J3467" i="8"/>
  <c r="I3467" i="8"/>
  <c r="M3466" i="8"/>
  <c r="L3466" i="8"/>
  <c r="K3466" i="8"/>
  <c r="J3466" i="8"/>
  <c r="I3466" i="8"/>
  <c r="M3465" i="8"/>
  <c r="L3465" i="8"/>
  <c r="K3465" i="8"/>
  <c r="J3465" i="8"/>
  <c r="I3465" i="8"/>
  <c r="M3464" i="8"/>
  <c r="L3464" i="8"/>
  <c r="K3464" i="8"/>
  <c r="J3464" i="8"/>
  <c r="I3464" i="8"/>
  <c r="M3463" i="8"/>
  <c r="L3463" i="8"/>
  <c r="K3463" i="8"/>
  <c r="J3463" i="8"/>
  <c r="I3463" i="8"/>
  <c r="M3462" i="8"/>
  <c r="L3462" i="8"/>
  <c r="K3462" i="8"/>
  <c r="J3462" i="8"/>
  <c r="I3462" i="8"/>
  <c r="M3461" i="8"/>
  <c r="L3461" i="8"/>
  <c r="K3461" i="8"/>
  <c r="J3461" i="8"/>
  <c r="I3461" i="8"/>
  <c r="M3460" i="8"/>
  <c r="L3460" i="8"/>
  <c r="K3460" i="8"/>
  <c r="J3460" i="8"/>
  <c r="I3460" i="8"/>
  <c r="M3459" i="8"/>
  <c r="L3459" i="8"/>
  <c r="K3459" i="8"/>
  <c r="J3459" i="8"/>
  <c r="I3459" i="8"/>
  <c r="M3458" i="8"/>
  <c r="L3458" i="8"/>
  <c r="K3458" i="8"/>
  <c r="J3458" i="8"/>
  <c r="I3458" i="8"/>
  <c r="M3457" i="8"/>
  <c r="L3457" i="8"/>
  <c r="K3457" i="8"/>
  <c r="J3457" i="8"/>
  <c r="I3457" i="8"/>
  <c r="M3456" i="8"/>
  <c r="L3456" i="8"/>
  <c r="K3456" i="8"/>
  <c r="J3456" i="8"/>
  <c r="I3456" i="8"/>
  <c r="M3455" i="8"/>
  <c r="L3455" i="8"/>
  <c r="K3455" i="8"/>
  <c r="J3455" i="8"/>
  <c r="I3455" i="8"/>
  <c r="M3454" i="8"/>
  <c r="L3454" i="8"/>
  <c r="K3454" i="8"/>
  <c r="J3454" i="8"/>
  <c r="I3454" i="8"/>
  <c r="M3453" i="8"/>
  <c r="L3453" i="8"/>
  <c r="K3453" i="8"/>
  <c r="J3453" i="8"/>
  <c r="I3453" i="8"/>
  <c r="M3452" i="8"/>
  <c r="L3452" i="8"/>
  <c r="K3452" i="8"/>
  <c r="J3452" i="8"/>
  <c r="I3452" i="8"/>
  <c r="M3451" i="8"/>
  <c r="L3451" i="8"/>
  <c r="K3451" i="8"/>
  <c r="J3451" i="8"/>
  <c r="I3451" i="8"/>
  <c r="M3450" i="8"/>
  <c r="L3450" i="8"/>
  <c r="K3450" i="8"/>
  <c r="J3450" i="8"/>
  <c r="I3450" i="8"/>
  <c r="M3449" i="8"/>
  <c r="L3449" i="8"/>
  <c r="K3449" i="8"/>
  <c r="J3449" i="8"/>
  <c r="I3449" i="8"/>
  <c r="M3448" i="8"/>
  <c r="L3448" i="8"/>
  <c r="K3448" i="8"/>
  <c r="J3448" i="8"/>
  <c r="I3448" i="8"/>
  <c r="M3447" i="8"/>
  <c r="L3447" i="8"/>
  <c r="K3447" i="8"/>
  <c r="J3447" i="8"/>
  <c r="I3447" i="8"/>
  <c r="M3446" i="8"/>
  <c r="L3446" i="8"/>
  <c r="K3446" i="8"/>
  <c r="J3446" i="8"/>
  <c r="I3446" i="8"/>
  <c r="M3445" i="8"/>
  <c r="L3445" i="8"/>
  <c r="K3445" i="8"/>
  <c r="J3445" i="8"/>
  <c r="I3445" i="8"/>
  <c r="M3444" i="8"/>
  <c r="L3444" i="8"/>
  <c r="K3444" i="8"/>
  <c r="J3444" i="8"/>
  <c r="I3444" i="8"/>
  <c r="M3443" i="8"/>
  <c r="L3443" i="8"/>
  <c r="K3443" i="8"/>
  <c r="J3443" i="8"/>
  <c r="I3443" i="8"/>
  <c r="M3442" i="8"/>
  <c r="L3442" i="8"/>
  <c r="K3442" i="8"/>
  <c r="J3442" i="8"/>
  <c r="I3442" i="8"/>
  <c r="M3441" i="8"/>
  <c r="L3441" i="8"/>
  <c r="K3441" i="8"/>
  <c r="J3441" i="8"/>
  <c r="I3441" i="8"/>
  <c r="M3440" i="8"/>
  <c r="L3440" i="8"/>
  <c r="K3440" i="8"/>
  <c r="J3440" i="8"/>
  <c r="I3440" i="8"/>
  <c r="M3439" i="8"/>
  <c r="L3439" i="8"/>
  <c r="K3439" i="8"/>
  <c r="J3439" i="8"/>
  <c r="I3439" i="8"/>
  <c r="M3438" i="8"/>
  <c r="L3438" i="8"/>
  <c r="K3438" i="8"/>
  <c r="J3438" i="8"/>
  <c r="I3438" i="8"/>
  <c r="M3437" i="8"/>
  <c r="L3437" i="8"/>
  <c r="K3437" i="8"/>
  <c r="J3437" i="8"/>
  <c r="I3437" i="8"/>
  <c r="M3436" i="8"/>
  <c r="L3436" i="8"/>
  <c r="K3436" i="8"/>
  <c r="J3436" i="8"/>
  <c r="I3436" i="8"/>
  <c r="M3435" i="8"/>
  <c r="L3435" i="8"/>
  <c r="K3435" i="8"/>
  <c r="J3435" i="8"/>
  <c r="I3435" i="8"/>
  <c r="M3434" i="8"/>
  <c r="L3434" i="8"/>
  <c r="K3434" i="8"/>
  <c r="J3434" i="8"/>
  <c r="I3434" i="8"/>
  <c r="M3433" i="8"/>
  <c r="L3433" i="8"/>
  <c r="K3433" i="8"/>
  <c r="J3433" i="8"/>
  <c r="I3433" i="8"/>
  <c r="M3432" i="8"/>
  <c r="L3432" i="8"/>
  <c r="K3432" i="8"/>
  <c r="J3432" i="8"/>
  <c r="I3432" i="8"/>
  <c r="M3431" i="8"/>
  <c r="L3431" i="8"/>
  <c r="K3431" i="8"/>
  <c r="J3431" i="8"/>
  <c r="I3431" i="8"/>
  <c r="M3430" i="8"/>
  <c r="L3430" i="8"/>
  <c r="K3430" i="8"/>
  <c r="J3430" i="8"/>
  <c r="I3430" i="8"/>
  <c r="M3429" i="8"/>
  <c r="L3429" i="8"/>
  <c r="K3429" i="8"/>
  <c r="J3429" i="8"/>
  <c r="I3429" i="8"/>
  <c r="M3428" i="8"/>
  <c r="L3428" i="8"/>
  <c r="K3428" i="8"/>
  <c r="J3428" i="8"/>
  <c r="I3428" i="8"/>
  <c r="M3427" i="8"/>
  <c r="L3427" i="8"/>
  <c r="K3427" i="8"/>
  <c r="J3427" i="8"/>
  <c r="I3427" i="8"/>
  <c r="M3426" i="8"/>
  <c r="L3426" i="8"/>
  <c r="K3426" i="8"/>
  <c r="J3426" i="8"/>
  <c r="I3426" i="8"/>
  <c r="M3425" i="8"/>
  <c r="L3425" i="8"/>
  <c r="K3425" i="8"/>
  <c r="J3425" i="8"/>
  <c r="I3425" i="8"/>
  <c r="M3424" i="8"/>
  <c r="L3424" i="8"/>
  <c r="K3424" i="8"/>
  <c r="J3424" i="8"/>
  <c r="I3424" i="8"/>
  <c r="M3423" i="8"/>
  <c r="L3423" i="8"/>
  <c r="K3423" i="8"/>
  <c r="J3423" i="8"/>
  <c r="I3423" i="8"/>
  <c r="M3422" i="8"/>
  <c r="L3422" i="8"/>
  <c r="K3422" i="8"/>
  <c r="J3422" i="8"/>
  <c r="I3422" i="8"/>
  <c r="M3421" i="8"/>
  <c r="L3421" i="8"/>
  <c r="K3421" i="8"/>
  <c r="J3421" i="8"/>
  <c r="I3421" i="8"/>
  <c r="M3420" i="8"/>
  <c r="L3420" i="8"/>
  <c r="K3420" i="8"/>
  <c r="J3420" i="8"/>
  <c r="I3420" i="8"/>
  <c r="M3419" i="8"/>
  <c r="L3419" i="8"/>
  <c r="K3419" i="8"/>
  <c r="J3419" i="8"/>
  <c r="I3419" i="8"/>
  <c r="M3418" i="8"/>
  <c r="L3418" i="8"/>
  <c r="K3418" i="8"/>
  <c r="J3418" i="8"/>
  <c r="I3418" i="8"/>
  <c r="M3417" i="8"/>
  <c r="L3417" i="8"/>
  <c r="K3417" i="8"/>
  <c r="J3417" i="8"/>
  <c r="I3417" i="8"/>
  <c r="M3416" i="8"/>
  <c r="L3416" i="8"/>
  <c r="K3416" i="8"/>
  <c r="J3416" i="8"/>
  <c r="I3416" i="8"/>
  <c r="M3415" i="8"/>
  <c r="L3415" i="8"/>
  <c r="K3415" i="8"/>
  <c r="J3415" i="8"/>
  <c r="I3415" i="8"/>
  <c r="M3414" i="8"/>
  <c r="L3414" i="8"/>
  <c r="K3414" i="8"/>
  <c r="J3414" i="8"/>
  <c r="I3414" i="8"/>
  <c r="M3413" i="8"/>
  <c r="L3413" i="8"/>
  <c r="K3413" i="8"/>
  <c r="J3413" i="8"/>
  <c r="I3413" i="8"/>
  <c r="M3412" i="8"/>
  <c r="L3412" i="8"/>
  <c r="K3412" i="8"/>
  <c r="J3412" i="8"/>
  <c r="I3412" i="8"/>
  <c r="M3411" i="8"/>
  <c r="L3411" i="8"/>
  <c r="K3411" i="8"/>
  <c r="J3411" i="8"/>
  <c r="I3411" i="8"/>
  <c r="M3410" i="8"/>
  <c r="L3410" i="8"/>
  <c r="K3410" i="8"/>
  <c r="J3410" i="8"/>
  <c r="I3410" i="8"/>
  <c r="M3409" i="8"/>
  <c r="L3409" i="8"/>
  <c r="K3409" i="8"/>
  <c r="J3409" i="8"/>
  <c r="I3409" i="8"/>
  <c r="M3408" i="8"/>
  <c r="L3408" i="8"/>
  <c r="K3408" i="8"/>
  <c r="J3408" i="8"/>
  <c r="I3408" i="8"/>
  <c r="M3407" i="8"/>
  <c r="L3407" i="8"/>
  <c r="K3407" i="8"/>
  <c r="J3407" i="8"/>
  <c r="I3407" i="8"/>
  <c r="M3406" i="8"/>
  <c r="L3406" i="8"/>
  <c r="K3406" i="8"/>
  <c r="J3406" i="8"/>
  <c r="I3406" i="8"/>
  <c r="M3405" i="8"/>
  <c r="L3405" i="8"/>
  <c r="K3405" i="8"/>
  <c r="J3405" i="8"/>
  <c r="I3405" i="8"/>
  <c r="M3404" i="8"/>
  <c r="L3404" i="8"/>
  <c r="K3404" i="8"/>
  <c r="J3404" i="8"/>
  <c r="I3404" i="8"/>
  <c r="M3403" i="8"/>
  <c r="L3403" i="8"/>
  <c r="K3403" i="8"/>
  <c r="J3403" i="8"/>
  <c r="I3403" i="8"/>
  <c r="M3402" i="8"/>
  <c r="L3402" i="8"/>
  <c r="K3402" i="8"/>
  <c r="J3402" i="8"/>
  <c r="I3402" i="8"/>
  <c r="M3401" i="8"/>
  <c r="L3401" i="8"/>
  <c r="K3401" i="8"/>
  <c r="J3401" i="8"/>
  <c r="I3401" i="8"/>
  <c r="M3400" i="8"/>
  <c r="L3400" i="8"/>
  <c r="K3400" i="8"/>
  <c r="J3400" i="8"/>
  <c r="I3400" i="8"/>
  <c r="M3399" i="8"/>
  <c r="L3399" i="8"/>
  <c r="K3399" i="8"/>
  <c r="J3399" i="8"/>
  <c r="I3399" i="8"/>
  <c r="M3398" i="8"/>
  <c r="L3398" i="8"/>
  <c r="K3398" i="8"/>
  <c r="J3398" i="8"/>
  <c r="I3398" i="8"/>
  <c r="M3397" i="8"/>
  <c r="L3397" i="8"/>
  <c r="K3397" i="8"/>
  <c r="J3397" i="8"/>
  <c r="I3397" i="8"/>
  <c r="M3396" i="8"/>
  <c r="L3396" i="8"/>
  <c r="K3396" i="8"/>
  <c r="J3396" i="8"/>
  <c r="I3396" i="8"/>
  <c r="M3395" i="8"/>
  <c r="L3395" i="8"/>
  <c r="K3395" i="8"/>
  <c r="J3395" i="8"/>
  <c r="I3395" i="8"/>
  <c r="M3394" i="8"/>
  <c r="L3394" i="8"/>
  <c r="K3394" i="8"/>
  <c r="J3394" i="8"/>
  <c r="I3394" i="8"/>
  <c r="M3393" i="8"/>
  <c r="L3393" i="8"/>
  <c r="K3393" i="8"/>
  <c r="J3393" i="8"/>
  <c r="I3393" i="8"/>
  <c r="M3392" i="8"/>
  <c r="L3392" i="8"/>
  <c r="K3392" i="8"/>
  <c r="J3392" i="8"/>
  <c r="I3392" i="8"/>
  <c r="M3391" i="8"/>
  <c r="L3391" i="8"/>
  <c r="K3391" i="8"/>
  <c r="J3391" i="8"/>
  <c r="I3391" i="8"/>
  <c r="M3390" i="8"/>
  <c r="L3390" i="8"/>
  <c r="K3390" i="8"/>
  <c r="J3390" i="8"/>
  <c r="I3390" i="8"/>
  <c r="M3389" i="8"/>
  <c r="L3389" i="8"/>
  <c r="K3389" i="8"/>
  <c r="J3389" i="8"/>
  <c r="I3389" i="8"/>
  <c r="M3388" i="8"/>
  <c r="L3388" i="8"/>
  <c r="K3388" i="8"/>
  <c r="J3388" i="8"/>
  <c r="I3388" i="8"/>
  <c r="M3387" i="8"/>
  <c r="L3387" i="8"/>
  <c r="K3387" i="8"/>
  <c r="J3387" i="8"/>
  <c r="I3387" i="8"/>
  <c r="M3386" i="8"/>
  <c r="L3386" i="8"/>
  <c r="K3386" i="8"/>
  <c r="J3386" i="8"/>
  <c r="I3386" i="8"/>
  <c r="M3385" i="8"/>
  <c r="L3385" i="8"/>
  <c r="K3385" i="8"/>
  <c r="J3385" i="8"/>
  <c r="I3385" i="8"/>
  <c r="M3384" i="8"/>
  <c r="L3384" i="8"/>
  <c r="K3384" i="8"/>
  <c r="J3384" i="8"/>
  <c r="I3384" i="8"/>
  <c r="M3383" i="8"/>
  <c r="L3383" i="8"/>
  <c r="K3383" i="8"/>
  <c r="J3383" i="8"/>
  <c r="I3383" i="8"/>
  <c r="M3382" i="8"/>
  <c r="L3382" i="8"/>
  <c r="K3382" i="8"/>
  <c r="J3382" i="8"/>
  <c r="I3382" i="8"/>
  <c r="M3381" i="8"/>
  <c r="L3381" i="8"/>
  <c r="K3381" i="8"/>
  <c r="J3381" i="8"/>
  <c r="I3381" i="8"/>
  <c r="M3380" i="8"/>
  <c r="L3380" i="8"/>
  <c r="K3380" i="8"/>
  <c r="J3380" i="8"/>
  <c r="I3380" i="8"/>
  <c r="M3379" i="8"/>
  <c r="L3379" i="8"/>
  <c r="K3379" i="8"/>
  <c r="J3379" i="8"/>
  <c r="I3379" i="8"/>
  <c r="M3378" i="8"/>
  <c r="L3378" i="8"/>
  <c r="K3378" i="8"/>
  <c r="J3378" i="8"/>
  <c r="I3378" i="8"/>
  <c r="M3377" i="8"/>
  <c r="L3377" i="8"/>
  <c r="K3377" i="8"/>
  <c r="J3377" i="8"/>
  <c r="I3377" i="8"/>
  <c r="M3376" i="8"/>
  <c r="L3376" i="8"/>
  <c r="K3376" i="8"/>
  <c r="J3376" i="8"/>
  <c r="I3376" i="8"/>
  <c r="M3375" i="8"/>
  <c r="L3375" i="8"/>
  <c r="K3375" i="8"/>
  <c r="J3375" i="8"/>
  <c r="I3375" i="8"/>
  <c r="M3374" i="8"/>
  <c r="L3374" i="8"/>
  <c r="K3374" i="8"/>
  <c r="J3374" i="8"/>
  <c r="I3374" i="8"/>
  <c r="M3373" i="8"/>
  <c r="L3373" i="8"/>
  <c r="K3373" i="8"/>
  <c r="J3373" i="8"/>
  <c r="I3373" i="8"/>
  <c r="M3372" i="8"/>
  <c r="L3372" i="8"/>
  <c r="K3372" i="8"/>
  <c r="J3372" i="8"/>
  <c r="I3372" i="8"/>
  <c r="M3371" i="8"/>
  <c r="L3371" i="8"/>
  <c r="K3371" i="8"/>
  <c r="J3371" i="8"/>
  <c r="I3371" i="8"/>
  <c r="M3370" i="8"/>
  <c r="L3370" i="8"/>
  <c r="K3370" i="8"/>
  <c r="J3370" i="8"/>
  <c r="I3370" i="8"/>
  <c r="M3369" i="8"/>
  <c r="L3369" i="8"/>
  <c r="K3369" i="8"/>
  <c r="J3369" i="8"/>
  <c r="I3369" i="8"/>
  <c r="M3368" i="8"/>
  <c r="L3368" i="8"/>
  <c r="K3368" i="8"/>
  <c r="J3368" i="8"/>
  <c r="I3368" i="8"/>
  <c r="M3367" i="8"/>
  <c r="L3367" i="8"/>
  <c r="K3367" i="8"/>
  <c r="J3367" i="8"/>
  <c r="I3367" i="8"/>
  <c r="M3366" i="8"/>
  <c r="L3366" i="8"/>
  <c r="K3366" i="8"/>
  <c r="J3366" i="8"/>
  <c r="I3366" i="8"/>
  <c r="M3365" i="8"/>
  <c r="L3365" i="8"/>
  <c r="K3365" i="8"/>
  <c r="J3365" i="8"/>
  <c r="I3365" i="8"/>
  <c r="M3364" i="8"/>
  <c r="L3364" i="8"/>
  <c r="K3364" i="8"/>
  <c r="J3364" i="8"/>
  <c r="I3364" i="8"/>
  <c r="M3363" i="8"/>
  <c r="L3363" i="8"/>
  <c r="K3363" i="8"/>
  <c r="J3363" i="8"/>
  <c r="I3363" i="8"/>
  <c r="M3362" i="8"/>
  <c r="L3362" i="8"/>
  <c r="K3362" i="8"/>
  <c r="J3362" i="8"/>
  <c r="I3362" i="8"/>
  <c r="M3361" i="8"/>
  <c r="L3361" i="8"/>
  <c r="K3361" i="8"/>
  <c r="J3361" i="8"/>
  <c r="I3361" i="8"/>
  <c r="M3360" i="8"/>
  <c r="L3360" i="8"/>
  <c r="K3360" i="8"/>
  <c r="J3360" i="8"/>
  <c r="I3360" i="8"/>
  <c r="M3359" i="8"/>
  <c r="L3359" i="8"/>
  <c r="K3359" i="8"/>
  <c r="J3359" i="8"/>
  <c r="I3359" i="8"/>
  <c r="M3358" i="8"/>
  <c r="L3358" i="8"/>
  <c r="K3358" i="8"/>
  <c r="J3358" i="8"/>
  <c r="I3358" i="8"/>
  <c r="M3357" i="8"/>
  <c r="L3357" i="8"/>
  <c r="K3357" i="8"/>
  <c r="J3357" i="8"/>
  <c r="I3357" i="8"/>
  <c r="M3356" i="8"/>
  <c r="L3356" i="8"/>
  <c r="K3356" i="8"/>
  <c r="J3356" i="8"/>
  <c r="I3356" i="8"/>
  <c r="M3355" i="8"/>
  <c r="L3355" i="8"/>
  <c r="K3355" i="8"/>
  <c r="J3355" i="8"/>
  <c r="I3355" i="8"/>
  <c r="M3354" i="8"/>
  <c r="L3354" i="8"/>
  <c r="K3354" i="8"/>
  <c r="J3354" i="8"/>
  <c r="I3354" i="8"/>
  <c r="M3353" i="8"/>
  <c r="L3353" i="8"/>
  <c r="K3353" i="8"/>
  <c r="J3353" i="8"/>
  <c r="I3353" i="8"/>
  <c r="M3352" i="8"/>
  <c r="L3352" i="8"/>
  <c r="K3352" i="8"/>
  <c r="J3352" i="8"/>
  <c r="I3352" i="8"/>
  <c r="M3351" i="8"/>
  <c r="L3351" i="8"/>
  <c r="K3351" i="8"/>
  <c r="J3351" i="8"/>
  <c r="I3351" i="8"/>
  <c r="M3350" i="8"/>
  <c r="L3350" i="8"/>
  <c r="K3350" i="8"/>
  <c r="J3350" i="8"/>
  <c r="I3350" i="8"/>
  <c r="M3349" i="8"/>
  <c r="L3349" i="8"/>
  <c r="K3349" i="8"/>
  <c r="J3349" i="8"/>
  <c r="I3349" i="8"/>
  <c r="M3348" i="8"/>
  <c r="L3348" i="8"/>
  <c r="K3348" i="8"/>
  <c r="J3348" i="8"/>
  <c r="I3348" i="8"/>
  <c r="M3347" i="8"/>
  <c r="L3347" i="8"/>
  <c r="K3347" i="8"/>
  <c r="J3347" i="8"/>
  <c r="I3347" i="8"/>
  <c r="M3346" i="8"/>
  <c r="L3346" i="8"/>
  <c r="K3346" i="8"/>
  <c r="J3346" i="8"/>
  <c r="I3346" i="8"/>
  <c r="M3345" i="8"/>
  <c r="L3345" i="8"/>
  <c r="K3345" i="8"/>
  <c r="J3345" i="8"/>
  <c r="I3345" i="8"/>
  <c r="M3344" i="8"/>
  <c r="L3344" i="8"/>
  <c r="K3344" i="8"/>
  <c r="J3344" i="8"/>
  <c r="I3344" i="8"/>
  <c r="M3343" i="8"/>
  <c r="L3343" i="8"/>
  <c r="K3343" i="8"/>
  <c r="J3343" i="8"/>
  <c r="I3343" i="8"/>
  <c r="M3342" i="8"/>
  <c r="L3342" i="8"/>
  <c r="K3342" i="8"/>
  <c r="J3342" i="8"/>
  <c r="I3342" i="8"/>
  <c r="M3341" i="8"/>
  <c r="L3341" i="8"/>
  <c r="K3341" i="8"/>
  <c r="J3341" i="8"/>
  <c r="I3341" i="8"/>
  <c r="M3340" i="8"/>
  <c r="L3340" i="8"/>
  <c r="K3340" i="8"/>
  <c r="J3340" i="8"/>
  <c r="I3340" i="8"/>
  <c r="M3339" i="8"/>
  <c r="L3339" i="8"/>
  <c r="K3339" i="8"/>
  <c r="J3339" i="8"/>
  <c r="I3339" i="8"/>
  <c r="M3338" i="8"/>
  <c r="L3338" i="8"/>
  <c r="K3338" i="8"/>
  <c r="J3338" i="8"/>
  <c r="I3338" i="8"/>
  <c r="M3337" i="8"/>
  <c r="L3337" i="8"/>
  <c r="K3337" i="8"/>
  <c r="J3337" i="8"/>
  <c r="I3337" i="8"/>
  <c r="M3336" i="8"/>
  <c r="L3336" i="8"/>
  <c r="K3336" i="8"/>
  <c r="J3336" i="8"/>
  <c r="I3336" i="8"/>
  <c r="M3335" i="8"/>
  <c r="L3335" i="8"/>
  <c r="K3335" i="8"/>
  <c r="J3335" i="8"/>
  <c r="I3335" i="8"/>
  <c r="M3334" i="8"/>
  <c r="L3334" i="8"/>
  <c r="K3334" i="8"/>
  <c r="J3334" i="8"/>
  <c r="I3334" i="8"/>
  <c r="M3333" i="8"/>
  <c r="L3333" i="8"/>
  <c r="K3333" i="8"/>
  <c r="J3333" i="8"/>
  <c r="I3333" i="8"/>
  <c r="M3332" i="8"/>
  <c r="L3332" i="8"/>
  <c r="K3332" i="8"/>
  <c r="J3332" i="8"/>
  <c r="I3332" i="8"/>
  <c r="M3331" i="8"/>
  <c r="L3331" i="8"/>
  <c r="K3331" i="8"/>
  <c r="J3331" i="8"/>
  <c r="I3331" i="8"/>
  <c r="M3330" i="8"/>
  <c r="L3330" i="8"/>
  <c r="K3330" i="8"/>
  <c r="J3330" i="8"/>
  <c r="I3330" i="8"/>
  <c r="M3329" i="8"/>
  <c r="L3329" i="8"/>
  <c r="K3329" i="8"/>
  <c r="J3329" i="8"/>
  <c r="I3329" i="8"/>
  <c r="M3328" i="8"/>
  <c r="L3328" i="8"/>
  <c r="K3328" i="8"/>
  <c r="J3328" i="8"/>
  <c r="I3328" i="8"/>
  <c r="M3327" i="8"/>
  <c r="L3327" i="8"/>
  <c r="K3327" i="8"/>
  <c r="J3327" i="8"/>
  <c r="I3327" i="8"/>
  <c r="M3326" i="8"/>
  <c r="L3326" i="8"/>
  <c r="K3326" i="8"/>
  <c r="J3326" i="8"/>
  <c r="I3326" i="8"/>
  <c r="M3325" i="8"/>
  <c r="L3325" i="8"/>
  <c r="K3325" i="8"/>
  <c r="J3325" i="8"/>
  <c r="I3325" i="8"/>
  <c r="M3324" i="8"/>
  <c r="L3324" i="8"/>
  <c r="K3324" i="8"/>
  <c r="J3324" i="8"/>
  <c r="I3324" i="8"/>
  <c r="M3323" i="8"/>
  <c r="L3323" i="8"/>
  <c r="K3323" i="8"/>
  <c r="J3323" i="8"/>
  <c r="I3323" i="8"/>
  <c r="M3322" i="8"/>
  <c r="L3322" i="8"/>
  <c r="K3322" i="8"/>
  <c r="J3322" i="8"/>
  <c r="I3322" i="8"/>
  <c r="M3321" i="8"/>
  <c r="L3321" i="8"/>
  <c r="K3321" i="8"/>
  <c r="J3321" i="8"/>
  <c r="I3321" i="8"/>
  <c r="M3320" i="8"/>
  <c r="L3320" i="8"/>
  <c r="K3320" i="8"/>
  <c r="J3320" i="8"/>
  <c r="I3320" i="8"/>
  <c r="M3319" i="8"/>
  <c r="L3319" i="8"/>
  <c r="K3319" i="8"/>
  <c r="J3319" i="8"/>
  <c r="I3319" i="8"/>
  <c r="M3318" i="8"/>
  <c r="L3318" i="8"/>
  <c r="K3318" i="8"/>
  <c r="J3318" i="8"/>
  <c r="I3318" i="8"/>
  <c r="M3317" i="8"/>
  <c r="L3317" i="8"/>
  <c r="K3317" i="8"/>
  <c r="J3317" i="8"/>
  <c r="I3317" i="8"/>
  <c r="M3316" i="8"/>
  <c r="L3316" i="8"/>
  <c r="K3316" i="8"/>
  <c r="J3316" i="8"/>
  <c r="I3316" i="8"/>
  <c r="M3315" i="8"/>
  <c r="L3315" i="8"/>
  <c r="K3315" i="8"/>
  <c r="J3315" i="8"/>
  <c r="I3315" i="8"/>
  <c r="M3314" i="8"/>
  <c r="L3314" i="8"/>
  <c r="K3314" i="8"/>
  <c r="J3314" i="8"/>
  <c r="I3314" i="8"/>
  <c r="M3313" i="8"/>
  <c r="L3313" i="8"/>
  <c r="K3313" i="8"/>
  <c r="J3313" i="8"/>
  <c r="I3313" i="8"/>
  <c r="M3312" i="8"/>
  <c r="L3312" i="8"/>
  <c r="K3312" i="8"/>
  <c r="J3312" i="8"/>
  <c r="I3312" i="8"/>
  <c r="M3311" i="8"/>
  <c r="L3311" i="8"/>
  <c r="K3311" i="8"/>
  <c r="J3311" i="8"/>
  <c r="I3311" i="8"/>
  <c r="M3310" i="8"/>
  <c r="L3310" i="8"/>
  <c r="K3310" i="8"/>
  <c r="J3310" i="8"/>
  <c r="I3310" i="8"/>
  <c r="M3309" i="8"/>
  <c r="L3309" i="8"/>
  <c r="K3309" i="8"/>
  <c r="J3309" i="8"/>
  <c r="I3309" i="8"/>
  <c r="M3308" i="8"/>
  <c r="L3308" i="8"/>
  <c r="K3308" i="8"/>
  <c r="J3308" i="8"/>
  <c r="I3308" i="8"/>
  <c r="M3307" i="8"/>
  <c r="L3307" i="8"/>
  <c r="K3307" i="8"/>
  <c r="J3307" i="8"/>
  <c r="I3307" i="8"/>
  <c r="M3306" i="8"/>
  <c r="L3306" i="8"/>
  <c r="K3306" i="8"/>
  <c r="J3306" i="8"/>
  <c r="I3306" i="8"/>
  <c r="M3305" i="8"/>
  <c r="L3305" i="8"/>
  <c r="K3305" i="8"/>
  <c r="J3305" i="8"/>
  <c r="I3305" i="8"/>
  <c r="M3304" i="8"/>
  <c r="L3304" i="8"/>
  <c r="K3304" i="8"/>
  <c r="J3304" i="8"/>
  <c r="I3304" i="8"/>
  <c r="M3303" i="8"/>
  <c r="L3303" i="8"/>
  <c r="K3303" i="8"/>
  <c r="J3303" i="8"/>
  <c r="I3303" i="8"/>
  <c r="M3302" i="8"/>
  <c r="L3302" i="8"/>
  <c r="K3302" i="8"/>
  <c r="J3302" i="8"/>
  <c r="I3302" i="8"/>
  <c r="M3301" i="8"/>
  <c r="L3301" i="8"/>
  <c r="K3301" i="8"/>
  <c r="J3301" i="8"/>
  <c r="I3301" i="8"/>
  <c r="M3300" i="8"/>
  <c r="L3300" i="8"/>
  <c r="K3300" i="8"/>
  <c r="J3300" i="8"/>
  <c r="I3300" i="8"/>
  <c r="M3299" i="8"/>
  <c r="L3299" i="8"/>
  <c r="K3299" i="8"/>
  <c r="J3299" i="8"/>
  <c r="I3299" i="8"/>
  <c r="M3298" i="8"/>
  <c r="L3298" i="8"/>
  <c r="K3298" i="8"/>
  <c r="J3298" i="8"/>
  <c r="I3298" i="8"/>
  <c r="M3297" i="8"/>
  <c r="L3297" i="8"/>
  <c r="K3297" i="8"/>
  <c r="J3297" i="8"/>
  <c r="I3297" i="8"/>
  <c r="M3296" i="8"/>
  <c r="L3296" i="8"/>
  <c r="K3296" i="8"/>
  <c r="J3296" i="8"/>
  <c r="I3296" i="8"/>
  <c r="M3295" i="8"/>
  <c r="L3295" i="8"/>
  <c r="K3295" i="8"/>
  <c r="J3295" i="8"/>
  <c r="I3295" i="8"/>
  <c r="M3294" i="8"/>
  <c r="L3294" i="8"/>
  <c r="K3294" i="8"/>
  <c r="J3294" i="8"/>
  <c r="I3294" i="8"/>
  <c r="M3293" i="8"/>
  <c r="L3293" i="8"/>
  <c r="K3293" i="8"/>
  <c r="J3293" i="8"/>
  <c r="I3293" i="8"/>
  <c r="M3292" i="8"/>
  <c r="L3292" i="8"/>
  <c r="K3292" i="8"/>
  <c r="J3292" i="8"/>
  <c r="I3292" i="8"/>
  <c r="M3291" i="8"/>
  <c r="L3291" i="8"/>
  <c r="K3291" i="8"/>
  <c r="J3291" i="8"/>
  <c r="I3291" i="8"/>
  <c r="M3290" i="8"/>
  <c r="L3290" i="8"/>
  <c r="K3290" i="8"/>
  <c r="J3290" i="8"/>
  <c r="I3290" i="8"/>
  <c r="M3289" i="8"/>
  <c r="L3289" i="8"/>
  <c r="K3289" i="8"/>
  <c r="J3289" i="8"/>
  <c r="I3289" i="8"/>
  <c r="M3288" i="8"/>
  <c r="L3288" i="8"/>
  <c r="K3288" i="8"/>
  <c r="J3288" i="8"/>
  <c r="I3288" i="8"/>
  <c r="M3287" i="8"/>
  <c r="L3287" i="8"/>
  <c r="K3287" i="8"/>
  <c r="J3287" i="8"/>
  <c r="I3287" i="8"/>
  <c r="M3286" i="8"/>
  <c r="L3286" i="8"/>
  <c r="K3286" i="8"/>
  <c r="J3286" i="8"/>
  <c r="I3286" i="8"/>
  <c r="M3285" i="8"/>
  <c r="L3285" i="8"/>
  <c r="K3285" i="8"/>
  <c r="J3285" i="8"/>
  <c r="I3285" i="8"/>
  <c r="M3284" i="8"/>
  <c r="L3284" i="8"/>
  <c r="K3284" i="8"/>
  <c r="J3284" i="8"/>
  <c r="I3284" i="8"/>
  <c r="M3283" i="8"/>
  <c r="L3283" i="8"/>
  <c r="K3283" i="8"/>
  <c r="J3283" i="8"/>
  <c r="I3283" i="8"/>
  <c r="M3282" i="8"/>
  <c r="L3282" i="8"/>
  <c r="K3282" i="8"/>
  <c r="J3282" i="8"/>
  <c r="I3282" i="8"/>
  <c r="M3281" i="8"/>
  <c r="L3281" i="8"/>
  <c r="K3281" i="8"/>
  <c r="J3281" i="8"/>
  <c r="I3281" i="8"/>
  <c r="M3280" i="8"/>
  <c r="L3280" i="8"/>
  <c r="K3280" i="8"/>
  <c r="J3280" i="8"/>
  <c r="I3280" i="8"/>
  <c r="M3279" i="8"/>
  <c r="L3279" i="8"/>
  <c r="K3279" i="8"/>
  <c r="J3279" i="8"/>
  <c r="I3279" i="8"/>
  <c r="M3278" i="8"/>
  <c r="L3278" i="8"/>
  <c r="K3278" i="8"/>
  <c r="J3278" i="8"/>
  <c r="I3278" i="8"/>
  <c r="M3277" i="8"/>
  <c r="L3277" i="8"/>
  <c r="K3277" i="8"/>
  <c r="J3277" i="8"/>
  <c r="I3277" i="8"/>
  <c r="M3276" i="8"/>
  <c r="L3276" i="8"/>
  <c r="K3276" i="8"/>
  <c r="J3276" i="8"/>
  <c r="I3276" i="8"/>
  <c r="M3275" i="8"/>
  <c r="L3275" i="8"/>
  <c r="K3275" i="8"/>
  <c r="J3275" i="8"/>
  <c r="I3275" i="8"/>
  <c r="M3274" i="8"/>
  <c r="L3274" i="8"/>
  <c r="K3274" i="8"/>
  <c r="J3274" i="8"/>
  <c r="I3274" i="8"/>
  <c r="M3273" i="8"/>
  <c r="L3273" i="8"/>
  <c r="K3273" i="8"/>
  <c r="J3273" i="8"/>
  <c r="I3273" i="8"/>
  <c r="M3272" i="8"/>
  <c r="L3272" i="8"/>
  <c r="K3272" i="8"/>
  <c r="J3272" i="8"/>
  <c r="I3272" i="8"/>
  <c r="M3271" i="8"/>
  <c r="L3271" i="8"/>
  <c r="K3271" i="8"/>
  <c r="J3271" i="8"/>
  <c r="I3271" i="8"/>
  <c r="M3270" i="8"/>
  <c r="L3270" i="8"/>
  <c r="K3270" i="8"/>
  <c r="J3270" i="8"/>
  <c r="I3270" i="8"/>
  <c r="M3269" i="8"/>
  <c r="L3269" i="8"/>
  <c r="K3269" i="8"/>
  <c r="J3269" i="8"/>
  <c r="I3269" i="8"/>
  <c r="M3268" i="8"/>
  <c r="L3268" i="8"/>
  <c r="K3268" i="8"/>
  <c r="J3268" i="8"/>
  <c r="I3268" i="8"/>
  <c r="M3267" i="8"/>
  <c r="L3267" i="8"/>
  <c r="K3267" i="8"/>
  <c r="J3267" i="8"/>
  <c r="I3267" i="8"/>
  <c r="M3266" i="8"/>
  <c r="L3266" i="8"/>
  <c r="K3266" i="8"/>
  <c r="J3266" i="8"/>
  <c r="I3266" i="8"/>
  <c r="M3265" i="8"/>
  <c r="L3265" i="8"/>
  <c r="K3265" i="8"/>
  <c r="J3265" i="8"/>
  <c r="I3265" i="8"/>
  <c r="M3264" i="8"/>
  <c r="L3264" i="8"/>
  <c r="K3264" i="8"/>
  <c r="J3264" i="8"/>
  <c r="I3264" i="8"/>
  <c r="M3263" i="8"/>
  <c r="L3263" i="8"/>
  <c r="K3263" i="8"/>
  <c r="J3263" i="8"/>
  <c r="I3263" i="8"/>
  <c r="M3262" i="8"/>
  <c r="L3262" i="8"/>
  <c r="K3262" i="8"/>
  <c r="J3262" i="8"/>
  <c r="I3262" i="8"/>
  <c r="M3261" i="8"/>
  <c r="L3261" i="8"/>
  <c r="K3261" i="8"/>
  <c r="J3261" i="8"/>
  <c r="I3261" i="8"/>
  <c r="M3260" i="8"/>
  <c r="L3260" i="8"/>
  <c r="K3260" i="8"/>
  <c r="J3260" i="8"/>
  <c r="I3260" i="8"/>
  <c r="M3259" i="8"/>
  <c r="L3259" i="8"/>
  <c r="K3259" i="8"/>
  <c r="J3259" i="8"/>
  <c r="I3259" i="8"/>
  <c r="M3258" i="8"/>
  <c r="L3258" i="8"/>
  <c r="K3258" i="8"/>
  <c r="J3258" i="8"/>
  <c r="I3258" i="8"/>
  <c r="M3257" i="8"/>
  <c r="L3257" i="8"/>
  <c r="K3257" i="8"/>
  <c r="J3257" i="8"/>
  <c r="I3257" i="8"/>
  <c r="M3256" i="8"/>
  <c r="L3256" i="8"/>
  <c r="K3256" i="8"/>
  <c r="J3256" i="8"/>
  <c r="I3256" i="8"/>
  <c r="M3255" i="8"/>
  <c r="L3255" i="8"/>
  <c r="K3255" i="8"/>
  <c r="J3255" i="8"/>
  <c r="I3255" i="8"/>
  <c r="M3254" i="8"/>
  <c r="L3254" i="8"/>
  <c r="K3254" i="8"/>
  <c r="J3254" i="8"/>
  <c r="I3254" i="8"/>
  <c r="M3253" i="8"/>
  <c r="L3253" i="8"/>
  <c r="K3253" i="8"/>
  <c r="J3253" i="8"/>
  <c r="I3253" i="8"/>
  <c r="M3252" i="8"/>
  <c r="L3252" i="8"/>
  <c r="K3252" i="8"/>
  <c r="J3252" i="8"/>
  <c r="I3252" i="8"/>
  <c r="M3251" i="8"/>
  <c r="L3251" i="8"/>
  <c r="K3251" i="8"/>
  <c r="J3251" i="8"/>
  <c r="I3251" i="8"/>
  <c r="M3250" i="8"/>
  <c r="L3250" i="8"/>
  <c r="K3250" i="8"/>
  <c r="J3250" i="8"/>
  <c r="I3250" i="8"/>
  <c r="M3249" i="8"/>
  <c r="L3249" i="8"/>
  <c r="K3249" i="8"/>
  <c r="J3249" i="8"/>
  <c r="I3249" i="8"/>
  <c r="M3248" i="8"/>
  <c r="L3248" i="8"/>
  <c r="K3248" i="8"/>
  <c r="J3248" i="8"/>
  <c r="I3248" i="8"/>
  <c r="M3247" i="8"/>
  <c r="L3247" i="8"/>
  <c r="K3247" i="8"/>
  <c r="J3247" i="8"/>
  <c r="I3247" i="8"/>
  <c r="M3246" i="8"/>
  <c r="L3246" i="8"/>
  <c r="K3246" i="8"/>
  <c r="J3246" i="8"/>
  <c r="I3246" i="8"/>
  <c r="M3245" i="8"/>
  <c r="L3245" i="8"/>
  <c r="K3245" i="8"/>
  <c r="J3245" i="8"/>
  <c r="I3245" i="8"/>
  <c r="M3244" i="8"/>
  <c r="L3244" i="8"/>
  <c r="K3244" i="8"/>
  <c r="J3244" i="8"/>
  <c r="I3244" i="8"/>
  <c r="M3243" i="8"/>
  <c r="L3243" i="8"/>
  <c r="K3243" i="8"/>
  <c r="J3243" i="8"/>
  <c r="I3243" i="8"/>
  <c r="M3242" i="8"/>
  <c r="L3242" i="8"/>
  <c r="K3242" i="8"/>
  <c r="J3242" i="8"/>
  <c r="I3242" i="8"/>
  <c r="M3241" i="8"/>
  <c r="L3241" i="8"/>
  <c r="K3241" i="8"/>
  <c r="J3241" i="8"/>
  <c r="I3241" i="8"/>
  <c r="M3240" i="8"/>
  <c r="L3240" i="8"/>
  <c r="K3240" i="8"/>
  <c r="J3240" i="8"/>
  <c r="I3240" i="8"/>
  <c r="M3239" i="8"/>
  <c r="L3239" i="8"/>
  <c r="K3239" i="8"/>
  <c r="J3239" i="8"/>
  <c r="I3239" i="8"/>
  <c r="M3238" i="8"/>
  <c r="L3238" i="8"/>
  <c r="K3238" i="8"/>
  <c r="J3238" i="8"/>
  <c r="I3238" i="8"/>
  <c r="M3237" i="8"/>
  <c r="L3237" i="8"/>
  <c r="K3237" i="8"/>
  <c r="J3237" i="8"/>
  <c r="I3237" i="8"/>
  <c r="M3236" i="8"/>
  <c r="L3236" i="8"/>
  <c r="K3236" i="8"/>
  <c r="J3236" i="8"/>
  <c r="I3236" i="8"/>
  <c r="M3235" i="8"/>
  <c r="L3235" i="8"/>
  <c r="K3235" i="8"/>
  <c r="J3235" i="8"/>
  <c r="I3235" i="8"/>
  <c r="M3234" i="8"/>
  <c r="L3234" i="8"/>
  <c r="K3234" i="8"/>
  <c r="J3234" i="8"/>
  <c r="I3234" i="8"/>
  <c r="M3233" i="8"/>
  <c r="L3233" i="8"/>
  <c r="K3233" i="8"/>
  <c r="J3233" i="8"/>
  <c r="I3233" i="8"/>
  <c r="M3232" i="8"/>
  <c r="L3232" i="8"/>
  <c r="K3232" i="8"/>
  <c r="J3232" i="8"/>
  <c r="I3232" i="8"/>
  <c r="M3231" i="8"/>
  <c r="L3231" i="8"/>
  <c r="K3231" i="8"/>
  <c r="J3231" i="8"/>
  <c r="I3231" i="8"/>
  <c r="M3230" i="8"/>
  <c r="L3230" i="8"/>
  <c r="K3230" i="8"/>
  <c r="J3230" i="8"/>
  <c r="I3230" i="8"/>
  <c r="M3229" i="8"/>
  <c r="L3229" i="8"/>
  <c r="K3229" i="8"/>
  <c r="J3229" i="8"/>
  <c r="I3229" i="8"/>
  <c r="M3228" i="8"/>
  <c r="L3228" i="8"/>
  <c r="K3228" i="8"/>
  <c r="J3228" i="8"/>
  <c r="I3228" i="8"/>
  <c r="M3227" i="8"/>
  <c r="L3227" i="8"/>
  <c r="K3227" i="8"/>
  <c r="J3227" i="8"/>
  <c r="I3227" i="8"/>
  <c r="M3226" i="8"/>
  <c r="L3226" i="8"/>
  <c r="K3226" i="8"/>
  <c r="J3226" i="8"/>
  <c r="I3226" i="8"/>
  <c r="M3225" i="8"/>
  <c r="L3225" i="8"/>
  <c r="K3225" i="8"/>
  <c r="J3225" i="8"/>
  <c r="I3225" i="8"/>
  <c r="M3224" i="8"/>
  <c r="L3224" i="8"/>
  <c r="K3224" i="8"/>
  <c r="J3224" i="8"/>
  <c r="I3224" i="8"/>
  <c r="M3223" i="8"/>
  <c r="L3223" i="8"/>
  <c r="K3223" i="8"/>
  <c r="J3223" i="8"/>
  <c r="I3223" i="8"/>
  <c r="M3222" i="8"/>
  <c r="L3222" i="8"/>
  <c r="K3222" i="8"/>
  <c r="J3222" i="8"/>
  <c r="I3222" i="8"/>
  <c r="M3221" i="8"/>
  <c r="L3221" i="8"/>
  <c r="K3221" i="8"/>
  <c r="J3221" i="8"/>
  <c r="I3221" i="8"/>
  <c r="M3220" i="8"/>
  <c r="L3220" i="8"/>
  <c r="K3220" i="8"/>
  <c r="J3220" i="8"/>
  <c r="I3220" i="8"/>
  <c r="M3219" i="8"/>
  <c r="L3219" i="8"/>
  <c r="K3219" i="8"/>
  <c r="J3219" i="8"/>
  <c r="I3219" i="8"/>
  <c r="M3218" i="8"/>
  <c r="L3218" i="8"/>
  <c r="K3218" i="8"/>
  <c r="J3218" i="8"/>
  <c r="I3218" i="8"/>
  <c r="M3217" i="8"/>
  <c r="L3217" i="8"/>
  <c r="K3217" i="8"/>
  <c r="J3217" i="8"/>
  <c r="I3217" i="8"/>
  <c r="M3216" i="8"/>
  <c r="L3216" i="8"/>
  <c r="K3216" i="8"/>
  <c r="J3216" i="8"/>
  <c r="I3216" i="8"/>
  <c r="M3215" i="8"/>
  <c r="L3215" i="8"/>
  <c r="K3215" i="8"/>
  <c r="J3215" i="8"/>
  <c r="I3215" i="8"/>
  <c r="M3214" i="8"/>
  <c r="L3214" i="8"/>
  <c r="K3214" i="8"/>
  <c r="J3214" i="8"/>
  <c r="I3214" i="8"/>
  <c r="M3213" i="8"/>
  <c r="L3213" i="8"/>
  <c r="K3213" i="8"/>
  <c r="J3213" i="8"/>
  <c r="I3213" i="8"/>
  <c r="M3212" i="8"/>
  <c r="L3212" i="8"/>
  <c r="K3212" i="8"/>
  <c r="J3212" i="8"/>
  <c r="I3212" i="8"/>
  <c r="M3211" i="8"/>
  <c r="L3211" i="8"/>
  <c r="K3211" i="8"/>
  <c r="J3211" i="8"/>
  <c r="I3211" i="8"/>
  <c r="M3210" i="8"/>
  <c r="L3210" i="8"/>
  <c r="K3210" i="8"/>
  <c r="J3210" i="8"/>
  <c r="I3210" i="8"/>
  <c r="M3209" i="8"/>
  <c r="L3209" i="8"/>
  <c r="K3209" i="8"/>
  <c r="J3209" i="8"/>
  <c r="I3209" i="8"/>
  <c r="M3208" i="8"/>
  <c r="L3208" i="8"/>
  <c r="K3208" i="8"/>
  <c r="J3208" i="8"/>
  <c r="I3208" i="8"/>
  <c r="M3207" i="8"/>
  <c r="L3207" i="8"/>
  <c r="K3207" i="8"/>
  <c r="J3207" i="8"/>
  <c r="I3207" i="8"/>
  <c r="M3206" i="8"/>
  <c r="L3206" i="8"/>
  <c r="K3206" i="8"/>
  <c r="J3206" i="8"/>
  <c r="I3206" i="8"/>
  <c r="M3205" i="8"/>
  <c r="L3205" i="8"/>
  <c r="K3205" i="8"/>
  <c r="J3205" i="8"/>
  <c r="I3205" i="8"/>
  <c r="M3204" i="8"/>
  <c r="L3204" i="8"/>
  <c r="K3204" i="8"/>
  <c r="J3204" i="8"/>
  <c r="I3204" i="8"/>
  <c r="M3203" i="8"/>
  <c r="L3203" i="8"/>
  <c r="K3203" i="8"/>
  <c r="J3203" i="8"/>
  <c r="I3203" i="8"/>
  <c r="M3202" i="8"/>
  <c r="L3202" i="8"/>
  <c r="K3202" i="8"/>
  <c r="J3202" i="8"/>
  <c r="I3202" i="8"/>
  <c r="M3201" i="8"/>
  <c r="L3201" i="8"/>
  <c r="K3201" i="8"/>
  <c r="J3201" i="8"/>
  <c r="I3201" i="8"/>
  <c r="M3200" i="8"/>
  <c r="L3200" i="8"/>
  <c r="K3200" i="8"/>
  <c r="J3200" i="8"/>
  <c r="I3200" i="8"/>
  <c r="M3199" i="8"/>
  <c r="L3199" i="8"/>
  <c r="K3199" i="8"/>
  <c r="J3199" i="8"/>
  <c r="I3199" i="8"/>
  <c r="M3198" i="8"/>
  <c r="L3198" i="8"/>
  <c r="K3198" i="8"/>
  <c r="J3198" i="8"/>
  <c r="I3198" i="8"/>
  <c r="M3197" i="8"/>
  <c r="L3197" i="8"/>
  <c r="K3197" i="8"/>
  <c r="J3197" i="8"/>
  <c r="I3197" i="8"/>
  <c r="M3196" i="8"/>
  <c r="L3196" i="8"/>
  <c r="K3196" i="8"/>
  <c r="J3196" i="8"/>
  <c r="I3196" i="8"/>
  <c r="M3195" i="8"/>
  <c r="L3195" i="8"/>
  <c r="K3195" i="8"/>
  <c r="J3195" i="8"/>
  <c r="I3195" i="8"/>
  <c r="M3194" i="8"/>
  <c r="L3194" i="8"/>
  <c r="K3194" i="8"/>
  <c r="J3194" i="8"/>
  <c r="I3194" i="8"/>
  <c r="M3193" i="8"/>
  <c r="L3193" i="8"/>
  <c r="K3193" i="8"/>
  <c r="J3193" i="8"/>
  <c r="I3193" i="8"/>
  <c r="M3192" i="8"/>
  <c r="L3192" i="8"/>
  <c r="K3192" i="8"/>
  <c r="J3192" i="8"/>
  <c r="I3192" i="8"/>
  <c r="M3191" i="8"/>
  <c r="L3191" i="8"/>
  <c r="K3191" i="8"/>
  <c r="J3191" i="8"/>
  <c r="I3191" i="8"/>
  <c r="M3190" i="8"/>
  <c r="L3190" i="8"/>
  <c r="K3190" i="8"/>
  <c r="J3190" i="8"/>
  <c r="I3190" i="8"/>
  <c r="M3189" i="8"/>
  <c r="L3189" i="8"/>
  <c r="K3189" i="8"/>
  <c r="J3189" i="8"/>
  <c r="I3189" i="8"/>
  <c r="M3188" i="8"/>
  <c r="L3188" i="8"/>
  <c r="K3188" i="8"/>
  <c r="J3188" i="8"/>
  <c r="I3188" i="8"/>
  <c r="M3187" i="8"/>
  <c r="L3187" i="8"/>
  <c r="K3187" i="8"/>
  <c r="J3187" i="8"/>
  <c r="I3187" i="8"/>
  <c r="M3186" i="8"/>
  <c r="L3186" i="8"/>
  <c r="K3186" i="8"/>
  <c r="J3186" i="8"/>
  <c r="I3186" i="8"/>
  <c r="M3185" i="8"/>
  <c r="L3185" i="8"/>
  <c r="K3185" i="8"/>
  <c r="J3185" i="8"/>
  <c r="I3185" i="8"/>
  <c r="M3184" i="8"/>
  <c r="L3184" i="8"/>
  <c r="K3184" i="8"/>
  <c r="J3184" i="8"/>
  <c r="I3184" i="8"/>
  <c r="M3183" i="8"/>
  <c r="L3183" i="8"/>
  <c r="K3183" i="8"/>
  <c r="J3183" i="8"/>
  <c r="I3183" i="8"/>
  <c r="M3182" i="8"/>
  <c r="L3182" i="8"/>
  <c r="K3182" i="8"/>
  <c r="J3182" i="8"/>
  <c r="I3182" i="8"/>
  <c r="M3181" i="8"/>
  <c r="L3181" i="8"/>
  <c r="K3181" i="8"/>
  <c r="J3181" i="8"/>
  <c r="I3181" i="8"/>
  <c r="M3180" i="8"/>
  <c r="L3180" i="8"/>
  <c r="K3180" i="8"/>
  <c r="J3180" i="8"/>
  <c r="I3180" i="8"/>
  <c r="M3179" i="8"/>
  <c r="L3179" i="8"/>
  <c r="K3179" i="8"/>
  <c r="J3179" i="8"/>
  <c r="I3179" i="8"/>
  <c r="M3178" i="8"/>
  <c r="L3178" i="8"/>
  <c r="K3178" i="8"/>
  <c r="J3178" i="8"/>
  <c r="I3178" i="8"/>
  <c r="M3177" i="8"/>
  <c r="L3177" i="8"/>
  <c r="K3177" i="8"/>
  <c r="J3177" i="8"/>
  <c r="I3177" i="8"/>
  <c r="M3176" i="8"/>
  <c r="L3176" i="8"/>
  <c r="K3176" i="8"/>
  <c r="J3176" i="8"/>
  <c r="I3176" i="8"/>
  <c r="M3175" i="8"/>
  <c r="L3175" i="8"/>
  <c r="K3175" i="8"/>
  <c r="J3175" i="8"/>
  <c r="I3175" i="8"/>
  <c r="M3174" i="8"/>
  <c r="L3174" i="8"/>
  <c r="K3174" i="8"/>
  <c r="J3174" i="8"/>
  <c r="I3174" i="8"/>
  <c r="M3173" i="8"/>
  <c r="L3173" i="8"/>
  <c r="K3173" i="8"/>
  <c r="J3173" i="8"/>
  <c r="I3173" i="8"/>
  <c r="M3172" i="8"/>
  <c r="L3172" i="8"/>
  <c r="K3172" i="8"/>
  <c r="J3172" i="8"/>
  <c r="I3172" i="8"/>
  <c r="M3171" i="8"/>
  <c r="L3171" i="8"/>
  <c r="K3171" i="8"/>
  <c r="J3171" i="8"/>
  <c r="I3171" i="8"/>
  <c r="M3170" i="8"/>
  <c r="L3170" i="8"/>
  <c r="K3170" i="8"/>
  <c r="J3170" i="8"/>
  <c r="I3170" i="8"/>
  <c r="M3169" i="8"/>
  <c r="L3169" i="8"/>
  <c r="K3169" i="8"/>
  <c r="J3169" i="8"/>
  <c r="I3169" i="8"/>
  <c r="M3168" i="8"/>
  <c r="L3168" i="8"/>
  <c r="K3168" i="8"/>
  <c r="J3168" i="8"/>
  <c r="I3168" i="8"/>
  <c r="M3167" i="8"/>
  <c r="L3167" i="8"/>
  <c r="K3167" i="8"/>
  <c r="J3167" i="8"/>
  <c r="I3167" i="8"/>
  <c r="M3166" i="8"/>
  <c r="L3166" i="8"/>
  <c r="K3166" i="8"/>
  <c r="J3166" i="8"/>
  <c r="I3166" i="8"/>
  <c r="M3165" i="8"/>
  <c r="L3165" i="8"/>
  <c r="K3165" i="8"/>
  <c r="J3165" i="8"/>
  <c r="I3165" i="8"/>
  <c r="M3164" i="8"/>
  <c r="L3164" i="8"/>
  <c r="K3164" i="8"/>
  <c r="J3164" i="8"/>
  <c r="I3164" i="8"/>
  <c r="M3163" i="8"/>
  <c r="L3163" i="8"/>
  <c r="K3163" i="8"/>
  <c r="J3163" i="8"/>
  <c r="I3163" i="8"/>
  <c r="M3162" i="8"/>
  <c r="L3162" i="8"/>
  <c r="K3162" i="8"/>
  <c r="J3162" i="8"/>
  <c r="I3162" i="8"/>
  <c r="M3161" i="8"/>
  <c r="L3161" i="8"/>
  <c r="K3161" i="8"/>
  <c r="J3161" i="8"/>
  <c r="I3161" i="8"/>
  <c r="M3160" i="8"/>
  <c r="L3160" i="8"/>
  <c r="K3160" i="8"/>
  <c r="J3160" i="8"/>
  <c r="I3160" i="8"/>
  <c r="M3159" i="8"/>
  <c r="L3159" i="8"/>
  <c r="K3159" i="8"/>
  <c r="J3159" i="8"/>
  <c r="I3159" i="8"/>
  <c r="M3158" i="8"/>
  <c r="L3158" i="8"/>
  <c r="K3158" i="8"/>
  <c r="J3158" i="8"/>
  <c r="I3158" i="8"/>
  <c r="M3157" i="8"/>
  <c r="L3157" i="8"/>
  <c r="K3157" i="8"/>
  <c r="J3157" i="8"/>
  <c r="I3157" i="8"/>
  <c r="M3156" i="8"/>
  <c r="L3156" i="8"/>
  <c r="K3156" i="8"/>
  <c r="J3156" i="8"/>
  <c r="I3156" i="8"/>
  <c r="M3155" i="8"/>
  <c r="L3155" i="8"/>
  <c r="K3155" i="8"/>
  <c r="J3155" i="8"/>
  <c r="I3155" i="8"/>
  <c r="M3154" i="8"/>
  <c r="L3154" i="8"/>
  <c r="K3154" i="8"/>
  <c r="J3154" i="8"/>
  <c r="I3154" i="8"/>
  <c r="M3153" i="8"/>
  <c r="L3153" i="8"/>
  <c r="K3153" i="8"/>
  <c r="J3153" i="8"/>
  <c r="I3153" i="8"/>
  <c r="M3152" i="8"/>
  <c r="L3152" i="8"/>
  <c r="K3152" i="8"/>
  <c r="J3152" i="8"/>
  <c r="I3152" i="8"/>
  <c r="M3151" i="8"/>
  <c r="L3151" i="8"/>
  <c r="K3151" i="8"/>
  <c r="J3151" i="8"/>
  <c r="I3151" i="8"/>
  <c r="M3150" i="8"/>
  <c r="L3150" i="8"/>
  <c r="K3150" i="8"/>
  <c r="J3150" i="8"/>
  <c r="I3150" i="8"/>
  <c r="M3149" i="8"/>
  <c r="L3149" i="8"/>
  <c r="K3149" i="8"/>
  <c r="J3149" i="8"/>
  <c r="I3149" i="8"/>
  <c r="M3148" i="8"/>
  <c r="L3148" i="8"/>
  <c r="K3148" i="8"/>
  <c r="J3148" i="8"/>
  <c r="I3148" i="8"/>
  <c r="M3147" i="8"/>
  <c r="L3147" i="8"/>
  <c r="K3147" i="8"/>
  <c r="J3147" i="8"/>
  <c r="I3147" i="8"/>
  <c r="M3146" i="8"/>
  <c r="L3146" i="8"/>
  <c r="K3146" i="8"/>
  <c r="J3146" i="8"/>
  <c r="I3146" i="8"/>
  <c r="M3145" i="8"/>
  <c r="L3145" i="8"/>
  <c r="K3145" i="8"/>
  <c r="J3145" i="8"/>
  <c r="I3145" i="8"/>
  <c r="M3144" i="8"/>
  <c r="L3144" i="8"/>
  <c r="K3144" i="8"/>
  <c r="J3144" i="8"/>
  <c r="I3144" i="8"/>
  <c r="M3143" i="8"/>
  <c r="L3143" i="8"/>
  <c r="K3143" i="8"/>
  <c r="J3143" i="8"/>
  <c r="I3143" i="8"/>
  <c r="M3142" i="8"/>
  <c r="L3142" i="8"/>
  <c r="K3142" i="8"/>
  <c r="J3142" i="8"/>
  <c r="I3142" i="8"/>
  <c r="M3141" i="8"/>
  <c r="L3141" i="8"/>
  <c r="K3141" i="8"/>
  <c r="J3141" i="8"/>
  <c r="I3141" i="8"/>
  <c r="M3140" i="8"/>
  <c r="L3140" i="8"/>
  <c r="K3140" i="8"/>
  <c r="J3140" i="8"/>
  <c r="I3140" i="8"/>
  <c r="M3139" i="8"/>
  <c r="L3139" i="8"/>
  <c r="K3139" i="8"/>
  <c r="J3139" i="8"/>
  <c r="I3139" i="8"/>
  <c r="M3138" i="8"/>
  <c r="L3138" i="8"/>
  <c r="K3138" i="8"/>
  <c r="J3138" i="8"/>
  <c r="I3138" i="8"/>
  <c r="M3137" i="8"/>
  <c r="L3137" i="8"/>
  <c r="K3137" i="8"/>
  <c r="J3137" i="8"/>
  <c r="I3137" i="8"/>
  <c r="M3136" i="8"/>
  <c r="L3136" i="8"/>
  <c r="K3136" i="8"/>
  <c r="J3136" i="8"/>
  <c r="I3136" i="8"/>
  <c r="M3135" i="8"/>
  <c r="L3135" i="8"/>
  <c r="K3135" i="8"/>
  <c r="J3135" i="8"/>
  <c r="I3135" i="8"/>
  <c r="M3134" i="8"/>
  <c r="L3134" i="8"/>
  <c r="K3134" i="8"/>
  <c r="J3134" i="8"/>
  <c r="I3134" i="8"/>
  <c r="M3133" i="8"/>
  <c r="L3133" i="8"/>
  <c r="K3133" i="8"/>
  <c r="J3133" i="8"/>
  <c r="I3133" i="8"/>
  <c r="M3132" i="8"/>
  <c r="L3132" i="8"/>
  <c r="K3132" i="8"/>
  <c r="J3132" i="8"/>
  <c r="I3132" i="8"/>
  <c r="M3131" i="8"/>
  <c r="L3131" i="8"/>
  <c r="K3131" i="8"/>
  <c r="J3131" i="8"/>
  <c r="I3131" i="8"/>
  <c r="M3130" i="8"/>
  <c r="L3130" i="8"/>
  <c r="K3130" i="8"/>
  <c r="J3130" i="8"/>
  <c r="I3130" i="8"/>
  <c r="M3129" i="8"/>
  <c r="L3129" i="8"/>
  <c r="K3129" i="8"/>
  <c r="J3129" i="8"/>
  <c r="I3129" i="8"/>
  <c r="M3128" i="8"/>
  <c r="L3128" i="8"/>
  <c r="K3128" i="8"/>
  <c r="J3128" i="8"/>
  <c r="I3128" i="8"/>
  <c r="M3127" i="8"/>
  <c r="L3127" i="8"/>
  <c r="K3127" i="8"/>
  <c r="J3127" i="8"/>
  <c r="I3127" i="8"/>
  <c r="M3126" i="8"/>
  <c r="L3126" i="8"/>
  <c r="K3126" i="8"/>
  <c r="J3126" i="8"/>
  <c r="I3126" i="8"/>
  <c r="M3125" i="8"/>
  <c r="L3125" i="8"/>
  <c r="K3125" i="8"/>
  <c r="J3125" i="8"/>
  <c r="I3125" i="8"/>
  <c r="M3124" i="8"/>
  <c r="L3124" i="8"/>
  <c r="K3124" i="8"/>
  <c r="J3124" i="8"/>
  <c r="I3124" i="8"/>
  <c r="M3123" i="8"/>
  <c r="L3123" i="8"/>
  <c r="K3123" i="8"/>
  <c r="J3123" i="8"/>
  <c r="I3123" i="8"/>
  <c r="M3122" i="8"/>
  <c r="L3122" i="8"/>
  <c r="K3122" i="8"/>
  <c r="J3122" i="8"/>
  <c r="I3122" i="8"/>
  <c r="M3121" i="8"/>
  <c r="L3121" i="8"/>
  <c r="K3121" i="8"/>
  <c r="J3121" i="8"/>
  <c r="I3121" i="8"/>
  <c r="M3120" i="8"/>
  <c r="L3120" i="8"/>
  <c r="K3120" i="8"/>
  <c r="J3120" i="8"/>
  <c r="I3120" i="8"/>
  <c r="M3119" i="8"/>
  <c r="L3119" i="8"/>
  <c r="K3119" i="8"/>
  <c r="J3119" i="8"/>
  <c r="I3119" i="8"/>
  <c r="M3118" i="8"/>
  <c r="L3118" i="8"/>
  <c r="K3118" i="8"/>
  <c r="J3118" i="8"/>
  <c r="I3118" i="8"/>
  <c r="M3117" i="8"/>
  <c r="L3117" i="8"/>
  <c r="K3117" i="8"/>
  <c r="J3117" i="8"/>
  <c r="I3117" i="8"/>
  <c r="M3116" i="8"/>
  <c r="L3116" i="8"/>
  <c r="K3116" i="8"/>
  <c r="J3116" i="8"/>
  <c r="I3116" i="8"/>
  <c r="M3115" i="8"/>
  <c r="L3115" i="8"/>
  <c r="K3115" i="8"/>
  <c r="J3115" i="8"/>
  <c r="I3115" i="8"/>
  <c r="M3114" i="8"/>
  <c r="L3114" i="8"/>
  <c r="K3114" i="8"/>
  <c r="J3114" i="8"/>
  <c r="I3114" i="8"/>
  <c r="M3113" i="8"/>
  <c r="L3113" i="8"/>
  <c r="K3113" i="8"/>
  <c r="J3113" i="8"/>
  <c r="I3113" i="8"/>
  <c r="M3112" i="8"/>
  <c r="L3112" i="8"/>
  <c r="K3112" i="8"/>
  <c r="J3112" i="8"/>
  <c r="I3112" i="8"/>
  <c r="M3111" i="8"/>
  <c r="L3111" i="8"/>
  <c r="K3111" i="8"/>
  <c r="J3111" i="8"/>
  <c r="I3111" i="8"/>
  <c r="M3110" i="8"/>
  <c r="L3110" i="8"/>
  <c r="K3110" i="8"/>
  <c r="J3110" i="8"/>
  <c r="I3110" i="8"/>
  <c r="M3109" i="8"/>
  <c r="L3109" i="8"/>
  <c r="K3109" i="8"/>
  <c r="J3109" i="8"/>
  <c r="I3109" i="8"/>
  <c r="M3108" i="8"/>
  <c r="L3108" i="8"/>
  <c r="K3108" i="8"/>
  <c r="J3108" i="8"/>
  <c r="I3108" i="8"/>
  <c r="M3107" i="8"/>
  <c r="L3107" i="8"/>
  <c r="K3107" i="8"/>
  <c r="J3107" i="8"/>
  <c r="I3107" i="8"/>
  <c r="M3106" i="8"/>
  <c r="L3106" i="8"/>
  <c r="K3106" i="8"/>
  <c r="J3106" i="8"/>
  <c r="I3106" i="8"/>
  <c r="M3105" i="8"/>
  <c r="L3105" i="8"/>
  <c r="K3105" i="8"/>
  <c r="J3105" i="8"/>
  <c r="I3105" i="8"/>
  <c r="M3104" i="8"/>
  <c r="L3104" i="8"/>
  <c r="K3104" i="8"/>
  <c r="J3104" i="8"/>
  <c r="I3104" i="8"/>
  <c r="M3103" i="8"/>
  <c r="L3103" i="8"/>
  <c r="K3103" i="8"/>
  <c r="J3103" i="8"/>
  <c r="I3103" i="8"/>
  <c r="M3102" i="8"/>
  <c r="L3102" i="8"/>
  <c r="K3102" i="8"/>
  <c r="J3102" i="8"/>
  <c r="I3102" i="8"/>
  <c r="M3101" i="8"/>
  <c r="L3101" i="8"/>
  <c r="K3101" i="8"/>
  <c r="J3101" i="8"/>
  <c r="I3101" i="8"/>
  <c r="M3100" i="8"/>
  <c r="L3100" i="8"/>
  <c r="K3100" i="8"/>
  <c r="J3100" i="8"/>
  <c r="I3100" i="8"/>
  <c r="M3099" i="8"/>
  <c r="L3099" i="8"/>
  <c r="K3099" i="8"/>
  <c r="J3099" i="8"/>
  <c r="I3099" i="8"/>
  <c r="M3098" i="8"/>
  <c r="L3098" i="8"/>
  <c r="K3098" i="8"/>
  <c r="J3098" i="8"/>
  <c r="I3098" i="8"/>
  <c r="M3097" i="8"/>
  <c r="L3097" i="8"/>
  <c r="K3097" i="8"/>
  <c r="J3097" i="8"/>
  <c r="I3097" i="8"/>
  <c r="M3096" i="8"/>
  <c r="L3096" i="8"/>
  <c r="K3096" i="8"/>
  <c r="J3096" i="8"/>
  <c r="I3096" i="8"/>
  <c r="M3095" i="8"/>
  <c r="L3095" i="8"/>
  <c r="K3095" i="8"/>
  <c r="J3095" i="8"/>
  <c r="I3095" i="8"/>
  <c r="M3094" i="8"/>
  <c r="L3094" i="8"/>
  <c r="K3094" i="8"/>
  <c r="J3094" i="8"/>
  <c r="I3094" i="8"/>
  <c r="M3093" i="8"/>
  <c r="L3093" i="8"/>
  <c r="K3093" i="8"/>
  <c r="J3093" i="8"/>
  <c r="I3093" i="8"/>
  <c r="M3092" i="8"/>
  <c r="L3092" i="8"/>
  <c r="K3092" i="8"/>
  <c r="J3092" i="8"/>
  <c r="I3092" i="8"/>
  <c r="M3091" i="8"/>
  <c r="L3091" i="8"/>
  <c r="K3091" i="8"/>
  <c r="J3091" i="8"/>
  <c r="I3091" i="8"/>
  <c r="M3090" i="8"/>
  <c r="L3090" i="8"/>
  <c r="K3090" i="8"/>
  <c r="J3090" i="8"/>
  <c r="I3090" i="8"/>
  <c r="M3089" i="8"/>
  <c r="L3089" i="8"/>
  <c r="K3089" i="8"/>
  <c r="J3089" i="8"/>
  <c r="I3089" i="8"/>
  <c r="M3088" i="8"/>
  <c r="L3088" i="8"/>
  <c r="K3088" i="8"/>
  <c r="J3088" i="8"/>
  <c r="I3088" i="8"/>
  <c r="M3087" i="8"/>
  <c r="L3087" i="8"/>
  <c r="K3087" i="8"/>
  <c r="J3087" i="8"/>
  <c r="I3087" i="8"/>
  <c r="M3086" i="8"/>
  <c r="L3086" i="8"/>
  <c r="K3086" i="8"/>
  <c r="J3086" i="8"/>
  <c r="I3086" i="8"/>
  <c r="M3085" i="8"/>
  <c r="L3085" i="8"/>
  <c r="K3085" i="8"/>
  <c r="J3085" i="8"/>
  <c r="I3085" i="8"/>
  <c r="M3084" i="8"/>
  <c r="L3084" i="8"/>
  <c r="K3084" i="8"/>
  <c r="J3084" i="8"/>
  <c r="I3084" i="8"/>
  <c r="M3083" i="8"/>
  <c r="L3083" i="8"/>
  <c r="K3083" i="8"/>
  <c r="J3083" i="8"/>
  <c r="I3083" i="8"/>
  <c r="M3082" i="8"/>
  <c r="L3082" i="8"/>
  <c r="K3082" i="8"/>
  <c r="J3082" i="8"/>
  <c r="I3082" i="8"/>
  <c r="M3081" i="8"/>
  <c r="L3081" i="8"/>
  <c r="K3081" i="8"/>
  <c r="J3081" i="8"/>
  <c r="I3081" i="8"/>
  <c r="M3080" i="8"/>
  <c r="L3080" i="8"/>
  <c r="K3080" i="8"/>
  <c r="J3080" i="8"/>
  <c r="I3080" i="8"/>
  <c r="M3079" i="8"/>
  <c r="L3079" i="8"/>
  <c r="K3079" i="8"/>
  <c r="J3079" i="8"/>
  <c r="I3079" i="8"/>
  <c r="M3078" i="8"/>
  <c r="L3078" i="8"/>
  <c r="K3078" i="8"/>
  <c r="J3078" i="8"/>
  <c r="I3078" i="8"/>
  <c r="M3077" i="8"/>
  <c r="L3077" i="8"/>
  <c r="K3077" i="8"/>
  <c r="J3077" i="8"/>
  <c r="I3077" i="8"/>
  <c r="M3076" i="8"/>
  <c r="L3076" i="8"/>
  <c r="K3076" i="8"/>
  <c r="J3076" i="8"/>
  <c r="I3076" i="8"/>
  <c r="M3075" i="8"/>
  <c r="L3075" i="8"/>
  <c r="K3075" i="8"/>
  <c r="J3075" i="8"/>
  <c r="I3075" i="8"/>
  <c r="M3074" i="8"/>
  <c r="L3074" i="8"/>
  <c r="K3074" i="8"/>
  <c r="J3074" i="8"/>
  <c r="I3074" i="8"/>
  <c r="M3073" i="8"/>
  <c r="L3073" i="8"/>
  <c r="K3073" i="8"/>
  <c r="J3073" i="8"/>
  <c r="I3073" i="8"/>
  <c r="M3072" i="8"/>
  <c r="L3072" i="8"/>
  <c r="K3072" i="8"/>
  <c r="J3072" i="8"/>
  <c r="I3072" i="8"/>
  <c r="M3071" i="8"/>
  <c r="L3071" i="8"/>
  <c r="K3071" i="8"/>
  <c r="J3071" i="8"/>
  <c r="I3071" i="8"/>
  <c r="M3070" i="8"/>
  <c r="L3070" i="8"/>
  <c r="K3070" i="8"/>
  <c r="J3070" i="8"/>
  <c r="I3070" i="8"/>
  <c r="M3069" i="8"/>
  <c r="L3069" i="8"/>
  <c r="K3069" i="8"/>
  <c r="J3069" i="8"/>
  <c r="I3069" i="8"/>
  <c r="M3068" i="8"/>
  <c r="L3068" i="8"/>
  <c r="K3068" i="8"/>
  <c r="J3068" i="8"/>
  <c r="I3068" i="8"/>
  <c r="M3067" i="8"/>
  <c r="L3067" i="8"/>
  <c r="K3067" i="8"/>
  <c r="J3067" i="8"/>
  <c r="I3067" i="8"/>
  <c r="M3066" i="8"/>
  <c r="L3066" i="8"/>
  <c r="K3066" i="8"/>
  <c r="J3066" i="8"/>
  <c r="I3066" i="8"/>
  <c r="M3065" i="8"/>
  <c r="L3065" i="8"/>
  <c r="K3065" i="8"/>
  <c r="J3065" i="8"/>
  <c r="I3065" i="8"/>
  <c r="M3064" i="8"/>
  <c r="L3064" i="8"/>
  <c r="K3064" i="8"/>
  <c r="J3064" i="8"/>
  <c r="I3064" i="8"/>
  <c r="M3063" i="8"/>
  <c r="L3063" i="8"/>
  <c r="K3063" i="8"/>
  <c r="J3063" i="8"/>
  <c r="I3063" i="8"/>
  <c r="M3062" i="8"/>
  <c r="L3062" i="8"/>
  <c r="K3062" i="8"/>
  <c r="J3062" i="8"/>
  <c r="I3062" i="8"/>
  <c r="M3061" i="8"/>
  <c r="L3061" i="8"/>
  <c r="K3061" i="8"/>
  <c r="J3061" i="8"/>
  <c r="I3061" i="8"/>
  <c r="M3060" i="8"/>
  <c r="L3060" i="8"/>
  <c r="K3060" i="8"/>
  <c r="J3060" i="8"/>
  <c r="I3060" i="8"/>
  <c r="M3059" i="8"/>
  <c r="L3059" i="8"/>
  <c r="K3059" i="8"/>
  <c r="J3059" i="8"/>
  <c r="I3059" i="8"/>
  <c r="M3058" i="8"/>
  <c r="L3058" i="8"/>
  <c r="K3058" i="8"/>
  <c r="J3058" i="8"/>
  <c r="I3058" i="8"/>
  <c r="M3057" i="8"/>
  <c r="L3057" i="8"/>
  <c r="K3057" i="8"/>
  <c r="J3057" i="8"/>
  <c r="I3057" i="8"/>
  <c r="M3056" i="8"/>
  <c r="L3056" i="8"/>
  <c r="K3056" i="8"/>
  <c r="J3056" i="8"/>
  <c r="I3056" i="8"/>
  <c r="M3055" i="8"/>
  <c r="L3055" i="8"/>
  <c r="K3055" i="8"/>
  <c r="J3055" i="8"/>
  <c r="I3055" i="8"/>
  <c r="M3054" i="8"/>
  <c r="L3054" i="8"/>
  <c r="K3054" i="8"/>
  <c r="J3054" i="8"/>
  <c r="I3054" i="8"/>
  <c r="M3053" i="8"/>
  <c r="L3053" i="8"/>
  <c r="K3053" i="8"/>
  <c r="J3053" i="8"/>
  <c r="I3053" i="8"/>
  <c r="M3052" i="8"/>
  <c r="L3052" i="8"/>
  <c r="K3052" i="8"/>
  <c r="J3052" i="8"/>
  <c r="I3052" i="8"/>
  <c r="M3051" i="8"/>
  <c r="L3051" i="8"/>
  <c r="K3051" i="8"/>
  <c r="J3051" i="8"/>
  <c r="I3051" i="8"/>
  <c r="M3050" i="8"/>
  <c r="L3050" i="8"/>
  <c r="K3050" i="8"/>
  <c r="J3050" i="8"/>
  <c r="I3050" i="8"/>
  <c r="M3049" i="8"/>
  <c r="L3049" i="8"/>
  <c r="K3049" i="8"/>
  <c r="J3049" i="8"/>
  <c r="I3049" i="8"/>
  <c r="M3048" i="8"/>
  <c r="L3048" i="8"/>
  <c r="K3048" i="8"/>
  <c r="J3048" i="8"/>
  <c r="I3048" i="8"/>
  <c r="M3047" i="8"/>
  <c r="L3047" i="8"/>
  <c r="K3047" i="8"/>
  <c r="J3047" i="8"/>
  <c r="I3047" i="8"/>
  <c r="M3046" i="8"/>
  <c r="L3046" i="8"/>
  <c r="K3046" i="8"/>
  <c r="J3046" i="8"/>
  <c r="I3046" i="8"/>
  <c r="M3045" i="8"/>
  <c r="L3045" i="8"/>
  <c r="K3045" i="8"/>
  <c r="J3045" i="8"/>
  <c r="I3045" i="8"/>
  <c r="M3044" i="8"/>
  <c r="L3044" i="8"/>
  <c r="K3044" i="8"/>
  <c r="J3044" i="8"/>
  <c r="I3044" i="8"/>
  <c r="M3043" i="8"/>
  <c r="L3043" i="8"/>
  <c r="K3043" i="8"/>
  <c r="J3043" i="8"/>
  <c r="I3043" i="8"/>
  <c r="M3042" i="8"/>
  <c r="L3042" i="8"/>
  <c r="K3042" i="8"/>
  <c r="J3042" i="8"/>
  <c r="I3042" i="8"/>
  <c r="M3041" i="8"/>
  <c r="L3041" i="8"/>
  <c r="K3041" i="8"/>
  <c r="J3041" i="8"/>
  <c r="I3041" i="8"/>
  <c r="M3040" i="8"/>
  <c r="L3040" i="8"/>
  <c r="K3040" i="8"/>
  <c r="J3040" i="8"/>
  <c r="I3040" i="8"/>
  <c r="M3039" i="8"/>
  <c r="L3039" i="8"/>
  <c r="K3039" i="8"/>
  <c r="J3039" i="8"/>
  <c r="I3039" i="8"/>
  <c r="M3038" i="8"/>
  <c r="L3038" i="8"/>
  <c r="K3038" i="8"/>
  <c r="J3038" i="8"/>
  <c r="I3038" i="8"/>
  <c r="M3037" i="8"/>
  <c r="L3037" i="8"/>
  <c r="K3037" i="8"/>
  <c r="J3037" i="8"/>
  <c r="I3037" i="8"/>
  <c r="M3036" i="8"/>
  <c r="L3036" i="8"/>
  <c r="K3036" i="8"/>
  <c r="J3036" i="8"/>
  <c r="I3036" i="8"/>
  <c r="M3035" i="8"/>
  <c r="L3035" i="8"/>
  <c r="K3035" i="8"/>
  <c r="J3035" i="8"/>
  <c r="I3035" i="8"/>
  <c r="M3034" i="8"/>
  <c r="L3034" i="8"/>
  <c r="K3034" i="8"/>
  <c r="J3034" i="8"/>
  <c r="I3034" i="8"/>
  <c r="M3033" i="8"/>
  <c r="L3033" i="8"/>
  <c r="K3033" i="8"/>
  <c r="J3033" i="8"/>
  <c r="I3033" i="8"/>
  <c r="M3032" i="8"/>
  <c r="L3032" i="8"/>
  <c r="K3032" i="8"/>
  <c r="J3032" i="8"/>
  <c r="I3032" i="8"/>
  <c r="M3031" i="8"/>
  <c r="L3031" i="8"/>
  <c r="K3031" i="8"/>
  <c r="J3031" i="8"/>
  <c r="I3031" i="8"/>
  <c r="M3030" i="8"/>
  <c r="L3030" i="8"/>
  <c r="K3030" i="8"/>
  <c r="J3030" i="8"/>
  <c r="I3030" i="8"/>
  <c r="M3029" i="8"/>
  <c r="L3029" i="8"/>
  <c r="K3029" i="8"/>
  <c r="J3029" i="8"/>
  <c r="I3029" i="8"/>
  <c r="M3028" i="8"/>
  <c r="L3028" i="8"/>
  <c r="K3028" i="8"/>
  <c r="J3028" i="8"/>
  <c r="I3028" i="8"/>
  <c r="M3027" i="8"/>
  <c r="L3027" i="8"/>
  <c r="K3027" i="8"/>
  <c r="J3027" i="8"/>
  <c r="I3027" i="8"/>
  <c r="M3026" i="8"/>
  <c r="L3026" i="8"/>
  <c r="K3026" i="8"/>
  <c r="J3026" i="8"/>
  <c r="I3026" i="8"/>
  <c r="M3025" i="8"/>
  <c r="L3025" i="8"/>
  <c r="K3025" i="8"/>
  <c r="J3025" i="8"/>
  <c r="I3025" i="8"/>
  <c r="M3024" i="8"/>
  <c r="L3024" i="8"/>
  <c r="K3024" i="8"/>
  <c r="J3024" i="8"/>
  <c r="I3024" i="8"/>
  <c r="M3023" i="8"/>
  <c r="L3023" i="8"/>
  <c r="K3023" i="8"/>
  <c r="J3023" i="8"/>
  <c r="I3023" i="8"/>
  <c r="M3022" i="8"/>
  <c r="L3022" i="8"/>
  <c r="K3022" i="8"/>
  <c r="J3022" i="8"/>
  <c r="I3022" i="8"/>
  <c r="M3021" i="8"/>
  <c r="L3021" i="8"/>
  <c r="K3021" i="8"/>
  <c r="J3021" i="8"/>
  <c r="I3021" i="8"/>
  <c r="M3020" i="8"/>
  <c r="L3020" i="8"/>
  <c r="K3020" i="8"/>
  <c r="J3020" i="8"/>
  <c r="I3020" i="8"/>
  <c r="M3019" i="8"/>
  <c r="L3019" i="8"/>
  <c r="K3019" i="8"/>
  <c r="J3019" i="8"/>
  <c r="I3019" i="8"/>
  <c r="M3018" i="8"/>
  <c r="L3018" i="8"/>
  <c r="K3018" i="8"/>
  <c r="J3018" i="8"/>
  <c r="I3018" i="8"/>
  <c r="M3017" i="8"/>
  <c r="L3017" i="8"/>
  <c r="K3017" i="8"/>
  <c r="J3017" i="8"/>
  <c r="I3017" i="8"/>
  <c r="M3016" i="8"/>
  <c r="L3016" i="8"/>
  <c r="K3016" i="8"/>
  <c r="J3016" i="8"/>
  <c r="I3016" i="8"/>
  <c r="M3015" i="8"/>
  <c r="L3015" i="8"/>
  <c r="K3015" i="8"/>
  <c r="J3015" i="8"/>
  <c r="I3015" i="8"/>
  <c r="M3014" i="8"/>
  <c r="L3014" i="8"/>
  <c r="K3014" i="8"/>
  <c r="J3014" i="8"/>
  <c r="I3014" i="8"/>
  <c r="M3013" i="8"/>
  <c r="L3013" i="8"/>
  <c r="K3013" i="8"/>
  <c r="J3013" i="8"/>
  <c r="I3013" i="8"/>
  <c r="M3012" i="8"/>
  <c r="L3012" i="8"/>
  <c r="K3012" i="8"/>
  <c r="J3012" i="8"/>
  <c r="I3012" i="8"/>
  <c r="M3011" i="8"/>
  <c r="L3011" i="8"/>
  <c r="K3011" i="8"/>
  <c r="J3011" i="8"/>
  <c r="I3011" i="8"/>
  <c r="M3010" i="8"/>
  <c r="L3010" i="8"/>
  <c r="K3010" i="8"/>
  <c r="J3010" i="8"/>
  <c r="I3010" i="8"/>
  <c r="M3009" i="8"/>
  <c r="L3009" i="8"/>
  <c r="K3009" i="8"/>
  <c r="J3009" i="8"/>
  <c r="I3009" i="8"/>
  <c r="M3008" i="8"/>
  <c r="L3008" i="8"/>
  <c r="K3008" i="8"/>
  <c r="J3008" i="8"/>
  <c r="I3008" i="8"/>
  <c r="M3007" i="8"/>
  <c r="L3007" i="8"/>
  <c r="K3007" i="8"/>
  <c r="J3007" i="8"/>
  <c r="I3007" i="8"/>
  <c r="M3006" i="8"/>
  <c r="L3006" i="8"/>
  <c r="K3006" i="8"/>
  <c r="J3006" i="8"/>
  <c r="I3006" i="8"/>
  <c r="M3005" i="8"/>
  <c r="L3005" i="8"/>
  <c r="K3005" i="8"/>
  <c r="J3005" i="8"/>
  <c r="I3005" i="8"/>
  <c r="M3004" i="8"/>
  <c r="L3004" i="8"/>
  <c r="K3004" i="8"/>
  <c r="J3004" i="8"/>
  <c r="I3004" i="8"/>
  <c r="M3003" i="8"/>
  <c r="L3003" i="8"/>
  <c r="K3003" i="8"/>
  <c r="J3003" i="8"/>
  <c r="I3003" i="8"/>
  <c r="M3002" i="8"/>
  <c r="L3002" i="8"/>
  <c r="K3002" i="8"/>
  <c r="J3002" i="8"/>
  <c r="I3002" i="8"/>
  <c r="M3001" i="8"/>
  <c r="L3001" i="8"/>
  <c r="K3001" i="8"/>
  <c r="J3001" i="8"/>
  <c r="I3001" i="8"/>
  <c r="M3000" i="8"/>
  <c r="L3000" i="8"/>
  <c r="K3000" i="8"/>
  <c r="J3000" i="8"/>
  <c r="I3000" i="8"/>
  <c r="M2999" i="8"/>
  <c r="L2999" i="8"/>
  <c r="K2999" i="8"/>
  <c r="J2999" i="8"/>
  <c r="I2999" i="8"/>
  <c r="M2998" i="8"/>
  <c r="L2998" i="8"/>
  <c r="K2998" i="8"/>
  <c r="J2998" i="8"/>
  <c r="I2998" i="8"/>
  <c r="M2997" i="8"/>
  <c r="L2997" i="8"/>
  <c r="K2997" i="8"/>
  <c r="J2997" i="8"/>
  <c r="I2997" i="8"/>
  <c r="M2996" i="8"/>
  <c r="L2996" i="8"/>
  <c r="K2996" i="8"/>
  <c r="J2996" i="8"/>
  <c r="I2996" i="8"/>
  <c r="M2995" i="8"/>
  <c r="L2995" i="8"/>
  <c r="K2995" i="8"/>
  <c r="J2995" i="8"/>
  <c r="I2995" i="8"/>
  <c r="M2994" i="8"/>
  <c r="L2994" i="8"/>
  <c r="K2994" i="8"/>
  <c r="J2994" i="8"/>
  <c r="I2994" i="8"/>
  <c r="M2993" i="8"/>
  <c r="L2993" i="8"/>
  <c r="K2993" i="8"/>
  <c r="J2993" i="8"/>
  <c r="I2993" i="8"/>
  <c r="M2992" i="8"/>
  <c r="L2992" i="8"/>
  <c r="K2992" i="8"/>
  <c r="J2992" i="8"/>
  <c r="I2992" i="8"/>
  <c r="M2991" i="8"/>
  <c r="L2991" i="8"/>
  <c r="K2991" i="8"/>
  <c r="J2991" i="8"/>
  <c r="I2991" i="8"/>
  <c r="M2990" i="8"/>
  <c r="L2990" i="8"/>
  <c r="K2990" i="8"/>
  <c r="J2990" i="8"/>
  <c r="I2990" i="8"/>
  <c r="M2989" i="8"/>
  <c r="L2989" i="8"/>
  <c r="K2989" i="8"/>
  <c r="J2989" i="8"/>
  <c r="I2989" i="8"/>
  <c r="M2988" i="8"/>
  <c r="L2988" i="8"/>
  <c r="K2988" i="8"/>
  <c r="J2988" i="8"/>
  <c r="I2988" i="8"/>
  <c r="M2987" i="8"/>
  <c r="L2987" i="8"/>
  <c r="K2987" i="8"/>
  <c r="J2987" i="8"/>
  <c r="I2987" i="8"/>
  <c r="M2986" i="8"/>
  <c r="L2986" i="8"/>
  <c r="K2986" i="8"/>
  <c r="J2986" i="8"/>
  <c r="I2986" i="8"/>
  <c r="M2985" i="8"/>
  <c r="L2985" i="8"/>
  <c r="K2985" i="8"/>
  <c r="J2985" i="8"/>
  <c r="I2985" i="8"/>
  <c r="M2984" i="8"/>
  <c r="L2984" i="8"/>
  <c r="K2984" i="8"/>
  <c r="J2984" i="8"/>
  <c r="I2984" i="8"/>
  <c r="M2983" i="8"/>
  <c r="L2983" i="8"/>
  <c r="K2983" i="8"/>
  <c r="J2983" i="8"/>
  <c r="I2983" i="8"/>
  <c r="M2982" i="8"/>
  <c r="L2982" i="8"/>
  <c r="K2982" i="8"/>
  <c r="J2982" i="8"/>
  <c r="I2982" i="8"/>
  <c r="M2981" i="8"/>
  <c r="L2981" i="8"/>
  <c r="K2981" i="8"/>
  <c r="J2981" i="8"/>
  <c r="I2981" i="8"/>
  <c r="M2980" i="8"/>
  <c r="L2980" i="8"/>
  <c r="K2980" i="8"/>
  <c r="J2980" i="8"/>
  <c r="I2980" i="8"/>
  <c r="M2979" i="8"/>
  <c r="L2979" i="8"/>
  <c r="K2979" i="8"/>
  <c r="J2979" i="8"/>
  <c r="I2979" i="8"/>
  <c r="M2978" i="8"/>
  <c r="L2978" i="8"/>
  <c r="K2978" i="8"/>
  <c r="J2978" i="8"/>
  <c r="I2978" i="8"/>
  <c r="M2977" i="8"/>
  <c r="L2977" i="8"/>
  <c r="K2977" i="8"/>
  <c r="J2977" i="8"/>
  <c r="I2977" i="8"/>
  <c r="M2976" i="8"/>
  <c r="L2976" i="8"/>
  <c r="K2976" i="8"/>
  <c r="J2976" i="8"/>
  <c r="I2976" i="8"/>
  <c r="M2975" i="8"/>
  <c r="L2975" i="8"/>
  <c r="K2975" i="8"/>
  <c r="J2975" i="8"/>
  <c r="I2975" i="8"/>
  <c r="M2974" i="8"/>
  <c r="L2974" i="8"/>
  <c r="K2974" i="8"/>
  <c r="J2974" i="8"/>
  <c r="I2974" i="8"/>
  <c r="M2973" i="8"/>
  <c r="L2973" i="8"/>
  <c r="K2973" i="8"/>
  <c r="J2973" i="8"/>
  <c r="I2973" i="8"/>
  <c r="M2972" i="8"/>
  <c r="L2972" i="8"/>
  <c r="K2972" i="8"/>
  <c r="J2972" i="8"/>
  <c r="I2972" i="8"/>
  <c r="M2971" i="8"/>
  <c r="L2971" i="8"/>
  <c r="K2971" i="8"/>
  <c r="J2971" i="8"/>
  <c r="I2971" i="8"/>
  <c r="M2970" i="8"/>
  <c r="L2970" i="8"/>
  <c r="K2970" i="8"/>
  <c r="J2970" i="8"/>
  <c r="I2970" i="8"/>
  <c r="M2969" i="8"/>
  <c r="L2969" i="8"/>
  <c r="K2969" i="8"/>
  <c r="J2969" i="8"/>
  <c r="I2969" i="8"/>
  <c r="M2968" i="8"/>
  <c r="L2968" i="8"/>
  <c r="K2968" i="8"/>
  <c r="J2968" i="8"/>
  <c r="I2968" i="8"/>
  <c r="M2967" i="8"/>
  <c r="L2967" i="8"/>
  <c r="K2967" i="8"/>
  <c r="J2967" i="8"/>
  <c r="I2967" i="8"/>
  <c r="M2966" i="8"/>
  <c r="L2966" i="8"/>
  <c r="K2966" i="8"/>
  <c r="J2966" i="8"/>
  <c r="I2966" i="8"/>
  <c r="M2965" i="8"/>
  <c r="L2965" i="8"/>
  <c r="K2965" i="8"/>
  <c r="J2965" i="8"/>
  <c r="I2965" i="8"/>
  <c r="M2964" i="8"/>
  <c r="L2964" i="8"/>
  <c r="K2964" i="8"/>
  <c r="J2964" i="8"/>
  <c r="I2964" i="8"/>
  <c r="M2963" i="8"/>
  <c r="L2963" i="8"/>
  <c r="K2963" i="8"/>
  <c r="J2963" i="8"/>
  <c r="I2963" i="8"/>
  <c r="M2962" i="8"/>
  <c r="L2962" i="8"/>
  <c r="K2962" i="8"/>
  <c r="J2962" i="8"/>
  <c r="I2962" i="8"/>
  <c r="M2961" i="8"/>
  <c r="L2961" i="8"/>
  <c r="K2961" i="8"/>
  <c r="J2961" i="8"/>
  <c r="I2961" i="8"/>
  <c r="M2960" i="8"/>
  <c r="L2960" i="8"/>
  <c r="K2960" i="8"/>
  <c r="J2960" i="8"/>
  <c r="I2960" i="8"/>
  <c r="M2959" i="8"/>
  <c r="L2959" i="8"/>
  <c r="K2959" i="8"/>
  <c r="J2959" i="8"/>
  <c r="I2959" i="8"/>
  <c r="M2958" i="8"/>
  <c r="L2958" i="8"/>
  <c r="K2958" i="8"/>
  <c r="J2958" i="8"/>
  <c r="I2958" i="8"/>
  <c r="M2957" i="8"/>
  <c r="L2957" i="8"/>
  <c r="K2957" i="8"/>
  <c r="J2957" i="8"/>
  <c r="I2957" i="8"/>
  <c r="M2956" i="8"/>
  <c r="L2956" i="8"/>
  <c r="K2956" i="8"/>
  <c r="J2956" i="8"/>
  <c r="I2956" i="8"/>
  <c r="M2955" i="8"/>
  <c r="L2955" i="8"/>
  <c r="K2955" i="8"/>
  <c r="J2955" i="8"/>
  <c r="I2955" i="8"/>
  <c r="M2954" i="8"/>
  <c r="L2954" i="8"/>
  <c r="K2954" i="8"/>
  <c r="J2954" i="8"/>
  <c r="I2954" i="8"/>
  <c r="M2953" i="8"/>
  <c r="L2953" i="8"/>
  <c r="K2953" i="8"/>
  <c r="J2953" i="8"/>
  <c r="I2953" i="8"/>
  <c r="M2952" i="8"/>
  <c r="L2952" i="8"/>
  <c r="K2952" i="8"/>
  <c r="J2952" i="8"/>
  <c r="I2952" i="8"/>
  <c r="M2951" i="8"/>
  <c r="L2951" i="8"/>
  <c r="K2951" i="8"/>
  <c r="J2951" i="8"/>
  <c r="I2951" i="8"/>
  <c r="M2950" i="8"/>
  <c r="L2950" i="8"/>
  <c r="K2950" i="8"/>
  <c r="J2950" i="8"/>
  <c r="I2950" i="8"/>
  <c r="M2949" i="8"/>
  <c r="L2949" i="8"/>
  <c r="K2949" i="8"/>
  <c r="J2949" i="8"/>
  <c r="I2949" i="8"/>
  <c r="M2948" i="8"/>
  <c r="L2948" i="8"/>
  <c r="K2948" i="8"/>
  <c r="J2948" i="8"/>
  <c r="I2948" i="8"/>
  <c r="M2947" i="8"/>
  <c r="L2947" i="8"/>
  <c r="K2947" i="8"/>
  <c r="J2947" i="8"/>
  <c r="I2947" i="8"/>
  <c r="M2946" i="8"/>
  <c r="L2946" i="8"/>
  <c r="K2946" i="8"/>
  <c r="J2946" i="8"/>
  <c r="I2946" i="8"/>
  <c r="M2945" i="8"/>
  <c r="L2945" i="8"/>
  <c r="K2945" i="8"/>
  <c r="J2945" i="8"/>
  <c r="I2945" i="8"/>
  <c r="M2944" i="8"/>
  <c r="L2944" i="8"/>
  <c r="K2944" i="8"/>
  <c r="J2944" i="8"/>
  <c r="I2944" i="8"/>
  <c r="M2943" i="8"/>
  <c r="L2943" i="8"/>
  <c r="K2943" i="8"/>
  <c r="J2943" i="8"/>
  <c r="I2943" i="8"/>
  <c r="M2942" i="8"/>
  <c r="L2942" i="8"/>
  <c r="K2942" i="8"/>
  <c r="J2942" i="8"/>
  <c r="I2942" i="8"/>
  <c r="M2941" i="8"/>
  <c r="L2941" i="8"/>
  <c r="K2941" i="8"/>
  <c r="J2941" i="8"/>
  <c r="I2941" i="8"/>
  <c r="M2940" i="8"/>
  <c r="L2940" i="8"/>
  <c r="K2940" i="8"/>
  <c r="J2940" i="8"/>
  <c r="I2940" i="8"/>
  <c r="M2939" i="8"/>
  <c r="L2939" i="8"/>
  <c r="K2939" i="8"/>
  <c r="J2939" i="8"/>
  <c r="I2939" i="8"/>
  <c r="M2938" i="8"/>
  <c r="L2938" i="8"/>
  <c r="K2938" i="8"/>
  <c r="J2938" i="8"/>
  <c r="I2938" i="8"/>
  <c r="M2937" i="8"/>
  <c r="L2937" i="8"/>
  <c r="K2937" i="8"/>
  <c r="J2937" i="8"/>
  <c r="I2937" i="8"/>
  <c r="M2936" i="8"/>
  <c r="L2936" i="8"/>
  <c r="K2936" i="8"/>
  <c r="J2936" i="8"/>
  <c r="I2936" i="8"/>
  <c r="M2935" i="8"/>
  <c r="L2935" i="8"/>
  <c r="K2935" i="8"/>
  <c r="J2935" i="8"/>
  <c r="I2935" i="8"/>
  <c r="M2934" i="8"/>
  <c r="L2934" i="8"/>
  <c r="K2934" i="8"/>
  <c r="J2934" i="8"/>
  <c r="I2934" i="8"/>
  <c r="M2933" i="8"/>
  <c r="L2933" i="8"/>
  <c r="K2933" i="8"/>
  <c r="J2933" i="8"/>
  <c r="I2933" i="8"/>
  <c r="M2932" i="8"/>
  <c r="L2932" i="8"/>
  <c r="K2932" i="8"/>
  <c r="J2932" i="8"/>
  <c r="I2932" i="8"/>
  <c r="M2931" i="8"/>
  <c r="L2931" i="8"/>
  <c r="K2931" i="8"/>
  <c r="J2931" i="8"/>
  <c r="I2931" i="8"/>
  <c r="M2930" i="8"/>
  <c r="L2930" i="8"/>
  <c r="K2930" i="8"/>
  <c r="J2930" i="8"/>
  <c r="I2930" i="8"/>
  <c r="M2929" i="8"/>
  <c r="L2929" i="8"/>
  <c r="K2929" i="8"/>
  <c r="J2929" i="8"/>
  <c r="I2929" i="8"/>
  <c r="M2928" i="8"/>
  <c r="L2928" i="8"/>
  <c r="K2928" i="8"/>
  <c r="J2928" i="8"/>
  <c r="I2928" i="8"/>
  <c r="M2927" i="8"/>
  <c r="L2927" i="8"/>
  <c r="K2927" i="8"/>
  <c r="J2927" i="8"/>
  <c r="I2927" i="8"/>
  <c r="M2926" i="8"/>
  <c r="L2926" i="8"/>
  <c r="K2926" i="8"/>
  <c r="J2926" i="8"/>
  <c r="I2926" i="8"/>
  <c r="M2925" i="8"/>
  <c r="L2925" i="8"/>
  <c r="K2925" i="8"/>
  <c r="J2925" i="8"/>
  <c r="I2925" i="8"/>
  <c r="M2924" i="8"/>
  <c r="L2924" i="8"/>
  <c r="K2924" i="8"/>
  <c r="J2924" i="8"/>
  <c r="I2924" i="8"/>
  <c r="M2923" i="8"/>
  <c r="L2923" i="8"/>
  <c r="K2923" i="8"/>
  <c r="J2923" i="8"/>
  <c r="I2923" i="8"/>
  <c r="M2922" i="8"/>
  <c r="L2922" i="8"/>
  <c r="K2922" i="8"/>
  <c r="J2922" i="8"/>
  <c r="I2922" i="8"/>
  <c r="M2921" i="8"/>
  <c r="L2921" i="8"/>
  <c r="K2921" i="8"/>
  <c r="J2921" i="8"/>
  <c r="I2921" i="8"/>
  <c r="M2920" i="8"/>
  <c r="L2920" i="8"/>
  <c r="K2920" i="8"/>
  <c r="J2920" i="8"/>
  <c r="I2920" i="8"/>
  <c r="M2919" i="8"/>
  <c r="L2919" i="8"/>
  <c r="K2919" i="8"/>
  <c r="J2919" i="8"/>
  <c r="I2919" i="8"/>
  <c r="M2918" i="8"/>
  <c r="L2918" i="8"/>
  <c r="K2918" i="8"/>
  <c r="J2918" i="8"/>
  <c r="I2918" i="8"/>
  <c r="M2917" i="8"/>
  <c r="L2917" i="8"/>
  <c r="K2917" i="8"/>
  <c r="J2917" i="8"/>
  <c r="I2917" i="8"/>
  <c r="M2916" i="8"/>
  <c r="L2916" i="8"/>
  <c r="K2916" i="8"/>
  <c r="J2916" i="8"/>
  <c r="I2916" i="8"/>
  <c r="M2915" i="8"/>
  <c r="L2915" i="8"/>
  <c r="K2915" i="8"/>
  <c r="J2915" i="8"/>
  <c r="I2915" i="8"/>
  <c r="M2914" i="8"/>
  <c r="L2914" i="8"/>
  <c r="K2914" i="8"/>
  <c r="J2914" i="8"/>
  <c r="I2914" i="8"/>
  <c r="M2913" i="8"/>
  <c r="L2913" i="8"/>
  <c r="K2913" i="8"/>
  <c r="J2913" i="8"/>
  <c r="I2913" i="8"/>
  <c r="M2912" i="8"/>
  <c r="L2912" i="8"/>
  <c r="K2912" i="8"/>
  <c r="J2912" i="8"/>
  <c r="I2912" i="8"/>
  <c r="M2911" i="8"/>
  <c r="L2911" i="8"/>
  <c r="K2911" i="8"/>
  <c r="J2911" i="8"/>
  <c r="I2911" i="8"/>
  <c r="M2910" i="8"/>
  <c r="L2910" i="8"/>
  <c r="K2910" i="8"/>
  <c r="J2910" i="8"/>
  <c r="I2910" i="8"/>
  <c r="M2909" i="8"/>
  <c r="L2909" i="8"/>
  <c r="K2909" i="8"/>
  <c r="J2909" i="8"/>
  <c r="I2909" i="8"/>
  <c r="M2908" i="8"/>
  <c r="L2908" i="8"/>
  <c r="K2908" i="8"/>
  <c r="J2908" i="8"/>
  <c r="I2908" i="8"/>
  <c r="M2907" i="8"/>
  <c r="L2907" i="8"/>
  <c r="K2907" i="8"/>
  <c r="J2907" i="8"/>
  <c r="I2907" i="8"/>
  <c r="M2906" i="8"/>
  <c r="L2906" i="8"/>
  <c r="K2906" i="8"/>
  <c r="J2906" i="8"/>
  <c r="I2906" i="8"/>
  <c r="M2905" i="8"/>
  <c r="L2905" i="8"/>
  <c r="K2905" i="8"/>
  <c r="J2905" i="8"/>
  <c r="I2905" i="8"/>
  <c r="M2904" i="8"/>
  <c r="L2904" i="8"/>
  <c r="K2904" i="8"/>
  <c r="J2904" i="8"/>
  <c r="I2904" i="8"/>
  <c r="M2903" i="8"/>
  <c r="L2903" i="8"/>
  <c r="K2903" i="8"/>
  <c r="J2903" i="8"/>
  <c r="I2903" i="8"/>
  <c r="M2902" i="8"/>
  <c r="L2902" i="8"/>
  <c r="K2902" i="8"/>
  <c r="J2902" i="8"/>
  <c r="I2902" i="8"/>
  <c r="M2901" i="8"/>
  <c r="L2901" i="8"/>
  <c r="K2901" i="8"/>
  <c r="J2901" i="8"/>
  <c r="I2901" i="8"/>
  <c r="M2900" i="8"/>
  <c r="L2900" i="8"/>
  <c r="K2900" i="8"/>
  <c r="J2900" i="8"/>
  <c r="I2900" i="8"/>
  <c r="M2899" i="8"/>
  <c r="L2899" i="8"/>
  <c r="K2899" i="8"/>
  <c r="J2899" i="8"/>
  <c r="I2899" i="8"/>
  <c r="M2898" i="8"/>
  <c r="L2898" i="8"/>
  <c r="K2898" i="8"/>
  <c r="J2898" i="8"/>
  <c r="I2898" i="8"/>
  <c r="M2897" i="8"/>
  <c r="L2897" i="8"/>
  <c r="K2897" i="8"/>
  <c r="J2897" i="8"/>
  <c r="I2897" i="8"/>
  <c r="M2896" i="8"/>
  <c r="L2896" i="8"/>
  <c r="K2896" i="8"/>
  <c r="J2896" i="8"/>
  <c r="I2896" i="8"/>
  <c r="M2895" i="8"/>
  <c r="L2895" i="8"/>
  <c r="K2895" i="8"/>
  <c r="J2895" i="8"/>
  <c r="I2895" i="8"/>
  <c r="M2894" i="8"/>
  <c r="L2894" i="8"/>
  <c r="K2894" i="8"/>
  <c r="J2894" i="8"/>
  <c r="I2894" i="8"/>
  <c r="M2893" i="8"/>
  <c r="L2893" i="8"/>
  <c r="K2893" i="8"/>
  <c r="J2893" i="8"/>
  <c r="I2893" i="8"/>
  <c r="M2892" i="8"/>
  <c r="L2892" i="8"/>
  <c r="K2892" i="8"/>
  <c r="J2892" i="8"/>
  <c r="I2892" i="8"/>
  <c r="M2891" i="8"/>
  <c r="L2891" i="8"/>
  <c r="K2891" i="8"/>
  <c r="J2891" i="8"/>
  <c r="I2891" i="8"/>
  <c r="M2890" i="8"/>
  <c r="L2890" i="8"/>
  <c r="K2890" i="8"/>
  <c r="J2890" i="8"/>
  <c r="I2890" i="8"/>
  <c r="M2889" i="8"/>
  <c r="L2889" i="8"/>
  <c r="K2889" i="8"/>
  <c r="J2889" i="8"/>
  <c r="I2889" i="8"/>
  <c r="M2888" i="8"/>
  <c r="L2888" i="8"/>
  <c r="K2888" i="8"/>
  <c r="J2888" i="8"/>
  <c r="I2888" i="8"/>
  <c r="M2887" i="8"/>
  <c r="L2887" i="8"/>
  <c r="K2887" i="8"/>
  <c r="J2887" i="8"/>
  <c r="I2887" i="8"/>
  <c r="M2886" i="8"/>
  <c r="L2886" i="8"/>
  <c r="K2886" i="8"/>
  <c r="J2886" i="8"/>
  <c r="I2886" i="8"/>
  <c r="M2885" i="8"/>
  <c r="L2885" i="8"/>
  <c r="K2885" i="8"/>
  <c r="J2885" i="8"/>
  <c r="I2885" i="8"/>
  <c r="M2884" i="8"/>
  <c r="L2884" i="8"/>
  <c r="K2884" i="8"/>
  <c r="J2884" i="8"/>
  <c r="I2884" i="8"/>
  <c r="M2883" i="8"/>
  <c r="L2883" i="8"/>
  <c r="K2883" i="8"/>
  <c r="J2883" i="8"/>
  <c r="I2883" i="8"/>
  <c r="M2882" i="8"/>
  <c r="L2882" i="8"/>
  <c r="K2882" i="8"/>
  <c r="J2882" i="8"/>
  <c r="I2882" i="8"/>
  <c r="M2881" i="8"/>
  <c r="L2881" i="8"/>
  <c r="K2881" i="8"/>
  <c r="J2881" i="8"/>
  <c r="I2881" i="8"/>
  <c r="M2880" i="8"/>
  <c r="L2880" i="8"/>
  <c r="K2880" i="8"/>
  <c r="J2880" i="8"/>
  <c r="I2880" i="8"/>
  <c r="M2879" i="8"/>
  <c r="L2879" i="8"/>
  <c r="K2879" i="8"/>
  <c r="J2879" i="8"/>
  <c r="I2879" i="8"/>
  <c r="M2878" i="8"/>
  <c r="L2878" i="8"/>
  <c r="K2878" i="8"/>
  <c r="J2878" i="8"/>
  <c r="I2878" i="8"/>
  <c r="M2877" i="8"/>
  <c r="L2877" i="8"/>
  <c r="K2877" i="8"/>
  <c r="J2877" i="8"/>
  <c r="I2877" i="8"/>
  <c r="M2876" i="8"/>
  <c r="L2876" i="8"/>
  <c r="K2876" i="8"/>
  <c r="J2876" i="8"/>
  <c r="I2876" i="8"/>
  <c r="M2875" i="8"/>
  <c r="L2875" i="8"/>
  <c r="K2875" i="8"/>
  <c r="J2875" i="8"/>
  <c r="I2875" i="8"/>
  <c r="M2874" i="8"/>
  <c r="L2874" i="8"/>
  <c r="K2874" i="8"/>
  <c r="J2874" i="8"/>
  <c r="I2874" i="8"/>
  <c r="M2873" i="8"/>
  <c r="L2873" i="8"/>
  <c r="K2873" i="8"/>
  <c r="J2873" i="8"/>
  <c r="I2873" i="8"/>
  <c r="M2872" i="8"/>
  <c r="L2872" i="8"/>
  <c r="K2872" i="8"/>
  <c r="J2872" i="8"/>
  <c r="I2872" i="8"/>
  <c r="M2871" i="8"/>
  <c r="L2871" i="8"/>
  <c r="K2871" i="8"/>
  <c r="J2871" i="8"/>
  <c r="I2871" i="8"/>
  <c r="M2870" i="8"/>
  <c r="L2870" i="8"/>
  <c r="K2870" i="8"/>
  <c r="J2870" i="8"/>
  <c r="I2870" i="8"/>
  <c r="M2869" i="8"/>
  <c r="L2869" i="8"/>
  <c r="K2869" i="8"/>
  <c r="J2869" i="8"/>
  <c r="I2869" i="8"/>
  <c r="M2868" i="8"/>
  <c r="L2868" i="8"/>
  <c r="K2868" i="8"/>
  <c r="J2868" i="8"/>
  <c r="I2868" i="8"/>
  <c r="M2867" i="8"/>
  <c r="L2867" i="8"/>
  <c r="K2867" i="8"/>
  <c r="J2867" i="8"/>
  <c r="I2867" i="8"/>
  <c r="M2866" i="8"/>
  <c r="L2866" i="8"/>
  <c r="K2866" i="8"/>
  <c r="J2866" i="8"/>
  <c r="I2866" i="8"/>
  <c r="M2865" i="8"/>
  <c r="L2865" i="8"/>
  <c r="K2865" i="8"/>
  <c r="J2865" i="8"/>
  <c r="I2865" i="8"/>
  <c r="M2864" i="8"/>
  <c r="L2864" i="8"/>
  <c r="K2864" i="8"/>
  <c r="J2864" i="8"/>
  <c r="I2864" i="8"/>
  <c r="M2863" i="8"/>
  <c r="L2863" i="8"/>
  <c r="K2863" i="8"/>
  <c r="J2863" i="8"/>
  <c r="I2863" i="8"/>
  <c r="M2862" i="8"/>
  <c r="L2862" i="8"/>
  <c r="K2862" i="8"/>
  <c r="J2862" i="8"/>
  <c r="I2862" i="8"/>
  <c r="M2861" i="8"/>
  <c r="L2861" i="8"/>
  <c r="K2861" i="8"/>
  <c r="J2861" i="8"/>
  <c r="I2861" i="8"/>
  <c r="M2860" i="8"/>
  <c r="L2860" i="8"/>
  <c r="K2860" i="8"/>
  <c r="J2860" i="8"/>
  <c r="I2860" i="8"/>
  <c r="M2859" i="8"/>
  <c r="L2859" i="8"/>
  <c r="K2859" i="8"/>
  <c r="J2859" i="8"/>
  <c r="I2859" i="8"/>
  <c r="M2858" i="8"/>
  <c r="L2858" i="8"/>
  <c r="K2858" i="8"/>
  <c r="J2858" i="8"/>
  <c r="I2858" i="8"/>
  <c r="M2857" i="8"/>
  <c r="L2857" i="8"/>
  <c r="K2857" i="8"/>
  <c r="J2857" i="8"/>
  <c r="I2857" i="8"/>
  <c r="M2856" i="8"/>
  <c r="L2856" i="8"/>
  <c r="K2856" i="8"/>
  <c r="J2856" i="8"/>
  <c r="I2856" i="8"/>
  <c r="M2855" i="8"/>
  <c r="L2855" i="8"/>
  <c r="K2855" i="8"/>
  <c r="J2855" i="8"/>
  <c r="I2855" i="8"/>
  <c r="M2854" i="8"/>
  <c r="L2854" i="8"/>
  <c r="K2854" i="8"/>
  <c r="J2854" i="8"/>
  <c r="I2854" i="8"/>
  <c r="M2853" i="8"/>
  <c r="L2853" i="8"/>
  <c r="K2853" i="8"/>
  <c r="J2853" i="8"/>
  <c r="I2853" i="8"/>
  <c r="M2852" i="8"/>
  <c r="L2852" i="8"/>
  <c r="K2852" i="8"/>
  <c r="J2852" i="8"/>
  <c r="I2852" i="8"/>
  <c r="M2851" i="8"/>
  <c r="L2851" i="8"/>
  <c r="K2851" i="8"/>
  <c r="J2851" i="8"/>
  <c r="I2851" i="8"/>
  <c r="M2850" i="8"/>
  <c r="L2850" i="8"/>
  <c r="K2850" i="8"/>
  <c r="J2850" i="8"/>
  <c r="I2850" i="8"/>
  <c r="M2849" i="8"/>
  <c r="L2849" i="8"/>
  <c r="K2849" i="8"/>
  <c r="J2849" i="8"/>
  <c r="I2849" i="8"/>
  <c r="M2848" i="8"/>
  <c r="L2848" i="8"/>
  <c r="K2848" i="8"/>
  <c r="J2848" i="8"/>
  <c r="I2848" i="8"/>
  <c r="M2847" i="8"/>
  <c r="L2847" i="8"/>
  <c r="K2847" i="8"/>
  <c r="J2847" i="8"/>
  <c r="I2847" i="8"/>
  <c r="M2846" i="8"/>
  <c r="L2846" i="8"/>
  <c r="K2846" i="8"/>
  <c r="J2846" i="8"/>
  <c r="I2846" i="8"/>
  <c r="M2845" i="8"/>
  <c r="L2845" i="8"/>
  <c r="K2845" i="8"/>
  <c r="J2845" i="8"/>
  <c r="I2845" i="8"/>
  <c r="M2844" i="8"/>
  <c r="L2844" i="8"/>
  <c r="K2844" i="8"/>
  <c r="J2844" i="8"/>
  <c r="I2844" i="8"/>
  <c r="M2843" i="8"/>
  <c r="L2843" i="8"/>
  <c r="K2843" i="8"/>
  <c r="J2843" i="8"/>
  <c r="I2843" i="8"/>
  <c r="M2842" i="8"/>
  <c r="L2842" i="8"/>
  <c r="K2842" i="8"/>
  <c r="J2842" i="8"/>
  <c r="I2842" i="8"/>
  <c r="M2841" i="8"/>
  <c r="L2841" i="8"/>
  <c r="K2841" i="8"/>
  <c r="J2841" i="8"/>
  <c r="I2841" i="8"/>
  <c r="M2840" i="8"/>
  <c r="L2840" i="8"/>
  <c r="K2840" i="8"/>
  <c r="J2840" i="8"/>
  <c r="I2840" i="8"/>
  <c r="M2839" i="8"/>
  <c r="L2839" i="8"/>
  <c r="K2839" i="8"/>
  <c r="J2839" i="8"/>
  <c r="I2839" i="8"/>
  <c r="M2838" i="8"/>
  <c r="L2838" i="8"/>
  <c r="K2838" i="8"/>
  <c r="J2838" i="8"/>
  <c r="I2838" i="8"/>
  <c r="M2837" i="8"/>
  <c r="L2837" i="8"/>
  <c r="K2837" i="8"/>
  <c r="J2837" i="8"/>
  <c r="I2837" i="8"/>
  <c r="M2836" i="8"/>
  <c r="L2836" i="8"/>
  <c r="K2836" i="8"/>
  <c r="J2836" i="8"/>
  <c r="I2836" i="8"/>
  <c r="M2835" i="8"/>
  <c r="L2835" i="8"/>
  <c r="K2835" i="8"/>
  <c r="J2835" i="8"/>
  <c r="I2835" i="8"/>
  <c r="M2834" i="8"/>
  <c r="L2834" i="8"/>
  <c r="K2834" i="8"/>
  <c r="J2834" i="8"/>
  <c r="I2834" i="8"/>
  <c r="M2833" i="8"/>
  <c r="L2833" i="8"/>
  <c r="K2833" i="8"/>
  <c r="J2833" i="8"/>
  <c r="I2833" i="8"/>
  <c r="M2832" i="8"/>
  <c r="L2832" i="8"/>
  <c r="K2832" i="8"/>
  <c r="J2832" i="8"/>
  <c r="I2832" i="8"/>
  <c r="M2831" i="8"/>
  <c r="L2831" i="8"/>
  <c r="K2831" i="8"/>
  <c r="J2831" i="8"/>
  <c r="I2831" i="8"/>
  <c r="M2830" i="8"/>
  <c r="L2830" i="8"/>
  <c r="K2830" i="8"/>
  <c r="J2830" i="8"/>
  <c r="I2830" i="8"/>
  <c r="M2829" i="8"/>
  <c r="L2829" i="8"/>
  <c r="K2829" i="8"/>
  <c r="J2829" i="8"/>
  <c r="I2829" i="8"/>
  <c r="M2828" i="8"/>
  <c r="L2828" i="8"/>
  <c r="K2828" i="8"/>
  <c r="J2828" i="8"/>
  <c r="I2828" i="8"/>
  <c r="M2827" i="8"/>
  <c r="L2827" i="8"/>
  <c r="K2827" i="8"/>
  <c r="J2827" i="8"/>
  <c r="I2827" i="8"/>
  <c r="M2826" i="8"/>
  <c r="L2826" i="8"/>
  <c r="K2826" i="8"/>
  <c r="J2826" i="8"/>
  <c r="I2826" i="8"/>
  <c r="M2825" i="8"/>
  <c r="L2825" i="8"/>
  <c r="K2825" i="8"/>
  <c r="J2825" i="8"/>
  <c r="I2825" i="8"/>
  <c r="M2824" i="8"/>
  <c r="L2824" i="8"/>
  <c r="K2824" i="8"/>
  <c r="J2824" i="8"/>
  <c r="I2824" i="8"/>
  <c r="M2823" i="8"/>
  <c r="L2823" i="8"/>
  <c r="K2823" i="8"/>
  <c r="J2823" i="8"/>
  <c r="I2823" i="8"/>
  <c r="M2822" i="8"/>
  <c r="L2822" i="8"/>
  <c r="K2822" i="8"/>
  <c r="J2822" i="8"/>
  <c r="I2822" i="8"/>
  <c r="M2821" i="8"/>
  <c r="L2821" i="8"/>
  <c r="K2821" i="8"/>
  <c r="J2821" i="8"/>
  <c r="I2821" i="8"/>
  <c r="M2820" i="8"/>
  <c r="L2820" i="8"/>
  <c r="K2820" i="8"/>
  <c r="J2820" i="8"/>
  <c r="I2820" i="8"/>
  <c r="M2819" i="8"/>
  <c r="L2819" i="8"/>
  <c r="K2819" i="8"/>
  <c r="J2819" i="8"/>
  <c r="I2819" i="8"/>
  <c r="M2818" i="8"/>
  <c r="L2818" i="8"/>
  <c r="K2818" i="8"/>
  <c r="J2818" i="8"/>
  <c r="I2818" i="8"/>
  <c r="M2817" i="8"/>
  <c r="L2817" i="8"/>
  <c r="K2817" i="8"/>
  <c r="J2817" i="8"/>
  <c r="I2817" i="8"/>
  <c r="M2816" i="8"/>
  <c r="L2816" i="8"/>
  <c r="K2816" i="8"/>
  <c r="J2816" i="8"/>
  <c r="I2816" i="8"/>
  <c r="M2815" i="8"/>
  <c r="L2815" i="8"/>
  <c r="K2815" i="8"/>
  <c r="J2815" i="8"/>
  <c r="I2815" i="8"/>
  <c r="M2814" i="8"/>
  <c r="L2814" i="8"/>
  <c r="K2814" i="8"/>
  <c r="J2814" i="8"/>
  <c r="I2814" i="8"/>
  <c r="M2813" i="8"/>
  <c r="L2813" i="8"/>
  <c r="K2813" i="8"/>
  <c r="J2813" i="8"/>
  <c r="I2813" i="8"/>
  <c r="M2812" i="8"/>
  <c r="L2812" i="8"/>
  <c r="K2812" i="8"/>
  <c r="J2812" i="8"/>
  <c r="I2812" i="8"/>
  <c r="M2811" i="8"/>
  <c r="L2811" i="8"/>
  <c r="K2811" i="8"/>
  <c r="J2811" i="8"/>
  <c r="I2811" i="8"/>
  <c r="M2810" i="8"/>
  <c r="L2810" i="8"/>
  <c r="K2810" i="8"/>
  <c r="J2810" i="8"/>
  <c r="I2810" i="8"/>
  <c r="M2809" i="8"/>
  <c r="L2809" i="8"/>
  <c r="K2809" i="8"/>
  <c r="J2809" i="8"/>
  <c r="I2809" i="8"/>
  <c r="M2808" i="8"/>
  <c r="L2808" i="8"/>
  <c r="K2808" i="8"/>
  <c r="J2808" i="8"/>
  <c r="I2808" i="8"/>
  <c r="M2807" i="8"/>
  <c r="L2807" i="8"/>
  <c r="K2807" i="8"/>
  <c r="J2807" i="8"/>
  <c r="I2807" i="8"/>
  <c r="M2806" i="8"/>
  <c r="L2806" i="8"/>
  <c r="K2806" i="8"/>
  <c r="J2806" i="8"/>
  <c r="I2806" i="8"/>
  <c r="M2805" i="8"/>
  <c r="L2805" i="8"/>
  <c r="K2805" i="8"/>
  <c r="J2805" i="8"/>
  <c r="I2805" i="8"/>
  <c r="M2804" i="8"/>
  <c r="L2804" i="8"/>
  <c r="K2804" i="8"/>
  <c r="J2804" i="8"/>
  <c r="I2804" i="8"/>
  <c r="M2803" i="8"/>
  <c r="L2803" i="8"/>
  <c r="K2803" i="8"/>
  <c r="J2803" i="8"/>
  <c r="I2803" i="8"/>
  <c r="M2802" i="8"/>
  <c r="L2802" i="8"/>
  <c r="K2802" i="8"/>
  <c r="J2802" i="8"/>
  <c r="I2802" i="8"/>
  <c r="M2801" i="8"/>
  <c r="L2801" i="8"/>
  <c r="K2801" i="8"/>
  <c r="J2801" i="8"/>
  <c r="I2801" i="8"/>
  <c r="M2800" i="8"/>
  <c r="L2800" i="8"/>
  <c r="K2800" i="8"/>
  <c r="J2800" i="8"/>
  <c r="I2800" i="8"/>
  <c r="M2799" i="8"/>
  <c r="L2799" i="8"/>
  <c r="K2799" i="8"/>
  <c r="J2799" i="8"/>
  <c r="I2799" i="8"/>
  <c r="M2798" i="8"/>
  <c r="L2798" i="8"/>
  <c r="K2798" i="8"/>
  <c r="J2798" i="8"/>
  <c r="I2798" i="8"/>
  <c r="M2797" i="8"/>
  <c r="L2797" i="8"/>
  <c r="K2797" i="8"/>
  <c r="J2797" i="8"/>
  <c r="I2797" i="8"/>
  <c r="M2796" i="8"/>
  <c r="L2796" i="8"/>
  <c r="K2796" i="8"/>
  <c r="J2796" i="8"/>
  <c r="I2796" i="8"/>
  <c r="M2795" i="8"/>
  <c r="L2795" i="8"/>
  <c r="K2795" i="8"/>
  <c r="J2795" i="8"/>
  <c r="I2795" i="8"/>
  <c r="M2794" i="8"/>
  <c r="L2794" i="8"/>
  <c r="K2794" i="8"/>
  <c r="J2794" i="8"/>
  <c r="I2794" i="8"/>
  <c r="M2793" i="8"/>
  <c r="L2793" i="8"/>
  <c r="K2793" i="8"/>
  <c r="J2793" i="8"/>
  <c r="I2793" i="8"/>
  <c r="M2792" i="8"/>
  <c r="L2792" i="8"/>
  <c r="K2792" i="8"/>
  <c r="J2792" i="8"/>
  <c r="I2792" i="8"/>
  <c r="M2791" i="8"/>
  <c r="L2791" i="8"/>
  <c r="K2791" i="8"/>
  <c r="J2791" i="8"/>
  <c r="I2791" i="8"/>
  <c r="M2790" i="8"/>
  <c r="L2790" i="8"/>
  <c r="K2790" i="8"/>
  <c r="J2790" i="8"/>
  <c r="I2790" i="8"/>
  <c r="M2789" i="8"/>
  <c r="L2789" i="8"/>
  <c r="K2789" i="8"/>
  <c r="J2789" i="8"/>
  <c r="I2789" i="8"/>
  <c r="M2788" i="8"/>
  <c r="L2788" i="8"/>
  <c r="K2788" i="8"/>
  <c r="J2788" i="8"/>
  <c r="I2788" i="8"/>
  <c r="M2787" i="8"/>
  <c r="L2787" i="8"/>
  <c r="K2787" i="8"/>
  <c r="J2787" i="8"/>
  <c r="I2787" i="8"/>
  <c r="M2786" i="8"/>
  <c r="L2786" i="8"/>
  <c r="K2786" i="8"/>
  <c r="J2786" i="8"/>
  <c r="I2786" i="8"/>
  <c r="M2785" i="8"/>
  <c r="L2785" i="8"/>
  <c r="K2785" i="8"/>
  <c r="J2785" i="8"/>
  <c r="I2785" i="8"/>
  <c r="M2784" i="8"/>
  <c r="L2784" i="8"/>
  <c r="K2784" i="8"/>
  <c r="J2784" i="8"/>
  <c r="I2784" i="8"/>
  <c r="M2783" i="8"/>
  <c r="L2783" i="8"/>
  <c r="K2783" i="8"/>
  <c r="J2783" i="8"/>
  <c r="I2783" i="8"/>
  <c r="M2782" i="8"/>
  <c r="L2782" i="8"/>
  <c r="K2782" i="8"/>
  <c r="J2782" i="8"/>
  <c r="I2782" i="8"/>
  <c r="M2781" i="8"/>
  <c r="L2781" i="8"/>
  <c r="K2781" i="8"/>
  <c r="J2781" i="8"/>
  <c r="I2781" i="8"/>
  <c r="M2780" i="8"/>
  <c r="L2780" i="8"/>
  <c r="K2780" i="8"/>
  <c r="J2780" i="8"/>
  <c r="I2780" i="8"/>
  <c r="M2779" i="8"/>
  <c r="L2779" i="8"/>
  <c r="K2779" i="8"/>
  <c r="J2779" i="8"/>
  <c r="I2779" i="8"/>
  <c r="M2778" i="8"/>
  <c r="L2778" i="8"/>
  <c r="K2778" i="8"/>
  <c r="J2778" i="8"/>
  <c r="I2778" i="8"/>
  <c r="M2777" i="8"/>
  <c r="L2777" i="8"/>
  <c r="K2777" i="8"/>
  <c r="J2777" i="8"/>
  <c r="I2777" i="8"/>
  <c r="M2776" i="8"/>
  <c r="L2776" i="8"/>
  <c r="K2776" i="8"/>
  <c r="J2776" i="8"/>
  <c r="I2776" i="8"/>
  <c r="M2775" i="8"/>
  <c r="L2775" i="8"/>
  <c r="K2775" i="8"/>
  <c r="J2775" i="8"/>
  <c r="I2775" i="8"/>
  <c r="M2774" i="8"/>
  <c r="L2774" i="8"/>
  <c r="K2774" i="8"/>
  <c r="J2774" i="8"/>
  <c r="I2774" i="8"/>
  <c r="M2773" i="8"/>
  <c r="L2773" i="8"/>
  <c r="K2773" i="8"/>
  <c r="J2773" i="8"/>
  <c r="I2773" i="8"/>
  <c r="M2772" i="8"/>
  <c r="L2772" i="8"/>
  <c r="K2772" i="8"/>
  <c r="J2772" i="8"/>
  <c r="I2772" i="8"/>
  <c r="M2771" i="8"/>
  <c r="L2771" i="8"/>
  <c r="K2771" i="8"/>
  <c r="J2771" i="8"/>
  <c r="I2771" i="8"/>
  <c r="M2770" i="8"/>
  <c r="L2770" i="8"/>
  <c r="K2770" i="8"/>
  <c r="J2770" i="8"/>
  <c r="I2770" i="8"/>
  <c r="M2769" i="8"/>
  <c r="L2769" i="8"/>
  <c r="K2769" i="8"/>
  <c r="J2769" i="8"/>
  <c r="I2769" i="8"/>
  <c r="M2768" i="8"/>
  <c r="L2768" i="8"/>
  <c r="K2768" i="8"/>
  <c r="J2768" i="8"/>
  <c r="I2768" i="8"/>
  <c r="M2767" i="8"/>
  <c r="L2767" i="8"/>
  <c r="K2767" i="8"/>
  <c r="J2767" i="8"/>
  <c r="I2767" i="8"/>
  <c r="M2766" i="8"/>
  <c r="L2766" i="8"/>
  <c r="K2766" i="8"/>
  <c r="J2766" i="8"/>
  <c r="I2766" i="8"/>
  <c r="M2765" i="8"/>
  <c r="L2765" i="8"/>
  <c r="K2765" i="8"/>
  <c r="J2765" i="8"/>
  <c r="I2765" i="8"/>
  <c r="M2764" i="8"/>
  <c r="L2764" i="8"/>
  <c r="K2764" i="8"/>
  <c r="J2764" i="8"/>
  <c r="I2764" i="8"/>
  <c r="M2763" i="8"/>
  <c r="L2763" i="8"/>
  <c r="K2763" i="8"/>
  <c r="J2763" i="8"/>
  <c r="I2763" i="8"/>
  <c r="M2762" i="8"/>
  <c r="L2762" i="8"/>
  <c r="K2762" i="8"/>
  <c r="J2762" i="8"/>
  <c r="I2762" i="8"/>
  <c r="M2761" i="8"/>
  <c r="L2761" i="8"/>
  <c r="K2761" i="8"/>
  <c r="J2761" i="8"/>
  <c r="I2761" i="8"/>
  <c r="M2760" i="8"/>
  <c r="L2760" i="8"/>
  <c r="K2760" i="8"/>
  <c r="J2760" i="8"/>
  <c r="I2760" i="8"/>
  <c r="M2759" i="8"/>
  <c r="L2759" i="8"/>
  <c r="K2759" i="8"/>
  <c r="J2759" i="8"/>
  <c r="I2759" i="8"/>
  <c r="M2758" i="8"/>
  <c r="L2758" i="8"/>
  <c r="K2758" i="8"/>
  <c r="J2758" i="8"/>
  <c r="I2758" i="8"/>
  <c r="M2757" i="8"/>
  <c r="L2757" i="8"/>
  <c r="K2757" i="8"/>
  <c r="J2757" i="8"/>
  <c r="I2757" i="8"/>
  <c r="M2756" i="8"/>
  <c r="L2756" i="8"/>
  <c r="K2756" i="8"/>
  <c r="J2756" i="8"/>
  <c r="I2756" i="8"/>
  <c r="M2755" i="8"/>
  <c r="L2755" i="8"/>
  <c r="K2755" i="8"/>
  <c r="J2755" i="8"/>
  <c r="I2755" i="8"/>
  <c r="M2754" i="8"/>
  <c r="L2754" i="8"/>
  <c r="K2754" i="8"/>
  <c r="J2754" i="8"/>
  <c r="I2754" i="8"/>
  <c r="M2753" i="8"/>
  <c r="L2753" i="8"/>
  <c r="K2753" i="8"/>
  <c r="J2753" i="8"/>
  <c r="I2753" i="8"/>
  <c r="M2752" i="8"/>
  <c r="L2752" i="8"/>
  <c r="K2752" i="8"/>
  <c r="J2752" i="8"/>
  <c r="I2752" i="8"/>
  <c r="M2751" i="8"/>
  <c r="L2751" i="8"/>
  <c r="K2751" i="8"/>
  <c r="J2751" i="8"/>
  <c r="I2751" i="8"/>
  <c r="M2750" i="8"/>
  <c r="L2750" i="8"/>
  <c r="K2750" i="8"/>
  <c r="J2750" i="8"/>
  <c r="I2750" i="8"/>
  <c r="M2749" i="8"/>
  <c r="L2749" i="8"/>
  <c r="K2749" i="8"/>
  <c r="J2749" i="8"/>
  <c r="I2749" i="8"/>
  <c r="M2748" i="8"/>
  <c r="L2748" i="8"/>
  <c r="K2748" i="8"/>
  <c r="J2748" i="8"/>
  <c r="I2748" i="8"/>
  <c r="M2747" i="8"/>
  <c r="L2747" i="8"/>
  <c r="K2747" i="8"/>
  <c r="J2747" i="8"/>
  <c r="I2747" i="8"/>
  <c r="M2746" i="8"/>
  <c r="L2746" i="8"/>
  <c r="K2746" i="8"/>
  <c r="J2746" i="8"/>
  <c r="I2746" i="8"/>
  <c r="M2745" i="8"/>
  <c r="L2745" i="8"/>
  <c r="K2745" i="8"/>
  <c r="J2745" i="8"/>
  <c r="I2745" i="8"/>
  <c r="M2744" i="8"/>
  <c r="L2744" i="8"/>
  <c r="K2744" i="8"/>
  <c r="J2744" i="8"/>
  <c r="I2744" i="8"/>
  <c r="M2743" i="8"/>
  <c r="L2743" i="8"/>
  <c r="K2743" i="8"/>
  <c r="J2743" i="8"/>
  <c r="I2743" i="8"/>
  <c r="M2742" i="8"/>
  <c r="L2742" i="8"/>
  <c r="K2742" i="8"/>
  <c r="J2742" i="8"/>
  <c r="I2742" i="8"/>
  <c r="M2741" i="8"/>
  <c r="L2741" i="8"/>
  <c r="K2741" i="8"/>
  <c r="J2741" i="8"/>
  <c r="I2741" i="8"/>
  <c r="M2740" i="8"/>
  <c r="L2740" i="8"/>
  <c r="K2740" i="8"/>
  <c r="J2740" i="8"/>
  <c r="I2740" i="8"/>
  <c r="M2739" i="8"/>
  <c r="L2739" i="8"/>
  <c r="K2739" i="8"/>
  <c r="J2739" i="8"/>
  <c r="I2739" i="8"/>
  <c r="M2738" i="8"/>
  <c r="L2738" i="8"/>
  <c r="K2738" i="8"/>
  <c r="J2738" i="8"/>
  <c r="I2738" i="8"/>
  <c r="M2737" i="8"/>
  <c r="L2737" i="8"/>
  <c r="K2737" i="8"/>
  <c r="J2737" i="8"/>
  <c r="I2737" i="8"/>
  <c r="M2736" i="8"/>
  <c r="L2736" i="8"/>
  <c r="K2736" i="8"/>
  <c r="J2736" i="8"/>
  <c r="I2736" i="8"/>
  <c r="M2735" i="8"/>
  <c r="L2735" i="8"/>
  <c r="K2735" i="8"/>
  <c r="J2735" i="8"/>
  <c r="I2735" i="8"/>
  <c r="M2734" i="8"/>
  <c r="L2734" i="8"/>
  <c r="K2734" i="8"/>
  <c r="J2734" i="8"/>
  <c r="I2734" i="8"/>
  <c r="M2733" i="8"/>
  <c r="L2733" i="8"/>
  <c r="K2733" i="8"/>
  <c r="J2733" i="8"/>
  <c r="I2733" i="8"/>
  <c r="M2732" i="8"/>
  <c r="L2732" i="8"/>
  <c r="K2732" i="8"/>
  <c r="J2732" i="8"/>
  <c r="I2732" i="8"/>
  <c r="M2731" i="8"/>
  <c r="L2731" i="8"/>
  <c r="K2731" i="8"/>
  <c r="J2731" i="8"/>
  <c r="I2731" i="8"/>
  <c r="M2730" i="8"/>
  <c r="L2730" i="8"/>
  <c r="K2730" i="8"/>
  <c r="J2730" i="8"/>
  <c r="I2730" i="8"/>
  <c r="M2729" i="8"/>
  <c r="L2729" i="8"/>
  <c r="K2729" i="8"/>
  <c r="J2729" i="8"/>
  <c r="I2729" i="8"/>
  <c r="M2728" i="8"/>
  <c r="L2728" i="8"/>
  <c r="K2728" i="8"/>
  <c r="J2728" i="8"/>
  <c r="I2728" i="8"/>
  <c r="M2727" i="8"/>
  <c r="L2727" i="8"/>
  <c r="K2727" i="8"/>
  <c r="J2727" i="8"/>
  <c r="I2727" i="8"/>
  <c r="M2726" i="8"/>
  <c r="L2726" i="8"/>
  <c r="K2726" i="8"/>
  <c r="J2726" i="8"/>
  <c r="I2726" i="8"/>
  <c r="M2725" i="8"/>
  <c r="L2725" i="8"/>
  <c r="K2725" i="8"/>
  <c r="J2725" i="8"/>
  <c r="I2725" i="8"/>
  <c r="M2724" i="8"/>
  <c r="L2724" i="8"/>
  <c r="K2724" i="8"/>
  <c r="J2724" i="8"/>
  <c r="I2724" i="8"/>
  <c r="M2723" i="8"/>
  <c r="L2723" i="8"/>
  <c r="K2723" i="8"/>
  <c r="J2723" i="8"/>
  <c r="I2723" i="8"/>
  <c r="M2722" i="8"/>
  <c r="L2722" i="8"/>
  <c r="K2722" i="8"/>
  <c r="J2722" i="8"/>
  <c r="I2722" i="8"/>
  <c r="M2721" i="8"/>
  <c r="L2721" i="8"/>
  <c r="K2721" i="8"/>
  <c r="J2721" i="8"/>
  <c r="I2721" i="8"/>
  <c r="M2720" i="8"/>
  <c r="L2720" i="8"/>
  <c r="K2720" i="8"/>
  <c r="J2720" i="8"/>
  <c r="I2720" i="8"/>
  <c r="M2719" i="8"/>
  <c r="L2719" i="8"/>
  <c r="K2719" i="8"/>
  <c r="J2719" i="8"/>
  <c r="I2719" i="8"/>
  <c r="M2718" i="8"/>
  <c r="L2718" i="8"/>
  <c r="K2718" i="8"/>
  <c r="J2718" i="8"/>
  <c r="I2718" i="8"/>
  <c r="M2717" i="8"/>
  <c r="L2717" i="8"/>
  <c r="K2717" i="8"/>
  <c r="J2717" i="8"/>
  <c r="I2717" i="8"/>
  <c r="M2716" i="8"/>
  <c r="L2716" i="8"/>
  <c r="K2716" i="8"/>
  <c r="J2716" i="8"/>
  <c r="I2716" i="8"/>
  <c r="M2715" i="8"/>
  <c r="L2715" i="8"/>
  <c r="K2715" i="8"/>
  <c r="J2715" i="8"/>
  <c r="I2715" i="8"/>
  <c r="M2714" i="8"/>
  <c r="L2714" i="8"/>
  <c r="K2714" i="8"/>
  <c r="J2714" i="8"/>
  <c r="I2714" i="8"/>
  <c r="M2713" i="8"/>
  <c r="L2713" i="8"/>
  <c r="K2713" i="8"/>
  <c r="J2713" i="8"/>
  <c r="I2713" i="8"/>
  <c r="M2712" i="8"/>
  <c r="L2712" i="8"/>
  <c r="K2712" i="8"/>
  <c r="J2712" i="8"/>
  <c r="I2712" i="8"/>
  <c r="M2711" i="8"/>
  <c r="L2711" i="8"/>
  <c r="K2711" i="8"/>
  <c r="J2711" i="8"/>
  <c r="I2711" i="8"/>
  <c r="M2710" i="8"/>
  <c r="L2710" i="8"/>
  <c r="K2710" i="8"/>
  <c r="J2710" i="8"/>
  <c r="I2710" i="8"/>
  <c r="M2709" i="8"/>
  <c r="L2709" i="8"/>
  <c r="K2709" i="8"/>
  <c r="J2709" i="8"/>
  <c r="I2709" i="8"/>
  <c r="M2708" i="8"/>
  <c r="L2708" i="8"/>
  <c r="K2708" i="8"/>
  <c r="J2708" i="8"/>
  <c r="I2708" i="8"/>
  <c r="M2707" i="8"/>
  <c r="L2707" i="8"/>
  <c r="K2707" i="8"/>
  <c r="J2707" i="8"/>
  <c r="I2707" i="8"/>
  <c r="M2706" i="8"/>
  <c r="L2706" i="8"/>
  <c r="K2706" i="8"/>
  <c r="J2706" i="8"/>
  <c r="I2706" i="8"/>
  <c r="M2705" i="8"/>
  <c r="L2705" i="8"/>
  <c r="K2705" i="8"/>
  <c r="J2705" i="8"/>
  <c r="I2705" i="8"/>
  <c r="M2704" i="8"/>
  <c r="L2704" i="8"/>
  <c r="K2704" i="8"/>
  <c r="J2704" i="8"/>
  <c r="I2704" i="8"/>
  <c r="M2703" i="8"/>
  <c r="L2703" i="8"/>
  <c r="K2703" i="8"/>
  <c r="J2703" i="8"/>
  <c r="I2703" i="8"/>
  <c r="M2702" i="8"/>
  <c r="L2702" i="8"/>
  <c r="K2702" i="8"/>
  <c r="J2702" i="8"/>
  <c r="I2702" i="8"/>
  <c r="M2701" i="8"/>
  <c r="L2701" i="8"/>
  <c r="K2701" i="8"/>
  <c r="J2701" i="8"/>
  <c r="I2701" i="8"/>
  <c r="M2700" i="8"/>
  <c r="L2700" i="8"/>
  <c r="K2700" i="8"/>
  <c r="J2700" i="8"/>
  <c r="I2700" i="8"/>
  <c r="M2699" i="8"/>
  <c r="L2699" i="8"/>
  <c r="K2699" i="8"/>
  <c r="J2699" i="8"/>
  <c r="I2699" i="8"/>
  <c r="M2698" i="8"/>
  <c r="L2698" i="8"/>
  <c r="K2698" i="8"/>
  <c r="J2698" i="8"/>
  <c r="I2698" i="8"/>
  <c r="M2697" i="8"/>
  <c r="L2697" i="8"/>
  <c r="K2697" i="8"/>
  <c r="J2697" i="8"/>
  <c r="I2697" i="8"/>
  <c r="M2696" i="8"/>
  <c r="L2696" i="8"/>
  <c r="K2696" i="8"/>
  <c r="J2696" i="8"/>
  <c r="I2696" i="8"/>
  <c r="M2695" i="8"/>
  <c r="L2695" i="8"/>
  <c r="K2695" i="8"/>
  <c r="J2695" i="8"/>
  <c r="I2695" i="8"/>
  <c r="M2694" i="8"/>
  <c r="L2694" i="8"/>
  <c r="K2694" i="8"/>
  <c r="J2694" i="8"/>
  <c r="I2694" i="8"/>
  <c r="M2693" i="8"/>
  <c r="L2693" i="8"/>
  <c r="K2693" i="8"/>
  <c r="J2693" i="8"/>
  <c r="I2693" i="8"/>
  <c r="M2692" i="8"/>
  <c r="L2692" i="8"/>
  <c r="K2692" i="8"/>
  <c r="J2692" i="8"/>
  <c r="I2692" i="8"/>
  <c r="M2691" i="8"/>
  <c r="L2691" i="8"/>
  <c r="K2691" i="8"/>
  <c r="J2691" i="8"/>
  <c r="I2691" i="8"/>
  <c r="M2690" i="8"/>
  <c r="L2690" i="8"/>
  <c r="K2690" i="8"/>
  <c r="J2690" i="8"/>
  <c r="I2690" i="8"/>
  <c r="M2689" i="8"/>
  <c r="L2689" i="8"/>
  <c r="K2689" i="8"/>
  <c r="J2689" i="8"/>
  <c r="I2689" i="8"/>
  <c r="M2688" i="8"/>
  <c r="L2688" i="8"/>
  <c r="K2688" i="8"/>
  <c r="J2688" i="8"/>
  <c r="I2688" i="8"/>
  <c r="M2687" i="8"/>
  <c r="L2687" i="8"/>
  <c r="K2687" i="8"/>
  <c r="J2687" i="8"/>
  <c r="I2687" i="8"/>
  <c r="M2686" i="8"/>
  <c r="L2686" i="8"/>
  <c r="K2686" i="8"/>
  <c r="J2686" i="8"/>
  <c r="I2686" i="8"/>
  <c r="M2685" i="8"/>
  <c r="L2685" i="8"/>
  <c r="K2685" i="8"/>
  <c r="J2685" i="8"/>
  <c r="I2685" i="8"/>
  <c r="M2684" i="8"/>
  <c r="L2684" i="8"/>
  <c r="K2684" i="8"/>
  <c r="J2684" i="8"/>
  <c r="I2684" i="8"/>
  <c r="M2683" i="8"/>
  <c r="L2683" i="8"/>
  <c r="K2683" i="8"/>
  <c r="J2683" i="8"/>
  <c r="I2683" i="8"/>
  <c r="M2682" i="8"/>
  <c r="L2682" i="8"/>
  <c r="K2682" i="8"/>
  <c r="J2682" i="8"/>
  <c r="I2682" i="8"/>
  <c r="M2681" i="8"/>
  <c r="L2681" i="8"/>
  <c r="K2681" i="8"/>
  <c r="J2681" i="8"/>
  <c r="I2681" i="8"/>
  <c r="M2680" i="8"/>
  <c r="L2680" i="8"/>
  <c r="K2680" i="8"/>
  <c r="J2680" i="8"/>
  <c r="I2680" i="8"/>
  <c r="M2679" i="8"/>
  <c r="L2679" i="8"/>
  <c r="K2679" i="8"/>
  <c r="J2679" i="8"/>
  <c r="I2679" i="8"/>
  <c r="M2678" i="8"/>
  <c r="L2678" i="8"/>
  <c r="K2678" i="8"/>
  <c r="J2678" i="8"/>
  <c r="I2678" i="8"/>
  <c r="M2677" i="8"/>
  <c r="L2677" i="8"/>
  <c r="K2677" i="8"/>
  <c r="J2677" i="8"/>
  <c r="I2677" i="8"/>
  <c r="M2676" i="8"/>
  <c r="L2676" i="8"/>
  <c r="K2676" i="8"/>
  <c r="J2676" i="8"/>
  <c r="I2676" i="8"/>
  <c r="M2675" i="8"/>
  <c r="L2675" i="8"/>
  <c r="K2675" i="8"/>
  <c r="J2675" i="8"/>
  <c r="I2675" i="8"/>
  <c r="M2674" i="8"/>
  <c r="L2674" i="8"/>
  <c r="K2674" i="8"/>
  <c r="J2674" i="8"/>
  <c r="I2674" i="8"/>
  <c r="M2673" i="8"/>
  <c r="L2673" i="8"/>
  <c r="K2673" i="8"/>
  <c r="J2673" i="8"/>
  <c r="I2673" i="8"/>
  <c r="M2672" i="8"/>
  <c r="L2672" i="8"/>
  <c r="K2672" i="8"/>
  <c r="J2672" i="8"/>
  <c r="I2672" i="8"/>
  <c r="M2671" i="8"/>
  <c r="L2671" i="8"/>
  <c r="K2671" i="8"/>
  <c r="J2671" i="8"/>
  <c r="I2671" i="8"/>
  <c r="M2670" i="8"/>
  <c r="L2670" i="8"/>
  <c r="K2670" i="8"/>
  <c r="J2670" i="8"/>
  <c r="I2670" i="8"/>
  <c r="M2669" i="8"/>
  <c r="L2669" i="8"/>
  <c r="K2669" i="8"/>
  <c r="J2669" i="8"/>
  <c r="I2669" i="8"/>
  <c r="M2668" i="8"/>
  <c r="L2668" i="8"/>
  <c r="K2668" i="8"/>
  <c r="J2668" i="8"/>
  <c r="I2668" i="8"/>
  <c r="M2667" i="8"/>
  <c r="L2667" i="8"/>
  <c r="K2667" i="8"/>
  <c r="J2667" i="8"/>
  <c r="I2667" i="8"/>
  <c r="M2666" i="8"/>
  <c r="L2666" i="8"/>
  <c r="K2666" i="8"/>
  <c r="J2666" i="8"/>
  <c r="I2666" i="8"/>
  <c r="M2665" i="8"/>
  <c r="L2665" i="8"/>
  <c r="K2665" i="8"/>
  <c r="J2665" i="8"/>
  <c r="I2665" i="8"/>
  <c r="M2664" i="8"/>
  <c r="L2664" i="8"/>
  <c r="K2664" i="8"/>
  <c r="J2664" i="8"/>
  <c r="I2664" i="8"/>
  <c r="M2663" i="8"/>
  <c r="L2663" i="8"/>
  <c r="K2663" i="8"/>
  <c r="J2663" i="8"/>
  <c r="I2663" i="8"/>
  <c r="M2662" i="8"/>
  <c r="L2662" i="8"/>
  <c r="K2662" i="8"/>
  <c r="J2662" i="8"/>
  <c r="I2662" i="8"/>
  <c r="M2661" i="8"/>
  <c r="L2661" i="8"/>
  <c r="K2661" i="8"/>
  <c r="J2661" i="8"/>
  <c r="I2661" i="8"/>
  <c r="M2660" i="8"/>
  <c r="L2660" i="8"/>
  <c r="K2660" i="8"/>
  <c r="J2660" i="8"/>
  <c r="I2660" i="8"/>
  <c r="M2659" i="8"/>
  <c r="L2659" i="8"/>
  <c r="K2659" i="8"/>
  <c r="J2659" i="8"/>
  <c r="I2659" i="8"/>
  <c r="M2658" i="8"/>
  <c r="L2658" i="8"/>
  <c r="K2658" i="8"/>
  <c r="J2658" i="8"/>
  <c r="I2658" i="8"/>
  <c r="M2657" i="8"/>
  <c r="L2657" i="8"/>
  <c r="K2657" i="8"/>
  <c r="J2657" i="8"/>
  <c r="I2657" i="8"/>
  <c r="M2656" i="8"/>
  <c r="L2656" i="8"/>
  <c r="K2656" i="8"/>
  <c r="J2656" i="8"/>
  <c r="I2656" i="8"/>
  <c r="M2655" i="8"/>
  <c r="L2655" i="8"/>
  <c r="K2655" i="8"/>
  <c r="J2655" i="8"/>
  <c r="I2655" i="8"/>
  <c r="M2654" i="8"/>
  <c r="L2654" i="8"/>
  <c r="K2654" i="8"/>
  <c r="J2654" i="8"/>
  <c r="I2654" i="8"/>
  <c r="M2653" i="8"/>
  <c r="L2653" i="8"/>
  <c r="K2653" i="8"/>
  <c r="J2653" i="8"/>
  <c r="I2653" i="8"/>
  <c r="M2652" i="8"/>
  <c r="L2652" i="8"/>
  <c r="K2652" i="8"/>
  <c r="J2652" i="8"/>
  <c r="I2652" i="8"/>
  <c r="M2651" i="8"/>
  <c r="L2651" i="8"/>
  <c r="K2651" i="8"/>
  <c r="J2651" i="8"/>
  <c r="I2651" i="8"/>
  <c r="M2650" i="8"/>
  <c r="L2650" i="8"/>
  <c r="K2650" i="8"/>
  <c r="J2650" i="8"/>
  <c r="I2650" i="8"/>
  <c r="M2649" i="8"/>
  <c r="L2649" i="8"/>
  <c r="K2649" i="8"/>
  <c r="J2649" i="8"/>
  <c r="I2649" i="8"/>
  <c r="M2648" i="8"/>
  <c r="L2648" i="8"/>
  <c r="K2648" i="8"/>
  <c r="J2648" i="8"/>
  <c r="I2648" i="8"/>
  <c r="M2647" i="8"/>
  <c r="L2647" i="8"/>
  <c r="K2647" i="8"/>
  <c r="J2647" i="8"/>
  <c r="I2647" i="8"/>
  <c r="M2646" i="8"/>
  <c r="L2646" i="8"/>
  <c r="K2646" i="8"/>
  <c r="J2646" i="8"/>
  <c r="I2646" i="8"/>
  <c r="M2645" i="8"/>
  <c r="L2645" i="8"/>
  <c r="K2645" i="8"/>
  <c r="J2645" i="8"/>
  <c r="I2645" i="8"/>
  <c r="M2644" i="8"/>
  <c r="L2644" i="8"/>
  <c r="K2644" i="8"/>
  <c r="J2644" i="8"/>
  <c r="I2644" i="8"/>
  <c r="M2643" i="8"/>
  <c r="L2643" i="8"/>
  <c r="K2643" i="8"/>
  <c r="J2643" i="8"/>
  <c r="I2643" i="8"/>
  <c r="M2642" i="8"/>
  <c r="L2642" i="8"/>
  <c r="K2642" i="8"/>
  <c r="J2642" i="8"/>
  <c r="I2642" i="8"/>
  <c r="M2641" i="8"/>
  <c r="L2641" i="8"/>
  <c r="K2641" i="8"/>
  <c r="J2641" i="8"/>
  <c r="I2641" i="8"/>
  <c r="M2640" i="8"/>
  <c r="L2640" i="8"/>
  <c r="K2640" i="8"/>
  <c r="J2640" i="8"/>
  <c r="I2640" i="8"/>
  <c r="M2639" i="8"/>
  <c r="L2639" i="8"/>
  <c r="K2639" i="8"/>
  <c r="J2639" i="8"/>
  <c r="I2639" i="8"/>
  <c r="M2638" i="8"/>
  <c r="L2638" i="8"/>
  <c r="K2638" i="8"/>
  <c r="J2638" i="8"/>
  <c r="I2638" i="8"/>
  <c r="M2637" i="8"/>
  <c r="L2637" i="8"/>
  <c r="K2637" i="8"/>
  <c r="J2637" i="8"/>
  <c r="I2637" i="8"/>
  <c r="M2636" i="8"/>
  <c r="L2636" i="8"/>
  <c r="K2636" i="8"/>
  <c r="J2636" i="8"/>
  <c r="I2636" i="8"/>
  <c r="M2635" i="8"/>
  <c r="L2635" i="8"/>
  <c r="K2635" i="8"/>
  <c r="J2635" i="8"/>
  <c r="I2635" i="8"/>
  <c r="M2634" i="8"/>
  <c r="L2634" i="8"/>
  <c r="K2634" i="8"/>
  <c r="J2634" i="8"/>
  <c r="I2634" i="8"/>
  <c r="M2633" i="8"/>
  <c r="L2633" i="8"/>
  <c r="K2633" i="8"/>
  <c r="J2633" i="8"/>
  <c r="I2633" i="8"/>
  <c r="M2632" i="8"/>
  <c r="L2632" i="8"/>
  <c r="K2632" i="8"/>
  <c r="J2632" i="8"/>
  <c r="I2632" i="8"/>
  <c r="M2631" i="8"/>
  <c r="L2631" i="8"/>
  <c r="K2631" i="8"/>
  <c r="J2631" i="8"/>
  <c r="I2631" i="8"/>
  <c r="M2630" i="8"/>
  <c r="L2630" i="8"/>
  <c r="K2630" i="8"/>
  <c r="J2630" i="8"/>
  <c r="I2630" i="8"/>
  <c r="M2629" i="8"/>
  <c r="L2629" i="8"/>
  <c r="K2629" i="8"/>
  <c r="J2629" i="8"/>
  <c r="I2629" i="8"/>
  <c r="M2628" i="8"/>
  <c r="L2628" i="8"/>
  <c r="K2628" i="8"/>
  <c r="J2628" i="8"/>
  <c r="I2628" i="8"/>
  <c r="M2627" i="8"/>
  <c r="L2627" i="8"/>
  <c r="K2627" i="8"/>
  <c r="J2627" i="8"/>
  <c r="I2627" i="8"/>
  <c r="M2626" i="8"/>
  <c r="L2626" i="8"/>
  <c r="K2626" i="8"/>
  <c r="J2626" i="8"/>
  <c r="I2626" i="8"/>
  <c r="M2625" i="8"/>
  <c r="L2625" i="8"/>
  <c r="K2625" i="8"/>
  <c r="J2625" i="8"/>
  <c r="I2625" i="8"/>
  <c r="M2624" i="8"/>
  <c r="L2624" i="8"/>
  <c r="K2624" i="8"/>
  <c r="J2624" i="8"/>
  <c r="I2624" i="8"/>
  <c r="M2623" i="8"/>
  <c r="L2623" i="8"/>
  <c r="K2623" i="8"/>
  <c r="J2623" i="8"/>
  <c r="I2623" i="8"/>
  <c r="M2622" i="8"/>
  <c r="L2622" i="8"/>
  <c r="K2622" i="8"/>
  <c r="J2622" i="8"/>
  <c r="I2622" i="8"/>
  <c r="M2621" i="8"/>
  <c r="L2621" i="8"/>
  <c r="K2621" i="8"/>
  <c r="J2621" i="8"/>
  <c r="I2621" i="8"/>
  <c r="M2620" i="8"/>
  <c r="L2620" i="8"/>
  <c r="K2620" i="8"/>
  <c r="J2620" i="8"/>
  <c r="I2620" i="8"/>
  <c r="M2619" i="8"/>
  <c r="L2619" i="8"/>
  <c r="K2619" i="8"/>
  <c r="J2619" i="8"/>
  <c r="I2619" i="8"/>
  <c r="M2618" i="8"/>
  <c r="L2618" i="8"/>
  <c r="K2618" i="8"/>
  <c r="J2618" i="8"/>
  <c r="I2618" i="8"/>
  <c r="M2617" i="8"/>
  <c r="L2617" i="8"/>
  <c r="K2617" i="8"/>
  <c r="J2617" i="8"/>
  <c r="I2617" i="8"/>
  <c r="M2616" i="8"/>
  <c r="L2616" i="8"/>
  <c r="K2616" i="8"/>
  <c r="J2616" i="8"/>
  <c r="I2616" i="8"/>
  <c r="M2615" i="8"/>
  <c r="L2615" i="8"/>
  <c r="K2615" i="8"/>
  <c r="J2615" i="8"/>
  <c r="I2615" i="8"/>
  <c r="M2614" i="8"/>
  <c r="L2614" i="8"/>
  <c r="K2614" i="8"/>
  <c r="J2614" i="8"/>
  <c r="I2614" i="8"/>
  <c r="M2613" i="8"/>
  <c r="L2613" i="8"/>
  <c r="K2613" i="8"/>
  <c r="J2613" i="8"/>
  <c r="I2613" i="8"/>
  <c r="M2612" i="8"/>
  <c r="L2612" i="8"/>
  <c r="K2612" i="8"/>
  <c r="J2612" i="8"/>
  <c r="I2612" i="8"/>
  <c r="M2611" i="8"/>
  <c r="L2611" i="8"/>
  <c r="K2611" i="8"/>
  <c r="J2611" i="8"/>
  <c r="I2611" i="8"/>
  <c r="M2610" i="8"/>
  <c r="L2610" i="8"/>
  <c r="K2610" i="8"/>
  <c r="J2610" i="8"/>
  <c r="I2610" i="8"/>
  <c r="M2609" i="8"/>
  <c r="L2609" i="8"/>
  <c r="K2609" i="8"/>
  <c r="J2609" i="8"/>
  <c r="I2609" i="8"/>
  <c r="M2608" i="8"/>
  <c r="L2608" i="8"/>
  <c r="K2608" i="8"/>
  <c r="J2608" i="8"/>
  <c r="I2608" i="8"/>
  <c r="M2607" i="8"/>
  <c r="L2607" i="8"/>
  <c r="K2607" i="8"/>
  <c r="J2607" i="8"/>
  <c r="I2607" i="8"/>
  <c r="M2606" i="8"/>
  <c r="L2606" i="8"/>
  <c r="K2606" i="8"/>
  <c r="J2606" i="8"/>
  <c r="I2606" i="8"/>
  <c r="M2605" i="8"/>
  <c r="L2605" i="8"/>
  <c r="K2605" i="8"/>
  <c r="J2605" i="8"/>
  <c r="I2605" i="8"/>
  <c r="M2604" i="8"/>
  <c r="L2604" i="8"/>
  <c r="K2604" i="8"/>
  <c r="J2604" i="8"/>
  <c r="I2604" i="8"/>
  <c r="M2603" i="8"/>
  <c r="L2603" i="8"/>
  <c r="K2603" i="8"/>
  <c r="J2603" i="8"/>
  <c r="I2603" i="8"/>
  <c r="M2602" i="8"/>
  <c r="L2602" i="8"/>
  <c r="K2602" i="8"/>
  <c r="J2602" i="8"/>
  <c r="I2602" i="8"/>
  <c r="M2601" i="8"/>
  <c r="L2601" i="8"/>
  <c r="K2601" i="8"/>
  <c r="J2601" i="8"/>
  <c r="I2601" i="8"/>
  <c r="M2600" i="8"/>
  <c r="L2600" i="8"/>
  <c r="K2600" i="8"/>
  <c r="J2600" i="8"/>
  <c r="I2600" i="8"/>
  <c r="M2599" i="8"/>
  <c r="L2599" i="8"/>
  <c r="K2599" i="8"/>
  <c r="J2599" i="8"/>
  <c r="I2599" i="8"/>
  <c r="M2598" i="8"/>
  <c r="L2598" i="8"/>
  <c r="K2598" i="8"/>
  <c r="J2598" i="8"/>
  <c r="I2598" i="8"/>
  <c r="M2597" i="8"/>
  <c r="L2597" i="8"/>
  <c r="K2597" i="8"/>
  <c r="J2597" i="8"/>
  <c r="I2597" i="8"/>
  <c r="M2596" i="8"/>
  <c r="L2596" i="8"/>
  <c r="K2596" i="8"/>
  <c r="J2596" i="8"/>
  <c r="I2596" i="8"/>
  <c r="M2595" i="8"/>
  <c r="L2595" i="8"/>
  <c r="K2595" i="8"/>
  <c r="J2595" i="8"/>
  <c r="I2595" i="8"/>
  <c r="M2594" i="8"/>
  <c r="L2594" i="8"/>
  <c r="K2594" i="8"/>
  <c r="J2594" i="8"/>
  <c r="I2594" i="8"/>
  <c r="M2593" i="8"/>
  <c r="L2593" i="8"/>
  <c r="K2593" i="8"/>
  <c r="J2593" i="8"/>
  <c r="I2593" i="8"/>
  <c r="M2592" i="8"/>
  <c r="L2592" i="8"/>
  <c r="K2592" i="8"/>
  <c r="J2592" i="8"/>
  <c r="I2592" i="8"/>
  <c r="M2591" i="8"/>
  <c r="L2591" i="8"/>
  <c r="K2591" i="8"/>
  <c r="J2591" i="8"/>
  <c r="I2591" i="8"/>
  <c r="M2590" i="8"/>
  <c r="L2590" i="8"/>
  <c r="K2590" i="8"/>
  <c r="J2590" i="8"/>
  <c r="I2590" i="8"/>
  <c r="M2589" i="8"/>
  <c r="L2589" i="8"/>
  <c r="K2589" i="8"/>
  <c r="J2589" i="8"/>
  <c r="I2589" i="8"/>
  <c r="M2588" i="8"/>
  <c r="L2588" i="8"/>
  <c r="K2588" i="8"/>
  <c r="J2588" i="8"/>
  <c r="I2588" i="8"/>
  <c r="M2587" i="8"/>
  <c r="L2587" i="8"/>
  <c r="K2587" i="8"/>
  <c r="J2587" i="8"/>
  <c r="I2587" i="8"/>
  <c r="M2586" i="8"/>
  <c r="L2586" i="8"/>
  <c r="K2586" i="8"/>
  <c r="J2586" i="8"/>
  <c r="I2586" i="8"/>
  <c r="M2585" i="8"/>
  <c r="L2585" i="8"/>
  <c r="K2585" i="8"/>
  <c r="J2585" i="8"/>
  <c r="I2585" i="8"/>
  <c r="M2584" i="8"/>
  <c r="L2584" i="8"/>
  <c r="K2584" i="8"/>
  <c r="J2584" i="8"/>
  <c r="I2584" i="8"/>
  <c r="M2583" i="8"/>
  <c r="L2583" i="8"/>
  <c r="K2583" i="8"/>
  <c r="J2583" i="8"/>
  <c r="I2583" i="8"/>
  <c r="M2582" i="8"/>
  <c r="L2582" i="8"/>
  <c r="K2582" i="8"/>
  <c r="J2582" i="8"/>
  <c r="I2582" i="8"/>
  <c r="M2581" i="8"/>
  <c r="L2581" i="8"/>
  <c r="K2581" i="8"/>
  <c r="J2581" i="8"/>
  <c r="I2581" i="8"/>
  <c r="M2580" i="8"/>
  <c r="L2580" i="8"/>
  <c r="K2580" i="8"/>
  <c r="J2580" i="8"/>
  <c r="I2580" i="8"/>
  <c r="M2579" i="8"/>
  <c r="L2579" i="8"/>
  <c r="K2579" i="8"/>
  <c r="J2579" i="8"/>
  <c r="I2579" i="8"/>
  <c r="M2578" i="8"/>
  <c r="L2578" i="8"/>
  <c r="K2578" i="8"/>
  <c r="J2578" i="8"/>
  <c r="I2578" i="8"/>
  <c r="M2577" i="8"/>
  <c r="L2577" i="8"/>
  <c r="K2577" i="8"/>
  <c r="J2577" i="8"/>
  <c r="I2577" i="8"/>
  <c r="M2576" i="8"/>
  <c r="L2576" i="8"/>
  <c r="K2576" i="8"/>
  <c r="J2576" i="8"/>
  <c r="I2576" i="8"/>
  <c r="M2575" i="8"/>
  <c r="L2575" i="8"/>
  <c r="K2575" i="8"/>
  <c r="J2575" i="8"/>
  <c r="I2575" i="8"/>
  <c r="M2574" i="8"/>
  <c r="L2574" i="8"/>
  <c r="K2574" i="8"/>
  <c r="J2574" i="8"/>
  <c r="I2574" i="8"/>
  <c r="M2573" i="8"/>
  <c r="L2573" i="8"/>
  <c r="K2573" i="8"/>
  <c r="J2573" i="8"/>
  <c r="I2573" i="8"/>
  <c r="M2572" i="8"/>
  <c r="L2572" i="8"/>
  <c r="K2572" i="8"/>
  <c r="J2572" i="8"/>
  <c r="I2572" i="8"/>
  <c r="M2571" i="8"/>
  <c r="L2571" i="8"/>
  <c r="K2571" i="8"/>
  <c r="J2571" i="8"/>
  <c r="I2571" i="8"/>
  <c r="M2570" i="8"/>
  <c r="L2570" i="8"/>
  <c r="K2570" i="8"/>
  <c r="J2570" i="8"/>
  <c r="I2570" i="8"/>
  <c r="M2569" i="8"/>
  <c r="L2569" i="8"/>
  <c r="K2569" i="8"/>
  <c r="J2569" i="8"/>
  <c r="I2569" i="8"/>
  <c r="M2568" i="8"/>
  <c r="L2568" i="8"/>
  <c r="K2568" i="8"/>
  <c r="J2568" i="8"/>
  <c r="I2568" i="8"/>
  <c r="M2567" i="8"/>
  <c r="L2567" i="8"/>
  <c r="K2567" i="8"/>
  <c r="J2567" i="8"/>
  <c r="I2567" i="8"/>
  <c r="M2566" i="8"/>
  <c r="L2566" i="8"/>
  <c r="K2566" i="8"/>
  <c r="J2566" i="8"/>
  <c r="I2566" i="8"/>
  <c r="M2565" i="8"/>
  <c r="L2565" i="8"/>
  <c r="K2565" i="8"/>
  <c r="J2565" i="8"/>
  <c r="I2565" i="8"/>
  <c r="M2564" i="8"/>
  <c r="L2564" i="8"/>
  <c r="K2564" i="8"/>
  <c r="J2564" i="8"/>
  <c r="I2564" i="8"/>
  <c r="M2563" i="8"/>
  <c r="L2563" i="8"/>
  <c r="K2563" i="8"/>
  <c r="J2563" i="8"/>
  <c r="I2563" i="8"/>
  <c r="M2562" i="8"/>
  <c r="L2562" i="8"/>
  <c r="K2562" i="8"/>
  <c r="J2562" i="8"/>
  <c r="I2562" i="8"/>
  <c r="M2561" i="8"/>
  <c r="L2561" i="8"/>
  <c r="K2561" i="8"/>
  <c r="J2561" i="8"/>
  <c r="I2561" i="8"/>
  <c r="M2560" i="8"/>
  <c r="L2560" i="8"/>
  <c r="K2560" i="8"/>
  <c r="J2560" i="8"/>
  <c r="I2560" i="8"/>
  <c r="M2559" i="8"/>
  <c r="L2559" i="8"/>
  <c r="K2559" i="8"/>
  <c r="J2559" i="8"/>
  <c r="I2559" i="8"/>
  <c r="M2558" i="8"/>
  <c r="L2558" i="8"/>
  <c r="K2558" i="8"/>
  <c r="J2558" i="8"/>
  <c r="I2558" i="8"/>
  <c r="M2557" i="8"/>
  <c r="L2557" i="8"/>
  <c r="K2557" i="8"/>
  <c r="J2557" i="8"/>
  <c r="I2557" i="8"/>
  <c r="M2556" i="8"/>
  <c r="L2556" i="8"/>
  <c r="K2556" i="8"/>
  <c r="J2556" i="8"/>
  <c r="I2556" i="8"/>
  <c r="M2555" i="8"/>
  <c r="L2555" i="8"/>
  <c r="K2555" i="8"/>
  <c r="J2555" i="8"/>
  <c r="I2555" i="8"/>
  <c r="M2554" i="8"/>
  <c r="L2554" i="8"/>
  <c r="K2554" i="8"/>
  <c r="J2554" i="8"/>
  <c r="I2554" i="8"/>
  <c r="M2553" i="8"/>
  <c r="L2553" i="8"/>
  <c r="K2553" i="8"/>
  <c r="J2553" i="8"/>
  <c r="I2553" i="8"/>
  <c r="M2552" i="8"/>
  <c r="L2552" i="8"/>
  <c r="K2552" i="8"/>
  <c r="J2552" i="8"/>
  <c r="I2552" i="8"/>
  <c r="M2551" i="8"/>
  <c r="L2551" i="8"/>
  <c r="K2551" i="8"/>
  <c r="J2551" i="8"/>
  <c r="I2551" i="8"/>
  <c r="M2550" i="8"/>
  <c r="L2550" i="8"/>
  <c r="K2550" i="8"/>
  <c r="J2550" i="8"/>
  <c r="I2550" i="8"/>
  <c r="M2549" i="8"/>
  <c r="L2549" i="8"/>
  <c r="K2549" i="8"/>
  <c r="J2549" i="8"/>
  <c r="I2549" i="8"/>
  <c r="M2548" i="8"/>
  <c r="L2548" i="8"/>
  <c r="K2548" i="8"/>
  <c r="J2548" i="8"/>
  <c r="I2548" i="8"/>
  <c r="M2547" i="8"/>
  <c r="L2547" i="8"/>
  <c r="K2547" i="8"/>
  <c r="J2547" i="8"/>
  <c r="I2547" i="8"/>
  <c r="M2546" i="8"/>
  <c r="L2546" i="8"/>
  <c r="K2546" i="8"/>
  <c r="J2546" i="8"/>
  <c r="I2546" i="8"/>
  <c r="M2545" i="8"/>
  <c r="L2545" i="8"/>
  <c r="K2545" i="8"/>
  <c r="J2545" i="8"/>
  <c r="I2545" i="8"/>
  <c r="M2544" i="8"/>
  <c r="L2544" i="8"/>
  <c r="K2544" i="8"/>
  <c r="J2544" i="8"/>
  <c r="I2544" i="8"/>
  <c r="M2543" i="8"/>
  <c r="L2543" i="8"/>
  <c r="K2543" i="8"/>
  <c r="J2543" i="8"/>
  <c r="I2543" i="8"/>
  <c r="M2542" i="8"/>
  <c r="L2542" i="8"/>
  <c r="K2542" i="8"/>
  <c r="J2542" i="8"/>
  <c r="I2542" i="8"/>
  <c r="M2541" i="8"/>
  <c r="L2541" i="8"/>
  <c r="K2541" i="8"/>
  <c r="J2541" i="8"/>
  <c r="I2541" i="8"/>
  <c r="M2540" i="8"/>
  <c r="L2540" i="8"/>
  <c r="K2540" i="8"/>
  <c r="J2540" i="8"/>
  <c r="I2540" i="8"/>
  <c r="M2539" i="8"/>
  <c r="L2539" i="8"/>
  <c r="K2539" i="8"/>
  <c r="J2539" i="8"/>
  <c r="I2539" i="8"/>
  <c r="M2538" i="8"/>
  <c r="L2538" i="8"/>
  <c r="K2538" i="8"/>
  <c r="J2538" i="8"/>
  <c r="I2538" i="8"/>
  <c r="M2537" i="8"/>
  <c r="L2537" i="8"/>
  <c r="K2537" i="8"/>
  <c r="J2537" i="8"/>
  <c r="I2537" i="8"/>
  <c r="M2536" i="8"/>
  <c r="L2536" i="8"/>
  <c r="K2536" i="8"/>
  <c r="J2536" i="8"/>
  <c r="I2536" i="8"/>
  <c r="M2535" i="8"/>
  <c r="L2535" i="8"/>
  <c r="K2535" i="8"/>
  <c r="J2535" i="8"/>
  <c r="I2535" i="8"/>
  <c r="M2534" i="8"/>
  <c r="L2534" i="8"/>
  <c r="K2534" i="8"/>
  <c r="J2534" i="8"/>
  <c r="I2534" i="8"/>
  <c r="M2533" i="8"/>
  <c r="L2533" i="8"/>
  <c r="K2533" i="8"/>
  <c r="J2533" i="8"/>
  <c r="I2533" i="8"/>
  <c r="M2532" i="8"/>
  <c r="L2532" i="8"/>
  <c r="K2532" i="8"/>
  <c r="J2532" i="8"/>
  <c r="I2532" i="8"/>
  <c r="M2531" i="8"/>
  <c r="L2531" i="8"/>
  <c r="K2531" i="8"/>
  <c r="J2531" i="8"/>
  <c r="I2531" i="8"/>
  <c r="M2530" i="8"/>
  <c r="L2530" i="8"/>
  <c r="K2530" i="8"/>
  <c r="J2530" i="8"/>
  <c r="I2530" i="8"/>
  <c r="M2529" i="8"/>
  <c r="L2529" i="8"/>
  <c r="K2529" i="8"/>
  <c r="J2529" i="8"/>
  <c r="I2529" i="8"/>
  <c r="M2528" i="8"/>
  <c r="L2528" i="8"/>
  <c r="K2528" i="8"/>
  <c r="J2528" i="8"/>
  <c r="I2528" i="8"/>
  <c r="M2527" i="8"/>
  <c r="L2527" i="8"/>
  <c r="K2527" i="8"/>
  <c r="J2527" i="8"/>
  <c r="I2527" i="8"/>
  <c r="M2526" i="8"/>
  <c r="L2526" i="8"/>
  <c r="K2526" i="8"/>
  <c r="J2526" i="8"/>
  <c r="I2526" i="8"/>
  <c r="M2525" i="8"/>
  <c r="L2525" i="8"/>
  <c r="K2525" i="8"/>
  <c r="J2525" i="8"/>
  <c r="I2525" i="8"/>
  <c r="M2524" i="8"/>
  <c r="L2524" i="8"/>
  <c r="K2524" i="8"/>
  <c r="J2524" i="8"/>
  <c r="I2524" i="8"/>
  <c r="M2523" i="8"/>
  <c r="L2523" i="8"/>
  <c r="K2523" i="8"/>
  <c r="J2523" i="8"/>
  <c r="I2523" i="8"/>
  <c r="M2522" i="8"/>
  <c r="L2522" i="8"/>
  <c r="K2522" i="8"/>
  <c r="J2522" i="8"/>
  <c r="I2522" i="8"/>
  <c r="M2521" i="8"/>
  <c r="L2521" i="8"/>
  <c r="K2521" i="8"/>
  <c r="J2521" i="8"/>
  <c r="I2521" i="8"/>
  <c r="M2520" i="8"/>
  <c r="L2520" i="8"/>
  <c r="K2520" i="8"/>
  <c r="J2520" i="8"/>
  <c r="I2520" i="8"/>
  <c r="M2519" i="8"/>
  <c r="L2519" i="8"/>
  <c r="K2519" i="8"/>
  <c r="J2519" i="8"/>
  <c r="I2519" i="8"/>
  <c r="M2518" i="8"/>
  <c r="L2518" i="8"/>
  <c r="K2518" i="8"/>
  <c r="J2518" i="8"/>
  <c r="I2518" i="8"/>
  <c r="M2517" i="8"/>
  <c r="L2517" i="8"/>
  <c r="K2517" i="8"/>
  <c r="J2517" i="8"/>
  <c r="I2517" i="8"/>
  <c r="M2516" i="8"/>
  <c r="L2516" i="8"/>
  <c r="K2516" i="8"/>
  <c r="J2516" i="8"/>
  <c r="I2516" i="8"/>
  <c r="M2515" i="8"/>
  <c r="L2515" i="8"/>
  <c r="K2515" i="8"/>
  <c r="J2515" i="8"/>
  <c r="I2515" i="8"/>
  <c r="M2514" i="8"/>
  <c r="L2514" i="8"/>
  <c r="K2514" i="8"/>
  <c r="J2514" i="8"/>
  <c r="I2514" i="8"/>
  <c r="M2513" i="8"/>
  <c r="L2513" i="8"/>
  <c r="K2513" i="8"/>
  <c r="J2513" i="8"/>
  <c r="I2513" i="8"/>
  <c r="M2512" i="8"/>
  <c r="L2512" i="8"/>
  <c r="K2512" i="8"/>
  <c r="J2512" i="8"/>
  <c r="I2512" i="8"/>
  <c r="M2511" i="8"/>
  <c r="L2511" i="8"/>
  <c r="K2511" i="8"/>
  <c r="J2511" i="8"/>
  <c r="I2511" i="8"/>
  <c r="M2510" i="8"/>
  <c r="L2510" i="8"/>
  <c r="K2510" i="8"/>
  <c r="J2510" i="8"/>
  <c r="I2510" i="8"/>
  <c r="M2509" i="8"/>
  <c r="L2509" i="8"/>
  <c r="K2509" i="8"/>
  <c r="J2509" i="8"/>
  <c r="I2509" i="8"/>
  <c r="M2508" i="8"/>
  <c r="L2508" i="8"/>
  <c r="K2508" i="8"/>
  <c r="J2508" i="8"/>
  <c r="I2508" i="8"/>
  <c r="M2507" i="8"/>
  <c r="L2507" i="8"/>
  <c r="K2507" i="8"/>
  <c r="J2507" i="8"/>
  <c r="I2507" i="8"/>
  <c r="M2506" i="8"/>
  <c r="L2506" i="8"/>
  <c r="K2506" i="8"/>
  <c r="J2506" i="8"/>
  <c r="I2506" i="8"/>
  <c r="M2505" i="8"/>
  <c r="L2505" i="8"/>
  <c r="K2505" i="8"/>
  <c r="J2505" i="8"/>
  <c r="I2505" i="8"/>
  <c r="M2504" i="8"/>
  <c r="L2504" i="8"/>
  <c r="K2504" i="8"/>
  <c r="J2504" i="8"/>
  <c r="I2504" i="8"/>
  <c r="M2503" i="8"/>
  <c r="L2503" i="8"/>
  <c r="K2503" i="8"/>
  <c r="J2503" i="8"/>
  <c r="I2503" i="8"/>
  <c r="M2502" i="8"/>
  <c r="L2502" i="8"/>
  <c r="K2502" i="8"/>
  <c r="J2502" i="8"/>
  <c r="I2502" i="8"/>
  <c r="M2501" i="8"/>
  <c r="L2501" i="8"/>
  <c r="K2501" i="8"/>
  <c r="J2501" i="8"/>
  <c r="I2501" i="8"/>
  <c r="M2500" i="8"/>
  <c r="L2500" i="8"/>
  <c r="K2500" i="8"/>
  <c r="J2500" i="8"/>
  <c r="I2500" i="8"/>
  <c r="M2499" i="8"/>
  <c r="L2499" i="8"/>
  <c r="K2499" i="8"/>
  <c r="J2499" i="8"/>
  <c r="I2499" i="8"/>
  <c r="M2498" i="8"/>
  <c r="L2498" i="8"/>
  <c r="K2498" i="8"/>
  <c r="J2498" i="8"/>
  <c r="I2498" i="8"/>
  <c r="M2497" i="8"/>
  <c r="L2497" i="8"/>
  <c r="K2497" i="8"/>
  <c r="J2497" i="8"/>
  <c r="I2497" i="8"/>
  <c r="M2496" i="8"/>
  <c r="L2496" i="8"/>
  <c r="K2496" i="8"/>
  <c r="J2496" i="8"/>
  <c r="I2496" i="8"/>
  <c r="M2495" i="8"/>
  <c r="L2495" i="8"/>
  <c r="K2495" i="8"/>
  <c r="J2495" i="8"/>
  <c r="I2495" i="8"/>
  <c r="M2494" i="8"/>
  <c r="L2494" i="8"/>
  <c r="K2494" i="8"/>
  <c r="J2494" i="8"/>
  <c r="I2494" i="8"/>
  <c r="M2493" i="8"/>
  <c r="L2493" i="8"/>
  <c r="K2493" i="8"/>
  <c r="J2493" i="8"/>
  <c r="I2493" i="8"/>
  <c r="M2492" i="8"/>
  <c r="L2492" i="8"/>
  <c r="K2492" i="8"/>
  <c r="J2492" i="8"/>
  <c r="I2492" i="8"/>
  <c r="M2491" i="8"/>
  <c r="L2491" i="8"/>
  <c r="K2491" i="8"/>
  <c r="J2491" i="8"/>
  <c r="I2491" i="8"/>
  <c r="M2490" i="8"/>
  <c r="L2490" i="8"/>
  <c r="K2490" i="8"/>
  <c r="J2490" i="8"/>
  <c r="I2490" i="8"/>
  <c r="M2489" i="8"/>
  <c r="L2489" i="8"/>
  <c r="K2489" i="8"/>
  <c r="J2489" i="8"/>
  <c r="I2489" i="8"/>
  <c r="M2488" i="8"/>
  <c r="L2488" i="8"/>
  <c r="K2488" i="8"/>
  <c r="J2488" i="8"/>
  <c r="I2488" i="8"/>
  <c r="M2487" i="8"/>
  <c r="L2487" i="8"/>
  <c r="K2487" i="8"/>
  <c r="J2487" i="8"/>
  <c r="I2487" i="8"/>
  <c r="M2486" i="8"/>
  <c r="L2486" i="8"/>
  <c r="K2486" i="8"/>
  <c r="J2486" i="8"/>
  <c r="I2486" i="8"/>
  <c r="M2485" i="8"/>
  <c r="L2485" i="8"/>
  <c r="K2485" i="8"/>
  <c r="J2485" i="8"/>
  <c r="I2485" i="8"/>
  <c r="M2484" i="8"/>
  <c r="L2484" i="8"/>
  <c r="K2484" i="8"/>
  <c r="J2484" i="8"/>
  <c r="I2484" i="8"/>
  <c r="M2483" i="8"/>
  <c r="L2483" i="8"/>
  <c r="K2483" i="8"/>
  <c r="J2483" i="8"/>
  <c r="I2483" i="8"/>
  <c r="M2482" i="8"/>
  <c r="L2482" i="8"/>
  <c r="K2482" i="8"/>
  <c r="J2482" i="8"/>
  <c r="I2482" i="8"/>
  <c r="M2481" i="8"/>
  <c r="L2481" i="8"/>
  <c r="K2481" i="8"/>
  <c r="J2481" i="8"/>
  <c r="I2481" i="8"/>
  <c r="M2480" i="8"/>
  <c r="L2480" i="8"/>
  <c r="K2480" i="8"/>
  <c r="J2480" i="8"/>
  <c r="I2480" i="8"/>
  <c r="M2479" i="8"/>
  <c r="L2479" i="8"/>
  <c r="K2479" i="8"/>
  <c r="J2479" i="8"/>
  <c r="I2479" i="8"/>
  <c r="M2478" i="8"/>
  <c r="L2478" i="8"/>
  <c r="K2478" i="8"/>
  <c r="J2478" i="8"/>
  <c r="I2478" i="8"/>
  <c r="M2477" i="8"/>
  <c r="L2477" i="8"/>
  <c r="K2477" i="8"/>
  <c r="J2477" i="8"/>
  <c r="I2477" i="8"/>
  <c r="M2476" i="8"/>
  <c r="L2476" i="8"/>
  <c r="K2476" i="8"/>
  <c r="J2476" i="8"/>
  <c r="I2476" i="8"/>
  <c r="M2475" i="8"/>
  <c r="L2475" i="8"/>
  <c r="K2475" i="8"/>
  <c r="J2475" i="8"/>
  <c r="I2475" i="8"/>
  <c r="M2474" i="8"/>
  <c r="L2474" i="8"/>
  <c r="K2474" i="8"/>
  <c r="J2474" i="8"/>
  <c r="I2474" i="8"/>
  <c r="M2473" i="8"/>
  <c r="L2473" i="8"/>
  <c r="K2473" i="8"/>
  <c r="J2473" i="8"/>
  <c r="I2473" i="8"/>
  <c r="M2472" i="8"/>
  <c r="L2472" i="8"/>
  <c r="K2472" i="8"/>
  <c r="J2472" i="8"/>
  <c r="I2472" i="8"/>
  <c r="M2471" i="8"/>
  <c r="L2471" i="8"/>
  <c r="K2471" i="8"/>
  <c r="J2471" i="8"/>
  <c r="I2471" i="8"/>
  <c r="M2470" i="8"/>
  <c r="L2470" i="8"/>
  <c r="K2470" i="8"/>
  <c r="J2470" i="8"/>
  <c r="I2470" i="8"/>
  <c r="M2469" i="8"/>
  <c r="L2469" i="8"/>
  <c r="K2469" i="8"/>
  <c r="J2469" i="8"/>
  <c r="I2469" i="8"/>
  <c r="M2468" i="8"/>
  <c r="L2468" i="8"/>
  <c r="K2468" i="8"/>
  <c r="J2468" i="8"/>
  <c r="I2468" i="8"/>
  <c r="M2467" i="8"/>
  <c r="L2467" i="8"/>
  <c r="K2467" i="8"/>
  <c r="J2467" i="8"/>
  <c r="I2467" i="8"/>
  <c r="M2466" i="8"/>
  <c r="L2466" i="8"/>
  <c r="K2466" i="8"/>
  <c r="J2466" i="8"/>
  <c r="I2466" i="8"/>
  <c r="M2465" i="8"/>
  <c r="L2465" i="8"/>
  <c r="K2465" i="8"/>
  <c r="J2465" i="8"/>
  <c r="I2465" i="8"/>
  <c r="M2464" i="8"/>
  <c r="L2464" i="8"/>
  <c r="K2464" i="8"/>
  <c r="J2464" i="8"/>
  <c r="I2464" i="8"/>
  <c r="M2463" i="8"/>
  <c r="L2463" i="8"/>
  <c r="K2463" i="8"/>
  <c r="J2463" i="8"/>
  <c r="I2463" i="8"/>
  <c r="M2462" i="8"/>
  <c r="L2462" i="8"/>
  <c r="K2462" i="8"/>
  <c r="J2462" i="8"/>
  <c r="I2462" i="8"/>
  <c r="M2461" i="8"/>
  <c r="L2461" i="8"/>
  <c r="K2461" i="8"/>
  <c r="J2461" i="8"/>
  <c r="I2461" i="8"/>
  <c r="M2460" i="8"/>
  <c r="L2460" i="8"/>
  <c r="K2460" i="8"/>
  <c r="J2460" i="8"/>
  <c r="I2460" i="8"/>
  <c r="M2459" i="8"/>
  <c r="L2459" i="8"/>
  <c r="K2459" i="8"/>
  <c r="J2459" i="8"/>
  <c r="I2459" i="8"/>
  <c r="M2458" i="8"/>
  <c r="L2458" i="8"/>
  <c r="K2458" i="8"/>
  <c r="J2458" i="8"/>
  <c r="I2458" i="8"/>
  <c r="M2457" i="8"/>
  <c r="L2457" i="8"/>
  <c r="K2457" i="8"/>
  <c r="J2457" i="8"/>
  <c r="I2457" i="8"/>
  <c r="M2456" i="8"/>
  <c r="L2456" i="8"/>
  <c r="K2456" i="8"/>
  <c r="J2456" i="8"/>
  <c r="I2456" i="8"/>
  <c r="M2455" i="8"/>
  <c r="L2455" i="8"/>
  <c r="K2455" i="8"/>
  <c r="J2455" i="8"/>
  <c r="I2455" i="8"/>
  <c r="M2454" i="8"/>
  <c r="L2454" i="8"/>
  <c r="K2454" i="8"/>
  <c r="J2454" i="8"/>
  <c r="I2454" i="8"/>
  <c r="M2453" i="8"/>
  <c r="L2453" i="8"/>
  <c r="K2453" i="8"/>
  <c r="J2453" i="8"/>
  <c r="I2453" i="8"/>
  <c r="M2452" i="8"/>
  <c r="L2452" i="8"/>
  <c r="K2452" i="8"/>
  <c r="J2452" i="8"/>
  <c r="I2452" i="8"/>
  <c r="M2451" i="8"/>
  <c r="L2451" i="8"/>
  <c r="K2451" i="8"/>
  <c r="J2451" i="8"/>
  <c r="I2451" i="8"/>
  <c r="M2450" i="8"/>
  <c r="L2450" i="8"/>
  <c r="K2450" i="8"/>
  <c r="J2450" i="8"/>
  <c r="I2450" i="8"/>
  <c r="M2449" i="8"/>
  <c r="L2449" i="8"/>
  <c r="K2449" i="8"/>
  <c r="J2449" i="8"/>
  <c r="I2449" i="8"/>
  <c r="M2448" i="8"/>
  <c r="L2448" i="8"/>
  <c r="K2448" i="8"/>
  <c r="J2448" i="8"/>
  <c r="I2448" i="8"/>
  <c r="M2447" i="8"/>
  <c r="L2447" i="8"/>
  <c r="K2447" i="8"/>
  <c r="J2447" i="8"/>
  <c r="I2447" i="8"/>
  <c r="M2446" i="8"/>
  <c r="L2446" i="8"/>
  <c r="K2446" i="8"/>
  <c r="J2446" i="8"/>
  <c r="I2446" i="8"/>
  <c r="M2445" i="8"/>
  <c r="L2445" i="8"/>
  <c r="K2445" i="8"/>
  <c r="J2445" i="8"/>
  <c r="I2445" i="8"/>
  <c r="M2444" i="8"/>
  <c r="L2444" i="8"/>
  <c r="K2444" i="8"/>
  <c r="J2444" i="8"/>
  <c r="I2444" i="8"/>
  <c r="M2443" i="8"/>
  <c r="L2443" i="8"/>
  <c r="K2443" i="8"/>
  <c r="J2443" i="8"/>
  <c r="I2443" i="8"/>
  <c r="M2442" i="8"/>
  <c r="L2442" i="8"/>
  <c r="K2442" i="8"/>
  <c r="J2442" i="8"/>
  <c r="I2442" i="8"/>
  <c r="M2441" i="8"/>
  <c r="L2441" i="8"/>
  <c r="K2441" i="8"/>
  <c r="J2441" i="8"/>
  <c r="I2441" i="8"/>
  <c r="M2440" i="8"/>
  <c r="L2440" i="8"/>
  <c r="K2440" i="8"/>
  <c r="J2440" i="8"/>
  <c r="I2440" i="8"/>
  <c r="M2439" i="8"/>
  <c r="L2439" i="8"/>
  <c r="K2439" i="8"/>
  <c r="J2439" i="8"/>
  <c r="I2439" i="8"/>
  <c r="M2438" i="8"/>
  <c r="L2438" i="8"/>
  <c r="K2438" i="8"/>
  <c r="J2438" i="8"/>
  <c r="I2438" i="8"/>
  <c r="M2437" i="8"/>
  <c r="L2437" i="8"/>
  <c r="K2437" i="8"/>
  <c r="J2437" i="8"/>
  <c r="I2437" i="8"/>
  <c r="M2436" i="8"/>
  <c r="L2436" i="8"/>
  <c r="K2436" i="8"/>
  <c r="J2436" i="8"/>
  <c r="I2436" i="8"/>
  <c r="M2435" i="8"/>
  <c r="L2435" i="8"/>
  <c r="K2435" i="8"/>
  <c r="J2435" i="8"/>
  <c r="I2435" i="8"/>
  <c r="M2434" i="8"/>
  <c r="L2434" i="8"/>
  <c r="K2434" i="8"/>
  <c r="J2434" i="8"/>
  <c r="I2434" i="8"/>
  <c r="M2433" i="8"/>
  <c r="L2433" i="8"/>
  <c r="K2433" i="8"/>
  <c r="J2433" i="8"/>
  <c r="I2433" i="8"/>
  <c r="M2432" i="8"/>
  <c r="L2432" i="8"/>
  <c r="K2432" i="8"/>
  <c r="J2432" i="8"/>
  <c r="I2432" i="8"/>
  <c r="M2431" i="8"/>
  <c r="L2431" i="8"/>
  <c r="K2431" i="8"/>
  <c r="J2431" i="8"/>
  <c r="I2431" i="8"/>
  <c r="M2430" i="8"/>
  <c r="L2430" i="8"/>
  <c r="K2430" i="8"/>
  <c r="J2430" i="8"/>
  <c r="I2430" i="8"/>
  <c r="M2429" i="8"/>
  <c r="L2429" i="8"/>
  <c r="K2429" i="8"/>
  <c r="J2429" i="8"/>
  <c r="I2429" i="8"/>
  <c r="M2428" i="8"/>
  <c r="L2428" i="8"/>
  <c r="K2428" i="8"/>
  <c r="J2428" i="8"/>
  <c r="I2428" i="8"/>
  <c r="M2427" i="8"/>
  <c r="L2427" i="8"/>
  <c r="K2427" i="8"/>
  <c r="J2427" i="8"/>
  <c r="I2427" i="8"/>
  <c r="M2426" i="8"/>
  <c r="L2426" i="8"/>
  <c r="K2426" i="8"/>
  <c r="J2426" i="8"/>
  <c r="I2426" i="8"/>
  <c r="M2425" i="8"/>
  <c r="L2425" i="8"/>
  <c r="K2425" i="8"/>
  <c r="J2425" i="8"/>
  <c r="I2425" i="8"/>
  <c r="M2424" i="8"/>
  <c r="L2424" i="8"/>
  <c r="K2424" i="8"/>
  <c r="J2424" i="8"/>
  <c r="I2424" i="8"/>
  <c r="M2423" i="8"/>
  <c r="L2423" i="8"/>
  <c r="K2423" i="8"/>
  <c r="J2423" i="8"/>
  <c r="I2423" i="8"/>
  <c r="M2422" i="8"/>
  <c r="L2422" i="8"/>
  <c r="K2422" i="8"/>
  <c r="J2422" i="8"/>
  <c r="I2422" i="8"/>
  <c r="M2421" i="8"/>
  <c r="L2421" i="8"/>
  <c r="K2421" i="8"/>
  <c r="J2421" i="8"/>
  <c r="I2421" i="8"/>
  <c r="M2420" i="8"/>
  <c r="L2420" i="8"/>
  <c r="K2420" i="8"/>
  <c r="J2420" i="8"/>
  <c r="I2420" i="8"/>
  <c r="M2419" i="8"/>
  <c r="L2419" i="8"/>
  <c r="K2419" i="8"/>
  <c r="J2419" i="8"/>
  <c r="I2419" i="8"/>
  <c r="M2418" i="8"/>
  <c r="L2418" i="8"/>
  <c r="K2418" i="8"/>
  <c r="J2418" i="8"/>
  <c r="I2418" i="8"/>
  <c r="M2417" i="8"/>
  <c r="L2417" i="8"/>
  <c r="K2417" i="8"/>
  <c r="J2417" i="8"/>
  <c r="I2417" i="8"/>
  <c r="M2416" i="8"/>
  <c r="L2416" i="8"/>
  <c r="K2416" i="8"/>
  <c r="J2416" i="8"/>
  <c r="I2416" i="8"/>
  <c r="M2415" i="8"/>
  <c r="L2415" i="8"/>
  <c r="K2415" i="8"/>
  <c r="J2415" i="8"/>
  <c r="I2415" i="8"/>
  <c r="M2414" i="8"/>
  <c r="L2414" i="8"/>
  <c r="K2414" i="8"/>
  <c r="J2414" i="8"/>
  <c r="I2414" i="8"/>
  <c r="M2413" i="8"/>
  <c r="L2413" i="8"/>
  <c r="K2413" i="8"/>
  <c r="J2413" i="8"/>
  <c r="I2413" i="8"/>
  <c r="M2412" i="8"/>
  <c r="L2412" i="8"/>
  <c r="K2412" i="8"/>
  <c r="J2412" i="8"/>
  <c r="I2412" i="8"/>
  <c r="M2411" i="8"/>
  <c r="L2411" i="8"/>
  <c r="K2411" i="8"/>
  <c r="J2411" i="8"/>
  <c r="I2411" i="8"/>
  <c r="M2410" i="8"/>
  <c r="L2410" i="8"/>
  <c r="K2410" i="8"/>
  <c r="J2410" i="8"/>
  <c r="I2410" i="8"/>
  <c r="M2409" i="8"/>
  <c r="L2409" i="8"/>
  <c r="K2409" i="8"/>
  <c r="J2409" i="8"/>
  <c r="I2409" i="8"/>
  <c r="M2408" i="8"/>
  <c r="L2408" i="8"/>
  <c r="K2408" i="8"/>
  <c r="J2408" i="8"/>
  <c r="I2408" i="8"/>
  <c r="M2407" i="8"/>
  <c r="L2407" i="8"/>
  <c r="K2407" i="8"/>
  <c r="J2407" i="8"/>
  <c r="I2407" i="8"/>
  <c r="M2406" i="8"/>
  <c r="L2406" i="8"/>
  <c r="K2406" i="8"/>
  <c r="J2406" i="8"/>
  <c r="I2406" i="8"/>
  <c r="M2405" i="8"/>
  <c r="L2405" i="8"/>
  <c r="K2405" i="8"/>
  <c r="J2405" i="8"/>
  <c r="I2405" i="8"/>
  <c r="M2404" i="8"/>
  <c r="L2404" i="8"/>
  <c r="K2404" i="8"/>
  <c r="J2404" i="8"/>
  <c r="I2404" i="8"/>
  <c r="M2403" i="8"/>
  <c r="L2403" i="8"/>
  <c r="K2403" i="8"/>
  <c r="J2403" i="8"/>
  <c r="I2403" i="8"/>
  <c r="M2402" i="8"/>
  <c r="L2402" i="8"/>
  <c r="K2402" i="8"/>
  <c r="J2402" i="8"/>
  <c r="I2402" i="8"/>
  <c r="M2401" i="8"/>
  <c r="L2401" i="8"/>
  <c r="K2401" i="8"/>
  <c r="J2401" i="8"/>
  <c r="I2401" i="8"/>
  <c r="M2400" i="8"/>
  <c r="L2400" i="8"/>
  <c r="K2400" i="8"/>
  <c r="J2400" i="8"/>
  <c r="I2400" i="8"/>
  <c r="M2399" i="8"/>
  <c r="L2399" i="8"/>
  <c r="K2399" i="8"/>
  <c r="J2399" i="8"/>
  <c r="I2399" i="8"/>
  <c r="M2398" i="8"/>
  <c r="L2398" i="8"/>
  <c r="K2398" i="8"/>
  <c r="J2398" i="8"/>
  <c r="I2398" i="8"/>
  <c r="M2397" i="8"/>
  <c r="L2397" i="8"/>
  <c r="K2397" i="8"/>
  <c r="J2397" i="8"/>
  <c r="I2397" i="8"/>
  <c r="M2396" i="8"/>
  <c r="L2396" i="8"/>
  <c r="K2396" i="8"/>
  <c r="J2396" i="8"/>
  <c r="I2396" i="8"/>
  <c r="M2395" i="8"/>
  <c r="L2395" i="8"/>
  <c r="K2395" i="8"/>
  <c r="J2395" i="8"/>
  <c r="I2395" i="8"/>
  <c r="M2394" i="8"/>
  <c r="L2394" i="8"/>
  <c r="K2394" i="8"/>
  <c r="J2394" i="8"/>
  <c r="I2394" i="8"/>
  <c r="M2393" i="8"/>
  <c r="L2393" i="8"/>
  <c r="K2393" i="8"/>
  <c r="J2393" i="8"/>
  <c r="I2393" i="8"/>
  <c r="M2392" i="8"/>
  <c r="L2392" i="8"/>
  <c r="K2392" i="8"/>
  <c r="J2392" i="8"/>
  <c r="I2392" i="8"/>
  <c r="M2391" i="8"/>
  <c r="L2391" i="8"/>
  <c r="K2391" i="8"/>
  <c r="J2391" i="8"/>
  <c r="I2391" i="8"/>
  <c r="M2390" i="8"/>
  <c r="L2390" i="8"/>
  <c r="K2390" i="8"/>
  <c r="J2390" i="8"/>
  <c r="I2390" i="8"/>
  <c r="M2389" i="8"/>
  <c r="L2389" i="8"/>
  <c r="K2389" i="8"/>
  <c r="J2389" i="8"/>
  <c r="I2389" i="8"/>
  <c r="M2388" i="8"/>
  <c r="L2388" i="8"/>
  <c r="K2388" i="8"/>
  <c r="J2388" i="8"/>
  <c r="I2388" i="8"/>
  <c r="M2387" i="8"/>
  <c r="L2387" i="8"/>
  <c r="K2387" i="8"/>
  <c r="J2387" i="8"/>
  <c r="I2387" i="8"/>
  <c r="M2386" i="8"/>
  <c r="L2386" i="8"/>
  <c r="K2386" i="8"/>
  <c r="J2386" i="8"/>
  <c r="I2386" i="8"/>
  <c r="M2385" i="8"/>
  <c r="L2385" i="8"/>
  <c r="K2385" i="8"/>
  <c r="J2385" i="8"/>
  <c r="I2385" i="8"/>
  <c r="M2384" i="8"/>
  <c r="L2384" i="8"/>
  <c r="K2384" i="8"/>
  <c r="J2384" i="8"/>
  <c r="I2384" i="8"/>
  <c r="M2383" i="8"/>
  <c r="L2383" i="8"/>
  <c r="K2383" i="8"/>
  <c r="J2383" i="8"/>
  <c r="I2383" i="8"/>
  <c r="M2382" i="8"/>
  <c r="L2382" i="8"/>
  <c r="K2382" i="8"/>
  <c r="J2382" i="8"/>
  <c r="I2382" i="8"/>
  <c r="M2381" i="8"/>
  <c r="L2381" i="8"/>
  <c r="K2381" i="8"/>
  <c r="J2381" i="8"/>
  <c r="I2381" i="8"/>
  <c r="M2380" i="8"/>
  <c r="L2380" i="8"/>
  <c r="K2380" i="8"/>
  <c r="J2380" i="8"/>
  <c r="I2380" i="8"/>
  <c r="M2379" i="8"/>
  <c r="L2379" i="8"/>
  <c r="K2379" i="8"/>
  <c r="J2379" i="8"/>
  <c r="I2379" i="8"/>
  <c r="M2378" i="8"/>
  <c r="L2378" i="8"/>
  <c r="K2378" i="8"/>
  <c r="J2378" i="8"/>
  <c r="I2378" i="8"/>
  <c r="M2377" i="8"/>
  <c r="L2377" i="8"/>
  <c r="K2377" i="8"/>
  <c r="J2377" i="8"/>
  <c r="I2377" i="8"/>
  <c r="M2376" i="8"/>
  <c r="L2376" i="8"/>
  <c r="K2376" i="8"/>
  <c r="J2376" i="8"/>
  <c r="I2376" i="8"/>
  <c r="M2375" i="8"/>
  <c r="L2375" i="8"/>
  <c r="K2375" i="8"/>
  <c r="J2375" i="8"/>
  <c r="I2375" i="8"/>
  <c r="M2374" i="8"/>
  <c r="L2374" i="8"/>
  <c r="K2374" i="8"/>
  <c r="J2374" i="8"/>
  <c r="I2374" i="8"/>
  <c r="M2373" i="8"/>
  <c r="L2373" i="8"/>
  <c r="K2373" i="8"/>
  <c r="J2373" i="8"/>
  <c r="I2373" i="8"/>
  <c r="M2372" i="8"/>
  <c r="L2372" i="8"/>
  <c r="K2372" i="8"/>
  <c r="J2372" i="8"/>
  <c r="I2372" i="8"/>
  <c r="M2371" i="8"/>
  <c r="L2371" i="8"/>
  <c r="K2371" i="8"/>
  <c r="J2371" i="8"/>
  <c r="I2371" i="8"/>
  <c r="M2370" i="8"/>
  <c r="L2370" i="8"/>
  <c r="K2370" i="8"/>
  <c r="J2370" i="8"/>
  <c r="I2370" i="8"/>
  <c r="M2369" i="8"/>
  <c r="L2369" i="8"/>
  <c r="K2369" i="8"/>
  <c r="J2369" i="8"/>
  <c r="I2369" i="8"/>
  <c r="M2368" i="8"/>
  <c r="L2368" i="8"/>
  <c r="K2368" i="8"/>
  <c r="J2368" i="8"/>
  <c r="I2368" i="8"/>
  <c r="M2367" i="8"/>
  <c r="L2367" i="8"/>
  <c r="K2367" i="8"/>
  <c r="J2367" i="8"/>
  <c r="I2367" i="8"/>
  <c r="M2366" i="8"/>
  <c r="L2366" i="8"/>
  <c r="K2366" i="8"/>
  <c r="J2366" i="8"/>
  <c r="I2366" i="8"/>
  <c r="M2365" i="8"/>
  <c r="L2365" i="8"/>
  <c r="K2365" i="8"/>
  <c r="J2365" i="8"/>
  <c r="I2365" i="8"/>
  <c r="M2364" i="8"/>
  <c r="L2364" i="8"/>
  <c r="K2364" i="8"/>
  <c r="J2364" i="8"/>
  <c r="I2364" i="8"/>
  <c r="M2363" i="8"/>
  <c r="L2363" i="8"/>
  <c r="K2363" i="8"/>
  <c r="J2363" i="8"/>
  <c r="I2363" i="8"/>
  <c r="M2362" i="8"/>
  <c r="L2362" i="8"/>
  <c r="K2362" i="8"/>
  <c r="J2362" i="8"/>
  <c r="I2362" i="8"/>
  <c r="M2361" i="8"/>
  <c r="L2361" i="8"/>
  <c r="K2361" i="8"/>
  <c r="J2361" i="8"/>
  <c r="I2361" i="8"/>
  <c r="M2360" i="8"/>
  <c r="L2360" i="8"/>
  <c r="K2360" i="8"/>
  <c r="J2360" i="8"/>
  <c r="I2360" i="8"/>
  <c r="M2359" i="8"/>
  <c r="L2359" i="8"/>
  <c r="K2359" i="8"/>
  <c r="J2359" i="8"/>
  <c r="I2359" i="8"/>
  <c r="M2358" i="8"/>
  <c r="L2358" i="8"/>
  <c r="K2358" i="8"/>
  <c r="J2358" i="8"/>
  <c r="I2358" i="8"/>
  <c r="M2357" i="8"/>
  <c r="L2357" i="8"/>
  <c r="K2357" i="8"/>
  <c r="J2357" i="8"/>
  <c r="I2357" i="8"/>
  <c r="M2356" i="8"/>
  <c r="L2356" i="8"/>
  <c r="K2356" i="8"/>
  <c r="J2356" i="8"/>
  <c r="I2356" i="8"/>
  <c r="M2355" i="8"/>
  <c r="L2355" i="8"/>
  <c r="K2355" i="8"/>
  <c r="J2355" i="8"/>
  <c r="I2355" i="8"/>
  <c r="M2354" i="8"/>
  <c r="L2354" i="8"/>
  <c r="K2354" i="8"/>
  <c r="J2354" i="8"/>
  <c r="I2354" i="8"/>
  <c r="M2353" i="8"/>
  <c r="L2353" i="8"/>
  <c r="K2353" i="8"/>
  <c r="J2353" i="8"/>
  <c r="I2353" i="8"/>
  <c r="M2352" i="8"/>
  <c r="L2352" i="8"/>
  <c r="K2352" i="8"/>
  <c r="J2352" i="8"/>
  <c r="I2352" i="8"/>
  <c r="M2351" i="8"/>
  <c r="L2351" i="8"/>
  <c r="K2351" i="8"/>
  <c r="J2351" i="8"/>
  <c r="I2351" i="8"/>
  <c r="M2350" i="8"/>
  <c r="L2350" i="8"/>
  <c r="K2350" i="8"/>
  <c r="J2350" i="8"/>
  <c r="I2350" i="8"/>
  <c r="M2349" i="8"/>
  <c r="L2349" i="8"/>
  <c r="K2349" i="8"/>
  <c r="J2349" i="8"/>
  <c r="I2349" i="8"/>
  <c r="M2348" i="8"/>
  <c r="L2348" i="8"/>
  <c r="K2348" i="8"/>
  <c r="J2348" i="8"/>
  <c r="I2348" i="8"/>
  <c r="M2347" i="8"/>
  <c r="L2347" i="8"/>
  <c r="K2347" i="8"/>
  <c r="J2347" i="8"/>
  <c r="I2347" i="8"/>
  <c r="M2346" i="8"/>
  <c r="L2346" i="8"/>
  <c r="K2346" i="8"/>
  <c r="J2346" i="8"/>
  <c r="I2346" i="8"/>
  <c r="M2345" i="8"/>
  <c r="L2345" i="8"/>
  <c r="K2345" i="8"/>
  <c r="J2345" i="8"/>
  <c r="I2345" i="8"/>
  <c r="M2344" i="8"/>
  <c r="L2344" i="8"/>
  <c r="K2344" i="8"/>
  <c r="J2344" i="8"/>
  <c r="I2344" i="8"/>
  <c r="M2343" i="8"/>
  <c r="L2343" i="8"/>
  <c r="K2343" i="8"/>
  <c r="J2343" i="8"/>
  <c r="I2343" i="8"/>
  <c r="M2342" i="8"/>
  <c r="L2342" i="8"/>
  <c r="K2342" i="8"/>
  <c r="J2342" i="8"/>
  <c r="I2342" i="8"/>
  <c r="M2341" i="8"/>
  <c r="L2341" i="8"/>
  <c r="K2341" i="8"/>
  <c r="J2341" i="8"/>
  <c r="I2341" i="8"/>
  <c r="M2340" i="8"/>
  <c r="L2340" i="8"/>
  <c r="K2340" i="8"/>
  <c r="J2340" i="8"/>
  <c r="I2340" i="8"/>
  <c r="M2339" i="8"/>
  <c r="L2339" i="8"/>
  <c r="K2339" i="8"/>
  <c r="J2339" i="8"/>
  <c r="I2339" i="8"/>
  <c r="M2338" i="8"/>
  <c r="L2338" i="8"/>
  <c r="K2338" i="8"/>
  <c r="J2338" i="8"/>
  <c r="I2338" i="8"/>
  <c r="M2337" i="8"/>
  <c r="L2337" i="8"/>
  <c r="K2337" i="8"/>
  <c r="J2337" i="8"/>
  <c r="I2337" i="8"/>
  <c r="M2336" i="8"/>
  <c r="L2336" i="8"/>
  <c r="K2336" i="8"/>
  <c r="J2336" i="8"/>
  <c r="I2336" i="8"/>
  <c r="M2335" i="8"/>
  <c r="L2335" i="8"/>
  <c r="K2335" i="8"/>
  <c r="J2335" i="8"/>
  <c r="I2335" i="8"/>
  <c r="M2334" i="8"/>
  <c r="L2334" i="8"/>
  <c r="K2334" i="8"/>
  <c r="J2334" i="8"/>
  <c r="I2334" i="8"/>
  <c r="M2333" i="8"/>
  <c r="L2333" i="8"/>
  <c r="K2333" i="8"/>
  <c r="J2333" i="8"/>
  <c r="I2333" i="8"/>
  <c r="M2332" i="8"/>
  <c r="L2332" i="8"/>
  <c r="K2332" i="8"/>
  <c r="J2332" i="8"/>
  <c r="I2332" i="8"/>
  <c r="M2331" i="8"/>
  <c r="L2331" i="8"/>
  <c r="K2331" i="8"/>
  <c r="J2331" i="8"/>
  <c r="I2331" i="8"/>
  <c r="M2330" i="8"/>
  <c r="L2330" i="8"/>
  <c r="K2330" i="8"/>
  <c r="J2330" i="8"/>
  <c r="I2330" i="8"/>
  <c r="M2329" i="8"/>
  <c r="L2329" i="8"/>
  <c r="K2329" i="8"/>
  <c r="J2329" i="8"/>
  <c r="I2329" i="8"/>
  <c r="M2328" i="8"/>
  <c r="L2328" i="8"/>
  <c r="K2328" i="8"/>
  <c r="J2328" i="8"/>
  <c r="I2328" i="8"/>
  <c r="M2327" i="8"/>
  <c r="L2327" i="8"/>
  <c r="K2327" i="8"/>
  <c r="J2327" i="8"/>
  <c r="I2327" i="8"/>
  <c r="M2326" i="8"/>
  <c r="L2326" i="8"/>
  <c r="K2326" i="8"/>
  <c r="J2326" i="8"/>
  <c r="I2326" i="8"/>
  <c r="M2325" i="8"/>
  <c r="L2325" i="8"/>
  <c r="K2325" i="8"/>
  <c r="J2325" i="8"/>
  <c r="I2325" i="8"/>
  <c r="M2324" i="8"/>
  <c r="L2324" i="8"/>
  <c r="K2324" i="8"/>
  <c r="J2324" i="8"/>
  <c r="I2324" i="8"/>
  <c r="M2323" i="8"/>
  <c r="L2323" i="8"/>
  <c r="K2323" i="8"/>
  <c r="J2323" i="8"/>
  <c r="I2323" i="8"/>
  <c r="M2322" i="8"/>
  <c r="L2322" i="8"/>
  <c r="K2322" i="8"/>
  <c r="J2322" i="8"/>
  <c r="I2322" i="8"/>
  <c r="M2321" i="8"/>
  <c r="L2321" i="8"/>
  <c r="K2321" i="8"/>
  <c r="J2321" i="8"/>
  <c r="I2321" i="8"/>
  <c r="M2320" i="8"/>
  <c r="L2320" i="8"/>
  <c r="K2320" i="8"/>
  <c r="J2320" i="8"/>
  <c r="I2320" i="8"/>
  <c r="M2319" i="8"/>
  <c r="L2319" i="8"/>
  <c r="K2319" i="8"/>
  <c r="J2319" i="8"/>
  <c r="I2319" i="8"/>
  <c r="M2318" i="8"/>
  <c r="L2318" i="8"/>
  <c r="K2318" i="8"/>
  <c r="J2318" i="8"/>
  <c r="I2318" i="8"/>
  <c r="M2317" i="8"/>
  <c r="L2317" i="8"/>
  <c r="K2317" i="8"/>
  <c r="J2317" i="8"/>
  <c r="I2317" i="8"/>
  <c r="M2316" i="8"/>
  <c r="L2316" i="8"/>
  <c r="K2316" i="8"/>
  <c r="J2316" i="8"/>
  <c r="I2316" i="8"/>
  <c r="M2315" i="8"/>
  <c r="L2315" i="8"/>
  <c r="K2315" i="8"/>
  <c r="J2315" i="8"/>
  <c r="I2315" i="8"/>
  <c r="M2314" i="8"/>
  <c r="L2314" i="8"/>
  <c r="K2314" i="8"/>
  <c r="J2314" i="8"/>
  <c r="I2314" i="8"/>
  <c r="M2313" i="8"/>
  <c r="L2313" i="8"/>
  <c r="K2313" i="8"/>
  <c r="J2313" i="8"/>
  <c r="I2313" i="8"/>
  <c r="M2312" i="8"/>
  <c r="L2312" i="8"/>
  <c r="K2312" i="8"/>
  <c r="J2312" i="8"/>
  <c r="I2312" i="8"/>
  <c r="M2311" i="8"/>
  <c r="L2311" i="8"/>
  <c r="K2311" i="8"/>
  <c r="J2311" i="8"/>
  <c r="I2311" i="8"/>
  <c r="M2310" i="8"/>
  <c r="L2310" i="8"/>
  <c r="K2310" i="8"/>
  <c r="J2310" i="8"/>
  <c r="I2310" i="8"/>
  <c r="M2309" i="8"/>
  <c r="L2309" i="8"/>
  <c r="K2309" i="8"/>
  <c r="J2309" i="8"/>
  <c r="I2309" i="8"/>
  <c r="M2308" i="8"/>
  <c r="L2308" i="8"/>
  <c r="K2308" i="8"/>
  <c r="J2308" i="8"/>
  <c r="I2308" i="8"/>
  <c r="M2307" i="8"/>
  <c r="L2307" i="8"/>
  <c r="K2307" i="8"/>
  <c r="J2307" i="8"/>
  <c r="I2307" i="8"/>
  <c r="M2306" i="8"/>
  <c r="L2306" i="8"/>
  <c r="K2306" i="8"/>
  <c r="J2306" i="8"/>
  <c r="I2306" i="8"/>
  <c r="M2305" i="8"/>
  <c r="L2305" i="8"/>
  <c r="K2305" i="8"/>
  <c r="J2305" i="8"/>
  <c r="I2305" i="8"/>
  <c r="M2304" i="8"/>
  <c r="L2304" i="8"/>
  <c r="K2304" i="8"/>
  <c r="J2304" i="8"/>
  <c r="I2304" i="8"/>
  <c r="M2303" i="8"/>
  <c r="L2303" i="8"/>
  <c r="K2303" i="8"/>
  <c r="J2303" i="8"/>
  <c r="I2303" i="8"/>
  <c r="M2302" i="8"/>
  <c r="L2302" i="8"/>
  <c r="K2302" i="8"/>
  <c r="J2302" i="8"/>
  <c r="I2302" i="8"/>
  <c r="M2301" i="8"/>
  <c r="L2301" i="8"/>
  <c r="K2301" i="8"/>
  <c r="J2301" i="8"/>
  <c r="I2301" i="8"/>
  <c r="M2300" i="8"/>
  <c r="L2300" i="8"/>
  <c r="K2300" i="8"/>
  <c r="J2300" i="8"/>
  <c r="I2300" i="8"/>
  <c r="M2299" i="8"/>
  <c r="L2299" i="8"/>
  <c r="K2299" i="8"/>
  <c r="J2299" i="8"/>
  <c r="I2299" i="8"/>
  <c r="M2298" i="8"/>
  <c r="L2298" i="8"/>
  <c r="K2298" i="8"/>
  <c r="J2298" i="8"/>
  <c r="I2298" i="8"/>
  <c r="M2297" i="8"/>
  <c r="L2297" i="8"/>
  <c r="K2297" i="8"/>
  <c r="J2297" i="8"/>
  <c r="I2297" i="8"/>
  <c r="M2296" i="8"/>
  <c r="L2296" i="8"/>
  <c r="K2296" i="8"/>
  <c r="J2296" i="8"/>
  <c r="I2296" i="8"/>
  <c r="M2295" i="8"/>
  <c r="L2295" i="8"/>
  <c r="K2295" i="8"/>
  <c r="J2295" i="8"/>
  <c r="I2295" i="8"/>
  <c r="M2294" i="8"/>
  <c r="L2294" i="8"/>
  <c r="K2294" i="8"/>
  <c r="J2294" i="8"/>
  <c r="I2294" i="8"/>
  <c r="M2293" i="8"/>
  <c r="L2293" i="8"/>
  <c r="K2293" i="8"/>
  <c r="J2293" i="8"/>
  <c r="I2293" i="8"/>
  <c r="M2292" i="8"/>
  <c r="L2292" i="8"/>
  <c r="K2292" i="8"/>
  <c r="J2292" i="8"/>
  <c r="I2292" i="8"/>
  <c r="M2291" i="8"/>
  <c r="L2291" i="8"/>
  <c r="K2291" i="8"/>
  <c r="J2291" i="8"/>
  <c r="I2291" i="8"/>
  <c r="M2290" i="8"/>
  <c r="L2290" i="8"/>
  <c r="K2290" i="8"/>
  <c r="J2290" i="8"/>
  <c r="I2290" i="8"/>
  <c r="M2289" i="8"/>
  <c r="L2289" i="8"/>
  <c r="K2289" i="8"/>
  <c r="J2289" i="8"/>
  <c r="I2289" i="8"/>
  <c r="M2288" i="8"/>
  <c r="L2288" i="8"/>
  <c r="K2288" i="8"/>
  <c r="J2288" i="8"/>
  <c r="I2288" i="8"/>
  <c r="M2287" i="8"/>
  <c r="L2287" i="8"/>
  <c r="K2287" i="8"/>
  <c r="J2287" i="8"/>
  <c r="I2287" i="8"/>
  <c r="M2286" i="8"/>
  <c r="L2286" i="8"/>
  <c r="K2286" i="8"/>
  <c r="J2286" i="8"/>
  <c r="I2286" i="8"/>
  <c r="M2285" i="8"/>
  <c r="L2285" i="8"/>
  <c r="K2285" i="8"/>
  <c r="J2285" i="8"/>
  <c r="I2285" i="8"/>
  <c r="M2284" i="8"/>
  <c r="L2284" i="8"/>
  <c r="K2284" i="8"/>
  <c r="J2284" i="8"/>
  <c r="I2284" i="8"/>
  <c r="M2283" i="8"/>
  <c r="L2283" i="8"/>
  <c r="K2283" i="8"/>
  <c r="J2283" i="8"/>
  <c r="I2283" i="8"/>
  <c r="M2282" i="8"/>
  <c r="L2282" i="8"/>
  <c r="K2282" i="8"/>
  <c r="J2282" i="8"/>
  <c r="I2282" i="8"/>
  <c r="M2281" i="8"/>
  <c r="L2281" i="8"/>
  <c r="K2281" i="8"/>
  <c r="J2281" i="8"/>
  <c r="I2281" i="8"/>
  <c r="M2280" i="8"/>
  <c r="L2280" i="8"/>
  <c r="K2280" i="8"/>
  <c r="J2280" i="8"/>
  <c r="I2280" i="8"/>
  <c r="M2279" i="8"/>
  <c r="L2279" i="8"/>
  <c r="K2279" i="8"/>
  <c r="J2279" i="8"/>
  <c r="I2279" i="8"/>
  <c r="M2278" i="8"/>
  <c r="L2278" i="8"/>
  <c r="K2278" i="8"/>
  <c r="J2278" i="8"/>
  <c r="I2278" i="8"/>
  <c r="M2277" i="8"/>
  <c r="L2277" i="8"/>
  <c r="K2277" i="8"/>
  <c r="J2277" i="8"/>
  <c r="I2277" i="8"/>
  <c r="M2276" i="8"/>
  <c r="L2276" i="8"/>
  <c r="K2276" i="8"/>
  <c r="J2276" i="8"/>
  <c r="I2276" i="8"/>
  <c r="M2275" i="8"/>
  <c r="L2275" i="8"/>
  <c r="K2275" i="8"/>
  <c r="J2275" i="8"/>
  <c r="I2275" i="8"/>
  <c r="M2274" i="8"/>
  <c r="L2274" i="8"/>
  <c r="K2274" i="8"/>
  <c r="J2274" i="8"/>
  <c r="I2274" i="8"/>
  <c r="M2273" i="8"/>
  <c r="L2273" i="8"/>
  <c r="K2273" i="8"/>
  <c r="J2273" i="8"/>
  <c r="I2273" i="8"/>
  <c r="M2272" i="8"/>
  <c r="L2272" i="8"/>
  <c r="K2272" i="8"/>
  <c r="J2272" i="8"/>
  <c r="I2272" i="8"/>
  <c r="M2271" i="8"/>
  <c r="L2271" i="8"/>
  <c r="K2271" i="8"/>
  <c r="J2271" i="8"/>
  <c r="I2271" i="8"/>
  <c r="M2270" i="8"/>
  <c r="L2270" i="8"/>
  <c r="K2270" i="8"/>
  <c r="J2270" i="8"/>
  <c r="I2270" i="8"/>
  <c r="M2269" i="8"/>
  <c r="L2269" i="8"/>
  <c r="K2269" i="8"/>
  <c r="J2269" i="8"/>
  <c r="I2269" i="8"/>
  <c r="M2268" i="8"/>
  <c r="L2268" i="8"/>
  <c r="K2268" i="8"/>
  <c r="J2268" i="8"/>
  <c r="I2268" i="8"/>
  <c r="M2267" i="8"/>
  <c r="L2267" i="8"/>
  <c r="K2267" i="8"/>
  <c r="J2267" i="8"/>
  <c r="I2267" i="8"/>
  <c r="M2266" i="8"/>
  <c r="L2266" i="8"/>
  <c r="K2266" i="8"/>
  <c r="J2266" i="8"/>
  <c r="I2266" i="8"/>
  <c r="M2265" i="8"/>
  <c r="L2265" i="8"/>
  <c r="K2265" i="8"/>
  <c r="J2265" i="8"/>
  <c r="I2265" i="8"/>
  <c r="M2264" i="8"/>
  <c r="L2264" i="8"/>
  <c r="K2264" i="8"/>
  <c r="J2264" i="8"/>
  <c r="I2264" i="8"/>
  <c r="M2263" i="8"/>
  <c r="L2263" i="8"/>
  <c r="K2263" i="8"/>
  <c r="J2263" i="8"/>
  <c r="I2263" i="8"/>
  <c r="M2262" i="8"/>
  <c r="L2262" i="8"/>
  <c r="K2262" i="8"/>
  <c r="J2262" i="8"/>
  <c r="I2262" i="8"/>
  <c r="M2261" i="8"/>
  <c r="L2261" i="8"/>
  <c r="K2261" i="8"/>
  <c r="J2261" i="8"/>
  <c r="I2261" i="8"/>
  <c r="M2260" i="8"/>
  <c r="L2260" i="8"/>
  <c r="K2260" i="8"/>
  <c r="J2260" i="8"/>
  <c r="I2260" i="8"/>
  <c r="M2259" i="8"/>
  <c r="L2259" i="8"/>
  <c r="K2259" i="8"/>
  <c r="J2259" i="8"/>
  <c r="I2259" i="8"/>
  <c r="M2258" i="8"/>
  <c r="L2258" i="8"/>
  <c r="K2258" i="8"/>
  <c r="J2258" i="8"/>
  <c r="I2258" i="8"/>
  <c r="M2257" i="8"/>
  <c r="L2257" i="8"/>
  <c r="K2257" i="8"/>
  <c r="J2257" i="8"/>
  <c r="I2257" i="8"/>
  <c r="M2256" i="8"/>
  <c r="L2256" i="8"/>
  <c r="K2256" i="8"/>
  <c r="J2256" i="8"/>
  <c r="I2256" i="8"/>
  <c r="M2255" i="8"/>
  <c r="L2255" i="8"/>
  <c r="K2255" i="8"/>
  <c r="J2255" i="8"/>
  <c r="I2255" i="8"/>
  <c r="M2254" i="8"/>
  <c r="L2254" i="8"/>
  <c r="K2254" i="8"/>
  <c r="J2254" i="8"/>
  <c r="I2254" i="8"/>
  <c r="M2253" i="8"/>
  <c r="L2253" i="8"/>
  <c r="K2253" i="8"/>
  <c r="J2253" i="8"/>
  <c r="I2253" i="8"/>
  <c r="M2252" i="8"/>
  <c r="L2252" i="8"/>
  <c r="K2252" i="8"/>
  <c r="J2252" i="8"/>
  <c r="I2252" i="8"/>
  <c r="M2251" i="8"/>
  <c r="L2251" i="8"/>
  <c r="K2251" i="8"/>
  <c r="J2251" i="8"/>
  <c r="I2251" i="8"/>
  <c r="M2250" i="8"/>
  <c r="L2250" i="8"/>
  <c r="K2250" i="8"/>
  <c r="J2250" i="8"/>
  <c r="I2250" i="8"/>
  <c r="M2249" i="8"/>
  <c r="L2249" i="8"/>
  <c r="K2249" i="8"/>
  <c r="J2249" i="8"/>
  <c r="I2249" i="8"/>
  <c r="M2248" i="8"/>
  <c r="L2248" i="8"/>
  <c r="K2248" i="8"/>
  <c r="J2248" i="8"/>
  <c r="I2248" i="8"/>
  <c r="M2247" i="8"/>
  <c r="L2247" i="8"/>
  <c r="K2247" i="8"/>
  <c r="J2247" i="8"/>
  <c r="I2247" i="8"/>
  <c r="M2246" i="8"/>
  <c r="L2246" i="8"/>
  <c r="K2246" i="8"/>
  <c r="J2246" i="8"/>
  <c r="I2246" i="8"/>
  <c r="M2245" i="8"/>
  <c r="L2245" i="8"/>
  <c r="K2245" i="8"/>
  <c r="J2245" i="8"/>
  <c r="I2245" i="8"/>
  <c r="M2244" i="8"/>
  <c r="L2244" i="8"/>
  <c r="K2244" i="8"/>
  <c r="J2244" i="8"/>
  <c r="I2244" i="8"/>
  <c r="M2243" i="8"/>
  <c r="L2243" i="8"/>
  <c r="K2243" i="8"/>
  <c r="J2243" i="8"/>
  <c r="I2243" i="8"/>
  <c r="M2242" i="8"/>
  <c r="L2242" i="8"/>
  <c r="K2242" i="8"/>
  <c r="J2242" i="8"/>
  <c r="I2242" i="8"/>
  <c r="M2241" i="8"/>
  <c r="L2241" i="8"/>
  <c r="K2241" i="8"/>
  <c r="J2241" i="8"/>
  <c r="I2241" i="8"/>
  <c r="M2240" i="8"/>
  <c r="L2240" i="8"/>
  <c r="K2240" i="8"/>
  <c r="J2240" i="8"/>
  <c r="I2240" i="8"/>
  <c r="M2239" i="8"/>
  <c r="L2239" i="8"/>
  <c r="K2239" i="8"/>
  <c r="J2239" i="8"/>
  <c r="I2239" i="8"/>
  <c r="M2238" i="8"/>
  <c r="L2238" i="8"/>
  <c r="K2238" i="8"/>
  <c r="J2238" i="8"/>
  <c r="I2238" i="8"/>
  <c r="M2237" i="8"/>
  <c r="L2237" i="8"/>
  <c r="K2237" i="8"/>
  <c r="J2237" i="8"/>
  <c r="I2237" i="8"/>
  <c r="M2236" i="8"/>
  <c r="L2236" i="8"/>
  <c r="K2236" i="8"/>
  <c r="J2236" i="8"/>
  <c r="I2236" i="8"/>
  <c r="M2235" i="8"/>
  <c r="L2235" i="8"/>
  <c r="K2235" i="8"/>
  <c r="J2235" i="8"/>
  <c r="I2235" i="8"/>
  <c r="M2234" i="8"/>
  <c r="L2234" i="8"/>
  <c r="K2234" i="8"/>
  <c r="J2234" i="8"/>
  <c r="I2234" i="8"/>
  <c r="M2233" i="8"/>
  <c r="L2233" i="8"/>
  <c r="K2233" i="8"/>
  <c r="J2233" i="8"/>
  <c r="I2233" i="8"/>
  <c r="M2232" i="8"/>
  <c r="L2232" i="8"/>
  <c r="K2232" i="8"/>
  <c r="J2232" i="8"/>
  <c r="I2232" i="8"/>
  <c r="M2231" i="8"/>
  <c r="L2231" i="8"/>
  <c r="K2231" i="8"/>
  <c r="J2231" i="8"/>
  <c r="I2231" i="8"/>
  <c r="M2230" i="8"/>
  <c r="L2230" i="8"/>
  <c r="K2230" i="8"/>
  <c r="J2230" i="8"/>
  <c r="I2230" i="8"/>
  <c r="M2229" i="8"/>
  <c r="L2229" i="8"/>
  <c r="K2229" i="8"/>
  <c r="J2229" i="8"/>
  <c r="I2229" i="8"/>
  <c r="M2228" i="8"/>
  <c r="L2228" i="8"/>
  <c r="K2228" i="8"/>
  <c r="J2228" i="8"/>
  <c r="I2228" i="8"/>
  <c r="M2227" i="8"/>
  <c r="L2227" i="8"/>
  <c r="K2227" i="8"/>
  <c r="J2227" i="8"/>
  <c r="I2227" i="8"/>
  <c r="M2226" i="8"/>
  <c r="L2226" i="8"/>
  <c r="K2226" i="8"/>
  <c r="J2226" i="8"/>
  <c r="I2226" i="8"/>
  <c r="M2225" i="8"/>
  <c r="L2225" i="8"/>
  <c r="K2225" i="8"/>
  <c r="J2225" i="8"/>
  <c r="I2225" i="8"/>
  <c r="M2224" i="8"/>
  <c r="L2224" i="8"/>
  <c r="K2224" i="8"/>
  <c r="J2224" i="8"/>
  <c r="I2224" i="8"/>
  <c r="M2223" i="8"/>
  <c r="L2223" i="8"/>
  <c r="K2223" i="8"/>
  <c r="J2223" i="8"/>
  <c r="I2223" i="8"/>
  <c r="M2222" i="8"/>
  <c r="L2222" i="8"/>
  <c r="K2222" i="8"/>
  <c r="J2222" i="8"/>
  <c r="I2222" i="8"/>
  <c r="M2221" i="8"/>
  <c r="L2221" i="8"/>
  <c r="K2221" i="8"/>
  <c r="J2221" i="8"/>
  <c r="I2221" i="8"/>
  <c r="M2220" i="8"/>
  <c r="L2220" i="8"/>
  <c r="K2220" i="8"/>
  <c r="J2220" i="8"/>
  <c r="I2220" i="8"/>
  <c r="M2219" i="8"/>
  <c r="L2219" i="8"/>
  <c r="K2219" i="8"/>
  <c r="J2219" i="8"/>
  <c r="I2219" i="8"/>
  <c r="M2218" i="8"/>
  <c r="L2218" i="8"/>
  <c r="K2218" i="8"/>
  <c r="J2218" i="8"/>
  <c r="I2218" i="8"/>
  <c r="M2217" i="8"/>
  <c r="L2217" i="8"/>
  <c r="K2217" i="8"/>
  <c r="J2217" i="8"/>
  <c r="I2217" i="8"/>
  <c r="M2216" i="8"/>
  <c r="L2216" i="8"/>
  <c r="K2216" i="8"/>
  <c r="J2216" i="8"/>
  <c r="I2216" i="8"/>
  <c r="M2215" i="8"/>
  <c r="L2215" i="8"/>
  <c r="K2215" i="8"/>
  <c r="J2215" i="8"/>
  <c r="I2215" i="8"/>
  <c r="M2214" i="8"/>
  <c r="L2214" i="8"/>
  <c r="K2214" i="8"/>
  <c r="J2214" i="8"/>
  <c r="I2214" i="8"/>
  <c r="M2213" i="8"/>
  <c r="L2213" i="8"/>
  <c r="K2213" i="8"/>
  <c r="J2213" i="8"/>
  <c r="I2213" i="8"/>
  <c r="M2212" i="8"/>
  <c r="L2212" i="8"/>
  <c r="K2212" i="8"/>
  <c r="J2212" i="8"/>
  <c r="I2212" i="8"/>
  <c r="M2211" i="8"/>
  <c r="L2211" i="8"/>
  <c r="K2211" i="8"/>
  <c r="J2211" i="8"/>
  <c r="I2211" i="8"/>
  <c r="M2210" i="8"/>
  <c r="L2210" i="8"/>
  <c r="K2210" i="8"/>
  <c r="J2210" i="8"/>
  <c r="I2210" i="8"/>
  <c r="M2209" i="8"/>
  <c r="L2209" i="8"/>
  <c r="K2209" i="8"/>
  <c r="J2209" i="8"/>
  <c r="I2209" i="8"/>
  <c r="M2208" i="8"/>
  <c r="L2208" i="8"/>
  <c r="K2208" i="8"/>
  <c r="J2208" i="8"/>
  <c r="I2208" i="8"/>
  <c r="M2207" i="8"/>
  <c r="L2207" i="8"/>
  <c r="K2207" i="8"/>
  <c r="J2207" i="8"/>
  <c r="I2207" i="8"/>
  <c r="M2206" i="8"/>
  <c r="L2206" i="8"/>
  <c r="K2206" i="8"/>
  <c r="J2206" i="8"/>
  <c r="I2206" i="8"/>
  <c r="M2205" i="8"/>
  <c r="L2205" i="8"/>
  <c r="K2205" i="8"/>
  <c r="J2205" i="8"/>
  <c r="I2205" i="8"/>
  <c r="M2204" i="8"/>
  <c r="L2204" i="8"/>
  <c r="K2204" i="8"/>
  <c r="J2204" i="8"/>
  <c r="I2204" i="8"/>
  <c r="M2203" i="8"/>
  <c r="L2203" i="8"/>
  <c r="K2203" i="8"/>
  <c r="J2203" i="8"/>
  <c r="I2203" i="8"/>
  <c r="M2202" i="8"/>
  <c r="L2202" i="8"/>
  <c r="K2202" i="8"/>
  <c r="J2202" i="8"/>
  <c r="I2202" i="8"/>
  <c r="M2201" i="8"/>
  <c r="L2201" i="8"/>
  <c r="K2201" i="8"/>
  <c r="J2201" i="8"/>
  <c r="I2201" i="8"/>
  <c r="M2200" i="8"/>
  <c r="L2200" i="8"/>
  <c r="K2200" i="8"/>
  <c r="J2200" i="8"/>
  <c r="I2200" i="8"/>
  <c r="M2199" i="8"/>
  <c r="L2199" i="8"/>
  <c r="K2199" i="8"/>
  <c r="J2199" i="8"/>
  <c r="I2199" i="8"/>
  <c r="M2198" i="8"/>
  <c r="L2198" i="8"/>
  <c r="K2198" i="8"/>
  <c r="J2198" i="8"/>
  <c r="I2198" i="8"/>
  <c r="M2197" i="8"/>
  <c r="L2197" i="8"/>
  <c r="K2197" i="8"/>
  <c r="J2197" i="8"/>
  <c r="I2197" i="8"/>
  <c r="M2196" i="8"/>
  <c r="L2196" i="8"/>
  <c r="K2196" i="8"/>
  <c r="J2196" i="8"/>
  <c r="I2196" i="8"/>
  <c r="M2195" i="8"/>
  <c r="L2195" i="8"/>
  <c r="K2195" i="8"/>
  <c r="J2195" i="8"/>
  <c r="I2195" i="8"/>
  <c r="M2194" i="8"/>
  <c r="L2194" i="8"/>
  <c r="K2194" i="8"/>
  <c r="J2194" i="8"/>
  <c r="I2194" i="8"/>
  <c r="M2193" i="8"/>
  <c r="L2193" i="8"/>
  <c r="K2193" i="8"/>
  <c r="J2193" i="8"/>
  <c r="I2193" i="8"/>
  <c r="M2192" i="8"/>
  <c r="L2192" i="8"/>
  <c r="K2192" i="8"/>
  <c r="J2192" i="8"/>
  <c r="I2192" i="8"/>
  <c r="M2191" i="8"/>
  <c r="L2191" i="8"/>
  <c r="K2191" i="8"/>
  <c r="J2191" i="8"/>
  <c r="I2191" i="8"/>
  <c r="M2190" i="8"/>
  <c r="L2190" i="8"/>
  <c r="K2190" i="8"/>
  <c r="J2190" i="8"/>
  <c r="I2190" i="8"/>
  <c r="M2189" i="8"/>
  <c r="L2189" i="8"/>
  <c r="K2189" i="8"/>
  <c r="J2189" i="8"/>
  <c r="I2189" i="8"/>
  <c r="M2188" i="8"/>
  <c r="L2188" i="8"/>
  <c r="K2188" i="8"/>
  <c r="J2188" i="8"/>
  <c r="I2188" i="8"/>
  <c r="M2187" i="8"/>
  <c r="L2187" i="8"/>
  <c r="K2187" i="8"/>
  <c r="J2187" i="8"/>
  <c r="I2187" i="8"/>
  <c r="M2186" i="8"/>
  <c r="L2186" i="8"/>
  <c r="K2186" i="8"/>
  <c r="J2186" i="8"/>
  <c r="I2186" i="8"/>
  <c r="M2185" i="8"/>
  <c r="L2185" i="8"/>
  <c r="K2185" i="8"/>
  <c r="J2185" i="8"/>
  <c r="I2185" i="8"/>
  <c r="M2184" i="8"/>
  <c r="L2184" i="8"/>
  <c r="K2184" i="8"/>
  <c r="J2184" i="8"/>
  <c r="I2184" i="8"/>
  <c r="M2183" i="8"/>
  <c r="L2183" i="8"/>
  <c r="K2183" i="8"/>
  <c r="J2183" i="8"/>
  <c r="I2183" i="8"/>
  <c r="M2182" i="8"/>
  <c r="L2182" i="8"/>
  <c r="K2182" i="8"/>
  <c r="J2182" i="8"/>
  <c r="I2182" i="8"/>
  <c r="M2181" i="8"/>
  <c r="L2181" i="8"/>
  <c r="K2181" i="8"/>
  <c r="J2181" i="8"/>
  <c r="I2181" i="8"/>
  <c r="M2180" i="8"/>
  <c r="L2180" i="8"/>
  <c r="K2180" i="8"/>
  <c r="J2180" i="8"/>
  <c r="I2180" i="8"/>
  <c r="M2179" i="8"/>
  <c r="L2179" i="8"/>
  <c r="K2179" i="8"/>
  <c r="J2179" i="8"/>
  <c r="I2179" i="8"/>
  <c r="M2178" i="8"/>
  <c r="L2178" i="8"/>
  <c r="K2178" i="8"/>
  <c r="J2178" i="8"/>
  <c r="I2178" i="8"/>
  <c r="M2177" i="8"/>
  <c r="L2177" i="8"/>
  <c r="K2177" i="8"/>
  <c r="J2177" i="8"/>
  <c r="I2177" i="8"/>
  <c r="M2176" i="8"/>
  <c r="L2176" i="8"/>
  <c r="K2176" i="8"/>
  <c r="J2176" i="8"/>
  <c r="I2176" i="8"/>
  <c r="M2175" i="8"/>
  <c r="L2175" i="8"/>
  <c r="K2175" i="8"/>
  <c r="J2175" i="8"/>
  <c r="I2175" i="8"/>
  <c r="M2174" i="8"/>
  <c r="L2174" i="8"/>
  <c r="K2174" i="8"/>
  <c r="J2174" i="8"/>
  <c r="I2174" i="8"/>
  <c r="M2173" i="8"/>
  <c r="L2173" i="8"/>
  <c r="K2173" i="8"/>
  <c r="J2173" i="8"/>
  <c r="I2173" i="8"/>
  <c r="M2172" i="8"/>
  <c r="L2172" i="8"/>
  <c r="K2172" i="8"/>
  <c r="J2172" i="8"/>
  <c r="I2172" i="8"/>
  <c r="M2171" i="8"/>
  <c r="L2171" i="8"/>
  <c r="K2171" i="8"/>
  <c r="J2171" i="8"/>
  <c r="I2171" i="8"/>
  <c r="M2170" i="8"/>
  <c r="L2170" i="8"/>
  <c r="K2170" i="8"/>
  <c r="J2170" i="8"/>
  <c r="I2170" i="8"/>
  <c r="M2169" i="8"/>
  <c r="L2169" i="8"/>
  <c r="K2169" i="8"/>
  <c r="J2169" i="8"/>
  <c r="I2169" i="8"/>
  <c r="M2168" i="8"/>
  <c r="L2168" i="8"/>
  <c r="K2168" i="8"/>
  <c r="J2168" i="8"/>
  <c r="I2168" i="8"/>
  <c r="M2167" i="8"/>
  <c r="L2167" i="8"/>
  <c r="K2167" i="8"/>
  <c r="J2167" i="8"/>
  <c r="I2167" i="8"/>
  <c r="M2166" i="8"/>
  <c r="L2166" i="8"/>
  <c r="K2166" i="8"/>
  <c r="J2166" i="8"/>
  <c r="I2166" i="8"/>
  <c r="M2165" i="8"/>
  <c r="L2165" i="8"/>
  <c r="K2165" i="8"/>
  <c r="J2165" i="8"/>
  <c r="I2165" i="8"/>
  <c r="M2164" i="8"/>
  <c r="L2164" i="8"/>
  <c r="K2164" i="8"/>
  <c r="J2164" i="8"/>
  <c r="I2164" i="8"/>
  <c r="M2163" i="8"/>
  <c r="L2163" i="8"/>
  <c r="K2163" i="8"/>
  <c r="J2163" i="8"/>
  <c r="I2163" i="8"/>
  <c r="M2162" i="8"/>
  <c r="L2162" i="8"/>
  <c r="K2162" i="8"/>
  <c r="J2162" i="8"/>
  <c r="I2162" i="8"/>
  <c r="M2161" i="8"/>
  <c r="L2161" i="8"/>
  <c r="K2161" i="8"/>
  <c r="J2161" i="8"/>
  <c r="I2161" i="8"/>
  <c r="M2160" i="8"/>
  <c r="L2160" i="8"/>
  <c r="K2160" i="8"/>
  <c r="J2160" i="8"/>
  <c r="I2160" i="8"/>
  <c r="M2159" i="8"/>
  <c r="L2159" i="8"/>
  <c r="K2159" i="8"/>
  <c r="J2159" i="8"/>
  <c r="I2159" i="8"/>
  <c r="M2158" i="8"/>
  <c r="L2158" i="8"/>
  <c r="K2158" i="8"/>
  <c r="J2158" i="8"/>
  <c r="I2158" i="8"/>
  <c r="M2157" i="8"/>
  <c r="L2157" i="8"/>
  <c r="K2157" i="8"/>
  <c r="J2157" i="8"/>
  <c r="I2157" i="8"/>
  <c r="M2156" i="8"/>
  <c r="L2156" i="8"/>
  <c r="K2156" i="8"/>
  <c r="J2156" i="8"/>
  <c r="I2156" i="8"/>
  <c r="M2155" i="8"/>
  <c r="L2155" i="8"/>
  <c r="K2155" i="8"/>
  <c r="J2155" i="8"/>
  <c r="I2155" i="8"/>
  <c r="M2154" i="8"/>
  <c r="L2154" i="8"/>
  <c r="K2154" i="8"/>
  <c r="J2154" i="8"/>
  <c r="I2154" i="8"/>
  <c r="M2153" i="8"/>
  <c r="L2153" i="8"/>
  <c r="K2153" i="8"/>
  <c r="J2153" i="8"/>
  <c r="I2153" i="8"/>
  <c r="M2152" i="8"/>
  <c r="L2152" i="8"/>
  <c r="K2152" i="8"/>
  <c r="J2152" i="8"/>
  <c r="I2152" i="8"/>
  <c r="M2151" i="8"/>
  <c r="L2151" i="8"/>
  <c r="K2151" i="8"/>
  <c r="J2151" i="8"/>
  <c r="I2151" i="8"/>
  <c r="M2150" i="8"/>
  <c r="L2150" i="8"/>
  <c r="K2150" i="8"/>
  <c r="J2150" i="8"/>
  <c r="I2150" i="8"/>
  <c r="M2149" i="8"/>
  <c r="L2149" i="8"/>
  <c r="K2149" i="8"/>
  <c r="J2149" i="8"/>
  <c r="I2149" i="8"/>
  <c r="M2148" i="8"/>
  <c r="L2148" i="8"/>
  <c r="K2148" i="8"/>
  <c r="J2148" i="8"/>
  <c r="I2148" i="8"/>
  <c r="M2147" i="8"/>
  <c r="L2147" i="8"/>
  <c r="K2147" i="8"/>
  <c r="J2147" i="8"/>
  <c r="I2147" i="8"/>
  <c r="M2146" i="8"/>
  <c r="L2146" i="8"/>
  <c r="K2146" i="8"/>
  <c r="J2146" i="8"/>
  <c r="I2146" i="8"/>
  <c r="M2145" i="8"/>
  <c r="L2145" i="8"/>
  <c r="K2145" i="8"/>
  <c r="J2145" i="8"/>
  <c r="I2145" i="8"/>
  <c r="M2144" i="8"/>
  <c r="L2144" i="8"/>
  <c r="K2144" i="8"/>
  <c r="J2144" i="8"/>
  <c r="I2144" i="8"/>
  <c r="M2143" i="8"/>
  <c r="L2143" i="8"/>
  <c r="K2143" i="8"/>
  <c r="J2143" i="8"/>
  <c r="I2143" i="8"/>
  <c r="M2142" i="8"/>
  <c r="L2142" i="8"/>
  <c r="K2142" i="8"/>
  <c r="J2142" i="8"/>
  <c r="I2142" i="8"/>
  <c r="M2141" i="8"/>
  <c r="L2141" i="8"/>
  <c r="K2141" i="8"/>
  <c r="J2141" i="8"/>
  <c r="I2141" i="8"/>
  <c r="M2140" i="8"/>
  <c r="L2140" i="8"/>
  <c r="K2140" i="8"/>
  <c r="J2140" i="8"/>
  <c r="I2140" i="8"/>
  <c r="M2139" i="8"/>
  <c r="L2139" i="8"/>
  <c r="K2139" i="8"/>
  <c r="J2139" i="8"/>
  <c r="I2139" i="8"/>
  <c r="M2138" i="8"/>
  <c r="L2138" i="8"/>
  <c r="K2138" i="8"/>
  <c r="J2138" i="8"/>
  <c r="I2138" i="8"/>
  <c r="M2137" i="8"/>
  <c r="L2137" i="8"/>
  <c r="K2137" i="8"/>
  <c r="J2137" i="8"/>
  <c r="I2137" i="8"/>
  <c r="M2136" i="8"/>
  <c r="L2136" i="8"/>
  <c r="K2136" i="8"/>
  <c r="J2136" i="8"/>
  <c r="I2136" i="8"/>
  <c r="M2135" i="8"/>
  <c r="L2135" i="8"/>
  <c r="K2135" i="8"/>
  <c r="J2135" i="8"/>
  <c r="I2135" i="8"/>
  <c r="M2134" i="8"/>
  <c r="L2134" i="8"/>
  <c r="K2134" i="8"/>
  <c r="J2134" i="8"/>
  <c r="I2134" i="8"/>
  <c r="M2133" i="8"/>
  <c r="L2133" i="8"/>
  <c r="K2133" i="8"/>
  <c r="J2133" i="8"/>
  <c r="I2133" i="8"/>
  <c r="M2132" i="8"/>
  <c r="L2132" i="8"/>
  <c r="K2132" i="8"/>
  <c r="J2132" i="8"/>
  <c r="I2132" i="8"/>
  <c r="M2131" i="8"/>
  <c r="L2131" i="8"/>
  <c r="K2131" i="8"/>
  <c r="J2131" i="8"/>
  <c r="I2131" i="8"/>
  <c r="M2130" i="8"/>
  <c r="L2130" i="8"/>
  <c r="K2130" i="8"/>
  <c r="J2130" i="8"/>
  <c r="I2130" i="8"/>
  <c r="M2129" i="8"/>
  <c r="L2129" i="8"/>
  <c r="K2129" i="8"/>
  <c r="J2129" i="8"/>
  <c r="I2129" i="8"/>
  <c r="M2128" i="8"/>
  <c r="L2128" i="8"/>
  <c r="K2128" i="8"/>
  <c r="J2128" i="8"/>
  <c r="I2128" i="8"/>
  <c r="M2127" i="8"/>
  <c r="L2127" i="8"/>
  <c r="K2127" i="8"/>
  <c r="J2127" i="8"/>
  <c r="I2127" i="8"/>
  <c r="M2126" i="8"/>
  <c r="L2126" i="8"/>
  <c r="K2126" i="8"/>
  <c r="J2126" i="8"/>
  <c r="I2126" i="8"/>
  <c r="M2125" i="8"/>
  <c r="L2125" i="8"/>
  <c r="K2125" i="8"/>
  <c r="J2125" i="8"/>
  <c r="I2125" i="8"/>
  <c r="M2124" i="8"/>
  <c r="L2124" i="8"/>
  <c r="K2124" i="8"/>
  <c r="J2124" i="8"/>
  <c r="I2124" i="8"/>
  <c r="M2123" i="8"/>
  <c r="L2123" i="8"/>
  <c r="K2123" i="8"/>
  <c r="J2123" i="8"/>
  <c r="I2123" i="8"/>
  <c r="M2122" i="8"/>
  <c r="L2122" i="8"/>
  <c r="K2122" i="8"/>
  <c r="J2122" i="8"/>
  <c r="I2122" i="8"/>
  <c r="M2121" i="8"/>
  <c r="L2121" i="8"/>
  <c r="K2121" i="8"/>
  <c r="J2121" i="8"/>
  <c r="I2121" i="8"/>
  <c r="M2120" i="8"/>
  <c r="L2120" i="8"/>
  <c r="K2120" i="8"/>
  <c r="J2120" i="8"/>
  <c r="I2120" i="8"/>
  <c r="M2119" i="8"/>
  <c r="L2119" i="8"/>
  <c r="K2119" i="8"/>
  <c r="J2119" i="8"/>
  <c r="I2119" i="8"/>
  <c r="M2118" i="8"/>
  <c r="L2118" i="8"/>
  <c r="K2118" i="8"/>
  <c r="J2118" i="8"/>
  <c r="I2118" i="8"/>
  <c r="M2117" i="8"/>
  <c r="L2117" i="8"/>
  <c r="K2117" i="8"/>
  <c r="J2117" i="8"/>
  <c r="I2117" i="8"/>
  <c r="M2116" i="8"/>
  <c r="L2116" i="8"/>
  <c r="K2116" i="8"/>
  <c r="J2116" i="8"/>
  <c r="I2116" i="8"/>
  <c r="M2115" i="8"/>
  <c r="L2115" i="8"/>
  <c r="K2115" i="8"/>
  <c r="J2115" i="8"/>
  <c r="I2115" i="8"/>
  <c r="M2114" i="8"/>
  <c r="L2114" i="8"/>
  <c r="K2114" i="8"/>
  <c r="J2114" i="8"/>
  <c r="I2114" i="8"/>
  <c r="M2113" i="8"/>
  <c r="L2113" i="8"/>
  <c r="K2113" i="8"/>
  <c r="J2113" i="8"/>
  <c r="I2113" i="8"/>
  <c r="M2112" i="8"/>
  <c r="L2112" i="8"/>
  <c r="K2112" i="8"/>
  <c r="J2112" i="8"/>
  <c r="I2112" i="8"/>
  <c r="M2111" i="8"/>
  <c r="L2111" i="8"/>
  <c r="K2111" i="8"/>
  <c r="J2111" i="8"/>
  <c r="I2111" i="8"/>
  <c r="M2110" i="8"/>
  <c r="L2110" i="8"/>
  <c r="K2110" i="8"/>
  <c r="J2110" i="8"/>
  <c r="I2110" i="8"/>
  <c r="M2109" i="8"/>
  <c r="L2109" i="8"/>
  <c r="K2109" i="8"/>
  <c r="J2109" i="8"/>
  <c r="I2109" i="8"/>
  <c r="M2108" i="8"/>
  <c r="L2108" i="8"/>
  <c r="K2108" i="8"/>
  <c r="J2108" i="8"/>
  <c r="I2108" i="8"/>
  <c r="M2107" i="8"/>
  <c r="L2107" i="8"/>
  <c r="K2107" i="8"/>
  <c r="J2107" i="8"/>
  <c r="I2107" i="8"/>
  <c r="M2106" i="8"/>
  <c r="L2106" i="8"/>
  <c r="K2106" i="8"/>
  <c r="J2106" i="8"/>
  <c r="I2106" i="8"/>
  <c r="M2105" i="8"/>
  <c r="L2105" i="8"/>
  <c r="K2105" i="8"/>
  <c r="J2105" i="8"/>
  <c r="I2105" i="8"/>
  <c r="M2104" i="8"/>
  <c r="L2104" i="8"/>
  <c r="K2104" i="8"/>
  <c r="J2104" i="8"/>
  <c r="I2104" i="8"/>
  <c r="M2103" i="8"/>
  <c r="L2103" i="8"/>
  <c r="K2103" i="8"/>
  <c r="J2103" i="8"/>
  <c r="I2103" i="8"/>
  <c r="M2102" i="8"/>
  <c r="L2102" i="8"/>
  <c r="K2102" i="8"/>
  <c r="J2102" i="8"/>
  <c r="I2102" i="8"/>
  <c r="M2101" i="8"/>
  <c r="L2101" i="8"/>
  <c r="K2101" i="8"/>
  <c r="J2101" i="8"/>
  <c r="I2101" i="8"/>
  <c r="M2100" i="8"/>
  <c r="L2100" i="8"/>
  <c r="K2100" i="8"/>
  <c r="J2100" i="8"/>
  <c r="I2100" i="8"/>
  <c r="M2099" i="8"/>
  <c r="L2099" i="8"/>
  <c r="K2099" i="8"/>
  <c r="J2099" i="8"/>
  <c r="I2099" i="8"/>
  <c r="M2098" i="8"/>
  <c r="L2098" i="8"/>
  <c r="K2098" i="8"/>
  <c r="J2098" i="8"/>
  <c r="I2098" i="8"/>
  <c r="M2097" i="8"/>
  <c r="L2097" i="8"/>
  <c r="K2097" i="8"/>
  <c r="J2097" i="8"/>
  <c r="I2097" i="8"/>
  <c r="M2096" i="8"/>
  <c r="L2096" i="8"/>
  <c r="K2096" i="8"/>
  <c r="J2096" i="8"/>
  <c r="I2096" i="8"/>
  <c r="M2095" i="8"/>
  <c r="L2095" i="8"/>
  <c r="K2095" i="8"/>
  <c r="J2095" i="8"/>
  <c r="I2095" i="8"/>
  <c r="M2094" i="8"/>
  <c r="L2094" i="8"/>
  <c r="K2094" i="8"/>
  <c r="J2094" i="8"/>
  <c r="I2094" i="8"/>
  <c r="M2093" i="8"/>
  <c r="L2093" i="8"/>
  <c r="K2093" i="8"/>
  <c r="J2093" i="8"/>
  <c r="I2093" i="8"/>
  <c r="M2092" i="8"/>
  <c r="L2092" i="8"/>
  <c r="K2092" i="8"/>
  <c r="J2092" i="8"/>
  <c r="I2092" i="8"/>
  <c r="M2091" i="8"/>
  <c r="L2091" i="8"/>
  <c r="K2091" i="8"/>
  <c r="J2091" i="8"/>
  <c r="I2091" i="8"/>
  <c r="M2090" i="8"/>
  <c r="L2090" i="8"/>
  <c r="K2090" i="8"/>
  <c r="J2090" i="8"/>
  <c r="I2090" i="8"/>
  <c r="M2089" i="8"/>
  <c r="L2089" i="8"/>
  <c r="K2089" i="8"/>
  <c r="J2089" i="8"/>
  <c r="I2089" i="8"/>
  <c r="M2088" i="8"/>
  <c r="L2088" i="8"/>
  <c r="K2088" i="8"/>
  <c r="J2088" i="8"/>
  <c r="I2088" i="8"/>
  <c r="M2087" i="8"/>
  <c r="L2087" i="8"/>
  <c r="K2087" i="8"/>
  <c r="J2087" i="8"/>
  <c r="I2087" i="8"/>
  <c r="M2086" i="8"/>
  <c r="L2086" i="8"/>
  <c r="K2086" i="8"/>
  <c r="J2086" i="8"/>
  <c r="I2086" i="8"/>
  <c r="M2085" i="8"/>
  <c r="L2085" i="8"/>
  <c r="K2085" i="8"/>
  <c r="J2085" i="8"/>
  <c r="I2085" i="8"/>
  <c r="M2084" i="8"/>
  <c r="L2084" i="8"/>
  <c r="K2084" i="8"/>
  <c r="J2084" i="8"/>
  <c r="I2084" i="8"/>
  <c r="M2083" i="8"/>
  <c r="L2083" i="8"/>
  <c r="K2083" i="8"/>
  <c r="J2083" i="8"/>
  <c r="I2083" i="8"/>
  <c r="M2082" i="8"/>
  <c r="L2082" i="8"/>
  <c r="K2082" i="8"/>
  <c r="J2082" i="8"/>
  <c r="I2082" i="8"/>
  <c r="M2081" i="8"/>
  <c r="L2081" i="8"/>
  <c r="K2081" i="8"/>
  <c r="J2081" i="8"/>
  <c r="I2081" i="8"/>
  <c r="M2080" i="8"/>
  <c r="L2080" i="8"/>
  <c r="K2080" i="8"/>
  <c r="J2080" i="8"/>
  <c r="I2080" i="8"/>
  <c r="M2079" i="8"/>
  <c r="L2079" i="8"/>
  <c r="K2079" i="8"/>
  <c r="J2079" i="8"/>
  <c r="I2079" i="8"/>
  <c r="M2078" i="8"/>
  <c r="L2078" i="8"/>
  <c r="K2078" i="8"/>
  <c r="J2078" i="8"/>
  <c r="I2078" i="8"/>
  <c r="M2077" i="8"/>
  <c r="L2077" i="8"/>
  <c r="K2077" i="8"/>
  <c r="J2077" i="8"/>
  <c r="I2077" i="8"/>
  <c r="M2076" i="8"/>
  <c r="L2076" i="8"/>
  <c r="K2076" i="8"/>
  <c r="J2076" i="8"/>
  <c r="I2076" i="8"/>
  <c r="M2075" i="8"/>
  <c r="L2075" i="8"/>
  <c r="K2075" i="8"/>
  <c r="J2075" i="8"/>
  <c r="I2075" i="8"/>
  <c r="M2074" i="8"/>
  <c r="L2074" i="8"/>
  <c r="K2074" i="8"/>
  <c r="J2074" i="8"/>
  <c r="I2074" i="8"/>
  <c r="M2073" i="8"/>
  <c r="L2073" i="8"/>
  <c r="K2073" i="8"/>
  <c r="J2073" i="8"/>
  <c r="I2073" i="8"/>
  <c r="M2072" i="8"/>
  <c r="L2072" i="8"/>
  <c r="K2072" i="8"/>
  <c r="J2072" i="8"/>
  <c r="I2072" i="8"/>
  <c r="M2071" i="8"/>
  <c r="L2071" i="8"/>
  <c r="K2071" i="8"/>
  <c r="J2071" i="8"/>
  <c r="I2071" i="8"/>
  <c r="M2070" i="8"/>
  <c r="L2070" i="8"/>
  <c r="K2070" i="8"/>
  <c r="J2070" i="8"/>
  <c r="I2070" i="8"/>
  <c r="M2069" i="8"/>
  <c r="L2069" i="8"/>
  <c r="K2069" i="8"/>
  <c r="J2069" i="8"/>
  <c r="I2069" i="8"/>
  <c r="M2068" i="8"/>
  <c r="L2068" i="8"/>
  <c r="K2068" i="8"/>
  <c r="J2068" i="8"/>
  <c r="I2068" i="8"/>
  <c r="M2067" i="8"/>
  <c r="L2067" i="8"/>
  <c r="K2067" i="8"/>
  <c r="J2067" i="8"/>
  <c r="I2067" i="8"/>
  <c r="M2066" i="8"/>
  <c r="L2066" i="8"/>
  <c r="K2066" i="8"/>
  <c r="J2066" i="8"/>
  <c r="I2066" i="8"/>
  <c r="M2065" i="8"/>
  <c r="L2065" i="8"/>
  <c r="K2065" i="8"/>
  <c r="J2065" i="8"/>
  <c r="I2065" i="8"/>
  <c r="M2064" i="8"/>
  <c r="L2064" i="8"/>
  <c r="K2064" i="8"/>
  <c r="J2064" i="8"/>
  <c r="I2064" i="8"/>
  <c r="M2063" i="8"/>
  <c r="L2063" i="8"/>
  <c r="K2063" i="8"/>
  <c r="J2063" i="8"/>
  <c r="I2063" i="8"/>
  <c r="M2062" i="8"/>
  <c r="L2062" i="8"/>
  <c r="K2062" i="8"/>
  <c r="J2062" i="8"/>
  <c r="I2062" i="8"/>
  <c r="M2061" i="8"/>
  <c r="L2061" i="8"/>
  <c r="K2061" i="8"/>
  <c r="J2061" i="8"/>
  <c r="I2061" i="8"/>
  <c r="M2060" i="8"/>
  <c r="L2060" i="8"/>
  <c r="K2060" i="8"/>
  <c r="J2060" i="8"/>
  <c r="I2060" i="8"/>
  <c r="M2059" i="8"/>
  <c r="L2059" i="8"/>
  <c r="K2059" i="8"/>
  <c r="J2059" i="8"/>
  <c r="I2059" i="8"/>
  <c r="M2058" i="8"/>
  <c r="L2058" i="8"/>
  <c r="K2058" i="8"/>
  <c r="J2058" i="8"/>
  <c r="I2058" i="8"/>
  <c r="M2057" i="8"/>
  <c r="L2057" i="8"/>
  <c r="K2057" i="8"/>
  <c r="J2057" i="8"/>
  <c r="I2057" i="8"/>
  <c r="M2056" i="8"/>
  <c r="L2056" i="8"/>
  <c r="K2056" i="8"/>
  <c r="J2056" i="8"/>
  <c r="I2056" i="8"/>
  <c r="M2055" i="8"/>
  <c r="L2055" i="8"/>
  <c r="K2055" i="8"/>
  <c r="J2055" i="8"/>
  <c r="I2055" i="8"/>
  <c r="M2054" i="8"/>
  <c r="L2054" i="8"/>
  <c r="K2054" i="8"/>
  <c r="J2054" i="8"/>
  <c r="I2054" i="8"/>
  <c r="M2053" i="8"/>
  <c r="L2053" i="8"/>
  <c r="K2053" i="8"/>
  <c r="J2053" i="8"/>
  <c r="I2053" i="8"/>
  <c r="M2052" i="8"/>
  <c r="L2052" i="8"/>
  <c r="K2052" i="8"/>
  <c r="J2052" i="8"/>
  <c r="I2052" i="8"/>
  <c r="M2051" i="8"/>
  <c r="L2051" i="8"/>
  <c r="K2051" i="8"/>
  <c r="J2051" i="8"/>
  <c r="I2051" i="8"/>
  <c r="M2050" i="8"/>
  <c r="L2050" i="8"/>
  <c r="K2050" i="8"/>
  <c r="J2050" i="8"/>
  <c r="I2050" i="8"/>
  <c r="M2049" i="8"/>
  <c r="L2049" i="8"/>
  <c r="K2049" i="8"/>
  <c r="J2049" i="8"/>
  <c r="I2049" i="8"/>
  <c r="M2048" i="8"/>
  <c r="L2048" i="8"/>
  <c r="K2048" i="8"/>
  <c r="J2048" i="8"/>
  <c r="I2048" i="8"/>
  <c r="M2047" i="8"/>
  <c r="L2047" i="8"/>
  <c r="K2047" i="8"/>
  <c r="J2047" i="8"/>
  <c r="I2047" i="8"/>
  <c r="M2046" i="8"/>
  <c r="L2046" i="8"/>
  <c r="K2046" i="8"/>
  <c r="J2046" i="8"/>
  <c r="I2046" i="8"/>
  <c r="M2045" i="8"/>
  <c r="L2045" i="8"/>
  <c r="K2045" i="8"/>
  <c r="J2045" i="8"/>
  <c r="I2045" i="8"/>
  <c r="M2044" i="8"/>
  <c r="L2044" i="8"/>
  <c r="K2044" i="8"/>
  <c r="J2044" i="8"/>
  <c r="I2044" i="8"/>
  <c r="M2043" i="8"/>
  <c r="L2043" i="8"/>
  <c r="K2043" i="8"/>
  <c r="J2043" i="8"/>
  <c r="I2043" i="8"/>
  <c r="M2042" i="8"/>
  <c r="L2042" i="8"/>
  <c r="K2042" i="8"/>
  <c r="J2042" i="8"/>
  <c r="I2042" i="8"/>
  <c r="M2041" i="8"/>
  <c r="L2041" i="8"/>
  <c r="K2041" i="8"/>
  <c r="J2041" i="8"/>
  <c r="I2041" i="8"/>
  <c r="M2040" i="8"/>
  <c r="L2040" i="8"/>
  <c r="K2040" i="8"/>
  <c r="J2040" i="8"/>
  <c r="I2040" i="8"/>
  <c r="M2039" i="8"/>
  <c r="L2039" i="8"/>
  <c r="K2039" i="8"/>
  <c r="J2039" i="8"/>
  <c r="I2039" i="8"/>
  <c r="M2038" i="8"/>
  <c r="L2038" i="8"/>
  <c r="K2038" i="8"/>
  <c r="J2038" i="8"/>
  <c r="I2038" i="8"/>
  <c r="M2037" i="8"/>
  <c r="L2037" i="8"/>
  <c r="K2037" i="8"/>
  <c r="J2037" i="8"/>
  <c r="I2037" i="8"/>
  <c r="M2036" i="8"/>
  <c r="L2036" i="8"/>
  <c r="K2036" i="8"/>
  <c r="J2036" i="8"/>
  <c r="I2036" i="8"/>
  <c r="M2035" i="8"/>
  <c r="L2035" i="8"/>
  <c r="K2035" i="8"/>
  <c r="J2035" i="8"/>
  <c r="I2035" i="8"/>
  <c r="M2034" i="8"/>
  <c r="L2034" i="8"/>
  <c r="K2034" i="8"/>
  <c r="J2034" i="8"/>
  <c r="I2034" i="8"/>
  <c r="M2033" i="8"/>
  <c r="L2033" i="8"/>
  <c r="K2033" i="8"/>
  <c r="J2033" i="8"/>
  <c r="I2033" i="8"/>
  <c r="M2032" i="8"/>
  <c r="L2032" i="8"/>
  <c r="K2032" i="8"/>
  <c r="J2032" i="8"/>
  <c r="I2032" i="8"/>
  <c r="M2031" i="8"/>
  <c r="L2031" i="8"/>
  <c r="K2031" i="8"/>
  <c r="J2031" i="8"/>
  <c r="I2031" i="8"/>
  <c r="M2030" i="8"/>
  <c r="L2030" i="8"/>
  <c r="K2030" i="8"/>
  <c r="J2030" i="8"/>
  <c r="I2030" i="8"/>
  <c r="M2029" i="8"/>
  <c r="L2029" i="8"/>
  <c r="K2029" i="8"/>
  <c r="J2029" i="8"/>
  <c r="I2029" i="8"/>
  <c r="M2028" i="8"/>
  <c r="L2028" i="8"/>
  <c r="K2028" i="8"/>
  <c r="J2028" i="8"/>
  <c r="I2028" i="8"/>
  <c r="M2027" i="8"/>
  <c r="L2027" i="8"/>
  <c r="K2027" i="8"/>
  <c r="J2027" i="8"/>
  <c r="I2027" i="8"/>
  <c r="M2026" i="8"/>
  <c r="L2026" i="8"/>
  <c r="K2026" i="8"/>
  <c r="J2026" i="8"/>
  <c r="I2026" i="8"/>
  <c r="M2025" i="8"/>
  <c r="L2025" i="8"/>
  <c r="K2025" i="8"/>
  <c r="J2025" i="8"/>
  <c r="I2025" i="8"/>
  <c r="M2024" i="8"/>
  <c r="L2024" i="8"/>
  <c r="K2024" i="8"/>
  <c r="J2024" i="8"/>
  <c r="I2024" i="8"/>
  <c r="M2023" i="8"/>
  <c r="L2023" i="8"/>
  <c r="K2023" i="8"/>
  <c r="J2023" i="8"/>
  <c r="I2023" i="8"/>
  <c r="M2022" i="8"/>
  <c r="L2022" i="8"/>
  <c r="K2022" i="8"/>
  <c r="J2022" i="8"/>
  <c r="I2022" i="8"/>
  <c r="M2021" i="8"/>
  <c r="L2021" i="8"/>
  <c r="K2021" i="8"/>
  <c r="J2021" i="8"/>
  <c r="I2021" i="8"/>
  <c r="M2020" i="8"/>
  <c r="L2020" i="8"/>
  <c r="K2020" i="8"/>
  <c r="J2020" i="8"/>
  <c r="I2020" i="8"/>
  <c r="M2019" i="8"/>
  <c r="L2019" i="8"/>
  <c r="K2019" i="8"/>
  <c r="J2019" i="8"/>
  <c r="I2019" i="8"/>
  <c r="M2018" i="8"/>
  <c r="L2018" i="8"/>
  <c r="K2018" i="8"/>
  <c r="J2018" i="8"/>
  <c r="I2018" i="8"/>
  <c r="M2017" i="8"/>
  <c r="L2017" i="8"/>
  <c r="K2017" i="8"/>
  <c r="J2017" i="8"/>
  <c r="I2017" i="8"/>
  <c r="M2016" i="8"/>
  <c r="L2016" i="8"/>
  <c r="K2016" i="8"/>
  <c r="J2016" i="8"/>
  <c r="I2016" i="8"/>
  <c r="M2015" i="8"/>
  <c r="L2015" i="8"/>
  <c r="K2015" i="8"/>
  <c r="J2015" i="8"/>
  <c r="I2015" i="8"/>
  <c r="M2014" i="8"/>
  <c r="L2014" i="8"/>
  <c r="K2014" i="8"/>
  <c r="J2014" i="8"/>
  <c r="I2014" i="8"/>
  <c r="M2013" i="8"/>
  <c r="L2013" i="8"/>
  <c r="K2013" i="8"/>
  <c r="J2013" i="8"/>
  <c r="I2013" i="8"/>
  <c r="M2012" i="8"/>
  <c r="L2012" i="8"/>
  <c r="K2012" i="8"/>
  <c r="J2012" i="8"/>
  <c r="I2012" i="8"/>
  <c r="M2011" i="8"/>
  <c r="L2011" i="8"/>
  <c r="K2011" i="8"/>
  <c r="J2011" i="8"/>
  <c r="I2011" i="8"/>
  <c r="M2010" i="8"/>
  <c r="L2010" i="8"/>
  <c r="K2010" i="8"/>
  <c r="J2010" i="8"/>
  <c r="I2010" i="8"/>
  <c r="M2009" i="8"/>
  <c r="L2009" i="8"/>
  <c r="K2009" i="8"/>
  <c r="J2009" i="8"/>
  <c r="I2009" i="8"/>
  <c r="M2008" i="8"/>
  <c r="L2008" i="8"/>
  <c r="K2008" i="8"/>
  <c r="J2008" i="8"/>
  <c r="I2008" i="8"/>
  <c r="M2007" i="8"/>
  <c r="L2007" i="8"/>
  <c r="K2007" i="8"/>
  <c r="J2007" i="8"/>
  <c r="I2007" i="8"/>
  <c r="M2006" i="8"/>
  <c r="L2006" i="8"/>
  <c r="K2006" i="8"/>
  <c r="J2006" i="8"/>
  <c r="I2006" i="8"/>
  <c r="M2005" i="8"/>
  <c r="L2005" i="8"/>
  <c r="K2005" i="8"/>
  <c r="J2005" i="8"/>
  <c r="I2005" i="8"/>
  <c r="M2004" i="8"/>
  <c r="L2004" i="8"/>
  <c r="K2004" i="8"/>
  <c r="J2004" i="8"/>
  <c r="I2004" i="8"/>
  <c r="M2003" i="8"/>
  <c r="L2003" i="8"/>
  <c r="K2003" i="8"/>
  <c r="J2003" i="8"/>
  <c r="I2003" i="8"/>
  <c r="M2002" i="8"/>
  <c r="L2002" i="8"/>
  <c r="K2002" i="8"/>
  <c r="J2002" i="8"/>
  <c r="I2002" i="8"/>
  <c r="M2001" i="8"/>
  <c r="L2001" i="8"/>
  <c r="K2001" i="8"/>
  <c r="J2001" i="8"/>
  <c r="I2001" i="8"/>
  <c r="M2000" i="8"/>
  <c r="L2000" i="8"/>
  <c r="K2000" i="8"/>
  <c r="J2000" i="8"/>
  <c r="I2000" i="8"/>
  <c r="M1999" i="8"/>
  <c r="L1999" i="8"/>
  <c r="K1999" i="8"/>
  <c r="J1999" i="8"/>
  <c r="I1999" i="8"/>
  <c r="M1998" i="8"/>
  <c r="L1998" i="8"/>
  <c r="K1998" i="8"/>
  <c r="J1998" i="8"/>
  <c r="I1998" i="8"/>
  <c r="M1997" i="8"/>
  <c r="L1997" i="8"/>
  <c r="K1997" i="8"/>
  <c r="J1997" i="8"/>
  <c r="I1997" i="8"/>
  <c r="M1996" i="8"/>
  <c r="L1996" i="8"/>
  <c r="K1996" i="8"/>
  <c r="J1996" i="8"/>
  <c r="I1996" i="8"/>
  <c r="M1995" i="8"/>
  <c r="L1995" i="8"/>
  <c r="K1995" i="8"/>
  <c r="J1995" i="8"/>
  <c r="I1995" i="8"/>
  <c r="M1994" i="8"/>
  <c r="L1994" i="8"/>
  <c r="K1994" i="8"/>
  <c r="J1994" i="8"/>
  <c r="I1994" i="8"/>
  <c r="M1993" i="8"/>
  <c r="L1993" i="8"/>
  <c r="K1993" i="8"/>
  <c r="J1993" i="8"/>
  <c r="I1993" i="8"/>
  <c r="M1992" i="8"/>
  <c r="L1992" i="8"/>
  <c r="K1992" i="8"/>
  <c r="J1992" i="8"/>
  <c r="I1992" i="8"/>
  <c r="M1991" i="8"/>
  <c r="L1991" i="8"/>
  <c r="K1991" i="8"/>
  <c r="J1991" i="8"/>
  <c r="I1991" i="8"/>
  <c r="M1990" i="8"/>
  <c r="L1990" i="8"/>
  <c r="K1990" i="8"/>
  <c r="J1990" i="8"/>
  <c r="I1990" i="8"/>
  <c r="M1989" i="8"/>
  <c r="L1989" i="8"/>
  <c r="K1989" i="8"/>
  <c r="J1989" i="8"/>
  <c r="I1989" i="8"/>
  <c r="M1988" i="8"/>
  <c r="L1988" i="8"/>
  <c r="K1988" i="8"/>
  <c r="J1988" i="8"/>
  <c r="I1988" i="8"/>
  <c r="M1987" i="8"/>
  <c r="L1987" i="8"/>
  <c r="K1987" i="8"/>
  <c r="J1987" i="8"/>
  <c r="I1987" i="8"/>
  <c r="M1986" i="8"/>
  <c r="L1986" i="8"/>
  <c r="K1986" i="8"/>
  <c r="J1986" i="8"/>
  <c r="I1986" i="8"/>
  <c r="M1985" i="8"/>
  <c r="L1985" i="8"/>
  <c r="K1985" i="8"/>
  <c r="J1985" i="8"/>
  <c r="I1985" i="8"/>
  <c r="M1984" i="8"/>
  <c r="L1984" i="8"/>
  <c r="K1984" i="8"/>
  <c r="J1984" i="8"/>
  <c r="I1984" i="8"/>
  <c r="M1983" i="8"/>
  <c r="L1983" i="8"/>
  <c r="K1983" i="8"/>
  <c r="J1983" i="8"/>
  <c r="I1983" i="8"/>
  <c r="M1982" i="8"/>
  <c r="L1982" i="8"/>
  <c r="K1982" i="8"/>
  <c r="J1982" i="8"/>
  <c r="I1982" i="8"/>
  <c r="M1981" i="8"/>
  <c r="L1981" i="8"/>
  <c r="K1981" i="8"/>
  <c r="J1981" i="8"/>
  <c r="I1981" i="8"/>
  <c r="M1980" i="8"/>
  <c r="L1980" i="8"/>
  <c r="K1980" i="8"/>
  <c r="J1980" i="8"/>
  <c r="I1980" i="8"/>
  <c r="M1979" i="8"/>
  <c r="L1979" i="8"/>
  <c r="K1979" i="8"/>
  <c r="J1979" i="8"/>
  <c r="I1979" i="8"/>
  <c r="M1978" i="8"/>
  <c r="L1978" i="8"/>
  <c r="K1978" i="8"/>
  <c r="J1978" i="8"/>
  <c r="I1978" i="8"/>
  <c r="M1977" i="8"/>
  <c r="L1977" i="8"/>
  <c r="K1977" i="8"/>
  <c r="J1977" i="8"/>
  <c r="I1977" i="8"/>
  <c r="M1976" i="8"/>
  <c r="L1976" i="8"/>
  <c r="K1976" i="8"/>
  <c r="J1976" i="8"/>
  <c r="I1976" i="8"/>
  <c r="M1975" i="8"/>
  <c r="L1975" i="8"/>
  <c r="K1975" i="8"/>
  <c r="J1975" i="8"/>
  <c r="I1975" i="8"/>
  <c r="M1974" i="8"/>
  <c r="L1974" i="8"/>
  <c r="K1974" i="8"/>
  <c r="J1974" i="8"/>
  <c r="I1974" i="8"/>
  <c r="M1973" i="8"/>
  <c r="L1973" i="8"/>
  <c r="K1973" i="8"/>
  <c r="J1973" i="8"/>
  <c r="I1973" i="8"/>
  <c r="M1972" i="8"/>
  <c r="L1972" i="8"/>
  <c r="K1972" i="8"/>
  <c r="J1972" i="8"/>
  <c r="I1972" i="8"/>
  <c r="M1971" i="8"/>
  <c r="L1971" i="8"/>
  <c r="K1971" i="8"/>
  <c r="J1971" i="8"/>
  <c r="I1971" i="8"/>
  <c r="M1970" i="8"/>
  <c r="L1970" i="8"/>
  <c r="K1970" i="8"/>
  <c r="J1970" i="8"/>
  <c r="I1970" i="8"/>
  <c r="M1969" i="8"/>
  <c r="L1969" i="8"/>
  <c r="K1969" i="8"/>
  <c r="J1969" i="8"/>
  <c r="I1969" i="8"/>
  <c r="M1968" i="8"/>
  <c r="L1968" i="8"/>
  <c r="K1968" i="8"/>
  <c r="J1968" i="8"/>
  <c r="I1968" i="8"/>
  <c r="M1967" i="8"/>
  <c r="L1967" i="8"/>
  <c r="K1967" i="8"/>
  <c r="J1967" i="8"/>
  <c r="I1967" i="8"/>
  <c r="M1966" i="8"/>
  <c r="L1966" i="8"/>
  <c r="K1966" i="8"/>
  <c r="J1966" i="8"/>
  <c r="I1966" i="8"/>
  <c r="M1965" i="8"/>
  <c r="L1965" i="8"/>
  <c r="K1965" i="8"/>
  <c r="J1965" i="8"/>
  <c r="I1965" i="8"/>
  <c r="M1964" i="8"/>
  <c r="L1964" i="8"/>
  <c r="K1964" i="8"/>
  <c r="J1964" i="8"/>
  <c r="I1964" i="8"/>
  <c r="M1963" i="8"/>
  <c r="L1963" i="8"/>
  <c r="K1963" i="8"/>
  <c r="J1963" i="8"/>
  <c r="I1963" i="8"/>
  <c r="M1962" i="8"/>
  <c r="L1962" i="8"/>
  <c r="K1962" i="8"/>
  <c r="J1962" i="8"/>
  <c r="I1962" i="8"/>
  <c r="M1961" i="8"/>
  <c r="L1961" i="8"/>
  <c r="K1961" i="8"/>
  <c r="J1961" i="8"/>
  <c r="I1961" i="8"/>
  <c r="M1960" i="8"/>
  <c r="L1960" i="8"/>
  <c r="K1960" i="8"/>
  <c r="J1960" i="8"/>
  <c r="I1960" i="8"/>
  <c r="M1959" i="8"/>
  <c r="L1959" i="8"/>
  <c r="K1959" i="8"/>
  <c r="J1959" i="8"/>
  <c r="I1959" i="8"/>
  <c r="M1958" i="8"/>
  <c r="L1958" i="8"/>
  <c r="K1958" i="8"/>
  <c r="J1958" i="8"/>
  <c r="I1958" i="8"/>
  <c r="M1957" i="8"/>
  <c r="L1957" i="8"/>
  <c r="K1957" i="8"/>
  <c r="J1957" i="8"/>
  <c r="I1957" i="8"/>
  <c r="M1956" i="8"/>
  <c r="L1956" i="8"/>
  <c r="K1956" i="8"/>
  <c r="J1956" i="8"/>
  <c r="I1956" i="8"/>
  <c r="M1955" i="8"/>
  <c r="L1955" i="8"/>
  <c r="K1955" i="8"/>
  <c r="J1955" i="8"/>
  <c r="I1955" i="8"/>
  <c r="M1954" i="8"/>
  <c r="L1954" i="8"/>
  <c r="K1954" i="8"/>
  <c r="J1954" i="8"/>
  <c r="I1954" i="8"/>
  <c r="M1953" i="8"/>
  <c r="L1953" i="8"/>
  <c r="K1953" i="8"/>
  <c r="J1953" i="8"/>
  <c r="I1953" i="8"/>
  <c r="M1952" i="8"/>
  <c r="L1952" i="8"/>
  <c r="K1952" i="8"/>
  <c r="J1952" i="8"/>
  <c r="I1952" i="8"/>
  <c r="M1951" i="8"/>
  <c r="L1951" i="8"/>
  <c r="K1951" i="8"/>
  <c r="J1951" i="8"/>
  <c r="I1951" i="8"/>
  <c r="M1950" i="8"/>
  <c r="L1950" i="8"/>
  <c r="K1950" i="8"/>
  <c r="J1950" i="8"/>
  <c r="I1950" i="8"/>
  <c r="M1949" i="8"/>
  <c r="L1949" i="8"/>
  <c r="K1949" i="8"/>
  <c r="J1949" i="8"/>
  <c r="I1949" i="8"/>
  <c r="M1948" i="8"/>
  <c r="L1948" i="8"/>
  <c r="K1948" i="8"/>
  <c r="J1948" i="8"/>
  <c r="I1948" i="8"/>
  <c r="M1947" i="8"/>
  <c r="L1947" i="8"/>
  <c r="K1947" i="8"/>
  <c r="J1947" i="8"/>
  <c r="I1947" i="8"/>
  <c r="M1946" i="8"/>
  <c r="L1946" i="8"/>
  <c r="K1946" i="8"/>
  <c r="J1946" i="8"/>
  <c r="I1946" i="8"/>
  <c r="M1945" i="8"/>
  <c r="L1945" i="8"/>
  <c r="K1945" i="8"/>
  <c r="J1945" i="8"/>
  <c r="I1945" i="8"/>
  <c r="M1944" i="8"/>
  <c r="L1944" i="8"/>
  <c r="K1944" i="8"/>
  <c r="J1944" i="8"/>
  <c r="I1944" i="8"/>
  <c r="M1943" i="8"/>
  <c r="L1943" i="8"/>
  <c r="K1943" i="8"/>
  <c r="J1943" i="8"/>
  <c r="I1943" i="8"/>
  <c r="M1942" i="8"/>
  <c r="L1942" i="8"/>
  <c r="K1942" i="8"/>
  <c r="J1942" i="8"/>
  <c r="I1942" i="8"/>
  <c r="M1941" i="8"/>
  <c r="L1941" i="8"/>
  <c r="K1941" i="8"/>
  <c r="J1941" i="8"/>
  <c r="I1941" i="8"/>
  <c r="M1940" i="8"/>
  <c r="L1940" i="8"/>
  <c r="K1940" i="8"/>
  <c r="J1940" i="8"/>
  <c r="I1940" i="8"/>
  <c r="M1939" i="8"/>
  <c r="L1939" i="8"/>
  <c r="K1939" i="8"/>
  <c r="J1939" i="8"/>
  <c r="I1939" i="8"/>
  <c r="M1938" i="8"/>
  <c r="L1938" i="8"/>
  <c r="K1938" i="8"/>
  <c r="J1938" i="8"/>
  <c r="I1938" i="8"/>
  <c r="M1937" i="8"/>
  <c r="L1937" i="8"/>
  <c r="K1937" i="8"/>
  <c r="J1937" i="8"/>
  <c r="I1937" i="8"/>
  <c r="M1936" i="8"/>
  <c r="L1936" i="8"/>
  <c r="K1936" i="8"/>
  <c r="J1936" i="8"/>
  <c r="I1936" i="8"/>
  <c r="M1935" i="8"/>
  <c r="L1935" i="8"/>
  <c r="K1935" i="8"/>
  <c r="J1935" i="8"/>
  <c r="I1935" i="8"/>
  <c r="M1934" i="8"/>
  <c r="L1934" i="8"/>
  <c r="K1934" i="8"/>
  <c r="J1934" i="8"/>
  <c r="I1934" i="8"/>
  <c r="M1933" i="8"/>
  <c r="L1933" i="8"/>
  <c r="K1933" i="8"/>
  <c r="J1933" i="8"/>
  <c r="I1933" i="8"/>
  <c r="M1932" i="8"/>
  <c r="L1932" i="8"/>
  <c r="K1932" i="8"/>
  <c r="J1932" i="8"/>
  <c r="I1932" i="8"/>
  <c r="M1931" i="8"/>
  <c r="L1931" i="8"/>
  <c r="K1931" i="8"/>
  <c r="J1931" i="8"/>
  <c r="I1931" i="8"/>
  <c r="M1930" i="8"/>
  <c r="L1930" i="8"/>
  <c r="K1930" i="8"/>
  <c r="J1930" i="8"/>
  <c r="I1930" i="8"/>
  <c r="M1929" i="8"/>
  <c r="L1929" i="8"/>
  <c r="K1929" i="8"/>
  <c r="J1929" i="8"/>
  <c r="I1929" i="8"/>
  <c r="M1928" i="8"/>
  <c r="L1928" i="8"/>
  <c r="K1928" i="8"/>
  <c r="J1928" i="8"/>
  <c r="I1928" i="8"/>
  <c r="M1927" i="8"/>
  <c r="L1927" i="8"/>
  <c r="K1927" i="8"/>
  <c r="J1927" i="8"/>
  <c r="I1927" i="8"/>
  <c r="M1926" i="8"/>
  <c r="L1926" i="8"/>
  <c r="K1926" i="8"/>
  <c r="J1926" i="8"/>
  <c r="I1926" i="8"/>
  <c r="M1925" i="8"/>
  <c r="L1925" i="8"/>
  <c r="K1925" i="8"/>
  <c r="J1925" i="8"/>
  <c r="I1925" i="8"/>
  <c r="M1924" i="8"/>
  <c r="L1924" i="8"/>
  <c r="K1924" i="8"/>
  <c r="J1924" i="8"/>
  <c r="I1924" i="8"/>
  <c r="M1923" i="8"/>
  <c r="L1923" i="8"/>
  <c r="K1923" i="8"/>
  <c r="J1923" i="8"/>
  <c r="I1923" i="8"/>
  <c r="M1922" i="8"/>
  <c r="L1922" i="8"/>
  <c r="K1922" i="8"/>
  <c r="J1922" i="8"/>
  <c r="I1922" i="8"/>
  <c r="M1921" i="8"/>
  <c r="L1921" i="8"/>
  <c r="K1921" i="8"/>
  <c r="J1921" i="8"/>
  <c r="I1921" i="8"/>
  <c r="M1920" i="8"/>
  <c r="L1920" i="8"/>
  <c r="K1920" i="8"/>
  <c r="J1920" i="8"/>
  <c r="I1920" i="8"/>
  <c r="M1919" i="8"/>
  <c r="L1919" i="8"/>
  <c r="K1919" i="8"/>
  <c r="J1919" i="8"/>
  <c r="I1919" i="8"/>
  <c r="M1918" i="8"/>
  <c r="L1918" i="8"/>
  <c r="K1918" i="8"/>
  <c r="J1918" i="8"/>
  <c r="I1918" i="8"/>
  <c r="M1917" i="8"/>
  <c r="L1917" i="8"/>
  <c r="K1917" i="8"/>
  <c r="J1917" i="8"/>
  <c r="I1917" i="8"/>
  <c r="M1916" i="8"/>
  <c r="L1916" i="8"/>
  <c r="K1916" i="8"/>
  <c r="J1916" i="8"/>
  <c r="I1916" i="8"/>
  <c r="M1915" i="8"/>
  <c r="L1915" i="8"/>
  <c r="K1915" i="8"/>
  <c r="J1915" i="8"/>
  <c r="I1915" i="8"/>
  <c r="M1914" i="8"/>
  <c r="L1914" i="8"/>
  <c r="K1914" i="8"/>
  <c r="J1914" i="8"/>
  <c r="I1914" i="8"/>
  <c r="M1913" i="8"/>
  <c r="L1913" i="8"/>
  <c r="K1913" i="8"/>
  <c r="J1913" i="8"/>
  <c r="I1913" i="8"/>
  <c r="M1912" i="8"/>
  <c r="L1912" i="8"/>
  <c r="K1912" i="8"/>
  <c r="J1912" i="8"/>
  <c r="I1912" i="8"/>
  <c r="M1911" i="8"/>
  <c r="L1911" i="8"/>
  <c r="K1911" i="8"/>
  <c r="J1911" i="8"/>
  <c r="I1911" i="8"/>
  <c r="M1910" i="8"/>
  <c r="L1910" i="8"/>
  <c r="K1910" i="8"/>
  <c r="J1910" i="8"/>
  <c r="I1910" i="8"/>
  <c r="M1909" i="8"/>
  <c r="L1909" i="8"/>
  <c r="K1909" i="8"/>
  <c r="J1909" i="8"/>
  <c r="I1909" i="8"/>
  <c r="M1908" i="8"/>
  <c r="L1908" i="8"/>
  <c r="K1908" i="8"/>
  <c r="J1908" i="8"/>
  <c r="I1908" i="8"/>
  <c r="M1907" i="8"/>
  <c r="L1907" i="8"/>
  <c r="K1907" i="8"/>
  <c r="J1907" i="8"/>
  <c r="I1907" i="8"/>
  <c r="M1906" i="8"/>
  <c r="L1906" i="8"/>
  <c r="K1906" i="8"/>
  <c r="J1906" i="8"/>
  <c r="I1906" i="8"/>
  <c r="M1905" i="8"/>
  <c r="L1905" i="8"/>
  <c r="K1905" i="8"/>
  <c r="J1905" i="8"/>
  <c r="I1905" i="8"/>
  <c r="M1904" i="8"/>
  <c r="L1904" i="8"/>
  <c r="K1904" i="8"/>
  <c r="J1904" i="8"/>
  <c r="I1904" i="8"/>
  <c r="M1903" i="8"/>
  <c r="L1903" i="8"/>
  <c r="K1903" i="8"/>
  <c r="J1903" i="8"/>
  <c r="I1903" i="8"/>
  <c r="M1902" i="8"/>
  <c r="L1902" i="8"/>
  <c r="K1902" i="8"/>
  <c r="J1902" i="8"/>
  <c r="I1902" i="8"/>
  <c r="M1901" i="8"/>
  <c r="L1901" i="8"/>
  <c r="K1901" i="8"/>
  <c r="J1901" i="8"/>
  <c r="I1901" i="8"/>
  <c r="M1900" i="8"/>
  <c r="L1900" i="8"/>
  <c r="K1900" i="8"/>
  <c r="J1900" i="8"/>
  <c r="I1900" i="8"/>
  <c r="M1899" i="8"/>
  <c r="L1899" i="8"/>
  <c r="K1899" i="8"/>
  <c r="J1899" i="8"/>
  <c r="I1899" i="8"/>
  <c r="M1898" i="8"/>
  <c r="L1898" i="8"/>
  <c r="K1898" i="8"/>
  <c r="J1898" i="8"/>
  <c r="I1898" i="8"/>
  <c r="M1897" i="8"/>
  <c r="L1897" i="8"/>
  <c r="K1897" i="8"/>
  <c r="J1897" i="8"/>
  <c r="I1897" i="8"/>
  <c r="M1896" i="8"/>
  <c r="L1896" i="8"/>
  <c r="K1896" i="8"/>
  <c r="J1896" i="8"/>
  <c r="I1896" i="8"/>
  <c r="M1895" i="8"/>
  <c r="L1895" i="8"/>
  <c r="K1895" i="8"/>
  <c r="J1895" i="8"/>
  <c r="I1895" i="8"/>
  <c r="M1894" i="8"/>
  <c r="L1894" i="8"/>
  <c r="K1894" i="8"/>
  <c r="J1894" i="8"/>
  <c r="I1894" i="8"/>
  <c r="M1893" i="8"/>
  <c r="L1893" i="8"/>
  <c r="K1893" i="8"/>
  <c r="J1893" i="8"/>
  <c r="I1893" i="8"/>
  <c r="M1892" i="8"/>
  <c r="L1892" i="8"/>
  <c r="K1892" i="8"/>
  <c r="J1892" i="8"/>
  <c r="I1892" i="8"/>
  <c r="M1891" i="8"/>
  <c r="L1891" i="8"/>
  <c r="K1891" i="8"/>
  <c r="J1891" i="8"/>
  <c r="I1891" i="8"/>
  <c r="M1890" i="8"/>
  <c r="L1890" i="8"/>
  <c r="K1890" i="8"/>
  <c r="J1890" i="8"/>
  <c r="I1890" i="8"/>
  <c r="M1889" i="8"/>
  <c r="L1889" i="8"/>
  <c r="K1889" i="8"/>
  <c r="J1889" i="8"/>
  <c r="I1889" i="8"/>
  <c r="M1888" i="8"/>
  <c r="L1888" i="8"/>
  <c r="K1888" i="8"/>
  <c r="J1888" i="8"/>
  <c r="I1888" i="8"/>
  <c r="M1887" i="8"/>
  <c r="L1887" i="8"/>
  <c r="K1887" i="8"/>
  <c r="J1887" i="8"/>
  <c r="I1887" i="8"/>
  <c r="M1886" i="8"/>
  <c r="L1886" i="8"/>
  <c r="K1886" i="8"/>
  <c r="J1886" i="8"/>
  <c r="I1886" i="8"/>
  <c r="M1885" i="8"/>
  <c r="L1885" i="8"/>
  <c r="K1885" i="8"/>
  <c r="J1885" i="8"/>
  <c r="I1885" i="8"/>
  <c r="M1884" i="8"/>
  <c r="L1884" i="8"/>
  <c r="K1884" i="8"/>
  <c r="J1884" i="8"/>
  <c r="I1884" i="8"/>
  <c r="M1883" i="8"/>
  <c r="L1883" i="8"/>
  <c r="K1883" i="8"/>
  <c r="J1883" i="8"/>
  <c r="I1883" i="8"/>
  <c r="M1882" i="8"/>
  <c r="L1882" i="8"/>
  <c r="K1882" i="8"/>
  <c r="J1882" i="8"/>
  <c r="I1882" i="8"/>
  <c r="M1881" i="8"/>
  <c r="L1881" i="8"/>
  <c r="K1881" i="8"/>
  <c r="J1881" i="8"/>
  <c r="I1881" i="8"/>
  <c r="M1880" i="8"/>
  <c r="L1880" i="8"/>
  <c r="K1880" i="8"/>
  <c r="J1880" i="8"/>
  <c r="I1880" i="8"/>
  <c r="M1879" i="8"/>
  <c r="L1879" i="8"/>
  <c r="K1879" i="8"/>
  <c r="J1879" i="8"/>
  <c r="I1879" i="8"/>
  <c r="M1878" i="8"/>
  <c r="L1878" i="8"/>
  <c r="K1878" i="8"/>
  <c r="J1878" i="8"/>
  <c r="I1878" i="8"/>
  <c r="M1877" i="8"/>
  <c r="L1877" i="8"/>
  <c r="K1877" i="8"/>
  <c r="J1877" i="8"/>
  <c r="I1877" i="8"/>
  <c r="M1876" i="8"/>
  <c r="L1876" i="8"/>
  <c r="K1876" i="8"/>
  <c r="J1876" i="8"/>
  <c r="I1876" i="8"/>
  <c r="M1875" i="8"/>
  <c r="L1875" i="8"/>
  <c r="K1875" i="8"/>
  <c r="J1875" i="8"/>
  <c r="I1875" i="8"/>
  <c r="M1874" i="8"/>
  <c r="L1874" i="8"/>
  <c r="K1874" i="8"/>
  <c r="J1874" i="8"/>
  <c r="I1874" i="8"/>
  <c r="M1873" i="8"/>
  <c r="L1873" i="8"/>
  <c r="K1873" i="8"/>
  <c r="J1873" i="8"/>
  <c r="I1873" i="8"/>
  <c r="M1872" i="8"/>
  <c r="L1872" i="8"/>
  <c r="K1872" i="8"/>
  <c r="J1872" i="8"/>
  <c r="I1872" i="8"/>
  <c r="M1871" i="8"/>
  <c r="L1871" i="8"/>
  <c r="K1871" i="8"/>
  <c r="J1871" i="8"/>
  <c r="I1871" i="8"/>
  <c r="M1870" i="8"/>
  <c r="L1870" i="8"/>
  <c r="K1870" i="8"/>
  <c r="J1870" i="8"/>
  <c r="I1870" i="8"/>
  <c r="M1869" i="8"/>
  <c r="L1869" i="8"/>
  <c r="K1869" i="8"/>
  <c r="J1869" i="8"/>
  <c r="I1869" i="8"/>
  <c r="M1868" i="8"/>
  <c r="L1868" i="8"/>
  <c r="K1868" i="8"/>
  <c r="J1868" i="8"/>
  <c r="I1868" i="8"/>
  <c r="M1867" i="8"/>
  <c r="L1867" i="8"/>
  <c r="K1867" i="8"/>
  <c r="J1867" i="8"/>
  <c r="I1867" i="8"/>
  <c r="M1866" i="8"/>
  <c r="L1866" i="8"/>
  <c r="K1866" i="8"/>
  <c r="J1866" i="8"/>
  <c r="I1866" i="8"/>
  <c r="M1865" i="8"/>
  <c r="L1865" i="8"/>
  <c r="K1865" i="8"/>
  <c r="J1865" i="8"/>
  <c r="I1865" i="8"/>
  <c r="M1864" i="8"/>
  <c r="L1864" i="8"/>
  <c r="K1864" i="8"/>
  <c r="J1864" i="8"/>
  <c r="I1864" i="8"/>
  <c r="M1863" i="8"/>
  <c r="L1863" i="8"/>
  <c r="K1863" i="8"/>
  <c r="J1863" i="8"/>
  <c r="I1863" i="8"/>
  <c r="M1862" i="8"/>
  <c r="L1862" i="8"/>
  <c r="K1862" i="8"/>
  <c r="J1862" i="8"/>
  <c r="I1862" i="8"/>
  <c r="M1861" i="8"/>
  <c r="L1861" i="8"/>
  <c r="K1861" i="8"/>
  <c r="J1861" i="8"/>
  <c r="I1861" i="8"/>
  <c r="M1860" i="8"/>
  <c r="L1860" i="8"/>
  <c r="K1860" i="8"/>
  <c r="J1860" i="8"/>
  <c r="I1860" i="8"/>
  <c r="M1859" i="8"/>
  <c r="L1859" i="8"/>
  <c r="K1859" i="8"/>
  <c r="J1859" i="8"/>
  <c r="I1859" i="8"/>
  <c r="M1858" i="8"/>
  <c r="L1858" i="8"/>
  <c r="K1858" i="8"/>
  <c r="J1858" i="8"/>
  <c r="I1858" i="8"/>
  <c r="M1857" i="8"/>
  <c r="L1857" i="8"/>
  <c r="K1857" i="8"/>
  <c r="J1857" i="8"/>
  <c r="I1857" i="8"/>
  <c r="M1856" i="8"/>
  <c r="L1856" i="8"/>
  <c r="K1856" i="8"/>
  <c r="J1856" i="8"/>
  <c r="I1856" i="8"/>
  <c r="M1855" i="8"/>
  <c r="L1855" i="8"/>
  <c r="K1855" i="8"/>
  <c r="J1855" i="8"/>
  <c r="I1855" i="8"/>
  <c r="M1854" i="8"/>
  <c r="L1854" i="8"/>
  <c r="K1854" i="8"/>
  <c r="J1854" i="8"/>
  <c r="I1854" i="8"/>
  <c r="M1853" i="8"/>
  <c r="L1853" i="8"/>
  <c r="K1853" i="8"/>
  <c r="J1853" i="8"/>
  <c r="I1853" i="8"/>
  <c r="M1852" i="8"/>
  <c r="L1852" i="8"/>
  <c r="K1852" i="8"/>
  <c r="J1852" i="8"/>
  <c r="I1852" i="8"/>
  <c r="M1851" i="8"/>
  <c r="L1851" i="8"/>
  <c r="K1851" i="8"/>
  <c r="J1851" i="8"/>
  <c r="I1851" i="8"/>
  <c r="M1850" i="8"/>
  <c r="L1850" i="8"/>
  <c r="K1850" i="8"/>
  <c r="J1850" i="8"/>
  <c r="I1850" i="8"/>
  <c r="M1849" i="8"/>
  <c r="L1849" i="8"/>
  <c r="K1849" i="8"/>
  <c r="J1849" i="8"/>
  <c r="I1849" i="8"/>
  <c r="M1848" i="8"/>
  <c r="L1848" i="8"/>
  <c r="K1848" i="8"/>
  <c r="J1848" i="8"/>
  <c r="I1848" i="8"/>
  <c r="M1847" i="8"/>
  <c r="L1847" i="8"/>
  <c r="K1847" i="8"/>
  <c r="J1847" i="8"/>
  <c r="I1847" i="8"/>
  <c r="M1846" i="8"/>
  <c r="L1846" i="8"/>
  <c r="K1846" i="8"/>
  <c r="J1846" i="8"/>
  <c r="I1846" i="8"/>
  <c r="M1845" i="8"/>
  <c r="L1845" i="8"/>
  <c r="K1845" i="8"/>
  <c r="J1845" i="8"/>
  <c r="I1845" i="8"/>
  <c r="M1844" i="8"/>
  <c r="L1844" i="8"/>
  <c r="K1844" i="8"/>
  <c r="J1844" i="8"/>
  <c r="I1844" i="8"/>
  <c r="M1843" i="8"/>
  <c r="L1843" i="8"/>
  <c r="K1843" i="8"/>
  <c r="J1843" i="8"/>
  <c r="I1843" i="8"/>
  <c r="M1842" i="8"/>
  <c r="L1842" i="8"/>
  <c r="K1842" i="8"/>
  <c r="J1842" i="8"/>
  <c r="I1842" i="8"/>
  <c r="M1841" i="8"/>
  <c r="L1841" i="8"/>
  <c r="K1841" i="8"/>
  <c r="J1841" i="8"/>
  <c r="I1841" i="8"/>
  <c r="M1840" i="8"/>
  <c r="L1840" i="8"/>
  <c r="K1840" i="8"/>
  <c r="J1840" i="8"/>
  <c r="I1840" i="8"/>
  <c r="M1839" i="8"/>
  <c r="L1839" i="8"/>
  <c r="K1839" i="8"/>
  <c r="J1839" i="8"/>
  <c r="I1839" i="8"/>
  <c r="M1838" i="8"/>
  <c r="L1838" i="8"/>
  <c r="K1838" i="8"/>
  <c r="J1838" i="8"/>
  <c r="I1838" i="8"/>
  <c r="M1837" i="8"/>
  <c r="L1837" i="8"/>
  <c r="K1837" i="8"/>
  <c r="J1837" i="8"/>
  <c r="I1837" i="8"/>
  <c r="M1836" i="8"/>
  <c r="L1836" i="8"/>
  <c r="K1836" i="8"/>
  <c r="J1836" i="8"/>
  <c r="I1836" i="8"/>
  <c r="M1835" i="8"/>
  <c r="L1835" i="8"/>
  <c r="K1835" i="8"/>
  <c r="J1835" i="8"/>
  <c r="I1835" i="8"/>
  <c r="M1834" i="8"/>
  <c r="L1834" i="8"/>
  <c r="K1834" i="8"/>
  <c r="J1834" i="8"/>
  <c r="I1834" i="8"/>
  <c r="M1833" i="8"/>
  <c r="L1833" i="8"/>
  <c r="K1833" i="8"/>
  <c r="J1833" i="8"/>
  <c r="I1833" i="8"/>
  <c r="M1832" i="8"/>
  <c r="L1832" i="8"/>
  <c r="K1832" i="8"/>
  <c r="J1832" i="8"/>
  <c r="I1832" i="8"/>
  <c r="M1831" i="8"/>
  <c r="L1831" i="8"/>
  <c r="K1831" i="8"/>
  <c r="J1831" i="8"/>
  <c r="I1831" i="8"/>
  <c r="M1830" i="8"/>
  <c r="L1830" i="8"/>
  <c r="K1830" i="8"/>
  <c r="J1830" i="8"/>
  <c r="I1830" i="8"/>
  <c r="M1829" i="8"/>
  <c r="L1829" i="8"/>
  <c r="K1829" i="8"/>
  <c r="J1829" i="8"/>
  <c r="I1829" i="8"/>
  <c r="M1828" i="8"/>
  <c r="L1828" i="8"/>
  <c r="K1828" i="8"/>
  <c r="J1828" i="8"/>
  <c r="I1828" i="8"/>
  <c r="M1827" i="8"/>
  <c r="L1827" i="8"/>
  <c r="K1827" i="8"/>
  <c r="J1827" i="8"/>
  <c r="I1827" i="8"/>
  <c r="M1826" i="8"/>
  <c r="L1826" i="8"/>
  <c r="K1826" i="8"/>
  <c r="J1826" i="8"/>
  <c r="I1826" i="8"/>
  <c r="M1825" i="8"/>
  <c r="L1825" i="8"/>
  <c r="K1825" i="8"/>
  <c r="J1825" i="8"/>
  <c r="I1825" i="8"/>
  <c r="M1824" i="8"/>
  <c r="L1824" i="8"/>
  <c r="K1824" i="8"/>
  <c r="J1824" i="8"/>
  <c r="I1824" i="8"/>
  <c r="M1823" i="8"/>
  <c r="L1823" i="8"/>
  <c r="K1823" i="8"/>
  <c r="J1823" i="8"/>
  <c r="I1823" i="8"/>
  <c r="M1822" i="8"/>
  <c r="L1822" i="8"/>
  <c r="K1822" i="8"/>
  <c r="J1822" i="8"/>
  <c r="I1822" i="8"/>
  <c r="M1821" i="8"/>
  <c r="L1821" i="8"/>
  <c r="K1821" i="8"/>
  <c r="J1821" i="8"/>
  <c r="I1821" i="8"/>
  <c r="M1820" i="8"/>
  <c r="L1820" i="8"/>
  <c r="K1820" i="8"/>
  <c r="J1820" i="8"/>
  <c r="I1820" i="8"/>
  <c r="M1819" i="8"/>
  <c r="L1819" i="8"/>
  <c r="K1819" i="8"/>
  <c r="J1819" i="8"/>
  <c r="I1819" i="8"/>
  <c r="M1818" i="8"/>
  <c r="L1818" i="8"/>
  <c r="K1818" i="8"/>
  <c r="J1818" i="8"/>
  <c r="I1818" i="8"/>
  <c r="M1817" i="8"/>
  <c r="L1817" i="8"/>
  <c r="K1817" i="8"/>
  <c r="J1817" i="8"/>
  <c r="I1817" i="8"/>
  <c r="M1816" i="8"/>
  <c r="L1816" i="8"/>
  <c r="K1816" i="8"/>
  <c r="J1816" i="8"/>
  <c r="I1816" i="8"/>
  <c r="M1815" i="8"/>
  <c r="L1815" i="8"/>
  <c r="K1815" i="8"/>
  <c r="J1815" i="8"/>
  <c r="I1815" i="8"/>
  <c r="M1814" i="8"/>
  <c r="L1814" i="8"/>
  <c r="K1814" i="8"/>
  <c r="J1814" i="8"/>
  <c r="I1814" i="8"/>
  <c r="M1813" i="8"/>
  <c r="L1813" i="8"/>
  <c r="K1813" i="8"/>
  <c r="J1813" i="8"/>
  <c r="I1813" i="8"/>
  <c r="M1812" i="8"/>
  <c r="L1812" i="8"/>
  <c r="K1812" i="8"/>
  <c r="J1812" i="8"/>
  <c r="I1812" i="8"/>
  <c r="M1811" i="8"/>
  <c r="L1811" i="8"/>
  <c r="K1811" i="8"/>
  <c r="J1811" i="8"/>
  <c r="I1811" i="8"/>
  <c r="M1810" i="8"/>
  <c r="L1810" i="8"/>
  <c r="K1810" i="8"/>
  <c r="J1810" i="8"/>
  <c r="I1810" i="8"/>
  <c r="M1809" i="8"/>
  <c r="L1809" i="8"/>
  <c r="K1809" i="8"/>
  <c r="J1809" i="8"/>
  <c r="I1809" i="8"/>
  <c r="M1808" i="8"/>
  <c r="L1808" i="8"/>
  <c r="K1808" i="8"/>
  <c r="J1808" i="8"/>
  <c r="I1808" i="8"/>
  <c r="M1807" i="8"/>
  <c r="L1807" i="8"/>
  <c r="K1807" i="8"/>
  <c r="J1807" i="8"/>
  <c r="I1807" i="8"/>
  <c r="M1806" i="8"/>
  <c r="L1806" i="8"/>
  <c r="K1806" i="8"/>
  <c r="J1806" i="8"/>
  <c r="I1806" i="8"/>
  <c r="M1805" i="8"/>
  <c r="L1805" i="8"/>
  <c r="K1805" i="8"/>
  <c r="J1805" i="8"/>
  <c r="I1805" i="8"/>
  <c r="M1804" i="8"/>
  <c r="L1804" i="8"/>
  <c r="K1804" i="8"/>
  <c r="J1804" i="8"/>
  <c r="I1804" i="8"/>
  <c r="M1803" i="8"/>
  <c r="L1803" i="8"/>
  <c r="K1803" i="8"/>
  <c r="J1803" i="8"/>
  <c r="I1803" i="8"/>
  <c r="M1802" i="8"/>
  <c r="L1802" i="8"/>
  <c r="K1802" i="8"/>
  <c r="J1802" i="8"/>
  <c r="I1802" i="8"/>
  <c r="M1801" i="8"/>
  <c r="L1801" i="8"/>
  <c r="K1801" i="8"/>
  <c r="J1801" i="8"/>
  <c r="I1801" i="8"/>
  <c r="M1800" i="8"/>
  <c r="L1800" i="8"/>
  <c r="K1800" i="8"/>
  <c r="J1800" i="8"/>
  <c r="I1800" i="8"/>
  <c r="M1799" i="8"/>
  <c r="L1799" i="8"/>
  <c r="K1799" i="8"/>
  <c r="J1799" i="8"/>
  <c r="I1799" i="8"/>
  <c r="M1798" i="8"/>
  <c r="L1798" i="8"/>
  <c r="K1798" i="8"/>
  <c r="J1798" i="8"/>
  <c r="I1798" i="8"/>
  <c r="M1797" i="8"/>
  <c r="L1797" i="8"/>
  <c r="K1797" i="8"/>
  <c r="J1797" i="8"/>
  <c r="I1797" i="8"/>
  <c r="M1796" i="8"/>
  <c r="L1796" i="8"/>
  <c r="K1796" i="8"/>
  <c r="J1796" i="8"/>
  <c r="I1796" i="8"/>
  <c r="M1795" i="8"/>
  <c r="L1795" i="8"/>
  <c r="K1795" i="8"/>
  <c r="J1795" i="8"/>
  <c r="I1795" i="8"/>
  <c r="M1794" i="8"/>
  <c r="L1794" i="8"/>
  <c r="K1794" i="8"/>
  <c r="J1794" i="8"/>
  <c r="I1794" i="8"/>
  <c r="M1793" i="8"/>
  <c r="L1793" i="8"/>
  <c r="K1793" i="8"/>
  <c r="J1793" i="8"/>
  <c r="I1793" i="8"/>
  <c r="M1792" i="8"/>
  <c r="L1792" i="8"/>
  <c r="K1792" i="8"/>
  <c r="J1792" i="8"/>
  <c r="I1792" i="8"/>
  <c r="M1791" i="8"/>
  <c r="L1791" i="8"/>
  <c r="K1791" i="8"/>
  <c r="J1791" i="8"/>
  <c r="I1791" i="8"/>
  <c r="M1790" i="8"/>
  <c r="L1790" i="8"/>
  <c r="K1790" i="8"/>
  <c r="J1790" i="8"/>
  <c r="I1790" i="8"/>
  <c r="M1789" i="8"/>
  <c r="L1789" i="8"/>
  <c r="K1789" i="8"/>
  <c r="J1789" i="8"/>
  <c r="I1789" i="8"/>
  <c r="M1788" i="8"/>
  <c r="L1788" i="8"/>
  <c r="K1788" i="8"/>
  <c r="J1788" i="8"/>
  <c r="I1788" i="8"/>
  <c r="M1787" i="8"/>
  <c r="L1787" i="8"/>
  <c r="K1787" i="8"/>
  <c r="J1787" i="8"/>
  <c r="I1787" i="8"/>
  <c r="M1786" i="8"/>
  <c r="L1786" i="8"/>
  <c r="K1786" i="8"/>
  <c r="J1786" i="8"/>
  <c r="I1786" i="8"/>
  <c r="M1785" i="8"/>
  <c r="L1785" i="8"/>
  <c r="K1785" i="8"/>
  <c r="J1785" i="8"/>
  <c r="I1785" i="8"/>
  <c r="M1784" i="8"/>
  <c r="L1784" i="8"/>
  <c r="K1784" i="8"/>
  <c r="J1784" i="8"/>
  <c r="I1784" i="8"/>
  <c r="M1783" i="8"/>
  <c r="L1783" i="8"/>
  <c r="K1783" i="8"/>
  <c r="J1783" i="8"/>
  <c r="I1783" i="8"/>
  <c r="M1782" i="8"/>
  <c r="L1782" i="8"/>
  <c r="K1782" i="8"/>
  <c r="J1782" i="8"/>
  <c r="I1782" i="8"/>
  <c r="M1781" i="8"/>
  <c r="L1781" i="8"/>
  <c r="K1781" i="8"/>
  <c r="J1781" i="8"/>
  <c r="I1781" i="8"/>
  <c r="M1780" i="8"/>
  <c r="L1780" i="8"/>
  <c r="K1780" i="8"/>
  <c r="J1780" i="8"/>
  <c r="I1780" i="8"/>
  <c r="M1779" i="8"/>
  <c r="L1779" i="8"/>
  <c r="K1779" i="8"/>
  <c r="J1779" i="8"/>
  <c r="I1779" i="8"/>
  <c r="M1778" i="8"/>
  <c r="L1778" i="8"/>
  <c r="K1778" i="8"/>
  <c r="J1778" i="8"/>
  <c r="I1778" i="8"/>
  <c r="M1777" i="8"/>
  <c r="L1777" i="8"/>
  <c r="K1777" i="8"/>
  <c r="J1777" i="8"/>
  <c r="I1777" i="8"/>
  <c r="M1776" i="8"/>
  <c r="L1776" i="8"/>
  <c r="K1776" i="8"/>
  <c r="J1776" i="8"/>
  <c r="I1776" i="8"/>
  <c r="M1775" i="8"/>
  <c r="L1775" i="8"/>
  <c r="K1775" i="8"/>
  <c r="J1775" i="8"/>
  <c r="I1775" i="8"/>
  <c r="M1774" i="8"/>
  <c r="L1774" i="8"/>
  <c r="K1774" i="8"/>
  <c r="J1774" i="8"/>
  <c r="I1774" i="8"/>
  <c r="M1773" i="8"/>
  <c r="L1773" i="8"/>
  <c r="K1773" i="8"/>
  <c r="J1773" i="8"/>
  <c r="I1773" i="8"/>
  <c r="M1772" i="8"/>
  <c r="L1772" i="8"/>
  <c r="K1772" i="8"/>
  <c r="J1772" i="8"/>
  <c r="I1772" i="8"/>
  <c r="M1771" i="8"/>
  <c r="L1771" i="8"/>
  <c r="K1771" i="8"/>
  <c r="J1771" i="8"/>
  <c r="I1771" i="8"/>
  <c r="M1770" i="8"/>
  <c r="L1770" i="8"/>
  <c r="K1770" i="8"/>
  <c r="J1770" i="8"/>
  <c r="I1770" i="8"/>
  <c r="M1769" i="8"/>
  <c r="L1769" i="8"/>
  <c r="K1769" i="8"/>
  <c r="J1769" i="8"/>
  <c r="I1769" i="8"/>
  <c r="M1768" i="8"/>
  <c r="L1768" i="8"/>
  <c r="K1768" i="8"/>
  <c r="J1768" i="8"/>
  <c r="I1768" i="8"/>
  <c r="M1767" i="8"/>
  <c r="L1767" i="8"/>
  <c r="K1767" i="8"/>
  <c r="J1767" i="8"/>
  <c r="I1767" i="8"/>
  <c r="M1766" i="8"/>
  <c r="L1766" i="8"/>
  <c r="K1766" i="8"/>
  <c r="J1766" i="8"/>
  <c r="I1766" i="8"/>
  <c r="M1765" i="8"/>
  <c r="L1765" i="8"/>
  <c r="K1765" i="8"/>
  <c r="J1765" i="8"/>
  <c r="I1765" i="8"/>
  <c r="M1764" i="8"/>
  <c r="L1764" i="8"/>
  <c r="K1764" i="8"/>
  <c r="J1764" i="8"/>
  <c r="I1764" i="8"/>
  <c r="M1763" i="8"/>
  <c r="L1763" i="8"/>
  <c r="K1763" i="8"/>
  <c r="J1763" i="8"/>
  <c r="I1763" i="8"/>
  <c r="M1762" i="8"/>
  <c r="L1762" i="8"/>
  <c r="K1762" i="8"/>
  <c r="J1762" i="8"/>
  <c r="I1762" i="8"/>
  <c r="M1761" i="8"/>
  <c r="L1761" i="8"/>
  <c r="K1761" i="8"/>
  <c r="J1761" i="8"/>
  <c r="I1761" i="8"/>
  <c r="M1760" i="8"/>
  <c r="L1760" i="8"/>
  <c r="K1760" i="8"/>
  <c r="J1760" i="8"/>
  <c r="I1760" i="8"/>
  <c r="M1759" i="8"/>
  <c r="L1759" i="8"/>
  <c r="K1759" i="8"/>
  <c r="J1759" i="8"/>
  <c r="I1759" i="8"/>
  <c r="M1758" i="8"/>
  <c r="L1758" i="8"/>
  <c r="K1758" i="8"/>
  <c r="J1758" i="8"/>
  <c r="I1758" i="8"/>
  <c r="M1757" i="8"/>
  <c r="L1757" i="8"/>
  <c r="K1757" i="8"/>
  <c r="J1757" i="8"/>
  <c r="I1757" i="8"/>
  <c r="M1756" i="8"/>
  <c r="L1756" i="8"/>
  <c r="K1756" i="8"/>
  <c r="J1756" i="8"/>
  <c r="I1756" i="8"/>
  <c r="M1755" i="8"/>
  <c r="L1755" i="8"/>
  <c r="K1755" i="8"/>
  <c r="J1755" i="8"/>
  <c r="I1755" i="8"/>
  <c r="M1754" i="8"/>
  <c r="L1754" i="8"/>
  <c r="K1754" i="8"/>
  <c r="J1754" i="8"/>
  <c r="I1754" i="8"/>
  <c r="M1753" i="8"/>
  <c r="L1753" i="8"/>
  <c r="K1753" i="8"/>
  <c r="J1753" i="8"/>
  <c r="I1753" i="8"/>
  <c r="M1752" i="8"/>
  <c r="L1752" i="8"/>
  <c r="K1752" i="8"/>
  <c r="J1752" i="8"/>
  <c r="I1752" i="8"/>
  <c r="M1751" i="8"/>
  <c r="L1751" i="8"/>
  <c r="K1751" i="8"/>
  <c r="J1751" i="8"/>
  <c r="I1751" i="8"/>
  <c r="M1750" i="8"/>
  <c r="L1750" i="8"/>
  <c r="K1750" i="8"/>
  <c r="J1750" i="8"/>
  <c r="I1750" i="8"/>
  <c r="M1749" i="8"/>
  <c r="L1749" i="8"/>
  <c r="K1749" i="8"/>
  <c r="J1749" i="8"/>
  <c r="I1749" i="8"/>
  <c r="M1748" i="8"/>
  <c r="L1748" i="8"/>
  <c r="K1748" i="8"/>
  <c r="J1748" i="8"/>
  <c r="I1748" i="8"/>
  <c r="M1747" i="8"/>
  <c r="L1747" i="8"/>
  <c r="K1747" i="8"/>
  <c r="J1747" i="8"/>
  <c r="I1747" i="8"/>
  <c r="M1746" i="8"/>
  <c r="L1746" i="8"/>
  <c r="K1746" i="8"/>
  <c r="J1746" i="8"/>
  <c r="I1746" i="8"/>
  <c r="M1745" i="8"/>
  <c r="L1745" i="8"/>
  <c r="K1745" i="8"/>
  <c r="J1745" i="8"/>
  <c r="I1745" i="8"/>
  <c r="M1744" i="8"/>
  <c r="L1744" i="8"/>
  <c r="K1744" i="8"/>
  <c r="J1744" i="8"/>
  <c r="I1744" i="8"/>
  <c r="M1743" i="8"/>
  <c r="L1743" i="8"/>
  <c r="K1743" i="8"/>
  <c r="J1743" i="8"/>
  <c r="I1743" i="8"/>
  <c r="M1742" i="8"/>
  <c r="L1742" i="8"/>
  <c r="K1742" i="8"/>
  <c r="J1742" i="8"/>
  <c r="I1742" i="8"/>
  <c r="M1741" i="8"/>
  <c r="L1741" i="8"/>
  <c r="K1741" i="8"/>
  <c r="J1741" i="8"/>
  <c r="I1741" i="8"/>
  <c r="M1740" i="8"/>
  <c r="L1740" i="8"/>
  <c r="K1740" i="8"/>
  <c r="J1740" i="8"/>
  <c r="I1740" i="8"/>
  <c r="M1739" i="8"/>
  <c r="L1739" i="8"/>
  <c r="K1739" i="8"/>
  <c r="J1739" i="8"/>
  <c r="I1739" i="8"/>
  <c r="M1738" i="8"/>
  <c r="L1738" i="8"/>
  <c r="K1738" i="8"/>
  <c r="J1738" i="8"/>
  <c r="I1738" i="8"/>
  <c r="M1737" i="8"/>
  <c r="L1737" i="8"/>
  <c r="K1737" i="8"/>
  <c r="J1737" i="8"/>
  <c r="I1737" i="8"/>
  <c r="M1736" i="8"/>
  <c r="L1736" i="8"/>
  <c r="K1736" i="8"/>
  <c r="J1736" i="8"/>
  <c r="I1736" i="8"/>
  <c r="M1735" i="8"/>
  <c r="L1735" i="8"/>
  <c r="K1735" i="8"/>
  <c r="J1735" i="8"/>
  <c r="I1735" i="8"/>
  <c r="M1734" i="8"/>
  <c r="L1734" i="8"/>
  <c r="K1734" i="8"/>
  <c r="J1734" i="8"/>
  <c r="I1734" i="8"/>
  <c r="M1733" i="8"/>
  <c r="L1733" i="8"/>
  <c r="K1733" i="8"/>
  <c r="J1733" i="8"/>
  <c r="I1733" i="8"/>
  <c r="M1732" i="8"/>
  <c r="L1732" i="8"/>
  <c r="K1732" i="8"/>
  <c r="J1732" i="8"/>
  <c r="I1732" i="8"/>
  <c r="M1731" i="8"/>
  <c r="L1731" i="8"/>
  <c r="K1731" i="8"/>
  <c r="J1731" i="8"/>
  <c r="I1731" i="8"/>
  <c r="M1730" i="8"/>
  <c r="L1730" i="8"/>
  <c r="K1730" i="8"/>
  <c r="J1730" i="8"/>
  <c r="I1730" i="8"/>
  <c r="M1729" i="8"/>
  <c r="L1729" i="8"/>
  <c r="K1729" i="8"/>
  <c r="J1729" i="8"/>
  <c r="I1729" i="8"/>
  <c r="M1728" i="8"/>
  <c r="L1728" i="8"/>
  <c r="K1728" i="8"/>
  <c r="J1728" i="8"/>
  <c r="I1728" i="8"/>
  <c r="M1727" i="8"/>
  <c r="L1727" i="8"/>
  <c r="K1727" i="8"/>
  <c r="J1727" i="8"/>
  <c r="I1727" i="8"/>
  <c r="M1726" i="8"/>
  <c r="L1726" i="8"/>
  <c r="K1726" i="8"/>
  <c r="J1726" i="8"/>
  <c r="I1726" i="8"/>
  <c r="M1725" i="8"/>
  <c r="L1725" i="8"/>
  <c r="K1725" i="8"/>
  <c r="J1725" i="8"/>
  <c r="I1725" i="8"/>
  <c r="M1724" i="8"/>
  <c r="L1724" i="8"/>
  <c r="K1724" i="8"/>
  <c r="J1724" i="8"/>
  <c r="I1724" i="8"/>
  <c r="M1723" i="8"/>
  <c r="L1723" i="8"/>
  <c r="K1723" i="8"/>
  <c r="J1723" i="8"/>
  <c r="I1723" i="8"/>
  <c r="M1722" i="8"/>
  <c r="L1722" i="8"/>
  <c r="K1722" i="8"/>
  <c r="J1722" i="8"/>
  <c r="I1722" i="8"/>
  <c r="M1721" i="8"/>
  <c r="L1721" i="8"/>
  <c r="K1721" i="8"/>
  <c r="J1721" i="8"/>
  <c r="I1721" i="8"/>
  <c r="M1720" i="8"/>
  <c r="L1720" i="8"/>
  <c r="K1720" i="8"/>
  <c r="J1720" i="8"/>
  <c r="I1720" i="8"/>
  <c r="M1719" i="8"/>
  <c r="L1719" i="8"/>
  <c r="K1719" i="8"/>
  <c r="J1719" i="8"/>
  <c r="I1719" i="8"/>
  <c r="M1718" i="8"/>
  <c r="L1718" i="8"/>
  <c r="K1718" i="8"/>
  <c r="J1718" i="8"/>
  <c r="I1718" i="8"/>
  <c r="M1717" i="8"/>
  <c r="L1717" i="8"/>
  <c r="K1717" i="8"/>
  <c r="J1717" i="8"/>
  <c r="I1717" i="8"/>
  <c r="M1716" i="8"/>
  <c r="L1716" i="8"/>
  <c r="K1716" i="8"/>
  <c r="J1716" i="8"/>
  <c r="I1716" i="8"/>
  <c r="M1715" i="8"/>
  <c r="L1715" i="8"/>
  <c r="K1715" i="8"/>
  <c r="J1715" i="8"/>
  <c r="I1715" i="8"/>
  <c r="M1714" i="8"/>
  <c r="L1714" i="8"/>
  <c r="K1714" i="8"/>
  <c r="J1714" i="8"/>
  <c r="I1714" i="8"/>
  <c r="M1713" i="8"/>
  <c r="L1713" i="8"/>
  <c r="K1713" i="8"/>
  <c r="J1713" i="8"/>
  <c r="I1713" i="8"/>
  <c r="M1712" i="8"/>
  <c r="L1712" i="8"/>
  <c r="K1712" i="8"/>
  <c r="J1712" i="8"/>
  <c r="I1712" i="8"/>
  <c r="M1711" i="8"/>
  <c r="L1711" i="8"/>
  <c r="K1711" i="8"/>
  <c r="J1711" i="8"/>
  <c r="I1711" i="8"/>
  <c r="M1710" i="8"/>
  <c r="L1710" i="8"/>
  <c r="K1710" i="8"/>
  <c r="J1710" i="8"/>
  <c r="I1710" i="8"/>
  <c r="M1709" i="8"/>
  <c r="L1709" i="8"/>
  <c r="K1709" i="8"/>
  <c r="J1709" i="8"/>
  <c r="I1709" i="8"/>
  <c r="M1708" i="8"/>
  <c r="L1708" i="8"/>
  <c r="K1708" i="8"/>
  <c r="J1708" i="8"/>
  <c r="I1708" i="8"/>
  <c r="M1707" i="8"/>
  <c r="L1707" i="8"/>
  <c r="K1707" i="8"/>
  <c r="J1707" i="8"/>
  <c r="I1707" i="8"/>
  <c r="M1706" i="8"/>
  <c r="L1706" i="8"/>
  <c r="K1706" i="8"/>
  <c r="J1706" i="8"/>
  <c r="I1706" i="8"/>
  <c r="M1705" i="8"/>
  <c r="L1705" i="8"/>
  <c r="K1705" i="8"/>
  <c r="J1705" i="8"/>
  <c r="I1705" i="8"/>
  <c r="M1704" i="8"/>
  <c r="L1704" i="8"/>
  <c r="K1704" i="8"/>
  <c r="J1704" i="8"/>
  <c r="I1704" i="8"/>
  <c r="M1703" i="8"/>
  <c r="L1703" i="8"/>
  <c r="K1703" i="8"/>
  <c r="J1703" i="8"/>
  <c r="I1703" i="8"/>
  <c r="M1702" i="8"/>
  <c r="L1702" i="8"/>
  <c r="K1702" i="8"/>
  <c r="J1702" i="8"/>
  <c r="I1702" i="8"/>
  <c r="M1701" i="8"/>
  <c r="L1701" i="8"/>
  <c r="K1701" i="8"/>
  <c r="J1701" i="8"/>
  <c r="I1701" i="8"/>
  <c r="M1700" i="8"/>
  <c r="L1700" i="8"/>
  <c r="K1700" i="8"/>
  <c r="J1700" i="8"/>
  <c r="I1700" i="8"/>
  <c r="M1699" i="8"/>
  <c r="L1699" i="8"/>
  <c r="K1699" i="8"/>
  <c r="J1699" i="8"/>
  <c r="I1699" i="8"/>
  <c r="M1698" i="8"/>
  <c r="L1698" i="8"/>
  <c r="K1698" i="8"/>
  <c r="J1698" i="8"/>
  <c r="I1698" i="8"/>
  <c r="M1697" i="8"/>
  <c r="L1697" i="8"/>
  <c r="K1697" i="8"/>
  <c r="J1697" i="8"/>
  <c r="I1697" i="8"/>
  <c r="M1696" i="8"/>
  <c r="L1696" i="8"/>
  <c r="K1696" i="8"/>
  <c r="J1696" i="8"/>
  <c r="I1696" i="8"/>
  <c r="M1695" i="8"/>
  <c r="L1695" i="8"/>
  <c r="K1695" i="8"/>
  <c r="J1695" i="8"/>
  <c r="I1695" i="8"/>
  <c r="M1694" i="8"/>
  <c r="L1694" i="8"/>
  <c r="K1694" i="8"/>
  <c r="J1694" i="8"/>
  <c r="I1694" i="8"/>
  <c r="M1693" i="8"/>
  <c r="L1693" i="8"/>
  <c r="K1693" i="8"/>
  <c r="J1693" i="8"/>
  <c r="I1693" i="8"/>
  <c r="M1692" i="8"/>
  <c r="L1692" i="8"/>
  <c r="K1692" i="8"/>
  <c r="J1692" i="8"/>
  <c r="I1692" i="8"/>
  <c r="M1691" i="8"/>
  <c r="L1691" i="8"/>
  <c r="K1691" i="8"/>
  <c r="J1691" i="8"/>
  <c r="I1691" i="8"/>
  <c r="M1690" i="8"/>
  <c r="L1690" i="8"/>
  <c r="K1690" i="8"/>
  <c r="J1690" i="8"/>
  <c r="I1690" i="8"/>
  <c r="M1689" i="8"/>
  <c r="L1689" i="8"/>
  <c r="K1689" i="8"/>
  <c r="J1689" i="8"/>
  <c r="I1689" i="8"/>
  <c r="M1688" i="8"/>
  <c r="L1688" i="8"/>
  <c r="K1688" i="8"/>
  <c r="J1688" i="8"/>
  <c r="I1688" i="8"/>
  <c r="M1687" i="8"/>
  <c r="L1687" i="8"/>
  <c r="K1687" i="8"/>
  <c r="J1687" i="8"/>
  <c r="I1687" i="8"/>
  <c r="M1686" i="8"/>
  <c r="L1686" i="8"/>
  <c r="K1686" i="8"/>
  <c r="J1686" i="8"/>
  <c r="I1686" i="8"/>
  <c r="M1685" i="8"/>
  <c r="L1685" i="8"/>
  <c r="K1685" i="8"/>
  <c r="J1685" i="8"/>
  <c r="I1685" i="8"/>
  <c r="M1684" i="8"/>
  <c r="L1684" i="8"/>
  <c r="K1684" i="8"/>
  <c r="J1684" i="8"/>
  <c r="I1684" i="8"/>
  <c r="M1683" i="8"/>
  <c r="L1683" i="8"/>
  <c r="K1683" i="8"/>
  <c r="J1683" i="8"/>
  <c r="I1683" i="8"/>
  <c r="M1682" i="8"/>
  <c r="L1682" i="8"/>
  <c r="K1682" i="8"/>
  <c r="J1682" i="8"/>
  <c r="I1682" i="8"/>
  <c r="M1681" i="8"/>
  <c r="L1681" i="8"/>
  <c r="K1681" i="8"/>
  <c r="J1681" i="8"/>
  <c r="I1681" i="8"/>
  <c r="M1680" i="8"/>
  <c r="L1680" i="8"/>
  <c r="K1680" i="8"/>
  <c r="J1680" i="8"/>
  <c r="I1680" i="8"/>
  <c r="M1679" i="8"/>
  <c r="L1679" i="8"/>
  <c r="K1679" i="8"/>
  <c r="J1679" i="8"/>
  <c r="I1679" i="8"/>
  <c r="M1678" i="8"/>
  <c r="L1678" i="8"/>
  <c r="K1678" i="8"/>
  <c r="J1678" i="8"/>
  <c r="I1678" i="8"/>
  <c r="M1677" i="8"/>
  <c r="L1677" i="8"/>
  <c r="K1677" i="8"/>
  <c r="J1677" i="8"/>
  <c r="I1677" i="8"/>
  <c r="M1676" i="8"/>
  <c r="L1676" i="8"/>
  <c r="K1676" i="8"/>
  <c r="J1676" i="8"/>
  <c r="I1676" i="8"/>
  <c r="M1675" i="8"/>
  <c r="L1675" i="8"/>
  <c r="K1675" i="8"/>
  <c r="J1675" i="8"/>
  <c r="I1675" i="8"/>
  <c r="M1674" i="8"/>
  <c r="L1674" i="8"/>
  <c r="K1674" i="8"/>
  <c r="J1674" i="8"/>
  <c r="I1674" i="8"/>
  <c r="M1673" i="8"/>
  <c r="L1673" i="8"/>
  <c r="K1673" i="8"/>
  <c r="J1673" i="8"/>
  <c r="I1673" i="8"/>
  <c r="M1672" i="8"/>
  <c r="L1672" i="8"/>
  <c r="K1672" i="8"/>
  <c r="J1672" i="8"/>
  <c r="I1672" i="8"/>
  <c r="M1671" i="8"/>
  <c r="L1671" i="8"/>
  <c r="K1671" i="8"/>
  <c r="J1671" i="8"/>
  <c r="I1671" i="8"/>
  <c r="M1670" i="8"/>
  <c r="L1670" i="8"/>
  <c r="K1670" i="8"/>
  <c r="J1670" i="8"/>
  <c r="I1670" i="8"/>
  <c r="M1669" i="8"/>
  <c r="L1669" i="8"/>
  <c r="K1669" i="8"/>
  <c r="J1669" i="8"/>
  <c r="I1669" i="8"/>
  <c r="M1668" i="8"/>
  <c r="L1668" i="8"/>
  <c r="K1668" i="8"/>
  <c r="J1668" i="8"/>
  <c r="I1668" i="8"/>
  <c r="M1667" i="8"/>
  <c r="L1667" i="8"/>
  <c r="K1667" i="8"/>
  <c r="J1667" i="8"/>
  <c r="I1667" i="8"/>
  <c r="M1666" i="8"/>
  <c r="L1666" i="8"/>
  <c r="K1666" i="8"/>
  <c r="J1666" i="8"/>
  <c r="I1666" i="8"/>
  <c r="M1665" i="8"/>
  <c r="L1665" i="8"/>
  <c r="K1665" i="8"/>
  <c r="J1665" i="8"/>
  <c r="I1665" i="8"/>
  <c r="M1664" i="8"/>
  <c r="L1664" i="8"/>
  <c r="K1664" i="8"/>
  <c r="J1664" i="8"/>
  <c r="I1664" i="8"/>
  <c r="M1663" i="8"/>
  <c r="L1663" i="8"/>
  <c r="K1663" i="8"/>
  <c r="J1663" i="8"/>
  <c r="I1663" i="8"/>
  <c r="M1662" i="8"/>
  <c r="L1662" i="8"/>
  <c r="K1662" i="8"/>
  <c r="J1662" i="8"/>
  <c r="I1662" i="8"/>
  <c r="M1661" i="8"/>
  <c r="L1661" i="8"/>
  <c r="K1661" i="8"/>
  <c r="J1661" i="8"/>
  <c r="I1661" i="8"/>
  <c r="M1660" i="8"/>
  <c r="L1660" i="8"/>
  <c r="K1660" i="8"/>
  <c r="J1660" i="8"/>
  <c r="I1660" i="8"/>
  <c r="M1659" i="8"/>
  <c r="L1659" i="8"/>
  <c r="K1659" i="8"/>
  <c r="J1659" i="8"/>
  <c r="I1659" i="8"/>
  <c r="M1658" i="8"/>
  <c r="L1658" i="8"/>
  <c r="K1658" i="8"/>
  <c r="J1658" i="8"/>
  <c r="I1658" i="8"/>
  <c r="M1657" i="8"/>
  <c r="L1657" i="8"/>
  <c r="K1657" i="8"/>
  <c r="J1657" i="8"/>
  <c r="I1657" i="8"/>
  <c r="M1656" i="8"/>
  <c r="L1656" i="8"/>
  <c r="K1656" i="8"/>
  <c r="J1656" i="8"/>
  <c r="I1656" i="8"/>
  <c r="M1655" i="8"/>
  <c r="L1655" i="8"/>
  <c r="K1655" i="8"/>
  <c r="J1655" i="8"/>
  <c r="I1655" i="8"/>
  <c r="M1654" i="8"/>
  <c r="L1654" i="8"/>
  <c r="K1654" i="8"/>
  <c r="J1654" i="8"/>
  <c r="I1654" i="8"/>
  <c r="M1653" i="8"/>
  <c r="L1653" i="8"/>
  <c r="K1653" i="8"/>
  <c r="J1653" i="8"/>
  <c r="I1653" i="8"/>
  <c r="M1652" i="8"/>
  <c r="L1652" i="8"/>
  <c r="K1652" i="8"/>
  <c r="J1652" i="8"/>
  <c r="I1652" i="8"/>
  <c r="M1651" i="8"/>
  <c r="L1651" i="8"/>
  <c r="K1651" i="8"/>
  <c r="J1651" i="8"/>
  <c r="I1651" i="8"/>
  <c r="M1650" i="8"/>
  <c r="L1650" i="8"/>
  <c r="K1650" i="8"/>
  <c r="J1650" i="8"/>
  <c r="I1650" i="8"/>
  <c r="M1649" i="8"/>
  <c r="L1649" i="8"/>
  <c r="K1649" i="8"/>
  <c r="J1649" i="8"/>
  <c r="I1649" i="8"/>
  <c r="M1648" i="8"/>
  <c r="L1648" i="8"/>
  <c r="K1648" i="8"/>
  <c r="J1648" i="8"/>
  <c r="I1648" i="8"/>
  <c r="M1647" i="8"/>
  <c r="L1647" i="8"/>
  <c r="K1647" i="8"/>
  <c r="J1647" i="8"/>
  <c r="I1647" i="8"/>
  <c r="M1646" i="8"/>
  <c r="L1646" i="8"/>
  <c r="K1646" i="8"/>
  <c r="J1646" i="8"/>
  <c r="I1646" i="8"/>
  <c r="M1645" i="8"/>
  <c r="L1645" i="8"/>
  <c r="K1645" i="8"/>
  <c r="J1645" i="8"/>
  <c r="I1645" i="8"/>
  <c r="M1644" i="8"/>
  <c r="L1644" i="8"/>
  <c r="K1644" i="8"/>
  <c r="J1644" i="8"/>
  <c r="I1644" i="8"/>
  <c r="M1643" i="8"/>
  <c r="L1643" i="8"/>
  <c r="K1643" i="8"/>
  <c r="J1643" i="8"/>
  <c r="I1643" i="8"/>
  <c r="M1642" i="8"/>
  <c r="L1642" i="8"/>
  <c r="K1642" i="8"/>
  <c r="J1642" i="8"/>
  <c r="I1642" i="8"/>
  <c r="M1641" i="8"/>
  <c r="L1641" i="8"/>
  <c r="K1641" i="8"/>
  <c r="J1641" i="8"/>
  <c r="I1641" i="8"/>
  <c r="M1640" i="8"/>
  <c r="L1640" i="8"/>
  <c r="K1640" i="8"/>
  <c r="J1640" i="8"/>
  <c r="I1640" i="8"/>
  <c r="M1639" i="8"/>
  <c r="L1639" i="8"/>
  <c r="K1639" i="8"/>
  <c r="J1639" i="8"/>
  <c r="I1639" i="8"/>
  <c r="M1638" i="8"/>
  <c r="L1638" i="8"/>
  <c r="K1638" i="8"/>
  <c r="J1638" i="8"/>
  <c r="I1638" i="8"/>
  <c r="M1637" i="8"/>
  <c r="L1637" i="8"/>
  <c r="K1637" i="8"/>
  <c r="J1637" i="8"/>
  <c r="I1637" i="8"/>
  <c r="M1636" i="8"/>
  <c r="L1636" i="8"/>
  <c r="K1636" i="8"/>
  <c r="J1636" i="8"/>
  <c r="I1636" i="8"/>
  <c r="M1635" i="8"/>
  <c r="L1635" i="8"/>
  <c r="K1635" i="8"/>
  <c r="J1635" i="8"/>
  <c r="I1635" i="8"/>
  <c r="M1634" i="8"/>
  <c r="L1634" i="8"/>
  <c r="K1634" i="8"/>
  <c r="J1634" i="8"/>
  <c r="I1634" i="8"/>
  <c r="M1633" i="8"/>
  <c r="L1633" i="8"/>
  <c r="K1633" i="8"/>
  <c r="J1633" i="8"/>
  <c r="I1633" i="8"/>
  <c r="M1632" i="8"/>
  <c r="L1632" i="8"/>
  <c r="K1632" i="8"/>
  <c r="J1632" i="8"/>
  <c r="I1632" i="8"/>
  <c r="M1631" i="8"/>
  <c r="L1631" i="8"/>
  <c r="K1631" i="8"/>
  <c r="J1631" i="8"/>
  <c r="I1631" i="8"/>
  <c r="M1630" i="8"/>
  <c r="L1630" i="8"/>
  <c r="K1630" i="8"/>
  <c r="J1630" i="8"/>
  <c r="I1630" i="8"/>
  <c r="M1629" i="8"/>
  <c r="L1629" i="8"/>
  <c r="K1629" i="8"/>
  <c r="J1629" i="8"/>
  <c r="I1629" i="8"/>
  <c r="M1628" i="8"/>
  <c r="L1628" i="8"/>
  <c r="K1628" i="8"/>
  <c r="J1628" i="8"/>
  <c r="I1628" i="8"/>
  <c r="M1627" i="8"/>
  <c r="L1627" i="8"/>
  <c r="K1627" i="8"/>
  <c r="J1627" i="8"/>
  <c r="I1627" i="8"/>
  <c r="M1626" i="8"/>
  <c r="L1626" i="8"/>
  <c r="K1626" i="8"/>
  <c r="J1626" i="8"/>
  <c r="I1626" i="8"/>
  <c r="M1625" i="8"/>
  <c r="L1625" i="8"/>
  <c r="K1625" i="8"/>
  <c r="J1625" i="8"/>
  <c r="I1625" i="8"/>
  <c r="M1624" i="8"/>
  <c r="L1624" i="8"/>
  <c r="K1624" i="8"/>
  <c r="J1624" i="8"/>
  <c r="I1624" i="8"/>
  <c r="M1623" i="8"/>
  <c r="L1623" i="8"/>
  <c r="K1623" i="8"/>
  <c r="J1623" i="8"/>
  <c r="I1623" i="8"/>
  <c r="M1622" i="8"/>
  <c r="L1622" i="8"/>
  <c r="K1622" i="8"/>
  <c r="J1622" i="8"/>
  <c r="I1622" i="8"/>
  <c r="M1621" i="8"/>
  <c r="L1621" i="8"/>
  <c r="K1621" i="8"/>
  <c r="J1621" i="8"/>
  <c r="I1621" i="8"/>
  <c r="M1620" i="8"/>
  <c r="L1620" i="8"/>
  <c r="K1620" i="8"/>
  <c r="J1620" i="8"/>
  <c r="I1620" i="8"/>
  <c r="M1619" i="8"/>
  <c r="L1619" i="8"/>
  <c r="K1619" i="8"/>
  <c r="J1619" i="8"/>
  <c r="I1619" i="8"/>
  <c r="M1618" i="8"/>
  <c r="L1618" i="8"/>
  <c r="K1618" i="8"/>
  <c r="J1618" i="8"/>
  <c r="I1618" i="8"/>
  <c r="M1617" i="8"/>
  <c r="L1617" i="8"/>
  <c r="K1617" i="8"/>
  <c r="J1617" i="8"/>
  <c r="I1617" i="8"/>
  <c r="M1616" i="8"/>
  <c r="L1616" i="8"/>
  <c r="K1616" i="8"/>
  <c r="J1616" i="8"/>
  <c r="I1616" i="8"/>
  <c r="M1615" i="8"/>
  <c r="L1615" i="8"/>
  <c r="K1615" i="8"/>
  <c r="J1615" i="8"/>
  <c r="I1615" i="8"/>
  <c r="M1614" i="8"/>
  <c r="L1614" i="8"/>
  <c r="K1614" i="8"/>
  <c r="J1614" i="8"/>
  <c r="I1614" i="8"/>
  <c r="M1613" i="8"/>
  <c r="L1613" i="8"/>
  <c r="K1613" i="8"/>
  <c r="J1613" i="8"/>
  <c r="I1613" i="8"/>
  <c r="M1612" i="8"/>
  <c r="L1612" i="8"/>
  <c r="K1612" i="8"/>
  <c r="J1612" i="8"/>
  <c r="I1612" i="8"/>
  <c r="M1611" i="8"/>
  <c r="L1611" i="8"/>
  <c r="K1611" i="8"/>
  <c r="J1611" i="8"/>
  <c r="I1611" i="8"/>
  <c r="M1610" i="8"/>
  <c r="L1610" i="8"/>
  <c r="K1610" i="8"/>
  <c r="J1610" i="8"/>
  <c r="I1610" i="8"/>
  <c r="M1609" i="8"/>
  <c r="L1609" i="8"/>
  <c r="K1609" i="8"/>
  <c r="J1609" i="8"/>
  <c r="I1609" i="8"/>
  <c r="M1608" i="8"/>
  <c r="L1608" i="8"/>
  <c r="K1608" i="8"/>
  <c r="J1608" i="8"/>
  <c r="I1608" i="8"/>
  <c r="M1607" i="8"/>
  <c r="L1607" i="8"/>
  <c r="K1607" i="8"/>
  <c r="J1607" i="8"/>
  <c r="I1607" i="8"/>
  <c r="M1606" i="8"/>
  <c r="L1606" i="8"/>
  <c r="K1606" i="8"/>
  <c r="J1606" i="8"/>
  <c r="I1606" i="8"/>
  <c r="M1605" i="8"/>
  <c r="L1605" i="8"/>
  <c r="K1605" i="8"/>
  <c r="J1605" i="8"/>
  <c r="I1605" i="8"/>
  <c r="M1604" i="8"/>
  <c r="L1604" i="8"/>
  <c r="K1604" i="8"/>
  <c r="J1604" i="8"/>
  <c r="I1604" i="8"/>
  <c r="M1603" i="8"/>
  <c r="L1603" i="8"/>
  <c r="K1603" i="8"/>
  <c r="J1603" i="8"/>
  <c r="I1603" i="8"/>
  <c r="M1602" i="8"/>
  <c r="L1602" i="8"/>
  <c r="K1602" i="8"/>
  <c r="J1602" i="8"/>
  <c r="I1602" i="8"/>
  <c r="M1601" i="8"/>
  <c r="L1601" i="8"/>
  <c r="K1601" i="8"/>
  <c r="J1601" i="8"/>
  <c r="I1601" i="8"/>
  <c r="M1600" i="8"/>
  <c r="L1600" i="8"/>
  <c r="K1600" i="8"/>
  <c r="J1600" i="8"/>
  <c r="I1600" i="8"/>
  <c r="M1599" i="8"/>
  <c r="L1599" i="8"/>
  <c r="K1599" i="8"/>
  <c r="J1599" i="8"/>
  <c r="I1599" i="8"/>
  <c r="M1598" i="8"/>
  <c r="L1598" i="8"/>
  <c r="K1598" i="8"/>
  <c r="J1598" i="8"/>
  <c r="I1598" i="8"/>
  <c r="M1597" i="8"/>
  <c r="L1597" i="8"/>
  <c r="K1597" i="8"/>
  <c r="J1597" i="8"/>
  <c r="I1597" i="8"/>
  <c r="M1596" i="8"/>
  <c r="L1596" i="8"/>
  <c r="K1596" i="8"/>
  <c r="J1596" i="8"/>
  <c r="I1596" i="8"/>
  <c r="M1595" i="8"/>
  <c r="L1595" i="8"/>
  <c r="K1595" i="8"/>
  <c r="J1595" i="8"/>
  <c r="I1595" i="8"/>
  <c r="M1594" i="8"/>
  <c r="L1594" i="8"/>
  <c r="K1594" i="8"/>
  <c r="J1594" i="8"/>
  <c r="I1594" i="8"/>
  <c r="M1593" i="8"/>
  <c r="L1593" i="8"/>
  <c r="K1593" i="8"/>
  <c r="J1593" i="8"/>
  <c r="I1593" i="8"/>
  <c r="M1592" i="8"/>
  <c r="L1592" i="8"/>
  <c r="K1592" i="8"/>
  <c r="J1592" i="8"/>
  <c r="I1592" i="8"/>
  <c r="M1591" i="8"/>
  <c r="L1591" i="8"/>
  <c r="K1591" i="8"/>
  <c r="J1591" i="8"/>
  <c r="I1591" i="8"/>
  <c r="M1590" i="8"/>
  <c r="L1590" i="8"/>
  <c r="K1590" i="8"/>
  <c r="J1590" i="8"/>
  <c r="I1590" i="8"/>
  <c r="M1589" i="8"/>
  <c r="L1589" i="8"/>
  <c r="K1589" i="8"/>
  <c r="J1589" i="8"/>
  <c r="I1589" i="8"/>
  <c r="M1588" i="8"/>
  <c r="L1588" i="8"/>
  <c r="K1588" i="8"/>
  <c r="J1588" i="8"/>
  <c r="I1588" i="8"/>
  <c r="M1587" i="8"/>
  <c r="L1587" i="8"/>
  <c r="K1587" i="8"/>
  <c r="J1587" i="8"/>
  <c r="I1587" i="8"/>
  <c r="M1586" i="8"/>
  <c r="L1586" i="8"/>
  <c r="K1586" i="8"/>
  <c r="J1586" i="8"/>
  <c r="I1586" i="8"/>
  <c r="M1585" i="8"/>
  <c r="L1585" i="8"/>
  <c r="K1585" i="8"/>
  <c r="J1585" i="8"/>
  <c r="I1585" i="8"/>
  <c r="M1584" i="8"/>
  <c r="L1584" i="8"/>
  <c r="K1584" i="8"/>
  <c r="J1584" i="8"/>
  <c r="I1584" i="8"/>
  <c r="M1583" i="8"/>
  <c r="L1583" i="8"/>
  <c r="K1583" i="8"/>
  <c r="J1583" i="8"/>
  <c r="I1583" i="8"/>
  <c r="M1582" i="8"/>
  <c r="L1582" i="8"/>
  <c r="K1582" i="8"/>
  <c r="J1582" i="8"/>
  <c r="I1582" i="8"/>
  <c r="M1581" i="8"/>
  <c r="L1581" i="8"/>
  <c r="K1581" i="8"/>
  <c r="J1581" i="8"/>
  <c r="I1581" i="8"/>
  <c r="M1580" i="8"/>
  <c r="L1580" i="8"/>
  <c r="K1580" i="8"/>
  <c r="J1580" i="8"/>
  <c r="I1580" i="8"/>
  <c r="M1579" i="8"/>
  <c r="L1579" i="8"/>
  <c r="K1579" i="8"/>
  <c r="J1579" i="8"/>
  <c r="I1579" i="8"/>
  <c r="M1578" i="8"/>
  <c r="L1578" i="8"/>
  <c r="K1578" i="8"/>
  <c r="J1578" i="8"/>
  <c r="I1578" i="8"/>
  <c r="M1577" i="8"/>
  <c r="L1577" i="8"/>
  <c r="K1577" i="8"/>
  <c r="J1577" i="8"/>
  <c r="I1577" i="8"/>
  <c r="M1576" i="8"/>
  <c r="L1576" i="8"/>
  <c r="K1576" i="8"/>
  <c r="J1576" i="8"/>
  <c r="I1576" i="8"/>
  <c r="M1575" i="8"/>
  <c r="L1575" i="8"/>
  <c r="K1575" i="8"/>
  <c r="J1575" i="8"/>
  <c r="I1575" i="8"/>
  <c r="M1574" i="8"/>
  <c r="L1574" i="8"/>
  <c r="K1574" i="8"/>
  <c r="J1574" i="8"/>
  <c r="I1574" i="8"/>
  <c r="M1573" i="8"/>
  <c r="L1573" i="8"/>
  <c r="K1573" i="8"/>
  <c r="J1573" i="8"/>
  <c r="I1573" i="8"/>
  <c r="M1572" i="8"/>
  <c r="L1572" i="8"/>
  <c r="K1572" i="8"/>
  <c r="J1572" i="8"/>
  <c r="I1572" i="8"/>
  <c r="M1571" i="8"/>
  <c r="L1571" i="8"/>
  <c r="K1571" i="8"/>
  <c r="J1571" i="8"/>
  <c r="I1571" i="8"/>
  <c r="M1570" i="8"/>
  <c r="L1570" i="8"/>
  <c r="K1570" i="8"/>
  <c r="J1570" i="8"/>
  <c r="I1570" i="8"/>
  <c r="M1569" i="8"/>
  <c r="L1569" i="8"/>
  <c r="K1569" i="8"/>
  <c r="J1569" i="8"/>
  <c r="I1569" i="8"/>
  <c r="M1568" i="8"/>
  <c r="L1568" i="8"/>
  <c r="K1568" i="8"/>
  <c r="J1568" i="8"/>
  <c r="I1568" i="8"/>
  <c r="M1567" i="8"/>
  <c r="L1567" i="8"/>
  <c r="K1567" i="8"/>
  <c r="J1567" i="8"/>
  <c r="I1567" i="8"/>
  <c r="M1566" i="8"/>
  <c r="L1566" i="8"/>
  <c r="K1566" i="8"/>
  <c r="J1566" i="8"/>
  <c r="I1566" i="8"/>
  <c r="M1565" i="8"/>
  <c r="L1565" i="8"/>
  <c r="K1565" i="8"/>
  <c r="J1565" i="8"/>
  <c r="I1565" i="8"/>
  <c r="M1564" i="8"/>
  <c r="L1564" i="8"/>
  <c r="K1564" i="8"/>
  <c r="J1564" i="8"/>
  <c r="I1564" i="8"/>
  <c r="M1563" i="8"/>
  <c r="L1563" i="8"/>
  <c r="K1563" i="8"/>
  <c r="J1563" i="8"/>
  <c r="I1563" i="8"/>
  <c r="M1562" i="8"/>
  <c r="L1562" i="8"/>
  <c r="K1562" i="8"/>
  <c r="J1562" i="8"/>
  <c r="I1562" i="8"/>
  <c r="M1561" i="8"/>
  <c r="L1561" i="8"/>
  <c r="K1561" i="8"/>
  <c r="J1561" i="8"/>
  <c r="I1561" i="8"/>
  <c r="M1560" i="8"/>
  <c r="L1560" i="8"/>
  <c r="K1560" i="8"/>
  <c r="J1560" i="8"/>
  <c r="I1560" i="8"/>
  <c r="M1559" i="8"/>
  <c r="L1559" i="8"/>
  <c r="K1559" i="8"/>
  <c r="J1559" i="8"/>
  <c r="I1559" i="8"/>
  <c r="M1558" i="8"/>
  <c r="L1558" i="8"/>
  <c r="K1558" i="8"/>
  <c r="J1558" i="8"/>
  <c r="I1558" i="8"/>
  <c r="M1557" i="8"/>
  <c r="L1557" i="8"/>
  <c r="K1557" i="8"/>
  <c r="J1557" i="8"/>
  <c r="I1557" i="8"/>
  <c r="M1556" i="8"/>
  <c r="L1556" i="8"/>
  <c r="K1556" i="8"/>
  <c r="J1556" i="8"/>
  <c r="I1556" i="8"/>
  <c r="M1555" i="8"/>
  <c r="L1555" i="8"/>
  <c r="K1555" i="8"/>
  <c r="J1555" i="8"/>
  <c r="I1555" i="8"/>
  <c r="M1554" i="8"/>
  <c r="L1554" i="8"/>
  <c r="K1554" i="8"/>
  <c r="J1554" i="8"/>
  <c r="I1554" i="8"/>
  <c r="M1553" i="8"/>
  <c r="L1553" i="8"/>
  <c r="K1553" i="8"/>
  <c r="J1553" i="8"/>
  <c r="I1553" i="8"/>
  <c r="M1552" i="8"/>
  <c r="L1552" i="8"/>
  <c r="K1552" i="8"/>
  <c r="J1552" i="8"/>
  <c r="I1552" i="8"/>
  <c r="M1551" i="8"/>
  <c r="L1551" i="8"/>
  <c r="K1551" i="8"/>
  <c r="J1551" i="8"/>
  <c r="I1551" i="8"/>
  <c r="M1550" i="8"/>
  <c r="L1550" i="8"/>
  <c r="K1550" i="8"/>
  <c r="J1550" i="8"/>
  <c r="I1550" i="8"/>
  <c r="M1549" i="8"/>
  <c r="L1549" i="8"/>
  <c r="K1549" i="8"/>
  <c r="J1549" i="8"/>
  <c r="I1549" i="8"/>
  <c r="M1548" i="8"/>
  <c r="L1548" i="8"/>
  <c r="K1548" i="8"/>
  <c r="J1548" i="8"/>
  <c r="I1548" i="8"/>
  <c r="M1547" i="8"/>
  <c r="L1547" i="8"/>
  <c r="K1547" i="8"/>
  <c r="J1547" i="8"/>
  <c r="I1547" i="8"/>
  <c r="M1546" i="8"/>
  <c r="L1546" i="8"/>
  <c r="K1546" i="8"/>
  <c r="J1546" i="8"/>
  <c r="I1546" i="8"/>
  <c r="M1545" i="8"/>
  <c r="L1545" i="8"/>
  <c r="K1545" i="8"/>
  <c r="J1545" i="8"/>
  <c r="I1545" i="8"/>
  <c r="M1544" i="8"/>
  <c r="L1544" i="8"/>
  <c r="K1544" i="8"/>
  <c r="J1544" i="8"/>
  <c r="I1544" i="8"/>
  <c r="M1543" i="8"/>
  <c r="L1543" i="8"/>
  <c r="K1543" i="8"/>
  <c r="J1543" i="8"/>
  <c r="I1543" i="8"/>
  <c r="M1542" i="8"/>
  <c r="L1542" i="8"/>
  <c r="K1542" i="8"/>
  <c r="J1542" i="8"/>
  <c r="I1542" i="8"/>
  <c r="M1541" i="8"/>
  <c r="L1541" i="8"/>
  <c r="K1541" i="8"/>
  <c r="J1541" i="8"/>
  <c r="I1541" i="8"/>
  <c r="M1540" i="8"/>
  <c r="L1540" i="8"/>
  <c r="K1540" i="8"/>
  <c r="J1540" i="8"/>
  <c r="I1540" i="8"/>
  <c r="M1539" i="8"/>
  <c r="L1539" i="8"/>
  <c r="K1539" i="8"/>
  <c r="J1539" i="8"/>
  <c r="I1539" i="8"/>
  <c r="M1538" i="8"/>
  <c r="L1538" i="8"/>
  <c r="K1538" i="8"/>
  <c r="J1538" i="8"/>
  <c r="I1538" i="8"/>
  <c r="M1537" i="8"/>
  <c r="L1537" i="8"/>
  <c r="K1537" i="8"/>
  <c r="J1537" i="8"/>
  <c r="I1537" i="8"/>
  <c r="M1536" i="8"/>
  <c r="L1536" i="8"/>
  <c r="K1536" i="8"/>
  <c r="J1536" i="8"/>
  <c r="I1536" i="8"/>
  <c r="M1535" i="8"/>
  <c r="L1535" i="8"/>
  <c r="K1535" i="8"/>
  <c r="J1535" i="8"/>
  <c r="I1535" i="8"/>
  <c r="M1534" i="8"/>
  <c r="L1534" i="8"/>
  <c r="K1534" i="8"/>
  <c r="J1534" i="8"/>
  <c r="I1534" i="8"/>
  <c r="M1533" i="8"/>
  <c r="L1533" i="8"/>
  <c r="K1533" i="8"/>
  <c r="J1533" i="8"/>
  <c r="I1533" i="8"/>
  <c r="M1532" i="8"/>
  <c r="L1532" i="8"/>
  <c r="K1532" i="8"/>
  <c r="J1532" i="8"/>
  <c r="I1532" i="8"/>
  <c r="M1531" i="8"/>
  <c r="L1531" i="8"/>
  <c r="K1531" i="8"/>
  <c r="J1531" i="8"/>
  <c r="I1531" i="8"/>
  <c r="M1530" i="8"/>
  <c r="L1530" i="8"/>
  <c r="K1530" i="8"/>
  <c r="J1530" i="8"/>
  <c r="I1530" i="8"/>
  <c r="M1529" i="8"/>
  <c r="L1529" i="8"/>
  <c r="K1529" i="8"/>
  <c r="J1529" i="8"/>
  <c r="I1529" i="8"/>
  <c r="M1528" i="8"/>
  <c r="L1528" i="8"/>
  <c r="K1528" i="8"/>
  <c r="J1528" i="8"/>
  <c r="I1528" i="8"/>
  <c r="M1527" i="8"/>
  <c r="L1527" i="8"/>
  <c r="K1527" i="8"/>
  <c r="J1527" i="8"/>
  <c r="I1527" i="8"/>
  <c r="M1526" i="8"/>
  <c r="L1526" i="8"/>
  <c r="K1526" i="8"/>
  <c r="J1526" i="8"/>
  <c r="I1526" i="8"/>
  <c r="M1525" i="8"/>
  <c r="L1525" i="8"/>
  <c r="K1525" i="8"/>
  <c r="J1525" i="8"/>
  <c r="I1525" i="8"/>
  <c r="M1524" i="8"/>
  <c r="L1524" i="8"/>
  <c r="K1524" i="8"/>
  <c r="J1524" i="8"/>
  <c r="I1524" i="8"/>
  <c r="M1523" i="8"/>
  <c r="L1523" i="8"/>
  <c r="K1523" i="8"/>
  <c r="J1523" i="8"/>
  <c r="I1523" i="8"/>
  <c r="M1522" i="8"/>
  <c r="L1522" i="8"/>
  <c r="K1522" i="8"/>
  <c r="J1522" i="8"/>
  <c r="I1522" i="8"/>
  <c r="M1521" i="8"/>
  <c r="L1521" i="8"/>
  <c r="K1521" i="8"/>
  <c r="J1521" i="8"/>
  <c r="I1521" i="8"/>
  <c r="M1520" i="8"/>
  <c r="L1520" i="8"/>
  <c r="K1520" i="8"/>
  <c r="J1520" i="8"/>
  <c r="I1520" i="8"/>
  <c r="M1519" i="8"/>
  <c r="L1519" i="8"/>
  <c r="K1519" i="8"/>
  <c r="J1519" i="8"/>
  <c r="I1519" i="8"/>
  <c r="M1518" i="8"/>
  <c r="L1518" i="8"/>
  <c r="K1518" i="8"/>
  <c r="J1518" i="8"/>
  <c r="I1518" i="8"/>
  <c r="M1517" i="8"/>
  <c r="L1517" i="8"/>
  <c r="K1517" i="8"/>
  <c r="J1517" i="8"/>
  <c r="I1517" i="8"/>
  <c r="M1516" i="8"/>
  <c r="L1516" i="8"/>
  <c r="K1516" i="8"/>
  <c r="J1516" i="8"/>
  <c r="I1516" i="8"/>
  <c r="M1515" i="8"/>
  <c r="L1515" i="8"/>
  <c r="K1515" i="8"/>
  <c r="J1515" i="8"/>
  <c r="I1515" i="8"/>
  <c r="M1514" i="8"/>
  <c r="L1514" i="8"/>
  <c r="K1514" i="8"/>
  <c r="J1514" i="8"/>
  <c r="I1514" i="8"/>
  <c r="M1513" i="8"/>
  <c r="L1513" i="8"/>
  <c r="K1513" i="8"/>
  <c r="J1513" i="8"/>
  <c r="I1513" i="8"/>
  <c r="M1512" i="8"/>
  <c r="L1512" i="8"/>
  <c r="K1512" i="8"/>
  <c r="J1512" i="8"/>
  <c r="I1512" i="8"/>
  <c r="M1511" i="8"/>
  <c r="L1511" i="8"/>
  <c r="K1511" i="8"/>
  <c r="J1511" i="8"/>
  <c r="I1511" i="8"/>
  <c r="M1510" i="8"/>
  <c r="L1510" i="8"/>
  <c r="K1510" i="8"/>
  <c r="J1510" i="8"/>
  <c r="I1510" i="8"/>
  <c r="M1509" i="8"/>
  <c r="L1509" i="8"/>
  <c r="K1509" i="8"/>
  <c r="J1509" i="8"/>
  <c r="I1509" i="8"/>
  <c r="M1508" i="8"/>
  <c r="L1508" i="8"/>
  <c r="K1508" i="8"/>
  <c r="J1508" i="8"/>
  <c r="I1508" i="8"/>
  <c r="M1507" i="8"/>
  <c r="L1507" i="8"/>
  <c r="K1507" i="8"/>
  <c r="J1507" i="8"/>
  <c r="I1507" i="8"/>
  <c r="M1506" i="8"/>
  <c r="L1506" i="8"/>
  <c r="K1506" i="8"/>
  <c r="J1506" i="8"/>
  <c r="I1506" i="8"/>
  <c r="M1505" i="8"/>
  <c r="L1505" i="8"/>
  <c r="K1505" i="8"/>
  <c r="J1505" i="8"/>
  <c r="I1505" i="8"/>
  <c r="M1504" i="8"/>
  <c r="L1504" i="8"/>
  <c r="K1504" i="8"/>
  <c r="J1504" i="8"/>
  <c r="I1504" i="8"/>
  <c r="M1503" i="8"/>
  <c r="L1503" i="8"/>
  <c r="K1503" i="8"/>
  <c r="J1503" i="8"/>
  <c r="I1503" i="8"/>
  <c r="M1502" i="8"/>
  <c r="L1502" i="8"/>
  <c r="K1502" i="8"/>
  <c r="J1502" i="8"/>
  <c r="I1502" i="8"/>
  <c r="M1501" i="8"/>
  <c r="L1501" i="8"/>
  <c r="K1501" i="8"/>
  <c r="J1501" i="8"/>
  <c r="I1501" i="8"/>
  <c r="M1500" i="8"/>
  <c r="L1500" i="8"/>
  <c r="K1500" i="8"/>
  <c r="J1500" i="8"/>
  <c r="I1500" i="8"/>
  <c r="M1499" i="8"/>
  <c r="L1499" i="8"/>
  <c r="K1499" i="8"/>
  <c r="J1499" i="8"/>
  <c r="I1499" i="8"/>
  <c r="M1498" i="8"/>
  <c r="L1498" i="8"/>
  <c r="K1498" i="8"/>
  <c r="J1498" i="8"/>
  <c r="I1498" i="8"/>
  <c r="M1497" i="8"/>
  <c r="L1497" i="8"/>
  <c r="K1497" i="8"/>
  <c r="J1497" i="8"/>
  <c r="I1497" i="8"/>
  <c r="M1496" i="8"/>
  <c r="L1496" i="8"/>
  <c r="K1496" i="8"/>
  <c r="J1496" i="8"/>
  <c r="I1496" i="8"/>
  <c r="M1495" i="8"/>
  <c r="L1495" i="8"/>
  <c r="K1495" i="8"/>
  <c r="J1495" i="8"/>
  <c r="I1495" i="8"/>
  <c r="M1494" i="8"/>
  <c r="L1494" i="8"/>
  <c r="K1494" i="8"/>
  <c r="J1494" i="8"/>
  <c r="I1494" i="8"/>
  <c r="M1493" i="8"/>
  <c r="L1493" i="8"/>
  <c r="K1493" i="8"/>
  <c r="J1493" i="8"/>
  <c r="I1493" i="8"/>
  <c r="M1492" i="8"/>
  <c r="L1492" i="8"/>
  <c r="K1492" i="8"/>
  <c r="J1492" i="8"/>
  <c r="I1492" i="8"/>
  <c r="M1491" i="8"/>
  <c r="L1491" i="8"/>
  <c r="K1491" i="8"/>
  <c r="J1491" i="8"/>
  <c r="I1491" i="8"/>
  <c r="M1490" i="8"/>
  <c r="L1490" i="8"/>
  <c r="K1490" i="8"/>
  <c r="J1490" i="8"/>
  <c r="I1490" i="8"/>
  <c r="M1489" i="8"/>
  <c r="L1489" i="8"/>
  <c r="K1489" i="8"/>
  <c r="J1489" i="8"/>
  <c r="I1489" i="8"/>
  <c r="M1488" i="8"/>
  <c r="L1488" i="8"/>
  <c r="K1488" i="8"/>
  <c r="J1488" i="8"/>
  <c r="I1488" i="8"/>
  <c r="M1487" i="8"/>
  <c r="L1487" i="8"/>
  <c r="K1487" i="8"/>
  <c r="J1487" i="8"/>
  <c r="I1487" i="8"/>
  <c r="M1486" i="8"/>
  <c r="L1486" i="8"/>
  <c r="K1486" i="8"/>
  <c r="J1486" i="8"/>
  <c r="I1486" i="8"/>
  <c r="M1485" i="8"/>
  <c r="L1485" i="8"/>
  <c r="K1485" i="8"/>
  <c r="J1485" i="8"/>
  <c r="I1485" i="8"/>
  <c r="M1484" i="8"/>
  <c r="L1484" i="8"/>
  <c r="K1484" i="8"/>
  <c r="J1484" i="8"/>
  <c r="I1484" i="8"/>
  <c r="M1483" i="8"/>
  <c r="L1483" i="8"/>
  <c r="K1483" i="8"/>
  <c r="J1483" i="8"/>
  <c r="I1483" i="8"/>
  <c r="M1482" i="8"/>
  <c r="L1482" i="8"/>
  <c r="K1482" i="8"/>
  <c r="J1482" i="8"/>
  <c r="I1482" i="8"/>
  <c r="M1481" i="8"/>
  <c r="L1481" i="8"/>
  <c r="K1481" i="8"/>
  <c r="J1481" i="8"/>
  <c r="I1481" i="8"/>
  <c r="M1480" i="8"/>
  <c r="L1480" i="8"/>
  <c r="K1480" i="8"/>
  <c r="J1480" i="8"/>
  <c r="I1480" i="8"/>
  <c r="M1479" i="8"/>
  <c r="L1479" i="8"/>
  <c r="K1479" i="8"/>
  <c r="J1479" i="8"/>
  <c r="I1479" i="8"/>
  <c r="M1478" i="8"/>
  <c r="L1478" i="8"/>
  <c r="K1478" i="8"/>
  <c r="J1478" i="8"/>
  <c r="I1478" i="8"/>
  <c r="M1477" i="8"/>
  <c r="L1477" i="8"/>
  <c r="K1477" i="8"/>
  <c r="J1477" i="8"/>
  <c r="I1477" i="8"/>
  <c r="M1476" i="8"/>
  <c r="L1476" i="8"/>
  <c r="K1476" i="8"/>
  <c r="J1476" i="8"/>
  <c r="I1476" i="8"/>
  <c r="M1475" i="8"/>
  <c r="L1475" i="8"/>
  <c r="K1475" i="8"/>
  <c r="J1475" i="8"/>
  <c r="I1475" i="8"/>
  <c r="M1474" i="8"/>
  <c r="L1474" i="8"/>
  <c r="K1474" i="8"/>
  <c r="J1474" i="8"/>
  <c r="I1474" i="8"/>
  <c r="M1473" i="8"/>
  <c r="L1473" i="8"/>
  <c r="K1473" i="8"/>
  <c r="J1473" i="8"/>
  <c r="I1473" i="8"/>
  <c r="M1472" i="8"/>
  <c r="L1472" i="8"/>
  <c r="K1472" i="8"/>
  <c r="J1472" i="8"/>
  <c r="I1472" i="8"/>
  <c r="M1471" i="8"/>
  <c r="L1471" i="8"/>
  <c r="K1471" i="8"/>
  <c r="J1471" i="8"/>
  <c r="I1471" i="8"/>
  <c r="M1470" i="8"/>
  <c r="L1470" i="8"/>
  <c r="K1470" i="8"/>
  <c r="J1470" i="8"/>
  <c r="I1470" i="8"/>
  <c r="M1469" i="8"/>
  <c r="L1469" i="8"/>
  <c r="K1469" i="8"/>
  <c r="J1469" i="8"/>
  <c r="I1469" i="8"/>
  <c r="M1468" i="8"/>
  <c r="L1468" i="8"/>
  <c r="K1468" i="8"/>
  <c r="J1468" i="8"/>
  <c r="I1468" i="8"/>
  <c r="M1467" i="8"/>
  <c r="L1467" i="8"/>
  <c r="K1467" i="8"/>
  <c r="J1467" i="8"/>
  <c r="I1467" i="8"/>
  <c r="M1466" i="8"/>
  <c r="L1466" i="8"/>
  <c r="K1466" i="8"/>
  <c r="J1466" i="8"/>
  <c r="I1466" i="8"/>
  <c r="M1465" i="8"/>
  <c r="L1465" i="8"/>
  <c r="K1465" i="8"/>
  <c r="J1465" i="8"/>
  <c r="I1465" i="8"/>
  <c r="M1464" i="8"/>
  <c r="L1464" i="8"/>
  <c r="K1464" i="8"/>
  <c r="J1464" i="8"/>
  <c r="I1464" i="8"/>
  <c r="M1463" i="8"/>
  <c r="L1463" i="8"/>
  <c r="K1463" i="8"/>
  <c r="J1463" i="8"/>
  <c r="I1463" i="8"/>
  <c r="M1462" i="8"/>
  <c r="L1462" i="8"/>
  <c r="K1462" i="8"/>
  <c r="J1462" i="8"/>
  <c r="I1462" i="8"/>
  <c r="M1461" i="8"/>
  <c r="L1461" i="8"/>
  <c r="K1461" i="8"/>
  <c r="J1461" i="8"/>
  <c r="I1461" i="8"/>
  <c r="M1460" i="8"/>
  <c r="L1460" i="8"/>
  <c r="K1460" i="8"/>
  <c r="J1460" i="8"/>
  <c r="I1460" i="8"/>
  <c r="M1459" i="8"/>
  <c r="L1459" i="8"/>
  <c r="K1459" i="8"/>
  <c r="J1459" i="8"/>
  <c r="I1459" i="8"/>
  <c r="M1458" i="8"/>
  <c r="L1458" i="8"/>
  <c r="K1458" i="8"/>
  <c r="J1458" i="8"/>
  <c r="I1458" i="8"/>
  <c r="M1457" i="8"/>
  <c r="L1457" i="8"/>
  <c r="K1457" i="8"/>
  <c r="J1457" i="8"/>
  <c r="I1457" i="8"/>
  <c r="M1456" i="8"/>
  <c r="L1456" i="8"/>
  <c r="K1456" i="8"/>
  <c r="J1456" i="8"/>
  <c r="I1456" i="8"/>
  <c r="M1455" i="8"/>
  <c r="L1455" i="8"/>
  <c r="K1455" i="8"/>
  <c r="J1455" i="8"/>
  <c r="I1455" i="8"/>
  <c r="M1454" i="8"/>
  <c r="L1454" i="8"/>
  <c r="K1454" i="8"/>
  <c r="J1454" i="8"/>
  <c r="I1454" i="8"/>
  <c r="M1453" i="8"/>
  <c r="L1453" i="8"/>
  <c r="K1453" i="8"/>
  <c r="J1453" i="8"/>
  <c r="I1453" i="8"/>
  <c r="M1452" i="8"/>
  <c r="L1452" i="8"/>
  <c r="K1452" i="8"/>
  <c r="J1452" i="8"/>
  <c r="I1452" i="8"/>
  <c r="M1451" i="8"/>
  <c r="L1451" i="8"/>
  <c r="K1451" i="8"/>
  <c r="J1451" i="8"/>
  <c r="I1451" i="8"/>
  <c r="M1450" i="8"/>
  <c r="L1450" i="8"/>
  <c r="K1450" i="8"/>
  <c r="J1450" i="8"/>
  <c r="I1450" i="8"/>
  <c r="M1449" i="8"/>
  <c r="L1449" i="8"/>
  <c r="K1449" i="8"/>
  <c r="J1449" i="8"/>
  <c r="I1449" i="8"/>
  <c r="M1448" i="8"/>
  <c r="L1448" i="8"/>
  <c r="K1448" i="8"/>
  <c r="J1448" i="8"/>
  <c r="I1448" i="8"/>
  <c r="M1447" i="8"/>
  <c r="L1447" i="8"/>
  <c r="K1447" i="8"/>
  <c r="J1447" i="8"/>
  <c r="I1447" i="8"/>
  <c r="M1446" i="8"/>
  <c r="L1446" i="8"/>
  <c r="K1446" i="8"/>
  <c r="J1446" i="8"/>
  <c r="I1446" i="8"/>
  <c r="M1445" i="8"/>
  <c r="L1445" i="8"/>
  <c r="K1445" i="8"/>
  <c r="J1445" i="8"/>
  <c r="I1445" i="8"/>
  <c r="M1444" i="8"/>
  <c r="L1444" i="8"/>
  <c r="K1444" i="8"/>
  <c r="J1444" i="8"/>
  <c r="I1444" i="8"/>
  <c r="M1443" i="8"/>
  <c r="L1443" i="8"/>
  <c r="K1443" i="8"/>
  <c r="J1443" i="8"/>
  <c r="I1443" i="8"/>
  <c r="M1442" i="8"/>
  <c r="L1442" i="8"/>
  <c r="K1442" i="8"/>
  <c r="J1442" i="8"/>
  <c r="I1442" i="8"/>
  <c r="M1441" i="8"/>
  <c r="L1441" i="8"/>
  <c r="K1441" i="8"/>
  <c r="J1441" i="8"/>
  <c r="I1441" i="8"/>
  <c r="M1440" i="8"/>
  <c r="L1440" i="8"/>
  <c r="K1440" i="8"/>
  <c r="J1440" i="8"/>
  <c r="I1440" i="8"/>
  <c r="M1439" i="8"/>
  <c r="L1439" i="8"/>
  <c r="K1439" i="8"/>
  <c r="J1439" i="8"/>
  <c r="I1439" i="8"/>
  <c r="M1438" i="8"/>
  <c r="L1438" i="8"/>
  <c r="K1438" i="8"/>
  <c r="J1438" i="8"/>
  <c r="I1438" i="8"/>
  <c r="M1437" i="8"/>
  <c r="L1437" i="8"/>
  <c r="K1437" i="8"/>
  <c r="J1437" i="8"/>
  <c r="I1437" i="8"/>
  <c r="M1436" i="8"/>
  <c r="L1436" i="8"/>
  <c r="K1436" i="8"/>
  <c r="J1436" i="8"/>
  <c r="I1436" i="8"/>
  <c r="M1435" i="8"/>
  <c r="L1435" i="8"/>
  <c r="K1435" i="8"/>
  <c r="J1435" i="8"/>
  <c r="I1435" i="8"/>
  <c r="M1434" i="8"/>
  <c r="L1434" i="8"/>
  <c r="K1434" i="8"/>
  <c r="J1434" i="8"/>
  <c r="I1434" i="8"/>
  <c r="M1433" i="8"/>
  <c r="L1433" i="8"/>
  <c r="K1433" i="8"/>
  <c r="J1433" i="8"/>
  <c r="I1433" i="8"/>
  <c r="M1432" i="8"/>
  <c r="L1432" i="8"/>
  <c r="K1432" i="8"/>
  <c r="J1432" i="8"/>
  <c r="I1432" i="8"/>
  <c r="M1431" i="8"/>
  <c r="L1431" i="8"/>
  <c r="K1431" i="8"/>
  <c r="J1431" i="8"/>
  <c r="I1431" i="8"/>
  <c r="M1430" i="8"/>
  <c r="L1430" i="8"/>
  <c r="K1430" i="8"/>
  <c r="J1430" i="8"/>
  <c r="I1430" i="8"/>
  <c r="M1429" i="8"/>
  <c r="L1429" i="8"/>
  <c r="K1429" i="8"/>
  <c r="J1429" i="8"/>
  <c r="I1429" i="8"/>
  <c r="M1428" i="8"/>
  <c r="L1428" i="8"/>
  <c r="K1428" i="8"/>
  <c r="J1428" i="8"/>
  <c r="I1428" i="8"/>
  <c r="M1427" i="8"/>
  <c r="L1427" i="8"/>
  <c r="K1427" i="8"/>
  <c r="J1427" i="8"/>
  <c r="I1427" i="8"/>
  <c r="M1426" i="8"/>
  <c r="L1426" i="8"/>
  <c r="K1426" i="8"/>
  <c r="J1426" i="8"/>
  <c r="I1426" i="8"/>
  <c r="M1425" i="8"/>
  <c r="L1425" i="8"/>
  <c r="K1425" i="8"/>
  <c r="J1425" i="8"/>
  <c r="I1425" i="8"/>
  <c r="M1424" i="8"/>
  <c r="L1424" i="8"/>
  <c r="K1424" i="8"/>
  <c r="J1424" i="8"/>
  <c r="I1424" i="8"/>
  <c r="M1423" i="8"/>
  <c r="L1423" i="8"/>
  <c r="K1423" i="8"/>
  <c r="J1423" i="8"/>
  <c r="I1423" i="8"/>
  <c r="M1422" i="8"/>
  <c r="L1422" i="8"/>
  <c r="K1422" i="8"/>
  <c r="J1422" i="8"/>
  <c r="I1422" i="8"/>
  <c r="M1421" i="8"/>
  <c r="L1421" i="8"/>
  <c r="K1421" i="8"/>
  <c r="J1421" i="8"/>
  <c r="I1421" i="8"/>
  <c r="M1420" i="8"/>
  <c r="L1420" i="8"/>
  <c r="K1420" i="8"/>
  <c r="J1420" i="8"/>
  <c r="I1420" i="8"/>
  <c r="M1419" i="8"/>
  <c r="L1419" i="8"/>
  <c r="K1419" i="8"/>
  <c r="J1419" i="8"/>
  <c r="I1419" i="8"/>
  <c r="M1418" i="8"/>
  <c r="L1418" i="8"/>
  <c r="K1418" i="8"/>
  <c r="J1418" i="8"/>
  <c r="I1418" i="8"/>
  <c r="M1417" i="8"/>
  <c r="L1417" i="8"/>
  <c r="K1417" i="8"/>
  <c r="J1417" i="8"/>
  <c r="I1417" i="8"/>
  <c r="M1416" i="8"/>
  <c r="L1416" i="8"/>
  <c r="K1416" i="8"/>
  <c r="J1416" i="8"/>
  <c r="I1416" i="8"/>
  <c r="M1415" i="8"/>
  <c r="L1415" i="8"/>
  <c r="K1415" i="8"/>
  <c r="J1415" i="8"/>
  <c r="I1415" i="8"/>
  <c r="M1414" i="8"/>
  <c r="L1414" i="8"/>
  <c r="K1414" i="8"/>
  <c r="J1414" i="8"/>
  <c r="I1414" i="8"/>
  <c r="M1413" i="8"/>
  <c r="L1413" i="8"/>
  <c r="K1413" i="8"/>
  <c r="J1413" i="8"/>
  <c r="I1413" i="8"/>
  <c r="M1412" i="8"/>
  <c r="L1412" i="8"/>
  <c r="K1412" i="8"/>
  <c r="J1412" i="8"/>
  <c r="I1412" i="8"/>
  <c r="M1411" i="8"/>
  <c r="L1411" i="8"/>
  <c r="K1411" i="8"/>
  <c r="J1411" i="8"/>
  <c r="I1411" i="8"/>
  <c r="M1410" i="8"/>
  <c r="L1410" i="8"/>
  <c r="K1410" i="8"/>
  <c r="J1410" i="8"/>
  <c r="I1410" i="8"/>
  <c r="M1409" i="8"/>
  <c r="L1409" i="8"/>
  <c r="K1409" i="8"/>
  <c r="J1409" i="8"/>
  <c r="I1409" i="8"/>
  <c r="M1408" i="8"/>
  <c r="L1408" i="8"/>
  <c r="K1408" i="8"/>
  <c r="J1408" i="8"/>
  <c r="I1408" i="8"/>
  <c r="M1407" i="8"/>
  <c r="L1407" i="8"/>
  <c r="K1407" i="8"/>
  <c r="J1407" i="8"/>
  <c r="I1407" i="8"/>
  <c r="M1406" i="8"/>
  <c r="L1406" i="8"/>
  <c r="K1406" i="8"/>
  <c r="J1406" i="8"/>
  <c r="I1406" i="8"/>
  <c r="M1405" i="8"/>
  <c r="L1405" i="8"/>
  <c r="K1405" i="8"/>
  <c r="J1405" i="8"/>
  <c r="I1405" i="8"/>
  <c r="M1404" i="8"/>
  <c r="L1404" i="8"/>
  <c r="K1404" i="8"/>
  <c r="J1404" i="8"/>
  <c r="I1404" i="8"/>
  <c r="M1403" i="8"/>
  <c r="L1403" i="8"/>
  <c r="K1403" i="8"/>
  <c r="J1403" i="8"/>
  <c r="I1403" i="8"/>
  <c r="M1402" i="8"/>
  <c r="L1402" i="8"/>
  <c r="K1402" i="8"/>
  <c r="J1402" i="8"/>
  <c r="I1402" i="8"/>
  <c r="M1401" i="8"/>
  <c r="L1401" i="8"/>
  <c r="K1401" i="8"/>
  <c r="J1401" i="8"/>
  <c r="I1401" i="8"/>
  <c r="M1400" i="8"/>
  <c r="L1400" i="8"/>
  <c r="K1400" i="8"/>
  <c r="J1400" i="8"/>
  <c r="I1400" i="8"/>
  <c r="M1399" i="8"/>
  <c r="L1399" i="8"/>
  <c r="K1399" i="8"/>
  <c r="J1399" i="8"/>
  <c r="I1399" i="8"/>
  <c r="M1398" i="8"/>
  <c r="L1398" i="8"/>
  <c r="K1398" i="8"/>
  <c r="J1398" i="8"/>
  <c r="I1398" i="8"/>
  <c r="M1397" i="8"/>
  <c r="L1397" i="8"/>
  <c r="K1397" i="8"/>
  <c r="J1397" i="8"/>
  <c r="I1397" i="8"/>
  <c r="M1396" i="8"/>
  <c r="L1396" i="8"/>
  <c r="K1396" i="8"/>
  <c r="J1396" i="8"/>
  <c r="I1396" i="8"/>
  <c r="M1395" i="8"/>
  <c r="L1395" i="8"/>
  <c r="K1395" i="8"/>
  <c r="J1395" i="8"/>
  <c r="I1395" i="8"/>
  <c r="M1394" i="8"/>
  <c r="L1394" i="8"/>
  <c r="K1394" i="8"/>
  <c r="J1394" i="8"/>
  <c r="I1394" i="8"/>
  <c r="M1393" i="8"/>
  <c r="L1393" i="8"/>
  <c r="K1393" i="8"/>
  <c r="J1393" i="8"/>
  <c r="I1393" i="8"/>
  <c r="M1392" i="8"/>
  <c r="L1392" i="8"/>
  <c r="K1392" i="8"/>
  <c r="J1392" i="8"/>
  <c r="I1392" i="8"/>
  <c r="M1391" i="8"/>
  <c r="L1391" i="8"/>
  <c r="K1391" i="8"/>
  <c r="J1391" i="8"/>
  <c r="I1391" i="8"/>
  <c r="M1390" i="8"/>
  <c r="L1390" i="8"/>
  <c r="K1390" i="8"/>
  <c r="J1390" i="8"/>
  <c r="I1390" i="8"/>
  <c r="M1389" i="8"/>
  <c r="L1389" i="8"/>
  <c r="K1389" i="8"/>
  <c r="J1389" i="8"/>
  <c r="I1389" i="8"/>
  <c r="M1388" i="8"/>
  <c r="L1388" i="8"/>
  <c r="K1388" i="8"/>
  <c r="J1388" i="8"/>
  <c r="I1388" i="8"/>
  <c r="M1387" i="8"/>
  <c r="L1387" i="8"/>
  <c r="K1387" i="8"/>
  <c r="J1387" i="8"/>
  <c r="I1387" i="8"/>
  <c r="M1386" i="8"/>
  <c r="L1386" i="8"/>
  <c r="K1386" i="8"/>
  <c r="J1386" i="8"/>
  <c r="I1386" i="8"/>
  <c r="M1385" i="8"/>
  <c r="L1385" i="8"/>
  <c r="K1385" i="8"/>
  <c r="J1385" i="8"/>
  <c r="I1385" i="8"/>
  <c r="M1384" i="8"/>
  <c r="L1384" i="8"/>
  <c r="K1384" i="8"/>
  <c r="J1384" i="8"/>
  <c r="I1384" i="8"/>
  <c r="M1383" i="8"/>
  <c r="L1383" i="8"/>
  <c r="K1383" i="8"/>
  <c r="J1383" i="8"/>
  <c r="I1383" i="8"/>
  <c r="M1382" i="8"/>
  <c r="L1382" i="8"/>
  <c r="K1382" i="8"/>
  <c r="J1382" i="8"/>
  <c r="I1382" i="8"/>
  <c r="M1381" i="8"/>
  <c r="L1381" i="8"/>
  <c r="K1381" i="8"/>
  <c r="J1381" i="8"/>
  <c r="I1381" i="8"/>
  <c r="M1380" i="8"/>
  <c r="L1380" i="8"/>
  <c r="K1380" i="8"/>
  <c r="J1380" i="8"/>
  <c r="I1380" i="8"/>
  <c r="M1379" i="8"/>
  <c r="L1379" i="8"/>
  <c r="K1379" i="8"/>
  <c r="J1379" i="8"/>
  <c r="I1379" i="8"/>
  <c r="M1378" i="8"/>
  <c r="L1378" i="8"/>
  <c r="K1378" i="8"/>
  <c r="J1378" i="8"/>
  <c r="I1378" i="8"/>
  <c r="M1377" i="8"/>
  <c r="L1377" i="8"/>
  <c r="K1377" i="8"/>
  <c r="J1377" i="8"/>
  <c r="I1377" i="8"/>
  <c r="M1376" i="8"/>
  <c r="L1376" i="8"/>
  <c r="K1376" i="8"/>
  <c r="J1376" i="8"/>
  <c r="I1376" i="8"/>
  <c r="M1375" i="8"/>
  <c r="L1375" i="8"/>
  <c r="K1375" i="8"/>
  <c r="J1375" i="8"/>
  <c r="I1375" i="8"/>
  <c r="M1374" i="8"/>
  <c r="L1374" i="8"/>
  <c r="K1374" i="8"/>
  <c r="J1374" i="8"/>
  <c r="I1374" i="8"/>
  <c r="M1373" i="8"/>
  <c r="L1373" i="8"/>
  <c r="K1373" i="8"/>
  <c r="J1373" i="8"/>
  <c r="I1373" i="8"/>
  <c r="M1372" i="8"/>
  <c r="L1372" i="8"/>
  <c r="K1372" i="8"/>
  <c r="J1372" i="8"/>
  <c r="I1372" i="8"/>
  <c r="M1371" i="8"/>
  <c r="L1371" i="8"/>
  <c r="K1371" i="8"/>
  <c r="J1371" i="8"/>
  <c r="I1371" i="8"/>
  <c r="M1370" i="8"/>
  <c r="L1370" i="8"/>
  <c r="K1370" i="8"/>
  <c r="J1370" i="8"/>
  <c r="I1370" i="8"/>
  <c r="M1369" i="8"/>
  <c r="L1369" i="8"/>
  <c r="K1369" i="8"/>
  <c r="J1369" i="8"/>
  <c r="I1369" i="8"/>
  <c r="M1368" i="8"/>
  <c r="L1368" i="8"/>
  <c r="K1368" i="8"/>
  <c r="J1368" i="8"/>
  <c r="I1368" i="8"/>
  <c r="M1367" i="8"/>
  <c r="L1367" i="8"/>
  <c r="K1367" i="8"/>
  <c r="J1367" i="8"/>
  <c r="I1367" i="8"/>
  <c r="M1366" i="8"/>
  <c r="L1366" i="8"/>
  <c r="K1366" i="8"/>
  <c r="J1366" i="8"/>
  <c r="I1366" i="8"/>
  <c r="M1365" i="8"/>
  <c r="L1365" i="8"/>
  <c r="K1365" i="8"/>
  <c r="J1365" i="8"/>
  <c r="I1365" i="8"/>
  <c r="M1364" i="8"/>
  <c r="L1364" i="8"/>
  <c r="K1364" i="8"/>
  <c r="J1364" i="8"/>
  <c r="I1364" i="8"/>
  <c r="M1363" i="8"/>
  <c r="L1363" i="8"/>
  <c r="K1363" i="8"/>
  <c r="J1363" i="8"/>
  <c r="I1363" i="8"/>
  <c r="M1362" i="8"/>
  <c r="L1362" i="8"/>
  <c r="K1362" i="8"/>
  <c r="J1362" i="8"/>
  <c r="I1362" i="8"/>
  <c r="M1361" i="8"/>
  <c r="L1361" i="8"/>
  <c r="K1361" i="8"/>
  <c r="J1361" i="8"/>
  <c r="I1361" i="8"/>
  <c r="M1360" i="8"/>
  <c r="L1360" i="8"/>
  <c r="K1360" i="8"/>
  <c r="J1360" i="8"/>
  <c r="I1360" i="8"/>
  <c r="M1359" i="8"/>
  <c r="L1359" i="8"/>
  <c r="K1359" i="8"/>
  <c r="J1359" i="8"/>
  <c r="I1359" i="8"/>
  <c r="M1358" i="8"/>
  <c r="L1358" i="8"/>
  <c r="K1358" i="8"/>
  <c r="J1358" i="8"/>
  <c r="I1358" i="8"/>
  <c r="M1357" i="8"/>
  <c r="L1357" i="8"/>
  <c r="K1357" i="8"/>
  <c r="J1357" i="8"/>
  <c r="I1357" i="8"/>
  <c r="M1356" i="8"/>
  <c r="L1356" i="8"/>
  <c r="K1356" i="8"/>
  <c r="J1356" i="8"/>
  <c r="I1356" i="8"/>
  <c r="M1355" i="8"/>
  <c r="L1355" i="8"/>
  <c r="K1355" i="8"/>
  <c r="J1355" i="8"/>
  <c r="I1355" i="8"/>
  <c r="M1354" i="8"/>
  <c r="L1354" i="8"/>
  <c r="K1354" i="8"/>
  <c r="J1354" i="8"/>
  <c r="I1354" i="8"/>
  <c r="M1353" i="8"/>
  <c r="L1353" i="8"/>
  <c r="K1353" i="8"/>
  <c r="J1353" i="8"/>
  <c r="I1353" i="8"/>
  <c r="M1352" i="8"/>
  <c r="L1352" i="8"/>
  <c r="K1352" i="8"/>
  <c r="J1352" i="8"/>
  <c r="I1352" i="8"/>
  <c r="M1351" i="8"/>
  <c r="L1351" i="8"/>
  <c r="K1351" i="8"/>
  <c r="J1351" i="8"/>
  <c r="I1351" i="8"/>
  <c r="M1350" i="8"/>
  <c r="L1350" i="8"/>
  <c r="K1350" i="8"/>
  <c r="J1350" i="8"/>
  <c r="I1350" i="8"/>
  <c r="M1349" i="8"/>
  <c r="L1349" i="8"/>
  <c r="K1349" i="8"/>
  <c r="J1349" i="8"/>
  <c r="I1349" i="8"/>
  <c r="M1348" i="8"/>
  <c r="L1348" i="8"/>
  <c r="K1348" i="8"/>
  <c r="J1348" i="8"/>
  <c r="I1348" i="8"/>
  <c r="M1347" i="8"/>
  <c r="L1347" i="8"/>
  <c r="K1347" i="8"/>
  <c r="J1347" i="8"/>
  <c r="I1347" i="8"/>
  <c r="M1346" i="8"/>
  <c r="L1346" i="8"/>
  <c r="K1346" i="8"/>
  <c r="J1346" i="8"/>
  <c r="I1346" i="8"/>
  <c r="M1345" i="8"/>
  <c r="L1345" i="8"/>
  <c r="K1345" i="8"/>
  <c r="J1345" i="8"/>
  <c r="I1345" i="8"/>
  <c r="M1344" i="8"/>
  <c r="L1344" i="8"/>
  <c r="K1344" i="8"/>
  <c r="J1344" i="8"/>
  <c r="I1344" i="8"/>
  <c r="M1343" i="8"/>
  <c r="L1343" i="8"/>
  <c r="K1343" i="8"/>
  <c r="J1343" i="8"/>
  <c r="I1343" i="8"/>
  <c r="M1342" i="8"/>
  <c r="L1342" i="8"/>
  <c r="K1342" i="8"/>
  <c r="J1342" i="8"/>
  <c r="I1342" i="8"/>
  <c r="M1341" i="8"/>
  <c r="L1341" i="8"/>
  <c r="K1341" i="8"/>
  <c r="J1341" i="8"/>
  <c r="I1341" i="8"/>
  <c r="M1340" i="8"/>
  <c r="L1340" i="8"/>
  <c r="K1340" i="8"/>
  <c r="J1340" i="8"/>
  <c r="I1340" i="8"/>
  <c r="M1339" i="8"/>
  <c r="L1339" i="8"/>
  <c r="K1339" i="8"/>
  <c r="J1339" i="8"/>
  <c r="I1339" i="8"/>
  <c r="M1338" i="8"/>
  <c r="L1338" i="8"/>
  <c r="K1338" i="8"/>
  <c r="J1338" i="8"/>
  <c r="I1338" i="8"/>
  <c r="M1337" i="8"/>
  <c r="L1337" i="8"/>
  <c r="K1337" i="8"/>
  <c r="J1337" i="8"/>
  <c r="I1337" i="8"/>
  <c r="M1336" i="8"/>
  <c r="L1336" i="8"/>
  <c r="K1336" i="8"/>
  <c r="J1336" i="8"/>
  <c r="I1336" i="8"/>
  <c r="M1335" i="8"/>
  <c r="L1335" i="8"/>
  <c r="K1335" i="8"/>
  <c r="J1335" i="8"/>
  <c r="I1335" i="8"/>
  <c r="M1334" i="8"/>
  <c r="L1334" i="8"/>
  <c r="K1334" i="8"/>
  <c r="J1334" i="8"/>
  <c r="I1334" i="8"/>
  <c r="M1333" i="8"/>
  <c r="L1333" i="8"/>
  <c r="K1333" i="8"/>
  <c r="J1333" i="8"/>
  <c r="I1333" i="8"/>
  <c r="M1332" i="8"/>
  <c r="L1332" i="8"/>
  <c r="K1332" i="8"/>
  <c r="J1332" i="8"/>
  <c r="I1332" i="8"/>
  <c r="M1331" i="8"/>
  <c r="L1331" i="8"/>
  <c r="K1331" i="8"/>
  <c r="J1331" i="8"/>
  <c r="I1331" i="8"/>
  <c r="M1330" i="8"/>
  <c r="L1330" i="8"/>
  <c r="K1330" i="8"/>
  <c r="J1330" i="8"/>
  <c r="I1330" i="8"/>
  <c r="M1329" i="8"/>
  <c r="L1329" i="8"/>
  <c r="K1329" i="8"/>
  <c r="J1329" i="8"/>
  <c r="I1329" i="8"/>
  <c r="M1328" i="8"/>
  <c r="L1328" i="8"/>
  <c r="K1328" i="8"/>
  <c r="J1328" i="8"/>
  <c r="I1328" i="8"/>
  <c r="M1327" i="8"/>
  <c r="L1327" i="8"/>
  <c r="K1327" i="8"/>
  <c r="J1327" i="8"/>
  <c r="I1327" i="8"/>
  <c r="M1326" i="8"/>
  <c r="L1326" i="8"/>
  <c r="K1326" i="8"/>
  <c r="J1326" i="8"/>
  <c r="I1326" i="8"/>
  <c r="M1325" i="8"/>
  <c r="L1325" i="8"/>
  <c r="K1325" i="8"/>
  <c r="J1325" i="8"/>
  <c r="I1325" i="8"/>
  <c r="M1324" i="8"/>
  <c r="L1324" i="8"/>
  <c r="K1324" i="8"/>
  <c r="J1324" i="8"/>
  <c r="I1324" i="8"/>
  <c r="M1323" i="8"/>
  <c r="L1323" i="8"/>
  <c r="K1323" i="8"/>
  <c r="J1323" i="8"/>
  <c r="I1323" i="8"/>
  <c r="M1322" i="8"/>
  <c r="L1322" i="8"/>
  <c r="K1322" i="8"/>
  <c r="J1322" i="8"/>
  <c r="I1322" i="8"/>
  <c r="M1321" i="8"/>
  <c r="L1321" i="8"/>
  <c r="K1321" i="8"/>
  <c r="J1321" i="8"/>
  <c r="I1321" i="8"/>
  <c r="M1320" i="8"/>
  <c r="L1320" i="8"/>
  <c r="K1320" i="8"/>
  <c r="J1320" i="8"/>
  <c r="I1320" i="8"/>
  <c r="M1319" i="8"/>
  <c r="L1319" i="8"/>
  <c r="K1319" i="8"/>
  <c r="J1319" i="8"/>
  <c r="I1319" i="8"/>
  <c r="M1318" i="8"/>
  <c r="L1318" i="8"/>
  <c r="K1318" i="8"/>
  <c r="J1318" i="8"/>
  <c r="I1318" i="8"/>
  <c r="M1317" i="8"/>
  <c r="L1317" i="8"/>
  <c r="K1317" i="8"/>
  <c r="J1317" i="8"/>
  <c r="I1317" i="8"/>
  <c r="M1316" i="8"/>
  <c r="L1316" i="8"/>
  <c r="K1316" i="8"/>
  <c r="J1316" i="8"/>
  <c r="I1316" i="8"/>
  <c r="M1315" i="8"/>
  <c r="L1315" i="8"/>
  <c r="K1315" i="8"/>
  <c r="J1315" i="8"/>
  <c r="I1315" i="8"/>
  <c r="M1314" i="8"/>
  <c r="L1314" i="8"/>
  <c r="K1314" i="8"/>
  <c r="J1314" i="8"/>
  <c r="I1314" i="8"/>
  <c r="M1313" i="8"/>
  <c r="L1313" i="8"/>
  <c r="K1313" i="8"/>
  <c r="J1313" i="8"/>
  <c r="I1313" i="8"/>
  <c r="M1312" i="8"/>
  <c r="L1312" i="8"/>
  <c r="K1312" i="8"/>
  <c r="J1312" i="8"/>
  <c r="I1312" i="8"/>
  <c r="M1311" i="8"/>
  <c r="L1311" i="8"/>
  <c r="K1311" i="8"/>
  <c r="J1311" i="8"/>
  <c r="I1311" i="8"/>
  <c r="M1310" i="8"/>
  <c r="L1310" i="8"/>
  <c r="K1310" i="8"/>
  <c r="J1310" i="8"/>
  <c r="I1310" i="8"/>
  <c r="M1309" i="8"/>
  <c r="L1309" i="8"/>
  <c r="K1309" i="8"/>
  <c r="J1309" i="8"/>
  <c r="I1309" i="8"/>
  <c r="M1308" i="8"/>
  <c r="L1308" i="8"/>
  <c r="K1308" i="8"/>
  <c r="J1308" i="8"/>
  <c r="I1308" i="8"/>
  <c r="M1307" i="8"/>
  <c r="L1307" i="8"/>
  <c r="K1307" i="8"/>
  <c r="J1307" i="8"/>
  <c r="I1307" i="8"/>
  <c r="M1306" i="8"/>
  <c r="L1306" i="8"/>
  <c r="K1306" i="8"/>
  <c r="J1306" i="8"/>
  <c r="I1306" i="8"/>
  <c r="M1305" i="8"/>
  <c r="L1305" i="8"/>
  <c r="K1305" i="8"/>
  <c r="J1305" i="8"/>
  <c r="I1305" i="8"/>
  <c r="M1304" i="8"/>
  <c r="L1304" i="8"/>
  <c r="K1304" i="8"/>
  <c r="J1304" i="8"/>
  <c r="I1304" i="8"/>
  <c r="M1303" i="8"/>
  <c r="L1303" i="8"/>
  <c r="K1303" i="8"/>
  <c r="J1303" i="8"/>
  <c r="I1303" i="8"/>
  <c r="M1302" i="8"/>
  <c r="L1302" i="8"/>
  <c r="K1302" i="8"/>
  <c r="J1302" i="8"/>
  <c r="I1302" i="8"/>
  <c r="M1301" i="8"/>
  <c r="L1301" i="8"/>
  <c r="K1301" i="8"/>
  <c r="J1301" i="8"/>
  <c r="I1301" i="8"/>
  <c r="M1300" i="8"/>
  <c r="L1300" i="8"/>
  <c r="K1300" i="8"/>
  <c r="J1300" i="8"/>
  <c r="I1300" i="8"/>
  <c r="M1299" i="8"/>
  <c r="L1299" i="8"/>
  <c r="K1299" i="8"/>
  <c r="J1299" i="8"/>
  <c r="I1299" i="8"/>
  <c r="M1298" i="8"/>
  <c r="L1298" i="8"/>
  <c r="K1298" i="8"/>
  <c r="J1298" i="8"/>
  <c r="I1298" i="8"/>
  <c r="M1297" i="8"/>
  <c r="L1297" i="8"/>
  <c r="K1297" i="8"/>
  <c r="J1297" i="8"/>
  <c r="I1297" i="8"/>
  <c r="M1296" i="8"/>
  <c r="L1296" i="8"/>
  <c r="K1296" i="8"/>
  <c r="J1296" i="8"/>
  <c r="I1296" i="8"/>
  <c r="M1295" i="8"/>
  <c r="L1295" i="8"/>
  <c r="K1295" i="8"/>
  <c r="J1295" i="8"/>
  <c r="I1295" i="8"/>
  <c r="M1294" i="8"/>
  <c r="L1294" i="8"/>
  <c r="K1294" i="8"/>
  <c r="J1294" i="8"/>
  <c r="I1294" i="8"/>
  <c r="M1293" i="8"/>
  <c r="L1293" i="8"/>
  <c r="K1293" i="8"/>
  <c r="J1293" i="8"/>
  <c r="I1293" i="8"/>
  <c r="M1292" i="8"/>
  <c r="L1292" i="8"/>
  <c r="K1292" i="8"/>
  <c r="J1292" i="8"/>
  <c r="I1292" i="8"/>
  <c r="M1291" i="8"/>
  <c r="L1291" i="8"/>
  <c r="K1291" i="8"/>
  <c r="J1291" i="8"/>
  <c r="I1291" i="8"/>
  <c r="M1290" i="8"/>
  <c r="L1290" i="8"/>
  <c r="K1290" i="8"/>
  <c r="J1290" i="8"/>
  <c r="I1290" i="8"/>
  <c r="M1289" i="8"/>
  <c r="L1289" i="8"/>
  <c r="K1289" i="8"/>
  <c r="J1289" i="8"/>
  <c r="I1289" i="8"/>
  <c r="M1288" i="8"/>
  <c r="L1288" i="8"/>
  <c r="K1288" i="8"/>
  <c r="J1288" i="8"/>
  <c r="I1288" i="8"/>
  <c r="M1287" i="8"/>
  <c r="L1287" i="8"/>
  <c r="K1287" i="8"/>
  <c r="J1287" i="8"/>
  <c r="I1287" i="8"/>
  <c r="M1286" i="8"/>
  <c r="L1286" i="8"/>
  <c r="K1286" i="8"/>
  <c r="J1286" i="8"/>
  <c r="I1286" i="8"/>
  <c r="M1285" i="8"/>
  <c r="L1285" i="8"/>
  <c r="K1285" i="8"/>
  <c r="J1285" i="8"/>
  <c r="I1285" i="8"/>
  <c r="M1284" i="8"/>
  <c r="L1284" i="8"/>
  <c r="K1284" i="8"/>
  <c r="J1284" i="8"/>
  <c r="I1284" i="8"/>
  <c r="M1283" i="8"/>
  <c r="L1283" i="8"/>
  <c r="K1283" i="8"/>
  <c r="J1283" i="8"/>
  <c r="I1283" i="8"/>
  <c r="M1282" i="8"/>
  <c r="L1282" i="8"/>
  <c r="K1282" i="8"/>
  <c r="J1282" i="8"/>
  <c r="I1282" i="8"/>
  <c r="M1281" i="8"/>
  <c r="L1281" i="8"/>
  <c r="K1281" i="8"/>
  <c r="J1281" i="8"/>
  <c r="I1281" i="8"/>
  <c r="M1280" i="8"/>
  <c r="L1280" i="8"/>
  <c r="K1280" i="8"/>
  <c r="J1280" i="8"/>
  <c r="I1280" i="8"/>
  <c r="M1279" i="8"/>
  <c r="L1279" i="8"/>
  <c r="K1279" i="8"/>
  <c r="J1279" i="8"/>
  <c r="I1279" i="8"/>
  <c r="M1278" i="8"/>
  <c r="L1278" i="8"/>
  <c r="K1278" i="8"/>
  <c r="J1278" i="8"/>
  <c r="I1278" i="8"/>
  <c r="M1277" i="8"/>
  <c r="L1277" i="8"/>
  <c r="K1277" i="8"/>
  <c r="J1277" i="8"/>
  <c r="I1277" i="8"/>
  <c r="M1276" i="8"/>
  <c r="L1276" i="8"/>
  <c r="K1276" i="8"/>
  <c r="J1276" i="8"/>
  <c r="I1276" i="8"/>
  <c r="M1275" i="8"/>
  <c r="L1275" i="8"/>
  <c r="K1275" i="8"/>
  <c r="J1275" i="8"/>
  <c r="I1275" i="8"/>
  <c r="M1274" i="8"/>
  <c r="L1274" i="8"/>
  <c r="K1274" i="8"/>
  <c r="J1274" i="8"/>
  <c r="I1274" i="8"/>
  <c r="M1273" i="8"/>
  <c r="L1273" i="8"/>
  <c r="K1273" i="8"/>
  <c r="J1273" i="8"/>
  <c r="I1273" i="8"/>
  <c r="M1272" i="8"/>
  <c r="L1272" i="8"/>
  <c r="K1272" i="8"/>
  <c r="J1272" i="8"/>
  <c r="I1272" i="8"/>
  <c r="M1271" i="8"/>
  <c r="L1271" i="8"/>
  <c r="K1271" i="8"/>
  <c r="J1271" i="8"/>
  <c r="I1271" i="8"/>
  <c r="M1270" i="8"/>
  <c r="L1270" i="8"/>
  <c r="K1270" i="8"/>
  <c r="J1270" i="8"/>
  <c r="I1270" i="8"/>
  <c r="M1269" i="8"/>
  <c r="L1269" i="8"/>
  <c r="K1269" i="8"/>
  <c r="J1269" i="8"/>
  <c r="I1269" i="8"/>
  <c r="M1268" i="8"/>
  <c r="L1268" i="8"/>
  <c r="K1268" i="8"/>
  <c r="J1268" i="8"/>
  <c r="I1268" i="8"/>
  <c r="M1267" i="8"/>
  <c r="L1267" i="8"/>
  <c r="K1267" i="8"/>
  <c r="J1267" i="8"/>
  <c r="I1267" i="8"/>
  <c r="M1266" i="8"/>
  <c r="L1266" i="8"/>
  <c r="K1266" i="8"/>
  <c r="J1266" i="8"/>
  <c r="I1266" i="8"/>
  <c r="M1265" i="8"/>
  <c r="L1265" i="8"/>
  <c r="K1265" i="8"/>
  <c r="J1265" i="8"/>
  <c r="I1265" i="8"/>
  <c r="M1264" i="8"/>
  <c r="L1264" i="8"/>
  <c r="K1264" i="8"/>
  <c r="J1264" i="8"/>
  <c r="I1264" i="8"/>
  <c r="M1263" i="8"/>
  <c r="L1263" i="8"/>
  <c r="K1263" i="8"/>
  <c r="J1263" i="8"/>
  <c r="I1263" i="8"/>
  <c r="M1262" i="8"/>
  <c r="L1262" i="8"/>
  <c r="K1262" i="8"/>
  <c r="J1262" i="8"/>
  <c r="I1262" i="8"/>
  <c r="M1261" i="8"/>
  <c r="L1261" i="8"/>
  <c r="K1261" i="8"/>
  <c r="J1261" i="8"/>
  <c r="I1261" i="8"/>
  <c r="M1260" i="8"/>
  <c r="L1260" i="8"/>
  <c r="K1260" i="8"/>
  <c r="J1260" i="8"/>
  <c r="I1260" i="8"/>
  <c r="M1259" i="8"/>
  <c r="L1259" i="8"/>
  <c r="K1259" i="8"/>
  <c r="J1259" i="8"/>
  <c r="I1259" i="8"/>
  <c r="M1258" i="8"/>
  <c r="L1258" i="8"/>
  <c r="K1258" i="8"/>
  <c r="J1258" i="8"/>
  <c r="I1258" i="8"/>
  <c r="M1257" i="8"/>
  <c r="L1257" i="8"/>
  <c r="K1257" i="8"/>
  <c r="J1257" i="8"/>
  <c r="I1257" i="8"/>
  <c r="M1256" i="8"/>
  <c r="L1256" i="8"/>
  <c r="K1256" i="8"/>
  <c r="J1256" i="8"/>
  <c r="I1256" i="8"/>
  <c r="M1255" i="8"/>
  <c r="L1255" i="8"/>
  <c r="K1255" i="8"/>
  <c r="J1255" i="8"/>
  <c r="I1255" i="8"/>
  <c r="M1254" i="8"/>
  <c r="L1254" i="8"/>
  <c r="K1254" i="8"/>
  <c r="J1254" i="8"/>
  <c r="I1254" i="8"/>
  <c r="M1253" i="8"/>
  <c r="L1253" i="8"/>
  <c r="K1253" i="8"/>
  <c r="J1253" i="8"/>
  <c r="I1253" i="8"/>
  <c r="M1252" i="8"/>
  <c r="L1252" i="8"/>
  <c r="K1252" i="8"/>
  <c r="J1252" i="8"/>
  <c r="I1252" i="8"/>
  <c r="M1251" i="8"/>
  <c r="L1251" i="8"/>
  <c r="K1251" i="8"/>
  <c r="J1251" i="8"/>
  <c r="I1251" i="8"/>
  <c r="M1250" i="8"/>
  <c r="L1250" i="8"/>
  <c r="K1250" i="8"/>
  <c r="J1250" i="8"/>
  <c r="I1250" i="8"/>
  <c r="M1249" i="8"/>
  <c r="L1249" i="8"/>
  <c r="K1249" i="8"/>
  <c r="J1249" i="8"/>
  <c r="I1249" i="8"/>
  <c r="M1248" i="8"/>
  <c r="L1248" i="8"/>
  <c r="K1248" i="8"/>
  <c r="J1248" i="8"/>
  <c r="I1248" i="8"/>
  <c r="M1247" i="8"/>
  <c r="L1247" i="8"/>
  <c r="K1247" i="8"/>
  <c r="J1247" i="8"/>
  <c r="I1247" i="8"/>
  <c r="M1246" i="8"/>
  <c r="L1246" i="8"/>
  <c r="K1246" i="8"/>
  <c r="J1246" i="8"/>
  <c r="I1246" i="8"/>
  <c r="M1245" i="8"/>
  <c r="L1245" i="8"/>
  <c r="K1245" i="8"/>
  <c r="J1245" i="8"/>
  <c r="I1245" i="8"/>
  <c r="M1244" i="8"/>
  <c r="L1244" i="8"/>
  <c r="K1244" i="8"/>
  <c r="J1244" i="8"/>
  <c r="I1244" i="8"/>
  <c r="M1243" i="8"/>
  <c r="L1243" i="8"/>
  <c r="K1243" i="8"/>
  <c r="J1243" i="8"/>
  <c r="I1243" i="8"/>
  <c r="M1242" i="8"/>
  <c r="L1242" i="8"/>
  <c r="K1242" i="8"/>
  <c r="J1242" i="8"/>
  <c r="I1242" i="8"/>
  <c r="M1241" i="8"/>
  <c r="L1241" i="8"/>
  <c r="K1241" i="8"/>
  <c r="J1241" i="8"/>
  <c r="I1241" i="8"/>
  <c r="M1240" i="8"/>
  <c r="L1240" i="8"/>
  <c r="K1240" i="8"/>
  <c r="J1240" i="8"/>
  <c r="I1240" i="8"/>
  <c r="M1239" i="8"/>
  <c r="L1239" i="8"/>
  <c r="K1239" i="8"/>
  <c r="J1239" i="8"/>
  <c r="I1239" i="8"/>
  <c r="M1238" i="8"/>
  <c r="L1238" i="8"/>
  <c r="K1238" i="8"/>
  <c r="J1238" i="8"/>
  <c r="I1238" i="8"/>
  <c r="M1237" i="8"/>
  <c r="L1237" i="8"/>
  <c r="K1237" i="8"/>
  <c r="J1237" i="8"/>
  <c r="I1237" i="8"/>
  <c r="M1236" i="8"/>
  <c r="L1236" i="8"/>
  <c r="K1236" i="8"/>
  <c r="J1236" i="8"/>
  <c r="I1236" i="8"/>
  <c r="M1235" i="8"/>
  <c r="L1235" i="8"/>
  <c r="K1235" i="8"/>
  <c r="J1235" i="8"/>
  <c r="I1235" i="8"/>
  <c r="M1234" i="8"/>
  <c r="L1234" i="8"/>
  <c r="K1234" i="8"/>
  <c r="J1234" i="8"/>
  <c r="I1234" i="8"/>
  <c r="M1233" i="8"/>
  <c r="L1233" i="8"/>
  <c r="K1233" i="8"/>
  <c r="J1233" i="8"/>
  <c r="I1233" i="8"/>
  <c r="M1232" i="8"/>
  <c r="L1232" i="8"/>
  <c r="K1232" i="8"/>
  <c r="J1232" i="8"/>
  <c r="I1232" i="8"/>
  <c r="M1231" i="8"/>
  <c r="L1231" i="8"/>
  <c r="K1231" i="8"/>
  <c r="J1231" i="8"/>
  <c r="I1231" i="8"/>
  <c r="M1230" i="8"/>
  <c r="L1230" i="8"/>
  <c r="K1230" i="8"/>
  <c r="J1230" i="8"/>
  <c r="I1230" i="8"/>
  <c r="M1229" i="8"/>
  <c r="L1229" i="8"/>
  <c r="K1229" i="8"/>
  <c r="J1229" i="8"/>
  <c r="I1229" i="8"/>
  <c r="M1228" i="8"/>
  <c r="L1228" i="8"/>
  <c r="K1228" i="8"/>
  <c r="J1228" i="8"/>
  <c r="I1228" i="8"/>
  <c r="M1227" i="8"/>
  <c r="L1227" i="8"/>
  <c r="K1227" i="8"/>
  <c r="J1227" i="8"/>
  <c r="I1227" i="8"/>
  <c r="M1226" i="8"/>
  <c r="L1226" i="8"/>
  <c r="K1226" i="8"/>
  <c r="J1226" i="8"/>
  <c r="I1226" i="8"/>
  <c r="M1225" i="8"/>
  <c r="L1225" i="8"/>
  <c r="K1225" i="8"/>
  <c r="J1225" i="8"/>
  <c r="I1225" i="8"/>
  <c r="M1224" i="8"/>
  <c r="L1224" i="8"/>
  <c r="K1224" i="8"/>
  <c r="J1224" i="8"/>
  <c r="I1224" i="8"/>
  <c r="M1223" i="8"/>
  <c r="L1223" i="8"/>
  <c r="K1223" i="8"/>
  <c r="J1223" i="8"/>
  <c r="I1223" i="8"/>
  <c r="M1222" i="8"/>
  <c r="L1222" i="8"/>
  <c r="K1222" i="8"/>
  <c r="J1222" i="8"/>
  <c r="I1222" i="8"/>
  <c r="M1221" i="8"/>
  <c r="L1221" i="8"/>
  <c r="K1221" i="8"/>
  <c r="J1221" i="8"/>
  <c r="I1221" i="8"/>
  <c r="M1220" i="8"/>
  <c r="L1220" i="8"/>
  <c r="K1220" i="8"/>
  <c r="J1220" i="8"/>
  <c r="I1220" i="8"/>
  <c r="M1219" i="8"/>
  <c r="L1219" i="8"/>
  <c r="K1219" i="8"/>
  <c r="J1219" i="8"/>
  <c r="I1219" i="8"/>
  <c r="M1218" i="8"/>
  <c r="L1218" i="8"/>
  <c r="K1218" i="8"/>
  <c r="J1218" i="8"/>
  <c r="I1218" i="8"/>
  <c r="M1217" i="8"/>
  <c r="L1217" i="8"/>
  <c r="K1217" i="8"/>
  <c r="J1217" i="8"/>
  <c r="I1217" i="8"/>
  <c r="M1216" i="8"/>
  <c r="L1216" i="8"/>
  <c r="K1216" i="8"/>
  <c r="J1216" i="8"/>
  <c r="I1216" i="8"/>
  <c r="M1215" i="8"/>
  <c r="L1215" i="8"/>
  <c r="K1215" i="8"/>
  <c r="J1215" i="8"/>
  <c r="I1215" i="8"/>
  <c r="M1214" i="8"/>
  <c r="L1214" i="8"/>
  <c r="K1214" i="8"/>
  <c r="J1214" i="8"/>
  <c r="I1214" i="8"/>
  <c r="M1213" i="8"/>
  <c r="L1213" i="8"/>
  <c r="K1213" i="8"/>
  <c r="J1213" i="8"/>
  <c r="I1213" i="8"/>
  <c r="M1212" i="8"/>
  <c r="L1212" i="8"/>
  <c r="K1212" i="8"/>
  <c r="J1212" i="8"/>
  <c r="I1212" i="8"/>
  <c r="M1211" i="8"/>
  <c r="L1211" i="8"/>
  <c r="K1211" i="8"/>
  <c r="J1211" i="8"/>
  <c r="I1211" i="8"/>
  <c r="M1210" i="8"/>
  <c r="L1210" i="8"/>
  <c r="K1210" i="8"/>
  <c r="J1210" i="8"/>
  <c r="I1210" i="8"/>
  <c r="M1209" i="8"/>
  <c r="L1209" i="8"/>
  <c r="K1209" i="8"/>
  <c r="J1209" i="8"/>
  <c r="I1209" i="8"/>
  <c r="M1208" i="8"/>
  <c r="L1208" i="8"/>
  <c r="K1208" i="8"/>
  <c r="J1208" i="8"/>
  <c r="I1208" i="8"/>
  <c r="M1207" i="8"/>
  <c r="L1207" i="8"/>
  <c r="K1207" i="8"/>
  <c r="J1207" i="8"/>
  <c r="I1207" i="8"/>
  <c r="M1206" i="8"/>
  <c r="L1206" i="8"/>
  <c r="K1206" i="8"/>
  <c r="J1206" i="8"/>
  <c r="I1206" i="8"/>
  <c r="M1205" i="8"/>
  <c r="L1205" i="8"/>
  <c r="K1205" i="8"/>
  <c r="J1205" i="8"/>
  <c r="I1205" i="8"/>
  <c r="M1204" i="8"/>
  <c r="L1204" i="8"/>
  <c r="K1204" i="8"/>
  <c r="J1204" i="8"/>
  <c r="I1204" i="8"/>
  <c r="M1203" i="8"/>
  <c r="L1203" i="8"/>
  <c r="K1203" i="8"/>
  <c r="J1203" i="8"/>
  <c r="I1203" i="8"/>
  <c r="M1202" i="8"/>
  <c r="L1202" i="8"/>
  <c r="K1202" i="8"/>
  <c r="J1202" i="8"/>
  <c r="I1202" i="8"/>
  <c r="M1201" i="8"/>
  <c r="L1201" i="8"/>
  <c r="K1201" i="8"/>
  <c r="J1201" i="8"/>
  <c r="I1201" i="8"/>
  <c r="M1200" i="8"/>
  <c r="L1200" i="8"/>
  <c r="K1200" i="8"/>
  <c r="J1200" i="8"/>
  <c r="I1200" i="8"/>
  <c r="M1199" i="8"/>
  <c r="L1199" i="8"/>
  <c r="K1199" i="8"/>
  <c r="J1199" i="8"/>
  <c r="I1199" i="8"/>
  <c r="M1198" i="8"/>
  <c r="L1198" i="8"/>
  <c r="K1198" i="8"/>
  <c r="J1198" i="8"/>
  <c r="I1198" i="8"/>
  <c r="M1197" i="8"/>
  <c r="L1197" i="8"/>
  <c r="K1197" i="8"/>
  <c r="J1197" i="8"/>
  <c r="I1197" i="8"/>
  <c r="M1196" i="8"/>
  <c r="L1196" i="8"/>
  <c r="K1196" i="8"/>
  <c r="J1196" i="8"/>
  <c r="I1196" i="8"/>
  <c r="M1195" i="8"/>
  <c r="L1195" i="8"/>
  <c r="K1195" i="8"/>
  <c r="J1195" i="8"/>
  <c r="I1195" i="8"/>
  <c r="M1194" i="8"/>
  <c r="L1194" i="8"/>
  <c r="K1194" i="8"/>
  <c r="J1194" i="8"/>
  <c r="I1194" i="8"/>
  <c r="M1193" i="8"/>
  <c r="L1193" i="8"/>
  <c r="K1193" i="8"/>
  <c r="J1193" i="8"/>
  <c r="I1193" i="8"/>
  <c r="M1192" i="8"/>
  <c r="L1192" i="8"/>
  <c r="K1192" i="8"/>
  <c r="J1192" i="8"/>
  <c r="I1192" i="8"/>
  <c r="M1191" i="8"/>
  <c r="L1191" i="8"/>
  <c r="K1191" i="8"/>
  <c r="J1191" i="8"/>
  <c r="I1191" i="8"/>
  <c r="M1190" i="8"/>
  <c r="L1190" i="8"/>
  <c r="K1190" i="8"/>
  <c r="J1190" i="8"/>
  <c r="I1190" i="8"/>
  <c r="M1189" i="8"/>
  <c r="L1189" i="8"/>
  <c r="K1189" i="8"/>
  <c r="J1189" i="8"/>
  <c r="I1189" i="8"/>
  <c r="M1188" i="8"/>
  <c r="L1188" i="8"/>
  <c r="K1188" i="8"/>
  <c r="J1188" i="8"/>
  <c r="I1188" i="8"/>
  <c r="M1187" i="8"/>
  <c r="L1187" i="8"/>
  <c r="K1187" i="8"/>
  <c r="J1187" i="8"/>
  <c r="I1187" i="8"/>
  <c r="M1186" i="8"/>
  <c r="L1186" i="8"/>
  <c r="K1186" i="8"/>
  <c r="J1186" i="8"/>
  <c r="I1186" i="8"/>
  <c r="M1185" i="8"/>
  <c r="L1185" i="8"/>
  <c r="K1185" i="8"/>
  <c r="J1185" i="8"/>
  <c r="I1185" i="8"/>
  <c r="M1184" i="8"/>
  <c r="L1184" i="8"/>
  <c r="K1184" i="8"/>
  <c r="J1184" i="8"/>
  <c r="I1184" i="8"/>
  <c r="M1183" i="8"/>
  <c r="L1183" i="8"/>
  <c r="K1183" i="8"/>
  <c r="J1183" i="8"/>
  <c r="I1183" i="8"/>
  <c r="M1182" i="8"/>
  <c r="L1182" i="8"/>
  <c r="K1182" i="8"/>
  <c r="J1182" i="8"/>
  <c r="I1182" i="8"/>
  <c r="M1181" i="8"/>
  <c r="L1181" i="8"/>
  <c r="K1181" i="8"/>
  <c r="J1181" i="8"/>
  <c r="I1181" i="8"/>
  <c r="M1180" i="8"/>
  <c r="L1180" i="8"/>
  <c r="K1180" i="8"/>
  <c r="J1180" i="8"/>
  <c r="I1180" i="8"/>
  <c r="M1179" i="8"/>
  <c r="L1179" i="8"/>
  <c r="K1179" i="8"/>
  <c r="J1179" i="8"/>
  <c r="I1179" i="8"/>
  <c r="M1178" i="8"/>
  <c r="L1178" i="8"/>
  <c r="K1178" i="8"/>
  <c r="J1178" i="8"/>
  <c r="I1178" i="8"/>
  <c r="M1177" i="8"/>
  <c r="L1177" i="8"/>
  <c r="K1177" i="8"/>
  <c r="J1177" i="8"/>
  <c r="I1177" i="8"/>
  <c r="M1176" i="8"/>
  <c r="L1176" i="8"/>
  <c r="K1176" i="8"/>
  <c r="J1176" i="8"/>
  <c r="I1176" i="8"/>
  <c r="M1175" i="8"/>
  <c r="L1175" i="8"/>
  <c r="K1175" i="8"/>
  <c r="J1175" i="8"/>
  <c r="I1175" i="8"/>
  <c r="M1174" i="8"/>
  <c r="L1174" i="8"/>
  <c r="K1174" i="8"/>
  <c r="J1174" i="8"/>
  <c r="I1174" i="8"/>
  <c r="M1173" i="8"/>
  <c r="L1173" i="8"/>
  <c r="K1173" i="8"/>
  <c r="J1173" i="8"/>
  <c r="I1173" i="8"/>
  <c r="M1172" i="8"/>
  <c r="L1172" i="8"/>
  <c r="K1172" i="8"/>
  <c r="J1172" i="8"/>
  <c r="I1172" i="8"/>
  <c r="M1171" i="8"/>
  <c r="L1171" i="8"/>
  <c r="K1171" i="8"/>
  <c r="J1171" i="8"/>
  <c r="I1171" i="8"/>
  <c r="M1170" i="8"/>
  <c r="L1170" i="8"/>
  <c r="K1170" i="8"/>
  <c r="J1170" i="8"/>
  <c r="I1170" i="8"/>
  <c r="M1169" i="8"/>
  <c r="L1169" i="8"/>
  <c r="K1169" i="8"/>
  <c r="J1169" i="8"/>
  <c r="I1169" i="8"/>
  <c r="M1168" i="8"/>
  <c r="L1168" i="8"/>
  <c r="K1168" i="8"/>
  <c r="J1168" i="8"/>
  <c r="I1168" i="8"/>
  <c r="M1167" i="8"/>
  <c r="L1167" i="8"/>
  <c r="K1167" i="8"/>
  <c r="J1167" i="8"/>
  <c r="I1167" i="8"/>
  <c r="M1166" i="8"/>
  <c r="L1166" i="8"/>
  <c r="K1166" i="8"/>
  <c r="J1166" i="8"/>
  <c r="I1166" i="8"/>
  <c r="M1165" i="8"/>
  <c r="L1165" i="8"/>
  <c r="K1165" i="8"/>
  <c r="J1165" i="8"/>
  <c r="I1165" i="8"/>
  <c r="M1164" i="8"/>
  <c r="L1164" i="8"/>
  <c r="K1164" i="8"/>
  <c r="J1164" i="8"/>
  <c r="I1164" i="8"/>
  <c r="M1163" i="8"/>
  <c r="L1163" i="8"/>
  <c r="K1163" i="8"/>
  <c r="J1163" i="8"/>
  <c r="I1163" i="8"/>
  <c r="M1162" i="8"/>
  <c r="L1162" i="8"/>
  <c r="K1162" i="8"/>
  <c r="J1162" i="8"/>
  <c r="I1162" i="8"/>
  <c r="M1161" i="8"/>
  <c r="L1161" i="8"/>
  <c r="K1161" i="8"/>
  <c r="J1161" i="8"/>
  <c r="I1161" i="8"/>
  <c r="M1160" i="8"/>
  <c r="L1160" i="8"/>
  <c r="K1160" i="8"/>
  <c r="J1160" i="8"/>
  <c r="I1160" i="8"/>
  <c r="M1159" i="8"/>
  <c r="L1159" i="8"/>
  <c r="K1159" i="8"/>
  <c r="J1159" i="8"/>
  <c r="I1159" i="8"/>
  <c r="M1158" i="8"/>
  <c r="L1158" i="8"/>
  <c r="K1158" i="8"/>
  <c r="J1158" i="8"/>
  <c r="I1158" i="8"/>
  <c r="M1157" i="8"/>
  <c r="L1157" i="8"/>
  <c r="K1157" i="8"/>
  <c r="J1157" i="8"/>
  <c r="I1157" i="8"/>
  <c r="M1156" i="8"/>
  <c r="L1156" i="8"/>
  <c r="K1156" i="8"/>
  <c r="J1156" i="8"/>
  <c r="I1156" i="8"/>
  <c r="M1155" i="8"/>
  <c r="L1155" i="8"/>
  <c r="K1155" i="8"/>
  <c r="J1155" i="8"/>
  <c r="I1155" i="8"/>
  <c r="M1154" i="8"/>
  <c r="L1154" i="8"/>
  <c r="K1154" i="8"/>
  <c r="J1154" i="8"/>
  <c r="I1154" i="8"/>
  <c r="M1153" i="8"/>
  <c r="L1153" i="8"/>
  <c r="K1153" i="8"/>
  <c r="J1153" i="8"/>
  <c r="I1153" i="8"/>
  <c r="M1152" i="8"/>
  <c r="L1152" i="8"/>
  <c r="K1152" i="8"/>
  <c r="J1152" i="8"/>
  <c r="I1152" i="8"/>
  <c r="M1151" i="8"/>
  <c r="L1151" i="8"/>
  <c r="K1151" i="8"/>
  <c r="J1151" i="8"/>
  <c r="I1151" i="8"/>
  <c r="M1150" i="8"/>
  <c r="L1150" i="8"/>
  <c r="K1150" i="8"/>
  <c r="J1150" i="8"/>
  <c r="I1150" i="8"/>
  <c r="M1149" i="8"/>
  <c r="L1149" i="8"/>
  <c r="K1149" i="8"/>
  <c r="J1149" i="8"/>
  <c r="I1149" i="8"/>
  <c r="M1148" i="8"/>
  <c r="L1148" i="8"/>
  <c r="K1148" i="8"/>
  <c r="J1148" i="8"/>
  <c r="I1148" i="8"/>
  <c r="M1147" i="8"/>
  <c r="L1147" i="8"/>
  <c r="K1147" i="8"/>
  <c r="J1147" i="8"/>
  <c r="I1147" i="8"/>
  <c r="M1146" i="8"/>
  <c r="L1146" i="8"/>
  <c r="K1146" i="8"/>
  <c r="J1146" i="8"/>
  <c r="I1146" i="8"/>
  <c r="M1145" i="8"/>
  <c r="L1145" i="8"/>
  <c r="K1145" i="8"/>
  <c r="J1145" i="8"/>
  <c r="I1145" i="8"/>
  <c r="M1144" i="8"/>
  <c r="L1144" i="8"/>
  <c r="K1144" i="8"/>
  <c r="J1144" i="8"/>
  <c r="I1144" i="8"/>
  <c r="M1143" i="8"/>
  <c r="L1143" i="8"/>
  <c r="K1143" i="8"/>
  <c r="J1143" i="8"/>
  <c r="I1143" i="8"/>
  <c r="M1142" i="8"/>
  <c r="L1142" i="8"/>
  <c r="K1142" i="8"/>
  <c r="J1142" i="8"/>
  <c r="I1142" i="8"/>
  <c r="M1141" i="8"/>
  <c r="L1141" i="8"/>
  <c r="K1141" i="8"/>
  <c r="J1141" i="8"/>
  <c r="I1141" i="8"/>
  <c r="M1140" i="8"/>
  <c r="L1140" i="8"/>
  <c r="K1140" i="8"/>
  <c r="J1140" i="8"/>
  <c r="I1140" i="8"/>
  <c r="M1139" i="8"/>
  <c r="L1139" i="8"/>
  <c r="K1139" i="8"/>
  <c r="J1139" i="8"/>
  <c r="I1139" i="8"/>
  <c r="M1138" i="8"/>
  <c r="L1138" i="8"/>
  <c r="K1138" i="8"/>
  <c r="J1138" i="8"/>
  <c r="I1138" i="8"/>
  <c r="M1137" i="8"/>
  <c r="L1137" i="8"/>
  <c r="K1137" i="8"/>
  <c r="J1137" i="8"/>
  <c r="I1137" i="8"/>
  <c r="M1136" i="8"/>
  <c r="L1136" i="8"/>
  <c r="K1136" i="8"/>
  <c r="J1136" i="8"/>
  <c r="I1136" i="8"/>
  <c r="M1135" i="8"/>
  <c r="L1135" i="8"/>
  <c r="K1135" i="8"/>
  <c r="J1135" i="8"/>
  <c r="I1135" i="8"/>
  <c r="M1134" i="8"/>
  <c r="L1134" i="8"/>
  <c r="K1134" i="8"/>
  <c r="J1134" i="8"/>
  <c r="I1134" i="8"/>
  <c r="M1133" i="8"/>
  <c r="L1133" i="8"/>
  <c r="K1133" i="8"/>
  <c r="J1133" i="8"/>
  <c r="I1133" i="8"/>
  <c r="M1132" i="8"/>
  <c r="L1132" i="8"/>
  <c r="K1132" i="8"/>
  <c r="J1132" i="8"/>
  <c r="I1132" i="8"/>
  <c r="M1131" i="8"/>
  <c r="L1131" i="8"/>
  <c r="K1131" i="8"/>
  <c r="J1131" i="8"/>
  <c r="I1131" i="8"/>
  <c r="M1130" i="8"/>
  <c r="L1130" i="8"/>
  <c r="K1130" i="8"/>
  <c r="J1130" i="8"/>
  <c r="I1130" i="8"/>
  <c r="M1129" i="8"/>
  <c r="L1129" i="8"/>
  <c r="K1129" i="8"/>
  <c r="J1129" i="8"/>
  <c r="I1129" i="8"/>
  <c r="M1128" i="8"/>
  <c r="L1128" i="8"/>
  <c r="K1128" i="8"/>
  <c r="J1128" i="8"/>
  <c r="I1128" i="8"/>
  <c r="M1127" i="8"/>
  <c r="L1127" i="8"/>
  <c r="K1127" i="8"/>
  <c r="J1127" i="8"/>
  <c r="I1127" i="8"/>
  <c r="M1126" i="8"/>
  <c r="L1126" i="8"/>
  <c r="K1126" i="8"/>
  <c r="J1126" i="8"/>
  <c r="I1126" i="8"/>
  <c r="M1125" i="8"/>
  <c r="L1125" i="8"/>
  <c r="K1125" i="8"/>
  <c r="J1125" i="8"/>
  <c r="I1125" i="8"/>
  <c r="M1124" i="8"/>
  <c r="L1124" i="8"/>
  <c r="K1124" i="8"/>
  <c r="J1124" i="8"/>
  <c r="I1124" i="8"/>
  <c r="M1123" i="8"/>
  <c r="L1123" i="8"/>
  <c r="K1123" i="8"/>
  <c r="J1123" i="8"/>
  <c r="I1123" i="8"/>
  <c r="M1122" i="8"/>
  <c r="L1122" i="8"/>
  <c r="K1122" i="8"/>
  <c r="J1122" i="8"/>
  <c r="I1122" i="8"/>
  <c r="M1121" i="8"/>
  <c r="L1121" i="8"/>
  <c r="K1121" i="8"/>
  <c r="J1121" i="8"/>
  <c r="I1121" i="8"/>
  <c r="M1120" i="8"/>
  <c r="L1120" i="8"/>
  <c r="K1120" i="8"/>
  <c r="J1120" i="8"/>
  <c r="I1120" i="8"/>
  <c r="M1119" i="8"/>
  <c r="L1119" i="8"/>
  <c r="K1119" i="8"/>
  <c r="J1119" i="8"/>
  <c r="I1119" i="8"/>
  <c r="M1118" i="8"/>
  <c r="L1118" i="8"/>
  <c r="K1118" i="8"/>
  <c r="J1118" i="8"/>
  <c r="I1118" i="8"/>
  <c r="M1117" i="8"/>
  <c r="L1117" i="8"/>
  <c r="K1117" i="8"/>
  <c r="J1117" i="8"/>
  <c r="I1117" i="8"/>
  <c r="M1116" i="8"/>
  <c r="L1116" i="8"/>
  <c r="K1116" i="8"/>
  <c r="J1116" i="8"/>
  <c r="I1116" i="8"/>
  <c r="M1115" i="8"/>
  <c r="L1115" i="8"/>
  <c r="K1115" i="8"/>
  <c r="J1115" i="8"/>
  <c r="I1115" i="8"/>
  <c r="M1114" i="8"/>
  <c r="L1114" i="8"/>
  <c r="K1114" i="8"/>
  <c r="J1114" i="8"/>
  <c r="I1114" i="8"/>
  <c r="M1113" i="8"/>
  <c r="L1113" i="8"/>
  <c r="K1113" i="8"/>
  <c r="J1113" i="8"/>
  <c r="I1113" i="8"/>
  <c r="M1112" i="8"/>
  <c r="L1112" i="8"/>
  <c r="K1112" i="8"/>
  <c r="J1112" i="8"/>
  <c r="I1112" i="8"/>
  <c r="M1111" i="8"/>
  <c r="L1111" i="8"/>
  <c r="K1111" i="8"/>
  <c r="J1111" i="8"/>
  <c r="I1111" i="8"/>
  <c r="M1110" i="8"/>
  <c r="L1110" i="8"/>
  <c r="K1110" i="8"/>
  <c r="J1110" i="8"/>
  <c r="I1110" i="8"/>
  <c r="M1109" i="8"/>
  <c r="L1109" i="8"/>
  <c r="K1109" i="8"/>
  <c r="J1109" i="8"/>
  <c r="I1109" i="8"/>
  <c r="M1108" i="8"/>
  <c r="L1108" i="8"/>
  <c r="K1108" i="8"/>
  <c r="J1108" i="8"/>
  <c r="I1108" i="8"/>
  <c r="M1107" i="8"/>
  <c r="L1107" i="8"/>
  <c r="K1107" i="8"/>
  <c r="J1107" i="8"/>
  <c r="I1107" i="8"/>
  <c r="M1106" i="8"/>
  <c r="L1106" i="8"/>
  <c r="K1106" i="8"/>
  <c r="J1106" i="8"/>
  <c r="I1106" i="8"/>
  <c r="M1105" i="8"/>
  <c r="L1105" i="8"/>
  <c r="K1105" i="8"/>
  <c r="J1105" i="8"/>
  <c r="I1105" i="8"/>
  <c r="M1104" i="8"/>
  <c r="L1104" i="8"/>
  <c r="K1104" i="8"/>
  <c r="J1104" i="8"/>
  <c r="I1104" i="8"/>
  <c r="M1103" i="8"/>
  <c r="L1103" i="8"/>
  <c r="K1103" i="8"/>
  <c r="J1103" i="8"/>
  <c r="I1103" i="8"/>
  <c r="M1102" i="8"/>
  <c r="L1102" i="8"/>
  <c r="K1102" i="8"/>
  <c r="J1102" i="8"/>
  <c r="I1102" i="8"/>
  <c r="M1101" i="8"/>
  <c r="L1101" i="8"/>
  <c r="K1101" i="8"/>
  <c r="J1101" i="8"/>
  <c r="I1101" i="8"/>
  <c r="M1100" i="8"/>
  <c r="L1100" i="8"/>
  <c r="K1100" i="8"/>
  <c r="J1100" i="8"/>
  <c r="I1100" i="8"/>
  <c r="M1099" i="8"/>
  <c r="L1099" i="8"/>
  <c r="K1099" i="8"/>
  <c r="J1099" i="8"/>
  <c r="I1099" i="8"/>
  <c r="M1098" i="8"/>
  <c r="L1098" i="8"/>
  <c r="K1098" i="8"/>
  <c r="J1098" i="8"/>
  <c r="I1098" i="8"/>
  <c r="M1097" i="8"/>
  <c r="L1097" i="8"/>
  <c r="K1097" i="8"/>
  <c r="J1097" i="8"/>
  <c r="I1097" i="8"/>
  <c r="M1096" i="8"/>
  <c r="L1096" i="8"/>
  <c r="K1096" i="8"/>
  <c r="J1096" i="8"/>
  <c r="I1096" i="8"/>
  <c r="M1095" i="8"/>
  <c r="L1095" i="8"/>
  <c r="K1095" i="8"/>
  <c r="J1095" i="8"/>
  <c r="I1095" i="8"/>
  <c r="M1094" i="8"/>
  <c r="L1094" i="8"/>
  <c r="K1094" i="8"/>
  <c r="J1094" i="8"/>
  <c r="I1094" i="8"/>
  <c r="M1093" i="8"/>
  <c r="L1093" i="8"/>
  <c r="K1093" i="8"/>
  <c r="J1093" i="8"/>
  <c r="I1093" i="8"/>
  <c r="M1092" i="8"/>
  <c r="L1092" i="8"/>
  <c r="K1092" i="8"/>
  <c r="J1092" i="8"/>
  <c r="I1092" i="8"/>
  <c r="M1091" i="8"/>
  <c r="L1091" i="8"/>
  <c r="K1091" i="8"/>
  <c r="J1091" i="8"/>
  <c r="I1091" i="8"/>
  <c r="M1090" i="8"/>
  <c r="L1090" i="8"/>
  <c r="K1090" i="8"/>
  <c r="J1090" i="8"/>
  <c r="I1090" i="8"/>
  <c r="M1089" i="8"/>
  <c r="L1089" i="8"/>
  <c r="K1089" i="8"/>
  <c r="J1089" i="8"/>
  <c r="I1089" i="8"/>
  <c r="M1088" i="8"/>
  <c r="L1088" i="8"/>
  <c r="K1088" i="8"/>
  <c r="J1088" i="8"/>
  <c r="I1088" i="8"/>
  <c r="M1087" i="8"/>
  <c r="L1087" i="8"/>
  <c r="K1087" i="8"/>
  <c r="J1087" i="8"/>
  <c r="I1087" i="8"/>
  <c r="M1086" i="8"/>
  <c r="L1086" i="8"/>
  <c r="K1086" i="8"/>
  <c r="J1086" i="8"/>
  <c r="I1086" i="8"/>
  <c r="M1085" i="8"/>
  <c r="L1085" i="8"/>
  <c r="K1085" i="8"/>
  <c r="J1085" i="8"/>
  <c r="I1085" i="8"/>
  <c r="M1084" i="8"/>
  <c r="L1084" i="8"/>
  <c r="K1084" i="8"/>
  <c r="J1084" i="8"/>
  <c r="I1084" i="8"/>
  <c r="M1083" i="8"/>
  <c r="L1083" i="8"/>
  <c r="K1083" i="8"/>
  <c r="J1083" i="8"/>
  <c r="I1083" i="8"/>
  <c r="M1082" i="8"/>
  <c r="L1082" i="8"/>
  <c r="K1082" i="8"/>
  <c r="J1082" i="8"/>
  <c r="I1082" i="8"/>
  <c r="M1081" i="8"/>
  <c r="L1081" i="8"/>
  <c r="K1081" i="8"/>
  <c r="J1081" i="8"/>
  <c r="I1081" i="8"/>
  <c r="M1080" i="8"/>
  <c r="L1080" i="8"/>
  <c r="K1080" i="8"/>
  <c r="J1080" i="8"/>
  <c r="I1080" i="8"/>
  <c r="M1079" i="8"/>
  <c r="L1079" i="8"/>
  <c r="K1079" i="8"/>
  <c r="J1079" i="8"/>
  <c r="I1079" i="8"/>
  <c r="M1078" i="8"/>
  <c r="L1078" i="8"/>
  <c r="K1078" i="8"/>
  <c r="J1078" i="8"/>
  <c r="I1078" i="8"/>
  <c r="M1077" i="8"/>
  <c r="L1077" i="8"/>
  <c r="K1077" i="8"/>
  <c r="J1077" i="8"/>
  <c r="I1077" i="8"/>
  <c r="M1076" i="8"/>
  <c r="L1076" i="8"/>
  <c r="K1076" i="8"/>
  <c r="J1076" i="8"/>
  <c r="I1076" i="8"/>
  <c r="M1075" i="8"/>
  <c r="L1075" i="8"/>
  <c r="K1075" i="8"/>
  <c r="J1075" i="8"/>
  <c r="I1075" i="8"/>
  <c r="M1074" i="8"/>
  <c r="L1074" i="8"/>
  <c r="K1074" i="8"/>
  <c r="J1074" i="8"/>
  <c r="I1074" i="8"/>
  <c r="M1073" i="8"/>
  <c r="L1073" i="8"/>
  <c r="K1073" i="8"/>
  <c r="J1073" i="8"/>
  <c r="I1073" i="8"/>
  <c r="M1072" i="8"/>
  <c r="L1072" i="8"/>
  <c r="K1072" i="8"/>
  <c r="J1072" i="8"/>
  <c r="I1072" i="8"/>
  <c r="M1071" i="8"/>
  <c r="L1071" i="8"/>
  <c r="K1071" i="8"/>
  <c r="J1071" i="8"/>
  <c r="I1071" i="8"/>
  <c r="M1070" i="8"/>
  <c r="L1070" i="8"/>
  <c r="K1070" i="8"/>
  <c r="J1070" i="8"/>
  <c r="I1070" i="8"/>
  <c r="M1069" i="8"/>
  <c r="L1069" i="8"/>
  <c r="K1069" i="8"/>
  <c r="J1069" i="8"/>
  <c r="I1069" i="8"/>
  <c r="M1068" i="8"/>
  <c r="L1068" i="8"/>
  <c r="K1068" i="8"/>
  <c r="J1068" i="8"/>
  <c r="I1068" i="8"/>
  <c r="M1067" i="8"/>
  <c r="L1067" i="8"/>
  <c r="K1067" i="8"/>
  <c r="J1067" i="8"/>
  <c r="I1067" i="8"/>
  <c r="M1066" i="8"/>
  <c r="L1066" i="8"/>
  <c r="K1066" i="8"/>
  <c r="J1066" i="8"/>
  <c r="I1066" i="8"/>
  <c r="M1065" i="8"/>
  <c r="L1065" i="8"/>
  <c r="K1065" i="8"/>
  <c r="J1065" i="8"/>
  <c r="I1065" i="8"/>
  <c r="M1064" i="8"/>
  <c r="L1064" i="8"/>
  <c r="K1064" i="8"/>
  <c r="J1064" i="8"/>
  <c r="I1064" i="8"/>
  <c r="M1063" i="8"/>
  <c r="L1063" i="8"/>
  <c r="K1063" i="8"/>
  <c r="J1063" i="8"/>
  <c r="I1063" i="8"/>
  <c r="M1062" i="8"/>
  <c r="L1062" i="8"/>
  <c r="K1062" i="8"/>
  <c r="J1062" i="8"/>
  <c r="I1062" i="8"/>
  <c r="M1061" i="8"/>
  <c r="L1061" i="8"/>
  <c r="K1061" i="8"/>
  <c r="J1061" i="8"/>
  <c r="I1061" i="8"/>
  <c r="M1060" i="8"/>
  <c r="L1060" i="8"/>
  <c r="K1060" i="8"/>
  <c r="J1060" i="8"/>
  <c r="I1060" i="8"/>
  <c r="M1059" i="8"/>
  <c r="L1059" i="8"/>
  <c r="K1059" i="8"/>
  <c r="J1059" i="8"/>
  <c r="I1059" i="8"/>
  <c r="M1058" i="8"/>
  <c r="L1058" i="8"/>
  <c r="K1058" i="8"/>
  <c r="J1058" i="8"/>
  <c r="I1058" i="8"/>
  <c r="M1057" i="8"/>
  <c r="L1057" i="8"/>
  <c r="K1057" i="8"/>
  <c r="J1057" i="8"/>
  <c r="I1057" i="8"/>
  <c r="M1056" i="8"/>
  <c r="L1056" i="8"/>
  <c r="K1056" i="8"/>
  <c r="J1056" i="8"/>
  <c r="I1056" i="8"/>
  <c r="M1055" i="8"/>
  <c r="L1055" i="8"/>
  <c r="K1055" i="8"/>
  <c r="J1055" i="8"/>
  <c r="I1055" i="8"/>
  <c r="M1054" i="8"/>
  <c r="L1054" i="8"/>
  <c r="K1054" i="8"/>
  <c r="J1054" i="8"/>
  <c r="I1054" i="8"/>
  <c r="M1053" i="8"/>
  <c r="L1053" i="8"/>
  <c r="K1053" i="8"/>
  <c r="J1053" i="8"/>
  <c r="I1053" i="8"/>
  <c r="M1052" i="8"/>
  <c r="L1052" i="8"/>
  <c r="K1052" i="8"/>
  <c r="J1052" i="8"/>
  <c r="I1052" i="8"/>
  <c r="M1051" i="8"/>
  <c r="L1051" i="8"/>
  <c r="K1051" i="8"/>
  <c r="J1051" i="8"/>
  <c r="I1051" i="8"/>
  <c r="M1050" i="8"/>
  <c r="L1050" i="8"/>
  <c r="K1050" i="8"/>
  <c r="J1050" i="8"/>
  <c r="I1050" i="8"/>
  <c r="M1049" i="8"/>
  <c r="L1049" i="8"/>
  <c r="K1049" i="8"/>
  <c r="J1049" i="8"/>
  <c r="I1049" i="8"/>
  <c r="M1048" i="8"/>
  <c r="L1048" i="8"/>
  <c r="K1048" i="8"/>
  <c r="J1048" i="8"/>
  <c r="I1048" i="8"/>
  <c r="M1047" i="8"/>
  <c r="L1047" i="8"/>
  <c r="K1047" i="8"/>
  <c r="J1047" i="8"/>
  <c r="I1047" i="8"/>
  <c r="M1046" i="8"/>
  <c r="L1046" i="8"/>
  <c r="K1046" i="8"/>
  <c r="J1046" i="8"/>
  <c r="I1046" i="8"/>
  <c r="M1045" i="8"/>
  <c r="L1045" i="8"/>
  <c r="K1045" i="8"/>
  <c r="J1045" i="8"/>
  <c r="I1045" i="8"/>
  <c r="M1044" i="8"/>
  <c r="L1044" i="8"/>
  <c r="K1044" i="8"/>
  <c r="J1044" i="8"/>
  <c r="I1044" i="8"/>
  <c r="M1043" i="8"/>
  <c r="L1043" i="8"/>
  <c r="K1043" i="8"/>
  <c r="J1043" i="8"/>
  <c r="I1043" i="8"/>
  <c r="M1042" i="8"/>
  <c r="L1042" i="8"/>
  <c r="K1042" i="8"/>
  <c r="J1042" i="8"/>
  <c r="I1042" i="8"/>
  <c r="M1041" i="8"/>
  <c r="L1041" i="8"/>
  <c r="K1041" i="8"/>
  <c r="J1041" i="8"/>
  <c r="I1041" i="8"/>
  <c r="M1040" i="8"/>
  <c r="L1040" i="8"/>
  <c r="K1040" i="8"/>
  <c r="J1040" i="8"/>
  <c r="I1040" i="8"/>
  <c r="M1039" i="8"/>
  <c r="L1039" i="8"/>
  <c r="K1039" i="8"/>
  <c r="J1039" i="8"/>
  <c r="I1039" i="8"/>
  <c r="M1038" i="8"/>
  <c r="L1038" i="8"/>
  <c r="K1038" i="8"/>
  <c r="J1038" i="8"/>
  <c r="I1038" i="8"/>
  <c r="M1037" i="8"/>
  <c r="L1037" i="8"/>
  <c r="K1037" i="8"/>
  <c r="J1037" i="8"/>
  <c r="I1037" i="8"/>
  <c r="M1036" i="8"/>
  <c r="L1036" i="8"/>
  <c r="K1036" i="8"/>
  <c r="J1036" i="8"/>
  <c r="I1036" i="8"/>
  <c r="M1035" i="8"/>
  <c r="L1035" i="8"/>
  <c r="K1035" i="8"/>
  <c r="J1035" i="8"/>
  <c r="I1035" i="8"/>
  <c r="M1034" i="8"/>
  <c r="L1034" i="8"/>
  <c r="K1034" i="8"/>
  <c r="J1034" i="8"/>
  <c r="I1034" i="8"/>
  <c r="M1033" i="8"/>
  <c r="L1033" i="8"/>
  <c r="K1033" i="8"/>
  <c r="J1033" i="8"/>
  <c r="I1033" i="8"/>
  <c r="M1032" i="8"/>
  <c r="L1032" i="8"/>
  <c r="K1032" i="8"/>
  <c r="J1032" i="8"/>
  <c r="I1032" i="8"/>
  <c r="M1031" i="8"/>
  <c r="L1031" i="8"/>
  <c r="K1031" i="8"/>
  <c r="J1031" i="8"/>
  <c r="I1031" i="8"/>
  <c r="M1030" i="8"/>
  <c r="L1030" i="8"/>
  <c r="K1030" i="8"/>
  <c r="J1030" i="8"/>
  <c r="I1030" i="8"/>
  <c r="M1029" i="8"/>
  <c r="L1029" i="8"/>
  <c r="K1029" i="8"/>
  <c r="J1029" i="8"/>
  <c r="I1029" i="8"/>
  <c r="M1028" i="8"/>
  <c r="L1028" i="8"/>
  <c r="K1028" i="8"/>
  <c r="J1028" i="8"/>
  <c r="I1028" i="8"/>
  <c r="M1027" i="8"/>
  <c r="L1027" i="8"/>
  <c r="K1027" i="8"/>
  <c r="J1027" i="8"/>
  <c r="I1027" i="8"/>
  <c r="M1026" i="8"/>
  <c r="L1026" i="8"/>
  <c r="K1026" i="8"/>
  <c r="J1026" i="8"/>
  <c r="I1026" i="8"/>
  <c r="M1025" i="8"/>
  <c r="L1025" i="8"/>
  <c r="K1025" i="8"/>
  <c r="J1025" i="8"/>
  <c r="I1025" i="8"/>
  <c r="M1024" i="8"/>
  <c r="L1024" i="8"/>
  <c r="K1024" i="8"/>
  <c r="J1024" i="8"/>
  <c r="I1024" i="8"/>
  <c r="M1023" i="8"/>
  <c r="L1023" i="8"/>
  <c r="K1023" i="8"/>
  <c r="J1023" i="8"/>
  <c r="I1023" i="8"/>
  <c r="M1022" i="8"/>
  <c r="L1022" i="8"/>
  <c r="K1022" i="8"/>
  <c r="J1022" i="8"/>
  <c r="I1022" i="8"/>
  <c r="M1021" i="8"/>
  <c r="L1021" i="8"/>
  <c r="K1021" i="8"/>
  <c r="J1021" i="8"/>
  <c r="I1021" i="8"/>
  <c r="M1020" i="8"/>
  <c r="L1020" i="8"/>
  <c r="K1020" i="8"/>
  <c r="J1020" i="8"/>
  <c r="I1020" i="8"/>
  <c r="M1019" i="8"/>
  <c r="L1019" i="8"/>
  <c r="K1019" i="8"/>
  <c r="J1019" i="8"/>
  <c r="I1019" i="8"/>
  <c r="M1018" i="8"/>
  <c r="L1018" i="8"/>
  <c r="K1018" i="8"/>
  <c r="J1018" i="8"/>
  <c r="I1018" i="8"/>
  <c r="M1017" i="8"/>
  <c r="L1017" i="8"/>
  <c r="K1017" i="8"/>
  <c r="J1017" i="8"/>
  <c r="I1017" i="8"/>
  <c r="M1016" i="8"/>
  <c r="L1016" i="8"/>
  <c r="K1016" i="8"/>
  <c r="J1016" i="8"/>
  <c r="I1016" i="8"/>
  <c r="M1015" i="8"/>
  <c r="L1015" i="8"/>
  <c r="K1015" i="8"/>
  <c r="J1015" i="8"/>
  <c r="I1015" i="8"/>
  <c r="M1014" i="8"/>
  <c r="L1014" i="8"/>
  <c r="K1014" i="8"/>
  <c r="J1014" i="8"/>
  <c r="I1014" i="8"/>
  <c r="M1013" i="8"/>
  <c r="L1013" i="8"/>
  <c r="K1013" i="8"/>
  <c r="J1013" i="8"/>
  <c r="I1013" i="8"/>
  <c r="M1012" i="8"/>
  <c r="L1012" i="8"/>
  <c r="K1012" i="8"/>
  <c r="J1012" i="8"/>
  <c r="I1012" i="8"/>
  <c r="M1011" i="8"/>
  <c r="L1011" i="8"/>
  <c r="K1011" i="8"/>
  <c r="J1011" i="8"/>
  <c r="I1011" i="8"/>
  <c r="M1010" i="8"/>
  <c r="L1010" i="8"/>
  <c r="K1010" i="8"/>
  <c r="J1010" i="8"/>
  <c r="I1010" i="8"/>
  <c r="M1009" i="8"/>
  <c r="L1009" i="8"/>
  <c r="K1009" i="8"/>
  <c r="J1009" i="8"/>
  <c r="I1009" i="8"/>
  <c r="M1008" i="8"/>
  <c r="L1008" i="8"/>
  <c r="K1008" i="8"/>
  <c r="J1008" i="8"/>
  <c r="I1008" i="8"/>
  <c r="M1007" i="8"/>
  <c r="L1007" i="8"/>
  <c r="K1007" i="8"/>
  <c r="J1007" i="8"/>
  <c r="I1007" i="8"/>
  <c r="M1006" i="8"/>
  <c r="L1006" i="8"/>
  <c r="K1006" i="8"/>
  <c r="J1006" i="8"/>
  <c r="I1006" i="8"/>
  <c r="M1005" i="8"/>
  <c r="L1005" i="8"/>
  <c r="K1005" i="8"/>
  <c r="J1005" i="8"/>
  <c r="I1005" i="8"/>
  <c r="M1004" i="8"/>
  <c r="L1004" i="8"/>
  <c r="K1004" i="8"/>
  <c r="J1004" i="8"/>
  <c r="I1004" i="8"/>
  <c r="M1003" i="8"/>
  <c r="L1003" i="8"/>
  <c r="K1003" i="8"/>
  <c r="J1003" i="8"/>
  <c r="I1003" i="8"/>
  <c r="M1002" i="8"/>
  <c r="L1002" i="8"/>
  <c r="K1002" i="8"/>
  <c r="J1002" i="8"/>
  <c r="I1002" i="8"/>
  <c r="M1001" i="8"/>
  <c r="L1001" i="8"/>
  <c r="K1001" i="8"/>
  <c r="J1001" i="8"/>
  <c r="I1001" i="8"/>
  <c r="M1000" i="8"/>
  <c r="L1000" i="8"/>
  <c r="K1000" i="8"/>
  <c r="J1000" i="8"/>
  <c r="I1000" i="8"/>
  <c r="M999" i="8"/>
  <c r="L999" i="8"/>
  <c r="K999" i="8"/>
  <c r="J999" i="8"/>
  <c r="I999" i="8"/>
  <c r="M998" i="8"/>
  <c r="L998" i="8"/>
  <c r="K998" i="8"/>
  <c r="J998" i="8"/>
  <c r="I998" i="8"/>
  <c r="M997" i="8"/>
  <c r="L997" i="8"/>
  <c r="K997" i="8"/>
  <c r="J997" i="8"/>
  <c r="I997" i="8"/>
  <c r="M996" i="8"/>
  <c r="L996" i="8"/>
  <c r="K996" i="8"/>
  <c r="J996" i="8"/>
  <c r="I996" i="8"/>
  <c r="M995" i="8"/>
  <c r="L995" i="8"/>
  <c r="K995" i="8"/>
  <c r="J995" i="8"/>
  <c r="I995" i="8"/>
  <c r="M994" i="8"/>
  <c r="L994" i="8"/>
  <c r="K994" i="8"/>
  <c r="J994" i="8"/>
  <c r="I994" i="8"/>
  <c r="M993" i="8"/>
  <c r="L993" i="8"/>
  <c r="K993" i="8"/>
  <c r="J993" i="8"/>
  <c r="I993" i="8"/>
  <c r="M992" i="8"/>
  <c r="L992" i="8"/>
  <c r="K992" i="8"/>
  <c r="J992" i="8"/>
  <c r="I992" i="8"/>
  <c r="M991" i="8"/>
  <c r="L991" i="8"/>
  <c r="K991" i="8"/>
  <c r="J991" i="8"/>
  <c r="I991" i="8"/>
  <c r="M990" i="8"/>
  <c r="L990" i="8"/>
  <c r="K990" i="8"/>
  <c r="J990" i="8"/>
  <c r="I990" i="8"/>
  <c r="M989" i="8"/>
  <c r="L989" i="8"/>
  <c r="K989" i="8"/>
  <c r="J989" i="8"/>
  <c r="I989" i="8"/>
  <c r="M988" i="8"/>
  <c r="L988" i="8"/>
  <c r="K988" i="8"/>
  <c r="J988" i="8"/>
  <c r="I988" i="8"/>
  <c r="M987" i="8"/>
  <c r="L987" i="8"/>
  <c r="K987" i="8"/>
  <c r="J987" i="8"/>
  <c r="I987" i="8"/>
  <c r="M986" i="8"/>
  <c r="L986" i="8"/>
  <c r="K986" i="8"/>
  <c r="J986" i="8"/>
  <c r="I986" i="8"/>
  <c r="M985" i="8"/>
  <c r="L985" i="8"/>
  <c r="K985" i="8"/>
  <c r="J985" i="8"/>
  <c r="I985" i="8"/>
  <c r="M984" i="8"/>
  <c r="L984" i="8"/>
  <c r="K984" i="8"/>
  <c r="J984" i="8"/>
  <c r="I984" i="8"/>
  <c r="M983" i="8"/>
  <c r="L983" i="8"/>
  <c r="K983" i="8"/>
  <c r="J983" i="8"/>
  <c r="I983" i="8"/>
  <c r="M982" i="8"/>
  <c r="L982" i="8"/>
  <c r="K982" i="8"/>
  <c r="J982" i="8"/>
  <c r="I982" i="8"/>
  <c r="M981" i="8"/>
  <c r="L981" i="8"/>
  <c r="K981" i="8"/>
  <c r="J981" i="8"/>
  <c r="I981" i="8"/>
  <c r="M980" i="8"/>
  <c r="L980" i="8"/>
  <c r="K980" i="8"/>
  <c r="J980" i="8"/>
  <c r="I980" i="8"/>
  <c r="M979" i="8"/>
  <c r="L979" i="8"/>
  <c r="K979" i="8"/>
  <c r="J979" i="8"/>
  <c r="I979" i="8"/>
  <c r="M978" i="8"/>
  <c r="L978" i="8"/>
  <c r="K978" i="8"/>
  <c r="J978" i="8"/>
  <c r="I978" i="8"/>
  <c r="M977" i="8"/>
  <c r="L977" i="8"/>
  <c r="K977" i="8"/>
  <c r="J977" i="8"/>
  <c r="I977" i="8"/>
  <c r="M976" i="8"/>
  <c r="L976" i="8"/>
  <c r="K976" i="8"/>
  <c r="J976" i="8"/>
  <c r="I976" i="8"/>
  <c r="M975" i="8"/>
  <c r="L975" i="8"/>
  <c r="K975" i="8"/>
  <c r="J975" i="8"/>
  <c r="I975" i="8"/>
  <c r="M974" i="8"/>
  <c r="L974" i="8"/>
  <c r="K974" i="8"/>
  <c r="J974" i="8"/>
  <c r="I974" i="8"/>
  <c r="M973" i="8"/>
  <c r="L973" i="8"/>
  <c r="K973" i="8"/>
  <c r="J973" i="8"/>
  <c r="I973" i="8"/>
  <c r="M972" i="8"/>
  <c r="L972" i="8"/>
  <c r="K972" i="8"/>
  <c r="J972" i="8"/>
  <c r="I972" i="8"/>
  <c r="M971" i="8"/>
  <c r="L971" i="8"/>
  <c r="K971" i="8"/>
  <c r="J971" i="8"/>
  <c r="I971" i="8"/>
  <c r="M970" i="8"/>
  <c r="L970" i="8"/>
  <c r="K970" i="8"/>
  <c r="J970" i="8"/>
  <c r="I970" i="8"/>
  <c r="M969" i="8"/>
  <c r="L969" i="8"/>
  <c r="K969" i="8"/>
  <c r="J969" i="8"/>
  <c r="I969" i="8"/>
  <c r="M968" i="8"/>
  <c r="L968" i="8"/>
  <c r="K968" i="8"/>
  <c r="J968" i="8"/>
  <c r="I968" i="8"/>
  <c r="M967" i="8"/>
  <c r="L967" i="8"/>
  <c r="K967" i="8"/>
  <c r="J967" i="8"/>
  <c r="I967" i="8"/>
  <c r="M966" i="8"/>
  <c r="L966" i="8"/>
  <c r="K966" i="8"/>
  <c r="J966" i="8"/>
  <c r="I966" i="8"/>
  <c r="M965" i="8"/>
  <c r="L965" i="8"/>
  <c r="K965" i="8"/>
  <c r="J965" i="8"/>
  <c r="I965" i="8"/>
  <c r="M964" i="8"/>
  <c r="L964" i="8"/>
  <c r="K964" i="8"/>
  <c r="J964" i="8"/>
  <c r="I964" i="8"/>
  <c r="M963" i="8"/>
  <c r="L963" i="8"/>
  <c r="K963" i="8"/>
  <c r="J963" i="8"/>
  <c r="I963" i="8"/>
  <c r="M962" i="8"/>
  <c r="L962" i="8"/>
  <c r="K962" i="8"/>
  <c r="J962" i="8"/>
  <c r="I962" i="8"/>
  <c r="M961" i="8"/>
  <c r="L961" i="8"/>
  <c r="K961" i="8"/>
  <c r="J961" i="8"/>
  <c r="I961" i="8"/>
  <c r="M960" i="8"/>
  <c r="L960" i="8"/>
  <c r="K960" i="8"/>
  <c r="J960" i="8"/>
  <c r="I960" i="8"/>
  <c r="M959" i="8"/>
  <c r="L959" i="8"/>
  <c r="K959" i="8"/>
  <c r="J959" i="8"/>
  <c r="I959" i="8"/>
  <c r="M958" i="8"/>
  <c r="L958" i="8"/>
  <c r="K958" i="8"/>
  <c r="J958" i="8"/>
  <c r="I958" i="8"/>
  <c r="M957" i="8"/>
  <c r="L957" i="8"/>
  <c r="K957" i="8"/>
  <c r="J957" i="8"/>
  <c r="I957" i="8"/>
  <c r="M956" i="8"/>
  <c r="L956" i="8"/>
  <c r="K956" i="8"/>
  <c r="J956" i="8"/>
  <c r="I956" i="8"/>
  <c r="M955" i="8"/>
  <c r="L955" i="8"/>
  <c r="K955" i="8"/>
  <c r="J955" i="8"/>
  <c r="I955" i="8"/>
  <c r="M954" i="8"/>
  <c r="L954" i="8"/>
  <c r="K954" i="8"/>
  <c r="J954" i="8"/>
  <c r="I954" i="8"/>
  <c r="M953" i="8"/>
  <c r="L953" i="8"/>
  <c r="K953" i="8"/>
  <c r="J953" i="8"/>
  <c r="I953" i="8"/>
  <c r="M952" i="8"/>
  <c r="L952" i="8"/>
  <c r="K952" i="8"/>
  <c r="J952" i="8"/>
  <c r="I952" i="8"/>
  <c r="M951" i="8"/>
  <c r="L951" i="8"/>
  <c r="K951" i="8"/>
  <c r="J951" i="8"/>
  <c r="I951" i="8"/>
  <c r="M950" i="8"/>
  <c r="L950" i="8"/>
  <c r="K950" i="8"/>
  <c r="J950" i="8"/>
  <c r="I950" i="8"/>
  <c r="M949" i="8"/>
  <c r="L949" i="8"/>
  <c r="K949" i="8"/>
  <c r="J949" i="8"/>
  <c r="I949" i="8"/>
  <c r="M948" i="8"/>
  <c r="L948" i="8"/>
  <c r="K948" i="8"/>
  <c r="J948" i="8"/>
  <c r="I948" i="8"/>
  <c r="M947" i="8"/>
  <c r="L947" i="8"/>
  <c r="K947" i="8"/>
  <c r="J947" i="8"/>
  <c r="I947" i="8"/>
  <c r="M946" i="8"/>
  <c r="L946" i="8"/>
  <c r="K946" i="8"/>
  <c r="J946" i="8"/>
  <c r="I946" i="8"/>
  <c r="M945" i="8"/>
  <c r="L945" i="8"/>
  <c r="K945" i="8"/>
  <c r="J945" i="8"/>
  <c r="I945" i="8"/>
  <c r="M944" i="8"/>
  <c r="L944" i="8"/>
  <c r="K944" i="8"/>
  <c r="J944" i="8"/>
  <c r="I944" i="8"/>
  <c r="M943" i="8"/>
  <c r="L943" i="8"/>
  <c r="K943" i="8"/>
  <c r="J943" i="8"/>
  <c r="I943" i="8"/>
  <c r="M942" i="8"/>
  <c r="L942" i="8"/>
  <c r="K942" i="8"/>
  <c r="J942" i="8"/>
  <c r="I942" i="8"/>
  <c r="M941" i="8"/>
  <c r="L941" i="8"/>
  <c r="K941" i="8"/>
  <c r="J941" i="8"/>
  <c r="I941" i="8"/>
  <c r="M940" i="8"/>
  <c r="L940" i="8"/>
  <c r="K940" i="8"/>
  <c r="J940" i="8"/>
  <c r="I940" i="8"/>
  <c r="M939" i="8"/>
  <c r="L939" i="8"/>
  <c r="K939" i="8"/>
  <c r="J939" i="8"/>
  <c r="I939" i="8"/>
  <c r="M938" i="8"/>
  <c r="L938" i="8"/>
  <c r="K938" i="8"/>
  <c r="J938" i="8"/>
  <c r="I938" i="8"/>
  <c r="M937" i="8"/>
  <c r="L937" i="8"/>
  <c r="K937" i="8"/>
  <c r="J937" i="8"/>
  <c r="I937" i="8"/>
  <c r="M936" i="8"/>
  <c r="L936" i="8"/>
  <c r="K936" i="8"/>
  <c r="J936" i="8"/>
  <c r="I936" i="8"/>
  <c r="M935" i="8"/>
  <c r="L935" i="8"/>
  <c r="K935" i="8"/>
  <c r="J935" i="8"/>
  <c r="I935" i="8"/>
  <c r="M934" i="8"/>
  <c r="L934" i="8"/>
  <c r="K934" i="8"/>
  <c r="J934" i="8"/>
  <c r="I934" i="8"/>
  <c r="M933" i="8"/>
  <c r="L933" i="8"/>
  <c r="K933" i="8"/>
  <c r="J933" i="8"/>
  <c r="I933" i="8"/>
  <c r="M932" i="8"/>
  <c r="L932" i="8"/>
  <c r="K932" i="8"/>
  <c r="J932" i="8"/>
  <c r="I932" i="8"/>
  <c r="M931" i="8"/>
  <c r="L931" i="8"/>
  <c r="K931" i="8"/>
  <c r="J931" i="8"/>
  <c r="I931" i="8"/>
  <c r="M930" i="8"/>
  <c r="L930" i="8"/>
  <c r="K930" i="8"/>
  <c r="J930" i="8"/>
  <c r="I930" i="8"/>
  <c r="M929" i="8"/>
  <c r="L929" i="8"/>
  <c r="K929" i="8"/>
  <c r="J929" i="8"/>
  <c r="I929" i="8"/>
  <c r="M928" i="8"/>
  <c r="L928" i="8"/>
  <c r="K928" i="8"/>
  <c r="J928" i="8"/>
  <c r="I928" i="8"/>
  <c r="M927" i="8"/>
  <c r="L927" i="8"/>
  <c r="K927" i="8"/>
  <c r="J927" i="8"/>
  <c r="I927" i="8"/>
  <c r="M926" i="8"/>
  <c r="L926" i="8"/>
  <c r="K926" i="8"/>
  <c r="J926" i="8"/>
  <c r="I926" i="8"/>
  <c r="M925" i="8"/>
  <c r="L925" i="8"/>
  <c r="K925" i="8"/>
  <c r="J925" i="8"/>
  <c r="I925" i="8"/>
  <c r="M924" i="8"/>
  <c r="L924" i="8"/>
  <c r="K924" i="8"/>
  <c r="J924" i="8"/>
  <c r="I924" i="8"/>
  <c r="M923" i="8"/>
  <c r="L923" i="8"/>
  <c r="K923" i="8"/>
  <c r="J923" i="8"/>
  <c r="I923" i="8"/>
  <c r="M922" i="8"/>
  <c r="L922" i="8"/>
  <c r="K922" i="8"/>
  <c r="J922" i="8"/>
  <c r="I922" i="8"/>
  <c r="M921" i="8"/>
  <c r="L921" i="8"/>
  <c r="K921" i="8"/>
  <c r="J921" i="8"/>
  <c r="I921" i="8"/>
  <c r="M920" i="8"/>
  <c r="L920" i="8"/>
  <c r="K920" i="8"/>
  <c r="J920" i="8"/>
  <c r="I920" i="8"/>
  <c r="M919" i="8"/>
  <c r="L919" i="8"/>
  <c r="K919" i="8"/>
  <c r="J919" i="8"/>
  <c r="I919" i="8"/>
  <c r="M918" i="8"/>
  <c r="L918" i="8"/>
  <c r="K918" i="8"/>
  <c r="J918" i="8"/>
  <c r="I918" i="8"/>
  <c r="M917" i="8"/>
  <c r="L917" i="8"/>
  <c r="K917" i="8"/>
  <c r="J917" i="8"/>
  <c r="I917" i="8"/>
  <c r="M916" i="8"/>
  <c r="L916" i="8"/>
  <c r="K916" i="8"/>
  <c r="J916" i="8"/>
  <c r="I916" i="8"/>
  <c r="M915" i="8"/>
  <c r="L915" i="8"/>
  <c r="K915" i="8"/>
  <c r="J915" i="8"/>
  <c r="I915" i="8"/>
  <c r="M914" i="8"/>
  <c r="L914" i="8"/>
  <c r="K914" i="8"/>
  <c r="J914" i="8"/>
  <c r="I914" i="8"/>
  <c r="M913" i="8"/>
  <c r="L913" i="8"/>
  <c r="K913" i="8"/>
  <c r="J913" i="8"/>
  <c r="I913" i="8"/>
  <c r="M912" i="8"/>
  <c r="L912" i="8"/>
  <c r="K912" i="8"/>
  <c r="J912" i="8"/>
  <c r="I912" i="8"/>
  <c r="M911" i="8"/>
  <c r="L911" i="8"/>
  <c r="K911" i="8"/>
  <c r="J911" i="8"/>
  <c r="I911" i="8"/>
  <c r="M910" i="8"/>
  <c r="L910" i="8"/>
  <c r="K910" i="8"/>
  <c r="J910" i="8"/>
  <c r="I910" i="8"/>
  <c r="M909" i="8"/>
  <c r="L909" i="8"/>
  <c r="K909" i="8"/>
  <c r="J909" i="8"/>
  <c r="I909" i="8"/>
  <c r="M908" i="8"/>
  <c r="L908" i="8"/>
  <c r="K908" i="8"/>
  <c r="J908" i="8"/>
  <c r="I908" i="8"/>
  <c r="M907" i="8"/>
  <c r="L907" i="8"/>
  <c r="K907" i="8"/>
  <c r="J907" i="8"/>
  <c r="I907" i="8"/>
  <c r="M906" i="8"/>
  <c r="L906" i="8"/>
  <c r="K906" i="8"/>
  <c r="J906" i="8"/>
  <c r="I906" i="8"/>
  <c r="M905" i="8"/>
  <c r="L905" i="8"/>
  <c r="K905" i="8"/>
  <c r="J905" i="8"/>
  <c r="I905" i="8"/>
  <c r="M904" i="8"/>
  <c r="L904" i="8"/>
  <c r="K904" i="8"/>
  <c r="J904" i="8"/>
  <c r="I904" i="8"/>
  <c r="M903" i="8"/>
  <c r="L903" i="8"/>
  <c r="K903" i="8"/>
  <c r="J903" i="8"/>
  <c r="I903" i="8"/>
  <c r="M902" i="8"/>
  <c r="L902" i="8"/>
  <c r="K902" i="8"/>
  <c r="J902" i="8"/>
  <c r="I902" i="8"/>
  <c r="M901" i="8"/>
  <c r="L901" i="8"/>
  <c r="K901" i="8"/>
  <c r="J901" i="8"/>
  <c r="I901" i="8"/>
  <c r="M900" i="8"/>
  <c r="L900" i="8"/>
  <c r="K900" i="8"/>
  <c r="J900" i="8"/>
  <c r="I900" i="8"/>
  <c r="M899" i="8"/>
  <c r="L899" i="8"/>
  <c r="K899" i="8"/>
  <c r="J899" i="8"/>
  <c r="I899" i="8"/>
  <c r="M898" i="8"/>
  <c r="L898" i="8"/>
  <c r="K898" i="8"/>
  <c r="J898" i="8"/>
  <c r="I898" i="8"/>
  <c r="M897" i="8"/>
  <c r="L897" i="8"/>
  <c r="K897" i="8"/>
  <c r="J897" i="8"/>
  <c r="I897" i="8"/>
  <c r="M896" i="8"/>
  <c r="L896" i="8"/>
  <c r="K896" i="8"/>
  <c r="J896" i="8"/>
  <c r="I896" i="8"/>
  <c r="M895" i="8"/>
  <c r="L895" i="8"/>
  <c r="K895" i="8"/>
  <c r="J895" i="8"/>
  <c r="I895" i="8"/>
  <c r="M894" i="8"/>
  <c r="L894" i="8"/>
  <c r="K894" i="8"/>
  <c r="J894" i="8"/>
  <c r="I894" i="8"/>
  <c r="M893" i="8"/>
  <c r="L893" i="8"/>
  <c r="K893" i="8"/>
  <c r="J893" i="8"/>
  <c r="I893" i="8"/>
  <c r="M892" i="8"/>
  <c r="L892" i="8"/>
  <c r="K892" i="8"/>
  <c r="J892" i="8"/>
  <c r="I892" i="8"/>
  <c r="M891" i="8"/>
  <c r="L891" i="8"/>
  <c r="K891" i="8"/>
  <c r="J891" i="8"/>
  <c r="I891" i="8"/>
  <c r="M890" i="8"/>
  <c r="L890" i="8"/>
  <c r="K890" i="8"/>
  <c r="J890" i="8"/>
  <c r="I890" i="8"/>
  <c r="M889" i="8"/>
  <c r="L889" i="8"/>
  <c r="K889" i="8"/>
  <c r="J889" i="8"/>
  <c r="I889" i="8"/>
  <c r="M888" i="8"/>
  <c r="L888" i="8"/>
  <c r="K888" i="8"/>
  <c r="J888" i="8"/>
  <c r="I888" i="8"/>
  <c r="M887" i="8"/>
  <c r="L887" i="8"/>
  <c r="K887" i="8"/>
  <c r="J887" i="8"/>
  <c r="I887" i="8"/>
  <c r="M886" i="8"/>
  <c r="L886" i="8"/>
  <c r="K886" i="8"/>
  <c r="J886" i="8"/>
  <c r="I886" i="8"/>
  <c r="M885" i="8"/>
  <c r="L885" i="8"/>
  <c r="K885" i="8"/>
  <c r="J885" i="8"/>
  <c r="I885" i="8"/>
  <c r="M884" i="8"/>
  <c r="L884" i="8"/>
  <c r="K884" i="8"/>
  <c r="J884" i="8"/>
  <c r="I884" i="8"/>
  <c r="M883" i="8"/>
  <c r="L883" i="8"/>
  <c r="K883" i="8"/>
  <c r="J883" i="8"/>
  <c r="I883" i="8"/>
  <c r="M882" i="8"/>
  <c r="L882" i="8"/>
  <c r="K882" i="8"/>
  <c r="J882" i="8"/>
  <c r="I882" i="8"/>
  <c r="M881" i="8"/>
  <c r="L881" i="8"/>
  <c r="K881" i="8"/>
  <c r="J881" i="8"/>
  <c r="I881" i="8"/>
  <c r="M880" i="8"/>
  <c r="L880" i="8"/>
  <c r="K880" i="8"/>
  <c r="J880" i="8"/>
  <c r="I880" i="8"/>
  <c r="M879" i="8"/>
  <c r="L879" i="8"/>
  <c r="K879" i="8"/>
  <c r="J879" i="8"/>
  <c r="I879" i="8"/>
  <c r="M878" i="8"/>
  <c r="L878" i="8"/>
  <c r="K878" i="8"/>
  <c r="J878" i="8"/>
  <c r="I878" i="8"/>
  <c r="M877" i="8"/>
  <c r="L877" i="8"/>
  <c r="K877" i="8"/>
  <c r="J877" i="8"/>
  <c r="I877" i="8"/>
  <c r="M876" i="8"/>
  <c r="L876" i="8"/>
  <c r="K876" i="8"/>
  <c r="J876" i="8"/>
  <c r="I876" i="8"/>
  <c r="M875" i="8"/>
  <c r="L875" i="8"/>
  <c r="K875" i="8"/>
  <c r="J875" i="8"/>
  <c r="I875" i="8"/>
  <c r="M874" i="8"/>
  <c r="L874" i="8"/>
  <c r="K874" i="8"/>
  <c r="J874" i="8"/>
  <c r="I874" i="8"/>
  <c r="M873" i="8"/>
  <c r="L873" i="8"/>
  <c r="K873" i="8"/>
  <c r="J873" i="8"/>
  <c r="I873" i="8"/>
  <c r="M872" i="8"/>
  <c r="L872" i="8"/>
  <c r="K872" i="8"/>
  <c r="J872" i="8"/>
  <c r="I872" i="8"/>
  <c r="M871" i="8"/>
  <c r="L871" i="8"/>
  <c r="K871" i="8"/>
  <c r="J871" i="8"/>
  <c r="I871" i="8"/>
  <c r="M870" i="8"/>
  <c r="L870" i="8"/>
  <c r="K870" i="8"/>
  <c r="J870" i="8"/>
  <c r="I870" i="8"/>
  <c r="M869" i="8"/>
  <c r="L869" i="8"/>
  <c r="K869" i="8"/>
  <c r="J869" i="8"/>
  <c r="I869" i="8"/>
  <c r="M868" i="8"/>
  <c r="L868" i="8"/>
  <c r="K868" i="8"/>
  <c r="J868" i="8"/>
  <c r="I868" i="8"/>
  <c r="M867" i="8"/>
  <c r="L867" i="8"/>
  <c r="K867" i="8"/>
  <c r="J867" i="8"/>
  <c r="I867" i="8"/>
  <c r="M866" i="8"/>
  <c r="L866" i="8"/>
  <c r="K866" i="8"/>
  <c r="J866" i="8"/>
  <c r="I866" i="8"/>
  <c r="M865" i="8"/>
  <c r="L865" i="8"/>
  <c r="K865" i="8"/>
  <c r="J865" i="8"/>
  <c r="I865" i="8"/>
  <c r="M864" i="8"/>
  <c r="L864" i="8"/>
  <c r="K864" i="8"/>
  <c r="J864" i="8"/>
  <c r="I864" i="8"/>
  <c r="M863" i="8"/>
  <c r="L863" i="8"/>
  <c r="K863" i="8"/>
  <c r="J863" i="8"/>
  <c r="I863" i="8"/>
  <c r="M862" i="8"/>
  <c r="L862" i="8"/>
  <c r="K862" i="8"/>
  <c r="J862" i="8"/>
  <c r="I862" i="8"/>
  <c r="M861" i="8"/>
  <c r="L861" i="8"/>
  <c r="K861" i="8"/>
  <c r="J861" i="8"/>
  <c r="I861" i="8"/>
  <c r="M860" i="8"/>
  <c r="L860" i="8"/>
  <c r="K860" i="8"/>
  <c r="J860" i="8"/>
  <c r="I860" i="8"/>
  <c r="M859" i="8"/>
  <c r="L859" i="8"/>
  <c r="K859" i="8"/>
  <c r="J859" i="8"/>
  <c r="I859" i="8"/>
  <c r="M858" i="8"/>
  <c r="L858" i="8"/>
  <c r="K858" i="8"/>
  <c r="J858" i="8"/>
  <c r="I858" i="8"/>
  <c r="M857" i="8"/>
  <c r="L857" i="8"/>
  <c r="K857" i="8"/>
  <c r="J857" i="8"/>
  <c r="I857" i="8"/>
  <c r="M856" i="8"/>
  <c r="L856" i="8"/>
  <c r="K856" i="8"/>
  <c r="J856" i="8"/>
  <c r="I856" i="8"/>
  <c r="M855" i="8"/>
  <c r="L855" i="8"/>
  <c r="K855" i="8"/>
  <c r="J855" i="8"/>
  <c r="I855" i="8"/>
  <c r="M854" i="8"/>
  <c r="L854" i="8"/>
  <c r="K854" i="8"/>
  <c r="J854" i="8"/>
  <c r="I854" i="8"/>
  <c r="M853" i="8"/>
  <c r="L853" i="8"/>
  <c r="K853" i="8"/>
  <c r="J853" i="8"/>
  <c r="I853" i="8"/>
  <c r="M852" i="8"/>
  <c r="L852" i="8"/>
  <c r="K852" i="8"/>
  <c r="J852" i="8"/>
  <c r="I852" i="8"/>
  <c r="M851" i="8"/>
  <c r="L851" i="8"/>
  <c r="K851" i="8"/>
  <c r="J851" i="8"/>
  <c r="I851" i="8"/>
  <c r="M850" i="8"/>
  <c r="L850" i="8"/>
  <c r="K850" i="8"/>
  <c r="J850" i="8"/>
  <c r="I850" i="8"/>
  <c r="M849" i="8"/>
  <c r="L849" i="8"/>
  <c r="K849" i="8"/>
  <c r="J849" i="8"/>
  <c r="I849" i="8"/>
  <c r="M848" i="8"/>
  <c r="L848" i="8"/>
  <c r="K848" i="8"/>
  <c r="J848" i="8"/>
  <c r="I848" i="8"/>
  <c r="M847" i="8"/>
  <c r="L847" i="8"/>
  <c r="K847" i="8"/>
  <c r="J847" i="8"/>
  <c r="I847" i="8"/>
  <c r="M846" i="8"/>
  <c r="L846" i="8"/>
  <c r="K846" i="8"/>
  <c r="J846" i="8"/>
  <c r="I846" i="8"/>
  <c r="M845" i="8"/>
  <c r="L845" i="8"/>
  <c r="K845" i="8"/>
  <c r="J845" i="8"/>
  <c r="I845" i="8"/>
  <c r="M844" i="8"/>
  <c r="L844" i="8"/>
  <c r="K844" i="8"/>
  <c r="J844" i="8"/>
  <c r="I844" i="8"/>
  <c r="M843" i="8"/>
  <c r="L843" i="8"/>
  <c r="K843" i="8"/>
  <c r="J843" i="8"/>
  <c r="I843" i="8"/>
  <c r="M842" i="8"/>
  <c r="L842" i="8"/>
  <c r="K842" i="8"/>
  <c r="J842" i="8"/>
  <c r="I842" i="8"/>
  <c r="M841" i="8"/>
  <c r="L841" i="8"/>
  <c r="K841" i="8"/>
  <c r="J841" i="8"/>
  <c r="I841" i="8"/>
  <c r="M840" i="8"/>
  <c r="L840" i="8"/>
  <c r="K840" i="8"/>
  <c r="J840" i="8"/>
  <c r="I840" i="8"/>
  <c r="M839" i="8"/>
  <c r="L839" i="8"/>
  <c r="K839" i="8"/>
  <c r="J839" i="8"/>
  <c r="I839" i="8"/>
  <c r="M838" i="8"/>
  <c r="L838" i="8"/>
  <c r="K838" i="8"/>
  <c r="J838" i="8"/>
  <c r="I838" i="8"/>
  <c r="M837" i="8"/>
  <c r="L837" i="8"/>
  <c r="K837" i="8"/>
  <c r="J837" i="8"/>
  <c r="I837" i="8"/>
  <c r="M836" i="8"/>
  <c r="L836" i="8"/>
  <c r="K836" i="8"/>
  <c r="J836" i="8"/>
  <c r="I836" i="8"/>
  <c r="M835" i="8"/>
  <c r="L835" i="8"/>
  <c r="K835" i="8"/>
  <c r="J835" i="8"/>
  <c r="I835" i="8"/>
  <c r="M834" i="8"/>
  <c r="L834" i="8"/>
  <c r="K834" i="8"/>
  <c r="J834" i="8"/>
  <c r="I834" i="8"/>
  <c r="M833" i="8"/>
  <c r="L833" i="8"/>
  <c r="K833" i="8"/>
  <c r="J833" i="8"/>
  <c r="I833" i="8"/>
  <c r="M832" i="8"/>
  <c r="L832" i="8"/>
  <c r="K832" i="8"/>
  <c r="J832" i="8"/>
  <c r="I832" i="8"/>
  <c r="M831" i="8"/>
  <c r="L831" i="8"/>
  <c r="K831" i="8"/>
  <c r="J831" i="8"/>
  <c r="I831" i="8"/>
  <c r="M830" i="8"/>
  <c r="L830" i="8"/>
  <c r="K830" i="8"/>
  <c r="J830" i="8"/>
  <c r="I830" i="8"/>
  <c r="M829" i="8"/>
  <c r="L829" i="8"/>
  <c r="K829" i="8"/>
  <c r="J829" i="8"/>
  <c r="I829" i="8"/>
  <c r="M828" i="8"/>
  <c r="L828" i="8"/>
  <c r="K828" i="8"/>
  <c r="J828" i="8"/>
  <c r="I828" i="8"/>
  <c r="M827" i="8"/>
  <c r="L827" i="8"/>
  <c r="K827" i="8"/>
  <c r="J827" i="8"/>
  <c r="I827" i="8"/>
  <c r="M826" i="8"/>
  <c r="L826" i="8"/>
  <c r="K826" i="8"/>
  <c r="J826" i="8"/>
  <c r="I826" i="8"/>
  <c r="M825" i="8"/>
  <c r="L825" i="8"/>
  <c r="K825" i="8"/>
  <c r="J825" i="8"/>
  <c r="I825" i="8"/>
  <c r="M824" i="8"/>
  <c r="L824" i="8"/>
  <c r="K824" i="8"/>
  <c r="J824" i="8"/>
  <c r="I824" i="8"/>
  <c r="M823" i="8"/>
  <c r="L823" i="8"/>
  <c r="K823" i="8"/>
  <c r="J823" i="8"/>
  <c r="I823" i="8"/>
  <c r="M822" i="8"/>
  <c r="L822" i="8"/>
  <c r="K822" i="8"/>
  <c r="J822" i="8"/>
  <c r="I822" i="8"/>
  <c r="M821" i="8"/>
  <c r="L821" i="8"/>
  <c r="K821" i="8"/>
  <c r="J821" i="8"/>
  <c r="I821" i="8"/>
  <c r="M820" i="8"/>
  <c r="L820" i="8"/>
  <c r="K820" i="8"/>
  <c r="J820" i="8"/>
  <c r="I820" i="8"/>
  <c r="M819" i="8"/>
  <c r="L819" i="8"/>
  <c r="K819" i="8"/>
  <c r="J819" i="8"/>
  <c r="I819" i="8"/>
  <c r="M818" i="8"/>
  <c r="L818" i="8"/>
  <c r="K818" i="8"/>
  <c r="J818" i="8"/>
  <c r="I818" i="8"/>
  <c r="M817" i="8"/>
  <c r="L817" i="8"/>
  <c r="K817" i="8"/>
  <c r="J817" i="8"/>
  <c r="I817" i="8"/>
  <c r="M816" i="8"/>
  <c r="L816" i="8"/>
  <c r="K816" i="8"/>
  <c r="J816" i="8"/>
  <c r="I816" i="8"/>
  <c r="M815" i="8"/>
  <c r="L815" i="8"/>
  <c r="K815" i="8"/>
  <c r="J815" i="8"/>
  <c r="I815" i="8"/>
  <c r="M814" i="8"/>
  <c r="L814" i="8"/>
  <c r="K814" i="8"/>
  <c r="J814" i="8"/>
  <c r="I814" i="8"/>
  <c r="M813" i="8"/>
  <c r="L813" i="8"/>
  <c r="K813" i="8"/>
  <c r="J813" i="8"/>
  <c r="I813" i="8"/>
  <c r="M812" i="8"/>
  <c r="L812" i="8"/>
  <c r="K812" i="8"/>
  <c r="J812" i="8"/>
  <c r="I812" i="8"/>
  <c r="M811" i="8"/>
  <c r="L811" i="8"/>
  <c r="K811" i="8"/>
  <c r="J811" i="8"/>
  <c r="I811" i="8"/>
  <c r="M810" i="8"/>
  <c r="L810" i="8"/>
  <c r="K810" i="8"/>
  <c r="J810" i="8"/>
  <c r="I810" i="8"/>
  <c r="M809" i="8"/>
  <c r="L809" i="8"/>
  <c r="K809" i="8"/>
  <c r="J809" i="8"/>
  <c r="I809" i="8"/>
  <c r="M808" i="8"/>
  <c r="L808" i="8"/>
  <c r="K808" i="8"/>
  <c r="J808" i="8"/>
  <c r="I808" i="8"/>
  <c r="M807" i="8"/>
  <c r="L807" i="8"/>
  <c r="K807" i="8"/>
  <c r="J807" i="8"/>
  <c r="I807" i="8"/>
  <c r="M806" i="8"/>
  <c r="L806" i="8"/>
  <c r="K806" i="8"/>
  <c r="J806" i="8"/>
  <c r="I806" i="8"/>
  <c r="M805" i="8"/>
  <c r="L805" i="8"/>
  <c r="K805" i="8"/>
  <c r="J805" i="8"/>
  <c r="I805" i="8"/>
  <c r="M804" i="8"/>
  <c r="L804" i="8"/>
  <c r="K804" i="8"/>
  <c r="J804" i="8"/>
  <c r="I804" i="8"/>
  <c r="M803" i="8"/>
  <c r="L803" i="8"/>
  <c r="K803" i="8"/>
  <c r="J803" i="8"/>
  <c r="I803" i="8"/>
  <c r="M802" i="8"/>
  <c r="L802" i="8"/>
  <c r="K802" i="8"/>
  <c r="J802" i="8"/>
  <c r="I802" i="8"/>
  <c r="M801" i="8"/>
  <c r="L801" i="8"/>
  <c r="K801" i="8"/>
  <c r="J801" i="8"/>
  <c r="I801" i="8"/>
  <c r="M800" i="8"/>
  <c r="L800" i="8"/>
  <c r="K800" i="8"/>
  <c r="J800" i="8"/>
  <c r="I800" i="8"/>
  <c r="M799" i="8"/>
  <c r="L799" i="8"/>
  <c r="K799" i="8"/>
  <c r="J799" i="8"/>
  <c r="I799" i="8"/>
  <c r="M798" i="8"/>
  <c r="L798" i="8"/>
  <c r="K798" i="8"/>
  <c r="J798" i="8"/>
  <c r="I798" i="8"/>
  <c r="M797" i="8"/>
  <c r="L797" i="8"/>
  <c r="K797" i="8"/>
  <c r="J797" i="8"/>
  <c r="I797" i="8"/>
  <c r="M796" i="8"/>
  <c r="L796" i="8"/>
  <c r="K796" i="8"/>
  <c r="J796" i="8"/>
  <c r="I796" i="8"/>
  <c r="M795" i="8"/>
  <c r="L795" i="8"/>
  <c r="K795" i="8"/>
  <c r="J795" i="8"/>
  <c r="I795" i="8"/>
  <c r="M794" i="8"/>
  <c r="L794" i="8"/>
  <c r="K794" i="8"/>
  <c r="J794" i="8"/>
  <c r="I794" i="8"/>
  <c r="M793" i="8"/>
  <c r="L793" i="8"/>
  <c r="K793" i="8"/>
  <c r="J793" i="8"/>
  <c r="I793" i="8"/>
  <c r="M792" i="8"/>
  <c r="L792" i="8"/>
  <c r="K792" i="8"/>
  <c r="J792" i="8"/>
  <c r="I792" i="8"/>
  <c r="M791" i="8"/>
  <c r="L791" i="8"/>
  <c r="K791" i="8"/>
  <c r="J791" i="8"/>
  <c r="I791" i="8"/>
  <c r="M790" i="8"/>
  <c r="L790" i="8"/>
  <c r="K790" i="8"/>
  <c r="J790" i="8"/>
  <c r="I790" i="8"/>
  <c r="M789" i="8"/>
  <c r="L789" i="8"/>
  <c r="K789" i="8"/>
  <c r="J789" i="8"/>
  <c r="I789" i="8"/>
  <c r="M788" i="8"/>
  <c r="L788" i="8"/>
  <c r="K788" i="8"/>
  <c r="J788" i="8"/>
  <c r="I788" i="8"/>
  <c r="M787" i="8"/>
  <c r="L787" i="8"/>
  <c r="K787" i="8"/>
  <c r="J787" i="8"/>
  <c r="I787" i="8"/>
  <c r="M786" i="8"/>
  <c r="L786" i="8"/>
  <c r="K786" i="8"/>
  <c r="J786" i="8"/>
  <c r="I786" i="8"/>
  <c r="M785" i="8"/>
  <c r="L785" i="8"/>
  <c r="K785" i="8"/>
  <c r="J785" i="8"/>
  <c r="I785" i="8"/>
  <c r="M784" i="8"/>
  <c r="L784" i="8"/>
  <c r="K784" i="8"/>
  <c r="J784" i="8"/>
  <c r="I784" i="8"/>
  <c r="M783" i="8"/>
  <c r="L783" i="8"/>
  <c r="K783" i="8"/>
  <c r="J783" i="8"/>
  <c r="I783" i="8"/>
  <c r="M782" i="8"/>
  <c r="L782" i="8"/>
  <c r="K782" i="8"/>
  <c r="J782" i="8"/>
  <c r="I782" i="8"/>
  <c r="M781" i="8"/>
  <c r="L781" i="8"/>
  <c r="K781" i="8"/>
  <c r="J781" i="8"/>
  <c r="I781" i="8"/>
  <c r="M780" i="8"/>
  <c r="L780" i="8"/>
  <c r="K780" i="8"/>
  <c r="J780" i="8"/>
  <c r="I780" i="8"/>
  <c r="M779" i="8"/>
  <c r="L779" i="8"/>
  <c r="K779" i="8"/>
  <c r="J779" i="8"/>
  <c r="I779" i="8"/>
  <c r="M778" i="8"/>
  <c r="L778" i="8"/>
  <c r="K778" i="8"/>
  <c r="J778" i="8"/>
  <c r="I778" i="8"/>
  <c r="M777" i="8"/>
  <c r="L777" i="8"/>
  <c r="K777" i="8"/>
  <c r="J777" i="8"/>
  <c r="I777" i="8"/>
  <c r="M776" i="8"/>
  <c r="L776" i="8"/>
  <c r="K776" i="8"/>
  <c r="J776" i="8"/>
  <c r="I776" i="8"/>
  <c r="M775" i="8"/>
  <c r="L775" i="8"/>
  <c r="K775" i="8"/>
  <c r="J775" i="8"/>
  <c r="I775" i="8"/>
  <c r="M774" i="8"/>
  <c r="L774" i="8"/>
  <c r="K774" i="8"/>
  <c r="J774" i="8"/>
  <c r="I774" i="8"/>
  <c r="M773" i="8"/>
  <c r="L773" i="8"/>
  <c r="K773" i="8"/>
  <c r="J773" i="8"/>
  <c r="I773" i="8"/>
  <c r="M772" i="8"/>
  <c r="L772" i="8"/>
  <c r="K772" i="8"/>
  <c r="J772" i="8"/>
  <c r="I772" i="8"/>
  <c r="M771" i="8"/>
  <c r="L771" i="8"/>
  <c r="K771" i="8"/>
  <c r="J771" i="8"/>
  <c r="I771" i="8"/>
  <c r="M770" i="8"/>
  <c r="L770" i="8"/>
  <c r="K770" i="8"/>
  <c r="J770" i="8"/>
  <c r="I770" i="8"/>
  <c r="M769" i="8"/>
  <c r="L769" i="8"/>
  <c r="K769" i="8"/>
  <c r="J769" i="8"/>
  <c r="I769" i="8"/>
  <c r="M768" i="8"/>
  <c r="L768" i="8"/>
  <c r="K768" i="8"/>
  <c r="J768" i="8"/>
  <c r="I768" i="8"/>
  <c r="M767" i="8"/>
  <c r="L767" i="8"/>
  <c r="K767" i="8"/>
  <c r="J767" i="8"/>
  <c r="I767" i="8"/>
  <c r="M766" i="8"/>
  <c r="L766" i="8"/>
  <c r="K766" i="8"/>
  <c r="J766" i="8"/>
  <c r="I766" i="8"/>
  <c r="M765" i="8"/>
  <c r="L765" i="8"/>
  <c r="K765" i="8"/>
  <c r="J765" i="8"/>
  <c r="I765" i="8"/>
  <c r="M764" i="8"/>
  <c r="L764" i="8"/>
  <c r="K764" i="8"/>
  <c r="J764" i="8"/>
  <c r="I764" i="8"/>
  <c r="M763" i="8"/>
  <c r="L763" i="8"/>
  <c r="K763" i="8"/>
  <c r="J763" i="8"/>
  <c r="I763" i="8"/>
  <c r="M762" i="8"/>
  <c r="L762" i="8"/>
  <c r="K762" i="8"/>
  <c r="J762" i="8"/>
  <c r="I762" i="8"/>
  <c r="M761" i="8"/>
  <c r="L761" i="8"/>
  <c r="K761" i="8"/>
  <c r="J761" i="8"/>
  <c r="I761" i="8"/>
  <c r="M760" i="8"/>
  <c r="L760" i="8"/>
  <c r="K760" i="8"/>
  <c r="J760" i="8"/>
  <c r="I760" i="8"/>
  <c r="M759" i="8"/>
  <c r="L759" i="8"/>
  <c r="K759" i="8"/>
  <c r="J759" i="8"/>
  <c r="I759" i="8"/>
  <c r="M758" i="8"/>
  <c r="L758" i="8"/>
  <c r="K758" i="8"/>
  <c r="J758" i="8"/>
  <c r="I758" i="8"/>
  <c r="M757" i="8"/>
  <c r="L757" i="8"/>
  <c r="K757" i="8"/>
  <c r="J757" i="8"/>
  <c r="I757" i="8"/>
  <c r="M756" i="8"/>
  <c r="L756" i="8"/>
  <c r="K756" i="8"/>
  <c r="J756" i="8"/>
  <c r="I756" i="8"/>
  <c r="M755" i="8"/>
  <c r="L755" i="8"/>
  <c r="K755" i="8"/>
  <c r="J755" i="8"/>
  <c r="I755" i="8"/>
  <c r="M754" i="8"/>
  <c r="L754" i="8"/>
  <c r="K754" i="8"/>
  <c r="J754" i="8"/>
  <c r="I754" i="8"/>
  <c r="M753" i="8"/>
  <c r="L753" i="8"/>
  <c r="K753" i="8"/>
  <c r="J753" i="8"/>
  <c r="I753" i="8"/>
  <c r="M752" i="8"/>
  <c r="L752" i="8"/>
  <c r="K752" i="8"/>
  <c r="J752" i="8"/>
  <c r="I752" i="8"/>
  <c r="M751" i="8"/>
  <c r="L751" i="8"/>
  <c r="K751" i="8"/>
  <c r="J751" i="8"/>
  <c r="I751" i="8"/>
  <c r="M750" i="8"/>
  <c r="L750" i="8"/>
  <c r="K750" i="8"/>
  <c r="J750" i="8"/>
  <c r="I750" i="8"/>
  <c r="M749" i="8"/>
  <c r="L749" i="8"/>
  <c r="K749" i="8"/>
  <c r="J749" i="8"/>
  <c r="I749" i="8"/>
  <c r="M748" i="8"/>
  <c r="L748" i="8"/>
  <c r="K748" i="8"/>
  <c r="J748" i="8"/>
  <c r="I748" i="8"/>
  <c r="M747" i="8"/>
  <c r="L747" i="8"/>
  <c r="K747" i="8"/>
  <c r="J747" i="8"/>
  <c r="I747" i="8"/>
  <c r="M746" i="8"/>
  <c r="L746" i="8"/>
  <c r="K746" i="8"/>
  <c r="J746" i="8"/>
  <c r="I746" i="8"/>
  <c r="M745" i="8"/>
  <c r="L745" i="8"/>
  <c r="K745" i="8"/>
  <c r="J745" i="8"/>
  <c r="I745" i="8"/>
  <c r="M744" i="8"/>
  <c r="L744" i="8"/>
  <c r="K744" i="8"/>
  <c r="J744" i="8"/>
  <c r="I744" i="8"/>
  <c r="M743" i="8"/>
  <c r="L743" i="8"/>
  <c r="K743" i="8"/>
  <c r="J743" i="8"/>
  <c r="I743" i="8"/>
  <c r="M742" i="8"/>
  <c r="L742" i="8"/>
  <c r="K742" i="8"/>
  <c r="J742" i="8"/>
  <c r="I742" i="8"/>
  <c r="M741" i="8"/>
  <c r="L741" i="8"/>
  <c r="K741" i="8"/>
  <c r="J741" i="8"/>
  <c r="I741" i="8"/>
  <c r="M740" i="8"/>
  <c r="L740" i="8"/>
  <c r="K740" i="8"/>
  <c r="J740" i="8"/>
  <c r="I740" i="8"/>
  <c r="M739" i="8"/>
  <c r="L739" i="8"/>
  <c r="K739" i="8"/>
  <c r="J739" i="8"/>
  <c r="I739" i="8"/>
  <c r="M738" i="8"/>
  <c r="L738" i="8"/>
  <c r="K738" i="8"/>
  <c r="J738" i="8"/>
  <c r="I738" i="8"/>
  <c r="M737" i="8"/>
  <c r="L737" i="8"/>
  <c r="K737" i="8"/>
  <c r="J737" i="8"/>
  <c r="I737" i="8"/>
  <c r="M736" i="8"/>
  <c r="L736" i="8"/>
  <c r="K736" i="8"/>
  <c r="J736" i="8"/>
  <c r="I736" i="8"/>
  <c r="M735" i="8"/>
  <c r="L735" i="8"/>
  <c r="K735" i="8"/>
  <c r="J735" i="8"/>
  <c r="I735" i="8"/>
  <c r="M734" i="8"/>
  <c r="L734" i="8"/>
  <c r="K734" i="8"/>
  <c r="J734" i="8"/>
  <c r="I734" i="8"/>
  <c r="M733" i="8"/>
  <c r="L733" i="8"/>
  <c r="K733" i="8"/>
  <c r="J733" i="8"/>
  <c r="I733" i="8"/>
  <c r="M732" i="8"/>
  <c r="L732" i="8"/>
  <c r="K732" i="8"/>
  <c r="J732" i="8"/>
  <c r="I732" i="8"/>
  <c r="M731" i="8"/>
  <c r="L731" i="8"/>
  <c r="K731" i="8"/>
  <c r="J731" i="8"/>
  <c r="I731" i="8"/>
  <c r="M730" i="8"/>
  <c r="L730" i="8"/>
  <c r="K730" i="8"/>
  <c r="J730" i="8"/>
  <c r="I730" i="8"/>
  <c r="M729" i="8"/>
  <c r="L729" i="8"/>
  <c r="K729" i="8"/>
  <c r="J729" i="8"/>
  <c r="I729" i="8"/>
  <c r="M728" i="8"/>
  <c r="L728" i="8"/>
  <c r="K728" i="8"/>
  <c r="J728" i="8"/>
  <c r="I728" i="8"/>
  <c r="M727" i="8"/>
  <c r="L727" i="8"/>
  <c r="K727" i="8"/>
  <c r="J727" i="8"/>
  <c r="I727" i="8"/>
  <c r="M726" i="8"/>
  <c r="L726" i="8"/>
  <c r="K726" i="8"/>
  <c r="J726" i="8"/>
  <c r="I726" i="8"/>
  <c r="M725" i="8"/>
  <c r="L725" i="8"/>
  <c r="K725" i="8"/>
  <c r="J725" i="8"/>
  <c r="I725" i="8"/>
  <c r="M724" i="8"/>
  <c r="L724" i="8"/>
  <c r="K724" i="8"/>
  <c r="J724" i="8"/>
  <c r="I724" i="8"/>
  <c r="M723" i="8"/>
  <c r="L723" i="8"/>
  <c r="K723" i="8"/>
  <c r="J723" i="8"/>
  <c r="I723" i="8"/>
  <c r="M722" i="8"/>
  <c r="L722" i="8"/>
  <c r="K722" i="8"/>
  <c r="J722" i="8"/>
  <c r="I722" i="8"/>
  <c r="M721" i="8"/>
  <c r="L721" i="8"/>
  <c r="K721" i="8"/>
  <c r="J721" i="8"/>
  <c r="I721" i="8"/>
  <c r="M720" i="8"/>
  <c r="L720" i="8"/>
  <c r="K720" i="8"/>
  <c r="J720" i="8"/>
  <c r="I720" i="8"/>
  <c r="M719" i="8"/>
  <c r="L719" i="8"/>
  <c r="K719" i="8"/>
  <c r="J719" i="8"/>
  <c r="I719" i="8"/>
  <c r="M718" i="8"/>
  <c r="L718" i="8"/>
  <c r="K718" i="8"/>
  <c r="J718" i="8"/>
  <c r="I718" i="8"/>
  <c r="M717" i="8"/>
  <c r="L717" i="8"/>
  <c r="K717" i="8"/>
  <c r="J717" i="8"/>
  <c r="I717" i="8"/>
  <c r="M716" i="8"/>
  <c r="L716" i="8"/>
  <c r="K716" i="8"/>
  <c r="J716" i="8"/>
  <c r="I716" i="8"/>
  <c r="M715" i="8"/>
  <c r="L715" i="8"/>
  <c r="K715" i="8"/>
  <c r="J715" i="8"/>
  <c r="I715" i="8"/>
  <c r="M714" i="8"/>
  <c r="L714" i="8"/>
  <c r="K714" i="8"/>
  <c r="J714" i="8"/>
  <c r="I714" i="8"/>
  <c r="M713" i="8"/>
  <c r="L713" i="8"/>
  <c r="K713" i="8"/>
  <c r="J713" i="8"/>
  <c r="I713" i="8"/>
  <c r="M712" i="8"/>
  <c r="L712" i="8"/>
  <c r="K712" i="8"/>
  <c r="J712" i="8"/>
  <c r="I712" i="8"/>
  <c r="M711" i="8"/>
  <c r="L711" i="8"/>
  <c r="K711" i="8"/>
  <c r="J711" i="8"/>
  <c r="I711" i="8"/>
  <c r="M710" i="8"/>
  <c r="L710" i="8"/>
  <c r="K710" i="8"/>
  <c r="J710" i="8"/>
  <c r="I710" i="8"/>
  <c r="M709" i="8"/>
  <c r="L709" i="8"/>
  <c r="K709" i="8"/>
  <c r="J709" i="8"/>
  <c r="I709" i="8"/>
  <c r="M708" i="8"/>
  <c r="L708" i="8"/>
  <c r="K708" i="8"/>
  <c r="J708" i="8"/>
  <c r="I708" i="8"/>
  <c r="M707" i="8"/>
  <c r="L707" i="8"/>
  <c r="K707" i="8"/>
  <c r="J707" i="8"/>
  <c r="I707" i="8"/>
  <c r="M706" i="8"/>
  <c r="L706" i="8"/>
  <c r="K706" i="8"/>
  <c r="J706" i="8"/>
  <c r="I706" i="8"/>
  <c r="M705" i="8"/>
  <c r="L705" i="8"/>
  <c r="K705" i="8"/>
  <c r="J705" i="8"/>
  <c r="I705" i="8"/>
  <c r="M704" i="8"/>
  <c r="L704" i="8"/>
  <c r="K704" i="8"/>
  <c r="J704" i="8"/>
  <c r="I704" i="8"/>
  <c r="M703" i="8"/>
  <c r="L703" i="8"/>
  <c r="K703" i="8"/>
  <c r="J703" i="8"/>
  <c r="I703" i="8"/>
  <c r="M702" i="8"/>
  <c r="L702" i="8"/>
  <c r="K702" i="8"/>
  <c r="J702" i="8"/>
  <c r="I702" i="8"/>
  <c r="M701" i="8"/>
  <c r="L701" i="8"/>
  <c r="K701" i="8"/>
  <c r="J701" i="8"/>
  <c r="I701" i="8"/>
  <c r="M700" i="8"/>
  <c r="L700" i="8"/>
  <c r="K700" i="8"/>
  <c r="J700" i="8"/>
  <c r="I700" i="8"/>
  <c r="M699" i="8"/>
  <c r="L699" i="8"/>
  <c r="K699" i="8"/>
  <c r="J699" i="8"/>
  <c r="I699" i="8"/>
  <c r="M698" i="8"/>
  <c r="L698" i="8"/>
  <c r="K698" i="8"/>
  <c r="J698" i="8"/>
  <c r="I698" i="8"/>
  <c r="M697" i="8"/>
  <c r="L697" i="8"/>
  <c r="K697" i="8"/>
  <c r="J697" i="8"/>
  <c r="I697" i="8"/>
  <c r="M696" i="8"/>
  <c r="L696" i="8"/>
  <c r="K696" i="8"/>
  <c r="J696" i="8"/>
  <c r="I696" i="8"/>
  <c r="M695" i="8"/>
  <c r="L695" i="8"/>
  <c r="K695" i="8"/>
  <c r="J695" i="8"/>
  <c r="I695" i="8"/>
  <c r="M694" i="8"/>
  <c r="L694" i="8"/>
  <c r="K694" i="8"/>
  <c r="J694" i="8"/>
  <c r="I694" i="8"/>
  <c r="M693" i="8"/>
  <c r="L693" i="8"/>
  <c r="K693" i="8"/>
  <c r="J693" i="8"/>
  <c r="I693" i="8"/>
  <c r="M692" i="8"/>
  <c r="L692" i="8"/>
  <c r="K692" i="8"/>
  <c r="J692" i="8"/>
  <c r="I692" i="8"/>
  <c r="M691" i="8"/>
  <c r="L691" i="8"/>
  <c r="K691" i="8"/>
  <c r="J691" i="8"/>
  <c r="I691" i="8"/>
  <c r="M690" i="8"/>
  <c r="L690" i="8"/>
  <c r="K690" i="8"/>
  <c r="J690" i="8"/>
  <c r="I690" i="8"/>
  <c r="M689" i="8"/>
  <c r="L689" i="8"/>
  <c r="K689" i="8"/>
  <c r="J689" i="8"/>
  <c r="I689" i="8"/>
  <c r="M688" i="8"/>
  <c r="L688" i="8"/>
  <c r="K688" i="8"/>
  <c r="J688" i="8"/>
  <c r="I688" i="8"/>
  <c r="M687" i="8"/>
  <c r="L687" i="8"/>
  <c r="K687" i="8"/>
  <c r="J687" i="8"/>
  <c r="I687" i="8"/>
  <c r="M686" i="8"/>
  <c r="L686" i="8"/>
  <c r="K686" i="8"/>
  <c r="J686" i="8"/>
  <c r="I686" i="8"/>
  <c r="M685" i="8"/>
  <c r="L685" i="8"/>
  <c r="K685" i="8"/>
  <c r="J685" i="8"/>
  <c r="I685" i="8"/>
  <c r="M684" i="8"/>
  <c r="L684" i="8"/>
  <c r="K684" i="8"/>
  <c r="J684" i="8"/>
  <c r="I684" i="8"/>
  <c r="M683" i="8"/>
  <c r="L683" i="8"/>
  <c r="K683" i="8"/>
  <c r="J683" i="8"/>
  <c r="I683" i="8"/>
  <c r="M682" i="8"/>
  <c r="L682" i="8"/>
  <c r="K682" i="8"/>
  <c r="J682" i="8"/>
  <c r="I682" i="8"/>
  <c r="M681" i="8"/>
  <c r="L681" i="8"/>
  <c r="K681" i="8"/>
  <c r="J681" i="8"/>
  <c r="I681" i="8"/>
  <c r="M680" i="8"/>
  <c r="L680" i="8"/>
  <c r="K680" i="8"/>
  <c r="J680" i="8"/>
  <c r="I680" i="8"/>
  <c r="M679" i="8"/>
  <c r="L679" i="8"/>
  <c r="K679" i="8"/>
  <c r="J679" i="8"/>
  <c r="I679" i="8"/>
  <c r="M678" i="8"/>
  <c r="L678" i="8"/>
  <c r="K678" i="8"/>
  <c r="J678" i="8"/>
  <c r="I678" i="8"/>
  <c r="M677" i="8"/>
  <c r="L677" i="8"/>
  <c r="K677" i="8"/>
  <c r="J677" i="8"/>
  <c r="I677" i="8"/>
  <c r="M676" i="8"/>
  <c r="L676" i="8"/>
  <c r="K676" i="8"/>
  <c r="J676" i="8"/>
  <c r="I676" i="8"/>
  <c r="M675" i="8"/>
  <c r="L675" i="8"/>
  <c r="K675" i="8"/>
  <c r="J675" i="8"/>
  <c r="I675" i="8"/>
  <c r="M674" i="8"/>
  <c r="L674" i="8"/>
  <c r="K674" i="8"/>
  <c r="J674" i="8"/>
  <c r="I674" i="8"/>
  <c r="M673" i="8"/>
  <c r="L673" i="8"/>
  <c r="K673" i="8"/>
  <c r="J673" i="8"/>
  <c r="I673" i="8"/>
  <c r="M672" i="8"/>
  <c r="L672" i="8"/>
  <c r="K672" i="8"/>
  <c r="J672" i="8"/>
  <c r="I672" i="8"/>
  <c r="M671" i="8"/>
  <c r="L671" i="8"/>
  <c r="K671" i="8"/>
  <c r="J671" i="8"/>
  <c r="I671" i="8"/>
  <c r="M670" i="8"/>
  <c r="L670" i="8"/>
  <c r="K670" i="8"/>
  <c r="J670" i="8"/>
  <c r="I670" i="8"/>
  <c r="M669" i="8"/>
  <c r="L669" i="8"/>
  <c r="K669" i="8"/>
  <c r="J669" i="8"/>
  <c r="I669" i="8"/>
  <c r="M668" i="8"/>
  <c r="L668" i="8"/>
  <c r="K668" i="8"/>
  <c r="J668" i="8"/>
  <c r="I668" i="8"/>
  <c r="M667" i="8"/>
  <c r="L667" i="8"/>
  <c r="K667" i="8"/>
  <c r="J667" i="8"/>
  <c r="I667" i="8"/>
  <c r="M666" i="8"/>
  <c r="L666" i="8"/>
  <c r="K666" i="8"/>
  <c r="J666" i="8"/>
  <c r="I666" i="8"/>
  <c r="M665" i="8"/>
  <c r="L665" i="8"/>
  <c r="K665" i="8"/>
  <c r="J665" i="8"/>
  <c r="I665" i="8"/>
  <c r="M664" i="8"/>
  <c r="L664" i="8"/>
  <c r="K664" i="8"/>
  <c r="J664" i="8"/>
  <c r="I664" i="8"/>
  <c r="M663" i="8"/>
  <c r="L663" i="8"/>
  <c r="K663" i="8"/>
  <c r="J663" i="8"/>
  <c r="I663" i="8"/>
  <c r="M662" i="8"/>
  <c r="L662" i="8"/>
  <c r="K662" i="8"/>
  <c r="J662" i="8"/>
  <c r="I662" i="8"/>
  <c r="M661" i="8"/>
  <c r="L661" i="8"/>
  <c r="K661" i="8"/>
  <c r="J661" i="8"/>
  <c r="I661" i="8"/>
  <c r="M660" i="8"/>
  <c r="L660" i="8"/>
  <c r="K660" i="8"/>
  <c r="J660" i="8"/>
  <c r="I660" i="8"/>
  <c r="M659" i="8"/>
  <c r="L659" i="8"/>
  <c r="K659" i="8"/>
  <c r="J659" i="8"/>
  <c r="I659" i="8"/>
  <c r="M658" i="8"/>
  <c r="L658" i="8"/>
  <c r="K658" i="8"/>
  <c r="J658" i="8"/>
  <c r="I658" i="8"/>
  <c r="M657" i="8"/>
  <c r="L657" i="8"/>
  <c r="K657" i="8"/>
  <c r="J657" i="8"/>
  <c r="I657" i="8"/>
  <c r="M656" i="8"/>
  <c r="L656" i="8"/>
  <c r="K656" i="8"/>
  <c r="J656" i="8"/>
  <c r="I656" i="8"/>
  <c r="M655" i="8"/>
  <c r="L655" i="8"/>
  <c r="K655" i="8"/>
  <c r="J655" i="8"/>
  <c r="I655" i="8"/>
  <c r="M654" i="8"/>
  <c r="L654" i="8"/>
  <c r="K654" i="8"/>
  <c r="J654" i="8"/>
  <c r="I654" i="8"/>
  <c r="M653" i="8"/>
  <c r="L653" i="8"/>
  <c r="K653" i="8"/>
  <c r="J653" i="8"/>
  <c r="I653" i="8"/>
  <c r="M652" i="8"/>
  <c r="L652" i="8"/>
  <c r="K652" i="8"/>
  <c r="J652" i="8"/>
  <c r="I652" i="8"/>
  <c r="M651" i="8"/>
  <c r="L651" i="8"/>
  <c r="K651" i="8"/>
  <c r="J651" i="8"/>
  <c r="I651" i="8"/>
  <c r="M650" i="8"/>
  <c r="L650" i="8"/>
  <c r="K650" i="8"/>
  <c r="J650" i="8"/>
  <c r="I650" i="8"/>
  <c r="M649" i="8"/>
  <c r="L649" i="8"/>
  <c r="K649" i="8"/>
  <c r="J649" i="8"/>
  <c r="I649" i="8"/>
  <c r="M648" i="8"/>
  <c r="L648" i="8"/>
  <c r="K648" i="8"/>
  <c r="J648" i="8"/>
  <c r="I648" i="8"/>
  <c r="M647" i="8"/>
  <c r="L647" i="8"/>
  <c r="K647" i="8"/>
  <c r="J647" i="8"/>
  <c r="I647" i="8"/>
  <c r="M646" i="8"/>
  <c r="L646" i="8"/>
  <c r="K646" i="8"/>
  <c r="J646" i="8"/>
  <c r="I646" i="8"/>
  <c r="M645" i="8"/>
  <c r="L645" i="8"/>
  <c r="K645" i="8"/>
  <c r="J645" i="8"/>
  <c r="I645" i="8"/>
  <c r="M644" i="8"/>
  <c r="L644" i="8"/>
  <c r="K644" i="8"/>
  <c r="J644" i="8"/>
  <c r="I644" i="8"/>
  <c r="M643" i="8"/>
  <c r="L643" i="8"/>
  <c r="K643" i="8"/>
  <c r="J643" i="8"/>
  <c r="I643" i="8"/>
  <c r="M642" i="8"/>
  <c r="L642" i="8"/>
  <c r="K642" i="8"/>
  <c r="J642" i="8"/>
  <c r="I642" i="8"/>
  <c r="M641" i="8"/>
  <c r="L641" i="8"/>
  <c r="K641" i="8"/>
  <c r="J641" i="8"/>
  <c r="I641" i="8"/>
  <c r="M640" i="8"/>
  <c r="L640" i="8"/>
  <c r="K640" i="8"/>
  <c r="J640" i="8"/>
  <c r="I640" i="8"/>
  <c r="M639" i="8"/>
  <c r="L639" i="8"/>
  <c r="K639" i="8"/>
  <c r="J639" i="8"/>
  <c r="I639" i="8"/>
  <c r="M638" i="8"/>
  <c r="L638" i="8"/>
  <c r="K638" i="8"/>
  <c r="J638" i="8"/>
  <c r="I638" i="8"/>
  <c r="M637" i="8"/>
  <c r="L637" i="8"/>
  <c r="K637" i="8"/>
  <c r="J637" i="8"/>
  <c r="I637" i="8"/>
  <c r="M636" i="8"/>
  <c r="L636" i="8"/>
  <c r="K636" i="8"/>
  <c r="J636" i="8"/>
  <c r="I636" i="8"/>
  <c r="M635" i="8"/>
  <c r="L635" i="8"/>
  <c r="K635" i="8"/>
  <c r="J635" i="8"/>
  <c r="I635" i="8"/>
  <c r="M634" i="8"/>
  <c r="L634" i="8"/>
  <c r="K634" i="8"/>
  <c r="J634" i="8"/>
  <c r="I634" i="8"/>
  <c r="M633" i="8"/>
  <c r="L633" i="8"/>
  <c r="K633" i="8"/>
  <c r="J633" i="8"/>
  <c r="I633" i="8"/>
  <c r="M632" i="8"/>
  <c r="L632" i="8"/>
  <c r="K632" i="8"/>
  <c r="J632" i="8"/>
  <c r="I632" i="8"/>
  <c r="M631" i="8"/>
  <c r="L631" i="8"/>
  <c r="K631" i="8"/>
  <c r="J631" i="8"/>
  <c r="I631" i="8"/>
  <c r="M630" i="8"/>
  <c r="L630" i="8"/>
  <c r="K630" i="8"/>
  <c r="J630" i="8"/>
  <c r="I630" i="8"/>
  <c r="M629" i="8"/>
  <c r="L629" i="8"/>
  <c r="K629" i="8"/>
  <c r="J629" i="8"/>
  <c r="I629" i="8"/>
  <c r="M628" i="8"/>
  <c r="L628" i="8"/>
  <c r="K628" i="8"/>
  <c r="J628" i="8"/>
  <c r="I628" i="8"/>
  <c r="M627" i="8"/>
  <c r="L627" i="8"/>
  <c r="K627" i="8"/>
  <c r="J627" i="8"/>
  <c r="I627" i="8"/>
  <c r="M626" i="8"/>
  <c r="L626" i="8"/>
  <c r="K626" i="8"/>
  <c r="J626" i="8"/>
  <c r="I626" i="8"/>
  <c r="M625" i="8"/>
  <c r="L625" i="8"/>
  <c r="K625" i="8"/>
  <c r="J625" i="8"/>
  <c r="I625" i="8"/>
  <c r="M624" i="8"/>
  <c r="L624" i="8"/>
  <c r="K624" i="8"/>
  <c r="J624" i="8"/>
  <c r="I624" i="8"/>
  <c r="M623" i="8"/>
  <c r="L623" i="8"/>
  <c r="K623" i="8"/>
  <c r="J623" i="8"/>
  <c r="I623" i="8"/>
  <c r="M622" i="8"/>
  <c r="L622" i="8"/>
  <c r="K622" i="8"/>
  <c r="J622" i="8"/>
  <c r="I622" i="8"/>
  <c r="M621" i="8"/>
  <c r="L621" i="8"/>
  <c r="K621" i="8"/>
  <c r="J621" i="8"/>
  <c r="I621" i="8"/>
  <c r="M620" i="8"/>
  <c r="L620" i="8"/>
  <c r="K620" i="8"/>
  <c r="J620" i="8"/>
  <c r="I620" i="8"/>
  <c r="M619" i="8"/>
  <c r="L619" i="8"/>
  <c r="K619" i="8"/>
  <c r="J619" i="8"/>
  <c r="I619" i="8"/>
  <c r="M618" i="8"/>
  <c r="L618" i="8"/>
  <c r="K618" i="8"/>
  <c r="J618" i="8"/>
  <c r="I618" i="8"/>
  <c r="M617" i="8"/>
  <c r="L617" i="8"/>
  <c r="K617" i="8"/>
  <c r="J617" i="8"/>
  <c r="I617" i="8"/>
  <c r="M616" i="8"/>
  <c r="L616" i="8"/>
  <c r="K616" i="8"/>
  <c r="J616" i="8"/>
  <c r="I616" i="8"/>
  <c r="M615" i="8"/>
  <c r="L615" i="8"/>
  <c r="K615" i="8"/>
  <c r="J615" i="8"/>
  <c r="I615" i="8"/>
  <c r="M614" i="8"/>
  <c r="L614" i="8"/>
  <c r="K614" i="8"/>
  <c r="J614" i="8"/>
  <c r="I614" i="8"/>
  <c r="M613" i="8"/>
  <c r="L613" i="8"/>
  <c r="K613" i="8"/>
  <c r="J613" i="8"/>
  <c r="I613" i="8"/>
  <c r="M612" i="8"/>
  <c r="L612" i="8"/>
  <c r="K612" i="8"/>
  <c r="J612" i="8"/>
  <c r="I612" i="8"/>
  <c r="M611" i="8"/>
  <c r="L611" i="8"/>
  <c r="K611" i="8"/>
  <c r="J611" i="8"/>
  <c r="I611" i="8"/>
  <c r="M610" i="8"/>
  <c r="L610" i="8"/>
  <c r="K610" i="8"/>
  <c r="J610" i="8"/>
  <c r="I610" i="8"/>
  <c r="M609" i="8"/>
  <c r="L609" i="8"/>
  <c r="K609" i="8"/>
  <c r="J609" i="8"/>
  <c r="I609" i="8"/>
  <c r="M608" i="8"/>
  <c r="L608" i="8"/>
  <c r="K608" i="8"/>
  <c r="J608" i="8"/>
  <c r="I608" i="8"/>
  <c r="M607" i="8"/>
  <c r="L607" i="8"/>
  <c r="K607" i="8"/>
  <c r="J607" i="8"/>
  <c r="I607" i="8"/>
  <c r="M606" i="8"/>
  <c r="L606" i="8"/>
  <c r="K606" i="8"/>
  <c r="J606" i="8"/>
  <c r="I606" i="8"/>
  <c r="M605" i="8"/>
  <c r="L605" i="8"/>
  <c r="K605" i="8"/>
  <c r="J605" i="8"/>
  <c r="I605" i="8"/>
  <c r="M604" i="8"/>
  <c r="L604" i="8"/>
  <c r="K604" i="8"/>
  <c r="J604" i="8"/>
  <c r="I604" i="8"/>
  <c r="M603" i="8"/>
  <c r="L603" i="8"/>
  <c r="K603" i="8"/>
  <c r="J603" i="8"/>
  <c r="I603" i="8"/>
  <c r="M602" i="8"/>
  <c r="L602" i="8"/>
  <c r="K602" i="8"/>
  <c r="J602" i="8"/>
  <c r="I602" i="8"/>
  <c r="M601" i="8"/>
  <c r="L601" i="8"/>
  <c r="K601" i="8"/>
  <c r="J601" i="8"/>
  <c r="I601" i="8"/>
  <c r="M600" i="8"/>
  <c r="L600" i="8"/>
  <c r="K600" i="8"/>
  <c r="J600" i="8"/>
  <c r="I600" i="8"/>
  <c r="M599" i="8"/>
  <c r="L599" i="8"/>
  <c r="K599" i="8"/>
  <c r="J599" i="8"/>
  <c r="I599" i="8"/>
  <c r="M598" i="8"/>
  <c r="L598" i="8"/>
  <c r="K598" i="8"/>
  <c r="J598" i="8"/>
  <c r="I598" i="8"/>
  <c r="M597" i="8"/>
  <c r="L597" i="8"/>
  <c r="K597" i="8"/>
  <c r="J597" i="8"/>
  <c r="I597" i="8"/>
  <c r="M596" i="8"/>
  <c r="L596" i="8"/>
  <c r="K596" i="8"/>
  <c r="J596" i="8"/>
  <c r="I596" i="8"/>
  <c r="M595" i="8"/>
  <c r="L595" i="8"/>
  <c r="K595" i="8"/>
  <c r="J595" i="8"/>
  <c r="I595" i="8"/>
  <c r="M594" i="8"/>
  <c r="L594" i="8"/>
  <c r="K594" i="8"/>
  <c r="J594" i="8"/>
  <c r="I594" i="8"/>
  <c r="M593" i="8"/>
  <c r="L593" i="8"/>
  <c r="K593" i="8"/>
  <c r="J593" i="8"/>
  <c r="I593" i="8"/>
  <c r="M592" i="8"/>
  <c r="L592" i="8"/>
  <c r="K592" i="8"/>
  <c r="J592" i="8"/>
  <c r="I592" i="8"/>
  <c r="M591" i="8"/>
  <c r="L591" i="8"/>
  <c r="K591" i="8"/>
  <c r="J591" i="8"/>
  <c r="I591" i="8"/>
  <c r="M590" i="8"/>
  <c r="L590" i="8"/>
  <c r="K590" i="8"/>
  <c r="J590" i="8"/>
  <c r="I590" i="8"/>
  <c r="M589" i="8"/>
  <c r="L589" i="8"/>
  <c r="K589" i="8"/>
  <c r="J589" i="8"/>
  <c r="I589" i="8"/>
  <c r="M588" i="8"/>
  <c r="L588" i="8"/>
  <c r="K588" i="8"/>
  <c r="J588" i="8"/>
  <c r="I588" i="8"/>
  <c r="M587" i="8"/>
  <c r="L587" i="8"/>
  <c r="K587" i="8"/>
  <c r="J587" i="8"/>
  <c r="I587" i="8"/>
  <c r="M586" i="8"/>
  <c r="L586" i="8"/>
  <c r="K586" i="8"/>
  <c r="J586" i="8"/>
  <c r="I586" i="8"/>
  <c r="M585" i="8"/>
  <c r="L585" i="8"/>
  <c r="K585" i="8"/>
  <c r="J585" i="8"/>
  <c r="I585" i="8"/>
  <c r="M584" i="8"/>
  <c r="L584" i="8"/>
  <c r="K584" i="8"/>
  <c r="J584" i="8"/>
  <c r="I584" i="8"/>
  <c r="M583" i="8"/>
  <c r="L583" i="8"/>
  <c r="K583" i="8"/>
  <c r="J583" i="8"/>
  <c r="I583" i="8"/>
  <c r="M582" i="8"/>
  <c r="L582" i="8"/>
  <c r="K582" i="8"/>
  <c r="J582" i="8"/>
  <c r="I582" i="8"/>
  <c r="M581" i="8"/>
  <c r="L581" i="8"/>
  <c r="K581" i="8"/>
  <c r="J581" i="8"/>
  <c r="I581" i="8"/>
  <c r="M580" i="8"/>
  <c r="L580" i="8"/>
  <c r="K580" i="8"/>
  <c r="J580" i="8"/>
  <c r="I580" i="8"/>
  <c r="M579" i="8"/>
  <c r="L579" i="8"/>
  <c r="K579" i="8"/>
  <c r="J579" i="8"/>
  <c r="I579" i="8"/>
  <c r="M578" i="8"/>
  <c r="L578" i="8"/>
  <c r="K578" i="8"/>
  <c r="J578" i="8"/>
  <c r="I578" i="8"/>
  <c r="M577" i="8"/>
  <c r="L577" i="8"/>
  <c r="K577" i="8"/>
  <c r="J577" i="8"/>
  <c r="I577" i="8"/>
  <c r="M576" i="8"/>
  <c r="L576" i="8"/>
  <c r="K576" i="8"/>
  <c r="J576" i="8"/>
  <c r="I576" i="8"/>
  <c r="M575" i="8"/>
  <c r="L575" i="8"/>
  <c r="K575" i="8"/>
  <c r="J575" i="8"/>
  <c r="I575" i="8"/>
  <c r="M574" i="8"/>
  <c r="L574" i="8"/>
  <c r="K574" i="8"/>
  <c r="J574" i="8"/>
  <c r="I574" i="8"/>
  <c r="M573" i="8"/>
  <c r="L573" i="8"/>
  <c r="K573" i="8"/>
  <c r="J573" i="8"/>
  <c r="I573" i="8"/>
  <c r="M572" i="8"/>
  <c r="L572" i="8"/>
  <c r="K572" i="8"/>
  <c r="J572" i="8"/>
  <c r="I572" i="8"/>
  <c r="M571" i="8"/>
  <c r="L571" i="8"/>
  <c r="K571" i="8"/>
  <c r="J571" i="8"/>
  <c r="I571" i="8"/>
  <c r="M570" i="8"/>
  <c r="L570" i="8"/>
  <c r="K570" i="8"/>
  <c r="J570" i="8"/>
  <c r="I570" i="8"/>
  <c r="M569" i="8"/>
  <c r="L569" i="8"/>
  <c r="K569" i="8"/>
  <c r="J569" i="8"/>
  <c r="I569" i="8"/>
  <c r="M568" i="8"/>
  <c r="L568" i="8"/>
  <c r="K568" i="8"/>
  <c r="J568" i="8"/>
  <c r="I568" i="8"/>
  <c r="M567" i="8"/>
  <c r="L567" i="8"/>
  <c r="K567" i="8"/>
  <c r="J567" i="8"/>
  <c r="I567" i="8"/>
  <c r="M566" i="8"/>
  <c r="L566" i="8"/>
  <c r="K566" i="8"/>
  <c r="J566" i="8"/>
  <c r="I566" i="8"/>
  <c r="M565" i="8"/>
  <c r="L565" i="8"/>
  <c r="K565" i="8"/>
  <c r="J565" i="8"/>
  <c r="I565" i="8"/>
  <c r="M564" i="8"/>
  <c r="L564" i="8"/>
  <c r="K564" i="8"/>
  <c r="J564" i="8"/>
  <c r="I564" i="8"/>
  <c r="M563" i="8"/>
  <c r="L563" i="8"/>
  <c r="K563" i="8"/>
  <c r="J563" i="8"/>
  <c r="I563" i="8"/>
  <c r="M562" i="8"/>
  <c r="L562" i="8"/>
  <c r="K562" i="8"/>
  <c r="J562" i="8"/>
  <c r="I562" i="8"/>
  <c r="M561" i="8"/>
  <c r="L561" i="8"/>
  <c r="K561" i="8"/>
  <c r="J561" i="8"/>
  <c r="I561" i="8"/>
  <c r="M560" i="8"/>
  <c r="L560" i="8"/>
  <c r="K560" i="8"/>
  <c r="J560" i="8"/>
  <c r="I560" i="8"/>
  <c r="M559" i="8"/>
  <c r="L559" i="8"/>
  <c r="K559" i="8"/>
  <c r="J559" i="8"/>
  <c r="I559" i="8"/>
  <c r="M558" i="8"/>
  <c r="L558" i="8"/>
  <c r="K558" i="8"/>
  <c r="J558" i="8"/>
  <c r="I558" i="8"/>
  <c r="M557" i="8"/>
  <c r="L557" i="8"/>
  <c r="K557" i="8"/>
  <c r="J557" i="8"/>
  <c r="I557" i="8"/>
  <c r="M556" i="8"/>
  <c r="L556" i="8"/>
  <c r="K556" i="8"/>
  <c r="J556" i="8"/>
  <c r="I556" i="8"/>
  <c r="M555" i="8"/>
  <c r="L555" i="8"/>
  <c r="K555" i="8"/>
  <c r="J555" i="8"/>
  <c r="I555" i="8"/>
  <c r="M554" i="8"/>
  <c r="L554" i="8"/>
  <c r="K554" i="8"/>
  <c r="J554" i="8"/>
  <c r="I554" i="8"/>
  <c r="M553" i="8"/>
  <c r="L553" i="8"/>
  <c r="K553" i="8"/>
  <c r="J553" i="8"/>
  <c r="I553" i="8"/>
  <c r="M552" i="8"/>
  <c r="L552" i="8"/>
  <c r="K552" i="8"/>
  <c r="J552" i="8"/>
  <c r="I552" i="8"/>
  <c r="M551" i="8"/>
  <c r="L551" i="8"/>
  <c r="K551" i="8"/>
  <c r="J551" i="8"/>
  <c r="I551" i="8"/>
  <c r="M550" i="8"/>
  <c r="L550" i="8"/>
  <c r="K550" i="8"/>
  <c r="J550" i="8"/>
  <c r="I550" i="8"/>
  <c r="M549" i="8"/>
  <c r="L549" i="8"/>
  <c r="K549" i="8"/>
  <c r="J549" i="8"/>
  <c r="I549" i="8"/>
  <c r="M548" i="8"/>
  <c r="L548" i="8"/>
  <c r="K548" i="8"/>
  <c r="J548" i="8"/>
  <c r="I548" i="8"/>
  <c r="M547" i="8"/>
  <c r="L547" i="8"/>
  <c r="K547" i="8"/>
  <c r="J547" i="8"/>
  <c r="I547" i="8"/>
  <c r="M546" i="8"/>
  <c r="L546" i="8"/>
  <c r="K546" i="8"/>
  <c r="J546" i="8"/>
  <c r="I546" i="8"/>
  <c r="M545" i="8"/>
  <c r="L545" i="8"/>
  <c r="K545" i="8"/>
  <c r="J545" i="8"/>
  <c r="I545" i="8"/>
  <c r="M544" i="8"/>
  <c r="L544" i="8"/>
  <c r="K544" i="8"/>
  <c r="J544" i="8"/>
  <c r="I544" i="8"/>
  <c r="M543" i="8"/>
  <c r="L543" i="8"/>
  <c r="K543" i="8"/>
  <c r="J543" i="8"/>
  <c r="I543" i="8"/>
  <c r="M542" i="8"/>
  <c r="L542" i="8"/>
  <c r="K542" i="8"/>
  <c r="J542" i="8"/>
  <c r="I542" i="8"/>
  <c r="M541" i="8"/>
  <c r="L541" i="8"/>
  <c r="K541" i="8"/>
  <c r="J541" i="8"/>
  <c r="I541" i="8"/>
  <c r="M540" i="8"/>
  <c r="L540" i="8"/>
  <c r="K540" i="8"/>
  <c r="J540" i="8"/>
  <c r="I540" i="8"/>
  <c r="M539" i="8"/>
  <c r="L539" i="8"/>
  <c r="K539" i="8"/>
  <c r="J539" i="8"/>
  <c r="I539" i="8"/>
  <c r="M538" i="8"/>
  <c r="L538" i="8"/>
  <c r="K538" i="8"/>
  <c r="J538" i="8"/>
  <c r="I538" i="8"/>
  <c r="M537" i="8"/>
  <c r="L537" i="8"/>
  <c r="K537" i="8"/>
  <c r="J537" i="8"/>
  <c r="I537" i="8"/>
  <c r="M536" i="8"/>
  <c r="L536" i="8"/>
  <c r="K536" i="8"/>
  <c r="J536" i="8"/>
  <c r="I536" i="8"/>
  <c r="M535" i="8"/>
  <c r="L535" i="8"/>
  <c r="K535" i="8"/>
  <c r="J535" i="8"/>
  <c r="I535" i="8"/>
  <c r="M534" i="8"/>
  <c r="L534" i="8"/>
  <c r="K534" i="8"/>
  <c r="J534" i="8"/>
  <c r="I534" i="8"/>
  <c r="M533" i="8"/>
  <c r="L533" i="8"/>
  <c r="K533" i="8"/>
  <c r="J533" i="8"/>
  <c r="I533" i="8"/>
  <c r="M532" i="8"/>
  <c r="L532" i="8"/>
  <c r="K532" i="8"/>
  <c r="J532" i="8"/>
  <c r="I532" i="8"/>
  <c r="M531" i="8"/>
  <c r="L531" i="8"/>
  <c r="K531" i="8"/>
  <c r="J531" i="8"/>
  <c r="I531" i="8"/>
  <c r="M530" i="8"/>
  <c r="L530" i="8"/>
  <c r="K530" i="8"/>
  <c r="J530" i="8"/>
  <c r="I530" i="8"/>
  <c r="M529" i="8"/>
  <c r="L529" i="8"/>
  <c r="K529" i="8"/>
  <c r="J529" i="8"/>
  <c r="I529" i="8"/>
  <c r="M528" i="8"/>
  <c r="L528" i="8"/>
  <c r="K528" i="8"/>
  <c r="J528" i="8"/>
  <c r="I528" i="8"/>
  <c r="M527" i="8"/>
  <c r="L527" i="8"/>
  <c r="K527" i="8"/>
  <c r="J527" i="8"/>
  <c r="I527" i="8"/>
  <c r="M526" i="8"/>
  <c r="L526" i="8"/>
  <c r="K526" i="8"/>
  <c r="J526" i="8"/>
  <c r="I526" i="8"/>
  <c r="M525" i="8"/>
  <c r="L525" i="8"/>
  <c r="K525" i="8"/>
  <c r="J525" i="8"/>
  <c r="I525" i="8"/>
  <c r="M524" i="8"/>
  <c r="L524" i="8"/>
  <c r="K524" i="8"/>
  <c r="J524" i="8"/>
  <c r="I524" i="8"/>
  <c r="M523" i="8"/>
  <c r="L523" i="8"/>
  <c r="K523" i="8"/>
  <c r="J523" i="8"/>
  <c r="I523" i="8"/>
  <c r="M522" i="8"/>
  <c r="L522" i="8"/>
  <c r="K522" i="8"/>
  <c r="J522" i="8"/>
  <c r="I522" i="8"/>
  <c r="M521" i="8"/>
  <c r="L521" i="8"/>
  <c r="K521" i="8"/>
  <c r="J521" i="8"/>
  <c r="I521" i="8"/>
  <c r="M520" i="8"/>
  <c r="L520" i="8"/>
  <c r="K520" i="8"/>
  <c r="J520" i="8"/>
  <c r="I520" i="8"/>
  <c r="M519" i="8"/>
  <c r="L519" i="8"/>
  <c r="K519" i="8"/>
  <c r="J519" i="8"/>
  <c r="I519" i="8"/>
  <c r="M518" i="8"/>
  <c r="L518" i="8"/>
  <c r="K518" i="8"/>
  <c r="J518" i="8"/>
  <c r="I518" i="8"/>
  <c r="M517" i="8"/>
  <c r="L517" i="8"/>
  <c r="K517" i="8"/>
  <c r="J517" i="8"/>
  <c r="I517" i="8"/>
  <c r="M516" i="8"/>
  <c r="L516" i="8"/>
  <c r="K516" i="8"/>
  <c r="J516" i="8"/>
  <c r="I516" i="8"/>
  <c r="M515" i="8"/>
  <c r="L515" i="8"/>
  <c r="K515" i="8"/>
  <c r="J515" i="8"/>
  <c r="I515" i="8"/>
  <c r="M514" i="8"/>
  <c r="L514" i="8"/>
  <c r="K514" i="8"/>
  <c r="J514" i="8"/>
  <c r="I514" i="8"/>
  <c r="M513" i="8"/>
  <c r="L513" i="8"/>
  <c r="K513" i="8"/>
  <c r="J513" i="8"/>
  <c r="I513" i="8"/>
  <c r="M512" i="8"/>
  <c r="L512" i="8"/>
  <c r="K512" i="8"/>
  <c r="J512" i="8"/>
  <c r="I512" i="8"/>
  <c r="M511" i="8"/>
  <c r="L511" i="8"/>
  <c r="K511" i="8"/>
  <c r="J511" i="8"/>
  <c r="I511" i="8"/>
  <c r="M510" i="8"/>
  <c r="L510" i="8"/>
  <c r="K510" i="8"/>
  <c r="J510" i="8"/>
  <c r="I510" i="8"/>
  <c r="M509" i="8"/>
  <c r="L509" i="8"/>
  <c r="K509" i="8"/>
  <c r="J509" i="8"/>
  <c r="I509" i="8"/>
  <c r="M508" i="8"/>
  <c r="L508" i="8"/>
  <c r="K508" i="8"/>
  <c r="J508" i="8"/>
  <c r="I508" i="8"/>
  <c r="M507" i="8"/>
  <c r="L507" i="8"/>
  <c r="K507" i="8"/>
  <c r="J507" i="8"/>
  <c r="I507" i="8"/>
  <c r="M506" i="8"/>
  <c r="L506" i="8"/>
  <c r="K506" i="8"/>
  <c r="J506" i="8"/>
  <c r="I506" i="8"/>
  <c r="M505" i="8"/>
  <c r="L505" i="8"/>
  <c r="K505" i="8"/>
  <c r="J505" i="8"/>
  <c r="I505" i="8"/>
  <c r="M504" i="8"/>
  <c r="L504" i="8"/>
  <c r="K504" i="8"/>
  <c r="J504" i="8"/>
  <c r="I504" i="8"/>
  <c r="M503" i="8"/>
  <c r="L503" i="8"/>
  <c r="K503" i="8"/>
  <c r="J503" i="8"/>
  <c r="I503" i="8"/>
  <c r="M502" i="8"/>
  <c r="L502" i="8"/>
  <c r="K502" i="8"/>
  <c r="J502" i="8"/>
  <c r="I502" i="8"/>
  <c r="M501" i="8"/>
  <c r="L501" i="8"/>
  <c r="K501" i="8"/>
  <c r="J501" i="8"/>
  <c r="I501" i="8"/>
  <c r="M500" i="8"/>
  <c r="L500" i="8"/>
  <c r="K500" i="8"/>
  <c r="J500" i="8"/>
  <c r="I500" i="8"/>
  <c r="M499" i="8"/>
  <c r="L499" i="8"/>
  <c r="K499" i="8"/>
  <c r="J499" i="8"/>
  <c r="I499" i="8"/>
  <c r="M498" i="8"/>
  <c r="L498" i="8"/>
  <c r="K498" i="8"/>
  <c r="J498" i="8"/>
  <c r="I498" i="8"/>
  <c r="M497" i="8"/>
  <c r="L497" i="8"/>
  <c r="K497" i="8"/>
  <c r="J497" i="8"/>
  <c r="I497" i="8"/>
  <c r="M496" i="8"/>
  <c r="L496" i="8"/>
  <c r="K496" i="8"/>
  <c r="J496" i="8"/>
  <c r="I496" i="8"/>
  <c r="M495" i="8"/>
  <c r="L495" i="8"/>
  <c r="K495" i="8"/>
  <c r="J495" i="8"/>
  <c r="I495" i="8"/>
  <c r="M494" i="8"/>
  <c r="L494" i="8"/>
  <c r="K494" i="8"/>
  <c r="J494" i="8"/>
  <c r="I494" i="8"/>
  <c r="M493" i="8"/>
  <c r="L493" i="8"/>
  <c r="K493" i="8"/>
  <c r="J493" i="8"/>
  <c r="I493" i="8"/>
  <c r="M492" i="8"/>
  <c r="L492" i="8"/>
  <c r="K492" i="8"/>
  <c r="J492" i="8"/>
  <c r="I492" i="8"/>
  <c r="M491" i="8"/>
  <c r="L491" i="8"/>
  <c r="K491" i="8"/>
  <c r="J491" i="8"/>
  <c r="I491" i="8"/>
  <c r="M490" i="8"/>
  <c r="L490" i="8"/>
  <c r="K490" i="8"/>
  <c r="J490" i="8"/>
  <c r="I490" i="8"/>
  <c r="M489" i="8"/>
  <c r="L489" i="8"/>
  <c r="K489" i="8"/>
  <c r="J489" i="8"/>
  <c r="I489" i="8"/>
  <c r="M488" i="8"/>
  <c r="L488" i="8"/>
  <c r="K488" i="8"/>
  <c r="J488" i="8"/>
  <c r="I488" i="8"/>
  <c r="M487" i="8"/>
  <c r="L487" i="8"/>
  <c r="K487" i="8"/>
  <c r="J487" i="8"/>
  <c r="I487" i="8"/>
  <c r="M486" i="8"/>
  <c r="L486" i="8"/>
  <c r="K486" i="8"/>
  <c r="J486" i="8"/>
  <c r="I486" i="8"/>
  <c r="M485" i="8"/>
  <c r="L485" i="8"/>
  <c r="K485" i="8"/>
  <c r="J485" i="8"/>
  <c r="I485" i="8"/>
  <c r="M484" i="8"/>
  <c r="L484" i="8"/>
  <c r="K484" i="8"/>
  <c r="J484" i="8"/>
  <c r="I484" i="8"/>
  <c r="M483" i="8"/>
  <c r="L483" i="8"/>
  <c r="K483" i="8"/>
  <c r="J483" i="8"/>
  <c r="I483" i="8"/>
  <c r="M482" i="8"/>
  <c r="L482" i="8"/>
  <c r="K482" i="8"/>
  <c r="J482" i="8"/>
  <c r="I482" i="8"/>
  <c r="M481" i="8"/>
  <c r="L481" i="8"/>
  <c r="K481" i="8"/>
  <c r="J481" i="8"/>
  <c r="I481" i="8"/>
  <c r="M480" i="8"/>
  <c r="L480" i="8"/>
  <c r="K480" i="8"/>
  <c r="J480" i="8"/>
  <c r="I480" i="8"/>
  <c r="M479" i="8"/>
  <c r="L479" i="8"/>
  <c r="K479" i="8"/>
  <c r="J479" i="8"/>
  <c r="I479" i="8"/>
  <c r="M478" i="8"/>
  <c r="L478" i="8"/>
  <c r="K478" i="8"/>
  <c r="J478" i="8"/>
  <c r="I478" i="8"/>
  <c r="M477" i="8"/>
  <c r="L477" i="8"/>
  <c r="K477" i="8"/>
  <c r="J477" i="8"/>
  <c r="I477" i="8"/>
  <c r="M476" i="8"/>
  <c r="L476" i="8"/>
  <c r="K476" i="8"/>
  <c r="J476" i="8"/>
  <c r="I476" i="8"/>
  <c r="M475" i="8"/>
  <c r="L475" i="8"/>
  <c r="K475" i="8"/>
  <c r="J475" i="8"/>
  <c r="I475" i="8"/>
  <c r="M474" i="8"/>
  <c r="L474" i="8"/>
  <c r="K474" i="8"/>
  <c r="J474" i="8"/>
  <c r="I474" i="8"/>
  <c r="M473" i="8"/>
  <c r="L473" i="8"/>
  <c r="K473" i="8"/>
  <c r="J473" i="8"/>
  <c r="I473" i="8"/>
  <c r="M472" i="8"/>
  <c r="L472" i="8"/>
  <c r="K472" i="8"/>
  <c r="J472" i="8"/>
  <c r="I472" i="8"/>
  <c r="M471" i="8"/>
  <c r="L471" i="8"/>
  <c r="K471" i="8"/>
  <c r="J471" i="8"/>
  <c r="I471" i="8"/>
  <c r="M470" i="8"/>
  <c r="L470" i="8"/>
  <c r="K470" i="8"/>
  <c r="J470" i="8"/>
  <c r="I470" i="8"/>
  <c r="M469" i="8"/>
  <c r="L469" i="8"/>
  <c r="K469" i="8"/>
  <c r="J469" i="8"/>
  <c r="I469" i="8"/>
  <c r="M468" i="8"/>
  <c r="L468" i="8"/>
  <c r="K468" i="8"/>
  <c r="J468" i="8"/>
  <c r="I468" i="8"/>
  <c r="M467" i="8"/>
  <c r="L467" i="8"/>
  <c r="K467" i="8"/>
  <c r="J467" i="8"/>
  <c r="I467" i="8"/>
  <c r="M466" i="8"/>
  <c r="L466" i="8"/>
  <c r="K466" i="8"/>
  <c r="J466" i="8"/>
  <c r="I466" i="8"/>
  <c r="M465" i="8"/>
  <c r="L465" i="8"/>
  <c r="K465" i="8"/>
  <c r="J465" i="8"/>
  <c r="I465" i="8"/>
  <c r="M464" i="8"/>
  <c r="L464" i="8"/>
  <c r="K464" i="8"/>
  <c r="J464" i="8"/>
  <c r="I464" i="8"/>
  <c r="M463" i="8"/>
  <c r="L463" i="8"/>
  <c r="K463" i="8"/>
  <c r="J463" i="8"/>
  <c r="I463" i="8"/>
  <c r="M462" i="8"/>
  <c r="L462" i="8"/>
  <c r="K462" i="8"/>
  <c r="J462" i="8"/>
  <c r="I462" i="8"/>
  <c r="M461" i="8"/>
  <c r="L461" i="8"/>
  <c r="K461" i="8"/>
  <c r="J461" i="8"/>
  <c r="I461" i="8"/>
  <c r="M460" i="8"/>
  <c r="L460" i="8"/>
  <c r="K460" i="8"/>
  <c r="J460" i="8"/>
  <c r="I460" i="8"/>
  <c r="M459" i="8"/>
  <c r="L459" i="8"/>
  <c r="K459" i="8"/>
  <c r="J459" i="8"/>
  <c r="I459" i="8"/>
  <c r="M458" i="8"/>
  <c r="L458" i="8"/>
  <c r="K458" i="8"/>
  <c r="J458" i="8"/>
  <c r="I458" i="8"/>
  <c r="M457" i="8"/>
  <c r="L457" i="8"/>
  <c r="K457" i="8"/>
  <c r="J457" i="8"/>
  <c r="I457" i="8"/>
  <c r="M456" i="8"/>
  <c r="L456" i="8"/>
  <c r="K456" i="8"/>
  <c r="J456" i="8"/>
  <c r="I456" i="8"/>
  <c r="M455" i="8"/>
  <c r="L455" i="8"/>
  <c r="K455" i="8"/>
  <c r="J455" i="8"/>
  <c r="I455" i="8"/>
  <c r="M454" i="8"/>
  <c r="L454" i="8"/>
  <c r="K454" i="8"/>
  <c r="J454" i="8"/>
  <c r="I454" i="8"/>
  <c r="M453" i="8"/>
  <c r="L453" i="8"/>
  <c r="K453" i="8"/>
  <c r="J453" i="8"/>
  <c r="I453" i="8"/>
  <c r="M452" i="8"/>
  <c r="L452" i="8"/>
  <c r="K452" i="8"/>
  <c r="J452" i="8"/>
  <c r="I452" i="8"/>
  <c r="M451" i="8"/>
  <c r="L451" i="8"/>
  <c r="K451" i="8"/>
  <c r="J451" i="8"/>
  <c r="I451" i="8"/>
  <c r="M450" i="8"/>
  <c r="L450" i="8"/>
  <c r="K450" i="8"/>
  <c r="J450" i="8"/>
  <c r="I450" i="8"/>
  <c r="M449" i="8"/>
  <c r="L449" i="8"/>
  <c r="K449" i="8"/>
  <c r="J449" i="8"/>
  <c r="I449" i="8"/>
  <c r="M448" i="8"/>
  <c r="L448" i="8"/>
  <c r="K448" i="8"/>
  <c r="J448" i="8"/>
  <c r="I448" i="8"/>
  <c r="M447" i="8"/>
  <c r="L447" i="8"/>
  <c r="K447" i="8"/>
  <c r="J447" i="8"/>
  <c r="I447" i="8"/>
  <c r="M446" i="8"/>
  <c r="L446" i="8"/>
  <c r="K446" i="8"/>
  <c r="J446" i="8"/>
  <c r="I446" i="8"/>
  <c r="M445" i="8"/>
  <c r="L445" i="8"/>
  <c r="K445" i="8"/>
  <c r="J445" i="8"/>
  <c r="I445" i="8"/>
  <c r="M444" i="8"/>
  <c r="L444" i="8"/>
  <c r="K444" i="8"/>
  <c r="J444" i="8"/>
  <c r="I444" i="8"/>
  <c r="M443" i="8"/>
  <c r="L443" i="8"/>
  <c r="K443" i="8"/>
  <c r="J443" i="8"/>
  <c r="I443" i="8"/>
  <c r="M442" i="8"/>
  <c r="L442" i="8"/>
  <c r="K442" i="8"/>
  <c r="J442" i="8"/>
  <c r="I442" i="8"/>
  <c r="M441" i="8"/>
  <c r="L441" i="8"/>
  <c r="K441" i="8"/>
  <c r="J441" i="8"/>
  <c r="I441" i="8"/>
  <c r="M440" i="8"/>
  <c r="L440" i="8"/>
  <c r="K440" i="8"/>
  <c r="J440" i="8"/>
  <c r="I440" i="8"/>
  <c r="M439" i="8"/>
  <c r="L439" i="8"/>
  <c r="K439" i="8"/>
  <c r="J439" i="8"/>
  <c r="I439" i="8"/>
  <c r="M438" i="8"/>
  <c r="L438" i="8"/>
  <c r="K438" i="8"/>
  <c r="J438" i="8"/>
  <c r="I438" i="8"/>
  <c r="M437" i="8"/>
  <c r="L437" i="8"/>
  <c r="K437" i="8"/>
  <c r="J437" i="8"/>
  <c r="I437" i="8"/>
  <c r="M436" i="8"/>
  <c r="L436" i="8"/>
  <c r="K436" i="8"/>
  <c r="J436" i="8"/>
  <c r="I436" i="8"/>
  <c r="M435" i="8"/>
  <c r="L435" i="8"/>
  <c r="K435" i="8"/>
  <c r="J435" i="8"/>
  <c r="I435" i="8"/>
  <c r="M434" i="8"/>
  <c r="L434" i="8"/>
  <c r="K434" i="8"/>
  <c r="J434" i="8"/>
  <c r="I434" i="8"/>
  <c r="M433" i="8"/>
  <c r="L433" i="8"/>
  <c r="K433" i="8"/>
  <c r="J433" i="8"/>
  <c r="I433" i="8"/>
  <c r="M432" i="8"/>
  <c r="L432" i="8"/>
  <c r="K432" i="8"/>
  <c r="J432" i="8"/>
  <c r="I432" i="8"/>
  <c r="M431" i="8"/>
  <c r="L431" i="8"/>
  <c r="K431" i="8"/>
  <c r="J431" i="8"/>
  <c r="I431" i="8"/>
  <c r="M430" i="8"/>
  <c r="L430" i="8"/>
  <c r="K430" i="8"/>
  <c r="J430" i="8"/>
  <c r="I430" i="8"/>
  <c r="M429" i="8"/>
  <c r="L429" i="8"/>
  <c r="K429" i="8"/>
  <c r="J429" i="8"/>
  <c r="I429" i="8"/>
  <c r="M428" i="8"/>
  <c r="L428" i="8"/>
  <c r="K428" i="8"/>
  <c r="J428" i="8"/>
  <c r="I428" i="8"/>
  <c r="M427" i="8"/>
  <c r="L427" i="8"/>
  <c r="K427" i="8"/>
  <c r="J427" i="8"/>
  <c r="I427" i="8"/>
  <c r="M426" i="8"/>
  <c r="L426" i="8"/>
  <c r="K426" i="8"/>
  <c r="J426" i="8"/>
  <c r="I426" i="8"/>
  <c r="M425" i="8"/>
  <c r="L425" i="8"/>
  <c r="K425" i="8"/>
  <c r="J425" i="8"/>
  <c r="I425" i="8"/>
  <c r="M424" i="8"/>
  <c r="L424" i="8"/>
  <c r="K424" i="8"/>
  <c r="J424" i="8"/>
  <c r="I424" i="8"/>
  <c r="M423" i="8"/>
  <c r="L423" i="8"/>
  <c r="K423" i="8"/>
  <c r="J423" i="8"/>
  <c r="I423" i="8"/>
  <c r="M422" i="8"/>
  <c r="L422" i="8"/>
  <c r="K422" i="8"/>
  <c r="J422" i="8"/>
  <c r="I422" i="8"/>
  <c r="M421" i="8"/>
  <c r="L421" i="8"/>
  <c r="K421" i="8"/>
  <c r="J421" i="8"/>
  <c r="I421" i="8"/>
  <c r="M420" i="8"/>
  <c r="L420" i="8"/>
  <c r="K420" i="8"/>
  <c r="J420" i="8"/>
  <c r="I420" i="8"/>
  <c r="M419" i="8"/>
  <c r="L419" i="8"/>
  <c r="K419" i="8"/>
  <c r="J419" i="8"/>
  <c r="I419" i="8"/>
  <c r="M418" i="8"/>
  <c r="L418" i="8"/>
  <c r="K418" i="8"/>
  <c r="J418" i="8"/>
  <c r="I418" i="8"/>
  <c r="M417" i="8"/>
  <c r="L417" i="8"/>
  <c r="K417" i="8"/>
  <c r="J417" i="8"/>
  <c r="I417" i="8"/>
  <c r="M416" i="8"/>
  <c r="L416" i="8"/>
  <c r="K416" i="8"/>
  <c r="J416" i="8"/>
  <c r="I416" i="8"/>
  <c r="M415" i="8"/>
  <c r="L415" i="8"/>
  <c r="K415" i="8"/>
  <c r="J415" i="8"/>
  <c r="I415" i="8"/>
  <c r="M414" i="8"/>
  <c r="L414" i="8"/>
  <c r="K414" i="8"/>
  <c r="J414" i="8"/>
  <c r="I414" i="8"/>
  <c r="M413" i="8"/>
  <c r="L413" i="8"/>
  <c r="K413" i="8"/>
  <c r="J413" i="8"/>
  <c r="I413" i="8"/>
  <c r="M412" i="8"/>
  <c r="L412" i="8"/>
  <c r="K412" i="8"/>
  <c r="J412" i="8"/>
  <c r="I412" i="8"/>
  <c r="M411" i="8"/>
  <c r="L411" i="8"/>
  <c r="K411" i="8"/>
  <c r="J411" i="8"/>
  <c r="I411" i="8"/>
  <c r="M410" i="8"/>
  <c r="L410" i="8"/>
  <c r="K410" i="8"/>
  <c r="J410" i="8"/>
  <c r="I410" i="8"/>
  <c r="M409" i="8"/>
  <c r="L409" i="8"/>
  <c r="K409" i="8"/>
  <c r="J409" i="8"/>
  <c r="I409" i="8"/>
  <c r="M408" i="8"/>
  <c r="L408" i="8"/>
  <c r="K408" i="8"/>
  <c r="J408" i="8"/>
  <c r="I408" i="8"/>
  <c r="M407" i="8"/>
  <c r="L407" i="8"/>
  <c r="K407" i="8"/>
  <c r="J407" i="8"/>
  <c r="I407" i="8"/>
  <c r="M406" i="8"/>
  <c r="L406" i="8"/>
  <c r="K406" i="8"/>
  <c r="J406" i="8"/>
  <c r="I406" i="8"/>
  <c r="M405" i="8"/>
  <c r="L405" i="8"/>
  <c r="K405" i="8"/>
  <c r="J405" i="8"/>
  <c r="I405" i="8"/>
  <c r="M404" i="8"/>
  <c r="L404" i="8"/>
  <c r="K404" i="8"/>
  <c r="J404" i="8"/>
  <c r="I404" i="8"/>
  <c r="M403" i="8"/>
  <c r="L403" i="8"/>
  <c r="K403" i="8"/>
  <c r="J403" i="8"/>
  <c r="I403" i="8"/>
  <c r="M402" i="8"/>
  <c r="L402" i="8"/>
  <c r="K402" i="8"/>
  <c r="J402" i="8"/>
  <c r="I402" i="8"/>
  <c r="M401" i="8"/>
  <c r="L401" i="8"/>
  <c r="K401" i="8"/>
  <c r="J401" i="8"/>
  <c r="I401" i="8"/>
  <c r="M400" i="8"/>
  <c r="L400" i="8"/>
  <c r="K400" i="8"/>
  <c r="J400" i="8"/>
  <c r="I400" i="8"/>
  <c r="M399" i="8"/>
  <c r="L399" i="8"/>
  <c r="K399" i="8"/>
  <c r="J399" i="8"/>
  <c r="I399" i="8"/>
  <c r="M398" i="8"/>
  <c r="L398" i="8"/>
  <c r="K398" i="8"/>
  <c r="J398" i="8"/>
  <c r="I398" i="8"/>
  <c r="M397" i="8"/>
  <c r="L397" i="8"/>
  <c r="K397" i="8"/>
  <c r="J397" i="8"/>
  <c r="I397" i="8"/>
  <c r="M396" i="8"/>
  <c r="L396" i="8"/>
  <c r="K396" i="8"/>
  <c r="J396" i="8"/>
  <c r="I396" i="8"/>
  <c r="M395" i="8"/>
  <c r="L395" i="8"/>
  <c r="K395" i="8"/>
  <c r="J395" i="8"/>
  <c r="I395" i="8"/>
  <c r="M394" i="8"/>
  <c r="L394" i="8"/>
  <c r="K394" i="8"/>
  <c r="J394" i="8"/>
  <c r="I394" i="8"/>
  <c r="M393" i="8"/>
  <c r="L393" i="8"/>
  <c r="K393" i="8"/>
  <c r="J393" i="8"/>
  <c r="I393" i="8"/>
  <c r="M392" i="8"/>
  <c r="L392" i="8"/>
  <c r="K392" i="8"/>
  <c r="J392" i="8"/>
  <c r="I392" i="8"/>
  <c r="M391" i="8"/>
  <c r="L391" i="8"/>
  <c r="K391" i="8"/>
  <c r="J391" i="8"/>
  <c r="I391" i="8"/>
  <c r="M390" i="8"/>
  <c r="L390" i="8"/>
  <c r="K390" i="8"/>
  <c r="J390" i="8"/>
  <c r="I390" i="8"/>
  <c r="M389" i="8"/>
  <c r="L389" i="8"/>
  <c r="K389" i="8"/>
  <c r="J389" i="8"/>
  <c r="I389" i="8"/>
  <c r="M388" i="8"/>
  <c r="L388" i="8"/>
  <c r="K388" i="8"/>
  <c r="J388" i="8"/>
  <c r="I388" i="8"/>
  <c r="M387" i="8"/>
  <c r="L387" i="8"/>
  <c r="K387" i="8"/>
  <c r="J387" i="8"/>
  <c r="I387" i="8"/>
  <c r="M386" i="8"/>
  <c r="L386" i="8"/>
  <c r="K386" i="8"/>
  <c r="J386" i="8"/>
  <c r="I386" i="8"/>
  <c r="M385" i="8"/>
  <c r="L385" i="8"/>
  <c r="K385" i="8"/>
  <c r="J385" i="8"/>
  <c r="I385" i="8"/>
  <c r="M384" i="8"/>
  <c r="L384" i="8"/>
  <c r="K384" i="8"/>
  <c r="J384" i="8"/>
  <c r="I384" i="8"/>
  <c r="M383" i="8"/>
  <c r="L383" i="8"/>
  <c r="K383" i="8"/>
  <c r="J383" i="8"/>
  <c r="I383" i="8"/>
  <c r="M382" i="8"/>
  <c r="L382" i="8"/>
  <c r="K382" i="8"/>
  <c r="J382" i="8"/>
  <c r="I382" i="8"/>
  <c r="M381" i="8"/>
  <c r="L381" i="8"/>
  <c r="K381" i="8"/>
  <c r="J381" i="8"/>
  <c r="I381" i="8"/>
  <c r="M380" i="8"/>
  <c r="L380" i="8"/>
  <c r="K380" i="8"/>
  <c r="J380" i="8"/>
  <c r="I380" i="8"/>
  <c r="M379" i="8"/>
  <c r="L379" i="8"/>
  <c r="K379" i="8"/>
  <c r="J379" i="8"/>
  <c r="I379" i="8"/>
  <c r="M378" i="8"/>
  <c r="L378" i="8"/>
  <c r="K378" i="8"/>
  <c r="J378" i="8"/>
  <c r="I378" i="8"/>
  <c r="M377" i="8"/>
  <c r="L377" i="8"/>
  <c r="K377" i="8"/>
  <c r="J377" i="8"/>
  <c r="I377" i="8"/>
  <c r="M376" i="8"/>
  <c r="L376" i="8"/>
  <c r="K376" i="8"/>
  <c r="J376" i="8"/>
  <c r="I376" i="8"/>
  <c r="M375" i="8"/>
  <c r="L375" i="8"/>
  <c r="K375" i="8"/>
  <c r="J375" i="8"/>
  <c r="I375" i="8"/>
  <c r="M374" i="8"/>
  <c r="L374" i="8"/>
  <c r="K374" i="8"/>
  <c r="J374" i="8"/>
  <c r="I374" i="8"/>
  <c r="M373" i="8"/>
  <c r="L373" i="8"/>
  <c r="K373" i="8"/>
  <c r="J373" i="8"/>
  <c r="I373" i="8"/>
  <c r="M372" i="8"/>
  <c r="L372" i="8"/>
  <c r="K372" i="8"/>
  <c r="J372" i="8"/>
  <c r="I372" i="8"/>
  <c r="M371" i="8"/>
  <c r="L371" i="8"/>
  <c r="K371" i="8"/>
  <c r="J371" i="8"/>
  <c r="I371" i="8"/>
  <c r="M370" i="8"/>
  <c r="L370" i="8"/>
  <c r="K370" i="8"/>
  <c r="J370" i="8"/>
  <c r="I370" i="8"/>
  <c r="M369" i="8"/>
  <c r="L369" i="8"/>
  <c r="K369" i="8"/>
  <c r="J369" i="8"/>
  <c r="I369" i="8"/>
  <c r="M368" i="8"/>
  <c r="L368" i="8"/>
  <c r="K368" i="8"/>
  <c r="J368" i="8"/>
  <c r="I368" i="8"/>
  <c r="M367" i="8"/>
  <c r="L367" i="8"/>
  <c r="K367" i="8"/>
  <c r="J367" i="8"/>
  <c r="I367" i="8"/>
  <c r="M366" i="8"/>
  <c r="L366" i="8"/>
  <c r="K366" i="8"/>
  <c r="J366" i="8"/>
  <c r="I366" i="8"/>
  <c r="M365" i="8"/>
  <c r="L365" i="8"/>
  <c r="K365" i="8"/>
  <c r="J365" i="8"/>
  <c r="I365" i="8"/>
  <c r="M364" i="8"/>
  <c r="L364" i="8"/>
  <c r="K364" i="8"/>
  <c r="J364" i="8"/>
  <c r="I364" i="8"/>
  <c r="M363" i="8"/>
  <c r="L363" i="8"/>
  <c r="K363" i="8"/>
  <c r="J363" i="8"/>
  <c r="I363" i="8"/>
  <c r="M362" i="8"/>
  <c r="L362" i="8"/>
  <c r="K362" i="8"/>
  <c r="J362" i="8"/>
  <c r="I362" i="8"/>
  <c r="M361" i="8"/>
  <c r="L361" i="8"/>
  <c r="K361" i="8"/>
  <c r="J361" i="8"/>
  <c r="I361" i="8"/>
  <c r="M360" i="8"/>
  <c r="L360" i="8"/>
  <c r="K360" i="8"/>
  <c r="J360" i="8"/>
  <c r="I360" i="8"/>
  <c r="M359" i="8"/>
  <c r="L359" i="8"/>
  <c r="K359" i="8"/>
  <c r="J359" i="8"/>
  <c r="I359" i="8"/>
  <c r="M358" i="8"/>
  <c r="L358" i="8"/>
  <c r="K358" i="8"/>
  <c r="J358" i="8"/>
  <c r="I358" i="8"/>
  <c r="M357" i="8"/>
  <c r="L357" i="8"/>
  <c r="K357" i="8"/>
  <c r="J357" i="8"/>
  <c r="I357" i="8"/>
  <c r="M356" i="8"/>
  <c r="L356" i="8"/>
  <c r="K356" i="8"/>
  <c r="J356" i="8"/>
  <c r="I356" i="8"/>
  <c r="M355" i="8"/>
  <c r="L355" i="8"/>
  <c r="K355" i="8"/>
  <c r="J355" i="8"/>
  <c r="I355" i="8"/>
  <c r="M354" i="8"/>
  <c r="L354" i="8"/>
  <c r="K354" i="8"/>
  <c r="J354" i="8"/>
  <c r="I354" i="8"/>
  <c r="M353" i="8"/>
  <c r="L353" i="8"/>
  <c r="K353" i="8"/>
  <c r="J353" i="8"/>
  <c r="I353" i="8"/>
  <c r="M352" i="8"/>
  <c r="L352" i="8"/>
  <c r="K352" i="8"/>
  <c r="J352" i="8"/>
  <c r="I352" i="8"/>
  <c r="M351" i="8"/>
  <c r="L351" i="8"/>
  <c r="K351" i="8"/>
  <c r="J351" i="8"/>
  <c r="I351" i="8"/>
  <c r="M350" i="8"/>
  <c r="L350" i="8"/>
  <c r="K350" i="8"/>
  <c r="J350" i="8"/>
  <c r="I350" i="8"/>
  <c r="M349" i="8"/>
  <c r="L349" i="8"/>
  <c r="K349" i="8"/>
  <c r="J349" i="8"/>
  <c r="I349" i="8"/>
  <c r="M348" i="8"/>
  <c r="L348" i="8"/>
  <c r="K348" i="8"/>
  <c r="J348" i="8"/>
  <c r="I348" i="8"/>
  <c r="M347" i="8"/>
  <c r="L347" i="8"/>
  <c r="K347" i="8"/>
  <c r="J347" i="8"/>
  <c r="I347" i="8"/>
  <c r="M346" i="8"/>
  <c r="L346" i="8"/>
  <c r="K346" i="8"/>
  <c r="J346" i="8"/>
  <c r="I346" i="8"/>
  <c r="M345" i="8"/>
  <c r="L345" i="8"/>
  <c r="K345" i="8"/>
  <c r="J345" i="8"/>
  <c r="I345" i="8"/>
  <c r="M344" i="8"/>
  <c r="L344" i="8"/>
  <c r="K344" i="8"/>
  <c r="J344" i="8"/>
  <c r="I344" i="8"/>
  <c r="M343" i="8"/>
  <c r="L343" i="8"/>
  <c r="K343" i="8"/>
  <c r="J343" i="8"/>
  <c r="I343" i="8"/>
  <c r="M342" i="8"/>
  <c r="L342" i="8"/>
  <c r="K342" i="8"/>
  <c r="J342" i="8"/>
  <c r="I342" i="8"/>
  <c r="M341" i="8"/>
  <c r="L341" i="8"/>
  <c r="K341" i="8"/>
  <c r="J341" i="8"/>
  <c r="I341" i="8"/>
  <c r="M340" i="8"/>
  <c r="L340" i="8"/>
  <c r="K340" i="8"/>
  <c r="J340" i="8"/>
  <c r="I340" i="8"/>
  <c r="M339" i="8"/>
  <c r="L339" i="8"/>
  <c r="K339" i="8"/>
  <c r="J339" i="8"/>
  <c r="I339" i="8"/>
  <c r="M338" i="8"/>
  <c r="L338" i="8"/>
  <c r="K338" i="8"/>
  <c r="J338" i="8"/>
  <c r="I338" i="8"/>
  <c r="M337" i="8"/>
  <c r="L337" i="8"/>
  <c r="K337" i="8"/>
  <c r="J337" i="8"/>
  <c r="I337" i="8"/>
  <c r="M336" i="8"/>
  <c r="L336" i="8"/>
  <c r="K336" i="8"/>
  <c r="J336" i="8"/>
  <c r="I336" i="8"/>
  <c r="M335" i="8"/>
  <c r="L335" i="8"/>
  <c r="K335" i="8"/>
  <c r="J335" i="8"/>
  <c r="I335" i="8"/>
  <c r="M334" i="8"/>
  <c r="L334" i="8"/>
  <c r="K334" i="8"/>
  <c r="J334" i="8"/>
  <c r="I334" i="8"/>
  <c r="M333" i="8"/>
  <c r="L333" i="8"/>
  <c r="K333" i="8"/>
  <c r="J333" i="8"/>
  <c r="I333" i="8"/>
  <c r="M332" i="8"/>
  <c r="L332" i="8"/>
  <c r="K332" i="8"/>
  <c r="J332" i="8"/>
  <c r="I332" i="8"/>
  <c r="M331" i="8"/>
  <c r="L331" i="8"/>
  <c r="K331" i="8"/>
  <c r="J331" i="8"/>
  <c r="I331" i="8"/>
  <c r="M330" i="8"/>
  <c r="L330" i="8"/>
  <c r="K330" i="8"/>
  <c r="J330" i="8"/>
  <c r="I330" i="8"/>
  <c r="M329" i="8"/>
  <c r="L329" i="8"/>
  <c r="K329" i="8"/>
  <c r="J329" i="8"/>
  <c r="I329" i="8"/>
  <c r="M328" i="8"/>
  <c r="L328" i="8"/>
  <c r="K328" i="8"/>
  <c r="J328" i="8"/>
  <c r="I328" i="8"/>
  <c r="M327" i="8"/>
  <c r="L327" i="8"/>
  <c r="K327" i="8"/>
  <c r="J327" i="8"/>
  <c r="I327" i="8"/>
  <c r="M326" i="8"/>
  <c r="L326" i="8"/>
  <c r="K326" i="8"/>
  <c r="J326" i="8"/>
  <c r="I326" i="8"/>
  <c r="M325" i="8"/>
  <c r="L325" i="8"/>
  <c r="K325" i="8"/>
  <c r="J325" i="8"/>
  <c r="I325" i="8"/>
  <c r="M324" i="8"/>
  <c r="L324" i="8"/>
  <c r="K324" i="8"/>
  <c r="J324" i="8"/>
  <c r="I324" i="8"/>
  <c r="M323" i="8"/>
  <c r="L323" i="8"/>
  <c r="K323" i="8"/>
  <c r="J323" i="8"/>
  <c r="I323" i="8"/>
  <c r="M322" i="8"/>
  <c r="L322" i="8"/>
  <c r="K322" i="8"/>
  <c r="J322" i="8"/>
  <c r="I322" i="8"/>
  <c r="M321" i="8"/>
  <c r="L321" i="8"/>
  <c r="K321" i="8"/>
  <c r="J321" i="8"/>
  <c r="I321" i="8"/>
  <c r="M320" i="8"/>
  <c r="L320" i="8"/>
  <c r="K320" i="8"/>
  <c r="J320" i="8"/>
  <c r="I320" i="8"/>
  <c r="M319" i="8"/>
  <c r="L319" i="8"/>
  <c r="K319" i="8"/>
  <c r="J319" i="8"/>
  <c r="I319" i="8"/>
  <c r="M318" i="8"/>
  <c r="L318" i="8"/>
  <c r="K318" i="8"/>
  <c r="J318" i="8"/>
  <c r="I318" i="8"/>
  <c r="M317" i="8"/>
  <c r="L317" i="8"/>
  <c r="K317" i="8"/>
  <c r="J317" i="8"/>
  <c r="I317" i="8"/>
  <c r="M316" i="8"/>
  <c r="L316" i="8"/>
  <c r="K316" i="8"/>
  <c r="J316" i="8"/>
  <c r="I316" i="8"/>
  <c r="M315" i="8"/>
  <c r="L315" i="8"/>
  <c r="K315" i="8"/>
  <c r="J315" i="8"/>
  <c r="I315" i="8"/>
  <c r="M314" i="8"/>
  <c r="L314" i="8"/>
  <c r="K314" i="8"/>
  <c r="J314" i="8"/>
  <c r="I314" i="8"/>
  <c r="M313" i="8"/>
  <c r="L313" i="8"/>
  <c r="K313" i="8"/>
  <c r="J313" i="8"/>
  <c r="I313" i="8"/>
  <c r="M312" i="8"/>
  <c r="L312" i="8"/>
  <c r="K312" i="8"/>
  <c r="J312" i="8"/>
  <c r="I312" i="8"/>
  <c r="M311" i="8"/>
  <c r="L311" i="8"/>
  <c r="K311" i="8"/>
  <c r="J311" i="8"/>
  <c r="I311" i="8"/>
  <c r="M310" i="8"/>
  <c r="L310" i="8"/>
  <c r="K310" i="8"/>
  <c r="J310" i="8"/>
  <c r="I310" i="8"/>
  <c r="M309" i="8"/>
  <c r="L309" i="8"/>
  <c r="K309" i="8"/>
  <c r="J309" i="8"/>
  <c r="I309" i="8"/>
  <c r="M308" i="8"/>
  <c r="L308" i="8"/>
  <c r="K308" i="8"/>
  <c r="J308" i="8"/>
  <c r="I308" i="8"/>
  <c r="M307" i="8"/>
  <c r="L307" i="8"/>
  <c r="K307" i="8"/>
  <c r="J307" i="8"/>
  <c r="I307" i="8"/>
  <c r="M306" i="8"/>
  <c r="L306" i="8"/>
  <c r="K306" i="8"/>
  <c r="J306" i="8"/>
  <c r="I306" i="8"/>
  <c r="M305" i="8"/>
  <c r="L305" i="8"/>
  <c r="K305" i="8"/>
  <c r="J305" i="8"/>
  <c r="I305" i="8"/>
  <c r="M304" i="8"/>
  <c r="L304" i="8"/>
  <c r="K304" i="8"/>
  <c r="J304" i="8"/>
  <c r="I304" i="8"/>
  <c r="M303" i="8"/>
  <c r="L303" i="8"/>
  <c r="K303" i="8"/>
  <c r="J303" i="8"/>
  <c r="I303" i="8"/>
  <c r="M302" i="8"/>
  <c r="L302" i="8"/>
  <c r="K302" i="8"/>
  <c r="J302" i="8"/>
  <c r="I302" i="8"/>
  <c r="M301" i="8"/>
  <c r="L301" i="8"/>
  <c r="K301" i="8"/>
  <c r="J301" i="8"/>
  <c r="I301" i="8"/>
  <c r="M300" i="8"/>
  <c r="L300" i="8"/>
  <c r="K300" i="8"/>
  <c r="J300" i="8"/>
  <c r="I300" i="8"/>
  <c r="M299" i="8"/>
  <c r="L299" i="8"/>
  <c r="K299" i="8"/>
  <c r="J299" i="8"/>
  <c r="I299" i="8"/>
  <c r="M298" i="8"/>
  <c r="L298" i="8"/>
  <c r="K298" i="8"/>
  <c r="J298" i="8"/>
  <c r="I298" i="8"/>
  <c r="M297" i="8"/>
  <c r="L297" i="8"/>
  <c r="K297" i="8"/>
  <c r="J297" i="8"/>
  <c r="I297" i="8"/>
  <c r="M296" i="8"/>
  <c r="L296" i="8"/>
  <c r="K296" i="8"/>
  <c r="J296" i="8"/>
  <c r="I296" i="8"/>
  <c r="M295" i="8"/>
  <c r="L295" i="8"/>
  <c r="K295" i="8"/>
  <c r="J295" i="8"/>
  <c r="I295" i="8"/>
  <c r="M294" i="8"/>
  <c r="L294" i="8"/>
  <c r="K294" i="8"/>
  <c r="J294" i="8"/>
  <c r="I294" i="8"/>
  <c r="M293" i="8"/>
  <c r="L293" i="8"/>
  <c r="K293" i="8"/>
  <c r="J293" i="8"/>
  <c r="I293" i="8"/>
  <c r="M292" i="8"/>
  <c r="L292" i="8"/>
  <c r="K292" i="8"/>
  <c r="J292" i="8"/>
  <c r="I292" i="8"/>
  <c r="M291" i="8"/>
  <c r="L291" i="8"/>
  <c r="K291" i="8"/>
  <c r="J291" i="8"/>
  <c r="I291" i="8"/>
  <c r="M290" i="8"/>
  <c r="L290" i="8"/>
  <c r="K290" i="8"/>
  <c r="J290" i="8"/>
  <c r="I290" i="8"/>
  <c r="M289" i="8"/>
  <c r="L289" i="8"/>
  <c r="K289" i="8"/>
  <c r="J289" i="8"/>
  <c r="I289" i="8"/>
  <c r="M288" i="8"/>
  <c r="L288" i="8"/>
  <c r="K288" i="8"/>
  <c r="J288" i="8"/>
  <c r="I288" i="8"/>
  <c r="M287" i="8"/>
  <c r="L287" i="8"/>
  <c r="K287" i="8"/>
  <c r="J287" i="8"/>
  <c r="I287" i="8"/>
  <c r="M286" i="8"/>
  <c r="L286" i="8"/>
  <c r="K286" i="8"/>
  <c r="J286" i="8"/>
  <c r="I286" i="8"/>
  <c r="M285" i="8"/>
  <c r="L285" i="8"/>
  <c r="K285" i="8"/>
  <c r="J285" i="8"/>
  <c r="I285" i="8"/>
  <c r="M284" i="8"/>
  <c r="L284" i="8"/>
  <c r="K284" i="8"/>
  <c r="J284" i="8"/>
  <c r="I284" i="8"/>
  <c r="M283" i="8"/>
  <c r="L283" i="8"/>
  <c r="K283" i="8"/>
  <c r="J283" i="8"/>
  <c r="I283" i="8"/>
  <c r="M282" i="8"/>
  <c r="L282" i="8"/>
  <c r="K282" i="8"/>
  <c r="J282" i="8"/>
  <c r="I282" i="8"/>
  <c r="M281" i="8"/>
  <c r="L281" i="8"/>
  <c r="K281" i="8"/>
  <c r="J281" i="8"/>
  <c r="I281" i="8"/>
  <c r="M280" i="8"/>
  <c r="L280" i="8"/>
  <c r="K280" i="8"/>
  <c r="J280" i="8"/>
  <c r="I280" i="8"/>
  <c r="M279" i="8"/>
  <c r="L279" i="8"/>
  <c r="K279" i="8"/>
  <c r="J279" i="8"/>
  <c r="I279" i="8"/>
  <c r="M278" i="8"/>
  <c r="L278" i="8"/>
  <c r="K278" i="8"/>
  <c r="J278" i="8"/>
  <c r="I278" i="8"/>
  <c r="M277" i="8"/>
  <c r="L277" i="8"/>
  <c r="K277" i="8"/>
  <c r="J277" i="8"/>
  <c r="I277" i="8"/>
  <c r="M276" i="8"/>
  <c r="L276" i="8"/>
  <c r="K276" i="8"/>
  <c r="J276" i="8"/>
  <c r="I276" i="8"/>
  <c r="M275" i="8"/>
  <c r="L275" i="8"/>
  <c r="K275" i="8"/>
  <c r="J275" i="8"/>
  <c r="I275" i="8"/>
  <c r="M274" i="8"/>
  <c r="L274" i="8"/>
  <c r="K274" i="8"/>
  <c r="J274" i="8"/>
  <c r="I274" i="8"/>
  <c r="M273" i="8"/>
  <c r="L273" i="8"/>
  <c r="K273" i="8"/>
  <c r="J273" i="8"/>
  <c r="I273" i="8"/>
  <c r="M272" i="8"/>
  <c r="L272" i="8"/>
  <c r="K272" i="8"/>
  <c r="J272" i="8"/>
  <c r="I272" i="8"/>
  <c r="M271" i="8"/>
  <c r="L271" i="8"/>
  <c r="K271" i="8"/>
  <c r="J271" i="8"/>
  <c r="I271" i="8"/>
  <c r="M270" i="8"/>
  <c r="L270" i="8"/>
  <c r="K270" i="8"/>
  <c r="J270" i="8"/>
  <c r="I270" i="8"/>
  <c r="M269" i="8"/>
  <c r="L269" i="8"/>
  <c r="K269" i="8"/>
  <c r="J269" i="8"/>
  <c r="I269" i="8"/>
  <c r="M268" i="8"/>
  <c r="L268" i="8"/>
  <c r="K268" i="8"/>
  <c r="J268" i="8"/>
  <c r="I268" i="8"/>
  <c r="M267" i="8"/>
  <c r="L267" i="8"/>
  <c r="K267" i="8"/>
  <c r="J267" i="8"/>
  <c r="I267" i="8"/>
  <c r="M266" i="8"/>
  <c r="L266" i="8"/>
  <c r="K266" i="8"/>
  <c r="J266" i="8"/>
  <c r="I266" i="8"/>
  <c r="M265" i="8"/>
  <c r="L265" i="8"/>
  <c r="K265" i="8"/>
  <c r="J265" i="8"/>
  <c r="I265" i="8"/>
  <c r="M264" i="8"/>
  <c r="L264" i="8"/>
  <c r="K264" i="8"/>
  <c r="J264" i="8"/>
  <c r="I264" i="8"/>
  <c r="M263" i="8"/>
  <c r="L263" i="8"/>
  <c r="K263" i="8"/>
  <c r="J263" i="8"/>
  <c r="I263" i="8"/>
  <c r="M262" i="8"/>
  <c r="L262" i="8"/>
  <c r="K262" i="8"/>
  <c r="J262" i="8"/>
  <c r="I262" i="8"/>
  <c r="M261" i="8"/>
  <c r="L261" i="8"/>
  <c r="K261" i="8"/>
  <c r="J261" i="8"/>
  <c r="I261" i="8"/>
  <c r="M260" i="8"/>
  <c r="L260" i="8"/>
  <c r="K260" i="8"/>
  <c r="J260" i="8"/>
  <c r="I260" i="8"/>
  <c r="M259" i="8"/>
  <c r="L259" i="8"/>
  <c r="K259" i="8"/>
  <c r="J259" i="8"/>
  <c r="I259" i="8"/>
  <c r="M258" i="8"/>
  <c r="L258" i="8"/>
  <c r="K258" i="8"/>
  <c r="J258" i="8"/>
  <c r="I258" i="8"/>
  <c r="M257" i="8"/>
  <c r="L257" i="8"/>
  <c r="K257" i="8"/>
  <c r="J257" i="8"/>
  <c r="I257" i="8"/>
  <c r="M256" i="8"/>
  <c r="L256" i="8"/>
  <c r="K256" i="8"/>
  <c r="J256" i="8"/>
  <c r="I256" i="8"/>
  <c r="M255" i="8"/>
  <c r="L255" i="8"/>
  <c r="K255" i="8"/>
  <c r="J255" i="8"/>
  <c r="I255" i="8"/>
  <c r="M254" i="8"/>
  <c r="L254" i="8"/>
  <c r="K254" i="8"/>
  <c r="J254" i="8"/>
  <c r="I254" i="8"/>
  <c r="M253" i="8"/>
  <c r="L253" i="8"/>
  <c r="K253" i="8"/>
  <c r="J253" i="8"/>
  <c r="I253" i="8"/>
  <c r="M252" i="8"/>
  <c r="L252" i="8"/>
  <c r="K252" i="8"/>
  <c r="J252" i="8"/>
  <c r="I252" i="8"/>
  <c r="M251" i="8"/>
  <c r="L251" i="8"/>
  <c r="K251" i="8"/>
  <c r="J251" i="8"/>
  <c r="I251" i="8"/>
  <c r="M250" i="8"/>
  <c r="L250" i="8"/>
  <c r="K250" i="8"/>
  <c r="J250" i="8"/>
  <c r="I250" i="8"/>
  <c r="M249" i="8"/>
  <c r="L249" i="8"/>
  <c r="K249" i="8"/>
  <c r="J249" i="8"/>
  <c r="I249" i="8"/>
  <c r="M248" i="8"/>
  <c r="L248" i="8"/>
  <c r="K248" i="8"/>
  <c r="J248" i="8"/>
  <c r="I248" i="8"/>
  <c r="M247" i="8"/>
  <c r="L247" i="8"/>
  <c r="K247" i="8"/>
  <c r="J247" i="8"/>
  <c r="I247" i="8"/>
  <c r="M246" i="8"/>
  <c r="L246" i="8"/>
  <c r="K246" i="8"/>
  <c r="J246" i="8"/>
  <c r="I246" i="8"/>
  <c r="M245" i="8"/>
  <c r="L245" i="8"/>
  <c r="K245" i="8"/>
  <c r="J245" i="8"/>
  <c r="I245" i="8"/>
  <c r="M244" i="8"/>
  <c r="L244" i="8"/>
  <c r="K244" i="8"/>
  <c r="J244" i="8"/>
  <c r="I244" i="8"/>
  <c r="M243" i="8"/>
  <c r="L243" i="8"/>
  <c r="K243" i="8"/>
  <c r="J243" i="8"/>
  <c r="I243" i="8"/>
  <c r="M242" i="8"/>
  <c r="L242" i="8"/>
  <c r="K242" i="8"/>
  <c r="J242" i="8"/>
  <c r="I242" i="8"/>
  <c r="M241" i="8"/>
  <c r="L241" i="8"/>
  <c r="K241" i="8"/>
  <c r="J241" i="8"/>
  <c r="I241" i="8"/>
  <c r="M240" i="8"/>
  <c r="L240" i="8"/>
  <c r="K240" i="8"/>
  <c r="J240" i="8"/>
  <c r="I240" i="8"/>
  <c r="M239" i="8"/>
  <c r="L239" i="8"/>
  <c r="K239" i="8"/>
  <c r="J239" i="8"/>
  <c r="I239" i="8"/>
  <c r="M238" i="8"/>
  <c r="L238" i="8"/>
  <c r="K238" i="8"/>
  <c r="J238" i="8"/>
  <c r="I238" i="8"/>
  <c r="M237" i="8"/>
  <c r="L237" i="8"/>
  <c r="K237" i="8"/>
  <c r="J237" i="8"/>
  <c r="I237" i="8"/>
  <c r="M236" i="8"/>
  <c r="L236" i="8"/>
  <c r="K236" i="8"/>
  <c r="J236" i="8"/>
  <c r="I236" i="8"/>
  <c r="M235" i="8"/>
  <c r="L235" i="8"/>
  <c r="K235" i="8"/>
  <c r="J235" i="8"/>
  <c r="I235" i="8"/>
  <c r="M234" i="8"/>
  <c r="L234" i="8"/>
  <c r="K234" i="8"/>
  <c r="J234" i="8"/>
  <c r="I234" i="8"/>
  <c r="M233" i="8"/>
  <c r="L233" i="8"/>
  <c r="K233" i="8"/>
  <c r="J233" i="8"/>
  <c r="I233" i="8"/>
  <c r="M232" i="8"/>
  <c r="L232" i="8"/>
  <c r="K232" i="8"/>
  <c r="J232" i="8"/>
  <c r="I232" i="8"/>
  <c r="M231" i="8"/>
  <c r="L231" i="8"/>
  <c r="K231" i="8"/>
  <c r="J231" i="8"/>
  <c r="I231" i="8"/>
  <c r="M230" i="8"/>
  <c r="L230" i="8"/>
  <c r="K230" i="8"/>
  <c r="J230" i="8"/>
  <c r="I230" i="8"/>
  <c r="M229" i="8"/>
  <c r="L229" i="8"/>
  <c r="K229" i="8"/>
  <c r="J229" i="8"/>
  <c r="I229" i="8"/>
  <c r="M228" i="8"/>
  <c r="L228" i="8"/>
  <c r="K228" i="8"/>
  <c r="J228" i="8"/>
  <c r="I228" i="8"/>
  <c r="M227" i="8"/>
  <c r="L227" i="8"/>
  <c r="K227" i="8"/>
  <c r="J227" i="8"/>
  <c r="I227" i="8"/>
  <c r="M226" i="8"/>
  <c r="L226" i="8"/>
  <c r="K226" i="8"/>
  <c r="J226" i="8"/>
  <c r="I226" i="8"/>
  <c r="M225" i="8"/>
  <c r="L225" i="8"/>
  <c r="K225" i="8"/>
  <c r="J225" i="8"/>
  <c r="I225" i="8"/>
  <c r="M224" i="8"/>
  <c r="L224" i="8"/>
  <c r="K224" i="8"/>
  <c r="J224" i="8"/>
  <c r="I224" i="8"/>
  <c r="M223" i="8"/>
  <c r="L223" i="8"/>
  <c r="K223" i="8"/>
  <c r="J223" i="8"/>
  <c r="I223" i="8"/>
  <c r="M222" i="8"/>
  <c r="L222" i="8"/>
  <c r="K222" i="8"/>
  <c r="J222" i="8"/>
  <c r="I222" i="8"/>
  <c r="M221" i="8"/>
  <c r="L221" i="8"/>
  <c r="K221" i="8"/>
  <c r="J221" i="8"/>
  <c r="I221" i="8"/>
  <c r="M220" i="8"/>
  <c r="L220" i="8"/>
  <c r="K220" i="8"/>
  <c r="J220" i="8"/>
  <c r="I220" i="8"/>
  <c r="M219" i="8"/>
  <c r="L219" i="8"/>
  <c r="K219" i="8"/>
  <c r="J219" i="8"/>
  <c r="I219" i="8"/>
  <c r="M218" i="8"/>
  <c r="L218" i="8"/>
  <c r="K218" i="8"/>
  <c r="J218" i="8"/>
  <c r="I218" i="8"/>
  <c r="M217" i="8"/>
  <c r="L217" i="8"/>
  <c r="K217" i="8"/>
  <c r="J217" i="8"/>
  <c r="I217" i="8"/>
  <c r="M216" i="8"/>
  <c r="L216" i="8"/>
  <c r="K216" i="8"/>
  <c r="J216" i="8"/>
  <c r="I216" i="8"/>
  <c r="M215" i="8"/>
  <c r="L215" i="8"/>
  <c r="K215" i="8"/>
  <c r="J215" i="8"/>
  <c r="I215" i="8"/>
  <c r="M214" i="8"/>
  <c r="L214" i="8"/>
  <c r="K214" i="8"/>
  <c r="J214" i="8"/>
  <c r="I214" i="8"/>
  <c r="M213" i="8"/>
  <c r="L213" i="8"/>
  <c r="K213" i="8"/>
  <c r="J213" i="8"/>
  <c r="I213" i="8"/>
  <c r="M212" i="8"/>
  <c r="L212" i="8"/>
  <c r="K212" i="8"/>
  <c r="J212" i="8"/>
  <c r="I212" i="8"/>
  <c r="M211" i="8"/>
  <c r="L211" i="8"/>
  <c r="K211" i="8"/>
  <c r="J211" i="8"/>
  <c r="I211" i="8"/>
  <c r="M210" i="8"/>
  <c r="L210" i="8"/>
  <c r="K210" i="8"/>
  <c r="J210" i="8"/>
  <c r="I210" i="8"/>
  <c r="M209" i="8"/>
  <c r="L209" i="8"/>
  <c r="K209" i="8"/>
  <c r="J209" i="8"/>
  <c r="I209" i="8"/>
  <c r="M208" i="8"/>
  <c r="L208" i="8"/>
  <c r="K208" i="8"/>
  <c r="J208" i="8"/>
  <c r="I208" i="8"/>
  <c r="M207" i="8"/>
  <c r="L207" i="8"/>
  <c r="K207" i="8"/>
  <c r="J207" i="8"/>
  <c r="I207" i="8"/>
  <c r="M206" i="8"/>
  <c r="L206" i="8"/>
  <c r="K206" i="8"/>
  <c r="J206" i="8"/>
  <c r="I206" i="8"/>
  <c r="M205" i="8"/>
  <c r="L205" i="8"/>
  <c r="K205" i="8"/>
  <c r="J205" i="8"/>
  <c r="I205" i="8"/>
  <c r="M204" i="8"/>
  <c r="L204" i="8"/>
  <c r="K204" i="8"/>
  <c r="J204" i="8"/>
  <c r="I204" i="8"/>
  <c r="M203" i="8"/>
  <c r="L203" i="8"/>
  <c r="K203" i="8"/>
  <c r="J203" i="8"/>
  <c r="I203" i="8"/>
  <c r="M202" i="8"/>
  <c r="L202" i="8"/>
  <c r="K202" i="8"/>
  <c r="J202" i="8"/>
  <c r="I202" i="8"/>
  <c r="M201" i="8"/>
  <c r="L201" i="8"/>
  <c r="K201" i="8"/>
  <c r="J201" i="8"/>
  <c r="I201" i="8"/>
  <c r="M200" i="8"/>
  <c r="L200" i="8"/>
  <c r="K200" i="8"/>
  <c r="J200" i="8"/>
  <c r="I200" i="8"/>
  <c r="M199" i="8"/>
  <c r="L199" i="8"/>
  <c r="K199" i="8"/>
  <c r="J199" i="8"/>
  <c r="I199" i="8"/>
  <c r="M198" i="8"/>
  <c r="L198" i="8"/>
  <c r="K198" i="8"/>
  <c r="J198" i="8"/>
  <c r="I198" i="8"/>
  <c r="M197" i="8"/>
  <c r="L197" i="8"/>
  <c r="K197" i="8"/>
  <c r="J197" i="8"/>
  <c r="I197" i="8"/>
  <c r="M196" i="8"/>
  <c r="L196" i="8"/>
  <c r="K196" i="8"/>
  <c r="J196" i="8"/>
  <c r="I196" i="8"/>
  <c r="M195" i="8"/>
  <c r="L195" i="8"/>
  <c r="K195" i="8"/>
  <c r="J195" i="8"/>
  <c r="I195" i="8"/>
  <c r="M194" i="8"/>
  <c r="L194" i="8"/>
  <c r="K194" i="8"/>
  <c r="J194" i="8"/>
  <c r="I194" i="8"/>
  <c r="M193" i="8"/>
  <c r="L193" i="8"/>
  <c r="K193" i="8"/>
  <c r="J193" i="8"/>
  <c r="I193" i="8"/>
  <c r="M192" i="8"/>
  <c r="L192" i="8"/>
  <c r="K192" i="8"/>
  <c r="J192" i="8"/>
  <c r="I192" i="8"/>
  <c r="M191" i="8"/>
  <c r="L191" i="8"/>
  <c r="K191" i="8"/>
  <c r="J191" i="8"/>
  <c r="I191" i="8"/>
  <c r="M190" i="8"/>
  <c r="L190" i="8"/>
  <c r="K190" i="8"/>
  <c r="J190" i="8"/>
  <c r="I190" i="8"/>
  <c r="M189" i="8"/>
  <c r="L189" i="8"/>
  <c r="K189" i="8"/>
  <c r="J189" i="8"/>
  <c r="I189" i="8"/>
  <c r="M188" i="8"/>
  <c r="L188" i="8"/>
  <c r="K188" i="8"/>
  <c r="J188" i="8"/>
  <c r="I188" i="8"/>
  <c r="M187" i="8"/>
  <c r="L187" i="8"/>
  <c r="K187" i="8"/>
  <c r="J187" i="8"/>
  <c r="I187" i="8"/>
  <c r="M186" i="8"/>
  <c r="L186" i="8"/>
  <c r="K186" i="8"/>
  <c r="J186" i="8"/>
  <c r="I186" i="8"/>
  <c r="M185" i="8"/>
  <c r="L185" i="8"/>
  <c r="K185" i="8"/>
  <c r="J185" i="8"/>
  <c r="I185" i="8"/>
  <c r="M184" i="8"/>
  <c r="L184" i="8"/>
  <c r="K184" i="8"/>
  <c r="J184" i="8"/>
  <c r="I184" i="8"/>
  <c r="M183" i="8"/>
  <c r="L183" i="8"/>
  <c r="K183" i="8"/>
  <c r="J183" i="8"/>
  <c r="I183" i="8"/>
  <c r="M182" i="8"/>
  <c r="L182" i="8"/>
  <c r="K182" i="8"/>
  <c r="J182" i="8"/>
  <c r="I182" i="8"/>
  <c r="M181" i="8"/>
  <c r="L181" i="8"/>
  <c r="K181" i="8"/>
  <c r="J181" i="8"/>
  <c r="I181" i="8"/>
  <c r="M180" i="8"/>
  <c r="L180" i="8"/>
  <c r="K180" i="8"/>
  <c r="J180" i="8"/>
  <c r="I180" i="8"/>
  <c r="M179" i="8"/>
  <c r="L179" i="8"/>
  <c r="K179" i="8"/>
  <c r="J179" i="8"/>
  <c r="I179" i="8"/>
  <c r="M178" i="8"/>
  <c r="L178" i="8"/>
  <c r="K178" i="8"/>
  <c r="J178" i="8"/>
  <c r="I178" i="8"/>
  <c r="M177" i="8"/>
  <c r="L177" i="8"/>
  <c r="K177" i="8"/>
  <c r="J177" i="8"/>
  <c r="I177" i="8"/>
  <c r="M176" i="8"/>
  <c r="L176" i="8"/>
  <c r="K176" i="8"/>
  <c r="J176" i="8"/>
  <c r="I176" i="8"/>
  <c r="M175" i="8"/>
  <c r="L175" i="8"/>
  <c r="K175" i="8"/>
  <c r="J175" i="8"/>
  <c r="I175" i="8"/>
  <c r="M174" i="8"/>
  <c r="L174" i="8"/>
  <c r="K174" i="8"/>
  <c r="J174" i="8"/>
  <c r="I174" i="8"/>
  <c r="M173" i="8"/>
  <c r="L173" i="8"/>
  <c r="K173" i="8"/>
  <c r="J173" i="8"/>
  <c r="I173" i="8"/>
  <c r="M172" i="8"/>
  <c r="L172" i="8"/>
  <c r="K172" i="8"/>
  <c r="J172" i="8"/>
  <c r="I172" i="8"/>
  <c r="M171" i="8"/>
  <c r="L171" i="8"/>
  <c r="K171" i="8"/>
  <c r="J171" i="8"/>
  <c r="I171" i="8"/>
  <c r="M170" i="8"/>
  <c r="L170" i="8"/>
  <c r="K170" i="8"/>
  <c r="J170" i="8"/>
  <c r="I170" i="8"/>
  <c r="M169" i="8"/>
  <c r="L169" i="8"/>
  <c r="K169" i="8"/>
  <c r="J169" i="8"/>
  <c r="I169" i="8"/>
  <c r="M168" i="8"/>
  <c r="L168" i="8"/>
  <c r="K168" i="8"/>
  <c r="J168" i="8"/>
  <c r="I168" i="8"/>
  <c r="M167" i="8"/>
  <c r="L167" i="8"/>
  <c r="K167" i="8"/>
  <c r="J167" i="8"/>
  <c r="I167" i="8"/>
  <c r="M166" i="8"/>
  <c r="L166" i="8"/>
  <c r="K166" i="8"/>
  <c r="J166" i="8"/>
  <c r="I166" i="8"/>
  <c r="M165" i="8"/>
  <c r="L165" i="8"/>
  <c r="K165" i="8"/>
  <c r="J165" i="8"/>
  <c r="I165" i="8"/>
  <c r="M164" i="8"/>
  <c r="L164" i="8"/>
  <c r="K164" i="8"/>
  <c r="J164" i="8"/>
  <c r="I164" i="8"/>
  <c r="M163" i="8"/>
  <c r="L163" i="8"/>
  <c r="K163" i="8"/>
  <c r="J163" i="8"/>
  <c r="I163" i="8"/>
  <c r="M162" i="8"/>
  <c r="L162" i="8"/>
  <c r="K162" i="8"/>
  <c r="J162" i="8"/>
  <c r="I162" i="8"/>
  <c r="M161" i="8"/>
  <c r="L161" i="8"/>
  <c r="K161" i="8"/>
  <c r="J161" i="8"/>
  <c r="I161" i="8"/>
  <c r="M160" i="8"/>
  <c r="L160" i="8"/>
  <c r="K160" i="8"/>
  <c r="J160" i="8"/>
  <c r="I160" i="8"/>
  <c r="M159" i="8"/>
  <c r="L159" i="8"/>
  <c r="K159" i="8"/>
  <c r="J159" i="8"/>
  <c r="I159" i="8"/>
  <c r="M158" i="8"/>
  <c r="L158" i="8"/>
  <c r="K158" i="8"/>
  <c r="J158" i="8"/>
  <c r="I158" i="8"/>
  <c r="M157" i="8"/>
  <c r="L157" i="8"/>
  <c r="K157" i="8"/>
  <c r="J157" i="8"/>
  <c r="I157" i="8"/>
  <c r="M156" i="8"/>
  <c r="L156" i="8"/>
  <c r="K156" i="8"/>
  <c r="J156" i="8"/>
  <c r="I156" i="8"/>
  <c r="M155" i="8"/>
  <c r="L155" i="8"/>
  <c r="K155" i="8"/>
  <c r="J155" i="8"/>
  <c r="I155" i="8"/>
  <c r="M154" i="8"/>
  <c r="L154" i="8"/>
  <c r="K154" i="8"/>
  <c r="J154" i="8"/>
  <c r="I154" i="8"/>
  <c r="M153" i="8"/>
  <c r="L153" i="8"/>
  <c r="K153" i="8"/>
  <c r="J153" i="8"/>
  <c r="I153" i="8"/>
  <c r="M152" i="8"/>
  <c r="L152" i="8"/>
  <c r="K152" i="8"/>
  <c r="J152" i="8"/>
  <c r="I152" i="8"/>
  <c r="M151" i="8"/>
  <c r="L151" i="8"/>
  <c r="K151" i="8"/>
  <c r="J151" i="8"/>
  <c r="I151" i="8"/>
  <c r="M150" i="8"/>
  <c r="L150" i="8"/>
  <c r="K150" i="8"/>
  <c r="J150" i="8"/>
  <c r="I150" i="8"/>
  <c r="M149" i="8"/>
  <c r="L149" i="8"/>
  <c r="K149" i="8"/>
  <c r="J149" i="8"/>
  <c r="I149" i="8"/>
  <c r="M148" i="8"/>
  <c r="L148" i="8"/>
  <c r="K148" i="8"/>
  <c r="J148" i="8"/>
  <c r="I148" i="8"/>
  <c r="M147" i="8"/>
  <c r="L147" i="8"/>
  <c r="K147" i="8"/>
  <c r="J147" i="8"/>
  <c r="I147" i="8"/>
  <c r="M146" i="8"/>
  <c r="L146" i="8"/>
  <c r="K146" i="8"/>
  <c r="J146" i="8"/>
  <c r="I146" i="8"/>
  <c r="M145" i="8"/>
  <c r="L145" i="8"/>
  <c r="K145" i="8"/>
  <c r="J145" i="8"/>
  <c r="I145" i="8"/>
  <c r="M144" i="8"/>
  <c r="L144" i="8"/>
  <c r="K144" i="8"/>
  <c r="J144" i="8"/>
  <c r="I144" i="8"/>
  <c r="M143" i="8"/>
  <c r="L143" i="8"/>
  <c r="K143" i="8"/>
  <c r="J143" i="8"/>
  <c r="I143" i="8"/>
  <c r="M142" i="8"/>
  <c r="L142" i="8"/>
  <c r="K142" i="8"/>
  <c r="J142" i="8"/>
  <c r="I142" i="8"/>
  <c r="M141" i="8"/>
  <c r="L141" i="8"/>
  <c r="K141" i="8"/>
  <c r="J141" i="8"/>
  <c r="I141" i="8"/>
  <c r="M140" i="8"/>
  <c r="L140" i="8"/>
  <c r="K140" i="8"/>
  <c r="J140" i="8"/>
  <c r="I140" i="8"/>
  <c r="M139" i="8"/>
  <c r="L139" i="8"/>
  <c r="K139" i="8"/>
  <c r="J139" i="8"/>
  <c r="I139" i="8"/>
  <c r="M138" i="8"/>
  <c r="L138" i="8"/>
  <c r="K138" i="8"/>
  <c r="J138" i="8"/>
  <c r="I138" i="8"/>
  <c r="M137" i="8"/>
  <c r="L137" i="8"/>
  <c r="K137" i="8"/>
  <c r="J137" i="8"/>
  <c r="I137" i="8"/>
  <c r="M136" i="8"/>
  <c r="L136" i="8"/>
  <c r="K136" i="8"/>
  <c r="J136" i="8"/>
  <c r="I136" i="8"/>
  <c r="M135" i="8"/>
  <c r="L135" i="8"/>
  <c r="K135" i="8"/>
  <c r="J135" i="8"/>
  <c r="I135" i="8"/>
  <c r="M134" i="8"/>
  <c r="L134" i="8"/>
  <c r="K134" i="8"/>
  <c r="J134" i="8"/>
  <c r="I134" i="8"/>
  <c r="M133" i="8"/>
  <c r="L133" i="8"/>
  <c r="K133" i="8"/>
  <c r="J133" i="8"/>
  <c r="I133" i="8"/>
  <c r="M132" i="8"/>
  <c r="L132" i="8"/>
  <c r="K132" i="8"/>
  <c r="J132" i="8"/>
  <c r="I132" i="8"/>
  <c r="M131" i="8"/>
  <c r="L131" i="8"/>
  <c r="K131" i="8"/>
  <c r="J131" i="8"/>
  <c r="I131" i="8"/>
  <c r="M130" i="8"/>
  <c r="L130" i="8"/>
  <c r="K130" i="8"/>
  <c r="J130" i="8"/>
  <c r="I130" i="8"/>
  <c r="M129" i="8"/>
  <c r="L129" i="8"/>
  <c r="K129" i="8"/>
  <c r="J129" i="8"/>
  <c r="I129" i="8"/>
  <c r="M128" i="8"/>
  <c r="L128" i="8"/>
  <c r="K128" i="8"/>
  <c r="J128" i="8"/>
  <c r="I128" i="8"/>
  <c r="M127" i="8"/>
  <c r="L127" i="8"/>
  <c r="K127" i="8"/>
  <c r="J127" i="8"/>
  <c r="I127" i="8"/>
  <c r="M126" i="8"/>
  <c r="L126" i="8"/>
  <c r="K126" i="8"/>
  <c r="J126" i="8"/>
  <c r="I126" i="8"/>
  <c r="M125" i="8"/>
  <c r="L125" i="8"/>
  <c r="K125" i="8"/>
  <c r="J125" i="8"/>
  <c r="I125" i="8"/>
  <c r="M124" i="8"/>
  <c r="L124" i="8"/>
  <c r="K124" i="8"/>
  <c r="J124" i="8"/>
  <c r="I124" i="8"/>
  <c r="M123" i="8"/>
  <c r="L123" i="8"/>
  <c r="K123" i="8"/>
  <c r="J123" i="8"/>
  <c r="I123" i="8"/>
  <c r="M122" i="8"/>
  <c r="L122" i="8"/>
  <c r="K122" i="8"/>
  <c r="J122" i="8"/>
  <c r="I122" i="8"/>
  <c r="M121" i="8"/>
  <c r="L121" i="8"/>
  <c r="K121" i="8"/>
  <c r="J121" i="8"/>
  <c r="I121" i="8"/>
  <c r="M120" i="8"/>
  <c r="L120" i="8"/>
  <c r="K120" i="8"/>
  <c r="J120" i="8"/>
  <c r="I120" i="8"/>
  <c r="M119" i="8"/>
  <c r="L119" i="8"/>
  <c r="K119" i="8"/>
  <c r="J119" i="8"/>
  <c r="I119" i="8"/>
  <c r="M118" i="8"/>
  <c r="L118" i="8"/>
  <c r="K118" i="8"/>
  <c r="J118" i="8"/>
  <c r="I118" i="8"/>
  <c r="M117" i="8"/>
  <c r="L117" i="8"/>
  <c r="K117" i="8"/>
  <c r="J117" i="8"/>
  <c r="I117" i="8"/>
  <c r="M116" i="8"/>
  <c r="L116" i="8"/>
  <c r="K116" i="8"/>
  <c r="J116" i="8"/>
  <c r="I116" i="8"/>
  <c r="M115" i="8"/>
  <c r="L115" i="8"/>
  <c r="K115" i="8"/>
  <c r="J115" i="8"/>
  <c r="I115" i="8"/>
  <c r="M114" i="8"/>
  <c r="L114" i="8"/>
  <c r="K114" i="8"/>
  <c r="J114" i="8"/>
  <c r="I114" i="8"/>
  <c r="M113" i="8"/>
  <c r="L113" i="8"/>
  <c r="K113" i="8"/>
  <c r="J113" i="8"/>
  <c r="I113" i="8"/>
  <c r="M112" i="8"/>
  <c r="L112" i="8"/>
  <c r="K112" i="8"/>
  <c r="J112" i="8"/>
  <c r="I112" i="8"/>
  <c r="M111" i="8"/>
  <c r="L111" i="8"/>
  <c r="K111" i="8"/>
  <c r="J111" i="8"/>
  <c r="I111" i="8"/>
  <c r="M110" i="8"/>
  <c r="L110" i="8"/>
  <c r="K110" i="8"/>
  <c r="J110" i="8"/>
  <c r="I110" i="8"/>
  <c r="M109" i="8"/>
  <c r="L109" i="8"/>
  <c r="K109" i="8"/>
  <c r="J109" i="8"/>
  <c r="I109" i="8"/>
  <c r="M108" i="8"/>
  <c r="L108" i="8"/>
  <c r="K108" i="8"/>
  <c r="J108" i="8"/>
  <c r="I108" i="8"/>
  <c r="M107" i="8"/>
  <c r="L107" i="8"/>
  <c r="K107" i="8"/>
  <c r="J107" i="8"/>
  <c r="I107" i="8"/>
  <c r="M106" i="8"/>
  <c r="L106" i="8"/>
  <c r="K106" i="8"/>
  <c r="J106" i="8"/>
  <c r="I106" i="8"/>
  <c r="M105" i="8"/>
  <c r="L105" i="8"/>
  <c r="K105" i="8"/>
  <c r="J105" i="8"/>
  <c r="I105" i="8"/>
  <c r="M104" i="8"/>
  <c r="L104" i="8"/>
  <c r="K104" i="8"/>
  <c r="J104" i="8"/>
  <c r="I104" i="8"/>
  <c r="M103" i="8"/>
  <c r="L103" i="8"/>
  <c r="K103" i="8"/>
  <c r="J103" i="8"/>
  <c r="I103" i="8"/>
  <c r="M102" i="8"/>
  <c r="L102" i="8"/>
  <c r="K102" i="8"/>
  <c r="J102" i="8"/>
  <c r="I102" i="8"/>
  <c r="M101" i="8"/>
  <c r="L101" i="8"/>
  <c r="K101" i="8"/>
  <c r="J101" i="8"/>
  <c r="I101" i="8"/>
  <c r="M100" i="8"/>
  <c r="L100" i="8"/>
  <c r="K100" i="8"/>
  <c r="J100" i="8"/>
  <c r="I100" i="8"/>
  <c r="M99" i="8"/>
  <c r="L99" i="8"/>
  <c r="K99" i="8"/>
  <c r="J99" i="8"/>
  <c r="I99" i="8"/>
  <c r="M98" i="8"/>
  <c r="L98" i="8"/>
  <c r="K98" i="8"/>
  <c r="J98" i="8"/>
  <c r="I98" i="8"/>
  <c r="M97" i="8"/>
  <c r="L97" i="8"/>
  <c r="K97" i="8"/>
  <c r="J97" i="8"/>
  <c r="I97" i="8"/>
  <c r="M96" i="8"/>
  <c r="L96" i="8"/>
  <c r="K96" i="8"/>
  <c r="J96" i="8"/>
  <c r="I96" i="8"/>
  <c r="M95" i="8"/>
  <c r="L95" i="8"/>
  <c r="K95" i="8"/>
  <c r="J95" i="8"/>
  <c r="I95" i="8"/>
  <c r="M94" i="8"/>
  <c r="L94" i="8"/>
  <c r="K94" i="8"/>
  <c r="J94" i="8"/>
  <c r="I94" i="8"/>
  <c r="M93" i="8"/>
  <c r="L93" i="8"/>
  <c r="K93" i="8"/>
  <c r="J93" i="8"/>
  <c r="I93" i="8"/>
  <c r="M92" i="8"/>
  <c r="L92" i="8"/>
  <c r="K92" i="8"/>
  <c r="J92" i="8"/>
  <c r="I92" i="8"/>
  <c r="M91" i="8"/>
  <c r="L91" i="8"/>
  <c r="K91" i="8"/>
  <c r="J91" i="8"/>
  <c r="I91" i="8"/>
  <c r="M90" i="8"/>
  <c r="L90" i="8"/>
  <c r="K90" i="8"/>
  <c r="J90" i="8"/>
  <c r="I90" i="8"/>
  <c r="M89" i="8"/>
  <c r="L89" i="8"/>
  <c r="K89" i="8"/>
  <c r="J89" i="8"/>
  <c r="I89" i="8"/>
  <c r="M88" i="8"/>
  <c r="L88" i="8"/>
  <c r="K88" i="8"/>
  <c r="J88" i="8"/>
  <c r="I88" i="8"/>
  <c r="M87" i="8"/>
  <c r="L87" i="8"/>
  <c r="K87" i="8"/>
  <c r="J87" i="8"/>
  <c r="I87" i="8"/>
  <c r="M86" i="8"/>
  <c r="L86" i="8"/>
  <c r="K86" i="8"/>
  <c r="J86" i="8"/>
  <c r="I86" i="8"/>
  <c r="M85" i="8"/>
  <c r="L85" i="8"/>
  <c r="K85" i="8"/>
  <c r="J85" i="8"/>
  <c r="I85" i="8"/>
  <c r="M84" i="8"/>
  <c r="L84" i="8"/>
  <c r="K84" i="8"/>
  <c r="J84" i="8"/>
  <c r="I84" i="8"/>
  <c r="M83" i="8"/>
  <c r="L83" i="8"/>
  <c r="K83" i="8"/>
  <c r="J83" i="8"/>
  <c r="I83" i="8"/>
  <c r="M82" i="8"/>
  <c r="L82" i="8"/>
  <c r="K82" i="8"/>
  <c r="J82" i="8"/>
  <c r="I82" i="8"/>
  <c r="M81" i="8"/>
  <c r="L81" i="8"/>
  <c r="K81" i="8"/>
  <c r="J81" i="8"/>
  <c r="I81" i="8"/>
  <c r="M80" i="8"/>
  <c r="L80" i="8"/>
  <c r="K80" i="8"/>
  <c r="J80" i="8"/>
  <c r="I80" i="8"/>
  <c r="M79" i="8"/>
  <c r="L79" i="8"/>
  <c r="K79" i="8"/>
  <c r="J79" i="8"/>
  <c r="I79" i="8"/>
  <c r="M78" i="8"/>
  <c r="L78" i="8"/>
  <c r="K78" i="8"/>
  <c r="J78" i="8"/>
  <c r="I78" i="8"/>
  <c r="M77" i="8"/>
  <c r="L77" i="8"/>
  <c r="K77" i="8"/>
  <c r="J77" i="8"/>
  <c r="I77" i="8"/>
  <c r="M76" i="8"/>
  <c r="L76" i="8"/>
  <c r="K76" i="8"/>
  <c r="J76" i="8"/>
  <c r="I76" i="8"/>
  <c r="M75" i="8"/>
  <c r="L75" i="8"/>
  <c r="K75" i="8"/>
  <c r="J75" i="8"/>
  <c r="I75" i="8"/>
  <c r="M74" i="8"/>
  <c r="L74" i="8"/>
  <c r="K74" i="8"/>
  <c r="J74" i="8"/>
  <c r="I74" i="8"/>
  <c r="M73" i="8"/>
  <c r="L73" i="8"/>
  <c r="K73" i="8"/>
  <c r="J73" i="8"/>
  <c r="I73" i="8"/>
  <c r="M72" i="8"/>
  <c r="L72" i="8"/>
  <c r="K72" i="8"/>
  <c r="J72" i="8"/>
  <c r="I72" i="8"/>
  <c r="M71" i="8"/>
  <c r="L71" i="8"/>
  <c r="K71" i="8"/>
  <c r="J71" i="8"/>
  <c r="I71" i="8"/>
  <c r="M70" i="8"/>
  <c r="L70" i="8"/>
  <c r="K70" i="8"/>
  <c r="J70" i="8"/>
  <c r="I70" i="8"/>
  <c r="M69" i="8"/>
  <c r="L69" i="8"/>
  <c r="K69" i="8"/>
  <c r="J69" i="8"/>
  <c r="I69" i="8"/>
  <c r="M68" i="8"/>
  <c r="L68" i="8"/>
  <c r="K68" i="8"/>
  <c r="J68" i="8"/>
  <c r="I68" i="8"/>
  <c r="M67" i="8"/>
  <c r="L67" i="8"/>
  <c r="K67" i="8"/>
  <c r="J67" i="8"/>
  <c r="I67" i="8"/>
  <c r="M66" i="8"/>
  <c r="L66" i="8"/>
  <c r="K66" i="8"/>
  <c r="J66" i="8"/>
  <c r="I66" i="8"/>
  <c r="M65" i="8"/>
  <c r="L65" i="8"/>
  <c r="K65" i="8"/>
  <c r="J65" i="8"/>
  <c r="I65" i="8"/>
  <c r="M64" i="8"/>
  <c r="L64" i="8"/>
  <c r="K64" i="8"/>
  <c r="J64" i="8"/>
  <c r="I64" i="8"/>
  <c r="M63" i="8"/>
  <c r="L63" i="8"/>
  <c r="K63" i="8"/>
  <c r="J63" i="8"/>
  <c r="I63" i="8"/>
  <c r="M62" i="8"/>
  <c r="L62" i="8"/>
  <c r="K62" i="8"/>
  <c r="J62" i="8"/>
  <c r="I62" i="8"/>
  <c r="M61" i="8"/>
  <c r="L61" i="8"/>
  <c r="K61" i="8"/>
  <c r="J61" i="8"/>
  <c r="I61" i="8"/>
  <c r="M60" i="8"/>
  <c r="L60" i="8"/>
  <c r="K60" i="8"/>
  <c r="J60" i="8"/>
  <c r="I60" i="8"/>
  <c r="M59" i="8"/>
  <c r="L59" i="8"/>
  <c r="K59" i="8"/>
  <c r="J59" i="8"/>
  <c r="I59" i="8"/>
  <c r="M58" i="8"/>
  <c r="L58" i="8"/>
  <c r="K58" i="8"/>
  <c r="J58" i="8"/>
  <c r="I58" i="8"/>
  <c r="M57" i="8"/>
  <c r="L57" i="8"/>
  <c r="K57" i="8"/>
  <c r="J57" i="8"/>
  <c r="I57" i="8"/>
  <c r="M56" i="8"/>
  <c r="L56" i="8"/>
  <c r="K56" i="8"/>
  <c r="J56" i="8"/>
  <c r="I56" i="8"/>
  <c r="M55" i="8"/>
  <c r="L55" i="8"/>
  <c r="K55" i="8"/>
  <c r="J55" i="8"/>
  <c r="I55" i="8"/>
  <c r="M54" i="8"/>
  <c r="L54" i="8"/>
  <c r="K54" i="8"/>
  <c r="J54" i="8"/>
  <c r="I54" i="8"/>
  <c r="M53" i="8"/>
  <c r="L53" i="8"/>
  <c r="K53" i="8"/>
  <c r="J53" i="8"/>
  <c r="I53" i="8"/>
  <c r="M52" i="8"/>
  <c r="L52" i="8"/>
  <c r="K52" i="8"/>
  <c r="J52" i="8"/>
  <c r="I52" i="8"/>
  <c r="M51" i="8"/>
  <c r="L51" i="8"/>
  <c r="K51" i="8"/>
  <c r="J51" i="8"/>
  <c r="I51" i="8"/>
  <c r="M50" i="8"/>
  <c r="L50" i="8"/>
  <c r="K50" i="8"/>
  <c r="J50" i="8"/>
  <c r="I50" i="8"/>
  <c r="M49" i="8"/>
  <c r="L49" i="8"/>
  <c r="K49" i="8"/>
  <c r="J49" i="8"/>
  <c r="I49" i="8"/>
  <c r="M48" i="8"/>
  <c r="L48" i="8"/>
  <c r="K48" i="8"/>
  <c r="J48" i="8"/>
  <c r="I48" i="8"/>
  <c r="M47" i="8"/>
  <c r="L47" i="8"/>
  <c r="K47" i="8"/>
  <c r="J47" i="8"/>
  <c r="I47" i="8"/>
  <c r="M46" i="8"/>
  <c r="L46" i="8"/>
  <c r="K46" i="8"/>
  <c r="J46" i="8"/>
  <c r="I46" i="8"/>
  <c r="M45" i="8"/>
  <c r="L45" i="8"/>
  <c r="K45" i="8"/>
  <c r="J45" i="8"/>
  <c r="I45" i="8"/>
  <c r="M44" i="8"/>
  <c r="L44" i="8"/>
  <c r="K44" i="8"/>
  <c r="J44" i="8"/>
  <c r="I44" i="8"/>
  <c r="M43" i="8"/>
  <c r="L43" i="8"/>
  <c r="K43" i="8"/>
  <c r="J43" i="8"/>
  <c r="I43" i="8"/>
  <c r="M42" i="8"/>
  <c r="L42" i="8"/>
  <c r="K42" i="8"/>
  <c r="J42" i="8"/>
  <c r="I42" i="8"/>
  <c r="M41" i="8"/>
  <c r="L41" i="8"/>
  <c r="K41" i="8"/>
  <c r="J41" i="8"/>
  <c r="I41" i="8"/>
  <c r="M40" i="8"/>
  <c r="L40" i="8"/>
  <c r="K40" i="8"/>
  <c r="J40" i="8"/>
  <c r="I40" i="8"/>
  <c r="M39" i="8"/>
  <c r="L39" i="8"/>
  <c r="K39" i="8"/>
  <c r="J39" i="8"/>
  <c r="I39" i="8"/>
  <c r="M38" i="8"/>
  <c r="L38" i="8"/>
  <c r="K38" i="8"/>
  <c r="J38" i="8"/>
  <c r="I38" i="8"/>
  <c r="M37" i="8"/>
  <c r="L37" i="8"/>
  <c r="K37" i="8"/>
  <c r="J37" i="8"/>
  <c r="I37" i="8"/>
  <c r="M36" i="8"/>
  <c r="L36" i="8"/>
  <c r="K36" i="8"/>
  <c r="J36" i="8"/>
  <c r="I36" i="8"/>
  <c r="M35" i="8"/>
  <c r="L35" i="8"/>
  <c r="K35" i="8"/>
  <c r="J35" i="8"/>
  <c r="I35" i="8"/>
  <c r="M34" i="8"/>
  <c r="L34" i="8"/>
  <c r="K34" i="8"/>
  <c r="J34" i="8"/>
  <c r="I34" i="8"/>
  <c r="M33" i="8"/>
  <c r="L33" i="8"/>
  <c r="K33" i="8"/>
  <c r="J33" i="8"/>
  <c r="I33" i="8"/>
  <c r="M32" i="8"/>
  <c r="L32" i="8"/>
  <c r="K32" i="8"/>
  <c r="J32" i="8"/>
  <c r="I32" i="8"/>
  <c r="M31" i="8"/>
  <c r="L31" i="8"/>
  <c r="K31" i="8"/>
  <c r="J31" i="8"/>
  <c r="I31" i="8"/>
  <c r="M30" i="8"/>
  <c r="L30" i="8"/>
  <c r="K30" i="8"/>
  <c r="J30" i="8"/>
  <c r="I30" i="8"/>
  <c r="M29" i="8"/>
  <c r="L29" i="8"/>
  <c r="K29" i="8"/>
  <c r="J29" i="8"/>
  <c r="I29" i="8"/>
  <c r="M28" i="8"/>
  <c r="L28" i="8"/>
  <c r="K28" i="8"/>
  <c r="J28" i="8"/>
  <c r="I28" i="8"/>
  <c r="M27" i="8"/>
  <c r="L27" i="8"/>
  <c r="K27" i="8"/>
  <c r="J27" i="8"/>
  <c r="I27" i="8"/>
  <c r="M26" i="8"/>
  <c r="L26" i="8"/>
  <c r="K26" i="8"/>
  <c r="J26" i="8"/>
  <c r="I26" i="8"/>
  <c r="M25" i="8"/>
  <c r="L25" i="8"/>
  <c r="K25" i="8"/>
  <c r="J25" i="8"/>
  <c r="I25" i="8"/>
  <c r="M24" i="8"/>
  <c r="L24" i="8"/>
  <c r="K24" i="8"/>
  <c r="J24" i="8"/>
  <c r="I24" i="8"/>
  <c r="M23" i="8"/>
  <c r="L23" i="8"/>
  <c r="K23" i="8"/>
  <c r="J23" i="8"/>
  <c r="I23" i="8"/>
  <c r="M22" i="8"/>
  <c r="L22" i="8"/>
  <c r="K22" i="8"/>
  <c r="J22" i="8"/>
  <c r="I22" i="8"/>
  <c r="M21" i="8"/>
  <c r="L21" i="8"/>
  <c r="K21" i="8"/>
  <c r="J21" i="8"/>
  <c r="I21" i="8"/>
  <c r="M20" i="8"/>
  <c r="L20" i="8"/>
  <c r="K20" i="8"/>
  <c r="J20" i="8"/>
  <c r="I20" i="8"/>
  <c r="M19" i="8"/>
  <c r="L19" i="8"/>
  <c r="K19" i="8"/>
  <c r="J19" i="8"/>
  <c r="I19" i="8"/>
  <c r="M18" i="8"/>
  <c r="L18" i="8"/>
  <c r="K18" i="8"/>
  <c r="J18" i="8"/>
  <c r="I18" i="8"/>
  <c r="M17" i="8"/>
  <c r="L17" i="8"/>
  <c r="K17" i="8"/>
  <c r="J17" i="8"/>
  <c r="I17" i="8"/>
  <c r="M16" i="8"/>
  <c r="L16" i="8"/>
  <c r="K16" i="8"/>
  <c r="J16" i="8"/>
  <c r="I16" i="8"/>
  <c r="M15" i="8"/>
  <c r="L15" i="8"/>
  <c r="K15" i="8"/>
  <c r="J15" i="8"/>
  <c r="I15" i="8"/>
  <c r="M14" i="8"/>
  <c r="L14" i="8"/>
  <c r="K14" i="8"/>
  <c r="J14" i="8"/>
  <c r="I14" i="8"/>
  <c r="M13" i="8"/>
  <c r="L13" i="8"/>
  <c r="K13" i="8"/>
  <c r="J13" i="8"/>
  <c r="I13" i="8"/>
  <c r="M12" i="8"/>
  <c r="L12" i="8"/>
  <c r="K12" i="8"/>
  <c r="J12" i="8"/>
  <c r="I12" i="8"/>
  <c r="M11" i="8"/>
  <c r="L11" i="8"/>
  <c r="K11" i="8"/>
  <c r="J11" i="8"/>
  <c r="I11" i="8"/>
  <c r="M10" i="8"/>
  <c r="L10" i="8"/>
  <c r="K10" i="8"/>
  <c r="J10" i="8"/>
  <c r="I10" i="8"/>
  <c r="M9" i="8"/>
  <c r="L9" i="8"/>
  <c r="K9" i="8"/>
  <c r="J9" i="8"/>
  <c r="I9" i="8"/>
  <c r="M8" i="8"/>
  <c r="L8" i="8"/>
  <c r="K8" i="8"/>
  <c r="J8" i="8"/>
  <c r="I8" i="8"/>
  <c r="M7" i="8"/>
  <c r="L7" i="8"/>
  <c r="K7" i="8"/>
  <c r="J7" i="8"/>
  <c r="I7" i="8"/>
  <c r="M6" i="8"/>
  <c r="L6" i="8"/>
  <c r="K6" i="8"/>
  <c r="J6" i="8"/>
  <c r="I6" i="8"/>
  <c r="M5" i="8"/>
  <c r="L5" i="8"/>
  <c r="K5" i="8"/>
  <c r="J5" i="8"/>
  <c r="I5" i="8"/>
  <c r="M4" i="8"/>
  <c r="L4" i="8"/>
  <c r="K4" i="8"/>
  <c r="J4" i="8"/>
  <c r="I4" i="8"/>
  <c r="M3" i="8"/>
  <c r="L3" i="8"/>
  <c r="K3" i="8"/>
  <c r="J3" i="8"/>
  <c r="I3" i="8"/>
  <c r="M2" i="8"/>
  <c r="L2" i="8"/>
  <c r="K2" i="8"/>
  <c r="J2" i="8"/>
  <c r="I2" i="8"/>
  <c r="K57" i="7"/>
  <c r="J57" i="7"/>
  <c r="I57" i="7"/>
  <c r="G57" i="7"/>
  <c r="I56" i="7"/>
  <c r="I55" i="7"/>
  <c r="I54" i="7"/>
  <c r="K53" i="7"/>
  <c r="I53" i="7"/>
  <c r="I52" i="7"/>
  <c r="I51" i="7"/>
  <c r="I50" i="7"/>
  <c r="D26" i="7"/>
  <c r="D25" i="7"/>
  <c r="D24" i="7"/>
  <c r="D23" i="7"/>
  <c r="B22" i="7"/>
  <c r="B21" i="7"/>
  <c r="I20" i="7"/>
  <c r="H20" i="7"/>
  <c r="B20" i="7"/>
  <c r="B19" i="7"/>
  <c r="B18" i="7"/>
  <c r="G16" i="7"/>
  <c r="F16" i="7"/>
  <c r="E16" i="7"/>
  <c r="D16" i="7"/>
  <c r="C16" i="7"/>
  <c r="C46" i="6"/>
  <c r="D21" i="6"/>
  <c r="D20" i="6"/>
  <c r="D19" i="6"/>
  <c r="V8" i="6"/>
  <c r="U8" i="6"/>
  <c r="T8" i="6"/>
  <c r="S8" i="6"/>
  <c r="R8" i="6"/>
  <c r="Q8" i="6"/>
  <c r="P8" i="6"/>
  <c r="O8" i="6"/>
  <c r="N8" i="6"/>
  <c r="M8" i="6"/>
  <c r="L8" i="6"/>
  <c r="K8" i="6"/>
  <c r="J8" i="6"/>
  <c r="I8" i="6"/>
  <c r="H8" i="6"/>
  <c r="G8" i="6"/>
  <c r="F8" i="6"/>
  <c r="E8" i="6"/>
  <c r="D8" i="6"/>
  <c r="C8" i="6"/>
  <c r="X20" i="5"/>
  <c r="Q20" i="5"/>
  <c r="Z19" i="5"/>
  <c r="X19" i="5"/>
  <c r="S19" i="5"/>
  <c r="Q19" i="5"/>
  <c r="Z17" i="5"/>
  <c r="X17" i="5"/>
  <c r="S17" i="5"/>
  <c r="Q17" i="5"/>
  <c r="Z15" i="5"/>
  <c r="X15" i="5"/>
  <c r="S15" i="5"/>
  <c r="Q15" i="5"/>
  <c r="E5" i="5"/>
  <c r="C5" i="5"/>
  <c r="L26" i="5" s="1"/>
  <c r="D37" i="4"/>
  <c r="D36" i="4"/>
  <c r="D35" i="4"/>
  <c r="D38" i="4" s="1"/>
  <c r="J26" i="5" l="1"/>
  <c r="K26" i="5"/>
  <c r="I26" i="5"/>
  <c r="H26" i="5"/>
  <c r="G26" i="5"/>
  <c r="C26" i="5"/>
  <c r="F26" i="5"/>
  <c r="E26" i="5"/>
  <c r="D26" i="5"/>
  <c r="I19" i="9"/>
  <c r="C40" i="13"/>
  <c r="D33" i="15"/>
  <c r="D34" i="15" s="1"/>
  <c r="E30" i="15"/>
  <c r="E32" i="17"/>
  <c r="D33" i="17"/>
  <c r="E38" i="9"/>
  <c r="E37" i="9"/>
  <c r="C39" i="15"/>
  <c r="D33" i="16"/>
  <c r="D34" i="16" s="1"/>
  <c r="E30" i="16"/>
  <c r="D40" i="16"/>
  <c r="F30" i="19"/>
  <c r="E33" i="19"/>
  <c r="H34" i="9"/>
  <c r="C40" i="15"/>
  <c r="C41" i="15" s="1"/>
  <c r="C12" i="12"/>
  <c r="D33" i="20"/>
  <c r="D34" i="20" s="1"/>
  <c r="E30" i="20"/>
  <c r="D40" i="20"/>
  <c r="D38" i="21"/>
  <c r="C39" i="24"/>
  <c r="C41" i="24"/>
  <c r="C33" i="18"/>
  <c r="C34" i="18" s="1"/>
  <c r="D30" i="18"/>
  <c r="C39" i="20"/>
  <c r="C33" i="17"/>
  <c r="C34" i="17" s="1"/>
  <c r="C40" i="17"/>
  <c r="C40" i="20"/>
  <c r="C41" i="20" s="1"/>
  <c r="D30" i="13"/>
  <c r="C33" i="13"/>
  <c r="C33" i="14"/>
  <c r="C34" i="14" s="1"/>
  <c r="D30" i="14"/>
  <c r="C39" i="22"/>
  <c r="C41" i="22"/>
  <c r="D33" i="19"/>
  <c r="D40" i="19"/>
  <c r="H34" i="23"/>
  <c r="H40" i="23"/>
  <c r="H38" i="23"/>
  <c r="C38" i="16"/>
  <c r="C39" i="16" s="1"/>
  <c r="D40" i="22"/>
  <c r="F30" i="17"/>
  <c r="I33" i="23"/>
  <c r="O30" i="24"/>
  <c r="N33" i="24"/>
  <c r="N34" i="24" s="1"/>
  <c r="C33" i="19"/>
  <c r="C38" i="19"/>
  <c r="D33" i="22"/>
  <c r="D34" i="22" s="1"/>
  <c r="C33" i="26"/>
  <c r="C34" i="26" s="1"/>
  <c r="C38" i="26"/>
  <c r="D30" i="26"/>
  <c r="C40" i="22"/>
  <c r="C38" i="22"/>
  <c r="M41" i="24"/>
  <c r="D38" i="22"/>
  <c r="E30" i="22"/>
  <c r="H33" i="22"/>
  <c r="H34" i="22" s="1"/>
  <c r="H40" i="22"/>
  <c r="C40" i="23"/>
  <c r="C33" i="23"/>
  <c r="C34" i="23" s="1"/>
  <c r="I30" i="22"/>
  <c r="D30" i="23"/>
  <c r="I40" i="23"/>
  <c r="J30" i="23"/>
  <c r="D40" i="17"/>
  <c r="C40" i="21"/>
  <c r="D33" i="21"/>
  <c r="E30" i="21"/>
  <c r="C33" i="21"/>
  <c r="C38" i="17"/>
  <c r="C38" i="24"/>
  <c r="C40" i="24"/>
  <c r="M38" i="24"/>
  <c r="M39" i="24" s="1"/>
  <c r="D30" i="24"/>
  <c r="I30" i="24"/>
  <c r="H33" i="24"/>
  <c r="F32" i="17" l="1"/>
  <c r="G32" i="17" s="1"/>
  <c r="H32" i="17" s="1"/>
  <c r="I32" i="17" s="1"/>
  <c r="J32" i="17" s="1"/>
  <c r="K32" i="17" s="1"/>
  <c r="L32" i="17" s="1"/>
  <c r="M32" i="17" s="1"/>
  <c r="N32" i="17" s="1"/>
  <c r="O32" i="17" s="1"/>
  <c r="P32" i="17" s="1"/>
  <c r="Q32" i="17" s="1"/>
  <c r="R32" i="17" s="1"/>
  <c r="S32" i="17" s="1"/>
  <c r="T32" i="17" s="1"/>
  <c r="U32" i="17" s="1"/>
  <c r="V32" i="17" s="1"/>
  <c r="E33" i="17"/>
  <c r="E34" i="17" s="1"/>
  <c r="J33" i="23"/>
  <c r="J34" i="23" s="1"/>
  <c r="K30" i="23"/>
  <c r="C38" i="23"/>
  <c r="H39" i="23"/>
  <c r="H41" i="23"/>
  <c r="H15" i="12"/>
  <c r="C41" i="14"/>
  <c r="C10" i="12"/>
  <c r="C41" i="23"/>
  <c r="C39" i="23"/>
  <c r="C15" i="12"/>
  <c r="D38" i="23"/>
  <c r="E30" i="23"/>
  <c r="D33" i="23"/>
  <c r="D34" i="23" s="1"/>
  <c r="H41" i="22"/>
  <c r="H18" i="12"/>
  <c r="C42" i="24"/>
  <c r="C43" i="24" s="1"/>
  <c r="C32" i="12"/>
  <c r="I34" i="23"/>
  <c r="I38" i="23"/>
  <c r="J30" i="22"/>
  <c r="I33" i="22"/>
  <c r="I34" i="22" s="1"/>
  <c r="E40" i="17"/>
  <c r="D34" i="19"/>
  <c r="D38" i="19"/>
  <c r="C43" i="16"/>
  <c r="C29" i="12"/>
  <c r="C42" i="16"/>
  <c r="E33" i="21"/>
  <c r="E34" i="21" s="1"/>
  <c r="F30" i="21"/>
  <c r="D34" i="17"/>
  <c r="D38" i="17"/>
  <c r="E33" i="20"/>
  <c r="E34" i="20" s="1"/>
  <c r="E38" i="20"/>
  <c r="E40" i="20"/>
  <c r="F30" i="20"/>
  <c r="D41" i="20"/>
  <c r="D9" i="12"/>
  <c r="D38" i="20"/>
  <c r="D39" i="20" s="1"/>
  <c r="C34" i="21"/>
  <c r="C38" i="21"/>
  <c r="F33" i="17"/>
  <c r="F34" i="17" s="1"/>
  <c r="G30" i="17"/>
  <c r="D34" i="21"/>
  <c r="D40" i="21"/>
  <c r="H38" i="22"/>
  <c r="H39" i="22" s="1"/>
  <c r="E34" i="19"/>
  <c r="E40" i="19"/>
  <c r="E38" i="19"/>
  <c r="F33" i="19"/>
  <c r="F34" i="19" s="1"/>
  <c r="G30" i="19"/>
  <c r="F40" i="19"/>
  <c r="C38" i="14"/>
  <c r="C39" i="14" s="1"/>
  <c r="E33" i="16"/>
  <c r="E34" i="16" s="1"/>
  <c r="F30" i="16"/>
  <c r="D45" i="9"/>
  <c r="D49" i="9"/>
  <c r="D40" i="14"/>
  <c r="D33" i="14"/>
  <c r="D34" i="14" s="1"/>
  <c r="D38" i="14"/>
  <c r="E30" i="14"/>
  <c r="C34" i="13"/>
  <c r="C38" i="13"/>
  <c r="F30" i="22"/>
  <c r="E33" i="22"/>
  <c r="E34" i="22" s="1"/>
  <c r="E30" i="13"/>
  <c r="D33" i="13"/>
  <c r="D34" i="13" s="1"/>
  <c r="C40" i="14"/>
  <c r="D39" i="22"/>
  <c r="D41" i="22"/>
  <c r="D18" i="12"/>
  <c r="C42" i="20"/>
  <c r="C43" i="20" s="1"/>
  <c r="C25" i="12"/>
  <c r="H34" i="24"/>
  <c r="H40" i="24"/>
  <c r="H38" i="24"/>
  <c r="N41" i="24"/>
  <c r="N16" i="12"/>
  <c r="D33" i="18"/>
  <c r="D34" i="18" s="1"/>
  <c r="E30" i="18"/>
  <c r="E33" i="15"/>
  <c r="E34" i="15" s="1"/>
  <c r="E38" i="15"/>
  <c r="F30" i="15"/>
  <c r="D33" i="26"/>
  <c r="D34" i="26" s="1"/>
  <c r="E30" i="26"/>
  <c r="C39" i="26"/>
  <c r="M42" i="24"/>
  <c r="M43" i="24" s="1"/>
  <c r="M49" i="12" s="1"/>
  <c r="M32" i="12"/>
  <c r="O33" i="24"/>
  <c r="O34" i="24" s="1"/>
  <c r="O40" i="24"/>
  <c r="P30" i="24"/>
  <c r="C8" i="12"/>
  <c r="D40" i="15"/>
  <c r="D41" i="15" s="1"/>
  <c r="C42" i="22"/>
  <c r="C43" i="22" s="1"/>
  <c r="C34" i="12"/>
  <c r="D41" i="16"/>
  <c r="D13" i="12"/>
  <c r="D38" i="16"/>
  <c r="D39" i="16" s="1"/>
  <c r="C40" i="26"/>
  <c r="C41" i="26" s="1"/>
  <c r="C39" i="17"/>
  <c r="C41" i="17"/>
  <c r="C14" i="12"/>
  <c r="D33" i="24"/>
  <c r="D34" i="24" s="1"/>
  <c r="E30" i="24"/>
  <c r="D38" i="24"/>
  <c r="D40" i="24"/>
  <c r="N38" i="24"/>
  <c r="N39" i="24" s="1"/>
  <c r="D39" i="15"/>
  <c r="D12" i="12"/>
  <c r="I40" i="24"/>
  <c r="J30" i="24"/>
  <c r="I33" i="24"/>
  <c r="I34" i="24" s="1"/>
  <c r="C42" i="15"/>
  <c r="C43" i="15" s="1"/>
  <c r="C28" i="12"/>
  <c r="C34" i="19"/>
  <c r="C40" i="19"/>
  <c r="C38" i="18"/>
  <c r="C39" i="18" s="1"/>
  <c r="N40" i="24"/>
  <c r="C40" i="18"/>
  <c r="C41" i="18" s="1"/>
  <c r="D38" i="15"/>
  <c r="D38" i="13" l="1"/>
  <c r="C45" i="12"/>
  <c r="C42" i="12"/>
  <c r="C26" i="12"/>
  <c r="C42" i="14"/>
  <c r="C43" i="14" s="1"/>
  <c r="H42" i="22"/>
  <c r="H43" i="22" s="1"/>
  <c r="H51" i="12" s="1"/>
  <c r="H34" i="12"/>
  <c r="D42" i="20"/>
  <c r="D43" i="20"/>
  <c r="D42" i="12" s="1"/>
  <c r="D25" i="12"/>
  <c r="D42" i="16"/>
  <c r="D29" i="12"/>
  <c r="D43" i="16"/>
  <c r="D46" i="12" s="1"/>
  <c r="C42" i="18"/>
  <c r="C43" i="18" s="1"/>
  <c r="C24" i="12"/>
  <c r="C49" i="12"/>
  <c r="N42" i="24"/>
  <c r="N43" i="24" s="1"/>
  <c r="N49" i="12" s="1"/>
  <c r="N32" i="12"/>
  <c r="C51" i="12"/>
  <c r="D28" i="12"/>
  <c r="D42" i="15"/>
  <c r="D43" i="15" s="1"/>
  <c r="E41" i="22"/>
  <c r="E18" i="12"/>
  <c r="D40" i="26"/>
  <c r="E40" i="22"/>
  <c r="G30" i="22"/>
  <c r="F33" i="22"/>
  <c r="F34" i="22" s="1"/>
  <c r="F30" i="24"/>
  <c r="E33" i="24"/>
  <c r="E34" i="24" s="1"/>
  <c r="E38" i="24"/>
  <c r="E12" i="12"/>
  <c r="E39" i="15"/>
  <c r="C41" i="13"/>
  <c r="C7" i="12"/>
  <c r="C39" i="13"/>
  <c r="D40" i="18"/>
  <c r="I41" i="22"/>
  <c r="I18" i="12"/>
  <c r="C41" i="19"/>
  <c r="C39" i="19"/>
  <c r="C11" i="12"/>
  <c r="E39" i="19"/>
  <c r="E41" i="19"/>
  <c r="E11" i="12"/>
  <c r="C42" i="17"/>
  <c r="C30" i="12"/>
  <c r="C43" i="17"/>
  <c r="G30" i="16"/>
  <c r="F33" i="16"/>
  <c r="F34" i="16" s="1"/>
  <c r="F40" i="16"/>
  <c r="E13" i="12"/>
  <c r="E40" i="16"/>
  <c r="E41" i="16" s="1"/>
  <c r="P33" i="24"/>
  <c r="P34" i="24" s="1"/>
  <c r="Q30" i="24"/>
  <c r="I40" i="22"/>
  <c r="O41" i="24"/>
  <c r="O16" i="12"/>
  <c r="J33" i="22"/>
  <c r="J34" i="22" s="1"/>
  <c r="K30" i="22"/>
  <c r="O38" i="24"/>
  <c r="O39" i="24" s="1"/>
  <c r="I41" i="24"/>
  <c r="I16" i="12"/>
  <c r="H30" i="17"/>
  <c r="G33" i="17"/>
  <c r="G34" i="17" s="1"/>
  <c r="G38" i="17"/>
  <c r="I38" i="24"/>
  <c r="I39" i="24" s="1"/>
  <c r="D7" i="12"/>
  <c r="D39" i="13"/>
  <c r="F39" i="17"/>
  <c r="F41" i="17"/>
  <c r="F14" i="12"/>
  <c r="F38" i="17"/>
  <c r="C42" i="26"/>
  <c r="C43" i="26" s="1"/>
  <c r="D40" i="13"/>
  <c r="D41" i="13" s="1"/>
  <c r="F40" i="17"/>
  <c r="F30" i="26"/>
  <c r="E33" i="26"/>
  <c r="E34" i="26" s="1"/>
  <c r="E40" i="26"/>
  <c r="F30" i="13"/>
  <c r="E33" i="13"/>
  <c r="E34" i="13" s="1"/>
  <c r="E40" i="13"/>
  <c r="E38" i="13"/>
  <c r="D42" i="22"/>
  <c r="D43" i="22" s="1"/>
  <c r="D34" i="12"/>
  <c r="D41" i="21"/>
  <c r="D39" i="21"/>
  <c r="D17" i="12"/>
  <c r="I39" i="23"/>
  <c r="I41" i="23"/>
  <c r="I15" i="12"/>
  <c r="K30" i="24"/>
  <c r="J33" i="24"/>
  <c r="J34" i="24" s="1"/>
  <c r="D38" i="26"/>
  <c r="D39" i="26" s="1"/>
  <c r="E38" i="22"/>
  <c r="E39" i="22" s="1"/>
  <c r="C39" i="21"/>
  <c r="C41" i="21"/>
  <c r="C17" i="12"/>
  <c r="D39" i="23"/>
  <c r="D41" i="23"/>
  <c r="D15" i="12"/>
  <c r="D40" i="23"/>
  <c r="D41" i="26"/>
  <c r="G30" i="15"/>
  <c r="F33" i="15"/>
  <c r="F34" i="15" s="1"/>
  <c r="F30" i="23"/>
  <c r="E33" i="23"/>
  <c r="E34" i="23" s="1"/>
  <c r="C43" i="23"/>
  <c r="C42" i="23"/>
  <c r="C31" i="12"/>
  <c r="F40" i="20"/>
  <c r="F33" i="20"/>
  <c r="F34" i="20" s="1"/>
  <c r="F38" i="20"/>
  <c r="G30" i="20"/>
  <c r="D39" i="24"/>
  <c r="D41" i="24"/>
  <c r="D16" i="12"/>
  <c r="E40" i="15"/>
  <c r="E41" i="15" s="1"/>
  <c r="E33" i="14"/>
  <c r="E34" i="14" s="1"/>
  <c r="F30" i="14"/>
  <c r="E38" i="14"/>
  <c r="D41" i="14"/>
  <c r="D39" i="14"/>
  <c r="D10" i="12"/>
  <c r="E39" i="20"/>
  <c r="E41" i="20"/>
  <c r="E9" i="12"/>
  <c r="F30" i="18"/>
  <c r="E33" i="18"/>
  <c r="E34" i="18" s="1"/>
  <c r="E40" i="18"/>
  <c r="D41" i="17"/>
  <c r="D39" i="17"/>
  <c r="D14" i="12"/>
  <c r="E40" i="21"/>
  <c r="E41" i="21" s="1"/>
  <c r="D8" i="12"/>
  <c r="D41" i="18"/>
  <c r="D38" i="18"/>
  <c r="D39" i="18" s="1"/>
  <c r="E38" i="16"/>
  <c r="E39" i="16" s="1"/>
  <c r="E38" i="21"/>
  <c r="E39" i="21" s="1"/>
  <c r="F40" i="21"/>
  <c r="F33" i="21"/>
  <c r="F34" i="21" s="1"/>
  <c r="F38" i="21"/>
  <c r="G30" i="21"/>
  <c r="H42" i="23"/>
  <c r="H43" i="23"/>
  <c r="H48" i="12" s="1"/>
  <c r="H31" i="12"/>
  <c r="E17" i="12"/>
  <c r="K33" i="23"/>
  <c r="K34" i="23" s="1"/>
  <c r="L30" i="23"/>
  <c r="K40" i="23"/>
  <c r="J39" i="23"/>
  <c r="J15" i="12"/>
  <c r="C46" i="12"/>
  <c r="J38" i="23"/>
  <c r="H39" i="24"/>
  <c r="H41" i="24"/>
  <c r="H16" i="12"/>
  <c r="H30" i="19"/>
  <c r="G38" i="19"/>
  <c r="G33" i="19"/>
  <c r="G34" i="19" s="1"/>
  <c r="J40" i="23"/>
  <c r="J41" i="23" s="1"/>
  <c r="F41" i="19"/>
  <c r="F11" i="12"/>
  <c r="D41" i="19"/>
  <c r="D39" i="19"/>
  <c r="D11" i="12"/>
  <c r="E14" i="12"/>
  <c r="E41" i="17"/>
  <c r="F38" i="19"/>
  <c r="F39" i="19" s="1"/>
  <c r="E38" i="17"/>
  <c r="E39" i="17" s="1"/>
  <c r="I38" i="22"/>
  <c r="I39" i="22" s="1"/>
  <c r="E42" i="22" l="1"/>
  <c r="E43" i="22" s="1"/>
  <c r="E34" i="12"/>
  <c r="O42" i="24"/>
  <c r="O43" i="24"/>
  <c r="O49" i="12" s="1"/>
  <c r="O32" i="12"/>
  <c r="D51" i="12"/>
  <c r="C41" i="12"/>
  <c r="D42" i="26"/>
  <c r="D43" i="26" s="1"/>
  <c r="I42" i="22"/>
  <c r="I43" i="22" s="1"/>
  <c r="I51" i="12" s="1"/>
  <c r="I34" i="12"/>
  <c r="E42" i="17"/>
  <c r="E43" i="17"/>
  <c r="E47" i="12" s="1"/>
  <c r="E30" i="12"/>
  <c r="F42" i="19"/>
  <c r="F43" i="19" s="1"/>
  <c r="F44" i="12" s="1"/>
  <c r="F27" i="12"/>
  <c r="C43" i="12"/>
  <c r="E42" i="21"/>
  <c r="E43" i="21" s="1"/>
  <c r="E50" i="12" s="1"/>
  <c r="E33" i="12"/>
  <c r="D42" i="18"/>
  <c r="D43" i="18"/>
  <c r="D41" i="12" s="1"/>
  <c r="D24" i="12"/>
  <c r="D45" i="12"/>
  <c r="E43" i="16"/>
  <c r="E46" i="12" s="1"/>
  <c r="E42" i="16"/>
  <c r="E29" i="12"/>
  <c r="I42" i="24"/>
  <c r="I43" i="24" s="1"/>
  <c r="I49" i="12" s="1"/>
  <c r="I32" i="12"/>
  <c r="E42" i="20"/>
  <c r="E43" i="20" s="1"/>
  <c r="E25" i="12"/>
  <c r="L33" i="23"/>
  <c r="L34" i="23" s="1"/>
  <c r="M30" i="23"/>
  <c r="F41" i="16"/>
  <c r="F13" i="12"/>
  <c r="K39" i="23"/>
  <c r="K41" i="23"/>
  <c r="K15" i="12"/>
  <c r="D43" i="14"/>
  <c r="D43" i="12" s="1"/>
  <c r="D26" i="12"/>
  <c r="D42" i="14"/>
  <c r="F42" i="17"/>
  <c r="F43" i="17" s="1"/>
  <c r="F47" i="12" s="1"/>
  <c r="F30" i="12"/>
  <c r="H30" i="16"/>
  <c r="G33" i="16"/>
  <c r="G34" i="16" s="1"/>
  <c r="G38" i="16"/>
  <c r="G40" i="16"/>
  <c r="K38" i="23"/>
  <c r="C43" i="21"/>
  <c r="C33" i="12"/>
  <c r="C42" i="21"/>
  <c r="C47" i="12"/>
  <c r="D42" i="13"/>
  <c r="D43" i="13" s="1"/>
  <c r="D40" i="12" s="1"/>
  <c r="D23" i="12"/>
  <c r="G30" i="14"/>
  <c r="F33" i="14"/>
  <c r="F34" i="14" s="1"/>
  <c r="D19" i="12"/>
  <c r="D41" i="6" s="1"/>
  <c r="D42" i="23"/>
  <c r="D43" i="23"/>
  <c r="D48" i="12" s="1"/>
  <c r="D31" i="12"/>
  <c r="E39" i="14"/>
  <c r="E41" i="14"/>
  <c r="E10" i="12"/>
  <c r="J38" i="24"/>
  <c r="J41" i="24"/>
  <c r="J39" i="24"/>
  <c r="J16" i="12"/>
  <c r="F41" i="21"/>
  <c r="F39" i="21"/>
  <c r="F17" i="12"/>
  <c r="G33" i="20"/>
  <c r="G34" i="20" s="1"/>
  <c r="G40" i="20"/>
  <c r="G38" i="20"/>
  <c r="H30" i="20"/>
  <c r="I43" i="23"/>
  <c r="I48" i="12" s="1"/>
  <c r="I42" i="23"/>
  <c r="I31" i="12"/>
  <c r="G41" i="17"/>
  <c r="G39" i="17"/>
  <c r="G14" i="12"/>
  <c r="D27" i="4" s="1"/>
  <c r="J40" i="24"/>
  <c r="H30" i="21"/>
  <c r="G33" i="21"/>
  <c r="G34" i="21" s="1"/>
  <c r="G38" i="21"/>
  <c r="G40" i="21"/>
  <c r="G40" i="17"/>
  <c r="C42" i="19"/>
  <c r="C43" i="19" s="1"/>
  <c r="C27" i="12"/>
  <c r="D43" i="19"/>
  <c r="D44" i="12" s="1"/>
  <c r="D42" i="19"/>
  <c r="D27" i="12"/>
  <c r="F41" i="20"/>
  <c r="F39" i="20"/>
  <c r="F9" i="12"/>
  <c r="D42" i="21"/>
  <c r="D43" i="21" s="1"/>
  <c r="D50" i="12" s="1"/>
  <c r="D33" i="12"/>
  <c r="K33" i="22"/>
  <c r="K34" i="22" s="1"/>
  <c r="L30" i="22"/>
  <c r="C23" i="12"/>
  <c r="C42" i="13"/>
  <c r="C43" i="13" s="1"/>
  <c r="J38" i="22"/>
  <c r="J39" i="22" s="1"/>
  <c r="C19" i="12"/>
  <c r="J40" i="22"/>
  <c r="J41" i="22" s="1"/>
  <c r="G40" i="19"/>
  <c r="G41" i="19" s="1"/>
  <c r="E38" i="23"/>
  <c r="E39" i="23" s="1"/>
  <c r="E42" i="15"/>
  <c r="E43" i="15" s="1"/>
  <c r="E28" i="12"/>
  <c r="E40" i="23"/>
  <c r="E7" i="12"/>
  <c r="E39" i="13"/>
  <c r="E41" i="13"/>
  <c r="G39" i="19"/>
  <c r="G11" i="12"/>
  <c r="D24" i="4" s="1"/>
  <c r="F40" i="23"/>
  <c r="G30" i="23"/>
  <c r="F33" i="23"/>
  <c r="F34" i="23" s="1"/>
  <c r="F38" i="23"/>
  <c r="F33" i="13"/>
  <c r="F34" i="13" s="1"/>
  <c r="G30" i="13"/>
  <c r="F40" i="13"/>
  <c r="E40" i="24"/>
  <c r="E41" i="23"/>
  <c r="E15" i="12"/>
  <c r="H30" i="15"/>
  <c r="G33" i="15"/>
  <c r="G34" i="15" s="1"/>
  <c r="E38" i="26"/>
  <c r="E39" i="26" s="1"/>
  <c r="P38" i="24"/>
  <c r="P39" i="24" s="1"/>
  <c r="E39" i="24"/>
  <c r="E41" i="24"/>
  <c r="E16" i="12"/>
  <c r="D42" i="24"/>
  <c r="D43" i="24" s="1"/>
  <c r="D32" i="12"/>
  <c r="H42" i="24"/>
  <c r="H43" i="24"/>
  <c r="H49" i="12" s="1"/>
  <c r="H32" i="12"/>
  <c r="F38" i="15"/>
  <c r="E41" i="26"/>
  <c r="F40" i="15"/>
  <c r="F33" i="26"/>
  <c r="F34" i="26" s="1"/>
  <c r="G30" i="26"/>
  <c r="D30" i="12"/>
  <c r="D42" i="17"/>
  <c r="D43" i="17" s="1"/>
  <c r="P41" i="24"/>
  <c r="P16" i="12"/>
  <c r="F41" i="22"/>
  <c r="F18" i="12"/>
  <c r="J18" i="12"/>
  <c r="C48" i="12"/>
  <c r="G33" i="22"/>
  <c r="G34" i="22" s="1"/>
  <c r="G38" i="22"/>
  <c r="H40" i="19"/>
  <c r="I30" i="19"/>
  <c r="H33" i="19"/>
  <c r="H34" i="19" s="1"/>
  <c r="F38" i="24"/>
  <c r="F33" i="24"/>
  <c r="F34" i="24" s="1"/>
  <c r="G30" i="24"/>
  <c r="F40" i="22"/>
  <c r="F39" i="15"/>
  <c r="F12" i="12"/>
  <c r="F41" i="15"/>
  <c r="R30" i="24"/>
  <c r="Q33" i="24"/>
  <c r="Q34" i="24" s="1"/>
  <c r="P40" i="24"/>
  <c r="F38" i="22"/>
  <c r="F39" i="22" s="1"/>
  <c r="E41" i="18"/>
  <c r="E39" i="18"/>
  <c r="E8" i="12"/>
  <c r="F33" i="18"/>
  <c r="F34" i="18" s="1"/>
  <c r="G30" i="18"/>
  <c r="E38" i="18"/>
  <c r="E40" i="14"/>
  <c r="L30" i="24"/>
  <c r="K33" i="24"/>
  <c r="K34" i="24" s="1"/>
  <c r="K40" i="24"/>
  <c r="E42" i="19"/>
  <c r="E43" i="19" s="1"/>
  <c r="E44" i="12" s="1"/>
  <c r="E27" i="12"/>
  <c r="H33" i="17"/>
  <c r="H34" i="17" s="1"/>
  <c r="I30" i="17"/>
  <c r="J42" i="23"/>
  <c r="J43" i="23" s="1"/>
  <c r="J48" i="12" s="1"/>
  <c r="J31" i="12"/>
  <c r="F38" i="16"/>
  <c r="F39" i="16" s="1"/>
  <c r="P42" i="24" l="1"/>
  <c r="P43" i="24" s="1"/>
  <c r="P49" i="12" s="1"/>
  <c r="P32" i="12"/>
  <c r="E42" i="26"/>
  <c r="E43" i="26" s="1"/>
  <c r="E45" i="12"/>
  <c r="E42" i="12"/>
  <c r="E42" i="23"/>
  <c r="E43" i="23"/>
  <c r="E31" i="12"/>
  <c r="J34" i="12"/>
  <c r="J42" i="22"/>
  <c r="J43" i="22" s="1"/>
  <c r="J51" i="12" s="1"/>
  <c r="F29" i="12"/>
  <c r="F42" i="16"/>
  <c r="F43" i="16" s="1"/>
  <c r="F42" i="22"/>
  <c r="F43" i="22"/>
  <c r="F51" i="12" s="1"/>
  <c r="F34" i="12"/>
  <c r="D49" i="12"/>
  <c r="C44" i="12"/>
  <c r="D47" i="12"/>
  <c r="D52" i="12" s="1"/>
  <c r="D7" i="6" s="1"/>
  <c r="E51" i="12"/>
  <c r="C50" i="12"/>
  <c r="G12" i="12"/>
  <c r="D25" i="4" s="1"/>
  <c r="K38" i="24"/>
  <c r="G40" i="22"/>
  <c r="G41" i="22" s="1"/>
  <c r="H40" i="20"/>
  <c r="I30" i="20"/>
  <c r="H33" i="20"/>
  <c r="H34" i="20" s="1"/>
  <c r="I30" i="16"/>
  <c r="H33" i="16"/>
  <c r="H34" i="16" s="1"/>
  <c r="H38" i="16"/>
  <c r="F38" i="18"/>
  <c r="G39" i="20"/>
  <c r="G41" i="20"/>
  <c r="G9" i="12"/>
  <c r="D22" i="4" s="1"/>
  <c r="H30" i="18"/>
  <c r="G33" i="18"/>
  <c r="G34" i="18" s="1"/>
  <c r="G38" i="15"/>
  <c r="G39" i="15" s="1"/>
  <c r="K40" i="22"/>
  <c r="K41" i="22" s="1"/>
  <c r="C40" i="12"/>
  <c r="G41" i="16"/>
  <c r="G13" i="12"/>
  <c r="D26" i="4" s="1"/>
  <c r="G39" i="16"/>
  <c r="G40" i="15"/>
  <c r="G41" i="15" s="1"/>
  <c r="C35" i="12"/>
  <c r="H38" i="15"/>
  <c r="I30" i="15"/>
  <c r="H40" i="15"/>
  <c r="H33" i="15"/>
  <c r="H34" i="15" s="1"/>
  <c r="L40" i="22"/>
  <c r="M30" i="22"/>
  <c r="L33" i="22"/>
  <c r="L34" i="22" s="1"/>
  <c r="F40" i="18"/>
  <c r="F41" i="18" s="1"/>
  <c r="K39" i="22"/>
  <c r="K18" i="12"/>
  <c r="F39" i="18"/>
  <c r="F8" i="12"/>
  <c r="F42" i="21"/>
  <c r="F43" i="21" s="1"/>
  <c r="F33" i="12"/>
  <c r="K38" i="22"/>
  <c r="E42" i="18"/>
  <c r="E24" i="12"/>
  <c r="E43" i="18"/>
  <c r="J42" i="24"/>
  <c r="J43" i="24"/>
  <c r="J49" i="12" s="1"/>
  <c r="J32" i="12"/>
  <c r="F38" i="13"/>
  <c r="K42" i="23"/>
  <c r="K43" i="23" s="1"/>
  <c r="K48" i="12" s="1"/>
  <c r="K31" i="12"/>
  <c r="H30" i="26"/>
  <c r="G33" i="26"/>
  <c r="G34" i="26" s="1"/>
  <c r="F41" i="23"/>
  <c r="F39" i="23"/>
  <c r="F15" i="12"/>
  <c r="N30" i="23"/>
  <c r="M33" i="23"/>
  <c r="M34" i="23" s="1"/>
  <c r="Q41" i="24"/>
  <c r="Q16" i="12"/>
  <c r="F41" i="13"/>
  <c r="F7" i="12"/>
  <c r="F39" i="13"/>
  <c r="L38" i="23"/>
  <c r="L39" i="23" s="1"/>
  <c r="G33" i="13"/>
  <c r="G34" i="13" s="1"/>
  <c r="H30" i="13"/>
  <c r="G40" i="13"/>
  <c r="J30" i="19"/>
  <c r="I33" i="19"/>
  <c r="I34" i="19" s="1"/>
  <c r="G42" i="17"/>
  <c r="G43" i="17" s="1"/>
  <c r="G30" i="12"/>
  <c r="L38" i="24"/>
  <c r="L40" i="24"/>
  <c r="L33" i="24"/>
  <c r="L34" i="24" s="1"/>
  <c r="G39" i="22"/>
  <c r="G18" i="12"/>
  <c r="D31" i="4" s="1"/>
  <c r="E42" i="24"/>
  <c r="E43" i="24"/>
  <c r="E49" i="12" s="1"/>
  <c r="E32" i="12"/>
  <c r="F36" i="9"/>
  <c r="C41" i="6"/>
  <c r="G43" i="19"/>
  <c r="G44" i="12" s="1"/>
  <c r="G42" i="19"/>
  <c r="G27" i="12"/>
  <c r="H30" i="14"/>
  <c r="G33" i="14"/>
  <c r="G34" i="14" s="1"/>
  <c r="K41" i="24"/>
  <c r="K39" i="24"/>
  <c r="K16" i="12"/>
  <c r="F39" i="26"/>
  <c r="G33" i="23"/>
  <c r="G34" i="23" s="1"/>
  <c r="G40" i="23"/>
  <c r="F40" i="14"/>
  <c r="F41" i="14" s="1"/>
  <c r="E42" i="14"/>
  <c r="E43" i="14" s="1"/>
  <c r="E26" i="12"/>
  <c r="R38" i="24"/>
  <c r="S30" i="24"/>
  <c r="R33" i="24"/>
  <c r="R34" i="24" s="1"/>
  <c r="Q38" i="24"/>
  <c r="Q39" i="24" s="1"/>
  <c r="Q40" i="24"/>
  <c r="F38" i="26"/>
  <c r="L41" i="23"/>
  <c r="L15" i="12"/>
  <c r="E28" i="4" s="1"/>
  <c r="F39" i="14"/>
  <c r="F10" i="12"/>
  <c r="L40" i="23"/>
  <c r="F39" i="24"/>
  <c r="F16" i="12"/>
  <c r="E23" i="12"/>
  <c r="E42" i="13"/>
  <c r="E43" i="13" s="1"/>
  <c r="E40" i="12" s="1"/>
  <c r="D35" i="12"/>
  <c r="F42" i="20"/>
  <c r="F43" i="20" s="1"/>
  <c r="F25" i="12"/>
  <c r="E19" i="12"/>
  <c r="E41" i="6" s="1"/>
  <c r="G41" i="21"/>
  <c r="G39" i="21"/>
  <c r="G17" i="12"/>
  <c r="D30" i="4" s="1"/>
  <c r="H39" i="17"/>
  <c r="H41" i="17"/>
  <c r="H14" i="12"/>
  <c r="D44" i="6"/>
  <c r="D42" i="6"/>
  <c r="D43" i="6" s="1"/>
  <c r="F40" i="26"/>
  <c r="F41" i="26" s="1"/>
  <c r="F42" i="15"/>
  <c r="F43" i="15" s="1"/>
  <c r="F28" i="12"/>
  <c r="F38" i="14"/>
  <c r="G33" i="24"/>
  <c r="G34" i="24" s="1"/>
  <c r="I40" i="17"/>
  <c r="I33" i="17"/>
  <c r="I34" i="17" s="1"/>
  <c r="J30" i="17"/>
  <c r="I38" i="17"/>
  <c r="H38" i="17"/>
  <c r="F40" i="24"/>
  <c r="F41" i="24" s="1"/>
  <c r="H40" i="17"/>
  <c r="H33" i="21"/>
  <c r="H34" i="21" s="1"/>
  <c r="I30" i="21"/>
  <c r="H41" i="19"/>
  <c r="H11" i="12"/>
  <c r="H38" i="19"/>
  <c r="H39" i="19" s="1"/>
  <c r="D9" i="6" l="1"/>
  <c r="L42" i="23"/>
  <c r="L43" i="23" s="1"/>
  <c r="L31" i="12"/>
  <c r="E43" i="12"/>
  <c r="F50" i="12"/>
  <c r="G47" i="12"/>
  <c r="F46" i="12"/>
  <c r="G28" i="12"/>
  <c r="G42" i="15"/>
  <c r="G43" i="15" s="1"/>
  <c r="H42" i="19"/>
  <c r="H43" i="19" s="1"/>
  <c r="H27" i="12"/>
  <c r="Q43" i="24"/>
  <c r="Q49" i="12" s="1"/>
  <c r="Q42" i="24"/>
  <c r="Q32" i="12"/>
  <c r="F45" i="12"/>
  <c r="F42" i="12"/>
  <c r="D36" i="12"/>
  <c r="D47" i="6"/>
  <c r="F42" i="13"/>
  <c r="F43" i="13" s="1"/>
  <c r="F23" i="12"/>
  <c r="F35" i="12" s="1"/>
  <c r="G39" i="24"/>
  <c r="G16" i="12"/>
  <c r="D29" i="4" s="1"/>
  <c r="G38" i="24"/>
  <c r="G40" i="24"/>
  <c r="G41" i="24" s="1"/>
  <c r="I30" i="26"/>
  <c r="H33" i="26"/>
  <c r="H34" i="26" s="1"/>
  <c r="G38" i="26"/>
  <c r="G39" i="26" s="1"/>
  <c r="G40" i="26"/>
  <c r="G41" i="26" s="1"/>
  <c r="G42" i="16"/>
  <c r="G43" i="16"/>
  <c r="G46" i="12" s="1"/>
  <c r="G29" i="12"/>
  <c r="C36" i="12"/>
  <c r="G36" i="9"/>
  <c r="G43" i="22"/>
  <c r="G51" i="12" s="1"/>
  <c r="G42" i="22"/>
  <c r="G34" i="12"/>
  <c r="R39" i="24"/>
  <c r="R16" i="12"/>
  <c r="L41" i="24"/>
  <c r="L39" i="24"/>
  <c r="L16" i="12"/>
  <c r="E29" i="4" s="1"/>
  <c r="R40" i="24"/>
  <c r="R41" i="24" s="1"/>
  <c r="C52" i="12"/>
  <c r="C7" i="6" s="1"/>
  <c r="H42" i="17"/>
  <c r="H43" i="17" s="1"/>
  <c r="H30" i="12"/>
  <c r="S33" i="24"/>
  <c r="S34" i="24" s="1"/>
  <c r="S38" i="24"/>
  <c r="S40" i="24"/>
  <c r="T30" i="24"/>
  <c r="I38" i="19"/>
  <c r="G8" i="12"/>
  <c r="D21" i="4" s="1"/>
  <c r="G43" i="21"/>
  <c r="G50" i="12" s="1"/>
  <c r="G42" i="21"/>
  <c r="G33" i="12"/>
  <c r="G41" i="23"/>
  <c r="G39" i="23"/>
  <c r="G15" i="12"/>
  <c r="D28" i="4" s="1"/>
  <c r="I40" i="19"/>
  <c r="H40" i="18"/>
  <c r="H38" i="18"/>
  <c r="I30" i="18"/>
  <c r="H33" i="18"/>
  <c r="H34" i="18" s="1"/>
  <c r="G38" i="23"/>
  <c r="G38" i="13"/>
  <c r="G39" i="13" s="1"/>
  <c r="G40" i="18"/>
  <c r="G41" i="18" s="1"/>
  <c r="I41" i="19"/>
  <c r="I39" i="19"/>
  <c r="I11" i="12"/>
  <c r="E41" i="12"/>
  <c r="E52" i="12" s="1"/>
  <c r="E7" i="6" s="1"/>
  <c r="G38" i="18"/>
  <c r="G39" i="18" s="1"/>
  <c r="G41" i="13"/>
  <c r="G7" i="12"/>
  <c r="G42" i="20"/>
  <c r="G43" i="20" s="1"/>
  <c r="G25" i="12"/>
  <c r="E44" i="6"/>
  <c r="E45" i="6" s="1"/>
  <c r="E42" i="6"/>
  <c r="E43" i="6" s="1"/>
  <c r="G41" i="14"/>
  <c r="G10" i="12"/>
  <c r="D23" i="4" s="1"/>
  <c r="F19" i="12"/>
  <c r="F41" i="6" s="1"/>
  <c r="H41" i="16"/>
  <c r="H39" i="16"/>
  <c r="H13" i="12"/>
  <c r="E48" i="12"/>
  <c r="I33" i="21"/>
  <c r="I34" i="21" s="1"/>
  <c r="J30" i="21"/>
  <c r="G40" i="14"/>
  <c r="J30" i="16"/>
  <c r="I33" i="16"/>
  <c r="I34" i="16" s="1"/>
  <c r="H39" i="21"/>
  <c r="H17" i="12"/>
  <c r="E35" i="12"/>
  <c r="G38" i="14"/>
  <c r="G39" i="14" s="1"/>
  <c r="H40" i="16"/>
  <c r="K43" i="24"/>
  <c r="K49" i="12" s="1"/>
  <c r="K42" i="24"/>
  <c r="K32" i="12"/>
  <c r="H38" i="21"/>
  <c r="K42" i="22"/>
  <c r="K43" i="22" s="1"/>
  <c r="K51" i="12" s="1"/>
  <c r="K34" i="12"/>
  <c r="H40" i="21"/>
  <c r="H41" i="21" s="1"/>
  <c r="H33" i="14"/>
  <c r="H34" i="14" s="1"/>
  <c r="I30" i="14"/>
  <c r="H38" i="14"/>
  <c r="H38" i="20"/>
  <c r="H41" i="20"/>
  <c r="H39" i="20"/>
  <c r="H9" i="12"/>
  <c r="F42" i="24"/>
  <c r="F43" i="24"/>
  <c r="F49" i="12" s="1"/>
  <c r="F32" i="12"/>
  <c r="M38" i="23"/>
  <c r="M39" i="23" s="1"/>
  <c r="L38" i="22"/>
  <c r="I33" i="20"/>
  <c r="I34" i="20" s="1"/>
  <c r="J30" i="20"/>
  <c r="I38" i="20"/>
  <c r="M15" i="12"/>
  <c r="L41" i="22"/>
  <c r="L39" i="22"/>
  <c r="L18" i="12"/>
  <c r="E31" i="4" s="1"/>
  <c r="K30" i="19"/>
  <c r="J38" i="19"/>
  <c r="J33" i="19"/>
  <c r="J34" i="19" s="1"/>
  <c r="F42" i="26"/>
  <c r="F43" i="26"/>
  <c r="I30" i="13"/>
  <c r="H33" i="13"/>
  <c r="H34" i="13" s="1"/>
  <c r="H38" i="13"/>
  <c r="H40" i="13"/>
  <c r="F42" i="18"/>
  <c r="F43" i="18" s="1"/>
  <c r="F24" i="12"/>
  <c r="O30" i="23"/>
  <c r="N33" i="23"/>
  <c r="N34" i="23" s="1"/>
  <c r="M40" i="22"/>
  <c r="N30" i="22"/>
  <c r="M33" i="22"/>
  <c r="M34" i="22" s="1"/>
  <c r="M38" i="22"/>
  <c r="J40" i="17"/>
  <c r="J33" i="17"/>
  <c r="J34" i="17" s="1"/>
  <c r="K30" i="17"/>
  <c r="F42" i="14"/>
  <c r="F26" i="12"/>
  <c r="F43" i="14"/>
  <c r="F43" i="12" s="1"/>
  <c r="C44" i="6"/>
  <c r="C45" i="6" s="1"/>
  <c r="C42" i="6"/>
  <c r="C43" i="6" s="1"/>
  <c r="M40" i="23"/>
  <c r="M41" i="23" s="1"/>
  <c r="I41" i="17"/>
  <c r="I39" i="17"/>
  <c r="I14" i="12"/>
  <c r="F37" i="9"/>
  <c r="E46" i="9"/>
  <c r="F46" i="9" s="1"/>
  <c r="E44" i="9"/>
  <c r="F44" i="9" s="1"/>
  <c r="E48" i="9"/>
  <c r="F48" i="9" s="1"/>
  <c r="H39" i="15"/>
  <c r="H41" i="15"/>
  <c r="H12" i="12"/>
  <c r="F42" i="23"/>
  <c r="F43" i="23" s="1"/>
  <c r="F31" i="12"/>
  <c r="I33" i="15"/>
  <c r="I34" i="15" s="1"/>
  <c r="J30" i="15"/>
  <c r="F48" i="12" l="1"/>
  <c r="G42" i="13"/>
  <c r="G23" i="12"/>
  <c r="G43" i="13"/>
  <c r="G40" i="12" s="1"/>
  <c r="G42" i="26"/>
  <c r="G43" i="26"/>
  <c r="F40" i="12"/>
  <c r="F52" i="12" s="1"/>
  <c r="F7" i="6" s="1"/>
  <c r="H47" i="12"/>
  <c r="G43" i="18"/>
  <c r="G41" i="12" s="1"/>
  <c r="G42" i="18"/>
  <c r="G24" i="12"/>
  <c r="G26" i="12"/>
  <c r="G42" i="14"/>
  <c r="G43" i="14" s="1"/>
  <c r="M43" i="23"/>
  <c r="M48" i="12" s="1"/>
  <c r="M42" i="23"/>
  <c r="M31" i="12"/>
  <c r="E9" i="6"/>
  <c r="G45" i="12"/>
  <c r="G42" i="12"/>
  <c r="H44" i="12"/>
  <c r="L48" i="12"/>
  <c r="E19" i="5"/>
  <c r="F41" i="12"/>
  <c r="L42" i="22"/>
  <c r="L43" i="22" s="1"/>
  <c r="L34" i="12"/>
  <c r="I27" i="12"/>
  <c r="I42" i="19"/>
  <c r="I43" i="19" s="1"/>
  <c r="F36" i="12"/>
  <c r="H42" i="21"/>
  <c r="H43" i="21" s="1"/>
  <c r="H33" i="12"/>
  <c r="I13" i="12"/>
  <c r="I41" i="16"/>
  <c r="L42" i="24"/>
  <c r="L43" i="24"/>
  <c r="L32" i="12"/>
  <c r="I38" i="16"/>
  <c r="I39" i="16" s="1"/>
  <c r="K40" i="17"/>
  <c r="K38" i="17"/>
  <c r="L30" i="17"/>
  <c r="K33" i="17"/>
  <c r="K34" i="17" s="1"/>
  <c r="K30" i="20"/>
  <c r="J33" i="20"/>
  <c r="J34" i="20" s="1"/>
  <c r="J40" i="16"/>
  <c r="K30" i="16"/>
  <c r="J33" i="16"/>
  <c r="J34" i="16" s="1"/>
  <c r="J38" i="16"/>
  <c r="I39" i="20"/>
  <c r="I9" i="12"/>
  <c r="R42" i="24"/>
  <c r="R43" i="24" s="1"/>
  <c r="R49" i="12" s="1"/>
  <c r="R32" i="12"/>
  <c r="E36" i="12"/>
  <c r="E47" i="6"/>
  <c r="J41" i="17"/>
  <c r="J14" i="12"/>
  <c r="J39" i="17"/>
  <c r="I40" i="16"/>
  <c r="J38" i="17"/>
  <c r="I40" i="20"/>
  <c r="I41" i="20" s="1"/>
  <c r="H39" i="18"/>
  <c r="H41" i="18"/>
  <c r="H8" i="12"/>
  <c r="I38" i="21"/>
  <c r="C47" i="6"/>
  <c r="C48" i="6" s="1"/>
  <c r="H42" i="16"/>
  <c r="H43" i="16"/>
  <c r="H46" i="12" s="1"/>
  <c r="H29" i="12"/>
  <c r="G43" i="23"/>
  <c r="G48" i="12" s="1"/>
  <c r="G31" i="12"/>
  <c r="G42" i="23"/>
  <c r="G37" i="9"/>
  <c r="E47" i="9"/>
  <c r="F47" i="9" s="1"/>
  <c r="E49" i="9"/>
  <c r="F49" i="9" s="1"/>
  <c r="E45" i="9"/>
  <c r="F45" i="9" s="1"/>
  <c r="K30" i="15"/>
  <c r="J33" i="15"/>
  <c r="J34" i="15" s="1"/>
  <c r="O33" i="23"/>
  <c r="O34" i="23" s="1"/>
  <c r="O40" i="23"/>
  <c r="P30" i="23"/>
  <c r="O38" i="23"/>
  <c r="H42" i="20"/>
  <c r="H43" i="20"/>
  <c r="H42" i="12" s="1"/>
  <c r="H25" i="12"/>
  <c r="I40" i="15"/>
  <c r="I41" i="15" s="1"/>
  <c r="N38" i="23"/>
  <c r="I38" i="15"/>
  <c r="I39" i="15" s="1"/>
  <c r="N40" i="23"/>
  <c r="I40" i="18"/>
  <c r="I33" i="18"/>
  <c r="I34" i="18" s="1"/>
  <c r="J30" i="18"/>
  <c r="I39" i="21"/>
  <c r="I41" i="21"/>
  <c r="I17" i="12"/>
  <c r="N40" i="22"/>
  <c r="N38" i="22"/>
  <c r="O30" i="22"/>
  <c r="N33" i="22"/>
  <c r="N34" i="22" s="1"/>
  <c r="N41" i="23"/>
  <c r="N39" i="23"/>
  <c r="N15" i="12"/>
  <c r="F44" i="6"/>
  <c r="F45" i="6" s="1"/>
  <c r="F42" i="6"/>
  <c r="F43" i="6" s="1"/>
  <c r="H40" i="14"/>
  <c r="J30" i="14"/>
  <c r="I40" i="14"/>
  <c r="I33" i="14"/>
  <c r="I34" i="14" s="1"/>
  <c r="K30" i="21"/>
  <c r="J33" i="21"/>
  <c r="J34" i="21" s="1"/>
  <c r="M39" i="22"/>
  <c r="M18" i="12"/>
  <c r="M41" i="22"/>
  <c r="H41" i="14"/>
  <c r="H39" i="14"/>
  <c r="H10" i="12"/>
  <c r="H40" i="26"/>
  <c r="H41" i="26" s="1"/>
  <c r="C9" i="6"/>
  <c r="I40" i="21"/>
  <c r="J30" i="26"/>
  <c r="I33" i="26"/>
  <c r="I34" i="26" s="1"/>
  <c r="I12" i="12"/>
  <c r="H38" i="26"/>
  <c r="H39" i="26"/>
  <c r="U30" i="24"/>
  <c r="T33" i="24"/>
  <c r="T34" i="24" s="1"/>
  <c r="H44" i="9"/>
  <c r="N44" i="9"/>
  <c r="G44" i="9"/>
  <c r="H39" i="13"/>
  <c r="H7" i="12"/>
  <c r="H19" i="12" s="1"/>
  <c r="H41" i="6" s="1"/>
  <c r="H41" i="13"/>
  <c r="H28" i="12"/>
  <c r="H42" i="15"/>
  <c r="H43" i="15" s="1"/>
  <c r="H45" i="12" s="1"/>
  <c r="J30" i="13"/>
  <c r="I33" i="13"/>
  <c r="I34" i="13" s="1"/>
  <c r="I38" i="13"/>
  <c r="D45" i="6"/>
  <c r="H48" i="9"/>
  <c r="G48" i="9"/>
  <c r="N49" i="9"/>
  <c r="N47" i="9"/>
  <c r="H46" i="9"/>
  <c r="G46" i="9"/>
  <c r="J39" i="19"/>
  <c r="J41" i="19"/>
  <c r="J11" i="12"/>
  <c r="G19" i="12"/>
  <c r="G41" i="6" s="1"/>
  <c r="D20" i="4"/>
  <c r="D32" i="4" s="1"/>
  <c r="S41" i="24"/>
  <c r="S39" i="24"/>
  <c r="S16" i="12"/>
  <c r="G42" i="24"/>
  <c r="G43" i="24"/>
  <c r="G49" i="12" s="1"/>
  <c r="G32" i="12"/>
  <c r="F38" i="9"/>
  <c r="H37" i="9"/>
  <c r="L30" i="19"/>
  <c r="K33" i="19"/>
  <c r="K34" i="19" s="1"/>
  <c r="I42" i="17"/>
  <c r="I43" i="17"/>
  <c r="I47" i="12" s="1"/>
  <c r="I30" i="12"/>
  <c r="J40" i="19"/>
  <c r="I40" i="13" l="1"/>
  <c r="H50" i="12"/>
  <c r="I28" i="12"/>
  <c r="I42" i="15"/>
  <c r="I43" i="15" s="1"/>
  <c r="I45" i="12" s="1"/>
  <c r="I42" i="16"/>
  <c r="I43" i="16" s="1"/>
  <c r="I46" i="12" s="1"/>
  <c r="I29" i="12"/>
  <c r="I44" i="12"/>
  <c r="L51" i="12"/>
  <c r="E18" i="5"/>
  <c r="D18" i="5"/>
  <c r="G43" i="12"/>
  <c r="G45" i="9"/>
  <c r="N45" i="9"/>
  <c r="H45" i="9"/>
  <c r="K38" i="16"/>
  <c r="K33" i="16"/>
  <c r="K34" i="16" s="1"/>
  <c r="K40" i="16"/>
  <c r="L30" i="16"/>
  <c r="J42" i="19"/>
  <c r="J43" i="19" s="1"/>
  <c r="J27" i="12"/>
  <c r="H49" i="9"/>
  <c r="G49" i="9"/>
  <c r="N46" i="9"/>
  <c r="F39" i="9"/>
  <c r="H39" i="9" s="1"/>
  <c r="H38" i="9"/>
  <c r="M43" i="22"/>
  <c r="M51" i="12" s="1"/>
  <c r="M42" i="22"/>
  <c r="M34" i="12"/>
  <c r="H42" i="26"/>
  <c r="H43" i="26" s="1"/>
  <c r="G47" i="9"/>
  <c r="H47" i="9"/>
  <c r="N48" i="9"/>
  <c r="J9" i="12"/>
  <c r="N42" i="23"/>
  <c r="N43" i="23" s="1"/>
  <c r="N48" i="12" s="1"/>
  <c r="N31" i="12"/>
  <c r="G38" i="9"/>
  <c r="I37" i="9"/>
  <c r="J38" i="20"/>
  <c r="J39" i="20" s="1"/>
  <c r="K40" i="20"/>
  <c r="K33" i="20"/>
  <c r="K34" i="20" s="1"/>
  <c r="L30" i="20"/>
  <c r="N41" i="22"/>
  <c r="N39" i="22"/>
  <c r="N18" i="12"/>
  <c r="J40" i="20"/>
  <c r="J41" i="20" s="1"/>
  <c r="K41" i="17"/>
  <c r="K39" i="17"/>
  <c r="K14" i="12"/>
  <c r="L40" i="17"/>
  <c r="L33" i="17"/>
  <c r="L34" i="17" s="1"/>
  <c r="M30" i="17"/>
  <c r="J33" i="18"/>
  <c r="J34" i="18" s="1"/>
  <c r="K30" i="18"/>
  <c r="J38" i="18"/>
  <c r="I43" i="21"/>
  <c r="I50" i="12" s="1"/>
  <c r="I42" i="21"/>
  <c r="I33" i="12"/>
  <c r="I7" i="12"/>
  <c r="I39" i="13"/>
  <c r="I41" i="13"/>
  <c r="L49" i="12"/>
  <c r="E20" i="5"/>
  <c r="J33" i="13"/>
  <c r="J34" i="13" s="1"/>
  <c r="K30" i="13"/>
  <c r="I38" i="18"/>
  <c r="I39" i="18" s="1"/>
  <c r="O33" i="22"/>
  <c r="O34" i="22" s="1"/>
  <c r="P30" i="22"/>
  <c r="O40" i="22"/>
  <c r="I38" i="26"/>
  <c r="I39" i="26" s="1"/>
  <c r="J40" i="26"/>
  <c r="K30" i="26"/>
  <c r="J33" i="26"/>
  <c r="J34" i="26" s="1"/>
  <c r="J38" i="26"/>
  <c r="I40" i="26"/>
  <c r="I41" i="26" s="1"/>
  <c r="D20" i="5"/>
  <c r="C50" i="6"/>
  <c r="D46" i="6" s="1"/>
  <c r="C49" i="6"/>
  <c r="I41" i="18"/>
  <c r="I8" i="12"/>
  <c r="H42" i="18"/>
  <c r="H43" i="18"/>
  <c r="H41" i="12" s="1"/>
  <c r="H24" i="12"/>
  <c r="K38" i="19"/>
  <c r="J42" i="17"/>
  <c r="J43" i="17" s="1"/>
  <c r="J47" i="12" s="1"/>
  <c r="J30" i="12"/>
  <c r="F47" i="6"/>
  <c r="H44" i="6"/>
  <c r="H45" i="6" s="1"/>
  <c r="H42" i="6"/>
  <c r="H43" i="6" s="1"/>
  <c r="K40" i="19"/>
  <c r="K41" i="19" s="1"/>
  <c r="H43" i="13"/>
  <c r="H42" i="13"/>
  <c r="H23" i="12"/>
  <c r="H35" i="12" s="1"/>
  <c r="J38" i="21"/>
  <c r="F9" i="6"/>
  <c r="F51" i="9"/>
  <c r="J39" i="21"/>
  <c r="J41" i="21"/>
  <c r="J17" i="12"/>
  <c r="L30" i="21"/>
  <c r="K38" i="21"/>
  <c r="K33" i="21"/>
  <c r="K34" i="21" s="1"/>
  <c r="F50" i="9"/>
  <c r="J40" i="21"/>
  <c r="S43" i="24"/>
  <c r="S49" i="12" s="1"/>
  <c r="S42" i="24"/>
  <c r="S32" i="12"/>
  <c r="T40" i="24"/>
  <c r="I41" i="14"/>
  <c r="I10" i="12"/>
  <c r="O41" i="23"/>
  <c r="O39" i="23"/>
  <c r="O15" i="12"/>
  <c r="G52" i="12"/>
  <c r="G7" i="6" s="1"/>
  <c r="J12" i="12"/>
  <c r="I43" i="20"/>
  <c r="I42" i="12" s="1"/>
  <c r="I42" i="20"/>
  <c r="I25" i="12"/>
  <c r="G35" i="12"/>
  <c r="T38" i="24"/>
  <c r="I38" i="14"/>
  <c r="I39" i="14" s="1"/>
  <c r="J38" i="15"/>
  <c r="J39" i="15" s="1"/>
  <c r="P33" i="23"/>
  <c r="P34" i="23" s="1"/>
  <c r="P40" i="23"/>
  <c r="Q30" i="23"/>
  <c r="P38" i="23"/>
  <c r="G42" i="6"/>
  <c r="G43" i="6" s="1"/>
  <c r="G44" i="6"/>
  <c r="G45" i="6" s="1"/>
  <c r="V30" i="24"/>
  <c r="U33" i="24"/>
  <c r="U34" i="24" s="1"/>
  <c r="J38" i="14"/>
  <c r="K30" i="14"/>
  <c r="J33" i="14"/>
  <c r="J34" i="14" s="1"/>
  <c r="K33" i="15"/>
  <c r="K34" i="15" s="1"/>
  <c r="L30" i="15"/>
  <c r="K40" i="15"/>
  <c r="K38" i="15"/>
  <c r="D19" i="5"/>
  <c r="F19" i="5" s="1"/>
  <c r="K39" i="19"/>
  <c r="K11" i="12"/>
  <c r="H42" i="14"/>
  <c r="H43" i="14" s="1"/>
  <c r="H43" i="12" s="1"/>
  <c r="H26" i="12"/>
  <c r="L33" i="19"/>
  <c r="L34" i="19" s="1"/>
  <c r="M30" i="19"/>
  <c r="T39" i="24"/>
  <c r="T41" i="24"/>
  <c r="T16" i="12"/>
  <c r="J40" i="15"/>
  <c r="J41" i="15" s="1"/>
  <c r="J41" i="16"/>
  <c r="J13" i="12"/>
  <c r="J39" i="16"/>
  <c r="J38" i="13" l="1"/>
  <c r="J40" i="13"/>
  <c r="I42" i="26"/>
  <c r="I43" i="26"/>
  <c r="J28" i="12"/>
  <c r="J42" i="15"/>
  <c r="J43" i="15" s="1"/>
  <c r="J45" i="12" s="1"/>
  <c r="J42" i="20"/>
  <c r="J43" i="20" s="1"/>
  <c r="J42" i="12" s="1"/>
  <c r="J25" i="12"/>
  <c r="I43" i="14"/>
  <c r="I43" i="12" s="1"/>
  <c r="I42" i="14"/>
  <c r="I26" i="12"/>
  <c r="I43" i="18"/>
  <c r="I42" i="18"/>
  <c r="I24" i="12"/>
  <c r="J44" i="12"/>
  <c r="J41" i="26"/>
  <c r="J39" i="26"/>
  <c r="K30" i="12"/>
  <c r="K42" i="17"/>
  <c r="K43" i="17" s="1"/>
  <c r="K47" i="12" s="1"/>
  <c r="J42" i="16"/>
  <c r="J43" i="16" s="1"/>
  <c r="J46" i="12" s="1"/>
  <c r="J29" i="12"/>
  <c r="R30" i="23"/>
  <c r="Q40" i="23"/>
  <c r="Q33" i="23"/>
  <c r="Q34" i="23" s="1"/>
  <c r="Q38" i="23"/>
  <c r="O38" i="22"/>
  <c r="O39" i="22" s="1"/>
  <c r="N42" i="22"/>
  <c r="N43" i="22" s="1"/>
  <c r="N51" i="12" s="1"/>
  <c r="N34" i="12"/>
  <c r="M30" i="16"/>
  <c r="L33" i="16"/>
  <c r="L34" i="16" s="1"/>
  <c r="P33" i="22"/>
  <c r="P34" i="22" s="1"/>
  <c r="Q30" i="22"/>
  <c r="M30" i="20"/>
  <c r="L33" i="20"/>
  <c r="L34" i="20" s="1"/>
  <c r="O41" i="22"/>
  <c r="O18" i="12"/>
  <c r="K38" i="20"/>
  <c r="K39" i="20" s="1"/>
  <c r="K39" i="16"/>
  <c r="K13" i="12"/>
  <c r="K41" i="16"/>
  <c r="J42" i="21"/>
  <c r="J43" i="21" s="1"/>
  <c r="J50" i="12" s="1"/>
  <c r="J33" i="12"/>
  <c r="T42" i="24"/>
  <c r="T43" i="24" s="1"/>
  <c r="T49" i="12" s="1"/>
  <c r="T32" i="12"/>
  <c r="H36" i="12"/>
  <c r="H47" i="6"/>
  <c r="M33" i="19"/>
  <c r="M34" i="19" s="1"/>
  <c r="M40" i="19"/>
  <c r="N30" i="19"/>
  <c r="G36" i="12"/>
  <c r="G47" i="6"/>
  <c r="K41" i="20"/>
  <c r="K9" i="12"/>
  <c r="G39" i="9"/>
  <c r="I39" i="9" s="1"/>
  <c r="I38" i="9"/>
  <c r="L30" i="13"/>
  <c r="K33" i="13"/>
  <c r="K34" i="13" s="1"/>
  <c r="K38" i="13"/>
  <c r="J41" i="13"/>
  <c r="J39" i="13"/>
  <c r="J7" i="12"/>
  <c r="G9" i="6"/>
  <c r="K42" i="19"/>
  <c r="K43" i="19" s="1"/>
  <c r="K27" i="12"/>
  <c r="V33" i="24"/>
  <c r="V34" i="24" s="1"/>
  <c r="M30" i="21"/>
  <c r="L40" i="21"/>
  <c r="L33" i="21"/>
  <c r="L34" i="21" s="1"/>
  <c r="L30" i="26"/>
  <c r="K33" i="26"/>
  <c r="K34" i="26" s="1"/>
  <c r="G51" i="9"/>
  <c r="H51" i="9"/>
  <c r="P41" i="23"/>
  <c r="P39" i="23"/>
  <c r="P15" i="12"/>
  <c r="F18" i="5"/>
  <c r="I19" i="12"/>
  <c r="I41" i="6" s="1"/>
  <c r="L11" i="12"/>
  <c r="E24" i="4" s="1"/>
  <c r="O42" i="23"/>
  <c r="O43" i="23" s="1"/>
  <c r="O48" i="12" s="1"/>
  <c r="O31" i="12"/>
  <c r="V18" i="5"/>
  <c r="H19" i="5"/>
  <c r="G19" i="5"/>
  <c r="C29" i="7"/>
  <c r="R18" i="5"/>
  <c r="C36" i="7"/>
  <c r="I23" i="12"/>
  <c r="I42" i="13"/>
  <c r="I43" i="13" s="1"/>
  <c r="L40" i="19"/>
  <c r="L41" i="19" s="1"/>
  <c r="H40" i="12"/>
  <c r="H52" i="12" s="1"/>
  <c r="H7" i="6" s="1"/>
  <c r="L38" i="19"/>
  <c r="L39" i="19" s="1"/>
  <c r="K41" i="15"/>
  <c r="K39" i="15"/>
  <c r="K12" i="12"/>
  <c r="J10" i="12"/>
  <c r="J39" i="14"/>
  <c r="J40" i="14"/>
  <c r="J41" i="14" s="1"/>
  <c r="K33" i="18"/>
  <c r="K34" i="18" s="1"/>
  <c r="L30" i="18"/>
  <c r="L30" i="14"/>
  <c r="K33" i="14"/>
  <c r="K34" i="14" s="1"/>
  <c r="K40" i="14"/>
  <c r="K38" i="14"/>
  <c r="J39" i="18"/>
  <c r="J8" i="12"/>
  <c r="C51" i="6"/>
  <c r="C52" i="6" s="1"/>
  <c r="J40" i="18"/>
  <c r="J41" i="18" s="1"/>
  <c r="L33" i="15"/>
  <c r="L34" i="15" s="1"/>
  <c r="M30" i="15"/>
  <c r="L40" i="15"/>
  <c r="K39" i="21"/>
  <c r="K41" i="21"/>
  <c r="K17" i="12"/>
  <c r="U41" i="24"/>
  <c r="U16" i="12"/>
  <c r="U39" i="24"/>
  <c r="D48" i="6"/>
  <c r="D49" i="6" s="1"/>
  <c r="D51" i="6" s="1"/>
  <c r="D52" i="6" s="1"/>
  <c r="D53" i="6" s="1"/>
  <c r="M33" i="17"/>
  <c r="M34" i="17" s="1"/>
  <c r="M40" i="17"/>
  <c r="N30" i="17"/>
  <c r="U38" i="24"/>
  <c r="F20" i="5"/>
  <c r="C31" i="7" s="1"/>
  <c r="L41" i="17"/>
  <c r="L39" i="17"/>
  <c r="L14" i="12"/>
  <c r="E27" i="4" s="1"/>
  <c r="U40" i="24"/>
  <c r="K40" i="21"/>
  <c r="L38" i="17"/>
  <c r="C32" i="7" l="1"/>
  <c r="C12" i="8"/>
  <c r="C30" i="7"/>
  <c r="K40" i="13"/>
  <c r="K44" i="12"/>
  <c r="L42" i="19"/>
  <c r="L43" i="19" s="1"/>
  <c r="L27" i="12"/>
  <c r="I40" i="12"/>
  <c r="O43" i="22"/>
  <c r="O51" i="12" s="1"/>
  <c r="O42" i="22"/>
  <c r="O34" i="12"/>
  <c r="K43" i="20"/>
  <c r="K42" i="12" s="1"/>
  <c r="K42" i="20"/>
  <c r="K25" i="12"/>
  <c r="U42" i="24"/>
  <c r="U43" i="24" s="1"/>
  <c r="U49" i="12" s="1"/>
  <c r="U32" i="12"/>
  <c r="N33" i="19"/>
  <c r="N34" i="19" s="1"/>
  <c r="O30" i="19"/>
  <c r="N40" i="19"/>
  <c r="K40" i="26"/>
  <c r="K41" i="26" s="1"/>
  <c r="M41" i="19"/>
  <c r="M39" i="19"/>
  <c r="M11" i="12"/>
  <c r="I35" i="12"/>
  <c r="L41" i="21"/>
  <c r="L17" i="12"/>
  <c r="E30" i="4" s="1"/>
  <c r="Q41" i="23"/>
  <c r="Q39" i="23"/>
  <c r="Q15" i="12"/>
  <c r="L41" i="15"/>
  <c r="L12" i="12"/>
  <c r="E25" i="4" s="1"/>
  <c r="H9" i="6"/>
  <c r="M30" i="26"/>
  <c r="L40" i="26"/>
  <c r="L33" i="26"/>
  <c r="L34" i="26" s="1"/>
  <c r="M38" i="19"/>
  <c r="K38" i="26"/>
  <c r="K39" i="26" s="1"/>
  <c r="K43" i="21"/>
  <c r="K50" i="12" s="1"/>
  <c r="K42" i="21"/>
  <c r="K33" i="12"/>
  <c r="L38" i="21"/>
  <c r="L39" i="21" s="1"/>
  <c r="N30" i="21"/>
  <c r="M40" i="21"/>
  <c r="M33" i="21"/>
  <c r="M34" i="21" s="1"/>
  <c r="R33" i="23"/>
  <c r="R34" i="23" s="1"/>
  <c r="S30" i="23"/>
  <c r="L38" i="15"/>
  <c r="L39" i="15" s="1"/>
  <c r="N30" i="15"/>
  <c r="M33" i="15"/>
  <c r="M34" i="15" s="1"/>
  <c r="M40" i="15"/>
  <c r="V40" i="24"/>
  <c r="J42" i="26"/>
  <c r="J43" i="26"/>
  <c r="Z18" i="5"/>
  <c r="S18" i="5"/>
  <c r="J19" i="12"/>
  <c r="J41" i="6" s="1"/>
  <c r="I41" i="12"/>
  <c r="J42" i="13"/>
  <c r="J43" i="13" s="1"/>
  <c r="J23" i="12"/>
  <c r="K41" i="14"/>
  <c r="K39" i="14"/>
  <c r="K10" i="12"/>
  <c r="L40" i="14"/>
  <c r="M30" i="14"/>
  <c r="L33" i="14"/>
  <c r="L34" i="14" s="1"/>
  <c r="L38" i="14"/>
  <c r="L40" i="20"/>
  <c r="K40" i="18"/>
  <c r="K41" i="18" s="1"/>
  <c r="K39" i="13"/>
  <c r="K7" i="12"/>
  <c r="K41" i="13"/>
  <c r="L38" i="20"/>
  <c r="L39" i="20" s="1"/>
  <c r="L42" i="17"/>
  <c r="L43" i="17" s="1"/>
  <c r="L30" i="12"/>
  <c r="M30" i="18"/>
  <c r="L40" i="18"/>
  <c r="L38" i="18"/>
  <c r="L33" i="18"/>
  <c r="L34" i="18" s="1"/>
  <c r="L33" i="13"/>
  <c r="L34" i="13" s="1"/>
  <c r="M30" i="13"/>
  <c r="L41" i="20"/>
  <c r="L9" i="12"/>
  <c r="E22" i="4" s="1"/>
  <c r="I42" i="6"/>
  <c r="I43" i="6" s="1"/>
  <c r="I44" i="6"/>
  <c r="I45" i="6" s="1"/>
  <c r="P38" i="22"/>
  <c r="P40" i="22"/>
  <c r="P41" i="22" s="1"/>
  <c r="V41" i="24"/>
  <c r="V16" i="12"/>
  <c r="F29" i="4" s="1"/>
  <c r="J26" i="12"/>
  <c r="J42" i="14"/>
  <c r="J43" i="14" s="1"/>
  <c r="J43" i="12" s="1"/>
  <c r="R30" i="22"/>
  <c r="Q33" i="22"/>
  <c r="Q34" i="22" s="1"/>
  <c r="Q40" i="22"/>
  <c r="P39" i="22"/>
  <c r="P18" i="12"/>
  <c r="M41" i="17"/>
  <c r="M14" i="12"/>
  <c r="L41" i="16"/>
  <c r="L13" i="12"/>
  <c r="E26" i="4" s="1"/>
  <c r="J42" i="18"/>
  <c r="J43" i="18" s="1"/>
  <c r="J41" i="12" s="1"/>
  <c r="J24" i="12"/>
  <c r="K42" i="16"/>
  <c r="K43" i="16"/>
  <c r="K46" i="12" s="1"/>
  <c r="K29" i="12"/>
  <c r="K39" i="18"/>
  <c r="K8" i="12"/>
  <c r="R16" i="5"/>
  <c r="V16" i="5"/>
  <c r="H18" i="5"/>
  <c r="G18" i="5"/>
  <c r="P43" i="23"/>
  <c r="P48" i="12" s="1"/>
  <c r="P42" i="23"/>
  <c r="P31" i="12"/>
  <c r="L38" i="16"/>
  <c r="L39" i="16" s="1"/>
  <c r="M33" i="16"/>
  <c r="M34" i="16" s="1"/>
  <c r="N30" i="16"/>
  <c r="M38" i="16"/>
  <c r="M40" i="16"/>
  <c r="V38" i="24"/>
  <c r="V39" i="24" s="1"/>
  <c r="C53" i="6"/>
  <c r="X18" i="5"/>
  <c r="Q18" i="5"/>
  <c r="B12" i="8"/>
  <c r="M33" i="20"/>
  <c r="M34" i="20" s="1"/>
  <c r="M38" i="20"/>
  <c r="M40" i="20"/>
  <c r="N30" i="20"/>
  <c r="C37" i="7"/>
  <c r="C38" i="7" s="1"/>
  <c r="C39" i="7" s="1"/>
  <c r="R20" i="5"/>
  <c r="V20" i="5"/>
  <c r="D12" i="8"/>
  <c r="K38" i="18"/>
  <c r="N33" i="17"/>
  <c r="N34" i="17" s="1"/>
  <c r="O30" i="17"/>
  <c r="M38" i="17"/>
  <c r="M39" i="17" s="1"/>
  <c r="K42" i="15"/>
  <c r="K43" i="15"/>
  <c r="K45" i="12" s="1"/>
  <c r="K28" i="12"/>
  <c r="D50" i="6"/>
  <c r="E46" i="6" s="1"/>
  <c r="L40" i="16"/>
  <c r="L40" i="13" l="1"/>
  <c r="V42" i="24"/>
  <c r="V43" i="24" s="1"/>
  <c r="V49" i="12" s="1"/>
  <c r="V32" i="12"/>
  <c r="L42" i="20"/>
  <c r="L43" i="20" s="1"/>
  <c r="L25" i="12"/>
  <c r="J40" i="12"/>
  <c r="J52" i="12" s="1"/>
  <c r="J7" i="6" s="1"/>
  <c r="L42" i="16"/>
  <c r="L43" i="16" s="1"/>
  <c r="L29" i="12"/>
  <c r="L42" i="15"/>
  <c r="L43" i="15"/>
  <c r="L28" i="12"/>
  <c r="M42" i="17"/>
  <c r="M43" i="17" s="1"/>
  <c r="M47" i="12" s="1"/>
  <c r="M30" i="12"/>
  <c r="L44" i="12"/>
  <c r="E15" i="5"/>
  <c r="D15" i="5"/>
  <c r="F15" i="5" s="1"/>
  <c r="L47" i="12"/>
  <c r="E13" i="5"/>
  <c r="D13" i="5"/>
  <c r="L43" i="21"/>
  <c r="L42" i="21"/>
  <c r="L33" i="12"/>
  <c r="K42" i="26"/>
  <c r="K43" i="26" s="1"/>
  <c r="Q42" i="23"/>
  <c r="Q43" i="23" s="1"/>
  <c r="Q48" i="12" s="1"/>
  <c r="Q31" i="12"/>
  <c r="M38" i="18"/>
  <c r="M33" i="18"/>
  <c r="M34" i="18" s="1"/>
  <c r="M40" i="18"/>
  <c r="N30" i="18"/>
  <c r="M41" i="15"/>
  <c r="M39" i="15"/>
  <c r="M12" i="12"/>
  <c r="N38" i="17"/>
  <c r="M38" i="15"/>
  <c r="O30" i="15"/>
  <c r="N33" i="15"/>
  <c r="N34" i="15" s="1"/>
  <c r="N40" i="17"/>
  <c r="O33" i="17"/>
  <c r="O34" i="17" s="1"/>
  <c r="O40" i="17"/>
  <c r="P30" i="17"/>
  <c r="O38" i="17"/>
  <c r="I36" i="12"/>
  <c r="I47" i="6"/>
  <c r="R40" i="23"/>
  <c r="R41" i="23" s="1"/>
  <c r="M33" i="14"/>
  <c r="M34" i="14" s="1"/>
  <c r="N30" i="14"/>
  <c r="N41" i="17"/>
  <c r="N39" i="17"/>
  <c r="N14" i="12"/>
  <c r="S33" i="23"/>
  <c r="S34" i="23" s="1"/>
  <c r="S38" i="23"/>
  <c r="T30" i="23"/>
  <c r="M42" i="19"/>
  <c r="M43" i="19" s="1"/>
  <c r="M44" i="12" s="1"/>
  <c r="M27" i="12"/>
  <c r="M39" i="21"/>
  <c r="M41" i="21"/>
  <c r="M17" i="12"/>
  <c r="Q38" i="22"/>
  <c r="M38" i="21"/>
  <c r="Z20" i="5"/>
  <c r="S20" i="5"/>
  <c r="K19" i="12"/>
  <c r="K41" i="6" s="1"/>
  <c r="R39" i="23"/>
  <c r="R15" i="12"/>
  <c r="P42" i="22"/>
  <c r="P43" i="22" s="1"/>
  <c r="P51" i="12" s="1"/>
  <c r="P34" i="12"/>
  <c r="K42" i="13"/>
  <c r="K43" i="13" s="1"/>
  <c r="K40" i="12" s="1"/>
  <c r="K23" i="12"/>
  <c r="R38" i="23"/>
  <c r="N38" i="16"/>
  <c r="O30" i="16"/>
  <c r="N33" i="16"/>
  <c r="N34" i="16" s="1"/>
  <c r="Q39" i="22"/>
  <c r="Q41" i="22"/>
  <c r="Q18" i="12"/>
  <c r="N38" i="20"/>
  <c r="O30" i="20"/>
  <c r="N33" i="20"/>
  <c r="N34" i="20" s="1"/>
  <c r="N40" i="20"/>
  <c r="M13" i="12"/>
  <c r="M39" i="16"/>
  <c r="M41" i="16"/>
  <c r="R33" i="22"/>
  <c r="R34" i="22" s="1"/>
  <c r="S30" i="22"/>
  <c r="L39" i="14"/>
  <c r="L41" i="14"/>
  <c r="L10" i="12"/>
  <c r="E23" i="4" s="1"/>
  <c r="O30" i="21"/>
  <c r="N40" i="21"/>
  <c r="N33" i="21"/>
  <c r="N34" i="21" s="1"/>
  <c r="O33" i="19"/>
  <c r="O34" i="19" s="1"/>
  <c r="O38" i="19"/>
  <c r="P30" i="19"/>
  <c r="O40" i="19"/>
  <c r="N38" i="19"/>
  <c r="N41" i="19"/>
  <c r="N39" i="19"/>
  <c r="N11" i="12"/>
  <c r="M41" i="20"/>
  <c r="M39" i="20"/>
  <c r="M9" i="12"/>
  <c r="K42" i="14"/>
  <c r="K43" i="14" s="1"/>
  <c r="K43" i="12" s="1"/>
  <c r="K26" i="12"/>
  <c r="Q16" i="5"/>
  <c r="X16" i="5"/>
  <c r="J35" i="12"/>
  <c r="S16" i="5"/>
  <c r="Z16" i="5"/>
  <c r="L41" i="26"/>
  <c r="L39" i="26"/>
  <c r="J44" i="6"/>
  <c r="J45" i="6" s="1"/>
  <c r="J42" i="6"/>
  <c r="J43" i="6" s="1"/>
  <c r="N30" i="26"/>
  <c r="M33" i="26"/>
  <c r="M34" i="26" s="1"/>
  <c r="L38" i="26"/>
  <c r="K42" i="18"/>
  <c r="K43" i="18"/>
  <c r="K41" i="12" s="1"/>
  <c r="K24" i="12"/>
  <c r="I52" i="12"/>
  <c r="I7" i="6" s="1"/>
  <c r="M33" i="13"/>
  <c r="M34" i="13" s="1"/>
  <c r="N30" i="13"/>
  <c r="L38" i="13"/>
  <c r="L41" i="13"/>
  <c r="L39" i="13"/>
  <c r="L7" i="12"/>
  <c r="E50" i="6"/>
  <c r="F46" i="6" s="1"/>
  <c r="E48" i="6"/>
  <c r="E49" i="6" s="1"/>
  <c r="L39" i="18"/>
  <c r="L41" i="18"/>
  <c r="L8" i="12"/>
  <c r="E21" i="4" s="1"/>
  <c r="M40" i="13" l="1"/>
  <c r="M38" i="13"/>
  <c r="L46" i="12"/>
  <c r="E12" i="5"/>
  <c r="D12" i="5"/>
  <c r="F12" i="5" s="1"/>
  <c r="L42" i="12"/>
  <c r="E16" i="5"/>
  <c r="D16" i="5"/>
  <c r="F16" i="5" s="1"/>
  <c r="C11" i="8" s="1"/>
  <c r="K52" i="12"/>
  <c r="K7" i="6" s="1"/>
  <c r="M10" i="12"/>
  <c r="F13" i="5"/>
  <c r="F48" i="6"/>
  <c r="F49" i="6" s="1"/>
  <c r="F51" i="6" s="1"/>
  <c r="F52" i="6" s="1"/>
  <c r="F53" i="6" s="1"/>
  <c r="N43" i="17"/>
  <c r="N47" i="12" s="1"/>
  <c r="N42" i="17"/>
  <c r="N30" i="12"/>
  <c r="N40" i="16"/>
  <c r="M38" i="14"/>
  <c r="M39" i="14" s="1"/>
  <c r="V10" i="5"/>
  <c r="G15" i="5"/>
  <c r="R10" i="5"/>
  <c r="H15" i="5"/>
  <c r="M43" i="20"/>
  <c r="M42" i="12" s="1"/>
  <c r="M42" i="20"/>
  <c r="M25" i="12"/>
  <c r="L23" i="12"/>
  <c r="L42" i="13"/>
  <c r="L43" i="13" s="1"/>
  <c r="O33" i="20"/>
  <c r="O34" i="20" s="1"/>
  <c r="P30" i="20"/>
  <c r="S39" i="23"/>
  <c r="S15" i="12"/>
  <c r="L43" i="18"/>
  <c r="L24" i="12"/>
  <c r="L42" i="18"/>
  <c r="Q42" i="22"/>
  <c r="Q43" i="22" s="1"/>
  <c r="Q51" i="12" s="1"/>
  <c r="Q34" i="12"/>
  <c r="E51" i="6"/>
  <c r="E52" i="6" s="1"/>
  <c r="K35" i="12"/>
  <c r="M40" i="14"/>
  <c r="M41" i="14" s="1"/>
  <c r="P33" i="19"/>
  <c r="P34" i="19" s="1"/>
  <c r="Q30" i="19"/>
  <c r="M39" i="13"/>
  <c r="M7" i="12"/>
  <c r="M19" i="12" s="1"/>
  <c r="M41" i="6" s="1"/>
  <c r="M41" i="13"/>
  <c r="N38" i="14"/>
  <c r="O30" i="14"/>
  <c r="N33" i="14"/>
  <c r="N34" i="14" s="1"/>
  <c r="N33" i="13"/>
  <c r="N34" i="13" s="1"/>
  <c r="O30" i="13"/>
  <c r="N38" i="13"/>
  <c r="L50" i="12"/>
  <c r="E17" i="5"/>
  <c r="D17" i="5"/>
  <c r="F17" i="5" s="1"/>
  <c r="N42" i="19"/>
  <c r="N43" i="19" s="1"/>
  <c r="N44" i="12" s="1"/>
  <c r="N27" i="12"/>
  <c r="I9" i="6"/>
  <c r="L45" i="12"/>
  <c r="E11" i="5"/>
  <c r="D11" i="5"/>
  <c r="F11" i="5" s="1"/>
  <c r="O33" i="21"/>
  <c r="O34" i="21" s="1"/>
  <c r="O38" i="21"/>
  <c r="O40" i="21"/>
  <c r="P30" i="21"/>
  <c r="K44" i="6"/>
  <c r="K45" i="6" s="1"/>
  <c r="K42" i="6"/>
  <c r="K43" i="6" s="1"/>
  <c r="M39" i="26"/>
  <c r="O41" i="19"/>
  <c r="O39" i="19"/>
  <c r="O11" i="12"/>
  <c r="N41" i="21"/>
  <c r="N17" i="12"/>
  <c r="P33" i="17"/>
  <c r="P34" i="17" s="1"/>
  <c r="P40" i="17"/>
  <c r="Q30" i="17"/>
  <c r="N40" i="15"/>
  <c r="N41" i="15" s="1"/>
  <c r="M40" i="26"/>
  <c r="M41" i="26" s="1"/>
  <c r="L42" i="14"/>
  <c r="L43" i="14" s="1"/>
  <c r="L26" i="12"/>
  <c r="P30" i="15"/>
  <c r="O40" i="15"/>
  <c r="O33" i="15"/>
  <c r="O34" i="15" s="1"/>
  <c r="N12" i="12"/>
  <c r="M38" i="26"/>
  <c r="O30" i="26"/>
  <c r="N33" i="26"/>
  <c r="N34" i="26" s="1"/>
  <c r="R40" i="22"/>
  <c r="N38" i="15"/>
  <c r="N39" i="15" s="1"/>
  <c r="J9" i="6"/>
  <c r="R43" i="23"/>
  <c r="R48" i="12" s="1"/>
  <c r="R42" i="23"/>
  <c r="R31" i="12"/>
  <c r="O39" i="17"/>
  <c r="O41" i="17"/>
  <c r="O14" i="12"/>
  <c r="N38" i="21"/>
  <c r="N39" i="21" s="1"/>
  <c r="S33" i="22"/>
  <c r="S34" i="22" s="1"/>
  <c r="S38" i="22"/>
  <c r="S40" i="22"/>
  <c r="T30" i="22"/>
  <c r="R41" i="22"/>
  <c r="R39" i="22"/>
  <c r="R18" i="12"/>
  <c r="R38" i="22"/>
  <c r="M43" i="21"/>
  <c r="M50" i="12" s="1"/>
  <c r="M42" i="21"/>
  <c r="M33" i="12"/>
  <c r="O33" i="16"/>
  <c r="O34" i="16" s="1"/>
  <c r="P30" i="16"/>
  <c r="L19" i="12"/>
  <c r="L41" i="6" s="1"/>
  <c r="E20" i="4"/>
  <c r="E32" i="4" s="1"/>
  <c r="M42" i="15"/>
  <c r="M43" i="15"/>
  <c r="M45" i="12" s="1"/>
  <c r="M28" i="12"/>
  <c r="M42" i="16"/>
  <c r="M43" i="16" s="1"/>
  <c r="M46" i="12" s="1"/>
  <c r="M29" i="12"/>
  <c r="N38" i="18"/>
  <c r="N40" i="18"/>
  <c r="N33" i="18"/>
  <c r="N34" i="18" s="1"/>
  <c r="O30" i="18"/>
  <c r="N13" i="12"/>
  <c r="N41" i="16"/>
  <c r="N39" i="16"/>
  <c r="L43" i="26"/>
  <c r="L42" i="26"/>
  <c r="S40" i="23"/>
  <c r="S41" i="23" s="1"/>
  <c r="J36" i="12"/>
  <c r="J47" i="6"/>
  <c r="N39" i="20"/>
  <c r="N41" i="20"/>
  <c r="N9" i="12"/>
  <c r="T38" i="23"/>
  <c r="T33" i="23"/>
  <c r="T34" i="23" s="1"/>
  <c r="T40" i="23"/>
  <c r="U30" i="23"/>
  <c r="M41" i="18"/>
  <c r="M39" i="18"/>
  <c r="M8" i="12"/>
  <c r="N40" i="13" l="1"/>
  <c r="L40" i="12"/>
  <c r="E9" i="5"/>
  <c r="D9" i="5"/>
  <c r="N42" i="15"/>
  <c r="N43" i="15"/>
  <c r="N45" i="12" s="1"/>
  <c r="N28" i="12"/>
  <c r="M43" i="14"/>
  <c r="M43" i="12" s="1"/>
  <c r="M42" i="14"/>
  <c r="M26" i="12"/>
  <c r="N42" i="21"/>
  <c r="N43" i="21" s="1"/>
  <c r="N50" i="12" s="1"/>
  <c r="N33" i="12"/>
  <c r="L43" i="12"/>
  <c r="E10" i="5"/>
  <c r="D10" i="5"/>
  <c r="F10" i="5" s="1"/>
  <c r="N42" i="20"/>
  <c r="N43" i="20" s="1"/>
  <c r="N42" i="12" s="1"/>
  <c r="N25" i="12"/>
  <c r="N39" i="14"/>
  <c r="N10" i="12"/>
  <c r="Z10" i="5"/>
  <c r="S10" i="5"/>
  <c r="D11" i="8"/>
  <c r="M44" i="6"/>
  <c r="M42" i="6"/>
  <c r="M43" i="6" s="1"/>
  <c r="O43" i="19"/>
  <c r="O44" i="12" s="1"/>
  <c r="O42" i="19"/>
  <c r="O27" i="12"/>
  <c r="M42" i="13"/>
  <c r="M43" i="13" s="1"/>
  <c r="M40" i="12" s="1"/>
  <c r="M23" i="12"/>
  <c r="X10" i="5"/>
  <c r="Q10" i="5"/>
  <c r="B11" i="8"/>
  <c r="O42" i="17"/>
  <c r="O43" i="17" s="1"/>
  <c r="O47" i="12" s="1"/>
  <c r="O30" i="12"/>
  <c r="O38" i="18"/>
  <c r="O40" i="18"/>
  <c r="O33" i="18"/>
  <c r="O34" i="18" s="1"/>
  <c r="P30" i="18"/>
  <c r="N41" i="18"/>
  <c r="N39" i="18"/>
  <c r="N8" i="12"/>
  <c r="R30" i="19"/>
  <c r="Q33" i="19"/>
  <c r="Q34" i="19" s="1"/>
  <c r="Q40" i="19"/>
  <c r="M42" i="26"/>
  <c r="M43" i="26" s="1"/>
  <c r="P40" i="19"/>
  <c r="O38" i="20"/>
  <c r="O39" i="20" s="1"/>
  <c r="P41" i="19"/>
  <c r="P11" i="12"/>
  <c r="N29" i="12"/>
  <c r="N42" i="16"/>
  <c r="N43" i="16" s="1"/>
  <c r="N46" i="12" s="1"/>
  <c r="P38" i="19"/>
  <c r="P39" i="19" s="1"/>
  <c r="O33" i="14"/>
  <c r="O34" i="14" s="1"/>
  <c r="P30" i="14"/>
  <c r="N39" i="13"/>
  <c r="N7" i="12"/>
  <c r="N41" i="13"/>
  <c r="P38" i="21"/>
  <c r="Q30" i="21"/>
  <c r="P33" i="21"/>
  <c r="P34" i="21" s="1"/>
  <c r="K36" i="12"/>
  <c r="K47" i="6"/>
  <c r="F50" i="6"/>
  <c r="G46" i="6" s="1"/>
  <c r="N38" i="26"/>
  <c r="N39" i="26" s="1"/>
  <c r="O41" i="21"/>
  <c r="O39" i="21"/>
  <c r="O17" i="12"/>
  <c r="H13" i="5"/>
  <c r="G13" i="5"/>
  <c r="V12" i="5"/>
  <c r="R12" i="5"/>
  <c r="N40" i="26"/>
  <c r="N41" i="26" s="1"/>
  <c r="V13" i="5"/>
  <c r="G11" i="5"/>
  <c r="R13" i="5"/>
  <c r="H11" i="5"/>
  <c r="P30" i="26"/>
  <c r="O33" i="26"/>
  <c r="O34" i="26" s="1"/>
  <c r="E53" i="6"/>
  <c r="L44" i="6"/>
  <c r="L45" i="6" s="1"/>
  <c r="F33" i="5" s="1"/>
  <c r="L42" i="6"/>
  <c r="L43" i="6" s="1"/>
  <c r="O38" i="16"/>
  <c r="K9" i="6"/>
  <c r="O9" i="12"/>
  <c r="R43" i="22"/>
  <c r="R51" i="12" s="1"/>
  <c r="R42" i="22"/>
  <c r="R34" i="12"/>
  <c r="T33" i="22"/>
  <c r="T34" i="22" s="1"/>
  <c r="U30" i="22"/>
  <c r="P30" i="13"/>
  <c r="O38" i="13"/>
  <c r="O40" i="13"/>
  <c r="O33" i="13"/>
  <c r="O34" i="13" s="1"/>
  <c r="Q38" i="17"/>
  <c r="Q33" i="17"/>
  <c r="Q34" i="17" s="1"/>
  <c r="R30" i="17"/>
  <c r="Q40" i="17"/>
  <c r="L35" i="12"/>
  <c r="P41" i="17"/>
  <c r="P14" i="12"/>
  <c r="P39" i="17"/>
  <c r="P38" i="17"/>
  <c r="Q30" i="16"/>
  <c r="P33" i="16"/>
  <c r="P34" i="16" s="1"/>
  <c r="O41" i="16"/>
  <c r="O39" i="16"/>
  <c r="O13" i="12"/>
  <c r="L41" i="12"/>
  <c r="E14" i="5"/>
  <c r="D14" i="5"/>
  <c r="F14" i="5" s="1"/>
  <c r="V19" i="5"/>
  <c r="R19" i="5"/>
  <c r="M42" i="18"/>
  <c r="M43" i="18" s="1"/>
  <c r="M41" i="12" s="1"/>
  <c r="M24" i="12"/>
  <c r="O40" i="16"/>
  <c r="O41" i="15"/>
  <c r="O12" i="12"/>
  <c r="U38" i="23"/>
  <c r="V30" i="23"/>
  <c r="U33" i="23"/>
  <c r="U34" i="23" s="1"/>
  <c r="U40" i="23"/>
  <c r="O38" i="15"/>
  <c r="O39" i="15" s="1"/>
  <c r="S42" i="23"/>
  <c r="S43" i="23"/>
  <c r="S48" i="12" s="1"/>
  <c r="S31" i="12"/>
  <c r="G12" i="5"/>
  <c r="H12" i="5"/>
  <c r="R14" i="5"/>
  <c r="V14" i="5"/>
  <c r="S39" i="22"/>
  <c r="S41" i="22"/>
  <c r="S18" i="12"/>
  <c r="N40" i="14"/>
  <c r="N41" i="14" s="1"/>
  <c r="Q30" i="20"/>
  <c r="P33" i="20"/>
  <c r="P34" i="20" s="1"/>
  <c r="Q30" i="15"/>
  <c r="P40" i="15"/>
  <c r="P38" i="15"/>
  <c r="P33" i="15"/>
  <c r="P34" i="15" s="1"/>
  <c r="F53" i="7"/>
  <c r="E53" i="7"/>
  <c r="J54" i="7" s="1"/>
  <c r="V17" i="5"/>
  <c r="R17" i="5"/>
  <c r="T41" i="23"/>
  <c r="T39" i="23"/>
  <c r="T15" i="12"/>
  <c r="O40" i="20"/>
  <c r="O41" i="20" s="1"/>
  <c r="O42" i="15" l="1"/>
  <c r="O43" i="15" s="1"/>
  <c r="O45" i="12" s="1"/>
  <c r="O28" i="12"/>
  <c r="P42" i="19"/>
  <c r="P43" i="19"/>
  <c r="P44" i="12" s="1"/>
  <c r="P27" i="12"/>
  <c r="O42" i="20"/>
  <c r="O43" i="20" s="1"/>
  <c r="O42" i="12" s="1"/>
  <c r="O25" i="12"/>
  <c r="N43" i="26"/>
  <c r="N42" i="26"/>
  <c r="Q30" i="14"/>
  <c r="P33" i="14"/>
  <c r="P34" i="14" s="1"/>
  <c r="M35" i="12"/>
  <c r="M52" i="12"/>
  <c r="M7" i="6" s="1"/>
  <c r="O39" i="14"/>
  <c r="O10" i="12"/>
  <c r="O41" i="14"/>
  <c r="G53" i="7"/>
  <c r="K54" i="7"/>
  <c r="O38" i="26"/>
  <c r="O39" i="26" s="1"/>
  <c r="P41" i="15"/>
  <c r="P39" i="15"/>
  <c r="P12" i="12"/>
  <c r="O40" i="26"/>
  <c r="O41" i="26" s="1"/>
  <c r="Q38" i="20"/>
  <c r="R30" i="20"/>
  <c r="Q33" i="20"/>
  <c r="Q34" i="20" s="1"/>
  <c r="T18" i="12"/>
  <c r="T38" i="22"/>
  <c r="T39" i="22" s="1"/>
  <c r="P33" i="26"/>
  <c r="P34" i="26" s="1"/>
  <c r="Q30" i="26"/>
  <c r="O40" i="14"/>
  <c r="S13" i="5"/>
  <c r="Z13" i="5"/>
  <c r="P39" i="20"/>
  <c r="P9" i="12"/>
  <c r="Q13" i="5"/>
  <c r="X13" i="5"/>
  <c r="M45" i="6"/>
  <c r="P40" i="20"/>
  <c r="P41" i="20" s="1"/>
  <c r="F31" i="5"/>
  <c r="F13" i="8" s="1"/>
  <c r="P41" i="16"/>
  <c r="P39" i="16"/>
  <c r="P13" i="12"/>
  <c r="X12" i="5"/>
  <c r="Q12" i="5"/>
  <c r="Z12" i="5"/>
  <c r="S12" i="5"/>
  <c r="N43" i="14"/>
  <c r="N43" i="12" s="1"/>
  <c r="N42" i="14"/>
  <c r="N26" i="12"/>
  <c r="P40" i="16"/>
  <c r="P38" i="16"/>
  <c r="O42" i="21"/>
  <c r="O43" i="21"/>
  <c r="O50" i="12" s="1"/>
  <c r="O33" i="12"/>
  <c r="Q41" i="19"/>
  <c r="Q11" i="12"/>
  <c r="G10" i="5"/>
  <c r="V9" i="5"/>
  <c r="W9" i="5" s="1"/>
  <c r="W10" i="5" s="1"/>
  <c r="H10" i="5"/>
  <c r="R9" i="5"/>
  <c r="Q38" i="19"/>
  <c r="Q39" i="19" s="1"/>
  <c r="G50" i="6"/>
  <c r="H46" i="6" s="1"/>
  <c r="G48" i="6"/>
  <c r="G49" i="6" s="1"/>
  <c r="P33" i="18"/>
  <c r="P34" i="18" s="1"/>
  <c r="Q30" i="18"/>
  <c r="N24" i="12"/>
  <c r="N42" i="18"/>
  <c r="N43" i="18" s="1"/>
  <c r="N41" i="12" s="1"/>
  <c r="R40" i="17"/>
  <c r="S30" i="17"/>
  <c r="R33" i="17"/>
  <c r="R34" i="17" s="1"/>
  <c r="Q41" i="17"/>
  <c r="Q39" i="17"/>
  <c r="Q14" i="12"/>
  <c r="O41" i="18"/>
  <c r="O39" i="18"/>
  <c r="O8" i="12"/>
  <c r="V33" i="23"/>
  <c r="V34" i="23" s="1"/>
  <c r="O39" i="13"/>
  <c r="O7" i="12"/>
  <c r="O41" i="13"/>
  <c r="Q38" i="21"/>
  <c r="R30" i="21"/>
  <c r="Q40" i="21"/>
  <c r="Q33" i="21"/>
  <c r="Q34" i="21" s="1"/>
  <c r="R30" i="15"/>
  <c r="Q40" i="15"/>
  <c r="Q38" i="15"/>
  <c r="Q33" i="15"/>
  <c r="Q34" i="15" s="1"/>
  <c r="P38" i="20"/>
  <c r="O42" i="16"/>
  <c r="O43" i="16" s="1"/>
  <c r="O46" i="12" s="1"/>
  <c r="O29" i="12"/>
  <c r="P42" i="17"/>
  <c r="P43" i="17" s="1"/>
  <c r="P47" i="12" s="1"/>
  <c r="P30" i="12"/>
  <c r="R33" i="19"/>
  <c r="R34" i="19" s="1"/>
  <c r="R40" i="19"/>
  <c r="S30" i="19"/>
  <c r="X14" i="5"/>
  <c r="Q14" i="5"/>
  <c r="E54" i="7"/>
  <c r="J56" i="7" s="1"/>
  <c r="V15" i="5"/>
  <c r="R15" i="5"/>
  <c r="F54" i="7"/>
  <c r="L36" i="12"/>
  <c r="L47" i="6"/>
  <c r="Q30" i="13"/>
  <c r="P40" i="13"/>
  <c r="P33" i="13"/>
  <c r="P34" i="13" s="1"/>
  <c r="N19" i="12"/>
  <c r="N41" i="6" s="1"/>
  <c r="D21" i="5"/>
  <c r="F9" i="5"/>
  <c r="Q40" i="16"/>
  <c r="Q33" i="16"/>
  <c r="Q34" i="16" s="1"/>
  <c r="R30" i="16"/>
  <c r="S42" i="22"/>
  <c r="S43" i="22"/>
  <c r="S51" i="12" s="1"/>
  <c r="S34" i="12"/>
  <c r="Z14" i="5"/>
  <c r="S14" i="5"/>
  <c r="P39" i="21"/>
  <c r="P17" i="12"/>
  <c r="U41" i="23"/>
  <c r="U39" i="23"/>
  <c r="U15" i="12"/>
  <c r="P40" i="21"/>
  <c r="P41" i="21" s="1"/>
  <c r="T40" i="22"/>
  <c r="T41" i="22" s="1"/>
  <c r="N42" i="13"/>
  <c r="N43" i="13" s="1"/>
  <c r="N40" i="12" s="1"/>
  <c r="N23" i="12"/>
  <c r="E21" i="5"/>
  <c r="T42" i="23"/>
  <c r="T43" i="23"/>
  <c r="T48" i="12" s="1"/>
  <c r="T31" i="12"/>
  <c r="U38" i="22"/>
  <c r="V30" i="22"/>
  <c r="U33" i="22"/>
  <c r="U34" i="22" s="1"/>
  <c r="U40" i="22"/>
  <c r="O38" i="14"/>
  <c r="L52" i="12"/>
  <c r="L7" i="6" s="1"/>
  <c r="Q42" i="19" l="1"/>
  <c r="Q43" i="19"/>
  <c r="Q44" i="12" s="1"/>
  <c r="Q27" i="12"/>
  <c r="O42" i="26"/>
  <c r="O43" i="26" s="1"/>
  <c r="T42" i="22"/>
  <c r="T43" i="22" s="1"/>
  <c r="T51" i="12" s="1"/>
  <c r="T34" i="12"/>
  <c r="V15" i="12"/>
  <c r="F28" i="4" s="1"/>
  <c r="V38" i="23"/>
  <c r="V39" i="23" s="1"/>
  <c r="N52" i="12"/>
  <c r="N7" i="6" s="1"/>
  <c r="Q43" i="17"/>
  <c r="Q47" i="12" s="1"/>
  <c r="Q42" i="17"/>
  <c r="Q30" i="12"/>
  <c r="P42" i="15"/>
  <c r="P43" i="15" s="1"/>
  <c r="P45" i="12" s="1"/>
  <c r="P28" i="12"/>
  <c r="U42" i="23"/>
  <c r="U43" i="23" s="1"/>
  <c r="U48" i="12" s="1"/>
  <c r="U31" i="12"/>
  <c r="R38" i="19"/>
  <c r="P42" i="16"/>
  <c r="P43" i="16"/>
  <c r="P46" i="12" s="1"/>
  <c r="P29" i="12"/>
  <c r="R41" i="19"/>
  <c r="R39" i="19"/>
  <c r="R11" i="12"/>
  <c r="R38" i="17"/>
  <c r="R39" i="17" s="1"/>
  <c r="P43" i="21"/>
  <c r="P50" i="12" s="1"/>
  <c r="P42" i="21"/>
  <c r="P33" i="12"/>
  <c r="O42" i="14"/>
  <c r="O43" i="14" s="1"/>
  <c r="O43" i="12" s="1"/>
  <c r="O26" i="12"/>
  <c r="M9" i="6"/>
  <c r="M36" i="12"/>
  <c r="M47" i="6"/>
  <c r="Q39" i="20"/>
  <c r="Q41" i="20"/>
  <c r="Q9" i="12"/>
  <c r="R33" i="20"/>
  <c r="R34" i="20" s="1"/>
  <c r="R40" i="20"/>
  <c r="S30" i="20"/>
  <c r="N35" i="12"/>
  <c r="P8" i="12"/>
  <c r="P40" i="18"/>
  <c r="P41" i="18" s="1"/>
  <c r="P38" i="18"/>
  <c r="P39" i="18" s="1"/>
  <c r="P38" i="14"/>
  <c r="Q41" i="15"/>
  <c r="Q12" i="12"/>
  <c r="Q39" i="15"/>
  <c r="G51" i="6"/>
  <c r="G52" i="6" s="1"/>
  <c r="P40" i="14"/>
  <c r="P39" i="14"/>
  <c r="P10" i="12"/>
  <c r="P41" i="14"/>
  <c r="R41" i="17"/>
  <c r="R14" i="12"/>
  <c r="T30" i="19"/>
  <c r="S33" i="19"/>
  <c r="S34" i="19" s="1"/>
  <c r="S40" i="19"/>
  <c r="S38" i="19"/>
  <c r="T30" i="17"/>
  <c r="S33" i="17"/>
  <c r="S34" i="17" s="1"/>
  <c r="H48" i="6"/>
  <c r="H49" i="6" s="1"/>
  <c r="H51" i="6" s="1"/>
  <c r="H52" i="6" s="1"/>
  <c r="H53" i="6" s="1"/>
  <c r="Q13" i="12"/>
  <c r="Q39" i="16"/>
  <c r="Q41" i="16"/>
  <c r="P42" i="20"/>
  <c r="P43" i="20"/>
  <c r="P42" i="12" s="1"/>
  <c r="P25" i="12"/>
  <c r="R30" i="14"/>
  <c r="Q40" i="14"/>
  <c r="Q38" i="14"/>
  <c r="Q33" i="14"/>
  <c r="Q34" i="14" s="1"/>
  <c r="L9" i="6"/>
  <c r="Q38" i="16"/>
  <c r="Q41" i="21"/>
  <c r="Q39" i="21"/>
  <c r="Q17" i="12"/>
  <c r="Z9" i="5"/>
  <c r="AA9" i="5" s="1"/>
  <c r="AA10" i="5" s="1"/>
  <c r="S9" i="5"/>
  <c r="P41" i="13"/>
  <c r="P7" i="12"/>
  <c r="Q38" i="26"/>
  <c r="R30" i="26"/>
  <c r="Q33" i="26"/>
  <c r="Q34" i="26" s="1"/>
  <c r="R38" i="21"/>
  <c r="R40" i="21"/>
  <c r="S30" i="21"/>
  <c r="R33" i="21"/>
  <c r="R34" i="21" s="1"/>
  <c r="Q33" i="18"/>
  <c r="Q34" i="18" s="1"/>
  <c r="R30" i="18"/>
  <c r="R38" i="16"/>
  <c r="R33" i="16"/>
  <c r="R34" i="16" s="1"/>
  <c r="S30" i="16"/>
  <c r="R40" i="16"/>
  <c r="R40" i="15"/>
  <c r="R33" i="15"/>
  <c r="R34" i="15" s="1"/>
  <c r="S30" i="15"/>
  <c r="F55" i="7"/>
  <c r="E55" i="7"/>
  <c r="J55" i="7" s="1"/>
  <c r="F21" i="5"/>
  <c r="I9" i="5" s="1"/>
  <c r="C10" i="8"/>
  <c r="V11" i="5"/>
  <c r="W11" i="5" s="1"/>
  <c r="W12" i="5" s="1"/>
  <c r="W13" i="5" s="1"/>
  <c r="W14" i="5" s="1"/>
  <c r="W15" i="5" s="1"/>
  <c r="W16" i="5" s="1"/>
  <c r="W17" i="5" s="1"/>
  <c r="W18" i="5" s="1"/>
  <c r="W19" i="5" s="1"/>
  <c r="W20" i="5" s="1"/>
  <c r="R11" i="5"/>
  <c r="H9" i="5"/>
  <c r="G9" i="5"/>
  <c r="N44" i="6"/>
  <c r="N45" i="6" s="1"/>
  <c r="N42" i="6"/>
  <c r="N43" i="6" s="1"/>
  <c r="X9" i="5"/>
  <c r="Y9" i="5" s="1"/>
  <c r="Y10" i="5" s="1"/>
  <c r="Q9" i="5"/>
  <c r="P38" i="26"/>
  <c r="P39" i="26" s="1"/>
  <c r="O19" i="12"/>
  <c r="O41" i="6" s="1"/>
  <c r="U39" i="22"/>
  <c r="U41" i="22"/>
  <c r="U18" i="12"/>
  <c r="R30" i="13"/>
  <c r="Q33" i="13"/>
  <c r="Q34" i="13" s="1"/>
  <c r="O42" i="13"/>
  <c r="O43" i="13" s="1"/>
  <c r="O40" i="12" s="1"/>
  <c r="O23" i="12"/>
  <c r="P40" i="26"/>
  <c r="P41" i="26" s="1"/>
  <c r="V33" i="22"/>
  <c r="V34" i="22" s="1"/>
  <c r="V40" i="22"/>
  <c r="P38" i="13"/>
  <c r="P39" i="13" s="1"/>
  <c r="V40" i="23"/>
  <c r="V41" i="23" s="1"/>
  <c r="G54" i="7"/>
  <c r="K56" i="7"/>
  <c r="O42" i="18"/>
  <c r="O43" i="18"/>
  <c r="O41" i="12" s="1"/>
  <c r="O24" i="12"/>
  <c r="Q40" i="20"/>
  <c r="R30" i="12" l="1"/>
  <c r="R42" i="17"/>
  <c r="R43" i="17" s="1"/>
  <c r="R47" i="12" s="1"/>
  <c r="P23" i="12"/>
  <c r="P42" i="13"/>
  <c r="P43" i="13" s="1"/>
  <c r="P40" i="12" s="1"/>
  <c r="P42" i="26"/>
  <c r="P43" i="26" s="1"/>
  <c r="V43" i="23"/>
  <c r="V48" i="12" s="1"/>
  <c r="V42" i="23"/>
  <c r="V31" i="12"/>
  <c r="P42" i="18"/>
  <c r="P43" i="18" s="1"/>
  <c r="P41" i="12" s="1"/>
  <c r="P24" i="12"/>
  <c r="P26" i="12"/>
  <c r="P42" i="14"/>
  <c r="P43" i="14" s="1"/>
  <c r="P43" i="12" s="1"/>
  <c r="R42" i="19"/>
  <c r="R43" i="19" s="1"/>
  <c r="R44" i="12" s="1"/>
  <c r="R27" i="12"/>
  <c r="Q42" i="15"/>
  <c r="Q43" i="15"/>
  <c r="Q45" i="12" s="1"/>
  <c r="Q28" i="12"/>
  <c r="G55" i="7"/>
  <c r="K55" i="7"/>
  <c r="D28" i="7"/>
  <c r="F30" i="5"/>
  <c r="I19" i="5"/>
  <c r="I20" i="5"/>
  <c r="I18" i="5"/>
  <c r="I15" i="5"/>
  <c r="I17" i="5"/>
  <c r="I12" i="5"/>
  <c r="I13" i="5"/>
  <c r="I11" i="5"/>
  <c r="I16" i="5"/>
  <c r="I14" i="5"/>
  <c r="I10" i="5"/>
  <c r="G53" i="6"/>
  <c r="E13" i="6"/>
  <c r="T30" i="15"/>
  <c r="S33" i="15"/>
  <c r="S34" i="15" s="1"/>
  <c r="R38" i="15"/>
  <c r="Q41" i="14"/>
  <c r="Q39" i="14"/>
  <c r="Q10" i="12"/>
  <c r="R33" i="14"/>
  <c r="R34" i="14" s="1"/>
  <c r="R40" i="14"/>
  <c r="S30" i="14"/>
  <c r="T30" i="16"/>
  <c r="S33" i="16"/>
  <c r="S34" i="16" s="1"/>
  <c r="S40" i="16"/>
  <c r="O35" i="12"/>
  <c r="R39" i="16"/>
  <c r="R41" i="16"/>
  <c r="R13" i="12"/>
  <c r="N36" i="12"/>
  <c r="N47" i="6"/>
  <c r="S30" i="18"/>
  <c r="R33" i="18"/>
  <c r="R34" i="18" s="1"/>
  <c r="T30" i="20"/>
  <c r="S38" i="20"/>
  <c r="S40" i="20"/>
  <c r="S33" i="20"/>
  <c r="S34" i="20" s="1"/>
  <c r="Z11" i="5"/>
  <c r="AA11" i="5" s="1"/>
  <c r="AA12" i="5" s="1"/>
  <c r="AA13" i="5" s="1"/>
  <c r="AA14" i="5" s="1"/>
  <c r="AA15" i="5" s="1"/>
  <c r="AA16" i="5" s="1"/>
  <c r="AA17" i="5" s="1"/>
  <c r="AA18" i="5" s="1"/>
  <c r="AA19" i="5" s="1"/>
  <c r="AA20" i="5" s="1"/>
  <c r="S11" i="5"/>
  <c r="H21" i="5"/>
  <c r="D10" i="8"/>
  <c r="N4822" i="8" s="1"/>
  <c r="O4822" i="8" s="1"/>
  <c r="V38" i="22"/>
  <c r="V39" i="22" s="1"/>
  <c r="N9" i="6"/>
  <c r="Q43" i="21"/>
  <c r="Q50" i="12" s="1"/>
  <c r="Q42" i="21"/>
  <c r="Q33" i="12"/>
  <c r="V41" i="22"/>
  <c r="V18" i="12"/>
  <c r="F31" i="4" s="1"/>
  <c r="Q43" i="16"/>
  <c r="Q46" i="12" s="1"/>
  <c r="Q42" i="16"/>
  <c r="Q29" i="12"/>
  <c r="Q40" i="18"/>
  <c r="Q38" i="13"/>
  <c r="Q38" i="18"/>
  <c r="R38" i="20"/>
  <c r="Q40" i="13"/>
  <c r="Q41" i="13" s="1"/>
  <c r="H50" i="6"/>
  <c r="I46" i="6" s="1"/>
  <c r="R41" i="21"/>
  <c r="R39" i="21"/>
  <c r="R17" i="12"/>
  <c r="S38" i="17"/>
  <c r="Q42" i="20"/>
  <c r="Q43" i="20" s="1"/>
  <c r="Q42" i="12" s="1"/>
  <c r="Q25" i="12"/>
  <c r="U42" i="22"/>
  <c r="U43" i="22" s="1"/>
  <c r="U51" i="12" s="1"/>
  <c r="U34" i="12"/>
  <c r="T30" i="21"/>
  <c r="S38" i="21"/>
  <c r="S40" i="21"/>
  <c r="S33" i="21"/>
  <c r="S34" i="21" s="1"/>
  <c r="S40" i="17"/>
  <c r="S41" i="17" s="1"/>
  <c r="U30" i="17"/>
  <c r="T38" i="17"/>
  <c r="T33" i="17"/>
  <c r="T34" i="17" s="1"/>
  <c r="T40" i="17"/>
  <c r="O52" i="12"/>
  <c r="O7" i="6" s="1"/>
  <c r="Q41" i="18"/>
  <c r="Q39" i="18"/>
  <c r="Q8" i="12"/>
  <c r="S30" i="13"/>
  <c r="R40" i="13"/>
  <c r="R33" i="13"/>
  <c r="R34" i="13" s="1"/>
  <c r="R41" i="20"/>
  <c r="R39" i="20"/>
  <c r="R9" i="12"/>
  <c r="S39" i="17"/>
  <c r="S14" i="12"/>
  <c r="O44" i="6"/>
  <c r="O45" i="6" s="1"/>
  <c r="O42" i="6"/>
  <c r="O43" i="6" s="1"/>
  <c r="Q39" i="26"/>
  <c r="R40" i="26"/>
  <c r="R38" i="26"/>
  <c r="S30" i="26"/>
  <c r="R33" i="26"/>
  <c r="R34" i="26" s="1"/>
  <c r="S39" i="19"/>
  <c r="S41" i="19"/>
  <c r="S11" i="12"/>
  <c r="Q7" i="12"/>
  <c r="Q19" i="12" s="1"/>
  <c r="Q41" i="6" s="1"/>
  <c r="Q39" i="13"/>
  <c r="N4406" i="8"/>
  <c r="O4406" i="8" s="1"/>
  <c r="N4726" i="8"/>
  <c r="O4726" i="8" s="1"/>
  <c r="N4418" i="8"/>
  <c r="O4418" i="8" s="1"/>
  <c r="N4407" i="8"/>
  <c r="O4407" i="8" s="1"/>
  <c r="N4109" i="8"/>
  <c r="O4109" i="8" s="1"/>
  <c r="N4644" i="8"/>
  <c r="O4644" i="8" s="1"/>
  <c r="N4966" i="8"/>
  <c r="O4966" i="8" s="1"/>
  <c r="N4119" i="8"/>
  <c r="O4119" i="8" s="1"/>
  <c r="N4736" i="8"/>
  <c r="O4736" i="8" s="1"/>
  <c r="N4388" i="8"/>
  <c r="O4388" i="8" s="1"/>
  <c r="N4296" i="8"/>
  <c r="O4296" i="8" s="1"/>
  <c r="N4443" i="8"/>
  <c r="O4443" i="8" s="1"/>
  <c r="N3536" i="8"/>
  <c r="O3536" i="8" s="1"/>
  <c r="N4014" i="8"/>
  <c r="O4014" i="8" s="1"/>
  <c r="N3879" i="8"/>
  <c r="O3879" i="8" s="1"/>
  <c r="N3726" i="8"/>
  <c r="O3726" i="8" s="1"/>
  <c r="N3634" i="8"/>
  <c r="O3634" i="8" s="1"/>
  <c r="N4134" i="8"/>
  <c r="O4134" i="8" s="1"/>
  <c r="N3081" i="8"/>
  <c r="O3081" i="8" s="1"/>
  <c r="N3512" i="8"/>
  <c r="O3512" i="8" s="1"/>
  <c r="N3033" i="8"/>
  <c r="O3033" i="8" s="1"/>
  <c r="N4007" i="8"/>
  <c r="O4007" i="8" s="1"/>
  <c r="N3617" i="8"/>
  <c r="O3617" i="8" s="1"/>
  <c r="N3230" i="8"/>
  <c r="O3230" i="8" s="1"/>
  <c r="N3902" i="8"/>
  <c r="O3902" i="8" s="1"/>
  <c r="N3791" i="8"/>
  <c r="O3791" i="8" s="1"/>
  <c r="N3522" i="8"/>
  <c r="O3522" i="8" s="1"/>
  <c r="N2917" i="8"/>
  <c r="O2917" i="8" s="1"/>
  <c r="N2789" i="8"/>
  <c r="O2789" i="8" s="1"/>
  <c r="N2285" i="8"/>
  <c r="O2285" i="8" s="1"/>
  <c r="N2864" i="8"/>
  <c r="O2864" i="8" s="1"/>
  <c r="N3154" i="8"/>
  <c r="O3154" i="8" s="1"/>
  <c r="N2955" i="8"/>
  <c r="O2955" i="8" s="1"/>
  <c r="N2908" i="8"/>
  <c r="O2908" i="8" s="1"/>
  <c r="N3130" i="8"/>
  <c r="O3130" i="8" s="1"/>
  <c r="N3497" i="8"/>
  <c r="O3497" i="8" s="1"/>
  <c r="N2372" i="8"/>
  <c r="O2372" i="8" s="1"/>
  <c r="N2299" i="8"/>
  <c r="O2299" i="8" s="1"/>
  <c r="N2258" i="8"/>
  <c r="O2258" i="8" s="1"/>
  <c r="N1901" i="8"/>
  <c r="O1901" i="8" s="1"/>
  <c r="N2062" i="8"/>
  <c r="O2062" i="8" s="1"/>
  <c r="N2006" i="8"/>
  <c r="O2006" i="8" s="1"/>
  <c r="N3406" i="8"/>
  <c r="O3406" i="8" s="1"/>
  <c r="N2871" i="8"/>
  <c r="O2871" i="8" s="1"/>
  <c r="N2901" i="8"/>
  <c r="O2901" i="8" s="1"/>
  <c r="N2422" i="8"/>
  <c r="O2422" i="8" s="1"/>
  <c r="N2554" i="8"/>
  <c r="O2554" i="8" s="1"/>
  <c r="N1259" i="8"/>
  <c r="O1259" i="8" s="1"/>
  <c r="N1217" i="8"/>
  <c r="O1217" i="8" s="1"/>
  <c r="N1166" i="8"/>
  <c r="O1166" i="8" s="1"/>
  <c r="N1184" i="8"/>
  <c r="O1184" i="8" s="1"/>
  <c r="N3454" i="8"/>
  <c r="O3454" i="8" s="1"/>
  <c r="N1561" i="8"/>
  <c r="O1561" i="8" s="1"/>
  <c r="N1291" i="8"/>
  <c r="O1291" i="8" s="1"/>
  <c r="N1277" i="8"/>
  <c r="O1277" i="8" s="1"/>
  <c r="N2347" i="8"/>
  <c r="O2347" i="8" s="1"/>
  <c r="N1431" i="8"/>
  <c r="O1431" i="8" s="1"/>
  <c r="N1723" i="8"/>
  <c r="O1723" i="8" s="1"/>
  <c r="N2519" i="8"/>
  <c r="O2519" i="8" s="1"/>
  <c r="N110" i="8"/>
  <c r="O110" i="8" s="1"/>
  <c r="N2326" i="8"/>
  <c r="O2326" i="8" s="1"/>
  <c r="N1360" i="8"/>
  <c r="O1360" i="8" s="1"/>
  <c r="N861" i="8"/>
  <c r="O861" i="8" s="1"/>
  <c r="N1537" i="8"/>
  <c r="O1537" i="8" s="1"/>
  <c r="N1478" i="8"/>
  <c r="O1478" i="8" s="1"/>
  <c r="N1737" i="8"/>
  <c r="O1737" i="8" s="1"/>
  <c r="N714" i="8"/>
  <c r="O714" i="8" s="1"/>
  <c r="N2135" i="8"/>
  <c r="O2135" i="8" s="1"/>
  <c r="N956" i="8"/>
  <c r="O956" i="8" s="1"/>
  <c r="N596" i="8"/>
  <c r="O596" i="8" s="1"/>
  <c r="N692" i="8"/>
  <c r="O692" i="8" s="1"/>
  <c r="N1458" i="8"/>
  <c r="O1458" i="8" s="1"/>
  <c r="N1181" i="8"/>
  <c r="O1181" i="8" s="1"/>
  <c r="N944" i="8"/>
  <c r="O944" i="8" s="1"/>
  <c r="N2182" i="8"/>
  <c r="O2182" i="8" s="1"/>
  <c r="C13" i="8"/>
  <c r="N406" i="8"/>
  <c r="O406" i="8" s="1"/>
  <c r="N1414" i="8"/>
  <c r="O1414" i="8" s="1"/>
  <c r="N1438" i="8"/>
  <c r="O1438" i="8" s="1"/>
  <c r="N873" i="8"/>
  <c r="O873" i="8" s="1"/>
  <c r="N99" i="8"/>
  <c r="O99" i="8" s="1"/>
  <c r="N135" i="8"/>
  <c r="O135" i="8" s="1"/>
  <c r="N421" i="8"/>
  <c r="O421" i="8" s="1"/>
  <c r="N329" i="8"/>
  <c r="O329" i="8" s="1"/>
  <c r="N84" i="8"/>
  <c r="O84" i="8" s="1"/>
  <c r="N1968" i="8"/>
  <c r="O1968" i="8" s="1"/>
  <c r="N883" i="8"/>
  <c r="O883" i="8" s="1"/>
  <c r="N1764" i="8"/>
  <c r="O1764" i="8" s="1"/>
  <c r="N852" i="8"/>
  <c r="O852" i="8" s="1"/>
  <c r="N453" i="8"/>
  <c r="O453" i="8" s="1"/>
  <c r="N1029" i="8"/>
  <c r="O1029" i="8" s="1"/>
  <c r="N337" i="8"/>
  <c r="O337" i="8" s="1"/>
  <c r="N278" i="8"/>
  <c r="O278" i="8" s="1"/>
  <c r="N857" i="8"/>
  <c r="O857" i="8" s="1"/>
  <c r="N225" i="8"/>
  <c r="O225" i="8" s="1"/>
  <c r="N112" i="8"/>
  <c r="O112" i="8" s="1"/>
  <c r="N48" i="8"/>
  <c r="O48" i="8" s="1"/>
  <c r="N322" i="8"/>
  <c r="O322" i="8" s="1"/>
  <c r="N515" i="8"/>
  <c r="O515" i="8" s="1"/>
  <c r="N1204" i="8"/>
  <c r="O1204" i="8" s="1"/>
  <c r="N462" i="8"/>
  <c r="O462" i="8" s="1"/>
  <c r="N2473" i="8"/>
  <c r="O2473" i="8" s="1"/>
  <c r="N2745" i="8"/>
  <c r="O2745" i="8" s="1"/>
  <c r="N2324" i="8"/>
  <c r="O2324" i="8" s="1"/>
  <c r="N2641" i="8"/>
  <c r="O2641" i="8" s="1"/>
  <c r="N3792" i="8"/>
  <c r="O3792" i="8" s="1"/>
  <c r="N3971" i="8"/>
  <c r="O3971" i="8" s="1"/>
  <c r="N3545" i="8"/>
  <c r="O3545" i="8" s="1"/>
  <c r="N3526" i="8"/>
  <c r="O3526" i="8" s="1"/>
  <c r="N4330" i="8"/>
  <c r="O4330" i="8" s="1"/>
  <c r="N4738" i="8"/>
  <c r="O4738" i="8" s="1"/>
  <c r="N4749" i="8"/>
  <c r="O4749" i="8" s="1"/>
  <c r="N4916" i="8"/>
  <c r="O4916" i="8" s="1"/>
  <c r="N52" i="8"/>
  <c r="O52" i="8" s="1"/>
  <c r="N814" i="8"/>
  <c r="O814" i="8" s="1"/>
  <c r="N1164" i="8"/>
  <c r="O1164" i="8" s="1"/>
  <c r="N1446" i="8"/>
  <c r="O1446" i="8" s="1"/>
  <c r="N2206" i="8"/>
  <c r="O2206" i="8" s="1"/>
  <c r="N1810" i="8"/>
  <c r="O1810" i="8" s="1"/>
  <c r="N2068" i="8"/>
  <c r="O2068" i="8" s="1"/>
  <c r="N1552" i="8"/>
  <c r="O1552" i="8" s="1"/>
  <c r="N3451" i="8"/>
  <c r="O3451" i="8" s="1"/>
  <c r="N2689" i="8"/>
  <c r="O2689" i="8" s="1"/>
  <c r="N2362" i="8"/>
  <c r="O2362" i="8" s="1"/>
  <c r="N3838" i="8"/>
  <c r="O3838" i="8" s="1"/>
  <c r="N776" i="8"/>
  <c r="O776" i="8" s="1"/>
  <c r="N616" i="8"/>
  <c r="O616" i="8" s="1"/>
  <c r="N832" i="8"/>
  <c r="O832" i="8" s="1"/>
  <c r="N603" i="8"/>
  <c r="O603" i="8" s="1"/>
  <c r="N1460" i="8"/>
  <c r="O1460" i="8" s="1"/>
  <c r="N1213" i="8"/>
  <c r="O1213" i="8" s="1"/>
  <c r="N655" i="8"/>
  <c r="O655" i="8" s="1"/>
  <c r="N1698" i="8"/>
  <c r="O1698" i="8" s="1"/>
  <c r="N2157" i="8"/>
  <c r="O2157" i="8" s="1"/>
  <c r="N2617" i="8"/>
  <c r="O2617" i="8" s="1"/>
  <c r="N1914" i="8"/>
  <c r="O1914" i="8" s="1"/>
  <c r="N3520" i="8"/>
  <c r="O3520" i="8" s="1"/>
  <c r="N3425" i="8"/>
  <c r="O3425" i="8" s="1"/>
  <c r="N3414" i="8"/>
  <c r="O3414" i="8" s="1"/>
  <c r="N3109" i="8"/>
  <c r="O3109" i="8" s="1"/>
  <c r="N3920" i="8"/>
  <c r="O3920" i="8" s="1"/>
  <c r="N4555" i="8"/>
  <c r="O4555" i="8" s="1"/>
  <c r="N4456" i="8"/>
  <c r="O4456" i="8" s="1"/>
  <c r="N170" i="8"/>
  <c r="O170" i="8" s="1"/>
  <c r="N965" i="8"/>
  <c r="O965" i="8" s="1"/>
  <c r="N156" i="8"/>
  <c r="O156" i="8" s="1"/>
  <c r="N1039" i="8"/>
  <c r="O1039" i="8" s="1"/>
  <c r="N561" i="8"/>
  <c r="O561" i="8" s="1"/>
  <c r="N838" i="8"/>
  <c r="O838" i="8" s="1"/>
  <c r="N1275" i="8"/>
  <c r="O1275" i="8" s="1"/>
  <c r="N1283" i="8"/>
  <c r="O1283" i="8" s="1"/>
  <c r="N2407" i="8"/>
  <c r="O2407" i="8" s="1"/>
  <c r="N1531" i="8"/>
  <c r="O1531" i="8" s="1"/>
  <c r="N3134" i="8"/>
  <c r="O3134" i="8" s="1"/>
  <c r="N2659" i="8"/>
  <c r="O2659" i="8" s="1"/>
  <c r="N3580" i="8"/>
  <c r="O3580" i="8" s="1"/>
  <c r="N3833" i="8"/>
  <c r="O3833" i="8" s="1"/>
  <c r="N2785" i="8"/>
  <c r="O2785" i="8" s="1"/>
  <c r="N3921" i="8"/>
  <c r="O3921" i="8" s="1"/>
  <c r="N2781" i="8"/>
  <c r="O2781" i="8" s="1"/>
  <c r="N3823" i="8"/>
  <c r="O3823" i="8" s="1"/>
  <c r="N3486" i="8"/>
  <c r="O3486" i="8" s="1"/>
  <c r="N4659" i="8"/>
  <c r="O4659" i="8" s="1"/>
  <c r="N4621" i="8"/>
  <c r="O4621" i="8" s="1"/>
  <c r="N4633" i="8"/>
  <c r="O4633" i="8" s="1"/>
  <c r="N4588" i="8"/>
  <c r="O4588" i="8" s="1"/>
  <c r="N267" i="8"/>
  <c r="O267" i="8" s="1"/>
  <c r="N2196" i="8"/>
  <c r="O2196" i="8" s="1"/>
  <c r="N1301" i="8"/>
  <c r="O1301" i="8" s="1"/>
  <c r="N1940" i="8"/>
  <c r="O1940" i="8" s="1"/>
  <c r="N2162" i="8"/>
  <c r="O2162" i="8" s="1"/>
  <c r="N2913" i="8"/>
  <c r="O2913" i="8" s="1"/>
  <c r="N2188" i="8"/>
  <c r="O2188" i="8" s="1"/>
  <c r="N3639" i="8"/>
  <c r="O3639" i="8" s="1"/>
  <c r="N4392" i="8"/>
  <c r="O4392" i="8" s="1"/>
  <c r="N3441" i="8"/>
  <c r="O3441" i="8" s="1"/>
  <c r="N3755" i="8"/>
  <c r="O3755" i="8" s="1"/>
  <c r="N4684" i="8"/>
  <c r="O4684" i="8" s="1"/>
  <c r="N309" i="8"/>
  <c r="O309" i="8" s="1"/>
  <c r="N471" i="8"/>
  <c r="O471" i="8" s="1"/>
  <c r="N1340" i="8"/>
  <c r="O1340" i="8" s="1"/>
  <c r="N1566" i="8"/>
  <c r="O1566" i="8" s="1"/>
  <c r="N2801" i="8"/>
  <c r="O2801" i="8" s="1"/>
  <c r="N1319" i="8"/>
  <c r="O1319" i="8" s="1"/>
  <c r="N1804" i="8"/>
  <c r="O1804" i="8" s="1"/>
  <c r="N2567" i="8"/>
  <c r="O2567" i="8" s="1"/>
  <c r="N1599" i="8"/>
  <c r="O1599" i="8" s="1"/>
  <c r="N3772" i="8"/>
  <c r="O3772" i="8" s="1"/>
  <c r="N2111" i="8"/>
  <c r="O2111" i="8" s="1"/>
  <c r="N2888" i="8"/>
  <c r="O2888" i="8" s="1"/>
  <c r="N3156" i="8"/>
  <c r="O3156" i="8" s="1"/>
  <c r="N4646" i="8"/>
  <c r="O4646" i="8" s="1"/>
  <c r="N3995" i="8"/>
  <c r="O3995" i="8" s="1"/>
  <c r="N3824" i="8"/>
  <c r="O3824" i="8" s="1"/>
  <c r="N3890" i="8"/>
  <c r="O3890" i="8" s="1"/>
  <c r="N746" i="8"/>
  <c r="O746" i="8" s="1"/>
  <c r="N123" i="8"/>
  <c r="O123" i="8" s="1"/>
  <c r="N737" i="8"/>
  <c r="O737" i="8" s="1"/>
  <c r="N915" i="8"/>
  <c r="O915" i="8" s="1"/>
  <c r="N151" i="8"/>
  <c r="O151" i="8" s="1"/>
  <c r="N667" i="8"/>
  <c r="O667" i="8" s="1"/>
  <c r="N1387" i="8"/>
  <c r="O1387" i="8" s="1"/>
  <c r="N621" i="8"/>
  <c r="O621" i="8" s="1"/>
  <c r="N1353" i="8"/>
  <c r="O1353" i="8" s="1"/>
  <c r="N1077" i="8"/>
  <c r="O1077" i="8" s="1"/>
  <c r="N2654" i="8"/>
  <c r="O2654" i="8" s="1"/>
  <c r="N1547" i="8"/>
  <c r="O1547" i="8" s="1"/>
  <c r="N2026" i="8"/>
  <c r="O2026" i="8" s="1"/>
  <c r="N3510" i="8"/>
  <c r="O3510" i="8" s="1"/>
  <c r="N66" i="8"/>
  <c r="O66" i="8" s="1"/>
  <c r="N435" i="8"/>
  <c r="O435" i="8" s="1"/>
  <c r="N93" i="8"/>
  <c r="O93" i="8" s="1"/>
  <c r="N581" i="8"/>
  <c r="O581" i="8" s="1"/>
  <c r="N934" i="8"/>
  <c r="O934" i="8" s="1"/>
  <c r="N758" i="8"/>
  <c r="O758" i="8" s="1"/>
  <c r="N2569" i="8"/>
  <c r="O2569" i="8" s="1"/>
  <c r="N1422" i="8"/>
  <c r="O1422" i="8" s="1"/>
  <c r="N1165" i="8"/>
  <c r="O1165" i="8" s="1"/>
  <c r="N664" i="8"/>
  <c r="O664" i="8" s="1"/>
  <c r="N1017" i="8"/>
  <c r="O1017" i="8" s="1"/>
  <c r="N1150" i="8"/>
  <c r="O1150" i="8" s="1"/>
  <c r="N3040" i="8"/>
  <c r="O3040" i="8" s="1"/>
  <c r="N3925" i="8"/>
  <c r="O3925" i="8" s="1"/>
  <c r="N2848" i="8"/>
  <c r="O2848" i="8" s="1"/>
  <c r="N2943" i="8"/>
  <c r="O2943" i="8" s="1"/>
  <c r="N177" i="8"/>
  <c r="O177" i="8" s="1"/>
  <c r="N281" i="8"/>
  <c r="O281" i="8" s="1"/>
  <c r="N1279" i="8"/>
  <c r="O1279" i="8" s="1"/>
  <c r="N259" i="8"/>
  <c r="O259" i="8" s="1"/>
  <c r="N455" i="8"/>
  <c r="O455" i="8" s="1"/>
  <c r="N794" i="8"/>
  <c r="O794" i="8" s="1"/>
  <c r="N1078" i="8"/>
  <c r="O1078" i="8" s="1"/>
  <c r="N1288" i="8"/>
  <c r="O1288" i="8" s="1"/>
  <c r="N1456" i="8"/>
  <c r="O1456" i="8" s="1"/>
  <c r="N2404" i="8"/>
  <c r="O2404" i="8" s="1"/>
  <c r="N2967" i="8"/>
  <c r="O2967" i="8" s="1"/>
  <c r="N2527" i="8"/>
  <c r="O2527" i="8" s="1"/>
  <c r="N846" i="8"/>
  <c r="O846" i="8" s="1"/>
  <c r="N780" i="8"/>
  <c r="O780" i="8" s="1"/>
  <c r="N20" i="8"/>
  <c r="O20" i="8" s="1"/>
  <c r="N837" i="8"/>
  <c r="O837" i="8" s="1"/>
  <c r="N1498" i="8"/>
  <c r="O1498" i="8" s="1"/>
  <c r="N3170" i="8"/>
  <c r="O3170" i="8" s="1"/>
  <c r="N699" i="8"/>
  <c r="O699" i="8" s="1"/>
  <c r="N1109" i="8"/>
  <c r="O1109" i="8" s="1"/>
  <c r="N1185" i="8"/>
  <c r="O1185" i="8" s="1"/>
  <c r="N1357" i="8"/>
  <c r="O1357" i="8" s="1"/>
  <c r="N2286" i="8"/>
  <c r="O2286" i="8" s="1"/>
  <c r="N2423" i="8"/>
  <c r="O2423" i="8" s="1"/>
  <c r="N2795" i="8"/>
  <c r="O2795" i="8" s="1"/>
  <c r="N2069" i="8"/>
  <c r="O2069" i="8" s="1"/>
  <c r="N685" i="8"/>
  <c r="O685" i="8" s="1"/>
  <c r="N1040" i="8"/>
  <c r="O1040" i="8" s="1"/>
  <c r="N647" i="8"/>
  <c r="O647" i="8" s="1"/>
  <c r="N55" i="8"/>
  <c r="O55" i="8" s="1"/>
  <c r="N321" i="8"/>
  <c r="O321" i="8" s="1"/>
  <c r="N1587" i="8"/>
  <c r="O1587" i="8" s="1"/>
  <c r="N653" i="8"/>
  <c r="O653" i="8" s="1"/>
  <c r="N821" i="8"/>
  <c r="O821" i="8" s="1"/>
  <c r="N1255" i="8"/>
  <c r="O1255" i="8" s="1"/>
  <c r="N1827" i="8"/>
  <c r="O1827" i="8" s="1"/>
  <c r="N2944" i="8"/>
  <c r="O2944" i="8" s="1"/>
  <c r="N3189" i="8"/>
  <c r="O3189" i="8" s="1"/>
  <c r="N3177" i="8"/>
  <c r="O3177" i="8" s="1"/>
  <c r="N1180" i="8"/>
  <c r="O1180" i="8" s="1"/>
  <c r="N1346" i="8"/>
  <c r="O1346" i="8" s="1"/>
  <c r="N12" i="8"/>
  <c r="O12" i="8" s="1"/>
  <c r="N1625" i="8"/>
  <c r="O1625" i="8" s="1"/>
  <c r="N962" i="8"/>
  <c r="O962" i="8" s="1"/>
  <c r="N1921" i="8"/>
  <c r="O1921" i="8" s="1"/>
  <c r="N520" i="8"/>
  <c r="O520" i="8" s="1"/>
  <c r="N373" i="8"/>
  <c r="O373" i="8" s="1"/>
  <c r="N684" i="8"/>
  <c r="O684" i="8" s="1"/>
  <c r="N1021" i="8"/>
  <c r="O1021" i="8" s="1"/>
  <c r="N1771" i="8"/>
  <c r="O1771" i="8" s="1"/>
  <c r="N1423" i="8"/>
  <c r="O1423" i="8" s="1"/>
  <c r="N1884" i="8"/>
  <c r="O1884" i="8" s="1"/>
  <c r="N2058" i="8"/>
  <c r="O2058" i="8" s="1"/>
  <c r="N1317" i="8"/>
  <c r="O1317" i="8" s="1"/>
  <c r="N2549" i="8"/>
  <c r="O2549" i="8" s="1"/>
  <c r="N702" i="8"/>
  <c r="O702" i="8" s="1"/>
  <c r="N753" i="8"/>
  <c r="O753" i="8" s="1"/>
  <c r="N1341" i="8"/>
  <c r="O1341" i="8" s="1"/>
  <c r="N2100" i="8"/>
  <c r="O2100" i="8" s="1"/>
  <c r="N2568" i="8"/>
  <c r="O2568" i="8" s="1"/>
  <c r="N1368" i="8"/>
  <c r="O1368" i="8" s="1"/>
  <c r="N330" i="8"/>
  <c r="O330" i="8" s="1"/>
  <c r="N1108" i="8"/>
  <c r="O1108" i="8" s="1"/>
  <c r="N2085" i="8"/>
  <c r="O2085" i="8" s="1"/>
  <c r="N197" i="8"/>
  <c r="O197" i="8" s="1"/>
  <c r="N14" i="8"/>
  <c r="O14" i="8" s="1"/>
  <c r="N677" i="8"/>
  <c r="O677" i="8" s="1"/>
  <c r="N288" i="8"/>
  <c r="O288" i="8" s="1"/>
  <c r="N2121" i="8"/>
  <c r="O2121" i="8" s="1"/>
  <c r="N1441" i="8"/>
  <c r="O1441" i="8" s="1"/>
  <c r="N1236" i="8"/>
  <c r="O1236" i="8" s="1"/>
  <c r="N1173" i="8"/>
  <c r="O1173" i="8" s="1"/>
  <c r="N2184" i="8"/>
  <c r="O2184" i="8" s="1"/>
  <c r="N341" i="8"/>
  <c r="O341" i="8" s="1"/>
  <c r="N943" i="8"/>
  <c r="O943" i="8" s="1"/>
  <c r="N21" i="8"/>
  <c r="O21" i="8" s="1"/>
  <c r="N332" i="8"/>
  <c r="O332" i="8" s="1"/>
  <c r="N906" i="8"/>
  <c r="O906" i="8" s="1"/>
  <c r="N31" i="8"/>
  <c r="O31" i="8" s="1"/>
  <c r="N731" i="8"/>
  <c r="O731" i="8" s="1"/>
  <c r="N1678" i="8"/>
  <c r="O1678" i="8" s="1"/>
  <c r="N389" i="8"/>
  <c r="O389" i="8" s="1"/>
  <c r="N1390" i="8"/>
  <c r="O1390" i="8" s="1"/>
  <c r="N2004" i="8"/>
  <c r="O2004" i="8" s="1"/>
  <c r="N1926" i="8"/>
  <c r="O1926" i="8" s="1"/>
  <c r="N2198" i="8"/>
  <c r="O2198" i="8" s="1"/>
  <c r="N1430" i="8"/>
  <c r="O1430" i="8" s="1"/>
  <c r="N1065" i="8"/>
  <c r="O1065" i="8" s="1"/>
  <c r="N2351" i="8"/>
  <c r="O2351" i="8" s="1"/>
  <c r="N519" i="8"/>
  <c r="O519" i="8" s="1"/>
  <c r="N1163" i="8"/>
  <c r="O1163" i="8" s="1"/>
  <c r="N67" i="8"/>
  <c r="O67" i="8" s="1"/>
  <c r="N817" i="8"/>
  <c r="O817" i="8" s="1"/>
  <c r="N1238" i="8"/>
  <c r="O1238" i="8" s="1"/>
  <c r="N429" i="8"/>
  <c r="O429" i="8" s="1"/>
  <c r="N2076" i="8"/>
  <c r="O2076" i="8" s="1"/>
  <c r="N2189" i="8"/>
  <c r="O2189" i="8" s="1"/>
  <c r="N501" i="8"/>
  <c r="O501" i="8" s="1"/>
  <c r="N1361" i="8"/>
  <c r="O1361" i="8" s="1"/>
  <c r="N735" i="8"/>
  <c r="O735" i="8" s="1"/>
  <c r="N59" i="8"/>
  <c r="O59" i="8" s="1"/>
  <c r="N1351" i="8"/>
  <c r="O1351" i="8" s="1"/>
  <c r="N502" i="8"/>
  <c r="O502" i="8" s="1"/>
  <c r="N2297" i="8"/>
  <c r="O2297" i="8" s="1"/>
  <c r="N140" i="8"/>
  <c r="O140" i="8" s="1"/>
  <c r="N41" i="8"/>
  <c r="O41" i="8" s="1"/>
  <c r="N997" i="8"/>
  <c r="O997" i="8" s="1"/>
  <c r="N778" i="8"/>
  <c r="O778" i="8" s="1"/>
  <c r="N155" i="8"/>
  <c r="O155" i="8" s="1"/>
  <c r="N1205" i="8"/>
  <c r="O1205" i="8" s="1"/>
  <c r="N726" i="8"/>
  <c r="O726" i="8" s="1"/>
  <c r="N1666" i="8"/>
  <c r="O1666" i="8" s="1"/>
  <c r="N537" i="8"/>
  <c r="O537" i="8" s="1"/>
  <c r="N602" i="8"/>
  <c r="O602" i="8" s="1"/>
  <c r="N34" i="8"/>
  <c r="O34" i="8" s="1"/>
  <c r="N420" i="8"/>
  <c r="O420" i="8" s="1"/>
  <c r="N222" i="8"/>
  <c r="O222" i="8" s="1"/>
  <c r="N1444" i="8"/>
  <c r="O1444" i="8" s="1"/>
  <c r="N801" i="8"/>
  <c r="O801" i="8" s="1"/>
  <c r="N614" i="8"/>
  <c r="O614" i="8" s="1"/>
  <c r="N2537" i="8"/>
  <c r="O2537" i="8" s="1"/>
  <c r="N388" i="8"/>
  <c r="O388" i="8" s="1"/>
  <c r="N1404" i="8"/>
  <c r="O1404" i="8" s="1"/>
  <c r="N569" i="8"/>
  <c r="O569" i="8" s="1"/>
  <c r="N1962" i="8"/>
  <c r="O1962" i="8" s="1"/>
  <c r="N818" i="8"/>
  <c r="O818" i="8" s="1"/>
  <c r="N85" i="8"/>
  <c r="O85" i="8" s="1"/>
  <c r="N440" i="8"/>
  <c r="O440" i="8" s="1"/>
  <c r="N173" i="8"/>
  <c r="O173" i="8" s="1"/>
  <c r="N1023" i="8"/>
  <c r="O1023" i="8" s="1"/>
  <c r="N1286" i="8"/>
  <c r="O1286" i="8" s="1"/>
  <c r="N79" i="8"/>
  <c r="O79" i="8" s="1"/>
  <c r="N46" i="8"/>
  <c r="O46" i="8" s="1"/>
  <c r="N591" i="8"/>
  <c r="O591" i="8" s="1"/>
  <c r="N224" i="8"/>
  <c r="O224" i="8" s="1"/>
  <c r="N657" i="8"/>
  <c r="O657" i="8" s="1"/>
  <c r="N610" i="8"/>
  <c r="O610" i="8" s="1"/>
  <c r="N33" i="8"/>
  <c r="O33" i="8" s="1"/>
  <c r="N365" i="8"/>
  <c r="O365" i="8" s="1"/>
  <c r="N1700" i="8"/>
  <c r="O1700" i="8" s="1"/>
  <c r="N721" i="8"/>
  <c r="O721" i="8" s="1"/>
  <c r="N790" i="8"/>
  <c r="O790" i="8" s="1"/>
  <c r="N182" i="8"/>
  <c r="O182" i="8" s="1"/>
  <c r="N1421" i="8"/>
  <c r="O1421" i="8" s="1"/>
  <c r="N1996" i="8"/>
  <c r="O1996" i="8" s="1"/>
  <c r="N2925" i="8"/>
  <c r="O2925" i="8" s="1"/>
  <c r="N4262" i="8"/>
  <c r="O4262" i="8" s="1"/>
  <c r="N4762" i="8"/>
  <c r="O4762" i="8" s="1"/>
  <c r="N3839" i="8"/>
  <c r="O3839" i="8" s="1"/>
  <c r="N4618" i="8"/>
  <c r="O4618" i="8" s="1"/>
  <c r="N4920" i="8"/>
  <c r="O4920" i="8" s="1"/>
  <c r="N747" i="8"/>
  <c r="O747" i="8" s="1"/>
  <c r="N1318" i="8"/>
  <c r="O1318" i="8" s="1"/>
  <c r="N1919" i="8"/>
  <c r="O1919" i="8" s="1"/>
  <c r="N2475" i="8"/>
  <c r="O2475" i="8" s="1"/>
  <c r="N2001" i="8"/>
  <c r="O2001" i="8" s="1"/>
  <c r="N2694" i="8"/>
  <c r="O2694" i="8" s="1"/>
  <c r="N2237" i="8"/>
  <c r="O2237" i="8" s="1"/>
  <c r="N2181" i="8"/>
  <c r="O2181" i="8" s="1"/>
  <c r="N2484" i="8"/>
  <c r="O2484" i="8" s="1"/>
  <c r="N3138" i="8"/>
  <c r="O3138" i="8" s="1"/>
  <c r="N4476" i="8"/>
  <c r="O4476" i="8" s="1"/>
  <c r="N2959" i="8"/>
  <c r="O2959" i="8" s="1"/>
  <c r="N3087" i="8"/>
  <c r="O3087" i="8" s="1"/>
  <c r="N4292" i="8"/>
  <c r="O4292" i="8" s="1"/>
  <c r="N3683" i="8"/>
  <c r="O3683" i="8" s="1"/>
  <c r="N3400" i="8"/>
  <c r="O3400" i="8" s="1"/>
  <c r="N4013" i="8"/>
  <c r="O4013" i="8" s="1"/>
  <c r="N4457" i="8"/>
  <c r="O4457" i="8" s="1"/>
  <c r="N5000" i="8"/>
  <c r="O5000" i="8" s="1"/>
  <c r="N2051" i="8"/>
  <c r="O2051" i="8" s="1"/>
  <c r="N1596" i="8"/>
  <c r="O1596" i="8" s="1"/>
  <c r="N1756" i="8"/>
  <c r="O1756" i="8" s="1"/>
  <c r="N2727" i="8"/>
  <c r="O2727" i="8" s="1"/>
  <c r="N2501" i="8"/>
  <c r="O2501" i="8" s="1"/>
  <c r="N3096" i="8"/>
  <c r="O3096" i="8" s="1"/>
  <c r="N3270" i="8"/>
  <c r="O3270" i="8" s="1"/>
  <c r="N3150" i="8"/>
  <c r="O3150" i="8" s="1"/>
  <c r="N2426" i="8"/>
  <c r="O2426" i="8" s="1"/>
  <c r="N4251" i="8"/>
  <c r="O4251" i="8" s="1"/>
  <c r="N3322" i="8"/>
  <c r="O3322" i="8" s="1"/>
  <c r="N4461" i="8"/>
  <c r="O4461" i="8" s="1"/>
  <c r="N4379" i="8"/>
  <c r="O4379" i="8" s="1"/>
  <c r="N4474" i="8"/>
  <c r="O4474" i="8" s="1"/>
  <c r="N4848" i="8"/>
  <c r="O4848" i="8" s="1"/>
  <c r="N4754" i="8"/>
  <c r="O4754" i="8" s="1"/>
  <c r="N4255" i="8"/>
  <c r="O4255" i="8" s="1"/>
  <c r="N4782" i="8"/>
  <c r="O4782" i="8" s="1"/>
  <c r="N4823" i="8"/>
  <c r="O4823" i="8" s="1"/>
  <c r="N927" i="8"/>
  <c r="O927" i="8" s="1"/>
  <c r="N145" i="8"/>
  <c r="O145" i="8" s="1"/>
  <c r="N1502" i="8"/>
  <c r="O1502" i="8" s="1"/>
  <c r="N1675" i="8"/>
  <c r="O1675" i="8" s="1"/>
  <c r="N2241" i="8"/>
  <c r="O2241" i="8" s="1"/>
  <c r="N2438" i="8"/>
  <c r="O2438" i="8" s="1"/>
  <c r="N3173" i="8"/>
  <c r="O3173" i="8" s="1"/>
  <c r="N4224" i="8"/>
  <c r="O4224" i="8" s="1"/>
  <c r="N4081" i="8"/>
  <c r="O4081" i="8" s="1"/>
  <c r="N4595" i="8"/>
  <c r="O4595" i="8" s="1"/>
  <c r="N3934" i="8"/>
  <c r="O3934" i="8" s="1"/>
  <c r="N4825" i="8"/>
  <c r="O4825" i="8" s="1"/>
  <c r="N4996" i="8"/>
  <c r="O4996" i="8" s="1"/>
  <c r="N4942" i="8"/>
  <c r="O4942" i="8" s="1"/>
  <c r="N4840" i="8"/>
  <c r="O4840" i="8" s="1"/>
  <c r="N4866" i="8"/>
  <c r="O4866" i="8" s="1"/>
  <c r="N4202" i="8"/>
  <c r="O4202" i="8" s="1"/>
  <c r="N4444" i="8"/>
  <c r="O4444" i="8" s="1"/>
  <c r="N2122" i="8"/>
  <c r="O2122" i="8" s="1"/>
  <c r="N3102" i="8"/>
  <c r="O3102" i="8" s="1"/>
  <c r="N2762" i="8"/>
  <c r="O2762" i="8" s="1"/>
  <c r="N2807" i="8"/>
  <c r="O2807" i="8" s="1"/>
  <c r="N2535" i="8"/>
  <c r="O2535" i="8" s="1"/>
  <c r="N2942" i="8"/>
  <c r="O2942" i="8" s="1"/>
  <c r="N3030" i="8"/>
  <c r="O3030" i="8" s="1"/>
  <c r="N2610" i="8"/>
  <c r="O2610" i="8" s="1"/>
  <c r="N2855" i="8"/>
  <c r="O2855" i="8" s="1"/>
  <c r="N4069" i="8"/>
  <c r="O4069" i="8" s="1"/>
  <c r="N3430" i="8"/>
  <c r="O3430" i="8" s="1"/>
  <c r="N3379" i="8"/>
  <c r="O3379" i="8" s="1"/>
  <c r="N4189" i="8"/>
  <c r="O4189" i="8" s="1"/>
  <c r="N4807" i="8"/>
  <c r="O4807" i="8" s="1"/>
  <c r="N3929" i="8"/>
  <c r="O3929" i="8" s="1"/>
  <c r="N4880" i="8"/>
  <c r="O4880" i="8" s="1"/>
  <c r="N4683" i="8"/>
  <c r="O4683" i="8" s="1"/>
  <c r="N3933" i="8"/>
  <c r="O3933" i="8" s="1"/>
  <c r="N4629" i="8"/>
  <c r="O4629" i="8" s="1"/>
  <c r="N4042" i="8"/>
  <c r="O4042" i="8" s="1"/>
  <c r="N4265" i="8"/>
  <c r="O4265" i="8" s="1"/>
  <c r="N4273" i="8"/>
  <c r="O4273" i="8" s="1"/>
  <c r="N3947" i="8"/>
  <c r="O3947" i="8" s="1"/>
  <c r="N3978" i="8"/>
  <c r="O3978" i="8" s="1"/>
  <c r="N4745" i="8"/>
  <c r="O4745" i="8" s="1"/>
  <c r="N355" i="8"/>
  <c r="O355" i="8" s="1"/>
  <c r="N854" i="8"/>
  <c r="O854" i="8" s="1"/>
  <c r="N303" i="8"/>
  <c r="O303" i="8" s="1"/>
  <c r="N2234" i="8"/>
  <c r="O2234" i="8" s="1"/>
  <c r="N1603" i="8"/>
  <c r="O1603" i="8" s="1"/>
  <c r="N1993" i="8"/>
  <c r="O1993" i="8" s="1"/>
  <c r="N3548" i="8"/>
  <c r="O3548" i="8" s="1"/>
  <c r="N2170" i="8"/>
  <c r="O2170" i="8" s="1"/>
  <c r="N3006" i="8"/>
  <c r="O3006" i="8" s="1"/>
  <c r="N3377" i="8"/>
  <c r="O3377" i="8" s="1"/>
  <c r="N3378" i="8"/>
  <c r="O3378" i="8" s="1"/>
  <c r="N2800" i="8"/>
  <c r="O2800" i="8" s="1"/>
  <c r="N4075" i="8"/>
  <c r="O4075" i="8" s="1"/>
  <c r="N4794" i="8"/>
  <c r="O4794" i="8" s="1"/>
  <c r="N1411" i="8"/>
  <c r="O1411" i="8" s="1"/>
  <c r="N38" i="8"/>
  <c r="O38" i="8" s="1"/>
  <c r="N1542" i="8"/>
  <c r="O1542" i="8" s="1"/>
  <c r="N2093" i="8"/>
  <c r="O2093" i="8" s="1"/>
  <c r="N1211" i="8"/>
  <c r="O1211" i="8" s="1"/>
  <c r="N2602" i="8"/>
  <c r="O2602" i="8" s="1"/>
  <c r="N1115" i="8"/>
  <c r="O1115" i="8" s="1"/>
  <c r="N2236" i="8"/>
  <c r="O2236" i="8" s="1"/>
  <c r="N2544" i="8"/>
  <c r="O2544" i="8" s="1"/>
  <c r="N1777" i="8"/>
  <c r="O1777" i="8" s="1"/>
  <c r="N2922" i="8"/>
  <c r="O2922" i="8" s="1"/>
  <c r="N3165" i="8"/>
  <c r="O3165" i="8" s="1"/>
  <c r="N3427" i="8"/>
  <c r="O3427" i="8" s="1"/>
  <c r="N3365" i="8"/>
  <c r="O3365" i="8" s="1"/>
  <c r="N3115" i="8"/>
  <c r="O3115" i="8" s="1"/>
  <c r="N3415" i="8"/>
  <c r="O3415" i="8" s="1"/>
  <c r="N3585" i="8"/>
  <c r="O3585" i="8" s="1"/>
  <c r="N3604" i="8"/>
  <c r="O3604" i="8" s="1"/>
  <c r="N1789" i="8"/>
  <c r="O1789" i="8" s="1"/>
  <c r="N4018" i="8"/>
  <c r="O4018" i="8" s="1"/>
  <c r="N4063" i="8"/>
  <c r="O4063" i="8" s="1"/>
  <c r="N199" i="8"/>
  <c r="O199" i="8" s="1"/>
  <c r="N1240" i="8"/>
  <c r="O1240" i="8" s="1"/>
  <c r="N1872" i="8"/>
  <c r="O1872" i="8" s="1"/>
  <c r="N1366" i="8"/>
  <c r="O1366" i="8" s="1"/>
  <c r="N1939" i="8"/>
  <c r="O1939" i="8" s="1"/>
  <c r="N1352" i="8"/>
  <c r="O1352" i="8" s="1"/>
  <c r="N1348" i="8"/>
  <c r="O1348" i="8" s="1"/>
  <c r="N1083" i="8"/>
  <c r="O1083" i="8" s="1"/>
  <c r="N2235" i="8"/>
  <c r="O2235" i="8" s="1"/>
  <c r="N2260" i="8"/>
  <c r="O2260" i="8" s="1"/>
  <c r="N2562" i="8"/>
  <c r="O2562" i="8" s="1"/>
  <c r="N2552" i="8"/>
  <c r="O2552" i="8" s="1"/>
  <c r="N1887" i="8"/>
  <c r="O1887" i="8" s="1"/>
  <c r="N2465" i="8"/>
  <c r="O2465" i="8" s="1"/>
  <c r="N3195" i="8"/>
  <c r="O3195" i="8" s="1"/>
  <c r="N2877" i="8"/>
  <c r="O2877" i="8" s="1"/>
  <c r="N3535" i="8"/>
  <c r="O3535" i="8" s="1"/>
  <c r="N3119" i="8"/>
  <c r="O3119" i="8" s="1"/>
  <c r="N3643" i="8"/>
  <c r="O3643" i="8" s="1"/>
  <c r="N4718" i="8"/>
  <c r="O4718" i="8" s="1"/>
  <c r="N3690" i="8"/>
  <c r="O3690" i="8" s="1"/>
  <c r="N3646" i="8"/>
  <c r="O3646" i="8" s="1"/>
  <c r="N4380" i="8"/>
  <c r="O4380" i="8" s="1"/>
  <c r="N4648" i="8"/>
  <c r="O4648" i="8" s="1"/>
  <c r="N4274" i="8"/>
  <c r="O4274" i="8" s="1"/>
  <c r="N1931" i="8"/>
  <c r="O1931" i="8" s="1"/>
  <c r="N2707" i="8"/>
  <c r="O2707" i="8" s="1"/>
  <c r="N3382" i="8"/>
  <c r="O3382" i="8" s="1"/>
  <c r="N4809" i="8"/>
  <c r="O4809" i="8" s="1"/>
  <c r="N1611" i="8"/>
  <c r="O1611" i="8" s="1"/>
  <c r="N1193" i="8"/>
  <c r="O1193" i="8" s="1"/>
  <c r="N509" i="8"/>
  <c r="O509" i="8" s="1"/>
  <c r="N3110" i="8"/>
  <c r="O3110" i="8" s="1"/>
  <c r="N3622" i="8"/>
  <c r="O3622" i="8" s="1"/>
  <c r="N3327" i="8"/>
  <c r="O3327" i="8" s="1"/>
  <c r="N3766" i="8"/>
  <c r="O3766" i="8" s="1"/>
  <c r="N4473" i="8"/>
  <c r="O4473" i="8" s="1"/>
  <c r="N4502" i="8"/>
  <c r="O4502" i="8" s="1"/>
  <c r="N4865" i="8"/>
  <c r="O4865" i="8" s="1"/>
  <c r="N2803" i="8"/>
  <c r="O2803" i="8" s="1"/>
  <c r="N1730" i="8"/>
  <c r="O1730" i="8" s="1"/>
  <c r="N1577" i="8"/>
  <c r="O1577" i="8" s="1"/>
  <c r="N2012" i="8"/>
  <c r="O2012" i="8" s="1"/>
  <c r="N3249" i="8"/>
  <c r="O3249" i="8" s="1"/>
  <c r="N3993" i="8"/>
  <c r="O3993" i="8" s="1"/>
  <c r="N2947" i="8"/>
  <c r="O2947" i="8" s="1"/>
  <c r="N4631" i="8"/>
  <c r="O4631" i="8" s="1"/>
  <c r="N4530" i="8"/>
  <c r="O4530" i="8" s="1"/>
  <c r="N3802" i="8"/>
  <c r="O3802" i="8" s="1"/>
  <c r="N4216" i="8"/>
  <c r="O4216" i="8" s="1"/>
  <c r="N4635" i="8"/>
  <c r="O4635" i="8" s="1"/>
  <c r="N4779" i="8"/>
  <c r="O4779" i="8" s="1"/>
  <c r="N4529" i="8"/>
  <c r="O4529" i="8" s="1"/>
  <c r="N4799" i="8"/>
  <c r="O4799" i="8" s="1"/>
  <c r="N2769" i="8"/>
  <c r="O2769" i="8" s="1"/>
  <c r="N3236" i="8"/>
  <c r="O3236" i="8" s="1"/>
  <c r="N2987" i="8"/>
  <c r="O2987" i="8" s="1"/>
  <c r="N779" i="8"/>
  <c r="O779" i="8" s="1"/>
  <c r="N1413" i="8"/>
  <c r="O1413" i="8" s="1"/>
  <c r="N632" i="8"/>
  <c r="O632" i="8" s="1"/>
  <c r="N1591" i="8"/>
  <c r="O1591" i="8" s="1"/>
  <c r="N3140" i="8"/>
  <c r="O3140" i="8" s="1"/>
  <c r="N2479" i="8"/>
  <c r="O2479" i="8" s="1"/>
  <c r="N3065" i="8"/>
  <c r="O3065" i="8" s="1"/>
  <c r="N2487" i="8"/>
  <c r="O2487" i="8" s="1"/>
  <c r="N2695" i="8"/>
  <c r="O2695" i="8" s="1"/>
  <c r="N3335" i="8"/>
  <c r="O3335" i="8" s="1"/>
  <c r="N2129" i="8"/>
  <c r="O2129" i="8" s="1"/>
  <c r="N2975" i="8"/>
  <c r="O2975" i="8" s="1"/>
  <c r="N4856" i="8"/>
  <c r="O4856" i="8" s="1"/>
  <c r="N3531" i="8"/>
  <c r="O3531" i="8" s="1"/>
  <c r="N3819" i="8"/>
  <c r="O3819" i="8" s="1"/>
  <c r="N4556" i="8"/>
  <c r="O4556" i="8" s="1"/>
  <c r="N4847" i="8"/>
  <c r="O4847" i="8" s="1"/>
  <c r="N4863" i="8"/>
  <c r="O4863" i="8" s="1"/>
  <c r="N4543" i="8"/>
  <c r="O4543" i="8" s="1"/>
  <c r="N4639" i="8"/>
  <c r="O4639" i="8" s="1"/>
  <c r="N356" i="8"/>
  <c r="O356" i="8" s="1"/>
  <c r="N1382" i="8"/>
  <c r="O1382" i="8" s="1"/>
  <c r="N1856" i="8"/>
  <c r="O1856" i="8" s="1"/>
  <c r="N827" i="8"/>
  <c r="O827" i="8" s="1"/>
  <c r="N1449" i="8"/>
  <c r="O1449" i="8" s="1"/>
  <c r="N964" i="8"/>
  <c r="O964" i="8" s="1"/>
  <c r="N1628" i="8"/>
  <c r="O1628" i="8" s="1"/>
  <c r="N3575" i="8"/>
  <c r="O3575" i="8" s="1"/>
  <c r="N3387" i="8"/>
  <c r="O3387" i="8" s="1"/>
  <c r="N2675" i="8"/>
  <c r="O2675" i="8" s="1"/>
  <c r="N2594" i="8"/>
  <c r="O2594" i="8" s="1"/>
  <c r="N2430" i="8"/>
  <c r="O2430" i="8" s="1"/>
  <c r="N3098" i="8"/>
  <c r="O3098" i="8" s="1"/>
  <c r="N3124" i="8"/>
  <c r="O3124" i="8" s="1"/>
  <c r="N3740" i="8"/>
  <c r="O3740" i="8" s="1"/>
  <c r="N3632" i="8"/>
  <c r="O3632" i="8" s="1"/>
  <c r="N4517" i="8"/>
  <c r="O4517" i="8" s="1"/>
  <c r="N4993" i="8"/>
  <c r="O4993" i="8" s="1"/>
  <c r="N4175" i="8"/>
  <c r="O4175" i="8" s="1"/>
  <c r="N4396" i="8"/>
  <c r="O4396" i="8" s="1"/>
  <c r="N458" i="8"/>
  <c r="O458" i="8" s="1"/>
  <c r="N175" i="8"/>
  <c r="O175" i="8" s="1"/>
  <c r="N866" i="8"/>
  <c r="O866" i="8" s="1"/>
  <c r="N1535" i="8"/>
  <c r="O1535" i="8" s="1"/>
  <c r="N1923" i="8"/>
  <c r="O1923" i="8" s="1"/>
  <c r="N3488" i="8"/>
  <c r="O3488" i="8" s="1"/>
  <c r="N2812" i="8"/>
  <c r="O2812" i="8" s="1"/>
  <c r="N2671" i="8"/>
  <c r="O2671" i="8" s="1"/>
  <c r="N2759" i="8"/>
  <c r="O2759" i="8" s="1"/>
  <c r="N2493" i="8"/>
  <c r="O2493" i="8" s="1"/>
  <c r="N3051" i="8"/>
  <c r="O3051" i="8" s="1"/>
  <c r="N3553" i="8"/>
  <c r="O3553" i="8" s="1"/>
  <c r="N3338" i="8"/>
  <c r="O3338" i="8" s="1"/>
  <c r="N3697" i="8"/>
  <c r="O3697" i="8" s="1"/>
  <c r="N3657" i="8"/>
  <c r="O3657" i="8" s="1"/>
  <c r="N4112" i="8"/>
  <c r="O4112" i="8" s="1"/>
  <c r="N4138" i="8"/>
  <c r="O4138" i="8" s="1"/>
  <c r="N4862" i="8"/>
  <c r="O4862" i="8" s="1"/>
  <c r="N4340" i="8"/>
  <c r="O4340" i="8" s="1"/>
  <c r="N4058" i="8"/>
  <c r="O4058" i="8" s="1"/>
  <c r="N4651" i="8"/>
  <c r="O4651" i="8" s="1"/>
  <c r="N4085" i="8"/>
  <c r="O4085" i="8" s="1"/>
  <c r="N4709" i="8"/>
  <c r="O4709" i="8" s="1"/>
  <c r="N1117" i="8"/>
  <c r="O1117" i="8" s="1"/>
  <c r="N280" i="8"/>
  <c r="O280" i="8" s="1"/>
  <c r="N1067" i="8"/>
  <c r="O1067" i="8" s="1"/>
  <c r="N2106" i="8"/>
  <c r="O2106" i="8" s="1"/>
  <c r="N2829" i="8"/>
  <c r="O2829" i="8" s="1"/>
  <c r="N2972" i="8"/>
  <c r="O2972" i="8" s="1"/>
  <c r="N3237" i="8"/>
  <c r="O3237" i="8" s="1"/>
  <c r="N2763" i="8"/>
  <c r="O2763" i="8" s="1"/>
  <c r="N2869" i="8"/>
  <c r="O2869" i="8" s="1"/>
  <c r="N2904" i="8"/>
  <c r="O2904" i="8" s="1"/>
  <c r="N3440" i="8"/>
  <c r="O3440" i="8" s="1"/>
  <c r="N3295" i="8"/>
  <c r="O3295" i="8" s="1"/>
  <c r="N4903" i="8"/>
  <c r="O4903" i="8" s="1"/>
  <c r="N4169" i="8"/>
  <c r="O4169" i="8" s="1"/>
  <c r="N3943" i="8"/>
  <c r="O3943" i="8" s="1"/>
  <c r="N4212" i="8"/>
  <c r="O4212" i="8" s="1"/>
  <c r="N4870" i="8"/>
  <c r="O4870" i="8" s="1"/>
  <c r="N1676" i="8"/>
  <c r="O1676" i="8" s="1"/>
  <c r="N1618" i="8"/>
  <c r="O1618" i="8" s="1"/>
  <c r="N2276" i="8"/>
  <c r="O2276" i="8" s="1"/>
  <c r="N1885" i="8"/>
  <c r="O1885" i="8" s="1"/>
  <c r="N2885" i="8"/>
  <c r="O2885" i="8" s="1"/>
  <c r="N2083" i="8"/>
  <c r="O2083" i="8" s="1"/>
  <c r="N2862" i="8"/>
  <c r="O2862" i="8" s="1"/>
  <c r="N3256" i="8"/>
  <c r="O3256" i="8" s="1"/>
  <c r="N2898" i="8"/>
  <c r="O2898" i="8" s="1"/>
  <c r="N3608" i="8"/>
  <c r="O3608" i="8" s="1"/>
  <c r="N4309" i="8"/>
  <c r="O4309" i="8" s="1"/>
  <c r="N3346" i="8"/>
  <c r="O3346" i="8" s="1"/>
  <c r="N3601" i="8"/>
  <c r="O3601" i="8" s="1"/>
  <c r="N4819" i="8"/>
  <c r="O4819" i="8" s="1"/>
  <c r="N4148" i="8"/>
  <c r="O4148" i="8" s="1"/>
  <c r="N3530" i="8"/>
  <c r="O3530" i="8" s="1"/>
  <c r="N4493" i="8"/>
  <c r="O4493" i="8" s="1"/>
  <c r="N4666" i="8"/>
  <c r="O4666" i="8" s="1"/>
  <c r="N4464" i="8"/>
  <c r="O4464" i="8" s="1"/>
  <c r="N4284" i="8"/>
  <c r="O4284" i="8" s="1"/>
  <c r="N4698" i="8"/>
  <c r="O4698" i="8" s="1"/>
  <c r="N1041" i="8"/>
  <c r="O1041" i="8" s="1"/>
  <c r="N600" i="8"/>
  <c r="O600" i="8" s="1"/>
  <c r="N1113" i="8"/>
  <c r="O1113" i="8" s="1"/>
  <c r="N1845" i="8"/>
  <c r="O1845" i="8" s="1"/>
  <c r="N1960" i="8"/>
  <c r="O1960" i="8" s="1"/>
  <c r="N3166" i="8"/>
  <c r="O3166" i="8" s="1"/>
  <c r="N3218" i="8"/>
  <c r="O3218" i="8" s="1"/>
  <c r="N2939" i="8"/>
  <c r="O2939" i="8" s="1"/>
  <c r="N3801" i="8"/>
  <c r="O3801" i="8" s="1"/>
  <c r="N4130" i="8"/>
  <c r="O4130" i="8" s="1"/>
  <c r="N4381" i="8"/>
  <c r="O4381" i="8" s="1"/>
  <c r="N4383" i="8"/>
  <c r="O4383" i="8" s="1"/>
  <c r="N4453" i="8"/>
  <c r="O4453" i="8" s="1"/>
  <c r="N4548" i="8"/>
  <c r="O4548" i="8" s="1"/>
  <c r="N612" i="8"/>
  <c r="O612" i="8" s="1"/>
  <c r="N1585" i="8"/>
  <c r="O1585" i="8" s="1"/>
  <c r="N1396" i="8"/>
  <c r="O1396" i="8" s="1"/>
  <c r="N1720" i="8"/>
  <c r="O1720" i="8" s="1"/>
  <c r="N2380" i="8"/>
  <c r="O2380" i="8" s="1"/>
  <c r="N2309" i="8"/>
  <c r="O2309" i="8" s="1"/>
  <c r="N2415" i="8"/>
  <c r="O2415" i="8" s="1"/>
  <c r="N2962" i="8"/>
  <c r="O2962" i="8" s="1"/>
  <c r="N3055" i="8"/>
  <c r="O3055" i="8" s="1"/>
  <c r="N2957" i="8"/>
  <c r="O2957" i="8" s="1"/>
  <c r="N3748" i="8"/>
  <c r="O3748" i="8" s="1"/>
  <c r="N3515" i="8"/>
  <c r="O3515" i="8" s="1"/>
  <c r="N3892" i="8"/>
  <c r="O3892" i="8" s="1"/>
  <c r="N4023" i="8"/>
  <c r="O4023" i="8" s="1"/>
  <c r="N3752" i="8"/>
  <c r="O3752" i="8" s="1"/>
  <c r="N4237" i="8"/>
  <c r="O4237" i="8" s="1"/>
  <c r="N4405" i="8"/>
  <c r="O4405" i="8" s="1"/>
  <c r="N4790" i="8"/>
  <c r="O4790" i="8" s="1"/>
  <c r="N4357" i="8"/>
  <c r="O4357" i="8" s="1"/>
  <c r="N4787" i="8"/>
  <c r="O4787" i="8" s="1"/>
  <c r="N4874" i="8"/>
  <c r="O4874" i="8" s="1"/>
  <c r="N77" i="8"/>
  <c r="O77" i="8" s="1"/>
  <c r="N668" i="8"/>
  <c r="O668" i="8" s="1"/>
  <c r="N3017" i="8"/>
  <c r="O3017" i="8" s="1"/>
  <c r="N2153" i="8"/>
  <c r="O2153" i="8" s="1"/>
  <c r="N1136" i="8"/>
  <c r="O1136" i="8" s="1"/>
  <c r="N1695" i="8"/>
  <c r="O1695" i="8" s="1"/>
  <c r="N2390" i="8"/>
  <c r="O2390" i="8" s="1"/>
  <c r="N2366" i="8"/>
  <c r="O2366" i="8" s="1"/>
  <c r="N2248" i="8"/>
  <c r="O2248" i="8" s="1"/>
  <c r="N3028" i="8"/>
  <c r="O3028" i="8" s="1"/>
  <c r="N3708" i="8"/>
  <c r="O3708" i="8" s="1"/>
  <c r="N4035" i="8"/>
  <c r="O4035" i="8" s="1"/>
  <c r="N3871" i="8"/>
  <c r="O3871" i="8" s="1"/>
  <c r="N4532" i="8"/>
  <c r="O4532" i="8" s="1"/>
  <c r="N4410" i="8"/>
  <c r="O4410" i="8" s="1"/>
  <c r="N4820" i="8"/>
  <c r="O4820" i="8" s="1"/>
  <c r="N4389" i="8"/>
  <c r="O4389" i="8" s="1"/>
  <c r="N734" i="8"/>
  <c r="O734" i="8" s="1"/>
  <c r="N1157" i="8"/>
  <c r="O1157" i="8" s="1"/>
  <c r="N1127" i="8"/>
  <c r="O1127" i="8" s="1"/>
  <c r="N2421" i="8"/>
  <c r="O2421" i="8" s="1"/>
  <c r="N1978" i="8"/>
  <c r="O1978" i="8" s="1"/>
  <c r="N1389" i="8"/>
  <c r="O1389" i="8" s="1"/>
  <c r="N2841" i="8"/>
  <c r="O2841" i="8" s="1"/>
  <c r="N3768" i="8"/>
  <c r="O3768" i="8" s="1"/>
  <c r="N2408" i="8"/>
  <c r="O2408" i="8" s="1"/>
  <c r="N2175" i="8"/>
  <c r="O2175" i="8" s="1"/>
  <c r="N3036" i="8"/>
  <c r="O3036" i="8" s="1"/>
  <c r="N3716" i="8"/>
  <c r="O3716" i="8" s="1"/>
  <c r="N3641" i="8"/>
  <c r="O3641" i="8" s="1"/>
  <c r="N3836" i="8"/>
  <c r="O3836" i="8" s="1"/>
  <c r="N3893" i="8"/>
  <c r="O3893" i="8" s="1"/>
  <c r="N3754" i="8"/>
  <c r="O3754" i="8" s="1"/>
  <c r="N4187" i="8"/>
  <c r="O4187" i="8" s="1"/>
  <c r="N4449" i="8"/>
  <c r="O4449" i="8" s="1"/>
  <c r="N4227" i="8"/>
  <c r="O4227" i="8" s="1"/>
  <c r="N4906" i="8"/>
  <c r="O4906" i="8" s="1"/>
  <c r="N3453" i="8"/>
  <c r="O3453" i="8" s="1"/>
  <c r="N1445" i="8"/>
  <c r="O1445" i="8" s="1"/>
  <c r="N773" i="8"/>
  <c r="O773" i="8" s="1"/>
  <c r="N1194" i="8"/>
  <c r="O1194" i="8" s="1"/>
  <c r="N1982" i="8"/>
  <c r="O1982" i="8" s="1"/>
  <c r="N2155" i="8"/>
  <c r="O2155" i="8" s="1"/>
  <c r="N2747" i="8"/>
  <c r="O2747" i="8" s="1"/>
  <c r="N2992" i="8"/>
  <c r="O2992" i="8" s="1"/>
  <c r="N3981" i="8"/>
  <c r="O3981" i="8" s="1"/>
  <c r="N3291" i="8"/>
  <c r="O3291" i="8" s="1"/>
  <c r="N3977" i="8"/>
  <c r="O3977" i="8" s="1"/>
  <c r="N3900" i="8"/>
  <c r="O3900" i="8" s="1"/>
  <c r="N3858" i="8"/>
  <c r="O3858" i="8" s="1"/>
  <c r="N39" i="8"/>
  <c r="O39" i="8" s="1"/>
  <c r="N630" i="8"/>
  <c r="O630" i="8" s="1"/>
  <c r="N1071" i="8"/>
  <c r="O1071" i="8" s="1"/>
  <c r="N1671" i="8"/>
  <c r="O1671" i="8" s="1"/>
  <c r="N2572" i="8"/>
  <c r="O2572" i="8" s="1"/>
  <c r="N1990" i="8"/>
  <c r="O1990" i="8" s="1"/>
  <c r="N3182" i="8"/>
  <c r="O3182" i="8" s="1"/>
  <c r="N3674" i="8"/>
  <c r="O3674" i="8" s="1"/>
  <c r="N3438" i="8"/>
  <c r="O3438" i="8" s="1"/>
  <c r="N3203" i="8"/>
  <c r="O3203" i="8" s="1"/>
  <c r="N2883" i="8"/>
  <c r="O2883" i="8" s="1"/>
  <c r="N4012" i="8"/>
  <c r="O4012" i="8" s="1"/>
  <c r="N3780" i="8"/>
  <c r="O3780" i="8" s="1"/>
  <c r="N4039" i="8"/>
  <c r="O4039" i="8" s="1"/>
  <c r="N4144" i="8"/>
  <c r="O4144" i="8" s="1"/>
  <c r="N1095" i="8"/>
  <c r="O1095" i="8" s="1"/>
  <c r="N1504" i="8"/>
  <c r="O1504" i="8" s="1"/>
  <c r="N788" i="8"/>
  <c r="O788" i="8" s="1"/>
  <c r="N1807" i="8"/>
  <c r="O1807" i="8" s="1"/>
  <c r="N2798" i="8"/>
  <c r="O2798" i="8" s="1"/>
  <c r="N1796" i="8"/>
  <c r="O1796" i="8" s="1"/>
  <c r="N2793" i="8"/>
  <c r="O2793" i="8" s="1"/>
  <c r="N2011" i="8"/>
  <c r="O2011" i="8" s="1"/>
  <c r="N2924" i="8"/>
  <c r="O2924" i="8" s="1"/>
  <c r="N3574" i="8"/>
  <c r="O3574" i="8" s="1"/>
  <c r="N3312" i="8"/>
  <c r="O3312" i="8" s="1"/>
  <c r="N3245" i="8"/>
  <c r="O3245" i="8" s="1"/>
  <c r="N2440" i="8"/>
  <c r="O2440" i="8" s="1"/>
  <c r="N3044" i="8"/>
  <c r="O3044" i="8" s="1"/>
  <c r="N2923" i="8"/>
  <c r="O2923" i="8" s="1"/>
  <c r="N4068" i="8"/>
  <c r="O4068" i="8" s="1"/>
  <c r="N3940" i="8"/>
  <c r="O3940" i="8" s="1"/>
  <c r="N3537" i="8"/>
  <c r="O3537" i="8" s="1"/>
  <c r="N4082" i="8"/>
  <c r="O4082" i="8" s="1"/>
  <c r="N3619" i="8"/>
  <c r="O3619" i="8" s="1"/>
  <c r="N4026" i="8"/>
  <c r="O4026" i="8" s="1"/>
  <c r="N3958" i="8"/>
  <c r="O3958" i="8" s="1"/>
  <c r="N4400" i="8"/>
  <c r="O4400" i="8" s="1"/>
  <c r="N4287" i="8"/>
  <c r="O4287" i="8" s="1"/>
  <c r="N3789" i="8"/>
  <c r="O3789" i="8" s="1"/>
  <c r="N1221" i="8"/>
  <c r="O1221" i="8" s="1"/>
  <c r="N1510" i="8"/>
  <c r="O1510" i="8" s="1"/>
  <c r="N865" i="8"/>
  <c r="O865" i="8" s="1"/>
  <c r="N1416" i="8"/>
  <c r="O1416" i="8" s="1"/>
  <c r="N2559" i="8"/>
  <c r="O2559" i="8" s="1"/>
  <c r="N3668" i="8"/>
  <c r="O3668" i="8" s="1"/>
  <c r="N3330" i="8"/>
  <c r="O3330" i="8" s="1"/>
  <c r="N2513" i="8"/>
  <c r="O2513" i="8" s="1"/>
  <c r="N3132" i="8"/>
  <c r="O3132" i="8" s="1"/>
  <c r="N3104" i="8"/>
  <c r="O3104" i="8" s="1"/>
  <c r="N2991" i="8"/>
  <c r="O2991" i="8" s="1"/>
  <c r="N4498" i="8"/>
  <c r="O4498" i="8" s="1"/>
  <c r="N4108" i="8"/>
  <c r="O4108" i="8" s="1"/>
  <c r="N4488" i="8"/>
  <c r="O4488" i="8" s="1"/>
  <c r="N4375" i="8"/>
  <c r="O4375" i="8" s="1"/>
  <c r="N4506" i="8"/>
  <c r="O4506" i="8" s="1"/>
  <c r="N4561" i="8"/>
  <c r="O4561" i="8" s="1"/>
  <c r="N4679" i="8"/>
  <c r="O4679" i="8" s="1"/>
  <c r="N1528" i="8"/>
  <c r="O1528" i="8" s="1"/>
  <c r="N763" i="8"/>
  <c r="O763" i="8" s="1"/>
  <c r="N876" i="8"/>
  <c r="O876" i="8" s="1"/>
  <c r="N1032" i="8"/>
  <c r="O1032" i="8" s="1"/>
  <c r="N2049" i="8"/>
  <c r="O2049" i="8" s="1"/>
  <c r="N1991" i="8"/>
  <c r="O1991" i="8" s="1"/>
  <c r="N2827" i="8"/>
  <c r="O2827" i="8" s="1"/>
  <c r="N2138" i="8"/>
  <c r="O2138" i="8" s="1"/>
  <c r="N2471" i="8"/>
  <c r="O2471" i="8" s="1"/>
  <c r="N3025" i="8"/>
  <c r="O3025" i="8" s="1"/>
  <c r="N1973" i="8"/>
  <c r="O1973" i="8" s="1"/>
  <c r="N368" i="8"/>
  <c r="O368" i="8" s="1"/>
  <c r="N907" i="8"/>
  <c r="O907" i="8" s="1"/>
  <c r="N908" i="8"/>
  <c r="O908" i="8" s="1"/>
  <c r="N2244" i="8"/>
  <c r="O2244" i="8" s="1"/>
  <c r="N2360" i="8"/>
  <c r="O2360" i="8" s="1"/>
  <c r="N1641" i="8"/>
  <c r="O1641" i="8" s="1"/>
  <c r="N2025" i="8"/>
  <c r="O2025" i="8" s="1"/>
  <c r="N2983" i="8"/>
  <c r="O2983" i="8" s="1"/>
  <c r="N3298" i="8"/>
  <c r="O3298" i="8" s="1"/>
  <c r="N459" i="8"/>
  <c r="O459" i="8" s="1"/>
  <c r="N417" i="8"/>
  <c r="O417" i="8" s="1"/>
  <c r="N1082" i="8"/>
  <c r="O1082" i="8" s="1"/>
  <c r="N2231" i="8"/>
  <c r="O2231" i="8" s="1"/>
  <c r="N2358" i="8"/>
  <c r="O2358" i="8" s="1"/>
  <c r="N1635" i="8"/>
  <c r="O1635" i="8" s="1"/>
  <c r="N2228" i="8"/>
  <c r="O2228" i="8" s="1"/>
  <c r="N2030" i="8"/>
  <c r="O2030" i="8" s="1"/>
  <c r="N3469" i="8"/>
  <c r="O3469" i="8" s="1"/>
  <c r="N1330" i="8"/>
  <c r="O1330" i="8" s="1"/>
  <c r="N2046" i="8"/>
  <c r="O2046" i="8" s="1"/>
  <c r="N2520" i="8"/>
  <c r="O2520" i="8" s="1"/>
  <c r="N1794" i="8"/>
  <c r="O1794" i="8" s="1"/>
  <c r="N3070" i="8"/>
  <c r="O3070" i="8" s="1"/>
  <c r="N4339" i="8"/>
  <c r="O4339" i="8" s="1"/>
  <c r="N1699" i="8"/>
  <c r="O1699" i="8" s="1"/>
  <c r="N2619" i="8"/>
  <c r="O2619" i="8" s="1"/>
  <c r="N3221" i="8"/>
  <c r="O3221" i="8" s="1"/>
  <c r="N3649" i="8"/>
  <c r="O3649" i="8" s="1"/>
  <c r="N4154" i="8"/>
  <c r="O4154" i="8" s="1"/>
  <c r="N3472" i="8"/>
  <c r="O3472" i="8" s="1"/>
  <c r="N4145" i="8"/>
  <c r="O4145" i="8" s="1"/>
  <c r="N4423" i="8"/>
  <c r="O4423" i="8" s="1"/>
  <c r="N4851" i="8"/>
  <c r="O4851" i="8" s="1"/>
  <c r="N4010" i="8"/>
  <c r="O4010" i="8" s="1"/>
  <c r="N4918" i="8"/>
  <c r="O4918" i="8" s="1"/>
  <c r="N4919" i="8"/>
  <c r="O4919" i="8" s="1"/>
  <c r="N4705" i="8"/>
  <c r="O4705" i="8" s="1"/>
  <c r="N219" i="8"/>
  <c r="O219" i="8" s="1"/>
  <c r="N730" i="8"/>
  <c r="O730" i="8" s="1"/>
  <c r="N451" i="8"/>
  <c r="O451" i="8" s="1"/>
  <c r="N283" i="8"/>
  <c r="O283" i="8" s="1"/>
  <c r="N1752" i="8"/>
  <c r="O1752" i="8" s="1"/>
  <c r="N2500" i="8"/>
  <c r="O2500" i="8" s="1"/>
  <c r="N2349" i="8"/>
  <c r="O2349" i="8" s="1"/>
  <c r="N1668" i="8"/>
  <c r="O1668" i="8" s="1"/>
  <c r="N2455" i="8"/>
  <c r="O2455" i="8" s="1"/>
  <c r="N2450" i="8"/>
  <c r="O2450" i="8" s="1"/>
  <c r="N1727" i="8"/>
  <c r="O1727" i="8" s="1"/>
  <c r="N3067" i="8"/>
  <c r="O3067" i="8" s="1"/>
  <c r="N3060" i="8"/>
  <c r="O3060" i="8" s="1"/>
  <c r="N3960" i="8"/>
  <c r="O3960" i="8" s="1"/>
  <c r="N3624" i="8"/>
  <c r="O3624" i="8" s="1"/>
  <c r="N3973" i="8"/>
  <c r="O3973" i="8" s="1"/>
  <c r="N3566" i="8"/>
  <c r="O3566" i="8" s="1"/>
  <c r="N4061" i="8"/>
  <c r="O4061" i="8" s="1"/>
  <c r="N4272" i="8"/>
  <c r="O4272" i="8" s="1"/>
  <c r="N4147" i="8"/>
  <c r="O4147" i="8" s="1"/>
  <c r="N4710" i="8"/>
  <c r="O4710" i="8" s="1"/>
  <c r="N562" i="8"/>
  <c r="O562" i="8" s="1"/>
  <c r="N361" i="8"/>
  <c r="O361" i="8" s="1"/>
  <c r="N1175" i="8"/>
  <c r="O1175" i="8" s="1"/>
  <c r="N1858" i="8"/>
  <c r="O1858" i="8" s="1"/>
  <c r="N1218" i="8"/>
  <c r="O1218" i="8" s="1"/>
  <c r="N1295" i="8"/>
  <c r="O1295" i="8" s="1"/>
  <c r="N312" i="8"/>
  <c r="O312" i="8" s="1"/>
  <c r="N2720" i="8"/>
  <c r="O2720" i="8" s="1"/>
  <c r="N2772" i="8"/>
  <c r="O2772" i="8" s="1"/>
  <c r="N2410" i="8"/>
  <c r="O2410" i="8" s="1"/>
  <c r="N1791" i="8"/>
  <c r="O1791" i="8" s="1"/>
  <c r="N1754" i="8"/>
  <c r="O1754" i="8" s="1"/>
  <c r="N1823" i="8"/>
  <c r="O1823" i="8" s="1"/>
  <c r="N2176" i="8"/>
  <c r="O2176" i="8" s="1"/>
  <c r="N2879" i="8"/>
  <c r="O2879" i="8" s="1"/>
  <c r="N2902" i="8"/>
  <c r="O2902" i="8" s="1"/>
  <c r="N3371" i="8"/>
  <c r="O3371" i="8" s="1"/>
  <c r="N3499" i="8"/>
  <c r="O3499" i="8" s="1"/>
  <c r="N4029" i="8"/>
  <c r="O4029" i="8" s="1"/>
  <c r="N4076" i="8"/>
  <c r="O4076" i="8" s="1"/>
  <c r="N4025" i="8"/>
  <c r="O4025" i="8" s="1"/>
  <c r="N4101" i="8"/>
  <c r="O4101" i="8" s="1"/>
  <c r="N4215" i="8"/>
  <c r="O4215" i="8" s="1"/>
  <c r="N4674" i="8"/>
  <c r="O4674" i="8" s="1"/>
  <c r="N17" i="8"/>
  <c r="O17" i="8" s="1"/>
  <c r="N3723" i="8"/>
  <c r="O3723" i="8" s="1"/>
  <c r="N4004" i="8"/>
  <c r="O4004" i="8" s="1"/>
  <c r="N4700" i="8"/>
  <c r="O4700" i="8" s="1"/>
  <c r="N4017" i="8"/>
  <c r="O4017" i="8" s="1"/>
  <c r="N4734" i="8"/>
  <c r="O4734" i="8" s="1"/>
  <c r="N3874" i="8"/>
  <c r="O3874" i="8" s="1"/>
  <c r="N3009" i="8"/>
  <c r="O3009" i="8" s="1"/>
  <c r="N4930" i="8"/>
  <c r="O4930" i="8" s="1"/>
  <c r="N2937" i="8"/>
  <c r="O2937" i="8" s="1"/>
  <c r="N1836" i="8"/>
  <c r="O1836" i="8" s="1"/>
  <c r="N1841" i="8"/>
  <c r="O1841" i="8" s="1"/>
  <c r="N3494" i="8"/>
  <c r="O3494" i="8" s="1"/>
  <c r="N4401" i="8"/>
  <c r="O4401" i="8" s="1"/>
  <c r="N4751" i="8"/>
  <c r="O4751" i="8" s="1"/>
  <c r="N4099" i="8"/>
  <c r="O4099" i="8" s="1"/>
  <c r="N4024" i="8"/>
  <c r="O4024" i="8" s="1"/>
  <c r="N2751" i="8"/>
  <c r="O2751" i="8" s="1"/>
  <c r="N4417" i="8"/>
  <c r="O4417" i="8" s="1"/>
  <c r="N4872" i="8"/>
  <c r="O4872" i="8" s="1"/>
  <c r="N2646" i="8"/>
  <c r="O2646" i="8" s="1"/>
  <c r="N4193" i="8"/>
  <c r="O4193" i="8" s="1"/>
  <c r="N4242" i="8"/>
  <c r="O4242" i="8" s="1"/>
  <c r="N3215" i="8"/>
  <c r="O3215" i="8" s="1"/>
  <c r="N4913" i="8"/>
  <c r="O4913" i="8" s="1"/>
  <c r="N1481" i="8"/>
  <c r="O1481" i="8" s="1"/>
  <c r="N4166" i="8"/>
  <c r="O4166" i="8" s="1"/>
  <c r="N4972" i="8"/>
  <c r="O4972" i="8" s="1"/>
  <c r="N3050" i="8"/>
  <c r="O3050" i="8" s="1"/>
  <c r="N4858" i="8"/>
  <c r="O4858" i="8" s="1"/>
  <c r="N3542" i="8"/>
  <c r="O3542" i="8" s="1"/>
  <c r="N4673" i="8"/>
  <c r="O4673" i="8" s="1"/>
  <c r="N3591" i="8"/>
  <c r="O3591" i="8" s="1"/>
  <c r="N4881" i="8"/>
  <c r="O4881" i="8" s="1"/>
  <c r="N3710" i="8"/>
  <c r="O3710" i="8" s="1"/>
  <c r="N3314" i="8"/>
  <c r="O3314" i="8" s="1"/>
  <c r="N3928" i="8"/>
  <c r="O3928" i="8" s="1"/>
  <c r="N4961" i="8"/>
  <c r="O4961" i="8" s="1"/>
  <c r="N4089" i="8"/>
  <c r="O4089" i="8" s="1"/>
  <c r="N4425" i="8"/>
  <c r="O4425" i="8" s="1"/>
  <c r="N310" i="8"/>
  <c r="O310" i="8" s="1"/>
  <c r="N3357" i="8"/>
  <c r="O3357" i="8" s="1"/>
  <c r="N2670" i="8"/>
  <c r="O2670" i="8" s="1"/>
  <c r="N446" i="8"/>
  <c r="O446" i="8" s="1"/>
  <c r="N3122" i="8"/>
  <c r="O3122" i="8" s="1"/>
  <c r="N2892" i="8"/>
  <c r="O2892" i="8" s="1"/>
  <c r="N1964" i="8"/>
  <c r="O1964" i="8" s="1"/>
  <c r="N4059" i="8"/>
  <c r="O4059" i="8" s="1"/>
  <c r="N4060" i="8"/>
  <c r="O4060" i="8" s="1"/>
  <c r="N3652" i="8"/>
  <c r="O3652" i="8" s="1"/>
  <c r="N877" i="8"/>
  <c r="O877" i="8" s="1"/>
  <c r="N1276" i="8"/>
  <c r="O1276" i="8" s="1"/>
  <c r="N4535" i="8"/>
  <c r="O4535" i="8" s="1"/>
  <c r="N4663" i="8"/>
  <c r="O4663" i="8" s="1"/>
  <c r="N3305" i="8"/>
  <c r="O3305" i="8" s="1"/>
  <c r="N3561" i="8"/>
  <c r="O3561" i="8" s="1"/>
  <c r="N4281" i="8"/>
  <c r="O4281" i="8" s="1"/>
  <c r="N4965" i="8"/>
  <c r="O4965" i="8" s="1"/>
  <c r="N4479" i="8"/>
  <c r="O4479" i="8" s="1"/>
  <c r="N4557" i="8"/>
  <c r="O4557" i="8" s="1"/>
  <c r="N4008" i="8"/>
  <c r="O4008" i="8" s="1"/>
  <c r="N3147" i="8"/>
  <c r="O3147" i="8" s="1"/>
  <c r="N3475" i="8"/>
  <c r="O3475" i="8" s="1"/>
  <c r="N3265" i="8"/>
  <c r="O3265" i="8" s="1"/>
  <c r="N3199" i="8"/>
  <c r="O3199" i="8" s="1"/>
  <c r="N2752" i="8"/>
  <c r="O2752" i="8" s="1"/>
  <c r="N3593" i="8"/>
  <c r="O3593" i="8" s="1"/>
  <c r="N4732" i="8"/>
  <c r="O4732" i="8" s="1"/>
  <c r="N4750" i="8"/>
  <c r="O4750" i="8" s="1"/>
  <c r="N4491" i="8"/>
  <c r="O4491" i="8" s="1"/>
  <c r="N4373" i="8"/>
  <c r="O4373" i="8" s="1"/>
  <c r="N1924" i="8"/>
  <c r="O1924" i="8" s="1"/>
  <c r="N4846" i="8"/>
  <c r="O4846" i="8" s="1"/>
  <c r="N4967" i="8"/>
  <c r="O4967" i="8" s="1"/>
  <c r="N1908" i="8"/>
  <c r="O1908" i="8" s="1"/>
  <c r="N3764" i="8"/>
  <c r="O3764" i="8" s="1"/>
  <c r="N4337" i="8"/>
  <c r="O4337" i="8" s="1"/>
  <c r="N1332" i="8"/>
  <c r="O1332" i="8" s="1"/>
  <c r="N3671" i="8"/>
  <c r="O3671" i="8" s="1"/>
  <c r="N3004" i="8"/>
  <c r="O3004" i="8" s="1"/>
  <c r="N3982" i="8"/>
  <c r="O3982" i="8" s="1"/>
  <c r="N1501" i="8"/>
  <c r="O1501" i="8" s="1"/>
  <c r="N3984" i="8"/>
  <c r="O3984" i="8" s="1"/>
  <c r="N3423" i="8"/>
  <c r="O3423" i="8" s="1"/>
  <c r="N4896" i="8"/>
  <c r="O4896" i="8" s="1"/>
  <c r="N2489" i="8"/>
  <c r="O2489" i="8" s="1"/>
  <c r="N3209" i="8"/>
  <c r="O3209" i="8" s="1"/>
  <c r="N3546" i="8"/>
  <c r="O3546" i="8" s="1"/>
  <c r="N4610" i="8"/>
  <c r="O4610" i="8" s="1"/>
  <c r="N2767" i="8"/>
  <c r="O2767" i="8" s="1"/>
  <c r="N4413" i="8"/>
  <c r="O4413" i="8" s="1"/>
  <c r="N4103" i="8"/>
  <c r="O4103" i="8" s="1"/>
  <c r="R41" i="15"/>
  <c r="R39" i="15"/>
  <c r="R12" i="12"/>
  <c r="U30" i="19"/>
  <c r="T40" i="19"/>
  <c r="T38" i="19"/>
  <c r="T33" i="19"/>
  <c r="T34" i="19" s="1"/>
  <c r="Q40" i="26"/>
  <c r="Q41" i="26" s="1"/>
  <c r="P19" i="12"/>
  <c r="P41" i="6" s="1"/>
  <c r="G21" i="5"/>
  <c r="B10" i="8"/>
  <c r="N4791" i="8" s="1"/>
  <c r="O4791" i="8" s="1"/>
  <c r="Q11" i="5"/>
  <c r="X11" i="5"/>
  <c r="Y11" i="5" s="1"/>
  <c r="Y12" i="5" s="1"/>
  <c r="Y13" i="5" s="1"/>
  <c r="Y14" i="5" s="1"/>
  <c r="Y15" i="5" s="1"/>
  <c r="Y16" i="5" s="1"/>
  <c r="Y17" i="5" s="1"/>
  <c r="Y18" i="5" s="1"/>
  <c r="Y19" i="5" s="1"/>
  <c r="Y20" i="5" s="1"/>
  <c r="N4850" i="8" l="1"/>
  <c r="O4850" i="8" s="1"/>
  <c r="N3799" i="8"/>
  <c r="O3799" i="8" s="1"/>
  <c r="N1842" i="8"/>
  <c r="O1842" i="8" s="1"/>
  <c r="N3153" i="8"/>
  <c r="O3153" i="8" s="1"/>
  <c r="N3157" i="8"/>
  <c r="O3157" i="8" s="1"/>
  <c r="N4459" i="8"/>
  <c r="O4459" i="8" s="1"/>
  <c r="N3257" i="8"/>
  <c r="O3257" i="8" s="1"/>
  <c r="N4350" i="8"/>
  <c r="O4350" i="8" s="1"/>
  <c r="N3855" i="8"/>
  <c r="O3855" i="8" s="1"/>
  <c r="N2805" i="8"/>
  <c r="O2805" i="8" s="1"/>
  <c r="N2773" i="8"/>
  <c r="O2773" i="8" s="1"/>
  <c r="N4223" i="8"/>
  <c r="O4223" i="8" s="1"/>
  <c r="N3381" i="8"/>
  <c r="O3381" i="8" s="1"/>
  <c r="N3667" i="8"/>
  <c r="O3667" i="8" s="1"/>
  <c r="N765" i="8"/>
  <c r="O765" i="8" s="1"/>
  <c r="N4842" i="8"/>
  <c r="O4842" i="8" s="1"/>
  <c r="N2427" i="8"/>
  <c r="O2427" i="8" s="1"/>
  <c r="N2394" i="8"/>
  <c r="O2394" i="8" s="1"/>
  <c r="N783" i="8"/>
  <c r="O783" i="8" s="1"/>
  <c r="N1116" i="8"/>
  <c r="O1116" i="8" s="1"/>
  <c r="N4818" i="8"/>
  <c r="O4818" i="8" s="1"/>
  <c r="N2150" i="8"/>
  <c r="O2150" i="8" s="1"/>
  <c r="N3573" i="8"/>
  <c r="O3573" i="8" s="1"/>
  <c r="N911" i="8"/>
  <c r="O911" i="8" s="1"/>
  <c r="N4638" i="8"/>
  <c r="O4638" i="8" s="1"/>
  <c r="N3394" i="8"/>
  <c r="O3394" i="8" s="1"/>
  <c r="N4185" i="8"/>
  <c r="O4185" i="8" s="1"/>
  <c r="N4211" i="8"/>
  <c r="O4211" i="8" s="1"/>
  <c r="N23" i="8"/>
  <c r="O23" i="8" s="1"/>
  <c r="N6" i="8"/>
  <c r="O6" i="8" s="1"/>
  <c r="N544" i="8"/>
  <c r="O544" i="8" s="1"/>
  <c r="N3985" i="8"/>
  <c r="O3985" i="8" s="1"/>
  <c r="N3304" i="8"/>
  <c r="O3304" i="8" s="1"/>
  <c r="N392" i="8"/>
  <c r="O392" i="8" s="1"/>
  <c r="N1324" i="8"/>
  <c r="O1324" i="8" s="1"/>
  <c r="N4416" i="8"/>
  <c r="O4416" i="8" s="1"/>
  <c r="N3121" i="8"/>
  <c r="O3121" i="8" s="1"/>
  <c r="N3413" i="8"/>
  <c r="O3413" i="8" s="1"/>
  <c r="N1786" i="8"/>
  <c r="O1786" i="8" s="1"/>
  <c r="N1550" i="8"/>
  <c r="O1550" i="8" s="1"/>
  <c r="N4793" i="8"/>
  <c r="O4793" i="8" s="1"/>
  <c r="N1061" i="8"/>
  <c r="O1061" i="8" s="1"/>
  <c r="N1111" i="8"/>
  <c r="O1111" i="8" s="1"/>
  <c r="N2357" i="8"/>
  <c r="O2357" i="8" s="1"/>
  <c r="N843" i="8"/>
  <c r="O843" i="8" s="1"/>
  <c r="N2945" i="8"/>
  <c r="O2945" i="8" s="1"/>
  <c r="N1562" i="8"/>
  <c r="O1562" i="8" s="1"/>
  <c r="N1612" i="8"/>
  <c r="O1612" i="8" s="1"/>
  <c r="N3656" i="8"/>
  <c r="O3656" i="8" s="1"/>
  <c r="N2561" i="8"/>
  <c r="O2561" i="8" s="1"/>
  <c r="N507" i="8"/>
  <c r="O507" i="8" s="1"/>
  <c r="N422" i="8"/>
  <c r="O422" i="8" s="1"/>
  <c r="N1761" i="8"/>
  <c r="O1761" i="8" s="1"/>
  <c r="N2853" i="8"/>
  <c r="O2853" i="8" s="1"/>
  <c r="N4198" i="8"/>
  <c r="O4198" i="8" s="1"/>
  <c r="N4127" i="8"/>
  <c r="O4127" i="8" s="1"/>
  <c r="N489" i="8"/>
  <c r="O489" i="8" s="1"/>
  <c r="N119" i="8"/>
  <c r="O119" i="8" s="1"/>
  <c r="N1682" i="8"/>
  <c r="O1682" i="8" s="1"/>
  <c r="N706" i="8"/>
  <c r="O706" i="8" s="1"/>
  <c r="N1518" i="8"/>
  <c r="O1518" i="8" s="1"/>
  <c r="N2063" i="8"/>
  <c r="O2063" i="8" s="1"/>
  <c r="N407" i="8"/>
  <c r="O407" i="8" s="1"/>
  <c r="N670" i="8"/>
  <c r="O670" i="8" s="1"/>
  <c r="N969" i="8"/>
  <c r="O969" i="8" s="1"/>
  <c r="N1470" i="8"/>
  <c r="O1470" i="8" s="1"/>
  <c r="N2676" i="8"/>
  <c r="O2676" i="8" s="1"/>
  <c r="N4182" i="8"/>
  <c r="O4182" i="8" s="1"/>
  <c r="N4386" i="8"/>
  <c r="O4386" i="8" s="1"/>
  <c r="N4447" i="8"/>
  <c r="O4447" i="8" s="1"/>
  <c r="N1331" i="8"/>
  <c r="O1331" i="8" s="1"/>
  <c r="N3277" i="8"/>
  <c r="O3277" i="8" s="1"/>
  <c r="N2355" i="8"/>
  <c r="O2355" i="8" s="1"/>
  <c r="N4434" i="8"/>
  <c r="O4434" i="8" s="1"/>
  <c r="N4078" i="8"/>
  <c r="O4078" i="8" s="1"/>
  <c r="N1085" i="8"/>
  <c r="O1085" i="8" s="1"/>
  <c r="N2411" i="8"/>
  <c r="O2411" i="8" s="1"/>
  <c r="N522" i="8"/>
  <c r="O522" i="8" s="1"/>
  <c r="N29" i="8"/>
  <c r="O29" i="8" s="1"/>
  <c r="N2480" i="8"/>
  <c r="O2480" i="8" s="1"/>
  <c r="N2514" i="8"/>
  <c r="O2514" i="8" s="1"/>
  <c r="N3922" i="8"/>
  <c r="O3922" i="8" s="1"/>
  <c r="N3857" i="8"/>
  <c r="O3857" i="8" s="1"/>
  <c r="N2697" i="8"/>
  <c r="O2697" i="8" s="1"/>
  <c r="N1137" i="8"/>
  <c r="O1137" i="8" s="1"/>
  <c r="N4497" i="8"/>
  <c r="O4497" i="8" s="1"/>
  <c r="N3744" i="8"/>
  <c r="O3744" i="8" s="1"/>
  <c r="N3758" i="8"/>
  <c r="O3758" i="8" s="1"/>
  <c r="N4414" i="8"/>
  <c r="O4414" i="8" s="1"/>
  <c r="N3908" i="8"/>
  <c r="O3908" i="8" s="1"/>
  <c r="N881" i="8"/>
  <c r="O881" i="8" s="1"/>
  <c r="N227" i="8"/>
  <c r="O227" i="8" s="1"/>
  <c r="N3113" i="8"/>
  <c r="O3113" i="8" s="1"/>
  <c r="N4194" i="8"/>
  <c r="O4194" i="8" s="1"/>
  <c r="N1967" i="8"/>
  <c r="O1967" i="8" s="1"/>
  <c r="N352" i="8"/>
  <c r="O352" i="8" s="1"/>
  <c r="N1496" i="8"/>
  <c r="O1496" i="8" s="1"/>
  <c r="N1643" i="8"/>
  <c r="O1643" i="8" s="1"/>
  <c r="N2709" i="8"/>
  <c r="O2709" i="8" s="1"/>
  <c r="N4137" i="8"/>
  <c r="O4137" i="8" s="1"/>
  <c r="N2110" i="8"/>
  <c r="O2110" i="8" s="1"/>
  <c r="N2791" i="8"/>
  <c r="O2791" i="8" s="1"/>
  <c r="N3450" i="8"/>
  <c r="O3450" i="8" s="1"/>
  <c r="N3987" i="8"/>
  <c r="O3987" i="8" s="1"/>
  <c r="N4724" i="8"/>
  <c r="O4724" i="8" s="1"/>
  <c r="N3905" i="8"/>
  <c r="O3905" i="8" s="1"/>
  <c r="N4986" i="8"/>
  <c r="O4986" i="8" s="1"/>
  <c r="N4760" i="8"/>
  <c r="O4760" i="8" s="1"/>
  <c r="N499" i="8"/>
  <c r="O499" i="8" s="1"/>
  <c r="N1285" i="8"/>
  <c r="O1285" i="8" s="1"/>
  <c r="N91" i="8"/>
  <c r="O91" i="8" s="1"/>
  <c r="N2809" i="8"/>
  <c r="O2809" i="8" s="1"/>
  <c r="N2467" i="8"/>
  <c r="O2467" i="8" s="1"/>
  <c r="N2738" i="8"/>
  <c r="O2738" i="8" s="1"/>
  <c r="N3883" i="8"/>
  <c r="O3883" i="8" s="1"/>
  <c r="N2999" i="8"/>
  <c r="O2999" i="8" s="1"/>
  <c r="N2680" i="8"/>
  <c r="O2680" i="8" s="1"/>
  <c r="N4131" i="8"/>
  <c r="O4131" i="8" s="1"/>
  <c r="N1060" i="8"/>
  <c r="O1060" i="8" s="1"/>
  <c r="N2331" i="8"/>
  <c r="O2331" i="8" s="1"/>
  <c r="N3313" i="8"/>
  <c r="O3313" i="8" s="1"/>
  <c r="N3206" i="8"/>
  <c r="O3206" i="8" s="1"/>
  <c r="N3072" i="8"/>
  <c r="O3072" i="8" s="1"/>
  <c r="N2664" i="8"/>
  <c r="O2664" i="8" s="1"/>
  <c r="N228" i="8"/>
  <c r="O228" i="8" s="1"/>
  <c r="N862" i="8"/>
  <c r="O862" i="8" s="1"/>
  <c r="N1514" i="8"/>
  <c r="O1514" i="8" s="1"/>
  <c r="N2034" i="8"/>
  <c r="O2034" i="8" s="1"/>
  <c r="N3200" i="8"/>
  <c r="O3200" i="8" s="1"/>
  <c r="N338" i="8"/>
  <c r="O338" i="8" s="1"/>
  <c r="N1621" i="8"/>
  <c r="O1621" i="8" s="1"/>
  <c r="N2119" i="8"/>
  <c r="O2119" i="8" s="1"/>
  <c r="N326" i="8"/>
  <c r="O326" i="8" s="1"/>
  <c r="N78" i="8"/>
  <c r="O78" i="8" s="1"/>
  <c r="N221" i="8"/>
  <c r="O221" i="8" s="1"/>
  <c r="N533" i="8"/>
  <c r="O533" i="8" s="1"/>
  <c r="N752" i="8"/>
  <c r="O752" i="8" s="1"/>
  <c r="N1395" i="8"/>
  <c r="O1395" i="8" s="1"/>
  <c r="N3129" i="8"/>
  <c r="O3129" i="8" s="1"/>
  <c r="N3850" i="8"/>
  <c r="O3850" i="8" s="1"/>
  <c r="N2384" i="8"/>
  <c r="O2384" i="8" s="1"/>
  <c r="N4188" i="8"/>
  <c r="O4188" i="8" s="1"/>
  <c r="N4472" i="8"/>
  <c r="O4472" i="8" s="1"/>
  <c r="N358" i="8"/>
  <c r="O358" i="8" s="1"/>
  <c r="N3058" i="8"/>
  <c r="O3058" i="8" s="1"/>
  <c r="N1208" i="8"/>
  <c r="O1208" i="8" s="1"/>
  <c r="N999" i="8"/>
  <c r="O999" i="8" s="1"/>
  <c r="N4568" i="8"/>
  <c r="O4568" i="8" s="1"/>
  <c r="N3682" i="8"/>
  <c r="O3682" i="8" s="1"/>
  <c r="N423" i="8"/>
  <c r="O423" i="8" s="1"/>
  <c r="N795" i="8"/>
  <c r="O795" i="8" s="1"/>
  <c r="N1995" i="8"/>
  <c r="O1995" i="8" s="1"/>
  <c r="N62" i="8"/>
  <c r="O62" i="8" s="1"/>
  <c r="N1749" i="8"/>
  <c r="O1749" i="8" s="1"/>
  <c r="N2081" i="8"/>
  <c r="O2081" i="8" s="1"/>
  <c r="N1186" i="8"/>
  <c r="O1186" i="8" s="1"/>
  <c r="N604" i="8"/>
  <c r="O604" i="8" s="1"/>
  <c r="N242" i="8"/>
  <c r="O242" i="8" s="1"/>
  <c r="N4290" i="8"/>
  <c r="O4290" i="8" s="1"/>
  <c r="N4800" i="8"/>
  <c r="O4800" i="8" s="1"/>
  <c r="N4821" i="8"/>
  <c r="O4821" i="8" s="1"/>
  <c r="N3399" i="8"/>
  <c r="O3399" i="8" s="1"/>
  <c r="N4795" i="8"/>
  <c r="O4795" i="8" s="1"/>
  <c r="N2560" i="8"/>
  <c r="O2560" i="8" s="1"/>
  <c r="N4238" i="8"/>
  <c r="O4238" i="8" s="1"/>
  <c r="N3342" i="8"/>
  <c r="O3342" i="8" s="1"/>
  <c r="N3998" i="8"/>
  <c r="O3998" i="8" s="1"/>
  <c r="N1738" i="8"/>
  <c r="O1738" i="8" s="1"/>
  <c r="N3787" i="8"/>
  <c r="O3787" i="8" s="1"/>
  <c r="N4658" i="8"/>
  <c r="O4658" i="8" s="1"/>
  <c r="N3552" i="8"/>
  <c r="O3552" i="8" s="1"/>
  <c r="N2391" i="8"/>
  <c r="O2391" i="8" s="1"/>
  <c r="N4767" i="8"/>
  <c r="O4767" i="8" s="1"/>
  <c r="N829" i="8"/>
  <c r="O829" i="8" s="1"/>
  <c r="N1304" i="8"/>
  <c r="O1304" i="8" s="1"/>
  <c r="N851" i="8"/>
  <c r="O851" i="8" s="1"/>
  <c r="N703" i="8"/>
  <c r="O703" i="8" s="1"/>
  <c r="N580" i="8"/>
  <c r="O580" i="8" s="1"/>
  <c r="N1594" i="8"/>
  <c r="O1594" i="8" s="1"/>
  <c r="N1358" i="8"/>
  <c r="O1358" i="8" s="1"/>
  <c r="N981" i="8"/>
  <c r="O981" i="8" s="1"/>
  <c r="N2502" i="8"/>
  <c r="O2502" i="8" s="1"/>
  <c r="N4546" i="8"/>
  <c r="O4546" i="8" s="1"/>
  <c r="N1650" i="8"/>
  <c r="O1650" i="8" s="1"/>
  <c r="N4922" i="8"/>
  <c r="O4922" i="8" s="1"/>
  <c r="N4200" i="8"/>
  <c r="O4200" i="8" s="1"/>
  <c r="N985" i="8"/>
  <c r="O985" i="8" s="1"/>
  <c r="N1631" i="8"/>
  <c r="O1631" i="8" s="1"/>
  <c r="N4312" i="8"/>
  <c r="O4312" i="8" s="1"/>
  <c r="N2990" i="8"/>
  <c r="O2990" i="8" s="1"/>
  <c r="N3696" i="8"/>
  <c r="O3696" i="8" s="1"/>
  <c r="N3336" i="8"/>
  <c r="O3336" i="8" s="1"/>
  <c r="N3957" i="8"/>
  <c r="O3957" i="8" s="1"/>
  <c r="N4812" i="8"/>
  <c r="O4812" i="8" s="1"/>
  <c r="N3075" i="8"/>
  <c r="O3075" i="8" s="1"/>
  <c r="N1232" i="8"/>
  <c r="O1232" i="8" s="1"/>
  <c r="N3447" i="8"/>
  <c r="O3447" i="8" s="1"/>
  <c r="N3358" i="8"/>
  <c r="O3358" i="8" s="1"/>
  <c r="N4355" i="8"/>
  <c r="O4355" i="8" s="1"/>
  <c r="N4110" i="8"/>
  <c r="O4110" i="8" s="1"/>
  <c r="N4054" i="8"/>
  <c r="O4054" i="8" s="1"/>
  <c r="N2226" i="8"/>
  <c r="O2226" i="8" s="1"/>
  <c r="N3844" i="8"/>
  <c r="O3844" i="8" s="1"/>
  <c r="N3449" i="8"/>
  <c r="O3449" i="8" s="1"/>
  <c r="N4036" i="8"/>
  <c r="O4036" i="8" s="1"/>
  <c r="N2008" i="8"/>
  <c r="O2008" i="8" s="1"/>
  <c r="N1657" i="8"/>
  <c r="O1657" i="8" s="1"/>
  <c r="N1503" i="8"/>
  <c r="O1503" i="8" s="1"/>
  <c r="N3293" i="8"/>
  <c r="O3293" i="8" s="1"/>
  <c r="N344" i="8"/>
  <c r="O344" i="8" s="1"/>
  <c r="N4252" i="8"/>
  <c r="O4252" i="8" s="1"/>
  <c r="N1316" i="8"/>
  <c r="O1316" i="8" s="1"/>
  <c r="N1869" i="8"/>
  <c r="O1869" i="8" s="1"/>
  <c r="N1540" i="8"/>
  <c r="O1540" i="8" s="1"/>
  <c r="N3756" i="8"/>
  <c r="O3756" i="8" s="1"/>
  <c r="N3444" i="8"/>
  <c r="O3444" i="8" s="1"/>
  <c r="N4804" i="8"/>
  <c r="O4804" i="8" s="1"/>
  <c r="N4181" i="8"/>
  <c r="O4181" i="8" s="1"/>
  <c r="N682" i="8"/>
  <c r="O682" i="8" s="1"/>
  <c r="N346" i="8"/>
  <c r="O346" i="8" s="1"/>
  <c r="N847" i="8"/>
  <c r="O847" i="8" s="1"/>
  <c r="N2439" i="8"/>
  <c r="O2439" i="8" s="1"/>
  <c r="N4478" i="8"/>
  <c r="O4478" i="8" s="1"/>
  <c r="N1785" i="8"/>
  <c r="O1785" i="8" s="1"/>
  <c r="N3107" i="8"/>
  <c r="O3107" i="8" s="1"/>
  <c r="N4123" i="8"/>
  <c r="O4123" i="8" s="1"/>
  <c r="N3309" i="8"/>
  <c r="O3309" i="8" s="1"/>
  <c r="N3039" i="8"/>
  <c r="O3039" i="8" s="1"/>
  <c r="N3714" i="8"/>
  <c r="O3714" i="8" s="1"/>
  <c r="N2838" i="8"/>
  <c r="O2838" i="8" s="1"/>
  <c r="N4191" i="8"/>
  <c r="O4191" i="8" s="1"/>
  <c r="N237" i="8"/>
  <c r="O237" i="8" s="1"/>
  <c r="N1128" i="8"/>
  <c r="O1128" i="8" s="1"/>
  <c r="N3765" i="8"/>
  <c r="O3765" i="8" s="1"/>
  <c r="N4233" i="8"/>
  <c r="O4233" i="8" s="1"/>
  <c r="N4462" i="8"/>
  <c r="O4462" i="8" s="1"/>
  <c r="N4093" i="8"/>
  <c r="O4093" i="8" s="1"/>
  <c r="N246" i="8"/>
  <c r="O246" i="8" s="1"/>
  <c r="N1909" i="8"/>
  <c r="O1909" i="8" s="1"/>
  <c r="N2023" i="8"/>
  <c r="O2023" i="8" s="1"/>
  <c r="N3094" i="8"/>
  <c r="O3094" i="8" s="1"/>
  <c r="N3047" i="8"/>
  <c r="O3047" i="8" s="1"/>
  <c r="N2354" i="8"/>
  <c r="O2354" i="8" s="1"/>
  <c r="N1296" i="8"/>
  <c r="O1296" i="8" s="1"/>
  <c r="N4446" i="8"/>
  <c r="O4446" i="8" s="1"/>
  <c r="N2765" i="8"/>
  <c r="O2765" i="8" s="1"/>
  <c r="N3467" i="8"/>
  <c r="O3467" i="8" s="1"/>
  <c r="N948" i="8"/>
  <c r="O948" i="8" s="1"/>
  <c r="N274" i="8"/>
  <c r="O274" i="8" s="1"/>
  <c r="N4278" i="8"/>
  <c r="O4278" i="8" s="1"/>
  <c r="N4876" i="8"/>
  <c r="O4876" i="8" s="1"/>
  <c r="N2652" i="8"/>
  <c r="O2652" i="8" s="1"/>
  <c r="N15" i="8"/>
  <c r="O15" i="8" s="1"/>
  <c r="N575" i="8"/>
  <c r="O575" i="8" s="1"/>
  <c r="N74" i="8"/>
  <c r="O74" i="8" s="1"/>
  <c r="N2589" i="8"/>
  <c r="O2589" i="8" s="1"/>
  <c r="N2755" i="8"/>
  <c r="O2755" i="8" s="1"/>
  <c r="N2245" i="8"/>
  <c r="O2245" i="8" s="1"/>
  <c r="N2395" i="8"/>
  <c r="O2395" i="8" s="1"/>
  <c r="N122" i="8"/>
  <c r="O122" i="8" s="1"/>
  <c r="N4203" i="8"/>
  <c r="O4203" i="8" s="1"/>
  <c r="N4376" i="8"/>
  <c r="O4376" i="8" s="1"/>
  <c r="N4941" i="8"/>
  <c r="O4941" i="8" s="1"/>
  <c r="N2495" i="8"/>
  <c r="O2495" i="8" s="1"/>
  <c r="N4184" i="8"/>
  <c r="O4184" i="8" s="1"/>
  <c r="N4161" i="8"/>
  <c r="O4161" i="8" s="1"/>
  <c r="N4378" i="8"/>
  <c r="O4378" i="8" s="1"/>
  <c r="N2388" i="8"/>
  <c r="O2388" i="8" s="1"/>
  <c r="N2079" i="8"/>
  <c r="O2079" i="8" s="1"/>
  <c r="N3513" i="8"/>
  <c r="O3513" i="8" s="1"/>
  <c r="N2376" i="8"/>
  <c r="O2376" i="8" s="1"/>
  <c r="N4981" i="8"/>
  <c r="O4981" i="8" s="1"/>
  <c r="N4969" i="8"/>
  <c r="O4969" i="8" s="1"/>
  <c r="N4084" i="8"/>
  <c r="O4084" i="8" s="1"/>
  <c r="N166" i="8"/>
  <c r="O166" i="8" s="1"/>
  <c r="N3935" i="8"/>
  <c r="O3935" i="8" s="1"/>
  <c r="N2277" i="8"/>
  <c r="O2277" i="8" s="1"/>
  <c r="N750" i="8"/>
  <c r="O750" i="8" s="1"/>
  <c r="N1092" i="8"/>
  <c r="O1092" i="8" s="1"/>
  <c r="N3570" i="8"/>
  <c r="O3570" i="8" s="1"/>
  <c r="N4829" i="8"/>
  <c r="O4829" i="8" s="1"/>
  <c r="N3951" i="8"/>
  <c r="O3951" i="8" s="1"/>
  <c r="N2702" i="8"/>
  <c r="O2702" i="8" s="1"/>
  <c r="N4335" i="8"/>
  <c r="O4335" i="8" s="1"/>
  <c r="N286" i="8"/>
  <c r="O286" i="8" s="1"/>
  <c r="N2230" i="8"/>
  <c r="O2230" i="8" s="1"/>
  <c r="N2677" i="8"/>
  <c r="O2677" i="8" s="1"/>
  <c r="N2835" i="8"/>
  <c r="O2835" i="8" s="1"/>
  <c r="N983" i="8"/>
  <c r="O983" i="8" s="1"/>
  <c r="N3214" i="8"/>
  <c r="O3214" i="8" s="1"/>
  <c r="N300" i="8"/>
  <c r="O300" i="8" s="1"/>
  <c r="N195" i="8"/>
  <c r="O195" i="8" s="1"/>
  <c r="N3326" i="8"/>
  <c r="O3326" i="8" s="1"/>
  <c r="N3598" i="8"/>
  <c r="O3598" i="8" s="1"/>
  <c r="N1369" i="8"/>
  <c r="O1369" i="8" s="1"/>
  <c r="N2346" i="8"/>
  <c r="O2346" i="8" s="1"/>
  <c r="N25" i="8"/>
  <c r="O25" i="8" s="1"/>
  <c r="N869" i="8"/>
  <c r="O869" i="8" s="1"/>
  <c r="N3565" i="8"/>
  <c r="O3565" i="8" s="1"/>
  <c r="N2722" i="8"/>
  <c r="O2722" i="8" s="1"/>
  <c r="N1513" i="8"/>
  <c r="O1513" i="8" s="1"/>
  <c r="N1580" i="8"/>
  <c r="O1580" i="8" s="1"/>
  <c r="N1073" i="8"/>
  <c r="O1073" i="8" s="1"/>
  <c r="N813" i="8"/>
  <c r="O813" i="8" s="1"/>
  <c r="N10" i="8"/>
  <c r="O10" i="8" s="1"/>
  <c r="N1237" i="8"/>
  <c r="O1237" i="8" s="1"/>
  <c r="N1838" i="8"/>
  <c r="O1838" i="8" s="1"/>
  <c r="N241" i="8"/>
  <c r="O241" i="8" s="1"/>
  <c r="N2409" i="8"/>
  <c r="O2409" i="8" s="1"/>
  <c r="N1484" i="8"/>
  <c r="O1484" i="8" s="1"/>
  <c r="N144" i="8"/>
  <c r="O144" i="8" s="1"/>
  <c r="N4542" i="8"/>
  <c r="O4542" i="8" s="1"/>
  <c r="N1245" i="8"/>
  <c r="O1245" i="8" s="1"/>
  <c r="N3878" i="8"/>
  <c r="O3878" i="8" s="1"/>
  <c r="N4650" i="8"/>
  <c r="O4650" i="8" s="1"/>
  <c r="N467" i="8"/>
  <c r="O467" i="8" s="1"/>
  <c r="N2788" i="8"/>
  <c r="O2788" i="8" s="1"/>
  <c r="N3931" i="8"/>
  <c r="O3931" i="8" s="1"/>
  <c r="N3913" i="8"/>
  <c r="O3913" i="8" s="1"/>
  <c r="N3010" i="8"/>
  <c r="O3010" i="8" s="1"/>
  <c r="N3066" i="8"/>
  <c r="O3066" i="8" s="1"/>
  <c r="N4482" i="8"/>
  <c r="O4482" i="8" s="1"/>
  <c r="N4824" i="8"/>
  <c r="O4824" i="8" s="1"/>
  <c r="N1757" i="8"/>
  <c r="O1757" i="8" s="1"/>
  <c r="N1839" i="8"/>
  <c r="O1839" i="8" s="1"/>
  <c r="N1986" i="8"/>
  <c r="O1986" i="8" s="1"/>
  <c r="N2007" i="8"/>
  <c r="O2007" i="8" s="1"/>
  <c r="N2740" i="8"/>
  <c r="O2740" i="8" s="1"/>
  <c r="N342" i="8"/>
  <c r="O342" i="8" s="1"/>
  <c r="N3550" i="8"/>
  <c r="O3550" i="8" s="1"/>
  <c r="N1743" i="8"/>
  <c r="O1743" i="8" s="1"/>
  <c r="N4279" i="8"/>
  <c r="O4279" i="8" s="1"/>
  <c r="N484" i="8"/>
  <c r="O484" i="8" s="1"/>
  <c r="N1975" i="8"/>
  <c r="O1975" i="8" s="1"/>
  <c r="N3781" i="8"/>
  <c r="O3781" i="8" s="1"/>
  <c r="N3877" i="8"/>
  <c r="O3877" i="8" s="1"/>
  <c r="N2916" i="8"/>
  <c r="O2916" i="8" s="1"/>
  <c r="N3474" i="8"/>
  <c r="O3474" i="8" s="1"/>
  <c r="N930" i="8"/>
  <c r="O930" i="8" s="1"/>
  <c r="N4701" i="8"/>
  <c r="O4701" i="8" s="1"/>
  <c r="N2593" i="8"/>
  <c r="O2593" i="8" s="1"/>
  <c r="N1821" i="8"/>
  <c r="O1821" i="8" s="1"/>
  <c r="N4775" i="8"/>
  <c r="O4775" i="8" s="1"/>
  <c r="N4354" i="8"/>
  <c r="O4354" i="8" s="1"/>
  <c r="N3428" i="8"/>
  <c r="O3428" i="8" s="1"/>
  <c r="N198" i="8"/>
  <c r="O198" i="8" s="1"/>
  <c r="N2224" i="8"/>
  <c r="O2224" i="8" s="1"/>
  <c r="N1826" i="8"/>
  <c r="O1826" i="8" s="1"/>
  <c r="N464" i="8"/>
  <c r="O464" i="8" s="1"/>
  <c r="N4575" i="8"/>
  <c r="O4575" i="8" s="1"/>
  <c r="N2553" i="8"/>
  <c r="O2553" i="8" s="1"/>
  <c r="N680" i="8"/>
  <c r="O680" i="8" s="1"/>
  <c r="N4346" i="8"/>
  <c r="O4346" i="8" s="1"/>
  <c r="N1605" i="8"/>
  <c r="O1605" i="8" s="1"/>
  <c r="N1912" i="8"/>
  <c r="O1912" i="8" s="1"/>
  <c r="N3558" i="8"/>
  <c r="O3558" i="8" s="1"/>
  <c r="N1084" i="8"/>
  <c r="O1084" i="8" s="1"/>
  <c r="N410" i="8"/>
  <c r="O410" i="8" s="1"/>
  <c r="N4100" i="8"/>
  <c r="O4100" i="8" s="1"/>
  <c r="N2979" i="8"/>
  <c r="O2979" i="8" s="1"/>
  <c r="N1260" i="8"/>
  <c r="O1260" i="8" s="1"/>
  <c r="N4778" i="8"/>
  <c r="O4778" i="8" s="1"/>
  <c r="N3826" i="8"/>
  <c r="O3826" i="8" s="1"/>
  <c r="N3018" i="8"/>
  <c r="O3018" i="8" s="1"/>
  <c r="N2449" i="8"/>
  <c r="O2449" i="8" s="1"/>
  <c r="N193" i="8"/>
  <c r="O193" i="8" s="1"/>
  <c r="N1167" i="8"/>
  <c r="O1167" i="8" s="1"/>
  <c r="N2075" i="8"/>
  <c r="O2075" i="8" s="1"/>
  <c r="N3049" i="8"/>
  <c r="O3049" i="8" s="1"/>
  <c r="N2097" i="8"/>
  <c r="O2097" i="8" s="1"/>
  <c r="N3207" i="8"/>
  <c r="O3207" i="8" s="1"/>
  <c r="N4420" i="8"/>
  <c r="O4420" i="8" s="1"/>
  <c r="N1797" i="8"/>
  <c r="O1797" i="8" s="1"/>
  <c r="N3572" i="8"/>
  <c r="O3572" i="8" s="1"/>
  <c r="N3610" i="8"/>
  <c r="O3610" i="8" s="1"/>
  <c r="N4402" i="8"/>
  <c r="O4402" i="8" s="1"/>
  <c r="N3796" i="8"/>
  <c r="O3796" i="8" s="1"/>
  <c r="N3505" i="8"/>
  <c r="O3505" i="8" s="1"/>
  <c r="N4687" i="8"/>
  <c r="O4687" i="8" s="1"/>
  <c r="N3443" i="8"/>
  <c r="O3443" i="8" s="1"/>
  <c r="N1403" i="8"/>
  <c r="O1403" i="8" s="1"/>
  <c r="N3176" i="8"/>
  <c r="O3176" i="8" s="1"/>
  <c r="N3188" i="8"/>
  <c r="O3188" i="8" s="1"/>
  <c r="N426" i="8"/>
  <c r="O426" i="8" s="1"/>
  <c r="N120" i="8"/>
  <c r="O120" i="8" s="1"/>
  <c r="N715" i="8"/>
  <c r="O715" i="8" s="1"/>
  <c r="N4549" i="8"/>
  <c r="O4549" i="8" s="1"/>
  <c r="N1890" i="8"/>
  <c r="O1890" i="8" s="1"/>
  <c r="N1538" i="8"/>
  <c r="O1538" i="8" s="1"/>
  <c r="N1365" i="8"/>
  <c r="O1365" i="8" s="1"/>
  <c r="N608" i="8"/>
  <c r="O608" i="8" s="1"/>
  <c r="N1891" i="8"/>
  <c r="O1891" i="8" s="1"/>
  <c r="N4566" i="8"/>
  <c r="O4566" i="8" s="1"/>
  <c r="N4985" i="8"/>
  <c r="O4985" i="8" s="1"/>
  <c r="N1489" i="8"/>
  <c r="O1489" i="8" s="1"/>
  <c r="N3607" i="8"/>
  <c r="O3607" i="8" s="1"/>
  <c r="N1793" i="8"/>
  <c r="O1793" i="8" s="1"/>
  <c r="N4132" i="8"/>
  <c r="O4132" i="8" s="1"/>
  <c r="N2973" i="8"/>
  <c r="O2973" i="8" s="1"/>
  <c r="N2335" i="8"/>
  <c r="O2335" i="8" s="1"/>
  <c r="N3809" i="8"/>
  <c r="O3809" i="8" s="1"/>
  <c r="N3100" i="8"/>
  <c r="O3100" i="8" s="1"/>
  <c r="N897" i="8"/>
  <c r="O897" i="8" s="1"/>
  <c r="N111" i="8"/>
  <c r="O111" i="8" s="1"/>
  <c r="N844" i="8"/>
  <c r="O844" i="8" s="1"/>
  <c r="N2828" i="8"/>
  <c r="O2828" i="8" s="1"/>
  <c r="N724" i="8"/>
  <c r="O724" i="8" s="1"/>
  <c r="N868" i="8"/>
  <c r="O868" i="8" s="1"/>
  <c r="N744" i="8"/>
  <c r="O744" i="8" s="1"/>
  <c r="N3571" i="8"/>
  <c r="O3571" i="8" s="1"/>
  <c r="N4645" i="8"/>
  <c r="O4645" i="8" s="1"/>
  <c r="N3181" i="8"/>
  <c r="O3181" i="8" s="1"/>
  <c r="N2019" i="8"/>
  <c r="O2019" i="8" s="1"/>
  <c r="N2662" i="8"/>
  <c r="O2662" i="8" s="1"/>
  <c r="N4697" i="8"/>
  <c r="O4697" i="8" s="1"/>
  <c r="N2723" i="8"/>
  <c r="O2723" i="8" s="1"/>
  <c r="N3818" i="8"/>
  <c r="O3818" i="8" s="1"/>
  <c r="N3924" i="8"/>
  <c r="O3924" i="8" s="1"/>
  <c r="N3246" i="8"/>
  <c r="O3246" i="8" s="1"/>
  <c r="N2403" i="8"/>
  <c r="O2403" i="8" s="1"/>
  <c r="N3927" i="8"/>
  <c r="O3927" i="8" s="1"/>
  <c r="N3384" i="8"/>
  <c r="O3384" i="8" s="1"/>
  <c r="N2204" i="8"/>
  <c r="O2204" i="8" s="1"/>
  <c r="N3603" i="8"/>
  <c r="O3603" i="8" s="1"/>
  <c r="N3805" i="8"/>
  <c r="O3805" i="8" s="1"/>
  <c r="N1925" i="8"/>
  <c r="O1925" i="8" s="1"/>
  <c r="N4448" i="8"/>
  <c r="O4448" i="8" s="1"/>
  <c r="N2050" i="8"/>
  <c r="O2050" i="8" s="1"/>
  <c r="N3005" i="8"/>
  <c r="O3005" i="8" s="1"/>
  <c r="N1153" i="8"/>
  <c r="O1153" i="8" s="1"/>
  <c r="N3914" i="8"/>
  <c r="O3914" i="8" s="1"/>
  <c r="N4989" i="8"/>
  <c r="O4989" i="8" s="1"/>
  <c r="N2650" i="8"/>
  <c r="O2650" i="8" s="1"/>
  <c r="N550" i="8"/>
  <c r="O550" i="8" s="1"/>
  <c r="N2703" i="8"/>
  <c r="O2703" i="8" s="1"/>
  <c r="N4620" i="8"/>
  <c r="O4620" i="8" s="1"/>
  <c r="N1234" i="8"/>
  <c r="O1234" i="8" s="1"/>
  <c r="N115" i="8"/>
  <c r="O115" i="8" s="1"/>
  <c r="N2497" i="8"/>
  <c r="O2497" i="8" s="1"/>
  <c r="N3602" i="8"/>
  <c r="O3602" i="8" s="1"/>
  <c r="N4887" i="8"/>
  <c r="O4887" i="8" s="1"/>
  <c r="N987" i="8"/>
  <c r="O987" i="8" s="1"/>
  <c r="N262" i="8"/>
  <c r="O262" i="8" s="1"/>
  <c r="N1558" i="8"/>
  <c r="O1558" i="8" s="1"/>
  <c r="N4271" i="8"/>
  <c r="O4271" i="8" s="1"/>
  <c r="N3891" i="8"/>
  <c r="O3891" i="8" s="1"/>
  <c r="N3936" i="8"/>
  <c r="O3936" i="8" s="1"/>
  <c r="N3544" i="8"/>
  <c r="O3544" i="8" s="1"/>
  <c r="N3168" i="8"/>
  <c r="O3168" i="8" s="1"/>
  <c r="N1779" i="8"/>
  <c r="O1779" i="8" s="1"/>
  <c r="N2596" i="8"/>
  <c r="O2596" i="8" s="1"/>
  <c r="N3519" i="8"/>
  <c r="O3519" i="8" s="1"/>
  <c r="N4573" i="8"/>
  <c r="O4573" i="8" s="1"/>
  <c r="N1922" i="8"/>
  <c r="O1922" i="8" s="1"/>
  <c r="N4900" i="8"/>
  <c r="O4900" i="8" s="1"/>
  <c r="N3223" i="8"/>
  <c r="O3223" i="8" s="1"/>
  <c r="N1906" i="8"/>
  <c r="O1906" i="8" s="1"/>
  <c r="N3554" i="8"/>
  <c r="O3554" i="8" s="1"/>
  <c r="N2452" i="8"/>
  <c r="O2452" i="8" s="1"/>
  <c r="N2303" i="8"/>
  <c r="O2303" i="8" s="1"/>
  <c r="N1571" i="8"/>
  <c r="O1571" i="8" s="1"/>
  <c r="N4608" i="8"/>
  <c r="O4608" i="8" s="1"/>
  <c r="N1016" i="8"/>
  <c r="O1016" i="8" s="1"/>
  <c r="N1406" i="8"/>
  <c r="O1406" i="8" s="1"/>
  <c r="N4289" i="8"/>
  <c r="O4289" i="8" s="1"/>
  <c r="N3518" i="8"/>
  <c r="O3518" i="8" s="1"/>
  <c r="N644" i="8"/>
  <c r="O644" i="8" s="1"/>
  <c r="N3190" i="8"/>
  <c r="O3190" i="8" s="1"/>
  <c r="N2171" i="8"/>
  <c r="O2171" i="8" s="1"/>
  <c r="N3146" i="8"/>
  <c r="O3146" i="8" s="1"/>
  <c r="N4579" i="8"/>
  <c r="O4579" i="8" s="1"/>
  <c r="N3965" i="8"/>
  <c r="O3965" i="8" s="1"/>
  <c r="N4894" i="8"/>
  <c r="O4894" i="8" s="1"/>
  <c r="N1895" i="8"/>
  <c r="O1895" i="8" s="1"/>
  <c r="N4788" i="8"/>
  <c r="O4788" i="8" s="1"/>
  <c r="N4051" i="8"/>
  <c r="O4051" i="8" s="1"/>
  <c r="N1310" i="8"/>
  <c r="O1310" i="8" s="1"/>
  <c r="N261" i="8"/>
  <c r="O261" i="8" s="1"/>
  <c r="N1709" i="8"/>
  <c r="O1709" i="8" s="1"/>
  <c r="N470" i="8"/>
  <c r="O470" i="8" s="1"/>
  <c r="N28" i="8"/>
  <c r="O28" i="8" s="1"/>
  <c r="N3242" i="8"/>
  <c r="O3242" i="8" s="1"/>
  <c r="N2378" i="8"/>
  <c r="O2378" i="8" s="1"/>
  <c r="N3502" i="8"/>
  <c r="O3502" i="8" s="1"/>
  <c r="N1988" i="8"/>
  <c r="O1988" i="8" s="1"/>
  <c r="N3389" i="8"/>
  <c r="O3389" i="8" s="1"/>
  <c r="N2468" i="8"/>
  <c r="O2468" i="8" s="1"/>
  <c r="N4854" i="8"/>
  <c r="O4854" i="8" s="1"/>
  <c r="N1586" i="8"/>
  <c r="O1586" i="8" s="1"/>
  <c r="N3997" i="8"/>
  <c r="O3997" i="8" s="1"/>
  <c r="N1036" i="8"/>
  <c r="O1036" i="8" s="1"/>
  <c r="N2190" i="8"/>
  <c r="O2190" i="8" s="1"/>
  <c r="N3259" i="8"/>
  <c r="O3259" i="8" s="1"/>
  <c r="N4539" i="8"/>
  <c r="O4539" i="8" s="1"/>
  <c r="N3645" i="8"/>
  <c r="O3645" i="8" s="1"/>
  <c r="N3402" i="8"/>
  <c r="O3402" i="8" s="1"/>
  <c r="N2128" i="8"/>
  <c r="O2128" i="8" s="1"/>
  <c r="N1439" i="8"/>
  <c r="O1439" i="8" s="1"/>
  <c r="N4086" i="8"/>
  <c r="O4086" i="8" s="1"/>
  <c r="N3595" i="8"/>
  <c r="O3595" i="8" s="1"/>
  <c r="N4002" i="8"/>
  <c r="O4002" i="8" s="1"/>
  <c r="N1372" i="8"/>
  <c r="O1372" i="8" s="1"/>
  <c r="N2931" i="8"/>
  <c r="O2931" i="8" s="1"/>
  <c r="N4256" i="8"/>
  <c r="O4256" i="8" s="1"/>
  <c r="N2330" i="8"/>
  <c r="O2330" i="8" s="1"/>
  <c r="N4433" i="8"/>
  <c r="O4433" i="8" s="1"/>
  <c r="N2341" i="8"/>
  <c r="O2341" i="8" s="1"/>
  <c r="N2631" i="8"/>
  <c r="O2631" i="8" s="1"/>
  <c r="N627" i="8"/>
  <c r="O627" i="8" s="1"/>
  <c r="N240" i="8"/>
  <c r="O240" i="8" s="1"/>
  <c r="N1911" i="8"/>
  <c r="O1911" i="8" s="1"/>
  <c r="N1264" i="8"/>
  <c r="O1264" i="8" s="1"/>
  <c r="N107" i="8"/>
  <c r="O107" i="8" s="1"/>
  <c r="N2994" i="8"/>
  <c r="O2994" i="8" s="1"/>
  <c r="N3417" i="8"/>
  <c r="O3417" i="8" s="1"/>
  <c r="N1944" i="8"/>
  <c r="O1944" i="8" s="1"/>
  <c r="N4509" i="8"/>
  <c r="O4509" i="8" s="1"/>
  <c r="N4604" i="8"/>
  <c r="O4604" i="8" s="1"/>
  <c r="N2810" i="8"/>
  <c r="O2810" i="8" s="1"/>
  <c r="N3311" i="8"/>
  <c r="O3311" i="8" s="1"/>
  <c r="N2642" i="8"/>
  <c r="O2642" i="8" s="1"/>
  <c r="N4477" i="8"/>
  <c r="O4477" i="8" s="1"/>
  <c r="N4021" i="8"/>
  <c r="O4021" i="8" s="1"/>
  <c r="N3266" i="8"/>
  <c r="O3266" i="8" s="1"/>
  <c r="N4665" i="8"/>
  <c r="O4665" i="8" s="1"/>
  <c r="N4789" i="8"/>
  <c r="O4789" i="8" s="1"/>
  <c r="N4708" i="8"/>
  <c r="O4708" i="8" s="1"/>
  <c r="N3695" i="8"/>
  <c r="O3695" i="8" s="1"/>
  <c r="N2592" i="8"/>
  <c r="O2592" i="8" s="1"/>
  <c r="N3606" i="8"/>
  <c r="O3606" i="8" s="1"/>
  <c r="N239" i="8"/>
  <c r="O239" i="8" s="1"/>
  <c r="N2951" i="8"/>
  <c r="O2951" i="8" s="1"/>
  <c r="N3167" i="8"/>
  <c r="O3167" i="8" s="1"/>
  <c r="N3057" i="8"/>
  <c r="O3057" i="8" s="1"/>
  <c r="N4681" i="8"/>
  <c r="O4681" i="8" s="1"/>
  <c r="N4280" i="8"/>
  <c r="O4280" i="8" s="1"/>
  <c r="N977" i="8"/>
  <c r="O977" i="8" s="1"/>
  <c r="N2854" i="8"/>
  <c r="O2854" i="8" s="1"/>
  <c r="N1731" i="8"/>
  <c r="O1731" i="8" s="1"/>
  <c r="N759" i="8"/>
  <c r="O759" i="8" s="1"/>
  <c r="N3579" i="8"/>
  <c r="O3579" i="8" s="1"/>
  <c r="N3388" i="8"/>
  <c r="O3388" i="8" s="1"/>
  <c r="N1384" i="8"/>
  <c r="O1384" i="8" s="1"/>
  <c r="N4270" i="8"/>
  <c r="O4270" i="8" s="1"/>
  <c r="N3614" i="8"/>
  <c r="O3614" i="8" s="1"/>
  <c r="N445" i="8"/>
  <c r="O445" i="8" s="1"/>
  <c r="N2356" i="8"/>
  <c r="O2356" i="8" s="1"/>
  <c r="N2061" i="8"/>
  <c r="O2061" i="8" s="1"/>
  <c r="N4781" i="8"/>
  <c r="O4781" i="8" s="1"/>
  <c r="N3625" i="8"/>
  <c r="O3625" i="8" s="1"/>
  <c r="N3471" i="8"/>
  <c r="O3471" i="8" s="1"/>
  <c r="N192" i="8"/>
  <c r="O192" i="8" s="1"/>
  <c r="N260" i="8"/>
  <c r="O260" i="8" s="1"/>
  <c r="N395" i="8"/>
  <c r="O395" i="8" s="1"/>
  <c r="N754" i="8"/>
  <c r="O754" i="8" s="1"/>
  <c r="N792" i="8"/>
  <c r="O792" i="8" s="1"/>
  <c r="N385" i="8"/>
  <c r="O385" i="8" s="1"/>
  <c r="N960" i="8"/>
  <c r="O960" i="8" s="1"/>
  <c r="N2065" i="8"/>
  <c r="O2065" i="8" s="1"/>
  <c r="N126" i="8"/>
  <c r="O126" i="8" s="1"/>
  <c r="N3069" i="8"/>
  <c r="O3069" i="8" s="1"/>
  <c r="N32" i="8"/>
  <c r="O32" i="8" s="1"/>
  <c r="N2540" i="8"/>
  <c r="O2540" i="8" s="1"/>
  <c r="N1140" i="8"/>
  <c r="O1140" i="8" s="1"/>
  <c r="N835" i="8"/>
  <c r="O835" i="8" s="1"/>
  <c r="N2383" i="8"/>
  <c r="O2383" i="8" s="1"/>
  <c r="N4728" i="8"/>
  <c r="O4728" i="8" s="1"/>
  <c r="N2897" i="8"/>
  <c r="O2897" i="8" s="1"/>
  <c r="N3747" i="8"/>
  <c r="O3747" i="8" s="1"/>
  <c r="N1977" i="8"/>
  <c r="O1977" i="8" s="1"/>
  <c r="N4331" i="8"/>
  <c r="O4331" i="8" s="1"/>
  <c r="N3644" i="8"/>
  <c r="O3644" i="8" s="1"/>
  <c r="N3321" i="8"/>
  <c r="O3321" i="8" s="1"/>
  <c r="N2624" i="8"/>
  <c r="O2624" i="8" s="1"/>
  <c r="N147" i="8"/>
  <c r="O147" i="8" s="1"/>
  <c r="N564" i="8"/>
  <c r="O564" i="8" s="1"/>
  <c r="N311" i="8"/>
  <c r="O311" i="8" s="1"/>
  <c r="N275" i="8"/>
  <c r="O275" i="8" s="1"/>
  <c r="N396" i="8"/>
  <c r="O396" i="8" s="1"/>
  <c r="N1063" i="8"/>
  <c r="O1063" i="8" s="1"/>
  <c r="N1408" i="8"/>
  <c r="O1408" i="8" s="1"/>
  <c r="N4933" i="8"/>
  <c r="O4933" i="8" s="1"/>
  <c r="N3588" i="8"/>
  <c r="O3588" i="8" s="1"/>
  <c r="N82" i="8"/>
  <c r="O82" i="8" s="1"/>
  <c r="N158" i="8"/>
  <c r="O158" i="8" s="1"/>
  <c r="N2997" i="8"/>
  <c r="O2997" i="8" s="1"/>
  <c r="N4551" i="8"/>
  <c r="O4551" i="8" s="1"/>
  <c r="N4239" i="8"/>
  <c r="O4239" i="8" s="1"/>
  <c r="N3345" i="8"/>
  <c r="O3345" i="8" s="1"/>
  <c r="N2399" i="8"/>
  <c r="O2399" i="8" s="1"/>
  <c r="N4780" i="8"/>
  <c r="O4780" i="8" s="1"/>
  <c r="N3027" i="8"/>
  <c r="O3027" i="8" s="1"/>
  <c r="N4849" i="8"/>
  <c r="O4849" i="8" s="1"/>
  <c r="N3151" i="8"/>
  <c r="O3151" i="8" s="1"/>
  <c r="N4432" i="8"/>
  <c r="O4432" i="8" s="1"/>
  <c r="N4623" i="8"/>
  <c r="O4623" i="8" s="1"/>
  <c r="N4451" i="8"/>
  <c r="O4451" i="8" s="1"/>
  <c r="N691" i="8"/>
  <c r="O691" i="8" s="1"/>
  <c r="N164" i="8"/>
  <c r="O164" i="8" s="1"/>
  <c r="N529" i="8"/>
  <c r="O529" i="8" s="1"/>
  <c r="N3093" i="8"/>
  <c r="O3093" i="8" s="1"/>
  <c r="N438" i="8"/>
  <c r="O438" i="8" s="1"/>
  <c r="N2261" i="8"/>
  <c r="O2261" i="8" s="1"/>
  <c r="N1091" i="8"/>
  <c r="O1091" i="8" s="1"/>
  <c r="N3821" i="8"/>
  <c r="O3821" i="8" s="1"/>
  <c r="N2956" i="8"/>
  <c r="O2956" i="8" s="1"/>
  <c r="N1231" i="8"/>
  <c r="O1231" i="8" s="1"/>
  <c r="N2872" i="8"/>
  <c r="O2872" i="8" s="1"/>
  <c r="N1664" i="8"/>
  <c r="O1664" i="8" s="1"/>
  <c r="N4934" i="8"/>
  <c r="O4934" i="8" s="1"/>
  <c r="N104" i="8"/>
  <c r="O104" i="8" s="1"/>
  <c r="N979" i="8"/>
  <c r="O979" i="8" s="1"/>
  <c r="N2446" i="8"/>
  <c r="O2446" i="8" s="1"/>
  <c r="N3783" i="8"/>
  <c r="O3783" i="8" s="1"/>
  <c r="N4835" i="8"/>
  <c r="O4835" i="8" s="1"/>
  <c r="N4342" i="8"/>
  <c r="O4342" i="8" s="1"/>
  <c r="N2379" i="8"/>
  <c r="O2379" i="8" s="1"/>
  <c r="N4160" i="8"/>
  <c r="O4160" i="8" s="1"/>
  <c r="N1203" i="8"/>
  <c r="O1203" i="8" s="1"/>
  <c r="N3240" i="8"/>
  <c r="O3240" i="8" s="1"/>
  <c r="N903" i="8"/>
  <c r="O903" i="8" s="1"/>
  <c r="N2017" i="8"/>
  <c r="O2017" i="8" s="1"/>
  <c r="N273" i="8"/>
  <c r="O273" i="8" s="1"/>
  <c r="N4186" i="8"/>
  <c r="O4186" i="8" s="1"/>
  <c r="N1946" i="8"/>
  <c r="O1946" i="8" s="1"/>
  <c r="N4696" i="8"/>
  <c r="O4696" i="8" s="1"/>
  <c r="N2978" i="8"/>
  <c r="O2978" i="8" s="1"/>
  <c r="N217" i="8"/>
  <c r="O217" i="8" s="1"/>
  <c r="N2819" i="8"/>
  <c r="O2819" i="8" s="1"/>
  <c r="N196" i="8"/>
  <c r="O196" i="8" s="1"/>
  <c r="N319" i="8"/>
  <c r="O319" i="8" s="1"/>
  <c r="N1038" i="8"/>
  <c r="O1038" i="8" s="1"/>
  <c r="N1302" i="8"/>
  <c r="O1302" i="8" s="1"/>
  <c r="N1402" i="8"/>
  <c r="O1402" i="8" s="1"/>
  <c r="N3437" i="8"/>
  <c r="O3437" i="8" s="1"/>
  <c r="N4926" i="8"/>
  <c r="O4926" i="8" s="1"/>
  <c r="N4179" i="8"/>
  <c r="O4179" i="8" s="1"/>
  <c r="N3673" i="8"/>
  <c r="O3673" i="8" s="1"/>
  <c r="N4703" i="8"/>
  <c r="O4703" i="8" s="1"/>
  <c r="N4516" i="8"/>
  <c r="O4516" i="8" s="1"/>
  <c r="N2305" i="8"/>
  <c r="O2305" i="8" s="1"/>
  <c r="N3626" i="8"/>
  <c r="O3626" i="8" s="1"/>
  <c r="N3720" i="8"/>
  <c r="O3720" i="8" s="1"/>
  <c r="N2365" i="8"/>
  <c r="O2365" i="8" s="1"/>
  <c r="N1104" i="8"/>
  <c r="O1104" i="8" s="1"/>
  <c r="N473" i="8"/>
  <c r="O473" i="8" s="1"/>
  <c r="N1549" i="8"/>
  <c r="O1549" i="8" s="1"/>
  <c r="N1093" i="8"/>
  <c r="O1093" i="8" s="1"/>
  <c r="N510" i="8"/>
  <c r="O510" i="8" s="1"/>
  <c r="N3950" i="8"/>
  <c r="O3950" i="8" s="1"/>
  <c r="N2406" i="8"/>
  <c r="O2406" i="8" s="1"/>
  <c r="N1811" i="8"/>
  <c r="O1811" i="8" s="1"/>
  <c r="N686" i="8"/>
  <c r="O686" i="8" s="1"/>
  <c r="N313" i="8"/>
  <c r="O313" i="8" s="1"/>
  <c r="N3174" i="8"/>
  <c r="O3174" i="8" s="1"/>
  <c r="N3734" i="8"/>
  <c r="O3734" i="8" s="1"/>
  <c r="N4707" i="8"/>
  <c r="O4707" i="8" s="1"/>
  <c r="N3251" i="8"/>
  <c r="O3251" i="8" s="1"/>
  <c r="N3521" i="8"/>
  <c r="O3521" i="8" s="1"/>
  <c r="N2454" i="8"/>
  <c r="O2454" i="8" s="1"/>
  <c r="N4954" i="8"/>
  <c r="O4954" i="8" s="1"/>
  <c r="N1386" i="8"/>
  <c r="O1386" i="8" s="1"/>
  <c r="N1120" i="8"/>
  <c r="O1120" i="8" s="1"/>
  <c r="N1076" i="8"/>
  <c r="O1076" i="8" s="1"/>
  <c r="N3197" i="8"/>
  <c r="O3197" i="8" s="1"/>
  <c r="N323" i="8"/>
  <c r="O323" i="8" s="1"/>
  <c r="N95" i="8"/>
  <c r="O95" i="8" s="1"/>
  <c r="N114" i="8"/>
  <c r="O114" i="8" s="1"/>
  <c r="N2278" i="8"/>
  <c r="O2278" i="8" s="1"/>
  <c r="N609" i="8"/>
  <c r="O609" i="8" s="1"/>
  <c r="N1233" i="8"/>
  <c r="O1233" i="8" s="1"/>
  <c r="N1870" i="8"/>
  <c r="O1870" i="8" s="1"/>
  <c r="N2185" i="8"/>
  <c r="O2185" i="8" s="1"/>
  <c r="N767" i="8"/>
  <c r="O767" i="8" s="1"/>
  <c r="N2674" i="8"/>
  <c r="O2674" i="8" s="1"/>
  <c r="N207" i="8"/>
  <c r="O207" i="8" s="1"/>
  <c r="N521" i="8"/>
  <c r="O521" i="8" s="1"/>
  <c r="N1938" i="8"/>
  <c r="O1938" i="8" s="1"/>
  <c r="N3621" i="8"/>
  <c r="O3621" i="8" s="1"/>
  <c r="N1747" i="8"/>
  <c r="O1747" i="8" s="1"/>
  <c r="N2667" i="8"/>
  <c r="O2667" i="8" s="1"/>
  <c r="N3411" i="8"/>
  <c r="O3411" i="8" s="1"/>
  <c r="N2369" i="8"/>
  <c r="O2369" i="8" s="1"/>
  <c r="N2149" i="8"/>
  <c r="O2149" i="8" s="1"/>
  <c r="N2587" i="8"/>
  <c r="O2587" i="8" s="1"/>
  <c r="N3961" i="8"/>
  <c r="O3961" i="8" s="1"/>
  <c r="N1855" i="8"/>
  <c r="O1855" i="8" s="1"/>
  <c r="N3661" i="8"/>
  <c r="O3661" i="8" s="1"/>
  <c r="N955" i="8"/>
  <c r="O955" i="8" s="1"/>
  <c r="N4047" i="8"/>
  <c r="O4047" i="8" s="1"/>
  <c r="N4442" i="8"/>
  <c r="O4442" i="8" s="1"/>
  <c r="N486" i="8"/>
  <c r="O486" i="8" s="1"/>
  <c r="N2905" i="8"/>
  <c r="O2905" i="8" s="1"/>
  <c r="N3041" i="8"/>
  <c r="O3041" i="8" s="1"/>
  <c r="N1932" i="8"/>
  <c r="O1932" i="8" s="1"/>
  <c r="N1190" i="8"/>
  <c r="O1190" i="8" s="1"/>
  <c r="N4755" i="8"/>
  <c r="O4755" i="8" s="1"/>
  <c r="N4936" i="8"/>
  <c r="O4936" i="8" s="1"/>
  <c r="N4254" i="8"/>
  <c r="O4254" i="8" s="1"/>
  <c r="N3769" i="8"/>
  <c r="O3769" i="8" s="1"/>
  <c r="N3725" i="8"/>
  <c r="O3725" i="8" s="1"/>
  <c r="N232" i="8"/>
  <c r="O232" i="8" s="1"/>
  <c r="N141" i="8"/>
  <c r="O141" i="8" s="1"/>
  <c r="N1014" i="8"/>
  <c r="O1014" i="8" s="1"/>
  <c r="N924" i="8"/>
  <c r="O924" i="8" s="1"/>
  <c r="N254" i="8"/>
  <c r="O254" i="8" s="1"/>
  <c r="N285" i="8"/>
  <c r="O285" i="8" s="1"/>
  <c r="N1781" i="8"/>
  <c r="O1781" i="8" s="1"/>
  <c r="N1391" i="8"/>
  <c r="O1391" i="8" s="1"/>
  <c r="N3324" i="8"/>
  <c r="O3324" i="8" s="1"/>
  <c r="N7" i="8"/>
  <c r="O7" i="8" s="1"/>
  <c r="N3751" i="8"/>
  <c r="O3751" i="8" s="1"/>
  <c r="N4170" i="8"/>
  <c r="O4170" i="8" s="1"/>
  <c r="N2145" i="8"/>
  <c r="O2145" i="8" s="1"/>
  <c r="N61" i="8"/>
  <c r="O61" i="8" s="1"/>
  <c r="N978" i="8"/>
  <c r="O978" i="8" s="1"/>
  <c r="N2340" i="8"/>
  <c r="O2340" i="8" s="1"/>
  <c r="N3953" i="8"/>
  <c r="O3953" i="8" s="1"/>
  <c r="N2895" i="8"/>
  <c r="O2895" i="8" s="1"/>
  <c r="N3559" i="8"/>
  <c r="O3559" i="8" s="1"/>
  <c r="N3136" i="8"/>
  <c r="O3136" i="8" s="1"/>
  <c r="N648" i="8"/>
  <c r="O648" i="8" s="1"/>
  <c r="N1689" i="8"/>
  <c r="O1689" i="8" s="1"/>
  <c r="N3906" i="8"/>
  <c r="O3906" i="8" s="1"/>
  <c r="N4907" i="8"/>
  <c r="O4907" i="8" s="1"/>
  <c r="N3705" i="8"/>
  <c r="O3705" i="8" s="1"/>
  <c r="N3711" i="8"/>
  <c r="O3711" i="8" s="1"/>
  <c r="N1830" i="8"/>
  <c r="O1830" i="8" s="1"/>
  <c r="N2214" i="8"/>
  <c r="O2214" i="8" s="1"/>
  <c r="N4072" i="8"/>
  <c r="O4072" i="8" s="1"/>
  <c r="N3702" i="8"/>
  <c r="O3702" i="8" s="1"/>
  <c r="N4634" i="8"/>
  <c r="O4634" i="8" s="1"/>
  <c r="N3424" i="8"/>
  <c r="O3424" i="8" s="1"/>
  <c r="N4146" i="8"/>
  <c r="O4146" i="8" s="1"/>
  <c r="N3117" i="8"/>
  <c r="O3117" i="8" s="1"/>
  <c r="N2536" i="8"/>
  <c r="O2536" i="8" s="1"/>
  <c r="N3275" i="8"/>
  <c r="O3275" i="8" s="1"/>
  <c r="N1461" i="8"/>
  <c r="O1461" i="8" s="1"/>
  <c r="N4165" i="8"/>
  <c r="O4165" i="8" s="1"/>
  <c r="N3817" i="8"/>
  <c r="O3817" i="8" s="1"/>
  <c r="N3392" i="8"/>
  <c r="O3392" i="8" s="1"/>
  <c r="N2082" i="8"/>
  <c r="O2082" i="8" s="1"/>
  <c r="N265" i="8"/>
  <c r="O265" i="8" s="1"/>
  <c r="N2005" i="8"/>
  <c r="O2005" i="8" s="1"/>
  <c r="N2935" i="8"/>
  <c r="O2935" i="8" s="1"/>
  <c r="N2512" i="8"/>
  <c r="O2512" i="8" s="1"/>
  <c r="N3638" i="8"/>
  <c r="O3638" i="8" s="1"/>
  <c r="N4345" i="8"/>
  <c r="O4345" i="8" s="1"/>
  <c r="N1388" i="8"/>
  <c r="O1388" i="8" s="1"/>
  <c r="N2981" i="8"/>
  <c r="O2981" i="8" s="1"/>
  <c r="N2337" i="8"/>
  <c r="O2337" i="8" s="1"/>
  <c r="N1313" i="8"/>
  <c r="O1313" i="8" s="1"/>
  <c r="N2469" i="8"/>
  <c r="O2469" i="8" s="1"/>
  <c r="N1473" i="8"/>
  <c r="O1473" i="8" s="1"/>
  <c r="N2177" i="8"/>
  <c r="O2177" i="8" s="1"/>
  <c r="N3310" i="8"/>
  <c r="O3310" i="8" s="1"/>
  <c r="N1490" i="8"/>
  <c r="O1490" i="8" s="1"/>
  <c r="N384" i="8"/>
  <c r="O384" i="8" s="1"/>
  <c r="N437" i="8"/>
  <c r="O437" i="8" s="1"/>
  <c r="N181" i="8"/>
  <c r="O181" i="8" s="1"/>
  <c r="N1080" i="8"/>
  <c r="O1080" i="8" s="1"/>
  <c r="N482" i="8"/>
  <c r="O482" i="8" s="1"/>
  <c r="N1266" i="8"/>
  <c r="O1266" i="8" s="1"/>
  <c r="N497" i="8"/>
  <c r="O497" i="8" s="1"/>
  <c r="N1476" i="8"/>
  <c r="O1476" i="8" s="1"/>
  <c r="N3616" i="8"/>
  <c r="O3616" i="8" s="1"/>
  <c r="N1471" i="8"/>
  <c r="O1471" i="8" s="1"/>
  <c r="N4577" i="8"/>
  <c r="O4577" i="8" s="1"/>
  <c r="N1497" i="8"/>
  <c r="O1497" i="8" s="1"/>
  <c r="N3778" i="8"/>
  <c r="O3778" i="8" s="1"/>
  <c r="N3776" i="8"/>
  <c r="O3776" i="8" s="1"/>
  <c r="N4878" i="8"/>
  <c r="O4878" i="8" s="1"/>
  <c r="N4968" i="8"/>
  <c r="O4968" i="8" s="1"/>
  <c r="N3344" i="8"/>
  <c r="O3344" i="8" s="1"/>
  <c r="N3654" i="8"/>
  <c r="O3654" i="8" s="1"/>
  <c r="N3290" i="8"/>
  <c r="O3290" i="8" s="1"/>
  <c r="N4157" i="8"/>
  <c r="O4157" i="8" s="1"/>
  <c r="N3706" i="8"/>
  <c r="O3706" i="8" s="1"/>
  <c r="N1598" i="8"/>
  <c r="O1598" i="8" s="1"/>
  <c r="N2534" i="8"/>
  <c r="O2534" i="8" s="1"/>
  <c r="N2914" i="8"/>
  <c r="O2914" i="8" s="1"/>
  <c r="N4465" i="8"/>
  <c r="O4465" i="8" s="1"/>
  <c r="N4368" i="8"/>
  <c r="O4368" i="8" s="1"/>
  <c r="N3186" i="8"/>
  <c r="O3186" i="8" s="1"/>
  <c r="N712" i="8"/>
  <c r="O712" i="8" s="1"/>
  <c r="N3229" i="8"/>
  <c r="O3229" i="8" s="1"/>
  <c r="N2511" i="8"/>
  <c r="O2511" i="8" s="1"/>
  <c r="N3685" i="8"/>
  <c r="O3685" i="8" s="1"/>
  <c r="N3220" i="8"/>
  <c r="O3220" i="8" s="1"/>
  <c r="N2159" i="8"/>
  <c r="O2159" i="8" s="1"/>
  <c r="N4607" i="8"/>
  <c r="O4607" i="8" s="1"/>
  <c r="N1851" i="8"/>
  <c r="O1851" i="8" s="1"/>
  <c r="N3461" i="8"/>
  <c r="O3461" i="8" s="1"/>
  <c r="N1684" i="8"/>
  <c r="O1684" i="8" s="1"/>
  <c r="N3353" i="8"/>
  <c r="O3353" i="8" s="1"/>
  <c r="N4931" i="8"/>
  <c r="O4931" i="8" s="1"/>
  <c r="N1936" i="8"/>
  <c r="O1936" i="8" s="1"/>
  <c r="N1703" i="8"/>
  <c r="O1703" i="8" s="1"/>
  <c r="N3184" i="8"/>
  <c r="O3184" i="8" s="1"/>
  <c r="N4107" i="8"/>
  <c r="O4107" i="8" s="1"/>
  <c r="N4307" i="8"/>
  <c r="O4307" i="8" s="1"/>
  <c r="N2768" i="8"/>
  <c r="O2768" i="8" s="1"/>
  <c r="N1742" i="8"/>
  <c r="O1742" i="8" s="1"/>
  <c r="N4494" i="8"/>
  <c r="O4494" i="8" s="1"/>
  <c r="N2710" i="8"/>
  <c r="O2710" i="8" s="1"/>
  <c r="N1575" i="8"/>
  <c r="O1575" i="8" s="1"/>
  <c r="N4040" i="8"/>
  <c r="O4040" i="8" s="1"/>
  <c r="N272" i="8"/>
  <c r="O272" i="8" s="1"/>
  <c r="N556" i="8"/>
  <c r="O556" i="8" s="1"/>
  <c r="N138" i="8"/>
  <c r="O138" i="8" s="1"/>
  <c r="N890" i="8"/>
  <c r="O890" i="8" s="1"/>
  <c r="N1292" i="8"/>
  <c r="O1292" i="8" s="1"/>
  <c r="N2891" i="8"/>
  <c r="O2891" i="8" s="1"/>
  <c r="N2687" i="8"/>
  <c r="O2687" i="8" s="1"/>
  <c r="N2961" i="8"/>
  <c r="O2961" i="8" s="1"/>
  <c r="N1429" i="8"/>
  <c r="O1429" i="8" s="1"/>
  <c r="N4759" i="8"/>
  <c r="O4759" i="8" s="1"/>
  <c r="N2547" i="8"/>
  <c r="O2547" i="8" s="1"/>
  <c r="N134" i="8"/>
  <c r="O134" i="8" s="1"/>
  <c r="N1751" i="8"/>
  <c r="O1751" i="8" s="1"/>
  <c r="N2320" i="8"/>
  <c r="O2320" i="8" s="1"/>
  <c r="N4149" i="8"/>
  <c r="O4149" i="8" s="1"/>
  <c r="N4397" i="8"/>
  <c r="O4397" i="8" s="1"/>
  <c r="N4886" i="8"/>
  <c r="O4886" i="8" s="1"/>
  <c r="N4316" i="8"/>
  <c r="O4316" i="8" s="1"/>
  <c r="N4113" i="8"/>
  <c r="O4113" i="8" s="1"/>
  <c r="N2843" i="8"/>
  <c r="O2843" i="8" s="1"/>
  <c r="N1917" i="8"/>
  <c r="O1917" i="8" s="1"/>
  <c r="N4672" i="8"/>
  <c r="O4672" i="8" s="1"/>
  <c r="N4953" i="8"/>
  <c r="O4953" i="8" s="1"/>
  <c r="N2113" i="8"/>
  <c r="O2113" i="8" s="1"/>
  <c r="N3351" i="8"/>
  <c r="O3351" i="8" s="1"/>
  <c r="N3285" i="8"/>
  <c r="O3285" i="8" s="1"/>
  <c r="N4571" i="8"/>
  <c r="O4571" i="8" s="1"/>
  <c r="N4495" i="8"/>
  <c r="O4495" i="8" s="1"/>
  <c r="N671" i="8"/>
  <c r="O671" i="8" s="1"/>
  <c r="N2292" i="8"/>
  <c r="O2292" i="8" s="1"/>
  <c r="N3092" i="8"/>
  <c r="O3092" i="8" s="1"/>
  <c r="N3252" i="8"/>
  <c r="O3252" i="8" s="1"/>
  <c r="N2474" i="8"/>
  <c r="O2474" i="8" s="1"/>
  <c r="N1043" i="8"/>
  <c r="O1043" i="8" s="1"/>
  <c r="N2080" i="8"/>
  <c r="O2080" i="8" s="1"/>
  <c r="N4276" i="8"/>
  <c r="O4276" i="8" s="1"/>
  <c r="N2577" i="8"/>
  <c r="O2577" i="8" s="1"/>
  <c r="N3555" i="8"/>
  <c r="O3555" i="8" s="1"/>
  <c r="N2134" i="8"/>
  <c r="O2134" i="8" s="1"/>
  <c r="N1693" i="8"/>
  <c r="O1693" i="8" s="1"/>
  <c r="N1053" i="8"/>
  <c r="O1053" i="8" s="1"/>
  <c r="N4190" i="8"/>
  <c r="O4190" i="8" s="1"/>
  <c r="N4758" i="8"/>
  <c r="O4758" i="8" s="1"/>
  <c r="N2826" i="8"/>
  <c r="O2826" i="8" s="1"/>
  <c r="N3979" i="8"/>
  <c r="O3979" i="8" s="1"/>
  <c r="N988" i="8"/>
  <c r="O988" i="8" s="1"/>
  <c r="N1114" i="8"/>
  <c r="O1114" i="8" s="1"/>
  <c r="N867" i="8"/>
  <c r="O867" i="8" s="1"/>
  <c r="N663" i="8"/>
  <c r="O663" i="8" s="1"/>
  <c r="N1539" i="8"/>
  <c r="O1539" i="8" s="1"/>
  <c r="N3498" i="8"/>
  <c r="O3498" i="8" s="1"/>
  <c r="N1219" i="8"/>
  <c r="O1219" i="8" s="1"/>
  <c r="N842" i="8"/>
  <c r="O842" i="8" s="1"/>
  <c r="N619" i="8"/>
  <c r="O619" i="8" s="1"/>
  <c r="N878" i="8"/>
  <c r="O878" i="8" s="1"/>
  <c r="N963" i="8"/>
  <c r="O963" i="8" s="1"/>
  <c r="N1367" i="8"/>
  <c r="O1367" i="8" s="1"/>
  <c r="N2120" i="8"/>
  <c r="O2120" i="8" s="1"/>
  <c r="N2013" i="8"/>
  <c r="O2013" i="8" s="1"/>
  <c r="N3732" i="8"/>
  <c r="O3732" i="8" s="1"/>
  <c r="N4038" i="8"/>
  <c r="O4038" i="8" s="1"/>
  <c r="N3738" i="8"/>
  <c r="O3738" i="8" s="1"/>
  <c r="N3659" i="8"/>
  <c r="O3659" i="8" s="1"/>
  <c r="N3630" i="8"/>
  <c r="O3630" i="8" s="1"/>
  <c r="N4507" i="8"/>
  <c r="O4507" i="8" s="1"/>
  <c r="N2903" i="8"/>
  <c r="O2903" i="8" s="1"/>
  <c r="N2970" i="8"/>
  <c r="O2970" i="8" s="1"/>
  <c r="N3974" i="8"/>
  <c r="O3974" i="8" s="1"/>
  <c r="N3239" i="8"/>
  <c r="O3239" i="8" s="1"/>
  <c r="N2208" i="8"/>
  <c r="O2208" i="8" s="1"/>
  <c r="N3543" i="8"/>
  <c r="O3543" i="8" s="1"/>
  <c r="N2494" i="8"/>
  <c r="O2494" i="8" s="1"/>
  <c r="N3480" i="8"/>
  <c r="O3480" i="8" s="1"/>
  <c r="N3640" i="8"/>
  <c r="O3640" i="8" s="1"/>
  <c r="N2626" i="8"/>
  <c r="O2626" i="8" s="1"/>
  <c r="N2920" i="8"/>
  <c r="O2920" i="8" s="1"/>
  <c r="N1708" i="8"/>
  <c r="O1708" i="8" s="1"/>
  <c r="N2665" i="8"/>
  <c r="O2665" i="8" s="1"/>
  <c r="N2806" i="8"/>
  <c r="O2806" i="8" s="1"/>
  <c r="N3728" i="8"/>
  <c r="O3728" i="8" s="1"/>
  <c r="N4537" i="8"/>
  <c r="O4537" i="8" s="1"/>
  <c r="N3901" i="8"/>
  <c r="O3901" i="8" s="1"/>
  <c r="N188" i="8"/>
  <c r="O188" i="8" s="1"/>
  <c r="N2954" i="8"/>
  <c r="O2954" i="8" s="1"/>
  <c r="N3932" i="8"/>
  <c r="O3932" i="8" s="1"/>
  <c r="N1579" i="8"/>
  <c r="O1579" i="8" s="1"/>
  <c r="N4172" i="8"/>
  <c r="O4172" i="8" s="1"/>
  <c r="N2353" i="8"/>
  <c r="O2353" i="8" s="1"/>
  <c r="N1947" i="8"/>
  <c r="O1947" i="8" s="1"/>
  <c r="N565" i="8"/>
  <c r="O565" i="8" s="1"/>
  <c r="N201" i="8"/>
  <c r="O201" i="8" s="1"/>
  <c r="N784" i="8"/>
  <c r="O784" i="8" s="1"/>
  <c r="N592" i="8"/>
  <c r="O592" i="8" s="1"/>
  <c r="N1314" i="8"/>
  <c r="O1314" i="8" s="1"/>
  <c r="N3045" i="8"/>
  <c r="O3045" i="8" s="1"/>
  <c r="N2047" i="8"/>
  <c r="O2047" i="8" s="1"/>
  <c r="N3333" i="8"/>
  <c r="O3333" i="8" s="1"/>
  <c r="N495" i="8"/>
  <c r="O495" i="8" s="1"/>
  <c r="N661" i="8"/>
  <c r="O661" i="8" s="1"/>
  <c r="N3745" i="8"/>
  <c r="O3745" i="8" s="1"/>
  <c r="N1834" i="8"/>
  <c r="O1834" i="8" s="1"/>
  <c r="N3318" i="8"/>
  <c r="O3318" i="8" s="1"/>
  <c r="N2233" i="8"/>
  <c r="O2233" i="8" s="1"/>
  <c r="N628" i="8"/>
  <c r="O628" i="8" s="1"/>
  <c r="N204" i="8"/>
  <c r="O204" i="8" s="1"/>
  <c r="N1064" i="8"/>
  <c r="O1064" i="8" s="1"/>
  <c r="N1315" i="8"/>
  <c r="O1315" i="8" s="1"/>
  <c r="N4229" i="8"/>
  <c r="O4229" i="8" s="1"/>
  <c r="N3842" i="8"/>
  <c r="O3842" i="8" s="1"/>
  <c r="N4371" i="8"/>
  <c r="O4371" i="8" s="1"/>
  <c r="N643" i="8"/>
  <c r="O643" i="8" s="1"/>
  <c r="N2130" i="8"/>
  <c r="O2130" i="8" s="1"/>
  <c r="N1312" i="8"/>
  <c r="O1312" i="8" s="1"/>
  <c r="N1268" i="8"/>
  <c r="O1268" i="8" s="1"/>
  <c r="N98" i="8"/>
  <c r="O98" i="8" s="1"/>
  <c r="N496" i="8"/>
  <c r="O496" i="8" s="1"/>
  <c r="N2600" i="8"/>
  <c r="O2600" i="8" s="1"/>
  <c r="N1303" i="8"/>
  <c r="O1303" i="8" s="1"/>
  <c r="N2571" i="8"/>
  <c r="O2571" i="8" s="1"/>
  <c r="N1623" i="8"/>
  <c r="O1623" i="8" s="1"/>
  <c r="N1943" i="8"/>
  <c r="O1943" i="8" s="1"/>
  <c r="N3071" i="8"/>
  <c r="O3071" i="8" s="1"/>
  <c r="N202" i="8"/>
  <c r="O202" i="8" s="1"/>
  <c r="N953" i="8"/>
  <c r="O953" i="8" s="1"/>
  <c r="N2813" i="8"/>
  <c r="O2813" i="8" s="1"/>
  <c r="N487" i="8"/>
  <c r="O487" i="8" s="1"/>
  <c r="N2313" i="8"/>
  <c r="O2313" i="8" s="1"/>
  <c r="N697" i="8"/>
  <c r="O697" i="8" s="1"/>
  <c r="N403" i="8"/>
  <c r="O403" i="8" s="1"/>
  <c r="N328" i="8"/>
  <c r="O328" i="8" s="1"/>
  <c r="N1897" i="8"/>
  <c r="O1897" i="8" s="1"/>
  <c r="N1246" i="8"/>
  <c r="O1246" i="8" s="1"/>
  <c r="N4352" i="8"/>
  <c r="O4352" i="8" s="1"/>
  <c r="N757" i="8"/>
  <c r="O757" i="8" s="1"/>
  <c r="N4768" i="8"/>
  <c r="O4768" i="8" s="1"/>
  <c r="N148" i="8"/>
  <c r="O148" i="8" s="1"/>
  <c r="N1893" i="8"/>
  <c r="O1893" i="8" s="1"/>
  <c r="N4052" i="8"/>
  <c r="O4052" i="8" s="1"/>
  <c r="N391" i="8"/>
  <c r="O391" i="8" s="1"/>
  <c r="N146" i="8"/>
  <c r="O146" i="8" s="1"/>
  <c r="N1850" i="8"/>
  <c r="O1850" i="8" s="1"/>
  <c r="N2095" i="8"/>
  <c r="O2095" i="8" s="1"/>
  <c r="N505" i="8"/>
  <c r="O505" i="8" s="1"/>
  <c r="N800" i="8"/>
  <c r="O800" i="8" s="1"/>
  <c r="N3155" i="8"/>
  <c r="O3155" i="8" s="1"/>
  <c r="N2393" i="8"/>
  <c r="O2393" i="8" s="1"/>
  <c r="N4221" i="8"/>
  <c r="O4221" i="8" s="1"/>
  <c r="N1987" i="8"/>
  <c r="O1987" i="8" s="1"/>
  <c r="N725" i="8"/>
  <c r="O725" i="8" s="1"/>
  <c r="N3959" i="8"/>
  <c r="O3959" i="8" s="1"/>
  <c r="N1819" i="8"/>
  <c r="O1819" i="8" s="1"/>
  <c r="N2090" i="8"/>
  <c r="O2090" i="8" s="1"/>
  <c r="N2661" i="8"/>
  <c r="O2661" i="8" s="1"/>
  <c r="N4798" i="8"/>
  <c r="O4798" i="8" s="1"/>
  <c r="N4115" i="8"/>
  <c r="O4115" i="8" s="1"/>
  <c r="N3514" i="8"/>
  <c r="O3514" i="8" s="1"/>
  <c r="N4951" i="8"/>
  <c r="O4951" i="8" s="1"/>
  <c r="N634" i="8"/>
  <c r="O634" i="8" s="1"/>
  <c r="N491" i="8"/>
  <c r="O491" i="8" s="1"/>
  <c r="N27" i="8"/>
  <c r="O27" i="8" s="1"/>
  <c r="N200" i="8"/>
  <c r="O200" i="8" s="1"/>
  <c r="N808" i="8"/>
  <c r="O808" i="8" s="1"/>
  <c r="N2505" i="8"/>
  <c r="O2505" i="8" s="1"/>
  <c r="N1220" i="8"/>
  <c r="O1220" i="8" s="1"/>
  <c r="N3663" i="8"/>
  <c r="O3663" i="8" s="1"/>
  <c r="N531" i="8"/>
  <c r="O531" i="8" s="1"/>
  <c r="N2074" i="8"/>
  <c r="O2074" i="8" s="1"/>
  <c r="N2860" i="8"/>
  <c r="O2860" i="8" s="1"/>
  <c r="N2223" i="8"/>
  <c r="O2223" i="8" s="1"/>
  <c r="N4938" i="8"/>
  <c r="O4938" i="8" s="1"/>
  <c r="N3956" i="8"/>
  <c r="O3956" i="8" s="1"/>
  <c r="N4717" i="8"/>
  <c r="O4717" i="8" s="1"/>
  <c r="N3416" i="8"/>
  <c r="O3416" i="8" s="1"/>
  <c r="N2298" i="8"/>
  <c r="O2298" i="8" s="1"/>
  <c r="N741" i="8"/>
  <c r="O741" i="8" s="1"/>
  <c r="N1002" i="8"/>
  <c r="O1002" i="8" s="1"/>
  <c r="N1349" i="8"/>
  <c r="O1349" i="8" s="1"/>
  <c r="N3054" i="8"/>
  <c r="O3054" i="8" s="1"/>
  <c r="N1546" i="8"/>
  <c r="O1546" i="8" s="1"/>
  <c r="N2020" i="8"/>
  <c r="O2020" i="8" s="1"/>
  <c r="N623" i="8"/>
  <c r="O623" i="8" s="1"/>
  <c r="N3231" i="8"/>
  <c r="O3231" i="8" s="1"/>
  <c r="N1457" i="8"/>
  <c r="O1457" i="8" s="1"/>
  <c r="N822" i="8"/>
  <c r="O822" i="8" s="1"/>
  <c r="N1112" i="8"/>
  <c r="O1112" i="8" s="1"/>
  <c r="N2003" i="8"/>
  <c r="O2003" i="8" s="1"/>
  <c r="N2726" i="8"/>
  <c r="O2726" i="8" s="1"/>
  <c r="N536" i="8"/>
  <c r="O536" i="8" s="1"/>
  <c r="N4163" i="8"/>
  <c r="O4163" i="8" s="1"/>
  <c r="N3470" i="8"/>
  <c r="O3470" i="8" s="1"/>
  <c r="N1107" i="8"/>
  <c r="O1107" i="8" s="1"/>
  <c r="N4606" i="8"/>
  <c r="O4606" i="8" s="1"/>
  <c r="N291" i="8"/>
  <c r="O291" i="8" s="1"/>
  <c r="N1154" i="8"/>
  <c r="O1154" i="8" s="1"/>
  <c r="N121" i="8"/>
  <c r="O121" i="8" s="1"/>
  <c r="N465" i="8"/>
  <c r="O465" i="8" s="1"/>
  <c r="N1261" i="8"/>
  <c r="O1261" i="8" s="1"/>
  <c r="N2462" i="8"/>
  <c r="O2462" i="8" s="1"/>
  <c r="N676" i="8"/>
  <c r="O676" i="8" s="1"/>
  <c r="N1156" i="8"/>
  <c r="O1156" i="8" s="1"/>
  <c r="N449" i="8"/>
  <c r="O449" i="8" s="1"/>
  <c r="N705" i="8"/>
  <c r="O705" i="8" s="1"/>
  <c r="N2222" i="8"/>
  <c r="O2222" i="8" s="1"/>
  <c r="N3694" i="8"/>
  <c r="O3694" i="8" s="1"/>
  <c r="N2220" i="8"/>
  <c r="O2220" i="8" s="1"/>
  <c r="N1088" i="8"/>
  <c r="O1088" i="8" s="1"/>
  <c r="N4159" i="8"/>
  <c r="O4159" i="8" s="1"/>
  <c r="N86" i="8"/>
  <c r="O86" i="8" s="1"/>
  <c r="N2397" i="8"/>
  <c r="O2397" i="8" s="1"/>
  <c r="N190" i="8"/>
  <c r="O190" i="8" s="1"/>
  <c r="N1543" i="8"/>
  <c r="O1543" i="8" s="1"/>
  <c r="N2174" i="8"/>
  <c r="O2174" i="8" s="1"/>
  <c r="N2684" i="8"/>
  <c r="O2684" i="8" s="1"/>
  <c r="N2850" i="8"/>
  <c r="O2850" i="8" s="1"/>
  <c r="N1257" i="8"/>
  <c r="O1257" i="8" s="1"/>
  <c r="N4393" i="8"/>
  <c r="O4393" i="8" s="1"/>
  <c r="N3966" i="8"/>
  <c r="O3966" i="8" s="1"/>
  <c r="N2036" i="8"/>
  <c r="O2036" i="8" s="1"/>
  <c r="N1359" i="8"/>
  <c r="O1359" i="8" s="1"/>
  <c r="N4415" i="8"/>
  <c r="O4415" i="8" s="1"/>
  <c r="N1636" i="8"/>
  <c r="O1636" i="8" s="1"/>
  <c r="N2876" i="8"/>
  <c r="O2876" i="8" s="1"/>
  <c r="N1273" i="8"/>
  <c r="O1273" i="8" s="1"/>
  <c r="N4796" i="8"/>
  <c r="O4796" i="8" s="1"/>
  <c r="N3785" i="8"/>
  <c r="O3785" i="8" s="1"/>
  <c r="N4828" i="8"/>
  <c r="O4828" i="8" s="1"/>
  <c r="N4218" i="8"/>
  <c r="O4218" i="8" s="1"/>
  <c r="N2255" i="8"/>
  <c r="O2255" i="8" s="1"/>
  <c r="N3292" i="8"/>
  <c r="O3292" i="8" s="1"/>
  <c r="N1886" i="8"/>
  <c r="O1886" i="8" s="1"/>
  <c r="N4852" i="8"/>
  <c r="O4852" i="8" s="1"/>
  <c r="N3964" i="8"/>
  <c r="O3964" i="8" s="1"/>
  <c r="N339" i="8"/>
  <c r="O339" i="8" s="1"/>
  <c r="N3391" i="8"/>
  <c r="O3391" i="8" s="1"/>
  <c r="N2102" i="8"/>
  <c r="O2102" i="8" s="1"/>
  <c r="N993" i="8"/>
  <c r="O993" i="8" s="1"/>
  <c r="N4168" i="8"/>
  <c r="O4168" i="8" s="1"/>
  <c r="N3180" i="8"/>
  <c r="O3180" i="8" s="1"/>
  <c r="N441" i="8"/>
  <c r="O441" i="8" s="1"/>
  <c r="N3073" i="8"/>
  <c r="O3073" i="8" s="1"/>
  <c r="N2418" i="8"/>
  <c r="O2418" i="8" s="1"/>
  <c r="N3396" i="8"/>
  <c r="O3396" i="8" s="1"/>
  <c r="N2912" i="8"/>
  <c r="O2912" i="8" s="1"/>
  <c r="N4973" i="8"/>
  <c r="O4973" i="8" s="1"/>
  <c r="N1155" i="8"/>
  <c r="O1155" i="8" s="1"/>
  <c r="N4480" i="8"/>
  <c r="O4480" i="8" s="1"/>
  <c r="N1202" i="8"/>
  <c r="O1202" i="8" s="1"/>
  <c r="N3120" i="8"/>
  <c r="O3120" i="8" s="1"/>
  <c r="N1280" i="8"/>
  <c r="O1280" i="8" s="1"/>
  <c r="N540" i="8"/>
  <c r="O540" i="8" s="1"/>
  <c r="N896" i="8"/>
  <c r="O896" i="8" s="1"/>
  <c r="N1048" i="8"/>
  <c r="O1048" i="8" s="1"/>
  <c r="N3042" i="8"/>
  <c r="O3042" i="8" s="1"/>
  <c r="N1952" i="8"/>
  <c r="O1952" i="8" s="1"/>
  <c r="N4230" i="8"/>
  <c r="O4230" i="8" s="1"/>
  <c r="N3" i="8"/>
  <c r="O3" i="8" s="1"/>
  <c r="N494" i="8"/>
  <c r="O494" i="8" s="1"/>
  <c r="N2833" i="8"/>
  <c r="O2833" i="8" s="1"/>
  <c r="N3482" i="8"/>
  <c r="O3482" i="8" s="1"/>
  <c r="N4730" i="8"/>
  <c r="O4730" i="8" s="1"/>
  <c r="N2890" i="8"/>
  <c r="O2890" i="8" s="1"/>
  <c r="N2685" i="8"/>
  <c r="O2685" i="8" s="1"/>
  <c r="N4208" i="8"/>
  <c r="O4208" i="8" s="1"/>
  <c r="N4209" i="8"/>
  <c r="O4209" i="8" s="1"/>
  <c r="N456" i="8"/>
  <c r="O456" i="8" s="1"/>
  <c r="N4998" i="8"/>
  <c r="O4998" i="8" s="1"/>
  <c r="N3743" i="8"/>
  <c r="O3743" i="8" s="1"/>
  <c r="N4162" i="8"/>
  <c r="O4162" i="8" s="1"/>
  <c r="N946" i="8"/>
  <c r="O946" i="8" s="1"/>
  <c r="N1959" i="8"/>
  <c r="O1959" i="8" s="1"/>
  <c r="N4980" i="8"/>
  <c r="O4980" i="8" s="1"/>
  <c r="N2523" i="8"/>
  <c r="O2523" i="8" s="1"/>
  <c r="N1212" i="8"/>
  <c r="O1212" i="8" s="1"/>
  <c r="N4045" i="8"/>
  <c r="O4045" i="8" s="1"/>
  <c r="N2344" i="8"/>
  <c r="O2344" i="8" s="1"/>
  <c r="N4150" i="8"/>
  <c r="O4150" i="8" s="1"/>
  <c r="N3210" i="8"/>
  <c r="O3210" i="8" s="1"/>
  <c r="N1979" i="8"/>
  <c r="O1979" i="8" s="1"/>
  <c r="N850" i="8"/>
  <c r="O850" i="8" s="1"/>
  <c r="N3300" i="8"/>
  <c r="O3300" i="8" s="1"/>
  <c r="N2325" i="8"/>
  <c r="O2325" i="8" s="1"/>
  <c r="N940" i="8"/>
  <c r="O940" i="8" s="1"/>
  <c r="N2585" i="8"/>
  <c r="O2585" i="8" s="1"/>
  <c r="N1334" i="8"/>
  <c r="O1334" i="8" s="1"/>
  <c r="N4140" i="8"/>
  <c r="O4140" i="8" s="1"/>
  <c r="N374" i="8"/>
  <c r="O374" i="8" s="1"/>
  <c r="N3185" i="8"/>
  <c r="O3185" i="8" s="1"/>
  <c r="N3814" i="8"/>
  <c r="O3814" i="8" s="1"/>
  <c r="N3816" i="8"/>
  <c r="O3816" i="8" s="1"/>
  <c r="N1792" i="8"/>
  <c r="O1792" i="8" s="1"/>
  <c r="N1152" i="8"/>
  <c r="O1152" i="8" s="1"/>
  <c r="N22" i="8"/>
  <c r="O22" i="8" s="1"/>
  <c r="N218" i="8"/>
  <c r="O218" i="8" s="1"/>
  <c r="N1818" i="8"/>
  <c r="O1818" i="8" s="1"/>
  <c r="N998" i="8"/>
  <c r="O998" i="8" s="1"/>
  <c r="N2965" i="8"/>
  <c r="O2965" i="8" s="1"/>
  <c r="N1243" i="8"/>
  <c r="O1243" i="8" s="1"/>
  <c r="N3328" i="8"/>
  <c r="O3328" i="8" s="1"/>
  <c r="N2498" i="8"/>
  <c r="O2498" i="8" s="1"/>
  <c r="N1328" i="8"/>
  <c r="O1328" i="8" s="1"/>
  <c r="N2918" i="8"/>
  <c r="O2918" i="8" s="1"/>
  <c r="N2734" i="8"/>
  <c r="O2734" i="8" s="1"/>
  <c r="N2173" i="8"/>
  <c r="O2173" i="8" s="1"/>
  <c r="N477" i="8"/>
  <c r="O477" i="8" s="1"/>
  <c r="N1168" i="8"/>
  <c r="O1168" i="8" s="1"/>
  <c r="N656" i="8"/>
  <c r="O656" i="8" s="1"/>
  <c r="N2711" i="8"/>
  <c r="O2711" i="8" s="1"/>
  <c r="N2739" i="8"/>
  <c r="O2739" i="8" s="1"/>
  <c r="N3016" i="8"/>
  <c r="O3016" i="8" s="1"/>
  <c r="N4655" i="8"/>
  <c r="O4655" i="8" s="1"/>
  <c r="N3296" i="8"/>
  <c r="O3296" i="8" s="1"/>
  <c r="N3062" i="8"/>
  <c r="O3062" i="8" s="1"/>
  <c r="N2988" i="8"/>
  <c r="O2988" i="8" s="1"/>
  <c r="N3126" i="8"/>
  <c r="O3126" i="8" s="1"/>
  <c r="N3727" i="8"/>
  <c r="O3727" i="8" s="1"/>
  <c r="N2866" i="8"/>
  <c r="O2866" i="8" s="1"/>
  <c r="N2389" i="8"/>
  <c r="O2389" i="8" s="1"/>
  <c r="N2934" i="8"/>
  <c r="O2934" i="8" s="1"/>
  <c r="N2927" i="8"/>
  <c r="O2927" i="8" s="1"/>
  <c r="N3145" i="8"/>
  <c r="O3145" i="8" s="1"/>
  <c r="N599" i="8"/>
  <c r="O599" i="8" s="1"/>
  <c r="N3289" i="8"/>
  <c r="O3289" i="8" s="1"/>
  <c r="N4294" i="8"/>
  <c r="O4294" i="8" s="1"/>
  <c r="N43" i="8"/>
  <c r="O43" i="8" s="1"/>
  <c r="N2696" i="8"/>
  <c r="O2696" i="8" s="1"/>
  <c r="N3746" i="8"/>
  <c r="O3746" i="8" s="1"/>
  <c r="N4358" i="8"/>
  <c r="O4358" i="8" s="1"/>
  <c r="N4297" i="8"/>
  <c r="O4297" i="8" s="1"/>
  <c r="N2202" i="8"/>
  <c r="O2202" i="8" s="1"/>
  <c r="N4827" i="8"/>
  <c r="O4827" i="8" s="1"/>
  <c r="N2444" i="8"/>
  <c r="O2444" i="8" s="1"/>
  <c r="N1609" i="8"/>
  <c r="O1609" i="8" s="1"/>
  <c r="N3731" i="8"/>
  <c r="O3731" i="8" s="1"/>
  <c r="N3192" i="8"/>
  <c r="O3192" i="8" s="1"/>
  <c r="N535" i="8"/>
  <c r="O535" i="8" s="1"/>
  <c r="N80" i="8"/>
  <c r="O80" i="8" s="1"/>
  <c r="N638" i="8"/>
  <c r="O638" i="8" s="1"/>
  <c r="N771" i="8"/>
  <c r="O771" i="8" s="1"/>
  <c r="N828" i="8"/>
  <c r="O828" i="8" s="1"/>
  <c r="N3012" i="8"/>
  <c r="O3012" i="8" s="1"/>
  <c r="N729" i="8"/>
  <c r="O729" i="8" s="1"/>
  <c r="N573" i="8"/>
  <c r="O573" i="8" s="1"/>
  <c r="N4643" i="8"/>
  <c r="O4643" i="8" s="1"/>
  <c r="N1287" i="8"/>
  <c r="O1287" i="8" s="1"/>
  <c r="N4260" i="8"/>
  <c r="O4260" i="8" s="1"/>
  <c r="N4125" i="8"/>
  <c r="O4125" i="8" s="1"/>
  <c r="N4439" i="8"/>
  <c r="O4439" i="8" s="1"/>
  <c r="N3629" i="8"/>
  <c r="O3629" i="8" s="1"/>
  <c r="N1732" i="8"/>
  <c r="O1732" i="8" s="1"/>
  <c r="N3759" i="8"/>
  <c r="O3759" i="8" s="1"/>
  <c r="N3015" i="8"/>
  <c r="O3015" i="8" s="1"/>
  <c r="N2000" i="8"/>
  <c r="O2000" i="8" s="1"/>
  <c r="N570" i="8"/>
  <c r="O570" i="8" s="1"/>
  <c r="N4250" i="8"/>
  <c r="O4250" i="8" s="1"/>
  <c r="N3524" i="8"/>
  <c r="O3524" i="8" s="1"/>
  <c r="N4975" i="8"/>
  <c r="O4975" i="8" s="1"/>
  <c r="N3078" i="8"/>
  <c r="O3078" i="8" s="1"/>
  <c r="N4560" i="8"/>
  <c r="O4560" i="8" s="1"/>
  <c r="N2416" i="8"/>
  <c r="O2416" i="8" s="1"/>
  <c r="N4910" i="8"/>
  <c r="O4910" i="8" s="1"/>
  <c r="N3233" i="8"/>
  <c r="O3233" i="8" s="1"/>
  <c r="N3000" i="8"/>
  <c r="O3000" i="8" s="1"/>
  <c r="N3227" i="8"/>
  <c r="O3227" i="8" s="1"/>
  <c r="N2164" i="8"/>
  <c r="O2164" i="8" s="1"/>
  <c r="N3945" i="8"/>
  <c r="O3945" i="8" s="1"/>
  <c r="N4074" i="8"/>
  <c r="O4074" i="8" s="1"/>
  <c r="N4714" i="8"/>
  <c r="O4714" i="8" s="1"/>
  <c r="N3001" i="8"/>
  <c r="O3001" i="8" s="1"/>
  <c r="N4228" i="8"/>
  <c r="O4228" i="8" s="1"/>
  <c r="N717" i="8"/>
  <c r="O717" i="8" s="1"/>
  <c r="N398" i="8"/>
  <c r="O398" i="8" s="1"/>
  <c r="N613" i="8"/>
  <c r="O613" i="8" s="1"/>
  <c r="N1849" i="8"/>
  <c r="O1849" i="8" s="1"/>
  <c r="N1230" i="8"/>
  <c r="O1230" i="8" s="1"/>
  <c r="N1297" i="8"/>
  <c r="O1297" i="8" s="1"/>
  <c r="N762" i="8"/>
  <c r="O762" i="8" s="1"/>
  <c r="N3212" i="8"/>
  <c r="O3212" i="8" s="1"/>
  <c r="N2084" i="8"/>
  <c r="O2084" i="8" s="1"/>
  <c r="N830" i="8"/>
  <c r="O830" i="8" s="1"/>
  <c r="N1637" i="8"/>
  <c r="O1637" i="8" s="1"/>
  <c r="N2782" i="8"/>
  <c r="O2782" i="8" s="1"/>
  <c r="N3485" i="8"/>
  <c r="O3485" i="8" s="1"/>
  <c r="N2657" i="8"/>
  <c r="O2657" i="8" s="1"/>
  <c r="N1142" i="8"/>
  <c r="O1142" i="8" s="1"/>
  <c r="N1767" i="8"/>
  <c r="O1767" i="8" s="1"/>
  <c r="N4776" i="8"/>
  <c r="O4776" i="8" s="1"/>
  <c r="N2724" i="8"/>
  <c r="O2724" i="8" s="1"/>
  <c r="N1569" i="8"/>
  <c r="O1569" i="8" s="1"/>
  <c r="N696" i="8"/>
  <c r="O696" i="8" s="1"/>
  <c r="N87" i="8"/>
  <c r="O87" i="8" s="1"/>
  <c r="N1293" i="8"/>
  <c r="O1293" i="8" s="1"/>
  <c r="N171" i="8"/>
  <c r="O171" i="8" s="1"/>
  <c r="N4155" i="8"/>
  <c r="O4155" i="8" s="1"/>
  <c r="N3828" i="8"/>
  <c r="O3828" i="8" s="1"/>
  <c r="N2033" i="8"/>
  <c r="O2033" i="8" s="1"/>
  <c r="N1710" i="8"/>
  <c r="O1710" i="8" s="1"/>
  <c r="N94" i="8"/>
  <c r="O94" i="8" s="1"/>
  <c r="N1228" i="8"/>
  <c r="O1228" i="8" s="1"/>
  <c r="N301" i="8"/>
  <c r="O301" i="8" s="1"/>
  <c r="N524" i="8"/>
  <c r="O524" i="8" s="1"/>
  <c r="N2417" i="8"/>
  <c r="O2417" i="8" s="1"/>
  <c r="N2123" i="8"/>
  <c r="O2123" i="8" s="1"/>
  <c r="N976" i="8"/>
  <c r="O976" i="8" s="1"/>
  <c r="N26" i="8"/>
  <c r="O26" i="8" s="1"/>
  <c r="N2137" i="8"/>
  <c r="O2137" i="8" s="1"/>
  <c r="N553" i="8"/>
  <c r="O553" i="8" s="1"/>
  <c r="N694" i="8"/>
  <c r="O694" i="8" s="1"/>
  <c r="N2144" i="8"/>
  <c r="O2144" i="8" s="1"/>
  <c r="N1604" i="8"/>
  <c r="O1604" i="8" s="1"/>
  <c r="N1958" i="8"/>
  <c r="O1958" i="8" s="1"/>
  <c r="N2402" i="8"/>
  <c r="O2402" i="8" s="1"/>
  <c r="N3991" i="8"/>
  <c r="O3991" i="8" s="1"/>
  <c r="N4248" i="8"/>
  <c r="O4248" i="8" s="1"/>
  <c r="N666" i="8"/>
  <c r="O666" i="8" s="1"/>
  <c r="N1161" i="8"/>
  <c r="O1161" i="8" s="1"/>
  <c r="N3442" i="8"/>
  <c r="O3442" i="8" s="1"/>
  <c r="N3164" i="8"/>
  <c r="O3164" i="8" s="1"/>
  <c r="N2980" i="8"/>
  <c r="O2980" i="8" s="1"/>
  <c r="N4487" i="8"/>
  <c r="O4487" i="8" s="1"/>
  <c r="N4587" i="8"/>
  <c r="O4587" i="8" s="1"/>
  <c r="N3990" i="8"/>
  <c r="O3990" i="8" s="1"/>
  <c r="N4813" i="8"/>
  <c r="O4813" i="8" s="1"/>
  <c r="N4868" i="8"/>
  <c r="O4868" i="8" s="1"/>
  <c r="N913" i="8"/>
  <c r="O913" i="8" s="1"/>
  <c r="N796" i="8"/>
  <c r="O796" i="8" s="1"/>
  <c r="N2672" i="8"/>
  <c r="O2672" i="8" s="1"/>
  <c r="N1224" i="8"/>
  <c r="O1224" i="8" s="1"/>
  <c r="N708" i="8"/>
  <c r="O708" i="8" s="1"/>
  <c r="N340" i="8"/>
  <c r="O340" i="8" s="1"/>
  <c r="N1459" i="8"/>
  <c r="O1459" i="8" s="1"/>
  <c r="N1197" i="8"/>
  <c r="O1197" i="8" s="1"/>
  <c r="N2836" i="8"/>
  <c r="O2836" i="8" s="1"/>
  <c r="N3283" i="8"/>
  <c r="O3283" i="8" s="1"/>
  <c r="N1582" i="8"/>
  <c r="O1582" i="8" s="1"/>
  <c r="N379" i="8"/>
  <c r="O379" i="8" s="1"/>
  <c r="N4581" i="8"/>
  <c r="O4581" i="8" s="1"/>
  <c r="N1355" i="8"/>
  <c r="O1355" i="8" s="1"/>
  <c r="N4505" i="8"/>
  <c r="O4505" i="8" s="1"/>
  <c r="N2433" i="8"/>
  <c r="O2433" i="8" s="1"/>
  <c r="N1129" i="8"/>
  <c r="O1129" i="8" s="1"/>
  <c r="N3767" i="8"/>
  <c r="O3767" i="8" s="1"/>
  <c r="N2158" i="8"/>
  <c r="O2158" i="8" s="1"/>
  <c r="N4924" i="8"/>
  <c r="O4924" i="8" s="1"/>
  <c r="N4946" i="8"/>
  <c r="O4946" i="8" s="1"/>
  <c r="N2476" i="8"/>
  <c r="O2476" i="8" s="1"/>
  <c r="N2187" i="8"/>
  <c r="O2187" i="8" s="1"/>
  <c r="N1356" i="8"/>
  <c r="O1356" i="8" s="1"/>
  <c r="N73" i="8"/>
  <c r="O73" i="8" s="1"/>
  <c r="N1015" i="8"/>
  <c r="O1015" i="8" s="1"/>
  <c r="N820" i="8"/>
  <c r="O820" i="8" s="1"/>
  <c r="N2950" i="8"/>
  <c r="O2950" i="8" s="1"/>
  <c r="N3361" i="8"/>
  <c r="O3361" i="8" s="1"/>
  <c r="N4321" i="8"/>
  <c r="O4321" i="8" s="1"/>
  <c r="N3687" i="8"/>
  <c r="O3687" i="8" s="1"/>
  <c r="N3989" i="8"/>
  <c r="O3989" i="8" s="1"/>
  <c r="N4195" i="8"/>
  <c r="O4195" i="8" s="1"/>
  <c r="N139" i="8"/>
  <c r="O139" i="8" s="1"/>
  <c r="N376" i="8"/>
  <c r="O376" i="8" s="1"/>
  <c r="N1373" i="8"/>
  <c r="O1373" i="8" s="1"/>
  <c r="N990" i="8"/>
  <c r="O990" i="8" s="1"/>
  <c r="N951" i="8"/>
  <c r="O951" i="8" s="1"/>
  <c r="N3235" i="8"/>
  <c r="O3235" i="8" s="1"/>
  <c r="N149" i="8"/>
  <c r="O149" i="8" s="1"/>
  <c r="N3125" i="8"/>
  <c r="O3125" i="8" s="1"/>
  <c r="N1578" i="8"/>
  <c r="O1578" i="8" s="1"/>
  <c r="N1375" i="8"/>
  <c r="O1375" i="8" s="1"/>
  <c r="N2256" i="8"/>
  <c r="O2256" i="8" s="1"/>
  <c r="N1882" i="8"/>
  <c r="O1882" i="8" s="1"/>
  <c r="N4336" i="8"/>
  <c r="O4336" i="8" s="1"/>
  <c r="N707" i="8"/>
  <c r="O707" i="8" s="1"/>
  <c r="N1363" i="8"/>
  <c r="O1363" i="8" s="1"/>
  <c r="N2969" i="8"/>
  <c r="O2969" i="8" s="1"/>
  <c r="N3846" i="8"/>
  <c r="O3846" i="8" s="1"/>
  <c r="N2590" i="8"/>
  <c r="O2590" i="8" s="1"/>
  <c r="N4761" i="8"/>
  <c r="O4761" i="8" s="1"/>
  <c r="N1955" i="8"/>
  <c r="O1955" i="8" s="1"/>
  <c r="N3907" i="8"/>
  <c r="O3907" i="8" s="1"/>
  <c r="N3847" i="8"/>
  <c r="O3847" i="8" s="1"/>
  <c r="N1226" i="8"/>
  <c r="O1226" i="8" s="1"/>
  <c r="N4079" i="8"/>
  <c r="O4079" i="8" s="1"/>
  <c r="N4830" i="8"/>
  <c r="O4830" i="8" s="1"/>
  <c r="N2311" i="8"/>
  <c r="O2311" i="8" s="1"/>
  <c r="N4892" i="8"/>
  <c r="O4892" i="8" s="1"/>
  <c r="N2249" i="8"/>
  <c r="O2249" i="8" s="1"/>
  <c r="N1424" i="8"/>
  <c r="O1424" i="8" s="1"/>
  <c r="N970" i="8"/>
  <c r="O970" i="8" s="1"/>
  <c r="N68" i="8"/>
  <c r="O68" i="8" s="1"/>
  <c r="N1532" i="8"/>
  <c r="O1532" i="8" s="1"/>
  <c r="N2533" i="8"/>
  <c r="O2533" i="8" s="1"/>
  <c r="N4" i="8"/>
  <c r="O4" i="8" s="1"/>
  <c r="N761" i="8"/>
  <c r="O761" i="8" s="1"/>
  <c r="N2753" i="8"/>
  <c r="O2753" i="8" s="1"/>
  <c r="N1741" i="8"/>
  <c r="O1741" i="8" s="1"/>
  <c r="N2456" i="8"/>
  <c r="O2456" i="8" s="1"/>
  <c r="N2447" i="8"/>
  <c r="O2447" i="8" s="1"/>
  <c r="N4593" i="8"/>
  <c r="O4593" i="8" s="1"/>
  <c r="N2266" i="8"/>
  <c r="O2266" i="8" s="1"/>
  <c r="N469" i="8"/>
  <c r="O469" i="8" s="1"/>
  <c r="N174" i="8"/>
  <c r="O174" i="8" s="1"/>
  <c r="N1477" i="8"/>
  <c r="O1477" i="8" s="1"/>
  <c r="N4234" i="8"/>
  <c r="O4234" i="8" s="1"/>
  <c r="N4959" i="8"/>
  <c r="O4959" i="8" s="1"/>
  <c r="N4338" i="8"/>
  <c r="O4338" i="8" s="1"/>
  <c r="N3873" i="8"/>
  <c r="O3873" i="8" s="1"/>
  <c r="N4232" i="8"/>
  <c r="O4232" i="8" s="1"/>
  <c r="N252" i="8"/>
  <c r="O252" i="8" s="1"/>
  <c r="N2613" i="8"/>
  <c r="O2613" i="8" s="1"/>
  <c r="N1192" i="8"/>
  <c r="O1192" i="8" s="1"/>
  <c r="N1583" i="8"/>
  <c r="O1583" i="8" s="1"/>
  <c r="N1755" i="8"/>
  <c r="O1755" i="8" s="1"/>
  <c r="N2032" i="8"/>
  <c r="O2032" i="8" s="1"/>
  <c r="N372" i="8"/>
  <c r="O372" i="8" s="1"/>
  <c r="N901" i="8"/>
  <c r="O901" i="8" s="1"/>
  <c r="N606" i="8"/>
  <c r="O606" i="8" s="1"/>
  <c r="N1981" i="8"/>
  <c r="O1981" i="8" s="1"/>
  <c r="N880" i="8"/>
  <c r="O880" i="8" s="1"/>
  <c r="N1659" i="8"/>
  <c r="O1659" i="8" s="1"/>
  <c r="N1434" i="8"/>
  <c r="O1434" i="8" s="1"/>
  <c r="N2532" i="8"/>
  <c r="O2532" i="8" s="1"/>
  <c r="N3773" i="8"/>
  <c r="O3773" i="8" s="1"/>
  <c r="N3509" i="8"/>
  <c r="O3509" i="8" s="1"/>
  <c r="N3403" i="8"/>
  <c r="O3403" i="8" s="1"/>
  <c r="N1729" i="8"/>
  <c r="O1729" i="8" s="1"/>
  <c r="N1593" i="8"/>
  <c r="O1593" i="8" s="1"/>
  <c r="N2735" i="8"/>
  <c r="O2735" i="8" s="1"/>
  <c r="N2575" i="8"/>
  <c r="O2575" i="8" s="1"/>
  <c r="N1658" i="8"/>
  <c r="O1658" i="8" s="1"/>
  <c r="N1241" i="8"/>
  <c r="O1241" i="8" s="1"/>
  <c r="N1122" i="8"/>
  <c r="O1122" i="8" s="1"/>
  <c r="N1099" i="8"/>
  <c r="O1099" i="8" s="1"/>
  <c r="N1336" i="8"/>
  <c r="O1336" i="8" s="1"/>
  <c r="N2974" i="8"/>
  <c r="O2974" i="8" s="1"/>
  <c r="N3724" i="8"/>
  <c r="O3724" i="8" s="1"/>
  <c r="N4192" i="8"/>
  <c r="O4192" i="8" s="1"/>
  <c r="N4774" i="8"/>
  <c r="O4774" i="8" s="1"/>
  <c r="N4871" i="8"/>
  <c r="O4871" i="8" s="1"/>
  <c r="N4057" i="8"/>
  <c r="O4057" i="8" s="1"/>
  <c r="N2239" i="8"/>
  <c r="O2239" i="8" s="1"/>
  <c r="N914" i="8"/>
  <c r="O914" i="8" s="1"/>
  <c r="N1145" i="8"/>
  <c r="O1145" i="8" s="1"/>
  <c r="N4301" i="8"/>
  <c r="O4301" i="8" s="1"/>
  <c r="N349" i="8"/>
  <c r="O349" i="8" s="1"/>
  <c r="N488" i="8"/>
  <c r="O488" i="8" s="1"/>
  <c r="N1763" i="8"/>
  <c r="O1763" i="8" s="1"/>
  <c r="N711" i="8"/>
  <c r="O711" i="8" s="1"/>
  <c r="N100" i="8"/>
  <c r="O100" i="8" s="1"/>
  <c r="N2792" i="8"/>
  <c r="O2792" i="8" s="1"/>
  <c r="N567" i="8"/>
  <c r="O567" i="8" s="1"/>
  <c r="N276" i="8"/>
  <c r="O276" i="8" s="1"/>
  <c r="N2816" i="8"/>
  <c r="O2816" i="8" s="1"/>
  <c r="N1442" i="8"/>
  <c r="O1442" i="8" s="1"/>
  <c r="N2643" i="8"/>
  <c r="O2643" i="8" s="1"/>
  <c r="N1187" i="8"/>
  <c r="O1187" i="8" s="1"/>
  <c r="N180" i="8"/>
  <c r="O180" i="8" s="1"/>
  <c r="N626" i="8"/>
  <c r="O626" i="8" s="1"/>
  <c r="N3577" i="8"/>
  <c r="O3577" i="8" s="1"/>
  <c r="N4627" i="8"/>
  <c r="O4627" i="8" s="1"/>
  <c r="N954" i="8"/>
  <c r="O954" i="8" s="1"/>
  <c r="N30" i="8"/>
  <c r="O30" i="8" s="1"/>
  <c r="N4630" i="8"/>
  <c r="O4630" i="8" s="1"/>
  <c r="N1176" i="8"/>
  <c r="O1176" i="8" s="1"/>
  <c r="N1034" i="8"/>
  <c r="O1034" i="8" s="1"/>
  <c r="N2638" i="8"/>
  <c r="O2638" i="8" s="1"/>
  <c r="N2200" i="8"/>
  <c r="O2200" i="8" s="1"/>
  <c r="N3684" i="8"/>
  <c r="O3684" i="8" s="1"/>
  <c r="N4792" i="8"/>
  <c r="O4792" i="8" s="1"/>
  <c r="N4167" i="8"/>
  <c r="O4167" i="8" s="1"/>
  <c r="N4515" i="8"/>
  <c r="O4515" i="8" s="1"/>
  <c r="N2960" i="8"/>
  <c r="O2960" i="8" s="1"/>
  <c r="N3885" i="8"/>
  <c r="O3885" i="8" s="1"/>
  <c r="N4399" i="8"/>
  <c r="O4399" i="8" s="1"/>
  <c r="N3689" i="8"/>
  <c r="O3689" i="8" s="1"/>
  <c r="N3686" i="8"/>
  <c r="O3686" i="8" s="1"/>
  <c r="N3939" i="8"/>
  <c r="O3939" i="8" s="1"/>
  <c r="N1487" i="8"/>
  <c r="O1487" i="8" s="1"/>
  <c r="N3876" i="8"/>
  <c r="O3876" i="8" s="1"/>
  <c r="N4733" i="8"/>
  <c r="O4733" i="8" s="1"/>
  <c r="N3452" i="8"/>
  <c r="O3452" i="8" s="1"/>
  <c r="N2648" i="8"/>
  <c r="O2648" i="8" s="1"/>
  <c r="N1401" i="8"/>
  <c r="O1401" i="8" s="1"/>
  <c r="N4268" i="8"/>
  <c r="O4268" i="8" s="1"/>
  <c r="N3983" i="8"/>
  <c r="O3983" i="8" s="1"/>
  <c r="N2253" i="8"/>
  <c r="O2253" i="8" s="1"/>
  <c r="N4466" i="8"/>
  <c r="O4466" i="8" s="1"/>
  <c r="N3142" i="8"/>
  <c r="O3142" i="8" s="1"/>
  <c r="N4504" i="8"/>
  <c r="O4504" i="8" s="1"/>
  <c r="N132" i="8"/>
  <c r="O132" i="8" s="1"/>
  <c r="N4528" i="8"/>
  <c r="O4528" i="8" s="1"/>
  <c r="N1564" i="8"/>
  <c r="O1564" i="8" s="1"/>
  <c r="N2721" i="8"/>
  <c r="O2721" i="8" s="1"/>
  <c r="N133" i="8"/>
  <c r="O133" i="8" s="1"/>
  <c r="N2045" i="8"/>
  <c r="O2045" i="8" s="1"/>
  <c r="N2178" i="8"/>
  <c r="O2178" i="8" s="1"/>
  <c r="N1182" i="8"/>
  <c r="O1182" i="8" s="1"/>
  <c r="N1627" i="8"/>
  <c r="O1627" i="8" s="1"/>
  <c r="N186" i="8"/>
  <c r="O186" i="8" s="1"/>
  <c r="N2856" i="8"/>
  <c r="O2856" i="8" s="1"/>
  <c r="N980" i="8"/>
  <c r="O980" i="8" s="1"/>
  <c r="N1200" i="8"/>
  <c r="O1200" i="8" s="1"/>
  <c r="N2508" i="8"/>
  <c r="O2508" i="8" s="1"/>
  <c r="N2510" i="8"/>
  <c r="O2510" i="8" s="1"/>
  <c r="N255" i="8"/>
  <c r="O255" i="8" s="1"/>
  <c r="N4015" i="8"/>
  <c r="O4015" i="8" s="1"/>
  <c r="N452" i="8"/>
  <c r="O452" i="8" s="1"/>
  <c r="N1563" i="8"/>
  <c r="O1563" i="8" s="1"/>
  <c r="N1772" i="8"/>
  <c r="O1772" i="8" s="1"/>
  <c r="N2496" i="8"/>
  <c r="O2496" i="8" s="1"/>
  <c r="N2350" i="8"/>
  <c r="O2350" i="8" s="1"/>
  <c r="N3532" i="8"/>
  <c r="O3532" i="8" s="1"/>
  <c r="N3962" i="8"/>
  <c r="O3962" i="8" s="1"/>
  <c r="N4921" i="8"/>
  <c r="O4921" i="8" s="1"/>
  <c r="N2683" i="8"/>
  <c r="O2683" i="8" s="1"/>
  <c r="N2521" i="8"/>
  <c r="O2521" i="8" s="1"/>
  <c r="N3364" i="8"/>
  <c r="O3364" i="8" s="1"/>
  <c r="N2434" i="8"/>
  <c r="O2434" i="8" s="1"/>
  <c r="N3718" i="8"/>
  <c r="O3718" i="8" s="1"/>
  <c r="N434" i="8"/>
  <c r="O434" i="8" s="1"/>
  <c r="N2282" i="8"/>
  <c r="O2282" i="8" s="1"/>
  <c r="N1450" i="8"/>
  <c r="O1450" i="8" s="1"/>
  <c r="N3144" i="8"/>
  <c r="O3144" i="8" s="1"/>
  <c r="N2941" i="8"/>
  <c r="O2941" i="8" s="1"/>
  <c r="N466" i="8"/>
  <c r="O466" i="8" s="1"/>
  <c r="N2055" i="8"/>
  <c r="O2055" i="8" s="1"/>
  <c r="N2431" i="8"/>
  <c r="O2431" i="8" s="1"/>
  <c r="N461" i="8"/>
  <c r="O461" i="8" s="1"/>
  <c r="N3375" i="8"/>
  <c r="O3375" i="8" s="1"/>
  <c r="N1370" i="8"/>
  <c r="O1370" i="8" s="1"/>
  <c r="N4304" i="8"/>
  <c r="O4304" i="8" s="1"/>
  <c r="N1989" i="8"/>
  <c r="O1989" i="8" s="1"/>
  <c r="N4859" i="8"/>
  <c r="O4859" i="8" s="1"/>
  <c r="N2435" i="8"/>
  <c r="O2435" i="8" s="1"/>
  <c r="N4597" i="8"/>
  <c r="O4597" i="8" s="1"/>
  <c r="N3897" i="8"/>
  <c r="O3897" i="8" s="1"/>
  <c r="N1548" i="8"/>
  <c r="O1548" i="8" s="1"/>
  <c r="N3419" i="8"/>
  <c r="O3419" i="8" s="1"/>
  <c r="N3224" i="8"/>
  <c r="O3224" i="8" s="1"/>
  <c r="N4772" i="8"/>
  <c r="O4772" i="8" s="1"/>
  <c r="N3002" i="8"/>
  <c r="O3002" i="8" s="1"/>
  <c r="N2749" i="8"/>
  <c r="O2749" i="8" s="1"/>
  <c r="N3620" i="8"/>
  <c r="O3620" i="8" s="1"/>
  <c r="N3198" i="8"/>
  <c r="O3198" i="8" s="1"/>
  <c r="N4769" i="8"/>
  <c r="O4769" i="8" s="1"/>
  <c r="N3919" i="8"/>
  <c r="O3919" i="8" s="1"/>
  <c r="N4390" i="8"/>
  <c r="O4390" i="8" s="1"/>
  <c r="N2507" i="8"/>
  <c r="O2507" i="8" s="1"/>
  <c r="N4839" i="8"/>
  <c r="O4839" i="8" s="1"/>
  <c r="N2774" i="8"/>
  <c r="O2774" i="8" s="1"/>
  <c r="N4347" i="8"/>
  <c r="O4347" i="8" s="1"/>
  <c r="N4261" i="8"/>
  <c r="O4261" i="8" s="1"/>
  <c r="N1159" i="8"/>
  <c r="O1159" i="8" s="1"/>
  <c r="N16" i="8"/>
  <c r="O16" i="8" s="1"/>
  <c r="N172" i="8"/>
  <c r="O172" i="8" s="1"/>
  <c r="N1592" i="8"/>
  <c r="O1592" i="8" s="1"/>
  <c r="N1290" i="8"/>
  <c r="O1290" i="8" s="1"/>
  <c r="N716" i="8"/>
  <c r="O716" i="8" s="1"/>
  <c r="N625" i="8"/>
  <c r="O625" i="8" s="1"/>
  <c r="N405" i="8"/>
  <c r="O405" i="8" s="1"/>
  <c r="N899" i="8"/>
  <c r="O899" i="8" s="1"/>
  <c r="N3118" i="8"/>
  <c r="O3118" i="8" s="1"/>
  <c r="N819" i="8"/>
  <c r="O819" i="8" s="1"/>
  <c r="N1400" i="8"/>
  <c r="O1400" i="8" s="1"/>
  <c r="N4873" i="8"/>
  <c r="O4873" i="8" s="1"/>
  <c r="N886" i="8"/>
  <c r="O886" i="8" s="1"/>
  <c r="N2368" i="8"/>
  <c r="O2368" i="8" s="1"/>
  <c r="N2168" i="8"/>
  <c r="O2168" i="8" s="1"/>
  <c r="N4326" i="8"/>
  <c r="O4326" i="8" s="1"/>
  <c r="N4199" i="8"/>
  <c r="O4199" i="8" s="1"/>
  <c r="N4049" i="8"/>
  <c r="O4049" i="8" s="1"/>
  <c r="N4369" i="8"/>
  <c r="O4369" i="8" s="1"/>
  <c r="N4756" i="8"/>
  <c r="O4756" i="8" s="1"/>
  <c r="N2614" i="8"/>
  <c r="O2614" i="8" s="1"/>
  <c r="N922" i="8"/>
  <c r="O922" i="8" s="1"/>
  <c r="N4196" i="8"/>
  <c r="O4196" i="8" s="1"/>
  <c r="N2066" i="8"/>
  <c r="O2066" i="8" s="1"/>
  <c r="N433" i="8"/>
  <c r="O433" i="8" s="1"/>
  <c r="N3106" i="8"/>
  <c r="O3106" i="8" s="1"/>
  <c r="N4867" i="8"/>
  <c r="O4867" i="8" s="1"/>
  <c r="N3845" i="8"/>
  <c r="O3845" i="8" s="1"/>
  <c r="N2875" i="8"/>
  <c r="O2875" i="8" s="1"/>
  <c r="N3666" i="8"/>
  <c r="O3666" i="8" s="1"/>
  <c r="N2039" i="8"/>
  <c r="O2039" i="8" s="1"/>
  <c r="N1613" i="8"/>
  <c r="O1613" i="8" s="1"/>
  <c r="N4043" i="8"/>
  <c r="O4043" i="8" s="1"/>
  <c r="N1969" i="8"/>
  <c r="O1969" i="8" s="1"/>
  <c r="N3712" i="8"/>
  <c r="O3712" i="8" s="1"/>
  <c r="N3822" i="8"/>
  <c r="O3822" i="8" s="1"/>
  <c r="N3980" i="8"/>
  <c r="O3980" i="8" s="1"/>
  <c r="N3404" i="8"/>
  <c r="O3404" i="8" s="1"/>
  <c r="N2195" i="8"/>
  <c r="O2195" i="8" s="1"/>
  <c r="N2949" i="8"/>
  <c r="O2949" i="8" s="1"/>
  <c r="N1669" i="8"/>
  <c r="O1669" i="8" s="1"/>
  <c r="N150" i="8"/>
  <c r="O150" i="8" s="1"/>
  <c r="N698" i="8"/>
  <c r="O698" i="8" s="1"/>
  <c r="N1512" i="8"/>
  <c r="O1512" i="8" s="1"/>
  <c r="N2525" i="8"/>
  <c r="O2525" i="8" s="1"/>
  <c r="N292" i="8"/>
  <c r="O292" i="8" s="1"/>
  <c r="N1118" i="8"/>
  <c r="O1118" i="8" s="1"/>
  <c r="N2899" i="8"/>
  <c r="O2899" i="8" s="1"/>
  <c r="N1859" i="8"/>
  <c r="O1859" i="8" s="1"/>
  <c r="N1463" i="8"/>
  <c r="O1463" i="8" s="1"/>
  <c r="N418" i="8"/>
  <c r="O418" i="8" s="1"/>
  <c r="N54" i="8"/>
  <c r="O54" i="8" s="1"/>
  <c r="N2458" i="8"/>
  <c r="O2458" i="8" s="1"/>
  <c r="N1640" i="8"/>
  <c r="O1640" i="8" s="1"/>
  <c r="N97" i="8"/>
  <c r="O97" i="8" s="1"/>
  <c r="N230" i="8"/>
  <c r="O230" i="8" s="1"/>
  <c r="N1626" i="8"/>
  <c r="O1626" i="8" s="1"/>
  <c r="N3880" i="8"/>
  <c r="O3880" i="8" s="1"/>
  <c r="N1031" i="8"/>
  <c r="O1031" i="8" s="1"/>
  <c r="N89" i="8"/>
  <c r="O89" i="8" s="1"/>
  <c r="N672" i="8"/>
  <c r="O672" i="8" s="1"/>
  <c r="N1098" i="8"/>
  <c r="O1098" i="8" s="1"/>
  <c r="N1110" i="8"/>
  <c r="O1110" i="8" s="1"/>
  <c r="N2531" i="8"/>
  <c r="O2531" i="8" s="1"/>
  <c r="N2644" i="8"/>
  <c r="O2644" i="8" s="1"/>
  <c r="N2701" i="8"/>
  <c r="O2701" i="8" s="1"/>
  <c r="N3263" i="8"/>
  <c r="O3263" i="8" s="1"/>
  <c r="N3709" i="8"/>
  <c r="O3709" i="8" s="1"/>
  <c r="N4519" i="8"/>
  <c r="O4519" i="8" s="1"/>
  <c r="N9" i="8"/>
  <c r="O9" i="8" s="1"/>
  <c r="I21" i="5"/>
  <c r="N1057" i="8"/>
  <c r="O1057" i="8" s="1"/>
  <c r="N2607" i="8"/>
  <c r="O2607" i="8" s="1"/>
  <c r="N4327" i="8"/>
  <c r="O4327" i="8" s="1"/>
  <c r="N1374" i="8"/>
  <c r="O1374" i="8" s="1"/>
  <c r="N660" i="8"/>
  <c r="O660" i="8" s="1"/>
  <c r="N2310" i="8"/>
  <c r="O2310" i="8" s="1"/>
  <c r="N658" i="8"/>
  <c r="O658" i="8" s="1"/>
  <c r="N1508" i="8"/>
  <c r="O1508" i="8" s="1"/>
  <c r="N1415" i="8"/>
  <c r="O1415" i="8" s="1"/>
  <c r="N4111" i="8"/>
  <c r="O4111" i="8" s="1"/>
  <c r="N160" i="8"/>
  <c r="O160" i="8" s="1"/>
  <c r="N3538" i="8"/>
  <c r="O3538" i="8" s="1"/>
  <c r="N1050" i="8"/>
  <c r="O1050" i="8" s="1"/>
  <c r="N2274" i="8"/>
  <c r="O2274" i="8" s="1"/>
  <c r="N1008" i="8"/>
  <c r="O1008" i="8" s="1"/>
  <c r="N2818" i="8"/>
  <c r="O2818" i="8" s="1"/>
  <c r="N2815" i="8"/>
  <c r="O2815" i="8" s="1"/>
  <c r="N3374" i="8"/>
  <c r="O3374" i="8" s="1"/>
  <c r="N3771" i="8"/>
  <c r="O3771" i="8" s="1"/>
  <c r="N1522" i="8"/>
  <c r="O1522" i="8" s="1"/>
  <c r="N1183" i="8"/>
  <c r="O1183" i="8" s="1"/>
  <c r="N4463" i="8"/>
  <c r="O4463" i="8" s="1"/>
  <c r="N4622" i="8"/>
  <c r="O4622" i="8" s="1"/>
  <c r="N1030" i="8"/>
  <c r="O1030" i="8" s="1"/>
  <c r="N1831" i="8"/>
  <c r="O1831" i="8" s="1"/>
  <c r="N1225" i="8"/>
  <c r="O1225" i="8" s="1"/>
  <c r="N1894" i="8"/>
  <c r="O1894" i="8" s="1"/>
  <c r="N1242" i="8"/>
  <c r="O1242" i="8" s="1"/>
  <c r="N3704" i="8"/>
  <c r="O3704" i="8" s="1"/>
  <c r="N4720" i="8"/>
  <c r="O4720" i="8" s="1"/>
  <c r="N1953" i="8"/>
  <c r="O1953" i="8" s="1"/>
  <c r="N2328" i="8"/>
  <c r="O2328" i="8" s="1"/>
  <c r="N1262" i="8"/>
  <c r="O1262" i="8" s="1"/>
  <c r="N594" i="8"/>
  <c r="O594" i="8" s="1"/>
  <c r="N1681" i="8"/>
  <c r="O1681" i="8" s="1"/>
  <c r="N4034" i="8"/>
  <c r="O4034" i="8" s="1"/>
  <c r="N4219" i="8"/>
  <c r="O4219" i="8" s="1"/>
  <c r="N1410" i="8"/>
  <c r="O1410" i="8" s="1"/>
  <c r="N920" i="8"/>
  <c r="O920" i="8" s="1"/>
  <c r="N2445" i="8"/>
  <c r="O2445" i="8" s="1"/>
  <c r="N3317" i="8"/>
  <c r="O3317" i="8" s="1"/>
  <c r="N1519" i="8"/>
  <c r="O1519" i="8" s="1"/>
  <c r="N1511" i="8"/>
  <c r="O1511" i="8" s="1"/>
  <c r="N2565" i="8"/>
  <c r="O2565" i="8" s="1"/>
  <c r="N576" i="8"/>
  <c r="O576" i="8" s="1"/>
  <c r="N2021" i="8"/>
  <c r="O2021" i="8" s="1"/>
  <c r="N3267" i="8"/>
  <c r="O3267" i="8" s="1"/>
  <c r="N4298" i="8"/>
  <c r="O4298" i="8" s="1"/>
  <c r="N2478" i="8"/>
  <c r="O2478" i="8" s="1"/>
  <c r="N481" i="8"/>
  <c r="O481" i="8" s="1"/>
  <c r="N530" i="8"/>
  <c r="O530" i="8" s="1"/>
  <c r="N2225" i="8"/>
  <c r="O2225" i="8" s="1"/>
  <c r="N1013" i="8"/>
  <c r="O1013" i="8" s="1"/>
  <c r="N2688" i="8"/>
  <c r="O2688" i="8" s="1"/>
  <c r="N831" i="8"/>
  <c r="O831" i="8" s="1"/>
  <c r="N3262" i="8"/>
  <c r="O3262" i="8" s="1"/>
  <c r="N92" i="8"/>
  <c r="O92" i="8" s="1"/>
  <c r="N2541" i="8"/>
  <c r="O2541" i="8" s="1"/>
  <c r="N4282" i="8"/>
  <c r="O4282" i="8" s="1"/>
  <c r="N3340" i="8"/>
  <c r="O3340" i="8" s="1"/>
  <c r="N3426" i="8"/>
  <c r="O3426" i="8" s="1"/>
  <c r="N4943" i="8"/>
  <c r="O4943" i="8" s="1"/>
  <c r="N3583" i="8"/>
  <c r="O3583" i="8" s="1"/>
  <c r="N4657" i="8"/>
  <c r="O4657" i="8" s="1"/>
  <c r="N71" i="8"/>
  <c r="O71" i="8" s="1"/>
  <c r="N1344" i="8"/>
  <c r="O1344" i="8" s="1"/>
  <c r="N693" i="8"/>
  <c r="O693" i="8" s="1"/>
  <c r="N2242" i="8"/>
  <c r="O2242" i="8" s="1"/>
  <c r="N1263" i="8"/>
  <c r="O1263" i="8" s="1"/>
  <c r="N3820" i="8"/>
  <c r="O3820" i="8" s="1"/>
  <c r="N4533" i="8"/>
  <c r="O4533" i="8" s="1"/>
  <c r="N2584" i="8"/>
  <c r="O2584" i="8" s="1"/>
  <c r="N176" i="8"/>
  <c r="O176" i="8" s="1"/>
  <c r="N1716" i="8"/>
  <c r="O1716" i="8" s="1"/>
  <c r="N1828" i="8"/>
  <c r="O1828" i="8" s="1"/>
  <c r="N3859" i="8"/>
  <c r="O3859" i="8" s="1"/>
  <c r="N4441" i="8"/>
  <c r="O4441" i="8" s="1"/>
  <c r="N4033" i="8"/>
  <c r="O4033" i="8" s="1"/>
  <c r="N1417" i="8"/>
  <c r="O1417" i="8" s="1"/>
  <c r="N2528" i="8"/>
  <c r="O2528" i="8" s="1"/>
  <c r="N428" i="8"/>
  <c r="O428" i="8" s="1"/>
  <c r="N2522" i="8"/>
  <c r="O2522" i="8" s="1"/>
  <c r="N4429" i="8"/>
  <c r="O4429" i="8" s="1"/>
  <c r="N1103" i="8"/>
  <c r="O1103" i="8" s="1"/>
  <c r="N781" i="8"/>
  <c r="O781" i="8" s="1"/>
  <c r="N3204" i="8"/>
  <c r="O3204" i="8" s="1"/>
  <c r="N3926" i="8"/>
  <c r="O3926" i="8" s="1"/>
  <c r="N3761" i="8"/>
  <c r="O3761" i="8" s="1"/>
  <c r="N2345" i="8"/>
  <c r="O2345" i="8" s="1"/>
  <c r="N3466" i="8"/>
  <c r="O3466" i="8" s="1"/>
  <c r="N4693" i="8"/>
  <c r="O4693" i="8" s="1"/>
  <c r="N2926" i="8"/>
  <c r="O2926" i="8" s="1"/>
  <c r="N506" i="8"/>
  <c r="O506" i="8" s="1"/>
  <c r="N2705" i="8"/>
  <c r="O2705" i="8" s="1"/>
  <c r="N3681" i="8"/>
  <c r="O3681" i="8" s="1"/>
  <c r="N1607" i="8"/>
  <c r="O1607" i="8" s="1"/>
  <c r="N64" i="8"/>
  <c r="O64" i="8" s="1"/>
  <c r="N1198" i="8"/>
  <c r="O1198" i="8" s="1"/>
  <c r="N4174" i="8"/>
  <c r="O4174" i="8" s="1"/>
  <c r="N1646" i="8"/>
  <c r="O1646" i="8" s="1"/>
  <c r="N4991" i="8"/>
  <c r="O4991" i="8" s="1"/>
  <c r="N1443" i="8"/>
  <c r="O1443" i="8" s="1"/>
  <c r="N3409" i="8"/>
  <c r="O3409" i="8" s="1"/>
  <c r="N2940" i="8"/>
  <c r="O2940" i="8" s="1"/>
  <c r="N3594" i="8"/>
  <c r="O3594" i="8" s="1"/>
  <c r="N3830" i="8"/>
  <c r="O3830" i="8" s="1"/>
  <c r="N3455" i="8"/>
  <c r="O3455" i="8" s="1"/>
  <c r="N2598" i="8"/>
  <c r="O2598" i="8" s="1"/>
  <c r="N669" i="8"/>
  <c r="O669" i="8" s="1"/>
  <c r="N1715" i="8"/>
  <c r="O1715" i="8" s="1"/>
  <c r="N49" i="8"/>
  <c r="O49" i="8" s="1"/>
  <c r="N2857" i="8"/>
  <c r="O2857" i="8" s="1"/>
  <c r="N2777" i="8"/>
  <c r="O2777" i="8" s="1"/>
  <c r="N1654" i="8"/>
  <c r="O1654" i="8" s="1"/>
  <c r="N760" i="8"/>
  <c r="O760" i="8" s="1"/>
  <c r="N2240" i="8"/>
  <c r="O2240" i="8" s="1"/>
  <c r="N1899" i="8"/>
  <c r="O1899" i="8" s="1"/>
  <c r="N4275" i="8"/>
  <c r="O4275" i="8" s="1"/>
  <c r="N2112" i="8"/>
  <c r="O2112" i="8" s="1"/>
  <c r="N57" i="8"/>
  <c r="O57" i="8" s="1"/>
  <c r="N244" i="8"/>
  <c r="O244" i="8" s="1"/>
  <c r="N875" i="8"/>
  <c r="O875" i="8" s="1"/>
  <c r="N1249" i="8"/>
  <c r="O1249" i="8" s="1"/>
  <c r="N3736" i="8"/>
  <c r="O3736" i="8" s="1"/>
  <c r="N4574" i="8"/>
  <c r="O4574" i="8" s="1"/>
  <c r="N1125" i="8"/>
  <c r="O1125" i="8" s="1"/>
  <c r="N3433" i="8"/>
  <c r="O3433" i="8" s="1"/>
  <c r="N3325" i="8"/>
  <c r="O3325" i="8" s="1"/>
  <c r="N2343" i="8"/>
  <c r="O2343" i="8" s="1"/>
  <c r="N3076" i="8"/>
  <c r="O3076" i="8" s="1"/>
  <c r="N1694" i="8"/>
  <c r="O1694" i="8" s="1"/>
  <c r="N2194" i="8"/>
  <c r="O2194" i="8" s="1"/>
  <c r="N785" i="8"/>
  <c r="O785" i="8" s="1"/>
  <c r="N2588" i="8"/>
  <c r="O2588" i="8" s="1"/>
  <c r="N772" i="8"/>
  <c r="O772" i="8" s="1"/>
  <c r="N3886" i="8"/>
  <c r="O3886" i="8" s="1"/>
  <c r="N4771" i="8"/>
  <c r="O4771" i="8" s="1"/>
  <c r="N296" i="8"/>
  <c r="O296" i="8" s="1"/>
  <c r="N4097" i="8"/>
  <c r="O4097" i="8" s="1"/>
  <c r="N1974" i="8"/>
  <c r="O1974" i="8" s="1"/>
  <c r="N2363" i="8"/>
  <c r="O2363" i="8" s="1"/>
  <c r="N2894" i="8"/>
  <c r="O2894" i="8" s="1"/>
  <c r="N3800" i="8"/>
  <c r="O3800" i="8" s="1"/>
  <c r="N3465" i="8"/>
  <c r="O3465" i="8" s="1"/>
  <c r="N4032" i="8"/>
  <c r="O4032" i="8" s="1"/>
  <c r="N1325" i="8"/>
  <c r="O1325" i="8" s="1"/>
  <c r="N3278" i="8"/>
  <c r="O3278" i="8" s="1"/>
  <c r="N2199" i="8"/>
  <c r="O2199" i="8" s="1"/>
  <c r="N167" i="8"/>
  <c r="O167" i="8" s="1"/>
  <c r="N2776" i="8"/>
  <c r="O2776" i="8" s="1"/>
  <c r="N622" i="8"/>
  <c r="O622" i="8" s="1"/>
  <c r="N1745" i="8"/>
  <c r="O1745" i="8" s="1"/>
  <c r="N1928" i="8"/>
  <c r="O1928" i="8" s="1"/>
  <c r="N4898" i="8"/>
  <c r="O4898" i="8" s="1"/>
  <c r="N646" i="8"/>
  <c r="O646" i="8" s="1"/>
  <c r="N205" i="8"/>
  <c r="O205" i="8" s="1"/>
  <c r="N439" i="8"/>
  <c r="O439" i="8" s="1"/>
  <c r="N1399" i="8"/>
  <c r="O1399" i="8" s="1"/>
  <c r="N2453" i="8"/>
  <c r="O2453" i="8" s="1"/>
  <c r="N2859" i="8"/>
  <c r="O2859" i="8" s="1"/>
  <c r="N3582" i="8"/>
  <c r="O3582" i="8" s="1"/>
  <c r="N3775" i="8"/>
  <c r="O3775" i="8" s="1"/>
  <c r="N4580" i="8"/>
  <c r="O4580" i="8" s="1"/>
  <c r="N1639" i="8"/>
  <c r="O1639" i="8" s="1"/>
  <c r="N4094" i="8"/>
  <c r="O4094" i="8" s="1"/>
  <c r="N1475" i="8"/>
  <c r="O1475" i="8" s="1"/>
  <c r="N3627" i="8"/>
  <c r="O3627" i="8" s="1"/>
  <c r="N3356" i="8"/>
  <c r="O3356" i="8" s="1"/>
  <c r="N4857" i="8"/>
  <c r="O4857" i="8" s="1"/>
  <c r="N3303" i="8"/>
  <c r="O3303" i="8" s="1"/>
  <c r="N4366" i="8"/>
  <c r="O4366" i="8" s="1"/>
  <c r="N1239" i="8"/>
  <c r="O1239" i="8" s="1"/>
  <c r="N3315" i="8"/>
  <c r="O3315" i="8" s="1"/>
  <c r="N412" i="8"/>
  <c r="O412" i="8" s="1"/>
  <c r="N2126" i="8"/>
  <c r="O2126" i="8" s="1"/>
  <c r="N2628" i="8"/>
  <c r="O2628" i="8" s="1"/>
  <c r="N3445" i="8"/>
  <c r="O3445" i="8" s="1"/>
  <c r="N1868" i="8"/>
  <c r="O1868" i="8" s="1"/>
  <c r="N4765" i="8"/>
  <c r="O4765" i="8" s="1"/>
  <c r="N72" i="8"/>
  <c r="O72" i="8" s="1"/>
  <c r="N298" i="8"/>
  <c r="O298" i="8" s="1"/>
  <c r="N1482" i="8"/>
  <c r="O1482" i="8" s="1"/>
  <c r="N2212" i="8"/>
  <c r="O2212" i="8" s="1"/>
  <c r="N1305" i="8"/>
  <c r="O1305" i="8" s="1"/>
  <c r="N2037" i="8"/>
  <c r="O2037" i="8" s="1"/>
  <c r="N3468" i="8"/>
  <c r="O3468" i="8" s="1"/>
  <c r="N4682" i="8"/>
  <c r="O4682" i="8" s="1"/>
  <c r="N4628" i="8"/>
  <c r="O4628" i="8" s="1"/>
  <c r="N390" i="8"/>
  <c r="O390" i="8" s="1"/>
  <c r="N4632" i="8"/>
  <c r="O4632" i="8" s="1"/>
  <c r="N1653" i="8"/>
  <c r="O1653" i="8" s="1"/>
  <c r="N748" i="8"/>
  <c r="O748" i="8" s="1"/>
  <c r="N215" i="8"/>
  <c r="O215" i="8" s="1"/>
  <c r="N1683" i="8"/>
  <c r="O1683" i="8" s="1"/>
  <c r="N36" i="8"/>
  <c r="O36" i="8" s="1"/>
  <c r="N1759" i="8"/>
  <c r="O1759" i="8" s="1"/>
  <c r="N3600" i="8"/>
  <c r="O3600" i="8" s="1"/>
  <c r="N2472" i="8"/>
  <c r="O2472" i="8" s="1"/>
  <c r="N595" i="8"/>
  <c r="O595" i="8" s="1"/>
  <c r="N1685" i="8"/>
  <c r="O1685" i="8" s="1"/>
  <c r="N1753" i="8"/>
  <c r="O1753" i="8" s="1"/>
  <c r="N2217" i="8"/>
  <c r="O2217" i="8" s="1"/>
  <c r="N3899" i="8"/>
  <c r="O3899" i="8" s="1"/>
  <c r="N4554" i="8"/>
  <c r="O4554" i="8" s="1"/>
  <c r="N4361" i="8"/>
  <c r="O4361" i="8" s="1"/>
  <c r="N3123" i="8"/>
  <c r="O3123" i="8" s="1"/>
  <c r="N4576" i="8"/>
  <c r="O4576" i="8" s="1"/>
  <c r="N2054" i="8"/>
  <c r="O2054" i="8" s="1"/>
  <c r="N360" i="8"/>
  <c r="O360" i="8" s="1"/>
  <c r="N2699" i="8"/>
  <c r="O2699" i="8" s="1"/>
  <c r="N4050" i="8"/>
  <c r="O4050" i="8" s="1"/>
  <c r="N1597" i="8"/>
  <c r="O1597" i="8" s="1"/>
  <c r="N295" i="8"/>
  <c r="O295" i="8" s="1"/>
  <c r="N1843" i="8"/>
  <c r="O1843" i="8" s="1"/>
  <c r="N935" i="8"/>
  <c r="O935" i="8" s="1"/>
  <c r="N1144" i="8"/>
  <c r="O1144" i="8" s="1"/>
  <c r="N1329" i="8"/>
  <c r="O1329" i="8" s="1"/>
  <c r="N2154" i="8"/>
  <c r="O2154" i="8" s="1"/>
  <c r="N3910" i="8"/>
  <c r="O3910" i="8" s="1"/>
  <c r="N4600" i="8"/>
  <c r="O4600" i="8" s="1"/>
  <c r="N3793" i="8"/>
  <c r="O3793" i="8" s="1"/>
  <c r="N1557" i="8"/>
  <c r="O1557" i="8" s="1"/>
  <c r="N3680" i="8"/>
  <c r="O3680" i="8" s="1"/>
  <c r="N2052" i="8"/>
  <c r="O2052" i="8" s="1"/>
  <c r="N525" i="8"/>
  <c r="O525" i="8" s="1"/>
  <c r="N4303" i="8"/>
  <c r="O4303" i="8" s="1"/>
  <c r="N1321" i="8"/>
  <c r="O1321" i="8" s="1"/>
  <c r="N995" i="8"/>
  <c r="O995" i="8" s="1"/>
  <c r="N3492" i="8"/>
  <c r="O3492" i="8" s="1"/>
  <c r="N743" i="8"/>
  <c r="O743" i="8" s="1"/>
  <c r="N2414" i="8"/>
  <c r="O2414" i="8" s="1"/>
  <c r="N83" i="8"/>
  <c r="O83" i="8" s="1"/>
  <c r="N1244" i="8"/>
  <c r="O1244" i="8" s="1"/>
  <c r="N2706" i="8"/>
  <c r="O2706" i="8" s="1"/>
  <c r="N2024" i="8"/>
  <c r="O2024" i="8" s="1"/>
  <c r="N256" i="8"/>
  <c r="O256" i="8" s="1"/>
  <c r="N3841" i="8"/>
  <c r="O3841" i="8" s="1"/>
  <c r="N1201" i="8"/>
  <c r="O1201" i="8" s="1"/>
  <c r="N409" i="8"/>
  <c r="O409" i="8" s="1"/>
  <c r="N2221" i="8"/>
  <c r="O2221" i="8" s="1"/>
  <c r="N3026" i="8"/>
  <c r="O3026" i="8" s="1"/>
  <c r="N3762" i="8"/>
  <c r="O3762" i="8" s="1"/>
  <c r="N4559" i="8"/>
  <c r="O4559" i="8" s="1"/>
  <c r="N3851" i="8"/>
  <c r="O3851" i="8" s="1"/>
  <c r="N3912" i="8"/>
  <c r="O3912" i="8" s="1"/>
  <c r="N3832" i="8"/>
  <c r="O3832" i="8" s="1"/>
  <c r="N3244" i="8"/>
  <c r="O3244" i="8" s="1"/>
  <c r="N4328" i="8"/>
  <c r="O4328" i="8" s="1"/>
  <c r="N982" i="8"/>
  <c r="O982" i="8" s="1"/>
  <c r="N1718" i="8"/>
  <c r="O1718" i="8" s="1"/>
  <c r="N2148" i="8"/>
  <c r="O2148" i="8" s="1"/>
  <c r="N1570" i="8"/>
  <c r="O1570" i="8" s="1"/>
  <c r="N1734" i="8"/>
  <c r="O1734" i="8" s="1"/>
  <c r="N1661" i="8"/>
  <c r="O1661" i="8" s="1"/>
  <c r="N3477" i="8"/>
  <c r="O3477" i="8" s="1"/>
  <c r="N1397" i="8"/>
  <c r="O1397" i="8" s="1"/>
  <c r="N2288" i="8"/>
  <c r="O2288" i="8" s="1"/>
  <c r="N4508" i="8"/>
  <c r="O4508" i="8" s="1"/>
  <c r="N1835" i="8"/>
  <c r="O1835" i="8" s="1"/>
  <c r="N2042" i="8"/>
  <c r="O2042" i="8" s="1"/>
  <c r="N2161" i="8"/>
  <c r="O2161" i="8" s="1"/>
  <c r="N2704" i="8"/>
  <c r="O2704" i="8" s="1"/>
  <c r="N3172" i="8"/>
  <c r="O3172" i="8" s="1"/>
  <c r="N4440" i="8"/>
  <c r="O4440" i="8" s="1"/>
  <c r="N3975" i="8"/>
  <c r="O3975" i="8" s="1"/>
  <c r="N4436" i="8"/>
  <c r="O4436" i="8" s="1"/>
  <c r="N4243" i="8"/>
  <c r="O4243" i="8" s="1"/>
  <c r="N1058" i="8"/>
  <c r="O1058" i="8" s="1"/>
  <c r="N414" i="8"/>
  <c r="O414" i="8" s="1"/>
  <c r="N916" i="8"/>
  <c r="O916" i="8" s="1"/>
  <c r="N1633" i="8"/>
  <c r="O1633" i="8" s="1"/>
  <c r="N1269" i="8"/>
  <c r="O1269" i="8" s="1"/>
  <c r="N2786" i="8"/>
  <c r="O2786" i="8" s="1"/>
  <c r="N947" i="8"/>
  <c r="O947" i="8" s="1"/>
  <c r="N375" i="8"/>
  <c r="O375" i="8" s="1"/>
  <c r="N3699" i="8"/>
  <c r="O3699" i="8" s="1"/>
  <c r="N805" i="8"/>
  <c r="O805" i="8" s="1"/>
  <c r="N585" i="8"/>
  <c r="O585" i="8" s="1"/>
  <c r="N1433" i="8"/>
  <c r="O1433" i="8" s="1"/>
  <c r="N1436" i="8"/>
  <c r="O1436" i="8" s="1"/>
  <c r="N3108" i="8"/>
  <c r="O3108" i="8" s="1"/>
  <c r="N4363" i="8"/>
  <c r="O4363" i="8" s="1"/>
  <c r="N3852" i="8"/>
  <c r="O3852" i="8" s="1"/>
  <c r="N1970" i="8"/>
  <c r="O1970" i="8" s="1"/>
  <c r="N4173" i="8"/>
  <c r="O4173" i="8" s="1"/>
  <c r="N2304" i="8"/>
  <c r="O2304" i="8" s="1"/>
  <c r="N109" i="8"/>
  <c r="O109" i="8" s="1"/>
  <c r="N2760" i="8"/>
  <c r="O2760" i="8" s="1"/>
  <c r="N249" i="8"/>
  <c r="O249" i="8" s="1"/>
  <c r="N442" i="8"/>
  <c r="O442" i="8" s="1"/>
  <c r="N369" i="8"/>
  <c r="O369" i="8" s="1"/>
  <c r="N1354" i="8"/>
  <c r="O1354" i="8" s="1"/>
  <c r="N2273" i="8"/>
  <c r="O2273" i="8" s="1"/>
  <c r="N3011" i="8"/>
  <c r="O3011" i="8" s="1"/>
  <c r="N4031" i="8"/>
  <c r="O4031" i="8" s="1"/>
  <c r="N4814" i="8"/>
  <c r="O4814" i="8" s="1"/>
  <c r="N2620" i="8"/>
  <c r="O2620" i="8" s="1"/>
  <c r="N1035" i="8"/>
  <c r="O1035" i="8" s="1"/>
  <c r="N3730" i="8"/>
  <c r="O3730" i="8" s="1"/>
  <c r="N19" i="8"/>
  <c r="O19" i="8" s="1"/>
  <c r="N2621" i="8"/>
  <c r="O2621" i="8" s="1"/>
  <c r="N728" i="8"/>
  <c r="O728" i="8" s="1"/>
  <c r="N101" i="8"/>
  <c r="O101" i="8" s="1"/>
  <c r="N2570" i="8"/>
  <c r="O2570" i="8" s="1"/>
  <c r="N3052" i="8"/>
  <c r="O3052" i="8" s="1"/>
  <c r="N4053" i="8"/>
  <c r="O4053" i="8" s="1"/>
  <c r="N3779" i="8"/>
  <c r="O3779" i="8" s="1"/>
  <c r="N3917" i="8"/>
  <c r="O3917" i="8" s="1"/>
  <c r="N4895" i="8"/>
  <c r="O4895" i="8" s="1"/>
  <c r="N1135" i="8"/>
  <c r="O1135" i="8" s="1"/>
  <c r="N1072" i="8"/>
  <c r="O1072" i="8" s="1"/>
  <c r="N129" i="8"/>
  <c r="O129" i="8" s="1"/>
  <c r="N3158" i="8"/>
  <c r="O3158" i="8" s="1"/>
  <c r="N2770" i="8"/>
  <c r="O2770" i="8" s="1"/>
  <c r="N4660" i="8"/>
  <c r="O4660" i="8" s="1"/>
  <c r="N617" i="8"/>
  <c r="O617" i="8" s="1"/>
  <c r="N3294" i="8"/>
  <c r="O3294" i="8" s="1"/>
  <c r="N1089" i="8"/>
  <c r="O1089" i="8" s="1"/>
  <c r="N3114" i="8"/>
  <c r="O3114" i="8" s="1"/>
  <c r="N1393" i="8"/>
  <c r="O1393" i="8" s="1"/>
  <c r="N168" i="8"/>
  <c r="O168" i="8" s="1"/>
  <c r="N547" i="8"/>
  <c r="O547" i="8" s="1"/>
  <c r="N480" i="8"/>
  <c r="O480" i="8" s="1"/>
  <c r="N1500" i="8"/>
  <c r="O1500" i="8" s="1"/>
  <c r="N2529" i="8"/>
  <c r="O2529" i="8" s="1"/>
  <c r="N4142" i="8"/>
  <c r="O4142" i="8" s="1"/>
  <c r="N3938" i="8"/>
  <c r="O3938" i="8" s="1"/>
  <c r="N4332" i="8"/>
  <c r="O4332" i="8" s="1"/>
  <c r="N2425" i="8"/>
  <c r="O2425" i="8" s="1"/>
  <c r="N3208" i="8"/>
  <c r="O3208" i="8" s="1"/>
  <c r="N3439" i="8"/>
  <c r="O3439" i="8" s="1"/>
  <c r="N1440" i="8"/>
  <c r="O1440" i="8" s="1"/>
  <c r="N3729" i="8"/>
  <c r="O3729" i="8" s="1"/>
  <c r="N4777" i="8"/>
  <c r="O4777" i="8" s="1"/>
  <c r="N4727" i="8"/>
  <c r="O4727" i="8" s="1"/>
  <c r="N836" i="8"/>
  <c r="O836" i="8" s="1"/>
  <c r="N347" i="8"/>
  <c r="O347" i="8" s="1"/>
  <c r="N1701" i="8"/>
  <c r="O1701" i="8" s="1"/>
  <c r="N1559" i="8"/>
  <c r="O1559" i="8" s="1"/>
  <c r="N1028" i="8"/>
  <c r="O1028" i="8" s="1"/>
  <c r="N1568" i="8"/>
  <c r="O1568" i="8" s="1"/>
  <c r="N2251" i="8"/>
  <c r="O2251" i="8" s="1"/>
  <c r="N387" i="8"/>
  <c r="O387" i="8" s="1"/>
  <c r="N3397" i="8"/>
  <c r="O3397" i="8" s="1"/>
  <c r="N538" i="8"/>
  <c r="O538" i="8" s="1"/>
  <c r="N2712" i="8"/>
  <c r="O2712" i="8" s="1"/>
  <c r="N3352" i="8"/>
  <c r="O3352" i="8" s="1"/>
  <c r="N4547" i="8"/>
  <c r="O4547" i="8" s="1"/>
  <c r="N4917" i="8"/>
  <c r="O4917" i="8" s="1"/>
  <c r="N3672" i="8"/>
  <c r="O3672" i="8" s="1"/>
  <c r="N2526" i="8"/>
  <c r="O2526" i="8" s="1"/>
  <c r="N3946" i="8"/>
  <c r="O3946" i="8" s="1"/>
  <c r="N2243" i="8"/>
  <c r="O2243" i="8" s="1"/>
  <c r="N3504" i="8"/>
  <c r="O3504" i="8" s="1"/>
  <c r="N4135" i="8"/>
  <c r="O4135" i="8" s="1"/>
  <c r="N400" i="8"/>
  <c r="O400" i="8" s="1"/>
  <c r="N1717" i="8"/>
  <c r="O1717" i="8" s="1"/>
  <c r="N1049" i="8"/>
  <c r="O1049" i="8" s="1"/>
  <c r="N424" i="8"/>
  <c r="O424" i="8" s="1"/>
  <c r="N2040" i="8"/>
  <c r="O2040" i="8" s="1"/>
  <c r="N2279" i="8"/>
  <c r="O2279" i="8" s="1"/>
  <c r="N493" i="8"/>
  <c r="O493" i="8" s="1"/>
  <c r="N807" i="8"/>
  <c r="O807" i="8" s="1"/>
  <c r="N4080" i="8"/>
  <c r="O4080" i="8" s="1"/>
  <c r="N233" i="8"/>
  <c r="O233" i="8" s="1"/>
  <c r="N2035" i="8"/>
  <c r="O2035" i="8" s="1"/>
  <c r="N736" i="8"/>
  <c r="O736" i="8" s="1"/>
  <c r="N4652" i="8"/>
  <c r="O4652" i="8" s="1"/>
  <c r="N1068" i="8"/>
  <c r="O1068" i="8" s="1"/>
  <c r="N884" i="8"/>
  <c r="O884" i="8" s="1"/>
  <c r="N905" i="8"/>
  <c r="O905" i="8" s="1"/>
  <c r="N720" i="8"/>
  <c r="O720" i="8" s="1"/>
  <c r="N1714" i="8"/>
  <c r="O1714" i="8" s="1"/>
  <c r="N2933" i="8"/>
  <c r="O2933" i="8" s="1"/>
  <c r="N3894" i="8"/>
  <c r="O3894" i="8" s="1"/>
  <c r="N4253" i="8"/>
  <c r="O4253" i="8" s="1"/>
  <c r="N1229" i="8"/>
  <c r="O1229" i="8" s="1"/>
  <c r="N3533" i="8"/>
  <c r="O3533" i="8" s="1"/>
  <c r="N3355" i="8"/>
  <c r="O3355" i="8" s="1"/>
  <c r="N460" i="8"/>
  <c r="O460" i="8" s="1"/>
  <c r="N290" i="8"/>
  <c r="O290" i="8" s="1"/>
  <c r="N871" i="8"/>
  <c r="O871" i="8" s="1"/>
  <c r="N2136" i="8"/>
  <c r="O2136" i="8" s="1"/>
  <c r="N2486" i="8"/>
  <c r="O2486" i="8" s="1"/>
  <c r="N2072" i="8"/>
  <c r="O2072" i="8" s="1"/>
  <c r="N1736" i="8"/>
  <c r="O1736" i="8" s="1"/>
  <c r="N2014" i="8"/>
  <c r="O2014" i="8" s="1"/>
  <c r="N3105" i="8"/>
  <c r="O3105" i="8" s="1"/>
  <c r="N2556" i="8"/>
  <c r="O2556" i="8" s="1"/>
  <c r="N3757" i="8"/>
  <c r="O3757" i="8" s="1"/>
  <c r="N2141" i="8"/>
  <c r="O2141" i="8" s="1"/>
  <c r="N1033" i="8"/>
  <c r="O1033" i="8" s="1"/>
  <c r="N4649" i="8"/>
  <c r="O4649" i="8" s="1"/>
  <c r="N3287" i="8"/>
  <c r="O3287" i="8" s="1"/>
  <c r="N611" i="8"/>
  <c r="O611" i="8" s="1"/>
  <c r="N921" i="8"/>
  <c r="O921" i="8" s="1"/>
  <c r="N4299" i="8"/>
  <c r="O4299" i="8" s="1"/>
  <c r="N4932" i="8"/>
  <c r="O4932" i="8" s="1"/>
  <c r="R38" i="13"/>
  <c r="N4117" i="8"/>
  <c r="O4117" i="8" s="1"/>
  <c r="N1282" i="8"/>
  <c r="O1282" i="8" s="1"/>
  <c r="N2896" i="8"/>
  <c r="O2896" i="8" s="1"/>
  <c r="N3853" i="8"/>
  <c r="O3853" i="8" s="1"/>
  <c r="N2443" i="8"/>
  <c r="O2443" i="8" s="1"/>
  <c r="N2232" i="8"/>
  <c r="O2232" i="8" s="1"/>
  <c r="N2442" i="8"/>
  <c r="O2442" i="8" s="1"/>
  <c r="N3024" i="8"/>
  <c r="O3024" i="8" s="1"/>
  <c r="N4704" i="8"/>
  <c r="O4704" i="8" s="1"/>
  <c r="N4305" i="8"/>
  <c r="O4305" i="8" s="1"/>
  <c r="N939" i="8"/>
  <c r="O939" i="8" s="1"/>
  <c r="N2291" i="8"/>
  <c r="O2291" i="8" s="1"/>
  <c r="N448" i="8"/>
  <c r="O448" i="8" s="1"/>
  <c r="N1674" i="8"/>
  <c r="O1674" i="8" s="1"/>
  <c r="N1265" i="8"/>
  <c r="O1265" i="8" s="1"/>
  <c r="N1930" i="8"/>
  <c r="O1930" i="8" s="1"/>
  <c r="N2318" i="8"/>
  <c r="O2318" i="8" s="1"/>
  <c r="N1748" i="8"/>
  <c r="O1748" i="8" s="1"/>
  <c r="N1762" i="8"/>
  <c r="O1762" i="8" s="1"/>
  <c r="N268" i="8"/>
  <c r="O268" i="8" s="1"/>
  <c r="N904" i="8"/>
  <c r="O904" i="8" s="1"/>
  <c r="N4885" i="8"/>
  <c r="O4885" i="8" s="1"/>
  <c r="N1364" i="8"/>
  <c r="O1364" i="8" s="1"/>
  <c r="N3219" i="8"/>
  <c r="O3219" i="8" s="1"/>
  <c r="N277" i="8"/>
  <c r="O277" i="8" s="1"/>
  <c r="N209" i="8"/>
  <c r="O209" i="8" s="1"/>
  <c r="N683" i="8"/>
  <c r="O683" i="8" s="1"/>
  <c r="N1861" i="8"/>
  <c r="O1861" i="8" s="1"/>
  <c r="N3909" i="8"/>
  <c r="O3909" i="8" s="1"/>
  <c r="N3490" i="8"/>
  <c r="O3490" i="8" s="1"/>
  <c r="N1148" i="8"/>
  <c r="O1148" i="8" s="1"/>
  <c r="N1985" i="8"/>
  <c r="O1985" i="8" s="1"/>
  <c r="N3994" i="8"/>
  <c r="O3994" i="8" s="1"/>
  <c r="N2116" i="8"/>
  <c r="O2116" i="8" s="1"/>
  <c r="N3623" i="8"/>
  <c r="O3623" i="8" s="1"/>
  <c r="N4241" i="8"/>
  <c r="O4241" i="8" s="1"/>
  <c r="N3854" i="8"/>
  <c r="O3854" i="8" s="1"/>
  <c r="N1320" i="8"/>
  <c r="O1320" i="8" s="1"/>
  <c r="N187" i="8"/>
  <c r="O187" i="8" s="1"/>
  <c r="N1300" i="8"/>
  <c r="O1300" i="8" s="1"/>
  <c r="N513" i="8"/>
  <c r="O513" i="8" s="1"/>
  <c r="N3944" i="8"/>
  <c r="O3944" i="8" s="1"/>
  <c r="N1467" i="8"/>
  <c r="O1467" i="8" s="1"/>
  <c r="N1574" i="8"/>
  <c r="O1574" i="8" s="1"/>
  <c r="N1042" i="8"/>
  <c r="O1042" i="8" s="1"/>
  <c r="N3551" i="8"/>
  <c r="O3551" i="8" s="1"/>
  <c r="N3112" i="8"/>
  <c r="O3112" i="8" s="1"/>
  <c r="N863" i="8"/>
  <c r="O863" i="8" s="1"/>
  <c r="N718" i="8"/>
  <c r="O718" i="8" s="1"/>
  <c r="N4797" i="8"/>
  <c r="O4797" i="8" s="1"/>
  <c r="N4435" i="8"/>
  <c r="O4435" i="8" s="1"/>
  <c r="N4285" i="8"/>
  <c r="O4285" i="8" s="1"/>
  <c r="N4318" i="8"/>
  <c r="O4318" i="8" s="1"/>
  <c r="N3715" i="8"/>
  <c r="O3715" i="8" s="1"/>
  <c r="N335" i="8"/>
  <c r="O335" i="8" s="1"/>
  <c r="N4677" i="8"/>
  <c r="O4677" i="8" s="1"/>
  <c r="N1983" i="8"/>
  <c r="O1983" i="8" s="1"/>
  <c r="N4455" i="8"/>
  <c r="O4455" i="8" s="1"/>
  <c r="N3137" i="8"/>
  <c r="O3137" i="8" s="1"/>
  <c r="N1614" i="8"/>
  <c r="O1614" i="8" s="1"/>
  <c r="N3418" i="8"/>
  <c r="O3418" i="8" s="1"/>
  <c r="N2681" i="8"/>
  <c r="O2681" i="8" s="1"/>
  <c r="N3665" i="8"/>
  <c r="O3665" i="8" s="1"/>
  <c r="N40" i="8"/>
  <c r="O40" i="8" s="1"/>
  <c r="N900" i="8"/>
  <c r="O900" i="8" s="1"/>
  <c r="N478" i="8"/>
  <c r="O478" i="8" s="1"/>
  <c r="N1758" i="8"/>
  <c r="O1758" i="8" s="1"/>
  <c r="N1026" i="8"/>
  <c r="O1026" i="8" s="1"/>
  <c r="N4826" i="8"/>
  <c r="O4826" i="8" s="1"/>
  <c r="N1638" i="8"/>
  <c r="O1638" i="8" s="1"/>
  <c r="N3086" i="8"/>
  <c r="O3086" i="8" s="1"/>
  <c r="N1775" i="8"/>
  <c r="O1775" i="8" s="1"/>
  <c r="N1933" i="8"/>
  <c r="O1933" i="8" s="1"/>
  <c r="N2107" i="8"/>
  <c r="O2107" i="8" s="1"/>
  <c r="V42" i="22"/>
  <c r="V43" i="22" s="1"/>
  <c r="V51" i="12" s="1"/>
  <c r="V34" i="12"/>
  <c r="P52" i="12"/>
  <c r="P7" i="6" s="1"/>
  <c r="Q23" i="12"/>
  <c r="Q42" i="13"/>
  <c r="Q43" i="13" s="1"/>
  <c r="Q40" i="12" s="1"/>
  <c r="Q52" i="12" s="1"/>
  <c r="Q7" i="6" s="1"/>
  <c r="S39" i="15"/>
  <c r="S12" i="12"/>
  <c r="S38" i="15"/>
  <c r="Q42" i="6"/>
  <c r="Q43" i="6" s="1"/>
  <c r="Q44" i="6"/>
  <c r="S39" i="21"/>
  <c r="S41" i="21"/>
  <c r="S17" i="12"/>
  <c r="N4411" i="8"/>
  <c r="O4411" i="8" s="1"/>
  <c r="N4333" i="8"/>
  <c r="O4333" i="8" s="1"/>
  <c r="N4802" i="8"/>
  <c r="O4802" i="8" s="1"/>
  <c r="N4806" i="8"/>
  <c r="O4806" i="8" s="1"/>
  <c r="N4974" i="8"/>
  <c r="O4974" i="8" s="1"/>
  <c r="N4808" i="8"/>
  <c r="O4808" i="8" s="1"/>
  <c r="N4803" i="8"/>
  <c r="O4803" i="8" s="1"/>
  <c r="N4584" i="8"/>
  <c r="O4584" i="8" s="1"/>
  <c r="N4136" i="8"/>
  <c r="O4136" i="8" s="1"/>
  <c r="N4325" i="8"/>
  <c r="O4325" i="8" s="1"/>
  <c r="N4534" i="8"/>
  <c r="O4534" i="8" s="1"/>
  <c r="N4702" i="8"/>
  <c r="O4702" i="8" s="1"/>
  <c r="N4259" i="8"/>
  <c r="O4259" i="8" s="1"/>
  <c r="N4997" i="8"/>
  <c r="O4997" i="8" s="1"/>
  <c r="N4009" i="8"/>
  <c r="O4009" i="8" s="1"/>
  <c r="N4426" i="8"/>
  <c r="O4426" i="8" s="1"/>
  <c r="N4377" i="8"/>
  <c r="O4377" i="8" s="1"/>
  <c r="N4236" i="8"/>
  <c r="O4236" i="8" s="1"/>
  <c r="N4311" i="8"/>
  <c r="O4311" i="8" s="1"/>
  <c r="N3864" i="8"/>
  <c r="O3864" i="8" s="1"/>
  <c r="N4586" i="8"/>
  <c r="O4586" i="8" s="1"/>
  <c r="N4121" i="8"/>
  <c r="O4121" i="8" s="1"/>
  <c r="N3739" i="8"/>
  <c r="O3739" i="8" s="1"/>
  <c r="N4525" i="8"/>
  <c r="O4525" i="8" s="1"/>
  <c r="N4246" i="8"/>
  <c r="O4246" i="8" s="1"/>
  <c r="N4126" i="8"/>
  <c r="O4126" i="8" s="1"/>
  <c r="N3986" i="8"/>
  <c r="O3986" i="8" s="1"/>
  <c r="N4197" i="8"/>
  <c r="O4197" i="8" s="1"/>
  <c r="N4408" i="8"/>
  <c r="O4408" i="8" s="1"/>
  <c r="N4365" i="8"/>
  <c r="O4365" i="8" s="1"/>
  <c r="N3534" i="8"/>
  <c r="O3534" i="8" s="1"/>
  <c r="N4908" i="8"/>
  <c r="O4908" i="8" s="1"/>
  <c r="N4359" i="8"/>
  <c r="O4359" i="8" s="1"/>
  <c r="N4675" i="8"/>
  <c r="O4675" i="8" s="1"/>
  <c r="N3887" i="8"/>
  <c r="O3887" i="8" s="1"/>
  <c r="N4344" i="8"/>
  <c r="O4344" i="8" s="1"/>
  <c r="N3788" i="8"/>
  <c r="O3788" i="8" s="1"/>
  <c r="N3507" i="8"/>
  <c r="O3507" i="8" s="1"/>
  <c r="N3398" i="8"/>
  <c r="O3398" i="8" s="1"/>
  <c r="N3367" i="8"/>
  <c r="O3367" i="8" s="1"/>
  <c r="N3014" i="8"/>
  <c r="O3014" i="8" s="1"/>
  <c r="N2995" i="8"/>
  <c r="O2995" i="8" s="1"/>
  <c r="N3653" i="8"/>
  <c r="O3653" i="8" s="1"/>
  <c r="N3386" i="8"/>
  <c r="O3386" i="8" s="1"/>
  <c r="N3587" i="8"/>
  <c r="O3587" i="8" s="1"/>
  <c r="N2830" i="8"/>
  <c r="O2830" i="8" s="1"/>
  <c r="N2262" i="8"/>
  <c r="O2262" i="8" s="1"/>
  <c r="N3459" i="8"/>
  <c r="O3459" i="8" s="1"/>
  <c r="N3032" i="8"/>
  <c r="O3032" i="8" s="1"/>
  <c r="N3349" i="8"/>
  <c r="O3349" i="8" s="1"/>
  <c r="N3089" i="8"/>
  <c r="O3089" i="8" s="1"/>
  <c r="N3213" i="8"/>
  <c r="O3213" i="8" s="1"/>
  <c r="N2822" i="8"/>
  <c r="O2822" i="8" s="1"/>
  <c r="N2629" i="8"/>
  <c r="O2629" i="8" s="1"/>
  <c r="N3865" i="8"/>
  <c r="O3865" i="8" s="1"/>
  <c r="N2919" i="8"/>
  <c r="O2919" i="8" s="1"/>
  <c r="N4636" i="8"/>
  <c r="O4636" i="8" s="1"/>
  <c r="N3273" i="8"/>
  <c r="O3273" i="8" s="1"/>
  <c r="N3369" i="8"/>
  <c r="O3369" i="8" s="1"/>
  <c r="N3592" i="8"/>
  <c r="O3592" i="8" s="1"/>
  <c r="N2612" i="8"/>
  <c r="O2612" i="8" s="1"/>
  <c r="N3205" i="8"/>
  <c r="O3205" i="8" s="1"/>
  <c r="N2419" i="8"/>
  <c r="O2419" i="8" s="1"/>
  <c r="N2088" i="8"/>
  <c r="O2088" i="8" s="1"/>
  <c r="N2622" i="8"/>
  <c r="O2622" i="8" s="1"/>
  <c r="N2558" i="8"/>
  <c r="O2558" i="8" s="1"/>
  <c r="N2103" i="8"/>
  <c r="O2103" i="8" s="1"/>
  <c r="N2057" i="8"/>
  <c r="O2057" i="8" s="1"/>
  <c r="N1816" i="8"/>
  <c r="O1816" i="8" s="1"/>
  <c r="N2492" i="8"/>
  <c r="O2492" i="8" s="1"/>
  <c r="N3875" i="8"/>
  <c r="O3875" i="8" s="1"/>
  <c r="N2485" i="8"/>
  <c r="O2485" i="8" s="1"/>
  <c r="N2578" i="8"/>
  <c r="O2578" i="8" s="1"/>
  <c r="N2192" i="8"/>
  <c r="O2192" i="8" s="1"/>
  <c r="N2018" i="8"/>
  <c r="O2018" i="8" s="1"/>
  <c r="N1817" i="8"/>
  <c r="O1817" i="8" s="1"/>
  <c r="N1719" i="8"/>
  <c r="O1719" i="8" s="1"/>
  <c r="N1687" i="8"/>
  <c r="O1687" i="8" s="1"/>
  <c r="N1629" i="8"/>
  <c r="O1629" i="8" s="1"/>
  <c r="N1525" i="8"/>
  <c r="O1525" i="8" s="1"/>
  <c r="N1520" i="8"/>
  <c r="O1520" i="8" s="1"/>
  <c r="N1170" i="8"/>
  <c r="O1170" i="8" s="1"/>
  <c r="N2583" i="8"/>
  <c r="O2583" i="8" s="1"/>
  <c r="N1555" i="8"/>
  <c r="O1555" i="8" s="1"/>
  <c r="N1529" i="8"/>
  <c r="O1529" i="8" s="1"/>
  <c r="N1509" i="8"/>
  <c r="O1509" i="8" s="1"/>
  <c r="N1160" i="8"/>
  <c r="O1160" i="8" s="1"/>
  <c r="N1146" i="8"/>
  <c r="O1146" i="8" s="1"/>
  <c r="N1362" i="8"/>
  <c r="O1362" i="8" s="1"/>
  <c r="N1927" i="8"/>
  <c r="O1927" i="8" s="1"/>
  <c r="N826" i="8"/>
  <c r="O826" i="8" s="1"/>
  <c r="N157" i="8"/>
  <c r="O157" i="8" s="1"/>
  <c r="N932" i="8"/>
  <c r="O932" i="8" s="1"/>
  <c r="N2105" i="8"/>
  <c r="O2105" i="8" s="1"/>
  <c r="N898" i="8"/>
  <c r="O898" i="8" s="1"/>
  <c r="N1998" i="8"/>
  <c r="O1998" i="8" s="1"/>
  <c r="N1866" i="8"/>
  <c r="O1866" i="8" s="1"/>
  <c r="N1027" i="8"/>
  <c r="O1027" i="8" s="1"/>
  <c r="N1615" i="8"/>
  <c r="O1615" i="8" s="1"/>
  <c r="N1172" i="8"/>
  <c r="O1172" i="8" s="1"/>
  <c r="N1011" i="8"/>
  <c r="O1011" i="8" s="1"/>
  <c r="N815" i="8"/>
  <c r="O815" i="8" s="1"/>
  <c r="N709" i="8"/>
  <c r="O709" i="8" s="1"/>
  <c r="N1097" i="8"/>
  <c r="O1097" i="8" s="1"/>
  <c r="N545" i="8"/>
  <c r="O545" i="8" s="1"/>
  <c r="N1589" i="8"/>
  <c r="O1589" i="8" s="1"/>
  <c r="N1004" i="8"/>
  <c r="O1004" i="8" s="1"/>
  <c r="N849" i="8"/>
  <c r="O849" i="8" s="1"/>
  <c r="N2140" i="8"/>
  <c r="O2140" i="8" s="1"/>
  <c r="N1158" i="8"/>
  <c r="O1158" i="8" s="1"/>
  <c r="N1106" i="8"/>
  <c r="O1106" i="8" s="1"/>
  <c r="N299" i="8"/>
  <c r="O299" i="8" s="1"/>
  <c r="N331" i="8"/>
  <c r="O331" i="8" s="1"/>
  <c r="N235" i="8"/>
  <c r="O235" i="8" s="1"/>
  <c r="N1533" i="8"/>
  <c r="O1533" i="8" s="1"/>
  <c r="N1527" i="8"/>
  <c r="O1527" i="8" s="1"/>
  <c r="N812" i="8"/>
  <c r="O812" i="8" s="1"/>
  <c r="N223" i="8"/>
  <c r="O223" i="8" s="1"/>
  <c r="N1256" i="8"/>
  <c r="O1256" i="8" s="1"/>
  <c r="N695" i="8"/>
  <c r="O695" i="8" s="1"/>
  <c r="N270" i="8"/>
  <c r="O270" i="8" s="1"/>
  <c r="N500" i="8"/>
  <c r="O500" i="8" s="1"/>
  <c r="N381" i="8"/>
  <c r="O381" i="8" s="1"/>
  <c r="N791" i="8"/>
  <c r="O791" i="8" s="1"/>
  <c r="N317" i="8"/>
  <c r="O317" i="8" s="1"/>
  <c r="N1492" i="8"/>
  <c r="O1492" i="8" s="1"/>
  <c r="N419" i="8"/>
  <c r="O419" i="8" s="1"/>
  <c r="N380" i="8"/>
  <c r="O380" i="8" s="1"/>
  <c r="N163" i="8"/>
  <c r="O163" i="8" s="1"/>
  <c r="N1769" i="8"/>
  <c r="O1769" i="8" s="1"/>
  <c r="N992" i="8"/>
  <c r="O992" i="8" s="1"/>
  <c r="N986" i="8"/>
  <c r="O986" i="8" s="1"/>
  <c r="N178" i="8"/>
  <c r="O178" i="8" s="1"/>
  <c r="N153" i="8"/>
  <c r="O153" i="8" s="1"/>
  <c r="N397" i="8"/>
  <c r="O397" i="8" s="1"/>
  <c r="D13" i="8"/>
  <c r="N557" i="8"/>
  <c r="O557" i="8" s="1"/>
  <c r="N18" i="8"/>
  <c r="O18" i="8" s="1"/>
  <c r="N590" i="8"/>
  <c r="O590" i="8" s="1"/>
  <c r="N393" i="8"/>
  <c r="O393" i="8" s="1"/>
  <c r="N250" i="8"/>
  <c r="O250" i="8" s="1"/>
  <c r="N1247" i="8"/>
  <c r="O1247" i="8" s="1"/>
  <c r="N248" i="8"/>
  <c r="O248" i="8" s="1"/>
  <c r="N558" i="8"/>
  <c r="O558" i="8" s="1"/>
  <c r="N1062" i="8"/>
  <c r="O1062" i="8" s="1"/>
  <c r="N2321" i="8"/>
  <c r="O2321" i="8" s="1"/>
  <c r="N1610" i="8"/>
  <c r="O1610" i="8" s="1"/>
  <c r="N789" i="8"/>
  <c r="O789" i="8" s="1"/>
  <c r="N1803" i="8"/>
  <c r="O1803" i="8" s="1"/>
  <c r="N991" i="8"/>
  <c r="O991" i="8" s="1"/>
  <c r="N2091" i="8"/>
  <c r="O2091" i="8" s="1"/>
  <c r="N3175" i="8"/>
  <c r="O3175" i="8" s="1"/>
  <c r="N2087" i="8"/>
  <c r="O2087" i="8" s="1"/>
  <c r="N2441" i="8"/>
  <c r="O2441" i="8" s="1"/>
  <c r="N3487" i="8"/>
  <c r="O3487" i="8" s="1"/>
  <c r="N2271" i="8"/>
  <c r="O2271" i="8" s="1"/>
  <c r="N3080" i="8"/>
  <c r="O3080" i="8" s="1"/>
  <c r="N3260" i="8"/>
  <c r="O3260" i="8" s="1"/>
  <c r="N4324" i="8"/>
  <c r="O4324" i="8" s="1"/>
  <c r="N4090" i="8"/>
  <c r="O4090" i="8" s="1"/>
  <c r="N3856" i="8"/>
  <c r="O3856" i="8" s="1"/>
  <c r="N3777" i="8"/>
  <c r="O3777" i="8" s="1"/>
  <c r="N4583" i="8"/>
  <c r="O4583" i="8" s="1"/>
  <c r="N4500" i="8"/>
  <c r="O4500" i="8" s="1"/>
  <c r="N4483" i="8"/>
  <c r="O4483" i="8" s="1"/>
  <c r="N3421" i="8"/>
  <c r="O3421" i="8" s="1"/>
  <c r="N4944" i="8"/>
  <c r="O4944" i="8" s="1"/>
  <c r="N354" i="8"/>
  <c r="O354" i="8" s="1"/>
  <c r="N1075" i="8"/>
  <c r="O1075" i="8" s="1"/>
  <c r="N50" i="8"/>
  <c r="O50" i="8" s="1"/>
  <c r="N320" i="8"/>
  <c r="O320" i="8" s="1"/>
  <c r="N1642" i="8"/>
  <c r="O1642" i="8" s="1"/>
  <c r="N1335" i="8"/>
  <c r="O1335" i="8" s="1"/>
  <c r="N1454" i="8"/>
  <c r="O1454" i="8" s="1"/>
  <c r="N504" i="8"/>
  <c r="O504" i="8" s="1"/>
  <c r="N700" i="8"/>
  <c r="O700" i="8" s="1"/>
  <c r="N1055" i="8"/>
  <c r="O1055" i="8" s="1"/>
  <c r="N1875" i="8"/>
  <c r="O1875" i="8" s="1"/>
  <c r="N1829" i="8"/>
  <c r="O1829" i="8" s="1"/>
  <c r="N2775" i="8"/>
  <c r="O2775" i="8" s="1"/>
  <c r="N2595" i="8"/>
  <c r="O2595" i="8" s="1"/>
  <c r="N2691" i="8"/>
  <c r="O2691" i="8" s="1"/>
  <c r="N4419" i="8"/>
  <c r="O4419" i="8" s="1"/>
  <c r="N4601" i="8"/>
  <c r="O4601" i="8" s="1"/>
  <c r="N3599" i="8"/>
  <c r="O3599" i="8" s="1"/>
  <c r="N3691" i="8"/>
  <c r="O3691" i="8" s="1"/>
  <c r="N4306" i="8"/>
  <c r="O4306" i="8" s="1"/>
  <c r="N3637" i="8"/>
  <c r="O3637" i="8" s="1"/>
  <c r="N3557" i="8"/>
  <c r="O3557" i="8" s="1"/>
  <c r="N4538" i="8"/>
  <c r="O4538" i="8" s="1"/>
  <c r="N4550" i="8"/>
  <c r="O4550" i="8" s="1"/>
  <c r="N106" i="8"/>
  <c r="O106" i="8" s="1"/>
  <c r="N103" i="8"/>
  <c r="O103" i="8" s="1"/>
  <c r="N1094" i="8"/>
  <c r="O1094" i="8" s="1"/>
  <c r="N231" i="8"/>
  <c r="O231" i="8" s="1"/>
  <c r="N476" i="8"/>
  <c r="O476" i="8" s="1"/>
  <c r="N1488" i="8"/>
  <c r="O1488" i="8" s="1"/>
  <c r="N105" i="8"/>
  <c r="O105" i="8" s="1"/>
  <c r="N572" i="8"/>
  <c r="O572" i="8" s="1"/>
  <c r="N508" i="8"/>
  <c r="O508" i="8" s="1"/>
  <c r="N1451" i="8"/>
  <c r="O1451" i="8" s="1"/>
  <c r="N1199" i="8"/>
  <c r="O1199" i="8" s="1"/>
  <c r="N1132" i="8"/>
  <c r="O1132" i="8" s="1"/>
  <c r="N2332" i="8"/>
  <c r="O2332" i="8" s="1"/>
  <c r="N888" i="8"/>
  <c r="O888" i="8" s="1"/>
  <c r="N1339" i="8"/>
  <c r="O1339" i="8" s="1"/>
  <c r="N1379" i="8"/>
  <c r="O1379" i="8" s="1"/>
  <c r="N2550" i="8"/>
  <c r="O2550" i="8" s="1"/>
  <c r="N1782" i="8"/>
  <c r="O1782" i="8" s="1"/>
  <c r="N3370" i="8"/>
  <c r="O3370" i="8" s="1"/>
  <c r="N2636" i="8"/>
  <c r="O2636" i="8" s="1"/>
  <c r="N3148" i="8"/>
  <c r="O3148" i="8" s="1"/>
  <c r="N2909" i="8"/>
  <c r="O2909" i="8" s="1"/>
  <c r="N4351" i="8"/>
  <c r="O4351" i="8" s="1"/>
  <c r="N3866" i="8"/>
  <c r="O3866" i="8" s="1"/>
  <c r="N4412" i="8"/>
  <c r="O4412" i="8" s="1"/>
  <c r="N2996" i="8"/>
  <c r="O2996" i="8" s="1"/>
  <c r="N4909" i="8"/>
  <c r="O4909" i="8" s="1"/>
  <c r="N4364" i="8"/>
  <c r="O4364" i="8" s="1"/>
  <c r="N3812" i="8"/>
  <c r="O3812" i="8" s="1"/>
  <c r="N4598" i="8"/>
  <c r="O4598" i="8" s="1"/>
  <c r="N316" i="8"/>
  <c r="O316" i="8" s="1"/>
  <c r="N1131" i="8"/>
  <c r="O1131" i="8" s="1"/>
  <c r="N234" i="8"/>
  <c r="O234" i="8" s="1"/>
  <c r="N2151" i="8"/>
  <c r="O2151" i="8" s="1"/>
  <c r="N1096" i="8"/>
  <c r="O1096" i="8" s="1"/>
  <c r="N1299" i="8"/>
  <c r="O1299" i="8" s="1"/>
  <c r="N1162" i="8"/>
  <c r="O1162" i="8" s="1"/>
  <c r="N2400" i="8"/>
  <c r="O2400" i="8" s="1"/>
  <c r="N2323" i="8"/>
  <c r="O2323" i="8" s="1"/>
  <c r="N1735" i="8"/>
  <c r="O1735" i="8" s="1"/>
  <c r="N1412" i="8"/>
  <c r="O1412" i="8" s="1"/>
  <c r="N2139" i="8"/>
  <c r="O2139" i="8" s="1"/>
  <c r="N2385" i="8"/>
  <c r="O2385" i="8" s="1"/>
  <c r="N1787" i="8"/>
  <c r="O1787" i="8" s="1"/>
  <c r="N2771" i="8"/>
  <c r="O2771" i="8" s="1"/>
  <c r="N3099" i="8"/>
  <c r="O3099" i="8" s="1"/>
  <c r="N4225" i="8"/>
  <c r="O4225" i="8" s="1"/>
  <c r="N3193" i="8"/>
  <c r="O3193" i="8" s="1"/>
  <c r="N3478" i="8"/>
  <c r="O3478" i="8" s="1"/>
  <c r="N3797" i="8"/>
  <c r="O3797" i="8" s="1"/>
  <c r="N4499" i="8"/>
  <c r="O4499" i="8" s="1"/>
  <c r="N2845" i="8"/>
  <c r="O2845" i="8" s="1"/>
  <c r="N4431" i="8"/>
  <c r="O4431" i="8" s="1"/>
  <c r="N4141" i="8"/>
  <c r="O4141" i="8" s="1"/>
  <c r="N4914" i="8"/>
  <c r="O4914" i="8" s="1"/>
  <c r="N4879" i="8"/>
  <c r="O4879" i="8" s="1"/>
  <c r="N37" i="8"/>
  <c r="O37" i="8" s="1"/>
  <c r="N24" i="8"/>
  <c r="O24" i="8" s="1"/>
  <c r="N1624" i="8"/>
  <c r="O1624" i="8" s="1"/>
  <c r="N598" i="8"/>
  <c r="O598" i="8" s="1"/>
  <c r="N755" i="8"/>
  <c r="O755" i="8" s="1"/>
  <c r="N454" i="8"/>
  <c r="O454" i="8" s="1"/>
  <c r="N629" i="8"/>
  <c r="O629" i="8" s="1"/>
  <c r="N811" i="8"/>
  <c r="O811" i="8" s="1"/>
  <c r="N1169" i="8"/>
  <c r="O1169" i="8" s="1"/>
  <c r="N1130" i="8"/>
  <c r="O1130" i="8" s="1"/>
  <c r="N893" i="8"/>
  <c r="O893" i="8" s="1"/>
  <c r="N1254" i="8"/>
  <c r="O1254" i="8" s="1"/>
  <c r="N2213" i="8"/>
  <c r="O2213" i="8" s="1"/>
  <c r="N1347" i="8"/>
  <c r="O1347" i="8" s="1"/>
  <c r="N1904" i="8"/>
  <c r="O1904" i="8" s="1"/>
  <c r="N2718" i="8"/>
  <c r="O2718" i="8" s="1"/>
  <c r="N2985" i="8"/>
  <c r="O2985" i="8" s="1"/>
  <c r="N4257" i="8"/>
  <c r="O4257" i="8" s="1"/>
  <c r="N4214" i="8"/>
  <c r="O4214" i="8" s="1"/>
  <c r="N4545" i="8"/>
  <c r="O4545" i="8" s="1"/>
  <c r="N4300" i="8"/>
  <c r="O4300" i="8" s="1"/>
  <c r="N4927" i="8"/>
  <c r="O4927" i="8" s="1"/>
  <c r="N3872" i="8"/>
  <c r="O3872" i="8" s="1"/>
  <c r="N3896" i="8"/>
  <c r="O3896" i="8" s="1"/>
  <c r="N56" i="8"/>
  <c r="O56" i="8" s="1"/>
  <c r="N444" i="8"/>
  <c r="O444" i="8" s="1"/>
  <c r="N165" i="8"/>
  <c r="O165" i="8" s="1"/>
  <c r="N823" i="8"/>
  <c r="O823" i="8" s="1"/>
  <c r="N1214" i="8"/>
  <c r="O1214" i="8" s="1"/>
  <c r="N1770" i="8"/>
  <c r="O1770" i="8" s="1"/>
  <c r="N2432" i="8"/>
  <c r="O2432" i="8" s="1"/>
  <c r="N1435" i="8"/>
  <c r="O1435" i="8" s="1"/>
  <c r="N1910" i="8"/>
  <c r="O1910" i="8" s="1"/>
  <c r="N2608" i="8"/>
  <c r="O2608" i="8" s="1"/>
  <c r="N1656" i="8"/>
  <c r="O1656" i="8" s="1"/>
  <c r="N1452" i="8"/>
  <c r="O1452" i="8" s="1"/>
  <c r="N2794" i="8"/>
  <c r="O2794" i="8" s="1"/>
  <c r="N1951" i="8"/>
  <c r="O1951" i="8" s="1"/>
  <c r="N2634" i="8"/>
  <c r="O2634" i="8" s="1"/>
  <c r="N3390" i="8"/>
  <c r="O3390" i="8" s="1"/>
  <c r="N2669" i="8"/>
  <c r="O2669" i="8" s="1"/>
  <c r="N3043" i="8"/>
  <c r="O3043" i="8" s="1"/>
  <c r="N2660" i="8"/>
  <c r="O2660" i="8" s="1"/>
  <c r="N4470" i="8"/>
  <c r="O4470" i="8" s="1"/>
  <c r="N4591" i="8"/>
  <c r="O4591" i="8" s="1"/>
  <c r="N4945" i="8"/>
  <c r="O4945" i="8" s="1"/>
  <c r="N4151" i="8"/>
  <c r="O4151" i="8" s="1"/>
  <c r="N4133" i="8"/>
  <c r="O4133" i="8" s="1"/>
  <c r="N917" i="8"/>
  <c r="O917" i="8" s="1"/>
  <c r="N229" i="8"/>
  <c r="O229" i="8" s="1"/>
  <c r="N243" i="8"/>
  <c r="O243" i="8" s="1"/>
  <c r="N803" i="8"/>
  <c r="O803" i="8" s="1"/>
  <c r="N541" i="8"/>
  <c r="O541" i="8" s="1"/>
  <c r="N302" i="8"/>
  <c r="O302" i="8" s="1"/>
  <c r="N2070" i="8"/>
  <c r="O2070" i="8" s="1"/>
  <c r="N1602" i="8"/>
  <c r="O1602" i="8" s="1"/>
  <c r="N2041" i="8"/>
  <c r="O2041" i="8" s="1"/>
  <c r="N2690" i="8"/>
  <c r="O2690" i="8" s="1"/>
  <c r="N2451" i="8"/>
  <c r="O2451" i="8" s="1"/>
  <c r="N1935" i="8"/>
  <c r="O1935" i="8" s="1"/>
  <c r="N2312" i="8"/>
  <c r="O2312" i="8" s="1"/>
  <c r="N2283" i="8"/>
  <c r="O2283" i="8" s="1"/>
  <c r="N2401" i="8"/>
  <c r="O2401" i="8" s="1"/>
  <c r="N2842" i="8"/>
  <c r="O2842" i="8" s="1"/>
  <c r="N2682" i="8"/>
  <c r="O2682" i="8" s="1"/>
  <c r="N2078" i="8"/>
  <c r="O2078" i="8" s="1"/>
  <c r="N2729" i="8"/>
  <c r="O2729" i="8" s="1"/>
  <c r="N2993" i="8"/>
  <c r="O2993" i="8" s="1"/>
  <c r="N3432" i="8"/>
  <c r="O3432" i="8" s="1"/>
  <c r="N3941" i="8"/>
  <c r="O3941" i="8" s="1"/>
  <c r="N69" i="8"/>
  <c r="O69" i="8" s="1"/>
  <c r="N889" i="8"/>
  <c r="O889" i="8" s="1"/>
  <c r="N161" i="8"/>
  <c r="O161" i="8" s="1"/>
  <c r="N923" i="8"/>
  <c r="O923" i="8" s="1"/>
  <c r="N740" i="8"/>
  <c r="O740" i="8" s="1"/>
  <c r="N463" i="8"/>
  <c r="O463" i="8" s="1"/>
  <c r="N1584" i="8"/>
  <c r="O1584" i="8" s="1"/>
  <c r="N1371" i="8"/>
  <c r="O1371" i="8" s="1"/>
  <c r="N1707" i="8"/>
  <c r="O1707" i="8" s="1"/>
  <c r="N3088" i="8"/>
  <c r="O3088" i="8" s="1"/>
  <c r="N1499" i="8"/>
  <c r="O1499" i="8" s="1"/>
  <c r="N2053" i="8"/>
  <c r="O2053" i="8" s="1"/>
  <c r="N2342" i="8"/>
  <c r="O2342" i="8" s="1"/>
  <c r="N2031" i="8"/>
  <c r="O2031" i="8" s="1"/>
  <c r="N2930" i="8"/>
  <c r="O2930" i="8" s="1"/>
  <c r="N1713" i="8"/>
  <c r="O1713" i="8" s="1"/>
  <c r="N4764" i="8"/>
  <c r="O4764" i="8" s="1"/>
  <c r="N3675" i="8"/>
  <c r="O3675" i="8" s="1"/>
  <c r="N65" i="8"/>
  <c r="O65" i="8" s="1"/>
  <c r="N214" i="8"/>
  <c r="O214" i="8" s="1"/>
  <c r="N539" i="8"/>
  <c r="O539" i="8" s="1"/>
  <c r="N279" i="8"/>
  <c r="O279" i="8" s="1"/>
  <c r="N768" i="8"/>
  <c r="O768" i="8" s="1"/>
  <c r="N1105" i="8"/>
  <c r="O1105" i="8" s="1"/>
  <c r="N1333" i="8"/>
  <c r="O1333" i="8" s="1"/>
  <c r="N1632" i="8"/>
  <c r="O1632" i="8" s="1"/>
  <c r="N518" i="8"/>
  <c r="O518" i="8" s="1"/>
  <c r="N1765" i="8"/>
  <c r="O1765" i="8" s="1"/>
  <c r="N1840" i="8"/>
  <c r="O1840" i="8" s="1"/>
  <c r="N1877" i="8"/>
  <c r="O1877" i="8" s="1"/>
  <c r="N2715" i="8"/>
  <c r="O2715" i="8" s="1"/>
  <c r="N2989" i="8"/>
  <c r="O2989" i="8" s="1"/>
  <c r="N2028" i="8"/>
  <c r="O2028" i="8" s="1"/>
  <c r="N566" i="8"/>
  <c r="O566" i="8" s="1"/>
  <c r="N639" i="8"/>
  <c r="O639" i="8" s="1"/>
  <c r="N605" i="8"/>
  <c r="O605" i="8" s="1"/>
  <c r="N1044" i="8"/>
  <c r="O1044" i="8" s="1"/>
  <c r="N583" i="8"/>
  <c r="O583" i="8" s="1"/>
  <c r="N1126" i="8"/>
  <c r="O1126" i="8" s="1"/>
  <c r="N1863" i="8"/>
  <c r="O1863" i="8" s="1"/>
  <c r="N1196" i="8"/>
  <c r="O1196" i="8" s="1"/>
  <c r="N1428" i="8"/>
  <c r="O1428" i="8" s="1"/>
  <c r="N568" i="8"/>
  <c r="O568" i="8" s="1"/>
  <c r="N1984" i="8"/>
  <c r="O1984" i="8" s="1"/>
  <c r="N1448" i="8"/>
  <c r="O1448" i="8" s="1"/>
  <c r="N816" i="8"/>
  <c r="O816" i="8" s="1"/>
  <c r="N1515" i="8"/>
  <c r="O1515" i="8" s="1"/>
  <c r="N1179" i="8"/>
  <c r="O1179" i="8" s="1"/>
  <c r="N1846" i="8"/>
  <c r="O1846" i="8" s="1"/>
  <c r="N2566" i="8"/>
  <c r="O2566" i="8" s="1"/>
  <c r="N1774" i="8"/>
  <c r="O1774" i="8" s="1"/>
  <c r="N2907" i="8"/>
  <c r="O2907" i="8" s="1"/>
  <c r="N2314" i="8"/>
  <c r="O2314" i="8" s="1"/>
  <c r="N3029" i="8"/>
  <c r="O3029" i="8" s="1"/>
  <c r="N2545" i="8"/>
  <c r="O2545" i="8" s="1"/>
  <c r="N4637" i="8"/>
  <c r="O4637" i="8" s="1"/>
  <c r="N1210" i="8"/>
  <c r="O1210" i="8" s="1"/>
  <c r="N804" i="8"/>
  <c r="O804" i="8" s="1"/>
  <c r="N382" i="8"/>
  <c r="O382" i="8" s="1"/>
  <c r="N874" i="8"/>
  <c r="O874" i="8" s="1"/>
  <c r="N1679" i="8"/>
  <c r="O1679" i="8" s="1"/>
  <c r="N1619" i="8"/>
  <c r="O1619" i="8" s="1"/>
  <c r="N941" i="8"/>
  <c r="O941" i="8" s="1"/>
  <c r="N704" i="8"/>
  <c r="O704" i="8" s="1"/>
  <c r="N1343" i="8"/>
  <c r="O1343" i="8" s="1"/>
  <c r="N1147" i="8"/>
  <c r="O1147" i="8" s="1"/>
  <c r="N2307" i="8"/>
  <c r="O2307" i="8" s="1"/>
  <c r="N2639" i="8"/>
  <c r="O2639" i="8" s="1"/>
  <c r="N3035" i="8"/>
  <c r="O3035" i="8" s="1"/>
  <c r="N2733" i="8"/>
  <c r="O2733" i="8" s="1"/>
  <c r="N411" i="8"/>
  <c r="O411" i="8" s="1"/>
  <c r="N287" i="8"/>
  <c r="O287" i="8" s="1"/>
  <c r="N543" i="8"/>
  <c r="O543" i="8" s="1"/>
  <c r="N327" i="8"/>
  <c r="O327" i="8" s="1"/>
  <c r="N1888" i="8"/>
  <c r="O1888" i="8" s="1"/>
  <c r="N1630" i="8"/>
  <c r="O1630" i="8" s="1"/>
  <c r="N1405" i="8"/>
  <c r="O1405" i="8" s="1"/>
  <c r="N1248" i="8"/>
  <c r="O1248" i="8" s="1"/>
  <c r="N1879" i="8"/>
  <c r="O1879" i="8" s="1"/>
  <c r="N1308" i="8"/>
  <c r="O1308" i="8" s="1"/>
  <c r="N1799" i="8"/>
  <c r="O1799" i="8" s="1"/>
  <c r="N306" i="8"/>
  <c r="O306" i="8" s="1"/>
  <c r="N333" i="8"/>
  <c r="O333" i="8" s="1"/>
  <c r="N528" i="8"/>
  <c r="O528" i="8" s="1"/>
  <c r="N1338" i="8"/>
  <c r="O1338" i="8" s="1"/>
  <c r="N213" i="8"/>
  <c r="O213" i="8" s="1"/>
  <c r="N1680" i="8"/>
  <c r="O1680" i="8" s="1"/>
  <c r="N989" i="8"/>
  <c r="O989" i="8" s="1"/>
  <c r="N1070" i="8"/>
  <c r="O1070" i="8" s="1"/>
  <c r="N1948" i="8"/>
  <c r="O1948" i="8" s="1"/>
  <c r="N1565" i="8"/>
  <c r="O1565" i="8" s="1"/>
  <c r="N571" i="8"/>
  <c r="O571" i="8" s="1"/>
  <c r="N325" i="8"/>
  <c r="O325" i="8" s="1"/>
  <c r="N551" i="8"/>
  <c r="O551" i="8" s="1"/>
  <c r="N282" i="8"/>
  <c r="O282" i="8" s="1"/>
  <c r="N1151" i="8"/>
  <c r="O1151" i="8" s="1"/>
  <c r="N1776" i="8"/>
  <c r="O1776" i="8" s="1"/>
  <c r="N1722" i="8"/>
  <c r="O1722" i="8" s="1"/>
  <c r="N1808" i="8"/>
  <c r="O1808" i="8" s="1"/>
  <c r="N1704" i="8"/>
  <c r="O1704" i="8" s="1"/>
  <c r="N891" i="8"/>
  <c r="O891" i="8" s="1"/>
  <c r="N2756" i="8"/>
  <c r="O2756" i="8" s="1"/>
  <c r="N1903" i="8"/>
  <c r="O1903" i="8" s="1"/>
  <c r="N1725" i="8"/>
  <c r="O1725" i="8" s="1"/>
  <c r="N1744" i="8"/>
  <c r="O1744" i="8" s="1"/>
  <c r="N127" i="8"/>
  <c r="O127" i="8" s="1"/>
  <c r="N236" i="8"/>
  <c r="O236" i="8" s="1"/>
  <c r="N810" i="8"/>
  <c r="O810" i="8" s="1"/>
  <c r="N642" i="8"/>
  <c r="O642" i="8" s="1"/>
  <c r="N1419" i="8"/>
  <c r="O1419" i="8" s="1"/>
  <c r="N490" i="8"/>
  <c r="O490" i="8" s="1"/>
  <c r="N2009" i="8"/>
  <c r="O2009" i="8" s="1"/>
  <c r="N142" i="8"/>
  <c r="O142" i="8" s="1"/>
  <c r="N912" i="8"/>
  <c r="O912" i="8" s="1"/>
  <c r="N1820" i="8"/>
  <c r="O1820" i="8" s="1"/>
  <c r="N1778" i="8"/>
  <c r="O1778" i="8" s="1"/>
  <c r="N1750" i="8"/>
  <c r="O1750" i="8" s="1"/>
  <c r="N75" i="8"/>
  <c r="O75" i="8" s="1"/>
  <c r="N60" i="8"/>
  <c r="O60" i="8" s="1"/>
  <c r="N416" i="8"/>
  <c r="O416" i="8" s="1"/>
  <c r="N2339" i="8"/>
  <c r="O2339" i="8" s="1"/>
  <c r="N357" i="8"/>
  <c r="O357" i="8" s="1"/>
  <c r="N1270" i="8"/>
  <c r="O1270" i="8" s="1"/>
  <c r="N293" i="8"/>
  <c r="O293" i="8" s="1"/>
  <c r="N1177" i="8"/>
  <c r="O1177" i="8" s="1"/>
  <c r="N1963" i="8"/>
  <c r="O1963" i="8" s="1"/>
  <c r="N1920" i="8"/>
  <c r="O1920" i="8" s="1"/>
  <c r="N945" i="8"/>
  <c r="O945" i="8" s="1"/>
  <c r="N1809" i="8"/>
  <c r="O1809" i="8" s="1"/>
  <c r="N2131" i="8"/>
  <c r="O2131" i="8" s="1"/>
  <c r="N1462" i="8"/>
  <c r="O1462" i="8" s="1"/>
  <c r="N472" i="8"/>
  <c r="O472" i="8" s="1"/>
  <c r="N475" i="8"/>
  <c r="O475" i="8" s="1"/>
  <c r="N919" i="8"/>
  <c r="O919" i="8" s="1"/>
  <c r="N577" i="8"/>
  <c r="O577" i="8" s="1"/>
  <c r="N984" i="8"/>
  <c r="O984" i="8" s="1"/>
  <c r="N2147" i="8"/>
  <c r="O2147" i="8" s="1"/>
  <c r="N1483" i="8"/>
  <c r="O1483" i="8" s="1"/>
  <c r="N1573" i="8"/>
  <c r="O1573" i="8" s="1"/>
  <c r="N1491" i="8"/>
  <c r="O1491" i="8" s="1"/>
  <c r="N2364" i="8"/>
  <c r="O2364" i="8" s="1"/>
  <c r="N1079" i="8"/>
  <c r="O1079" i="8" s="1"/>
  <c r="N654" i="8"/>
  <c r="O654" i="8" s="1"/>
  <c r="N479" i="8"/>
  <c r="O479" i="8" s="1"/>
  <c r="N1660" i="8"/>
  <c r="O1660" i="8" s="1"/>
  <c r="N673" i="8"/>
  <c r="O673" i="8" s="1"/>
  <c r="N1800" i="8"/>
  <c r="O1800" i="8" s="1"/>
  <c r="N2259" i="8"/>
  <c r="O2259" i="8" s="1"/>
  <c r="N118" i="8"/>
  <c r="O118" i="8" s="1"/>
  <c r="N3930" i="8"/>
  <c r="O3930" i="8" s="1"/>
  <c r="N1081" i="8"/>
  <c r="O1081" i="8" s="1"/>
  <c r="N679" i="8"/>
  <c r="O679" i="8" s="1"/>
  <c r="N2302" i="8"/>
  <c r="O2302" i="8" s="1"/>
  <c r="N44" i="8"/>
  <c r="O44" i="8" s="1"/>
  <c r="N377" i="8"/>
  <c r="O377" i="8" s="1"/>
  <c r="N2543" i="8"/>
  <c r="O2543" i="8" s="1"/>
  <c r="N2524" i="8"/>
  <c r="O2524" i="8" s="1"/>
  <c r="N88" i="8"/>
  <c r="O88" i="8" s="1"/>
  <c r="N184" i="8"/>
  <c r="O184" i="8" s="1"/>
  <c r="N745" i="8"/>
  <c r="O745" i="8" s="1"/>
  <c r="N1691" i="8"/>
  <c r="O1691" i="8" s="1"/>
  <c r="N2731" i="8"/>
  <c r="O2731" i="8" s="1"/>
  <c r="N401" i="8"/>
  <c r="O401" i="8" s="1"/>
  <c r="N364" i="8"/>
  <c r="O364" i="8" s="1"/>
  <c r="N315" i="8"/>
  <c r="O315" i="8" s="1"/>
  <c r="N845" i="8"/>
  <c r="O845" i="8" s="1"/>
  <c r="N436" i="8"/>
  <c r="O436" i="8" s="1"/>
  <c r="N1267" i="8"/>
  <c r="O1267" i="8" s="1"/>
  <c r="N307" i="8"/>
  <c r="O307" i="8" s="1"/>
  <c r="N1469" i="8"/>
  <c r="O1469" i="8" s="1"/>
  <c r="N631" i="8"/>
  <c r="O631" i="8" s="1"/>
  <c r="N882" i="8"/>
  <c r="O882" i="8" s="1"/>
  <c r="N238" i="8"/>
  <c r="O238" i="8" s="1"/>
  <c r="N1486" i="8"/>
  <c r="O1486" i="8" s="1"/>
  <c r="N185" i="8"/>
  <c r="O185" i="8" s="1"/>
  <c r="N624" i="8"/>
  <c r="O624" i="8" s="1"/>
  <c r="N909" i="8"/>
  <c r="O909" i="8" s="1"/>
  <c r="N856" i="8"/>
  <c r="O856" i="8" s="1"/>
  <c r="N787" i="8"/>
  <c r="O787" i="8" s="1"/>
  <c r="N563" i="8"/>
  <c r="O563" i="8" s="1"/>
  <c r="N468" i="8"/>
  <c r="O468" i="8" s="1"/>
  <c r="N247" i="8"/>
  <c r="O247" i="8" s="1"/>
  <c r="N425" i="8"/>
  <c r="O425" i="8" s="1"/>
  <c r="N1472" i="8"/>
  <c r="O1472" i="8" s="1"/>
  <c r="N1795" i="8"/>
  <c r="O1795" i="8" s="1"/>
  <c r="N1409" i="8"/>
  <c r="O1409" i="8" s="1"/>
  <c r="N534" i="8"/>
  <c r="O534" i="8" s="1"/>
  <c r="N751" i="8"/>
  <c r="O751" i="8" s="1"/>
  <c r="N159" i="8"/>
  <c r="O159" i="8" s="1"/>
  <c r="N1100" i="8"/>
  <c r="O1100" i="8" s="1"/>
  <c r="N974" i="8"/>
  <c r="O974" i="8" s="1"/>
  <c r="N113" i="8"/>
  <c r="O113" i="8" s="1"/>
  <c r="N11" i="8"/>
  <c r="O11" i="8" s="1"/>
  <c r="N1647" i="8"/>
  <c r="O1647" i="8" s="1"/>
  <c r="N2293" i="8"/>
  <c r="O2293" i="8" s="1"/>
  <c r="N2741" i="8"/>
  <c r="O2741" i="8" s="1"/>
  <c r="N2067" i="8"/>
  <c r="O2067" i="8" s="1"/>
  <c r="N1954" i="8"/>
  <c r="O1954" i="8" s="1"/>
  <c r="N1865" i="8"/>
  <c r="O1865" i="8" s="1"/>
  <c r="N1848" i="8"/>
  <c r="O1848" i="8" s="1"/>
  <c r="N2686" i="8"/>
  <c r="O2686" i="8" s="1"/>
  <c r="N1871" i="8"/>
  <c r="O1871" i="8" s="1"/>
  <c r="N4928" i="8"/>
  <c r="O4928" i="8" s="1"/>
  <c r="N3825" i="8"/>
  <c r="O3825" i="8" s="1"/>
  <c r="N4729" i="8"/>
  <c r="O4729" i="8" s="1"/>
  <c r="N3969" i="8"/>
  <c r="O3969" i="8" s="1"/>
  <c r="N4912" i="8"/>
  <c r="O4912" i="8" s="1"/>
  <c r="N4496" i="8"/>
  <c r="O4496" i="8" s="1"/>
  <c r="N4783" i="8"/>
  <c r="O4783" i="8" s="1"/>
  <c r="N864" i="8"/>
  <c r="O864" i="8" s="1"/>
  <c r="N1590" i="8"/>
  <c r="O1590" i="8" s="1"/>
  <c r="N2708" i="8"/>
  <c r="O2708" i="8" s="1"/>
  <c r="N2109" i="8"/>
  <c r="O2109" i="8" s="1"/>
  <c r="N1966" i="8"/>
  <c r="O1966" i="8" s="1"/>
  <c r="N2615" i="8"/>
  <c r="O2615" i="8" s="1"/>
  <c r="N2966" i="8"/>
  <c r="O2966" i="8" s="1"/>
  <c r="N2348" i="8"/>
  <c r="O2348" i="8" s="1"/>
  <c r="N3679" i="8"/>
  <c r="O3679" i="8" s="1"/>
  <c r="N4564" i="8"/>
  <c r="O4564" i="8" s="1"/>
  <c r="N3831" i="8"/>
  <c r="O3831" i="8" s="1"/>
  <c r="N4263" i="8"/>
  <c r="O4263" i="8" s="1"/>
  <c r="N4935" i="8"/>
  <c r="O4935" i="8" s="1"/>
  <c r="N3849" i="8"/>
  <c r="O3849" i="8" s="1"/>
  <c r="N4669" i="8"/>
  <c r="O4669" i="8" s="1"/>
  <c r="N4678" i="8"/>
  <c r="O4678" i="8" s="1"/>
  <c r="N4948" i="8"/>
  <c r="O4948" i="8" s="1"/>
  <c r="N4139" i="8"/>
  <c r="O4139" i="8" s="1"/>
  <c r="N3937" i="8"/>
  <c r="O3937" i="8" s="1"/>
  <c r="N4834" i="8"/>
  <c r="O4834" i="8" s="1"/>
  <c r="N4490" i="8"/>
  <c r="O4490" i="8" s="1"/>
  <c r="N4662" i="8"/>
  <c r="O4662" i="8" s="1"/>
  <c r="N1425" i="8"/>
  <c r="O1425" i="8" s="1"/>
  <c r="N1560" i="8"/>
  <c r="O1560" i="8" s="1"/>
  <c r="N2132" i="8"/>
  <c r="O2132" i="8" s="1"/>
  <c r="N2115" i="8"/>
  <c r="O2115" i="8" s="1"/>
  <c r="N1972" i="8"/>
  <c r="O1972" i="8" s="1"/>
  <c r="N1949" i="8"/>
  <c r="O1949" i="8" s="1"/>
  <c r="N2834" i="8"/>
  <c r="O2834" i="8" s="1"/>
  <c r="N2481" i="8"/>
  <c r="O2481" i="8" s="1"/>
  <c r="N4005" i="8"/>
  <c r="O4005" i="8" s="1"/>
  <c r="N3737" i="8"/>
  <c r="O3737" i="8" s="1"/>
  <c r="N3811" i="8"/>
  <c r="O3811" i="8" s="1"/>
  <c r="N3500" i="8"/>
  <c r="O3500" i="8" s="1"/>
  <c r="N4302" i="8"/>
  <c r="O4302" i="8" s="1"/>
  <c r="N4747" i="8"/>
  <c r="O4747" i="8" s="1"/>
  <c r="N4394" i="8"/>
  <c r="O4394" i="8" s="1"/>
  <c r="N4984" i="8"/>
  <c r="O4984" i="8" s="1"/>
  <c r="N4320" i="8"/>
  <c r="O4320" i="8" s="1"/>
  <c r="N4071" i="8"/>
  <c r="O4071" i="8" s="1"/>
  <c r="N4992" i="8"/>
  <c r="O4992" i="8" s="1"/>
  <c r="N4020" i="8"/>
  <c r="O4020" i="8" s="1"/>
  <c r="N701" i="8"/>
  <c r="O701" i="8" s="1"/>
  <c r="N1051" i="8"/>
  <c r="O1051" i="8" s="1"/>
  <c r="N1620" i="8"/>
  <c r="O1620" i="8" s="1"/>
  <c r="N2821" i="8"/>
  <c r="O2821" i="8" s="1"/>
  <c r="N2746" i="8"/>
  <c r="O2746" i="8" s="1"/>
  <c r="N2294" i="8"/>
  <c r="O2294" i="8" s="1"/>
  <c r="N2043" i="8"/>
  <c r="O2043" i="8" s="1"/>
  <c r="N2616" i="8"/>
  <c r="O2616" i="8" s="1"/>
  <c r="N2764" i="8"/>
  <c r="O2764" i="8" s="1"/>
  <c r="N3881" i="8"/>
  <c r="O3881" i="8" s="1"/>
  <c r="N2817" i="8"/>
  <c r="O2817" i="8" s="1"/>
  <c r="N4091" i="8"/>
  <c r="O4091" i="8" s="1"/>
  <c r="N4314" i="8"/>
  <c r="O4314" i="8" s="1"/>
  <c r="N4143" i="8"/>
  <c r="O4143" i="8" s="1"/>
  <c r="N4746" i="8"/>
  <c r="O4746" i="8" s="1"/>
  <c r="N264" i="8"/>
  <c r="O264" i="8" s="1"/>
  <c r="N271" i="8"/>
  <c r="O271" i="8" s="1"/>
  <c r="N51" i="8"/>
  <c r="O51" i="8" s="1"/>
  <c r="N1724" i="8"/>
  <c r="O1724" i="8" s="1"/>
  <c r="N1798" i="8"/>
  <c r="O1798" i="8" s="1"/>
  <c r="N2420" i="8"/>
  <c r="O2420" i="8" s="1"/>
  <c r="N2861" i="8"/>
  <c r="O2861" i="8" s="1"/>
  <c r="N2429" i="8"/>
  <c r="O2429" i="8" s="1"/>
  <c r="N3250" i="8"/>
  <c r="O3250" i="8" s="1"/>
  <c r="N2651" i="8"/>
  <c r="O2651" i="8" s="1"/>
  <c r="N2412" i="8"/>
  <c r="O2412" i="8" s="1"/>
  <c r="N3976" i="8"/>
  <c r="O3976" i="8" s="1"/>
  <c r="N4164" i="8"/>
  <c r="O4164" i="8" s="1"/>
  <c r="N3372" i="8"/>
  <c r="O3372" i="8" s="1"/>
  <c r="N4801" i="8"/>
  <c r="O4801" i="8" s="1"/>
  <c r="N4721" i="8"/>
  <c r="O4721" i="8" s="1"/>
  <c r="N4884" i="8"/>
  <c r="O4884" i="8" s="1"/>
  <c r="N4940" i="8"/>
  <c r="O4940" i="8" s="1"/>
  <c r="N3429" i="8"/>
  <c r="O3429" i="8" s="1"/>
  <c r="N4855" i="8"/>
  <c r="O4855" i="8" s="1"/>
  <c r="N308" i="8"/>
  <c r="O308" i="8" s="1"/>
  <c r="N1493" i="8"/>
  <c r="O1493" i="8" s="1"/>
  <c r="N1278" i="8"/>
  <c r="O1278" i="8" s="1"/>
  <c r="N2539" i="8"/>
  <c r="O2539" i="8" s="1"/>
  <c r="N2169" i="8"/>
  <c r="O2169" i="8" s="1"/>
  <c r="N3269" i="8"/>
  <c r="O3269" i="8" s="1"/>
  <c r="N2436" i="8"/>
  <c r="O2436" i="8" s="1"/>
  <c r="N2938" i="8"/>
  <c r="O2938" i="8" s="1"/>
  <c r="N3160" i="8"/>
  <c r="O3160" i="8" s="1"/>
  <c r="N4952" i="8"/>
  <c r="O4952" i="8" s="1"/>
  <c r="N4890" i="8"/>
  <c r="O4890" i="8" s="1"/>
  <c r="N4614" i="8"/>
  <c r="O4614" i="8" s="1"/>
  <c r="N597" i="8"/>
  <c r="O597" i="8" s="1"/>
  <c r="N203" i="8"/>
  <c r="O203" i="8" s="1"/>
  <c r="N713" i="8"/>
  <c r="O713" i="8" s="1"/>
  <c r="N1284" i="8"/>
  <c r="O1284" i="8" s="1"/>
  <c r="N1915" i="8"/>
  <c r="O1915" i="8" s="1"/>
  <c r="N2211" i="8"/>
  <c r="O2211" i="8" s="1"/>
  <c r="N2787" i="8"/>
  <c r="O2787" i="8" s="1"/>
  <c r="N4569" i="8"/>
  <c r="O4569" i="8" s="1"/>
  <c r="N2716" i="8"/>
  <c r="O2716" i="8" s="1"/>
  <c r="N3516" i="8"/>
  <c r="O3516" i="8" s="1"/>
  <c r="N4589" i="8"/>
  <c r="O4589" i="8" s="1"/>
  <c r="N4295" i="8"/>
  <c r="O4295" i="8" s="1"/>
  <c r="N3848" i="8"/>
  <c r="O3848" i="8" s="1"/>
  <c r="N2022" i="8"/>
  <c r="O2022" i="8" s="1"/>
  <c r="N2463" i="8"/>
  <c r="O2463" i="8" s="1"/>
  <c r="N4454" i="8"/>
  <c r="O4454" i="8" s="1"/>
  <c r="N1523" i="8"/>
  <c r="O1523" i="8" s="1"/>
  <c r="N723" i="8"/>
  <c r="O723" i="8" s="1"/>
  <c r="N1554" i="8"/>
  <c r="O1554" i="8" s="1"/>
  <c r="N2015" i="8"/>
  <c r="O2015" i="8" s="1"/>
  <c r="N2847" i="8"/>
  <c r="O2847" i="8" s="1"/>
  <c r="N3135" i="8"/>
  <c r="O3135" i="8" s="1"/>
  <c r="N3628" i="8"/>
  <c r="O3628" i="8" s="1"/>
  <c r="N4582" i="8"/>
  <c r="O4582" i="8" s="1"/>
  <c r="N3348" i="8"/>
  <c r="O3348" i="8" s="1"/>
  <c r="N3431" i="8"/>
  <c r="O3431" i="8" s="1"/>
  <c r="N4567" i="8"/>
  <c r="O4567" i="8" s="1"/>
  <c r="N4715" i="8"/>
  <c r="O4715" i="8" s="1"/>
  <c r="N5001" i="8"/>
  <c r="O5001" i="8" s="1"/>
  <c r="N124" i="8"/>
  <c r="O124" i="8" s="1"/>
  <c r="N353" i="8"/>
  <c r="O353" i="8" s="1"/>
  <c r="N722" i="8"/>
  <c r="O722" i="8" s="1"/>
  <c r="N1281" i="8"/>
  <c r="O1281" i="8" s="1"/>
  <c r="N2820" i="8"/>
  <c r="O2820" i="8" s="1"/>
  <c r="N1945" i="8"/>
  <c r="O1945" i="8" s="1"/>
  <c r="N1530" i="8"/>
  <c r="O1530" i="8" s="1"/>
  <c r="N2579" i="8"/>
  <c r="O2579" i="8" s="1"/>
  <c r="N2878" i="8"/>
  <c r="O2878" i="8" s="1"/>
  <c r="N2308" i="8"/>
  <c r="O2308" i="8" s="1"/>
  <c r="N3618" i="8"/>
  <c r="O3618" i="8" s="1"/>
  <c r="N3700" i="8"/>
  <c r="O3700" i="8" s="1"/>
  <c r="N4613" i="8"/>
  <c r="O4613" i="8" s="1"/>
  <c r="N3967" i="8"/>
  <c r="O3967" i="8" s="1"/>
  <c r="N4210" i="8"/>
  <c r="O4210" i="8" s="1"/>
  <c r="N4831" i="8"/>
  <c r="O4831" i="8" s="1"/>
  <c r="N3216" i="8"/>
  <c r="O3216" i="8" s="1"/>
  <c r="N4838" i="8"/>
  <c r="O4838" i="8" s="1"/>
  <c r="N555" i="8"/>
  <c r="O555" i="8" s="1"/>
  <c r="N413" i="8"/>
  <c r="O413" i="8" s="1"/>
  <c r="N727" i="8"/>
  <c r="O727" i="8" s="1"/>
  <c r="N1437" i="8"/>
  <c r="O1437" i="8" s="1"/>
  <c r="N1634" i="8"/>
  <c r="O1634" i="8" s="1"/>
  <c r="N2265" i="8"/>
  <c r="O2265" i="8" s="1"/>
  <c r="N2460" i="8"/>
  <c r="O2460" i="8" s="1"/>
  <c r="N2191" i="8"/>
  <c r="O2191" i="8" s="1"/>
  <c r="N3307" i="8"/>
  <c r="O3307" i="8" s="1"/>
  <c r="N2952" i="8"/>
  <c r="O2952" i="8" s="1"/>
  <c r="N4385" i="8"/>
  <c r="O4385" i="8" s="1"/>
  <c r="N3612" i="8"/>
  <c r="O3612" i="8" s="1"/>
  <c r="N4596" i="8"/>
  <c r="O4596" i="8" s="1"/>
  <c r="N3496" i="8"/>
  <c r="O3496" i="8" s="1"/>
  <c r="N4000" i="8"/>
  <c r="O4000" i="8" s="1"/>
  <c r="N4077" i="8"/>
  <c r="O4077" i="8" s="1"/>
  <c r="N3517" i="8"/>
  <c r="O3517" i="8" s="1"/>
  <c r="N4362" i="8"/>
  <c r="O4362" i="8" s="1"/>
  <c r="N4540" i="8"/>
  <c r="O4540" i="8" s="1"/>
  <c r="N4037" i="8"/>
  <c r="O4037" i="8" s="1"/>
  <c r="N4901" i="8"/>
  <c r="O4901" i="8" s="1"/>
  <c r="N2597" i="8"/>
  <c r="O2597" i="8" s="1"/>
  <c r="N4615" i="8"/>
  <c r="O4615" i="8" s="1"/>
  <c r="N4553" i="8"/>
  <c r="O4553" i="8" s="1"/>
  <c r="N1047" i="8"/>
  <c r="O1047" i="8" s="1"/>
  <c r="N1746" i="8"/>
  <c r="O1746" i="8" s="1"/>
  <c r="N2591" i="8"/>
  <c r="O2591" i="8" s="1"/>
  <c r="N3412" i="8"/>
  <c r="O3412" i="8" s="1"/>
  <c r="N3232" i="8"/>
  <c r="O3232" i="8" s="1"/>
  <c r="N3664" i="8"/>
  <c r="O3664" i="8" s="1"/>
  <c r="N3915" i="8"/>
  <c r="O3915" i="8" s="1"/>
  <c r="N4647" i="8"/>
  <c r="O4647" i="8" s="1"/>
  <c r="N3169" i="8"/>
  <c r="O3169" i="8" s="1"/>
  <c r="N4006" i="8"/>
  <c r="O4006" i="8" s="1"/>
  <c r="N4178" i="8"/>
  <c r="O4178" i="8" s="1"/>
  <c r="N4222" i="8"/>
  <c r="O4222" i="8" s="1"/>
  <c r="N4471" i="8"/>
  <c r="O4471" i="8" s="1"/>
  <c r="N4845" i="8"/>
  <c r="O4845" i="8" s="1"/>
  <c r="N4925" i="8"/>
  <c r="O4925" i="8" s="1"/>
  <c r="N4213" i="8"/>
  <c r="O4213" i="8" s="1"/>
  <c r="N4956" i="8"/>
  <c r="O4956" i="8" s="1"/>
  <c r="N216" i="8"/>
  <c r="O216" i="8" s="1"/>
  <c r="N601" i="8"/>
  <c r="O601" i="8" s="1"/>
  <c r="N950" i="8"/>
  <c r="O950" i="8" s="1"/>
  <c r="N431" i="8"/>
  <c r="O431" i="8" s="1"/>
  <c r="N399" i="8"/>
  <c r="O399" i="8" s="1"/>
  <c r="N879" i="8"/>
  <c r="O879" i="8" s="1"/>
  <c r="N966" i="8"/>
  <c r="O966" i="8" s="1"/>
  <c r="N2713" i="8"/>
  <c r="O2713" i="8" s="1"/>
  <c r="N4106" i="8"/>
  <c r="O4106" i="8" s="1"/>
  <c r="N3511" i="8"/>
  <c r="O3511" i="8" s="1"/>
  <c r="N3457" i="8"/>
  <c r="O3457" i="8" s="1"/>
  <c r="N4102" i="8"/>
  <c r="O4102" i="8" s="1"/>
  <c r="N4837" i="8"/>
  <c r="O4837" i="8" s="1"/>
  <c r="N4893" i="8"/>
  <c r="O4893" i="8" s="1"/>
  <c r="N3798" i="8"/>
  <c r="O3798" i="8" s="1"/>
  <c r="N4590" i="8"/>
  <c r="O4590" i="8" s="1"/>
  <c r="N3882" i="8"/>
  <c r="O3882" i="8" s="1"/>
  <c r="N833" i="8"/>
  <c r="O833" i="8" s="1"/>
  <c r="N949" i="8"/>
  <c r="O949" i="8" s="1"/>
  <c r="N1999" i="8"/>
  <c r="O1999" i="8" s="1"/>
  <c r="N2064" i="8"/>
  <c r="O2064" i="8" s="1"/>
  <c r="N2953" i="8"/>
  <c r="O2953" i="8" s="1"/>
  <c r="N3279" i="8"/>
  <c r="O3279" i="8" s="1"/>
  <c r="N2748" i="8"/>
  <c r="O2748" i="8" s="1"/>
  <c r="N2814" i="8"/>
  <c r="O2814" i="8" s="1"/>
  <c r="N4062" i="8"/>
  <c r="O4062" i="8" s="1"/>
  <c r="N4706" i="8"/>
  <c r="O4706" i="8" s="1"/>
  <c r="N4770" i="8"/>
  <c r="O4770" i="8" s="1"/>
  <c r="N4923" i="8"/>
  <c r="O4923" i="8" s="1"/>
  <c r="N3862" i="8"/>
  <c r="O3862" i="8" s="1"/>
  <c r="N3562" i="8"/>
  <c r="O3562" i="8" s="1"/>
  <c r="N4235" i="8"/>
  <c r="O4235" i="8" s="1"/>
  <c r="N1005" i="8"/>
  <c r="O1005" i="8" s="1"/>
  <c r="N1652" i="8"/>
  <c r="O1652" i="8" s="1"/>
  <c r="N959" i="8"/>
  <c r="O959" i="8" s="1"/>
  <c r="N2142" i="8"/>
  <c r="O2142" i="8" s="1"/>
  <c r="N1665" i="8"/>
  <c r="O1665" i="8" s="1"/>
  <c r="N1880" i="8"/>
  <c r="O1880" i="8" s="1"/>
  <c r="N2831" i="8"/>
  <c r="O2831" i="8" s="1"/>
  <c r="N2849" i="8"/>
  <c r="O2849" i="8" s="1"/>
  <c r="N3589" i="8"/>
  <c r="O3589" i="8" s="1"/>
  <c r="N3698" i="8"/>
  <c r="O3698" i="8" s="1"/>
  <c r="N4719" i="8"/>
  <c r="O4719" i="8" s="1"/>
  <c r="N4947" i="8"/>
  <c r="O4947" i="8" s="1"/>
  <c r="N4680" i="8"/>
  <c r="O4680" i="8" s="1"/>
  <c r="N4269" i="8"/>
  <c r="O4269" i="8" s="1"/>
  <c r="N4753" i="8"/>
  <c r="O4753" i="8" s="1"/>
  <c r="N542" i="8"/>
  <c r="O542" i="8" s="1"/>
  <c r="N1790" i="8"/>
  <c r="O1790" i="8" s="1"/>
  <c r="N1010" i="8"/>
  <c r="O1010" i="8" s="1"/>
  <c r="N2275" i="8"/>
  <c r="O2275" i="8" s="1"/>
  <c r="N2160" i="8"/>
  <c r="O2160" i="8" s="1"/>
  <c r="N1662" i="8"/>
  <c r="O1662" i="8" s="1"/>
  <c r="N2742" i="8"/>
  <c r="O2742" i="8" s="1"/>
  <c r="N1517" i="8"/>
  <c r="O1517" i="8" s="1"/>
  <c r="N2976" i="8"/>
  <c r="O2976" i="8" s="1"/>
  <c r="N2863" i="8"/>
  <c r="O2863" i="8" s="1"/>
  <c r="N2921" i="8"/>
  <c r="O2921" i="8" s="1"/>
  <c r="N3506" i="8"/>
  <c r="O3506" i="8" s="1"/>
  <c r="N3101" i="8"/>
  <c r="O3101" i="8" s="1"/>
  <c r="N4083" i="8"/>
  <c r="O4083" i="8" s="1"/>
  <c r="N4664" i="8"/>
  <c r="O4664" i="8" s="1"/>
  <c r="N3999" i="8"/>
  <c r="O3999" i="8" s="1"/>
  <c r="N4315" i="8"/>
  <c r="O4315" i="8" s="1"/>
  <c r="N4489" i="8"/>
  <c r="O4489" i="8" s="1"/>
  <c r="N4785" i="8"/>
  <c r="O4785" i="8" s="1"/>
  <c r="N4949" i="8"/>
  <c r="O4949" i="8" s="1"/>
  <c r="N855" i="8"/>
  <c r="O855" i="8" s="1"/>
  <c r="N1896" i="8"/>
  <c r="O1896" i="8" s="1"/>
  <c r="N968" i="8"/>
  <c r="O968" i="8" s="1"/>
  <c r="N2306" i="8"/>
  <c r="O2306" i="8" s="1"/>
  <c r="N1337" i="8"/>
  <c r="O1337" i="8" s="1"/>
  <c r="N1847" i="8"/>
  <c r="O1847" i="8" s="1"/>
  <c r="N2193" i="8"/>
  <c r="O2193" i="8" s="1"/>
  <c r="N3491" i="8"/>
  <c r="O3491" i="8" s="1"/>
  <c r="N4322" i="8"/>
  <c r="O4322" i="8" s="1"/>
  <c r="N3636" i="8"/>
  <c r="O3636" i="8" s="1"/>
  <c r="N3782" i="8"/>
  <c r="O3782" i="8" s="1"/>
  <c r="N4177" i="8"/>
  <c r="O4177" i="8" s="1"/>
  <c r="N4512" i="8"/>
  <c r="O4512" i="8" s="1"/>
  <c r="N4748" i="8"/>
  <c r="O4748" i="8" s="1"/>
  <c r="N4041" i="8"/>
  <c r="O4041" i="8" s="1"/>
  <c r="N4640" i="8"/>
  <c r="O4640" i="8" s="1"/>
  <c r="N4027" i="8"/>
  <c r="O4027" i="8" s="1"/>
  <c r="N4544" i="8"/>
  <c r="O4544" i="8" s="1"/>
  <c r="N1045" i="8"/>
  <c r="O1045" i="8" s="1"/>
  <c r="N650" i="8"/>
  <c r="O650" i="8" s="1"/>
  <c r="N1124" i="8"/>
  <c r="O1124" i="8" s="1"/>
  <c r="N1022" i="8"/>
  <c r="O1022" i="8" s="1"/>
  <c r="N2172" i="8"/>
  <c r="O2172" i="8" s="1"/>
  <c r="N1853" i="8"/>
  <c r="O1853" i="8" s="1"/>
  <c r="N2371" i="8"/>
  <c r="O2371" i="8" s="1"/>
  <c r="N3642" i="8"/>
  <c r="O3642" i="8" s="1"/>
  <c r="N4171" i="8"/>
  <c r="O4171" i="8" s="1"/>
  <c r="N4740" i="8"/>
  <c r="O4740" i="8" s="1"/>
  <c r="N4864" i="8"/>
  <c r="O4864" i="8" s="1"/>
  <c r="N4668" i="8"/>
  <c r="O4668" i="8" s="1"/>
  <c r="N4888" i="8"/>
  <c r="O4888" i="8" s="1"/>
  <c r="N4481" i="8"/>
  <c r="O4481" i="8" s="1"/>
  <c r="N58" i="8"/>
  <c r="O58" i="8" s="1"/>
  <c r="N1251" i="8"/>
  <c r="O1251" i="8" s="1"/>
  <c r="N1134" i="8"/>
  <c r="O1134" i="8" s="1"/>
  <c r="N1976" i="8"/>
  <c r="O1976" i="8" s="1"/>
  <c r="N1773" i="8"/>
  <c r="O1773" i="8" s="1"/>
  <c r="N1918" i="8"/>
  <c r="O1918" i="8" s="1"/>
  <c r="N3462" i="8"/>
  <c r="O3462" i="8" s="1"/>
  <c r="N2396" i="8"/>
  <c r="O2396" i="8" s="1"/>
  <c r="N2698" i="8"/>
  <c r="O2698" i="8" s="1"/>
  <c r="N3248" i="8"/>
  <c r="O3248" i="8" s="1"/>
  <c r="N1937" i="8"/>
  <c r="O1937" i="8" s="1"/>
  <c r="N3840" i="8"/>
  <c r="O3840" i="8" s="1"/>
  <c r="N4619" i="8"/>
  <c r="O4619" i="8" s="1"/>
  <c r="N3763" i="8"/>
  <c r="O3763" i="8" s="1"/>
  <c r="N3590" i="8"/>
  <c r="O3590" i="8" s="1"/>
  <c r="N3722" i="8"/>
  <c r="O3722" i="8" s="1"/>
  <c r="N3434" i="8"/>
  <c r="O3434" i="8" s="1"/>
  <c r="N128" i="8"/>
  <c r="O128" i="8" s="1"/>
  <c r="N1171" i="8"/>
  <c r="O1171" i="8" s="1"/>
  <c r="N2268" i="8"/>
  <c r="O2268" i="8" s="1"/>
  <c r="N1892" i="8"/>
  <c r="O1892" i="8" s="1"/>
  <c r="N1806" i="8"/>
  <c r="O1806" i="8" s="1"/>
  <c r="N2673" i="8"/>
  <c r="O2673" i="8" s="1"/>
  <c r="N2551" i="8"/>
  <c r="O2551" i="8" s="1"/>
  <c r="N2986" i="8"/>
  <c r="O2986" i="8" s="1"/>
  <c r="N3234" i="8"/>
  <c r="O3234" i="8" s="1"/>
  <c r="N3201" i="8"/>
  <c r="O3201" i="8" s="1"/>
  <c r="N3613" i="8"/>
  <c r="O3613" i="8" s="1"/>
  <c r="N3868" i="8"/>
  <c r="O3868" i="8" s="1"/>
  <c r="N169" i="8"/>
  <c r="O169" i="8" s="1"/>
  <c r="N665" i="8"/>
  <c r="O665" i="8" s="1"/>
  <c r="N2183" i="8"/>
  <c r="O2183" i="8" s="1"/>
  <c r="N2373" i="8"/>
  <c r="O2373" i="8" s="1"/>
  <c r="N1133" i="8"/>
  <c r="O1133" i="8" s="1"/>
  <c r="N2114" i="8"/>
  <c r="O2114" i="8" s="1"/>
  <c r="N2490" i="8"/>
  <c r="O2490" i="8" s="1"/>
  <c r="N1864" i="8"/>
  <c r="O1864" i="8" s="1"/>
  <c r="N1673" i="8"/>
  <c r="O1673" i="8" s="1"/>
  <c r="N2574" i="8"/>
  <c r="O2574" i="8" s="1"/>
  <c r="N3316" i="8"/>
  <c r="O3316" i="8" s="1"/>
  <c r="N3048" i="8"/>
  <c r="O3048" i="8" s="1"/>
  <c r="N3191" i="8"/>
  <c r="O3191" i="8" s="1"/>
  <c r="N3376" i="8"/>
  <c r="O3376" i="8" s="1"/>
  <c r="N3662" i="8"/>
  <c r="O3662" i="8" s="1"/>
  <c r="N4661" i="8"/>
  <c r="O4661" i="8" s="1"/>
  <c r="N4319" i="8"/>
  <c r="O4319" i="8" s="1"/>
  <c r="N4264" i="8"/>
  <c r="O4264" i="8" s="1"/>
  <c r="N1898" i="8"/>
  <c r="O1898" i="8" s="1"/>
  <c r="N1139" i="8"/>
  <c r="O1139" i="8" s="1"/>
  <c r="N2352" i="8"/>
  <c r="O2352" i="8" s="1"/>
  <c r="N2215" i="8"/>
  <c r="O2215" i="8" s="1"/>
  <c r="N1311" i="8"/>
  <c r="O1311" i="8" s="1"/>
  <c r="N2844" i="8"/>
  <c r="O2844" i="8" s="1"/>
  <c r="N3226" i="8"/>
  <c r="O3226" i="8" s="1"/>
  <c r="N4409" i="8"/>
  <c r="O4409" i="8" s="1"/>
  <c r="N3523" i="8"/>
  <c r="O3523" i="8" s="1"/>
  <c r="N4341" i="8"/>
  <c r="O4341" i="8" s="1"/>
  <c r="N4817" i="8"/>
  <c r="O4817" i="8" s="1"/>
  <c r="N4784" i="8"/>
  <c r="O4784" i="8" s="1"/>
  <c r="N4562" i="8"/>
  <c r="O4562" i="8" s="1"/>
  <c r="N681" i="8"/>
  <c r="O681" i="8" s="1"/>
  <c r="N841" i="8"/>
  <c r="O841" i="8" s="1"/>
  <c r="N70" i="8"/>
  <c r="O70" i="8" s="1"/>
  <c r="N1235" i="8"/>
  <c r="O1235" i="8" s="1"/>
  <c r="N2287" i="8"/>
  <c r="O2287" i="8" s="1"/>
  <c r="N1506" i="8"/>
  <c r="O1506" i="8" s="1"/>
  <c r="N2582" i="8"/>
  <c r="O2582" i="8" s="1"/>
  <c r="N3703" i="8"/>
  <c r="O3703" i="8" s="1"/>
  <c r="N4329" i="8"/>
  <c r="O4329" i="8" s="1"/>
  <c r="N797" i="8"/>
  <c r="O797" i="8" s="1"/>
  <c r="N933" i="8"/>
  <c r="O933" i="8" s="1"/>
  <c r="N732" i="8"/>
  <c r="O732" i="8" s="1"/>
  <c r="N208" i="8"/>
  <c r="O208" i="8" s="1"/>
  <c r="N719" i="8"/>
  <c r="O719" i="8" s="1"/>
  <c r="N2179" i="8"/>
  <c r="O2179" i="8" s="1"/>
  <c r="N2127" i="8"/>
  <c r="O2127" i="8" s="1"/>
  <c r="N1521" i="8"/>
  <c r="O1521" i="8" s="1"/>
  <c r="N1801" i="8"/>
  <c r="O1801" i="8" s="1"/>
  <c r="N3178" i="8"/>
  <c r="O3178" i="8" s="1"/>
  <c r="N2016" i="8"/>
  <c r="O2016" i="8" s="1"/>
  <c r="N2867" i="8"/>
  <c r="O2867" i="8" s="1"/>
  <c r="N3306" i="8"/>
  <c r="O3306" i="8" s="1"/>
  <c r="N2882" i="8"/>
  <c r="O2882" i="8" s="1"/>
  <c r="N3564" i="8"/>
  <c r="O3564" i="8" s="1"/>
  <c r="N3329" i="8"/>
  <c r="O3329" i="8" s="1"/>
  <c r="N4003" i="8"/>
  <c r="O4003" i="8" s="1"/>
  <c r="N4374" i="8"/>
  <c r="O4374" i="8" s="1"/>
  <c r="N53" i="8"/>
  <c r="O53" i="8" s="1"/>
  <c r="N1025" i="8"/>
  <c r="O1025" i="8" s="1"/>
  <c r="N1600" i="8"/>
  <c r="O1600" i="8" s="1"/>
  <c r="N885" i="8"/>
  <c r="O885" i="8" s="1"/>
  <c r="N2884" i="8"/>
  <c r="O2884" i="8" s="1"/>
  <c r="N2717" i="8"/>
  <c r="O2717" i="8" s="1"/>
  <c r="N2606" i="8"/>
  <c r="O2606" i="8" s="1"/>
  <c r="N3688" i="8"/>
  <c r="O3688" i="8" s="1"/>
  <c r="N3495" i="8"/>
  <c r="O3495" i="8" s="1"/>
  <c r="N1020" i="8"/>
  <c r="O1020" i="8" s="1"/>
  <c r="N1606" i="8"/>
  <c r="O1606" i="8" s="1"/>
  <c r="N1595" i="8"/>
  <c r="O1595" i="8" s="1"/>
  <c r="N2932" i="8"/>
  <c r="O2932" i="8" s="1"/>
  <c r="N1667" i="8"/>
  <c r="O1667" i="8" s="1"/>
  <c r="N973" i="8"/>
  <c r="O973" i="8" s="1"/>
  <c r="N1189" i="8"/>
  <c r="O1189" i="8" s="1"/>
  <c r="N2982" i="8"/>
  <c r="O2982" i="8" s="1"/>
  <c r="N3046" i="8"/>
  <c r="O3046" i="8" s="1"/>
  <c r="N2851" i="8"/>
  <c r="O2851" i="8" s="1"/>
  <c r="N1143" i="8"/>
  <c r="O1143" i="8" s="1"/>
  <c r="N2219" i="8"/>
  <c r="O2219" i="8" s="1"/>
  <c r="N3228" i="8"/>
  <c r="O3228" i="8" s="1"/>
  <c r="N3020" i="8"/>
  <c r="O3020" i="8" s="1"/>
  <c r="N3091" i="8"/>
  <c r="O3091" i="8" s="1"/>
  <c r="N3063" i="8"/>
  <c r="O3063" i="8" s="1"/>
  <c r="N2881" i="8"/>
  <c r="O2881" i="8" s="1"/>
  <c r="N3860" i="8"/>
  <c r="O3860" i="8" s="1"/>
  <c r="N3281" i="8"/>
  <c r="O3281" i="8" s="1"/>
  <c r="N3568" i="8"/>
  <c r="O3568" i="8" s="1"/>
  <c r="N3609" i="8"/>
  <c r="O3609" i="8" s="1"/>
  <c r="N3949" i="8"/>
  <c r="O3949" i="8" s="1"/>
  <c r="N4995" i="8"/>
  <c r="O4995" i="8" s="1"/>
  <c r="N4877" i="8"/>
  <c r="O4877" i="8" s="1"/>
  <c r="N4245" i="8"/>
  <c r="O4245" i="8" s="1"/>
  <c r="N4955" i="8"/>
  <c r="O4955" i="8" s="1"/>
  <c r="N4983" i="8"/>
  <c r="O4983" i="8" s="1"/>
  <c r="N4902" i="8"/>
  <c r="O4902" i="8" s="1"/>
  <c r="N1178" i="8"/>
  <c r="O1178" i="8" s="1"/>
  <c r="N2678" i="8"/>
  <c r="O2678" i="8" s="1"/>
  <c r="N2470" i="8"/>
  <c r="O2470" i="8" s="1"/>
  <c r="N2837" i="8"/>
  <c r="O2837" i="8" s="1"/>
  <c r="N2868" i="8"/>
  <c r="O2868" i="8" s="1"/>
  <c r="N3003" i="8"/>
  <c r="O3003" i="8" s="1"/>
  <c r="N3362" i="8"/>
  <c r="O3362" i="8" s="1"/>
  <c r="N3347" i="8"/>
  <c r="O3347" i="8" s="1"/>
  <c r="N3655" i="8"/>
  <c r="O3655" i="8" s="1"/>
  <c r="N3898" i="8"/>
  <c r="O3898" i="8" s="1"/>
  <c r="N3753" i="8"/>
  <c r="O3753" i="8" s="1"/>
  <c r="N4070" i="8"/>
  <c r="O4070" i="8" s="1"/>
  <c r="N4427" i="8"/>
  <c r="O4427" i="8" s="1"/>
  <c r="N4356" i="8"/>
  <c r="O4356" i="8" s="1"/>
  <c r="N4713" i="8"/>
  <c r="O4713" i="8" s="1"/>
  <c r="N4266" i="8"/>
  <c r="O4266" i="8" s="1"/>
  <c r="N3586" i="8"/>
  <c r="O3586" i="8" s="1"/>
  <c r="N834" i="8"/>
  <c r="O834" i="8" s="1"/>
  <c r="N1383" i="8"/>
  <c r="O1383" i="8" s="1"/>
  <c r="N2488" i="8"/>
  <c r="O2488" i="8" s="1"/>
  <c r="N2998" i="8"/>
  <c r="O2998" i="8" s="1"/>
  <c r="N3090" i="8"/>
  <c r="O3090" i="8" s="1"/>
  <c r="N3079" i="8"/>
  <c r="O3079" i="8" s="1"/>
  <c r="N3707" i="8"/>
  <c r="O3707" i="8" s="1"/>
  <c r="N3576" i="8"/>
  <c r="O3576" i="8" s="1"/>
  <c r="N4244" i="8"/>
  <c r="O4244" i="8" s="1"/>
  <c r="N4841" i="8"/>
  <c r="O4841" i="8" s="1"/>
  <c r="N4283" i="8"/>
  <c r="O4283" i="8" s="1"/>
  <c r="N4690" i="8"/>
  <c r="O4690" i="8" s="1"/>
  <c r="N4976" i="8"/>
  <c r="O4976" i="8" s="1"/>
  <c r="N2205" i="8"/>
  <c r="O2205" i="8" s="1"/>
  <c r="N3299" i="8"/>
  <c r="O3299" i="8" s="1"/>
  <c r="N3501" i="8"/>
  <c r="O3501" i="8" s="1"/>
  <c r="N4688" i="8"/>
  <c r="O4688" i="8" s="1"/>
  <c r="N4563" i="8"/>
  <c r="O4563" i="8" s="1"/>
  <c r="N4990" i="8"/>
  <c r="O4990" i="8" s="1"/>
  <c r="N3422" i="8"/>
  <c r="O3422" i="8" s="1"/>
  <c r="N3276" i="8"/>
  <c r="O3276" i="8" s="1"/>
  <c r="N1556" i="8"/>
  <c r="O1556" i="8" s="1"/>
  <c r="N4958" i="8"/>
  <c r="O4958" i="8" s="1"/>
  <c r="N3560" i="8"/>
  <c r="O3560" i="8" s="1"/>
  <c r="N3549" i="8"/>
  <c r="O3549" i="8" s="1"/>
  <c r="N4905" i="8"/>
  <c r="O4905" i="8" s="1"/>
  <c r="N3022" i="8"/>
  <c r="O3022" i="8" s="1"/>
  <c r="N3284" i="8"/>
  <c r="O3284" i="8" s="1"/>
  <c r="N4514" i="8"/>
  <c r="O4514" i="8" s="1"/>
  <c r="N3332" i="8"/>
  <c r="O3332" i="8" s="1"/>
  <c r="N582" i="8"/>
  <c r="O582" i="8" s="1"/>
  <c r="N2958" i="8"/>
  <c r="O2958" i="8" s="1"/>
  <c r="N3187" i="8"/>
  <c r="O3187" i="8" s="1"/>
  <c r="N3867" i="8"/>
  <c r="O3867" i="8" s="1"/>
  <c r="N4120" i="8"/>
  <c r="O4120" i="8" s="1"/>
  <c r="N3955" i="8"/>
  <c r="O3955" i="8" s="1"/>
  <c r="N3658" i="8"/>
  <c r="O3658" i="8" s="1"/>
  <c r="N4527" i="8"/>
  <c r="O4527" i="8" s="1"/>
  <c r="N1381" i="8"/>
  <c r="O1381" i="8" s="1"/>
  <c r="N1825" i="8"/>
  <c r="O1825" i="8" s="1"/>
  <c r="N3460" i="8"/>
  <c r="O3460" i="8" s="1"/>
  <c r="N4124" i="8"/>
  <c r="O4124" i="8" s="1"/>
  <c r="N4625" i="8"/>
  <c r="O4625" i="8" s="1"/>
  <c r="N4723" i="8"/>
  <c r="O4723" i="8" s="1"/>
  <c r="N3448" i="8"/>
  <c r="O3448" i="8" s="1"/>
  <c r="N4970" i="8"/>
  <c r="O4970" i="8" s="1"/>
  <c r="N4611" i="8"/>
  <c r="O4611" i="8" s="1"/>
  <c r="N840" i="8"/>
  <c r="O840" i="8" s="1"/>
  <c r="N4982" i="8"/>
  <c r="O4982" i="8" s="1"/>
  <c r="N3786" i="8"/>
  <c r="O3786" i="8" s="1"/>
  <c r="N4860" i="8"/>
  <c r="O4860" i="8" s="1"/>
  <c r="N4206" i="8"/>
  <c r="O4206" i="8" s="1"/>
  <c r="N4152" i="8"/>
  <c r="O4152" i="8" s="1"/>
  <c r="N4450" i="8"/>
  <c r="O4450" i="8" s="1"/>
  <c r="N1883" i="8"/>
  <c r="O1883" i="8" s="1"/>
  <c r="N4653" i="8"/>
  <c r="O4653" i="8" s="1"/>
  <c r="N3271" i="8"/>
  <c r="O3271" i="8" s="1"/>
  <c r="N4763" i="8"/>
  <c r="O4763" i="8" s="1"/>
  <c r="N4844" i="8"/>
  <c r="O4844" i="8" s="1"/>
  <c r="N3719" i="8"/>
  <c r="O3719" i="8" s="1"/>
  <c r="N3749" i="8"/>
  <c r="O3749" i="8" s="1"/>
  <c r="N4105" i="8"/>
  <c r="O4105" i="8" s="1"/>
  <c r="N4129" i="8"/>
  <c r="O4129" i="8" s="1"/>
  <c r="N4853" i="8"/>
  <c r="O4853" i="8" s="1"/>
  <c r="N4114" i="8"/>
  <c r="O4114" i="8" s="1"/>
  <c r="N4699" i="8"/>
  <c r="O4699" i="8" s="1"/>
  <c r="N4310" i="8"/>
  <c r="O4310" i="8" s="1"/>
  <c r="N1495" i="8"/>
  <c r="O1495" i="8" s="1"/>
  <c r="N3196" i="8"/>
  <c r="O3196" i="8" s="1"/>
  <c r="N432" i="8"/>
  <c r="O432" i="8" s="1"/>
  <c r="N1480" i="8"/>
  <c r="O1480" i="8" s="1"/>
  <c r="N4348" i="8"/>
  <c r="O4348" i="8" s="1"/>
  <c r="N3647" i="8"/>
  <c r="O3647" i="8" s="1"/>
  <c r="N4832" i="8"/>
  <c r="O4832" i="8" s="1"/>
  <c r="N4875" i="8"/>
  <c r="O4875" i="8" s="1"/>
  <c r="N4962" i="8"/>
  <c r="O4962" i="8" s="1"/>
  <c r="N2269" i="8"/>
  <c r="O2269" i="8" s="1"/>
  <c r="N4382" i="8"/>
  <c r="O4382" i="8" s="1"/>
  <c r="N4267" i="8"/>
  <c r="O4267" i="8" s="1"/>
  <c r="N3103" i="8"/>
  <c r="O3103" i="8" s="1"/>
  <c r="N4520" i="8"/>
  <c r="O4520" i="8" s="1"/>
  <c r="N2210" i="8"/>
  <c r="O2210" i="8" s="1"/>
  <c r="N4067" i="8"/>
  <c r="O4067" i="8" s="1"/>
  <c r="N3911" i="8"/>
  <c r="O3911" i="8" s="1"/>
  <c r="N2143" i="8"/>
  <c r="O2143" i="8" s="1"/>
  <c r="N4911" i="8"/>
  <c r="O4911" i="8" s="1"/>
  <c r="U30" i="15"/>
  <c r="T38" i="15"/>
  <c r="T33" i="15"/>
  <c r="T34" i="15" s="1"/>
  <c r="S40" i="15"/>
  <c r="S41" i="15" s="1"/>
  <c r="D30" i="7"/>
  <c r="E30" i="7" s="1"/>
  <c r="F30" i="7" s="1"/>
  <c r="G30" i="7" s="1"/>
  <c r="D29" i="7"/>
  <c r="E29" i="7" s="1"/>
  <c r="F29" i="7" s="1"/>
  <c r="G29" i="7" s="1"/>
  <c r="E28" i="7"/>
  <c r="F28" i="7" s="1"/>
  <c r="D32" i="7"/>
  <c r="E32" i="7" s="1"/>
  <c r="F32" i="7" s="1"/>
  <c r="G32" i="7" s="1"/>
  <c r="D31" i="7"/>
  <c r="E31" i="7" s="1"/>
  <c r="F31" i="7" s="1"/>
  <c r="S42" i="19"/>
  <c r="S43" i="19"/>
  <c r="S44" i="12" s="1"/>
  <c r="S27" i="12"/>
  <c r="U30" i="21"/>
  <c r="T33" i="21"/>
  <c r="T34" i="21" s="1"/>
  <c r="R41" i="26"/>
  <c r="R39" i="26"/>
  <c r="S41" i="20"/>
  <c r="S39" i="20"/>
  <c r="S9" i="12"/>
  <c r="S33" i="26"/>
  <c r="S34" i="26" s="1"/>
  <c r="S40" i="26"/>
  <c r="T30" i="26"/>
  <c r="S38" i="26"/>
  <c r="U30" i="20"/>
  <c r="T33" i="20"/>
  <c r="T34" i="20" s="1"/>
  <c r="T38" i="20"/>
  <c r="T40" i="20"/>
  <c r="Q43" i="26"/>
  <c r="Q42" i="26"/>
  <c r="R8" i="12"/>
  <c r="R41" i="18"/>
  <c r="R40" i="18"/>
  <c r="T30" i="18"/>
  <c r="S33" i="18"/>
  <c r="S34" i="18" s="1"/>
  <c r="R38" i="18"/>
  <c r="R39" i="18" s="1"/>
  <c r="R42" i="21"/>
  <c r="R43" i="21" s="1"/>
  <c r="R50" i="12" s="1"/>
  <c r="R33" i="12"/>
  <c r="S42" i="17"/>
  <c r="S43" i="17" s="1"/>
  <c r="S47" i="12" s="1"/>
  <c r="S30" i="12"/>
  <c r="I48" i="6"/>
  <c r="I49" i="6" s="1"/>
  <c r="P42" i="6"/>
  <c r="P43" i="6" s="1"/>
  <c r="P44" i="6"/>
  <c r="P45" i="6" s="1"/>
  <c r="R43" i="20"/>
  <c r="R42" i="12" s="1"/>
  <c r="R42" i="20"/>
  <c r="R25" i="12"/>
  <c r="R42" i="16"/>
  <c r="R43" i="16" s="1"/>
  <c r="R46" i="12" s="1"/>
  <c r="R29" i="12"/>
  <c r="O36" i="12"/>
  <c r="O47" i="6"/>
  <c r="T41" i="19"/>
  <c r="T39" i="19"/>
  <c r="T11" i="12"/>
  <c r="R39" i="13"/>
  <c r="R41" i="13"/>
  <c r="R7" i="12"/>
  <c r="S38" i="16"/>
  <c r="S38" i="13"/>
  <c r="S33" i="13"/>
  <c r="S34" i="13" s="1"/>
  <c r="T30" i="13"/>
  <c r="S39" i="16"/>
  <c r="S41" i="16"/>
  <c r="S13" i="12"/>
  <c r="U30" i="16"/>
  <c r="T38" i="16"/>
  <c r="T33" i="16"/>
  <c r="T34" i="16" s="1"/>
  <c r="T40" i="16"/>
  <c r="D13" i="6"/>
  <c r="F13" i="6" s="1"/>
  <c r="S33" i="14"/>
  <c r="S34" i="14" s="1"/>
  <c r="T30" i="14"/>
  <c r="S38" i="14"/>
  <c r="V30" i="19"/>
  <c r="U33" i="19"/>
  <c r="U34" i="19" s="1"/>
  <c r="Q42" i="18"/>
  <c r="Q24" i="12"/>
  <c r="Q43" i="18"/>
  <c r="Q41" i="12" s="1"/>
  <c r="R42" i="15"/>
  <c r="R28" i="12"/>
  <c r="R43" i="15"/>
  <c r="R45" i="12" s="1"/>
  <c r="R41" i="14"/>
  <c r="R10" i="12"/>
  <c r="O9" i="6"/>
  <c r="R38" i="14"/>
  <c r="R39" i="14" s="1"/>
  <c r="P35" i="12"/>
  <c r="T41" i="17"/>
  <c r="T39" i="17"/>
  <c r="T14" i="12"/>
  <c r="Q42" i="14"/>
  <c r="Q43" i="14"/>
  <c r="Q43" i="12" s="1"/>
  <c r="Q26" i="12"/>
  <c r="N4689" i="8"/>
  <c r="O4689" i="8" s="1"/>
  <c r="N4869" i="8"/>
  <c r="O4869" i="8" s="1"/>
  <c r="N4810" i="8"/>
  <c r="O4810" i="8" s="1"/>
  <c r="N4485" i="8"/>
  <c r="O4485" i="8" s="1"/>
  <c r="N3954" i="8"/>
  <c r="O3954" i="8" s="1"/>
  <c r="N3903" i="8"/>
  <c r="O3903" i="8" s="1"/>
  <c r="N3888" i="8"/>
  <c r="O3888" i="8" s="1"/>
  <c r="N3804" i="8"/>
  <c r="O3804" i="8" s="1"/>
  <c r="N4217" i="8"/>
  <c r="O4217" i="8" s="1"/>
  <c r="N4599" i="8"/>
  <c r="O4599" i="8" s="1"/>
  <c r="N4731" i="8"/>
  <c r="O4731" i="8" s="1"/>
  <c r="N4971" i="8"/>
  <c r="O4971" i="8" s="1"/>
  <c r="N4323" i="8"/>
  <c r="O4323" i="8" s="1"/>
  <c r="N4231" i="8"/>
  <c r="O4231" i="8" s="1"/>
  <c r="N4592" i="8"/>
  <c r="O4592" i="8" s="1"/>
  <c r="N4741" i="8"/>
  <c r="O4741" i="8" s="1"/>
  <c r="N4897" i="8"/>
  <c r="O4897" i="8" s="1"/>
  <c r="N4387" i="8"/>
  <c r="O4387" i="8" s="1"/>
  <c r="N4987" i="8"/>
  <c r="O4987" i="8" s="1"/>
  <c r="N4722" i="8"/>
  <c r="O4722" i="8" s="1"/>
  <c r="N3596" i="8"/>
  <c r="O3596" i="8" s="1"/>
  <c r="N4343" i="8"/>
  <c r="O4343" i="8" s="1"/>
  <c r="N4066" i="8"/>
  <c r="O4066" i="8" s="1"/>
  <c r="N3692" i="8"/>
  <c r="O3692" i="8" s="1"/>
  <c r="N3677" i="8"/>
  <c r="O3677" i="8" s="1"/>
  <c r="N3611" i="8"/>
  <c r="O3611" i="8" s="1"/>
  <c r="N3884" i="8"/>
  <c r="O3884" i="8" s="1"/>
  <c r="N4486" i="8"/>
  <c r="O4486" i="8" s="1"/>
  <c r="N4048" i="8"/>
  <c r="O4048" i="8" s="1"/>
  <c r="N4541" i="8"/>
  <c r="O4541" i="8" s="1"/>
  <c r="N4757" i="8"/>
  <c r="O4757" i="8" s="1"/>
  <c r="N3790" i="8"/>
  <c r="O3790" i="8" s="1"/>
  <c r="N4207" i="8"/>
  <c r="O4207" i="8" s="1"/>
  <c r="N3339" i="8"/>
  <c r="O3339" i="8" s="1"/>
  <c r="N4116" i="8"/>
  <c r="O4116" i="8" s="1"/>
  <c r="N4065" i="8"/>
  <c r="O4065" i="8" s="1"/>
  <c r="N3019" i="8"/>
  <c r="O3019" i="8" s="1"/>
  <c r="N3301" i="8"/>
  <c r="O3301" i="8" s="1"/>
  <c r="N3162" i="8"/>
  <c r="O3162" i="8" s="1"/>
  <c r="N2948" i="8"/>
  <c r="O2948" i="8" s="1"/>
  <c r="N4805" i="8"/>
  <c r="O4805" i="8" s="1"/>
  <c r="N4424" i="8"/>
  <c r="O4424" i="8" s="1"/>
  <c r="N4001" i="8"/>
  <c r="O4001" i="8" s="1"/>
  <c r="N4019" i="8"/>
  <c r="O4019" i="8" s="1"/>
  <c r="N3320" i="8"/>
  <c r="O3320" i="8" s="1"/>
  <c r="N2900" i="8"/>
  <c r="O2900" i="8" s="1"/>
  <c r="N4752" i="8"/>
  <c r="O4752" i="8" s="1"/>
  <c r="N3615" i="8"/>
  <c r="O3615" i="8" s="1"/>
  <c r="N2964" i="8"/>
  <c r="O2964" i="8" s="1"/>
  <c r="N3074" i="8"/>
  <c r="O3074" i="8" s="1"/>
  <c r="N3735" i="8"/>
  <c r="O3735" i="8" s="1"/>
  <c r="N2509" i="8"/>
  <c r="O2509" i="8" s="1"/>
  <c r="N3068" i="8"/>
  <c r="O3068" i="8" s="1"/>
  <c r="N3508" i="8"/>
  <c r="O3508" i="8" s="1"/>
  <c r="N3021" i="8"/>
  <c r="O3021" i="8" s="1"/>
  <c r="N2887" i="8"/>
  <c r="O2887" i="8" s="1"/>
  <c r="N3319" i="8"/>
  <c r="O3319" i="8" s="1"/>
  <c r="N2870" i="8"/>
  <c r="O2870" i="8" s="1"/>
  <c r="N2839" i="8"/>
  <c r="O2839" i="8" s="1"/>
  <c r="N2601" i="8"/>
  <c r="O2601" i="8" s="1"/>
  <c r="N3464" i="8"/>
  <c r="O3464" i="8" s="1"/>
  <c r="N2754" i="8"/>
  <c r="O2754" i="8" s="1"/>
  <c r="N2459" i="8"/>
  <c r="O2459" i="8" s="1"/>
  <c r="N3366" i="8"/>
  <c r="O3366" i="8" s="1"/>
  <c r="N2886" i="8"/>
  <c r="O2886" i="8" s="1"/>
  <c r="N2580" i="8"/>
  <c r="O2580" i="8" s="1"/>
  <c r="N3171" i="8"/>
  <c r="O3171" i="8" s="1"/>
  <c r="N3083" i="8"/>
  <c r="O3083" i="8" s="1"/>
  <c r="N3007" i="8"/>
  <c r="O3007" i="8" s="1"/>
  <c r="N3341" i="8"/>
  <c r="O3341" i="8" s="1"/>
  <c r="N2477" i="8"/>
  <c r="O2477" i="8" s="1"/>
  <c r="N3159" i="8"/>
  <c r="O3159" i="8" s="1"/>
  <c r="N3334" i="8"/>
  <c r="O3334" i="8" s="1"/>
  <c r="N2647" i="8"/>
  <c r="O2647" i="8" s="1"/>
  <c r="N2825" i="8"/>
  <c r="O2825" i="8" s="1"/>
  <c r="N2936" i="8"/>
  <c r="O2936" i="8" s="1"/>
  <c r="N3111" i="8"/>
  <c r="O3111" i="8" s="1"/>
  <c r="N2623" i="8"/>
  <c r="O2623" i="8" s="1"/>
  <c r="N1997" i="8"/>
  <c r="O1997" i="8" s="1"/>
  <c r="N1837" i="8"/>
  <c r="O1837" i="8" s="1"/>
  <c r="N1832" i="8"/>
  <c r="O1832" i="8" s="1"/>
  <c r="N2027" i="8"/>
  <c r="O2027" i="8" s="1"/>
  <c r="N2247" i="8"/>
  <c r="O2247" i="8" s="1"/>
  <c r="N1881" i="8"/>
  <c r="O1881" i="8" s="1"/>
  <c r="N2272" i="8"/>
  <c r="O2272" i="8" s="1"/>
  <c r="N2267" i="8"/>
  <c r="O2267" i="8" s="1"/>
  <c r="N2334" i="8"/>
  <c r="O2334" i="8" s="1"/>
  <c r="N2563" i="8"/>
  <c r="O2563" i="8" s="1"/>
  <c r="N2010" i="8"/>
  <c r="O2010" i="8" s="1"/>
  <c r="N2632" i="8"/>
  <c r="O2632" i="8" s="1"/>
  <c r="N2780" i="8"/>
  <c r="O2780" i="8" s="1"/>
  <c r="N2491" i="8"/>
  <c r="O2491" i="8" s="1"/>
  <c r="N2295" i="8"/>
  <c r="O2295" i="8" s="1"/>
  <c r="N1427" i="8"/>
  <c r="O1427" i="8" s="1"/>
  <c r="N1677" i="8"/>
  <c r="O1677" i="8" s="1"/>
  <c r="N1805" i="8"/>
  <c r="O1805" i="8" s="1"/>
  <c r="N1740" i="8"/>
  <c r="O1740" i="8" s="1"/>
  <c r="N1087" i="8"/>
  <c r="O1087" i="8" s="1"/>
  <c r="N2059" i="8"/>
  <c r="O2059" i="8" s="1"/>
  <c r="N1994" i="8"/>
  <c r="O1994" i="8" s="1"/>
  <c r="N1649" i="8"/>
  <c r="O1649" i="8" s="1"/>
  <c r="N1479" i="8"/>
  <c r="O1479" i="8" s="1"/>
  <c r="N1670" i="8"/>
  <c r="O1670" i="8" s="1"/>
  <c r="N1534" i="8"/>
  <c r="O1534" i="8" s="1"/>
  <c r="N1494" i="8"/>
  <c r="O1494" i="8" s="1"/>
  <c r="N1376" i="8"/>
  <c r="O1376" i="8" s="1"/>
  <c r="N1271" i="8"/>
  <c r="O1271" i="8" s="1"/>
  <c r="N514" i="8"/>
  <c r="O514" i="8" s="1"/>
  <c r="N1121" i="8"/>
  <c r="O1121" i="8" s="1"/>
  <c r="N2618" i="8"/>
  <c r="O2618" i="8" s="1"/>
  <c r="N872" i="8"/>
  <c r="O872" i="8" s="1"/>
  <c r="N1289" i="8"/>
  <c r="O1289" i="8" s="1"/>
  <c r="N1195" i="8"/>
  <c r="O1195" i="8" s="1"/>
  <c r="N1086" i="8"/>
  <c r="O1086" i="8" s="1"/>
  <c r="N860" i="8"/>
  <c r="O860" i="8" s="1"/>
  <c r="N578" i="8"/>
  <c r="O578" i="8" s="1"/>
  <c r="N2254" i="8"/>
  <c r="O2254" i="8" s="1"/>
  <c r="N1223" i="8"/>
  <c r="O1223" i="8" s="1"/>
  <c r="N809" i="8"/>
  <c r="O809" i="8" s="1"/>
  <c r="N615" i="8"/>
  <c r="O615" i="8" s="1"/>
  <c r="N918" i="8"/>
  <c r="O918" i="8" s="1"/>
  <c r="N1907" i="8"/>
  <c r="O1907" i="8" s="1"/>
  <c r="N1345" i="8"/>
  <c r="O1345" i="8" s="1"/>
  <c r="N2044" i="8"/>
  <c r="O2044" i="8" s="1"/>
  <c r="B13" i="8"/>
  <c r="N2296" i="8"/>
  <c r="O2296" i="8" s="1"/>
  <c r="N637" i="8"/>
  <c r="O637" i="8" s="1"/>
  <c r="N394" i="8"/>
  <c r="O394" i="8" s="1"/>
  <c r="N362" i="8"/>
  <c r="O362" i="8" s="1"/>
  <c r="N351" i="8"/>
  <c r="O351" i="8" s="1"/>
  <c r="N690" i="8"/>
  <c r="O690" i="8" s="1"/>
  <c r="N378" i="8"/>
  <c r="O378" i="8" s="1"/>
  <c r="N45" i="8"/>
  <c r="O45" i="8" s="1"/>
  <c r="N191" i="8"/>
  <c r="O191" i="8" s="1"/>
  <c r="N1350" i="8"/>
  <c r="O1350" i="8" s="1"/>
  <c r="N1274" i="8"/>
  <c r="O1274" i="8" s="1"/>
  <c r="N786" i="8"/>
  <c r="O786" i="8" s="1"/>
  <c r="N895" i="8"/>
  <c r="O895" i="8" s="1"/>
  <c r="N975" i="8"/>
  <c r="O975" i="8" s="1"/>
  <c r="N1191" i="8"/>
  <c r="O1191" i="8" s="1"/>
  <c r="N938" i="8"/>
  <c r="O938" i="8" s="1"/>
  <c r="N858" i="8"/>
  <c r="O858" i="8" s="1"/>
  <c r="N1209" i="8"/>
  <c r="O1209" i="8" s="1"/>
  <c r="N894" i="8"/>
  <c r="O894" i="8" s="1"/>
  <c r="N284" i="8"/>
  <c r="O284" i="8" s="1"/>
  <c r="N189" i="8"/>
  <c r="O189" i="8" s="1"/>
  <c r="N1066" i="8"/>
  <c r="O1066" i="8" s="1"/>
  <c r="N633" i="8"/>
  <c r="O633" i="8" s="1"/>
  <c r="N117" i="8"/>
  <c r="O117" i="8" s="1"/>
  <c r="N76" i="8"/>
  <c r="O76" i="8" s="1"/>
  <c r="N766" i="8"/>
  <c r="O766" i="8" s="1"/>
  <c r="N492" i="8"/>
  <c r="O492" i="8" s="1"/>
  <c r="N5" i="8"/>
  <c r="O5" i="8" s="1"/>
  <c r="N370" i="8"/>
  <c r="O370" i="8" s="1"/>
  <c r="N13" i="8"/>
  <c r="O13" i="8" s="1"/>
  <c r="N226" i="8"/>
  <c r="O226" i="8" s="1"/>
  <c r="N253" i="8"/>
  <c r="O253" i="8" s="1"/>
  <c r="N942" i="8"/>
  <c r="O942" i="8" s="1"/>
  <c r="N1227" i="8"/>
  <c r="O1227" i="8" s="1"/>
  <c r="N1844" i="8"/>
  <c r="O1844" i="8" s="1"/>
  <c r="N793" i="8"/>
  <c r="O793" i="8" s="1"/>
  <c r="N902" i="8"/>
  <c r="O902" i="8" s="1"/>
  <c r="N1418" i="8"/>
  <c r="O1418" i="8" s="1"/>
  <c r="N996" i="8"/>
  <c r="O996" i="8" s="1"/>
  <c r="N2714" i="8"/>
  <c r="O2714" i="8" s="1"/>
  <c r="N1702" i="8"/>
  <c r="O1702" i="8" s="1"/>
  <c r="N1812" i="8"/>
  <c r="O1812" i="8" s="1"/>
  <c r="N2301" i="8"/>
  <c r="O2301" i="8" s="1"/>
  <c r="N2448" i="8"/>
  <c r="O2448" i="8" s="1"/>
  <c r="N2209" i="8"/>
  <c r="O2209" i="8" s="1"/>
  <c r="N3217" i="8"/>
  <c r="O3217" i="8" s="1"/>
  <c r="N2796" i="8"/>
  <c r="O2796" i="8" s="1"/>
  <c r="N2542" i="8"/>
  <c r="O2542" i="8" s="1"/>
  <c r="N4994" i="8"/>
  <c r="O4994" i="8" s="1"/>
  <c r="N2367" i="8"/>
  <c r="O2367" i="8" s="1"/>
  <c r="N3539" i="8"/>
  <c r="O3539" i="8" s="1"/>
  <c r="N3952" i="8"/>
  <c r="O3952" i="8" s="1"/>
  <c r="N3547" i="8"/>
  <c r="O3547" i="8" s="1"/>
  <c r="N3863" i="8"/>
  <c r="O3863" i="8" s="1"/>
  <c r="N194" i="8"/>
  <c r="O194" i="8" s="1"/>
  <c r="N2555" i="8"/>
  <c r="O2555" i="8" s="1"/>
  <c r="N588" i="8"/>
  <c r="O588" i="8" s="1"/>
  <c r="N739" i="8"/>
  <c r="O739" i="8" s="1"/>
  <c r="N485" i="8"/>
  <c r="O485" i="8" s="1"/>
  <c r="N1207" i="8"/>
  <c r="O1207" i="8" s="1"/>
  <c r="N2250" i="8"/>
  <c r="O2250" i="8" s="1"/>
  <c r="N3503" i="8"/>
  <c r="O3503" i="8" s="1"/>
  <c r="N2603" i="8"/>
  <c r="O2603" i="8" s="1"/>
  <c r="N2515" i="8"/>
  <c r="O2515" i="8" s="1"/>
  <c r="N2482" i="8"/>
  <c r="O2482" i="8" s="1"/>
  <c r="N3268" i="8"/>
  <c r="O3268" i="8" s="1"/>
  <c r="N2802" i="8"/>
  <c r="O2802" i="8" s="1"/>
  <c r="N3493" i="8"/>
  <c r="O3493" i="8" s="1"/>
  <c r="N3669" i="8"/>
  <c r="O3669" i="8" s="1"/>
  <c r="N3161" i="8"/>
  <c r="O3161" i="8" s="1"/>
  <c r="N2557" i="8"/>
  <c r="O2557" i="8" s="1"/>
  <c r="N3308" i="8"/>
  <c r="O3308" i="8" s="1"/>
  <c r="N3889" i="8"/>
  <c r="O3889" i="8" s="1"/>
  <c r="N3835" i="8"/>
  <c r="O3835" i="8" s="1"/>
  <c r="N3992" i="8"/>
  <c r="O3992" i="8" s="1"/>
  <c r="N4511" i="8"/>
  <c r="O4511" i="8" s="1"/>
  <c r="N402" i="8"/>
  <c r="O402" i="8" s="1"/>
  <c r="N1739" i="8"/>
  <c r="O1739" i="8" s="1"/>
  <c r="N371" i="8"/>
  <c r="O371" i="8" s="1"/>
  <c r="N593" i="8"/>
  <c r="O593" i="8" s="1"/>
  <c r="N799" i="8"/>
  <c r="O799" i="8" s="1"/>
  <c r="N474" i="8"/>
  <c r="O474" i="8" s="1"/>
  <c r="N1003" i="8"/>
  <c r="O1003" i="8" s="1"/>
  <c r="N81" i="8"/>
  <c r="O81" i="8" s="1"/>
  <c r="N2038" i="8"/>
  <c r="O2038" i="8" s="1"/>
  <c r="N1090" i="8"/>
  <c r="O1090" i="8" s="1"/>
  <c r="N839" i="8"/>
  <c r="O839" i="8" s="1"/>
  <c r="N2086" i="8"/>
  <c r="O2086" i="8" s="1"/>
  <c r="N3741" i="8"/>
  <c r="O3741" i="8" s="1"/>
  <c r="N3563" i="8"/>
  <c r="O3563" i="8" s="1"/>
  <c r="N4811" i="8"/>
  <c r="O4811" i="8" s="1"/>
  <c r="N4475" i="8"/>
  <c r="O4475" i="8" s="1"/>
  <c r="N3942" i="8"/>
  <c r="O3942" i="8" s="1"/>
  <c r="N4594" i="8"/>
  <c r="O4594" i="8" s="1"/>
  <c r="N3742" i="8"/>
  <c r="O3742" i="8" s="1"/>
  <c r="N4891" i="8"/>
  <c r="O4891" i="8" s="1"/>
  <c r="N4929" i="8"/>
  <c r="O4929" i="8" s="1"/>
  <c r="N4861" i="8"/>
  <c r="O4861" i="8" s="1"/>
  <c r="N4742" i="8"/>
  <c r="O4742" i="8" s="1"/>
  <c r="N2146" i="8"/>
  <c r="O2146" i="8" s="1"/>
  <c r="N824" i="8"/>
  <c r="O824" i="8" s="1"/>
  <c r="N1046" i="8"/>
  <c r="O1046" i="8" s="1"/>
  <c r="N1102" i="8"/>
  <c r="O1102" i="8" s="1"/>
  <c r="N994" i="8"/>
  <c r="O994" i="8" s="1"/>
  <c r="N1466" i="8"/>
  <c r="O1466" i="8" s="1"/>
  <c r="N770" i="8"/>
  <c r="O770" i="8" s="1"/>
  <c r="N1874" i="8"/>
  <c r="O1874" i="8" s="1"/>
  <c r="N1934" i="8"/>
  <c r="O1934" i="8" s="1"/>
  <c r="N2761" i="8"/>
  <c r="O2761" i="8" s="1"/>
  <c r="N2098" i="8"/>
  <c r="O2098" i="8" s="1"/>
  <c r="N2663" i="8"/>
  <c r="O2663" i="8" s="1"/>
  <c r="N2611" i="8"/>
  <c r="O2611" i="8" s="1"/>
  <c r="N2576" i="8"/>
  <c r="O2576" i="8" s="1"/>
  <c r="N2635" i="8"/>
  <c r="O2635" i="8" s="1"/>
  <c r="N4011" i="8"/>
  <c r="O4011" i="8" s="1"/>
  <c r="N2893" i="8"/>
  <c r="O2893" i="8" s="1"/>
  <c r="N3569" i="8"/>
  <c r="O3569" i="8" s="1"/>
  <c r="N4460" i="8"/>
  <c r="O4460" i="8" s="1"/>
  <c r="N3916" i="8"/>
  <c r="O3916" i="8" s="1"/>
  <c r="N3581" i="8"/>
  <c r="O3581" i="8" s="1"/>
  <c r="N3837" i="8"/>
  <c r="O3837" i="8" s="1"/>
  <c r="N4073" i="8"/>
  <c r="O4073" i="8" s="1"/>
  <c r="N4773" i="8"/>
  <c r="O4773" i="8" s="1"/>
  <c r="N1468" i="8"/>
  <c r="O1468" i="8" s="1"/>
  <c r="N179" i="8"/>
  <c r="O179" i="8" s="1"/>
  <c r="N162" i="8"/>
  <c r="O162" i="8" s="1"/>
  <c r="N269" i="8"/>
  <c r="O269" i="8" s="1"/>
  <c r="N63" i="8"/>
  <c r="O63" i="8" s="1"/>
  <c r="N1854" i="8"/>
  <c r="O1854" i="8" s="1"/>
  <c r="N584" i="8"/>
  <c r="O584" i="8" s="1"/>
  <c r="N526" i="8"/>
  <c r="O526" i="8" s="1"/>
  <c r="N1052" i="8"/>
  <c r="O1052" i="8" s="1"/>
  <c r="N1069" i="8"/>
  <c r="O1069" i="8" s="1"/>
  <c r="N1447" i="8"/>
  <c r="O1447" i="8" s="1"/>
  <c r="N910" i="8"/>
  <c r="O910" i="8" s="1"/>
  <c r="N1326" i="8"/>
  <c r="O1326" i="8" s="1"/>
  <c r="N1651" i="8"/>
  <c r="O1651" i="8" s="1"/>
  <c r="N2737" i="8"/>
  <c r="O2737" i="8" s="1"/>
  <c r="N2152" i="8"/>
  <c r="O2152" i="8" s="1"/>
  <c r="N1965" i="8"/>
  <c r="O1965" i="8" s="1"/>
  <c r="N3288" i="8"/>
  <c r="O3288" i="8" s="1"/>
  <c r="N2719" i="8"/>
  <c r="O2719" i="8" s="1"/>
  <c r="N2609" i="8"/>
  <c r="O2609" i="8" s="1"/>
  <c r="N2784" i="8"/>
  <c r="O2784" i="8" s="1"/>
  <c r="N3038" i="8"/>
  <c r="O3038" i="8" s="1"/>
  <c r="N3253" i="8"/>
  <c r="O3253" i="8" s="1"/>
  <c r="N2790" i="8"/>
  <c r="O2790" i="8" s="1"/>
  <c r="N3133" i="8"/>
  <c r="O3133" i="8" s="1"/>
  <c r="N2977" i="8"/>
  <c r="O2977" i="8" s="1"/>
  <c r="N3807" i="8"/>
  <c r="O3807" i="8" s="1"/>
  <c r="N3760" i="8"/>
  <c r="O3760" i="8" s="1"/>
  <c r="N4915" i="8"/>
  <c r="O4915" i="8" s="1"/>
  <c r="N4654" i="8"/>
  <c r="O4654" i="8" s="1"/>
  <c r="N4605" i="8"/>
  <c r="O4605" i="8" s="1"/>
  <c r="N4104" i="8"/>
  <c r="O4104" i="8" s="1"/>
  <c r="N618" i="8"/>
  <c r="O618" i="8" s="1"/>
  <c r="N116" i="8"/>
  <c r="O116" i="8" s="1"/>
  <c r="N289" i="8"/>
  <c r="O289" i="8" s="1"/>
  <c r="N447" i="8"/>
  <c r="O447" i="8" s="1"/>
  <c r="N641" i="8"/>
  <c r="O641" i="8" s="1"/>
  <c r="N848" i="8"/>
  <c r="O848" i="8" s="1"/>
  <c r="N1545" i="8"/>
  <c r="O1545" i="8" s="1"/>
  <c r="N1309" i="8"/>
  <c r="O1309" i="8" s="1"/>
  <c r="N937" i="8"/>
  <c r="O937" i="8" s="1"/>
  <c r="N2290" i="8"/>
  <c r="O2290" i="8" s="1"/>
  <c r="N1141" i="8"/>
  <c r="O1141" i="8" s="1"/>
  <c r="N1536" i="8"/>
  <c r="O1536" i="8" s="1"/>
  <c r="N1929" i="8"/>
  <c r="O1929" i="8" s="1"/>
  <c r="N2649" i="8"/>
  <c r="O2649" i="8" s="1"/>
  <c r="N2281" i="8"/>
  <c r="O2281" i="8" s="1"/>
  <c r="N3870" i="8"/>
  <c r="O3870" i="8" s="1"/>
  <c r="N2073" i="8"/>
  <c r="O2073" i="8" s="1"/>
  <c r="N2783" i="8"/>
  <c r="O2783" i="8" s="1"/>
  <c r="N2808" i="8"/>
  <c r="O2808" i="8" s="1"/>
  <c r="N2778" i="8"/>
  <c r="O2778" i="8" s="1"/>
  <c r="N3127" i="8"/>
  <c r="O3127" i="8" s="1"/>
  <c r="N3578" i="8"/>
  <c r="O3578" i="8" s="1"/>
  <c r="N4430" i="8"/>
  <c r="O4430" i="8" s="1"/>
  <c r="N3211" i="8"/>
  <c r="O3211" i="8" s="1"/>
  <c r="N4558" i="8"/>
  <c r="O4558" i="8" s="1"/>
  <c r="N3813" i="8"/>
  <c r="O3813" i="8" s="1"/>
  <c r="N4904" i="8"/>
  <c r="O4904" i="8" s="1"/>
  <c r="N546" i="8"/>
  <c r="O546" i="8" s="1"/>
  <c r="N427" i="8"/>
  <c r="O427" i="8" s="1"/>
  <c r="N2315" i="8"/>
  <c r="O2315" i="8" s="1"/>
  <c r="N1505" i="8"/>
  <c r="O1505" i="8" s="1"/>
  <c r="N1252" i="8"/>
  <c r="O1252" i="8" s="1"/>
  <c r="N1119" i="8"/>
  <c r="O1119" i="8" s="1"/>
  <c r="N2630" i="8"/>
  <c r="O2630" i="8" s="1"/>
  <c r="N1378" i="8"/>
  <c r="O1378" i="8" s="1"/>
  <c r="N1622" i="8"/>
  <c r="O1622" i="8" s="1"/>
  <c r="N2668" i="8"/>
  <c r="O2668" i="8" s="1"/>
  <c r="N1961" i="8"/>
  <c r="O1961" i="8" s="1"/>
  <c r="N4087" i="8"/>
  <c r="O4087" i="8" s="1"/>
  <c r="N2873" i="8"/>
  <c r="O2873" i="8" s="1"/>
  <c r="N263" i="8"/>
  <c r="O263" i="8" s="1"/>
  <c r="N1056" i="8"/>
  <c r="O1056" i="8" s="1"/>
  <c r="N2264" i="8"/>
  <c r="O2264" i="8" s="1"/>
  <c r="N1553" i="8"/>
  <c r="O1553" i="8" s="1"/>
  <c r="N1258" i="8"/>
  <c r="O1258" i="8" s="1"/>
  <c r="N1608" i="8"/>
  <c r="O1608" i="8" s="1"/>
  <c r="N710" i="8"/>
  <c r="O710" i="8" s="1"/>
  <c r="N1426" i="8"/>
  <c r="O1426" i="8" s="1"/>
  <c r="N2125" i="8"/>
  <c r="O2125" i="8" s="1"/>
  <c r="N1721" i="8"/>
  <c r="O1721" i="8" s="1"/>
  <c r="N2374" i="8"/>
  <c r="O2374" i="8" s="1"/>
  <c r="N2758" i="8"/>
  <c r="O2758" i="8" s="1"/>
  <c r="N4536" i="8"/>
  <c r="O4536" i="8" s="1"/>
  <c r="N587" i="8"/>
  <c r="O587" i="8" s="1"/>
  <c r="N212" i="8"/>
  <c r="O212" i="8" s="1"/>
  <c r="N503" i="8"/>
  <c r="O503" i="8" s="1"/>
  <c r="N220" i="8"/>
  <c r="O220" i="8" s="1"/>
  <c r="N3131" i="8"/>
  <c r="O3131" i="8" s="1"/>
  <c r="N1524" i="8"/>
  <c r="O1524" i="8" s="1"/>
  <c r="N2858" i="8"/>
  <c r="O2858" i="8" s="1"/>
  <c r="N2692" i="8"/>
  <c r="O2692" i="8" s="1"/>
  <c r="N2586" i="8"/>
  <c r="O2586" i="8" s="1"/>
  <c r="N3128" i="8"/>
  <c r="O3128" i="8" s="1"/>
  <c r="N2257" i="8"/>
  <c r="O2257" i="8" s="1"/>
  <c r="N3194" i="8"/>
  <c r="O3194" i="8" s="1"/>
  <c r="N4988" i="8"/>
  <c r="O4988" i="8" s="1"/>
  <c r="N3827" i="8"/>
  <c r="O3827" i="8" s="1"/>
  <c r="N2874" i="8"/>
  <c r="O2874" i="8" s="1"/>
  <c r="N3143" i="8"/>
  <c r="O3143" i="8" s="1"/>
  <c r="N257" i="8"/>
  <c r="O257" i="8" s="1"/>
  <c r="N386" i="8"/>
  <c r="O386" i="8" s="1"/>
  <c r="N1024" i="8"/>
  <c r="O1024" i="8" s="1"/>
  <c r="N345" i="8"/>
  <c r="O345" i="8" s="1"/>
  <c r="N1601" i="8"/>
  <c r="O1601" i="8" s="1"/>
  <c r="N678" i="8"/>
  <c r="O678" i="8" s="1"/>
  <c r="N1706" i="8"/>
  <c r="O1706" i="8" s="1"/>
  <c r="N1815" i="8"/>
  <c r="O1815" i="8" s="1"/>
  <c r="N2089" i="8"/>
  <c r="O2089" i="8" s="1"/>
  <c r="N2799" i="8"/>
  <c r="O2799" i="8" s="1"/>
  <c r="N2604" i="8"/>
  <c r="O2604" i="8" s="1"/>
  <c r="N2077" i="8"/>
  <c r="O2077" i="8" s="1"/>
  <c r="N3023" i="8"/>
  <c r="O3023" i="8" s="1"/>
  <c r="N3013" i="8"/>
  <c r="O3013" i="8" s="1"/>
  <c r="N2605" i="8"/>
  <c r="O2605" i="8" s="1"/>
  <c r="N645" i="8"/>
  <c r="O645" i="8" s="1"/>
  <c r="N1174" i="8"/>
  <c r="O1174" i="8" s="1"/>
  <c r="N2201" i="8"/>
  <c r="O2201" i="8" s="1"/>
  <c r="N1215" i="8"/>
  <c r="O1215" i="8" s="1"/>
  <c r="N742" i="8"/>
  <c r="O742" i="8" s="1"/>
  <c r="N1686" i="8"/>
  <c r="O1686" i="8" s="1"/>
  <c r="N1394" i="8"/>
  <c r="O1394" i="8" s="1"/>
  <c r="N1323" i="8"/>
  <c r="O1323" i="8" s="1"/>
  <c r="N1712" i="8"/>
  <c r="O1712" i="8" s="1"/>
  <c r="N1873" i="8"/>
  <c r="O1873" i="8" s="1"/>
  <c r="N1019" i="8"/>
  <c r="O1019" i="8" s="1"/>
  <c r="N1813" i="8"/>
  <c r="O1813" i="8" s="1"/>
  <c r="N2319" i="8"/>
  <c r="O2319" i="8" s="1"/>
  <c r="N2387" i="8"/>
  <c r="O2387" i="8" s="1"/>
  <c r="N2207" i="8"/>
  <c r="O2207" i="8" s="1"/>
  <c r="N2" i="8"/>
  <c r="N1385" i="8"/>
  <c r="O1385" i="8" s="1"/>
  <c r="N516" i="8"/>
  <c r="O516" i="8" s="1"/>
  <c r="N688" i="8"/>
  <c r="O688" i="8" s="1"/>
  <c r="N483" i="8"/>
  <c r="O483" i="8" s="1"/>
  <c r="N589" i="8"/>
  <c r="O589" i="8" s="1"/>
  <c r="N367" i="8"/>
  <c r="O367" i="8" s="1"/>
  <c r="N662" i="8"/>
  <c r="O662" i="8" s="1"/>
  <c r="N359" i="8"/>
  <c r="O359" i="8" s="1"/>
  <c r="N798" i="8"/>
  <c r="O798" i="8" s="1"/>
  <c r="N1692" i="8"/>
  <c r="O1692" i="8" s="1"/>
  <c r="N775" i="8"/>
  <c r="O775" i="8" s="1"/>
  <c r="N1544" i="8"/>
  <c r="O1544" i="8" s="1"/>
  <c r="N102" i="8"/>
  <c r="O102" i="8" s="1"/>
  <c r="N1298" i="8"/>
  <c r="O1298" i="8" s="1"/>
  <c r="N1878" i="8"/>
  <c r="O1878" i="8" s="1"/>
  <c r="N749" i="8"/>
  <c r="O749" i="8" s="1"/>
  <c r="N512" i="8"/>
  <c r="O512" i="8" s="1"/>
  <c r="N2322" i="8"/>
  <c r="O2322" i="8" s="1"/>
  <c r="N1648" i="8"/>
  <c r="O1648" i="8" s="1"/>
  <c r="N42" i="8"/>
  <c r="O42" i="8" s="1"/>
  <c r="N674" i="8"/>
  <c r="O674" i="8" s="1"/>
  <c r="N870" i="8"/>
  <c r="O870" i="8" s="1"/>
  <c r="N1760" i="8"/>
  <c r="O1760" i="8" s="1"/>
  <c r="N926" i="8"/>
  <c r="O926" i="8" s="1"/>
  <c r="N1824" i="8"/>
  <c r="O1824" i="8" s="1"/>
  <c r="N108" i="8"/>
  <c r="O108" i="8" s="1"/>
  <c r="N318" i="8"/>
  <c r="O318" i="8" s="1"/>
  <c r="N774" i="8"/>
  <c r="O774" i="8" s="1"/>
  <c r="N853" i="8"/>
  <c r="O853" i="8" s="1"/>
  <c r="N635" i="8"/>
  <c r="O635" i="8" s="1"/>
  <c r="N636" i="8"/>
  <c r="O636" i="8" s="1"/>
  <c r="N450" i="8"/>
  <c r="O450" i="8" s="1"/>
  <c r="N1780" i="8"/>
  <c r="O1780" i="8" s="1"/>
  <c r="N1453" i="8"/>
  <c r="O1453" i="8" s="1"/>
  <c r="N1766" i="8"/>
  <c r="O1766" i="8" s="1"/>
  <c r="N1059" i="8"/>
  <c r="O1059" i="8" s="1"/>
  <c r="N1455" i="8"/>
  <c r="O1455" i="8" s="1"/>
  <c r="N1006" i="8"/>
  <c r="O1006" i="8" s="1"/>
  <c r="N659" i="8"/>
  <c r="O659" i="8" s="1"/>
  <c r="N251" i="8"/>
  <c r="O251" i="8" s="1"/>
  <c r="N1950" i="8"/>
  <c r="O1950" i="8" s="1"/>
  <c r="N2852" i="8"/>
  <c r="O2852" i="8" s="1"/>
  <c r="N1306" i="8"/>
  <c r="O1306" i="8" s="1"/>
  <c r="N2117" i="8"/>
  <c r="O2117" i="8" s="1"/>
  <c r="N1001" i="8"/>
  <c r="O1001" i="8" s="1"/>
  <c r="N2118" i="8"/>
  <c r="O2118" i="8" s="1"/>
  <c r="N1012" i="8"/>
  <c r="O1012" i="8" s="1"/>
  <c r="N2625" i="8"/>
  <c r="O2625" i="8" s="1"/>
  <c r="N258" i="8"/>
  <c r="O258" i="8" s="1"/>
  <c r="N675" i="8"/>
  <c r="O675" i="8" s="1"/>
  <c r="N1392" i="8"/>
  <c r="O1392" i="8" s="1"/>
  <c r="N689" i="8"/>
  <c r="O689" i="8" s="1"/>
  <c r="N560" i="8"/>
  <c r="O560" i="8" s="1"/>
  <c r="N96" i="8"/>
  <c r="O96" i="8" s="1"/>
  <c r="N498" i="8"/>
  <c r="O498" i="8" s="1"/>
  <c r="N971" i="8"/>
  <c r="O971" i="8" s="1"/>
  <c r="N1465" i="8"/>
  <c r="O1465" i="8" s="1"/>
  <c r="N1054" i="8"/>
  <c r="O1054" i="8" s="1"/>
  <c r="N548" i="8"/>
  <c r="O548" i="8" s="1"/>
  <c r="N130" i="8"/>
  <c r="O130" i="8" s="1"/>
  <c r="N2056" i="8"/>
  <c r="O2056" i="8" s="1"/>
  <c r="N769" i="8"/>
  <c r="O769" i="8" s="1"/>
  <c r="N549" i="8"/>
  <c r="O549" i="8" s="1"/>
  <c r="N137" i="8"/>
  <c r="O137" i="8" s="1"/>
  <c r="N2165" i="8"/>
  <c r="O2165" i="8" s="1"/>
  <c r="N972" i="8"/>
  <c r="O972" i="8" s="1"/>
  <c r="N8" i="8"/>
  <c r="O8" i="8" s="1"/>
  <c r="N957" i="8"/>
  <c r="O957" i="8" s="1"/>
  <c r="N958" i="8"/>
  <c r="O958" i="8" s="1"/>
  <c r="N2203" i="8"/>
  <c r="O2203" i="8" s="1"/>
  <c r="N1690" i="8"/>
  <c r="O1690" i="8" s="1"/>
  <c r="N211" i="8"/>
  <c r="O211" i="8" s="1"/>
  <c r="N1000" i="8"/>
  <c r="O1000" i="8" s="1"/>
  <c r="N366" i="8"/>
  <c r="O366" i="8" s="1"/>
  <c r="N532" i="8"/>
  <c r="O532" i="8" s="1"/>
  <c r="N1216" i="8"/>
  <c r="O1216" i="8" s="1"/>
  <c r="N90" i="8"/>
  <c r="O90" i="8" s="1"/>
  <c r="N511" i="8"/>
  <c r="O511" i="8" s="1"/>
  <c r="N1250" i="8"/>
  <c r="O1250" i="8" s="1"/>
  <c r="N47" i="8"/>
  <c r="O47" i="8" s="1"/>
  <c r="N1222" i="8"/>
  <c r="O1222" i="8" s="1"/>
  <c r="N305" i="8"/>
  <c r="O305" i="8" s="1"/>
  <c r="N802" i="8"/>
  <c r="O802" i="8" s="1"/>
  <c r="N554" i="8"/>
  <c r="O554" i="8" s="1"/>
  <c r="N2530" i="8"/>
  <c r="O2530" i="8" s="1"/>
  <c r="N297" i="8"/>
  <c r="O297" i="8" s="1"/>
  <c r="N2766" i="8"/>
  <c r="O2766" i="8" s="1"/>
  <c r="N210" i="8"/>
  <c r="O210" i="8" s="1"/>
  <c r="N154" i="8"/>
  <c r="O154" i="8" s="1"/>
  <c r="N383" i="8"/>
  <c r="O383" i="8" s="1"/>
  <c r="N586" i="8"/>
  <c r="O586" i="8" s="1"/>
  <c r="N652" i="8"/>
  <c r="O652" i="8" s="1"/>
  <c r="N415" i="8"/>
  <c r="O415" i="8" s="1"/>
  <c r="N324" i="8"/>
  <c r="O324" i="8" s="1"/>
  <c r="N457" i="8"/>
  <c r="O457" i="8" s="1"/>
  <c r="N183" i="8"/>
  <c r="O183" i="8" s="1"/>
  <c r="N1398" i="8"/>
  <c r="O1398" i="8" s="1"/>
  <c r="N552" i="8"/>
  <c r="O552" i="8" s="1"/>
  <c r="N336" i="8"/>
  <c r="O336" i="8" s="1"/>
  <c r="N343" i="8"/>
  <c r="O343" i="8" s="1"/>
  <c r="N651" i="8"/>
  <c r="O651" i="8" s="1"/>
  <c r="N640" i="8"/>
  <c r="O640" i="8" s="1"/>
  <c r="N266" i="8"/>
  <c r="O266" i="8" s="1"/>
  <c r="N304" i="8"/>
  <c r="O304" i="8" s="1"/>
  <c r="N35" i="8"/>
  <c r="O35" i="8" s="1"/>
  <c r="N443" i="8"/>
  <c r="O443" i="8" s="1"/>
  <c r="N1149" i="8"/>
  <c r="O1149" i="8" s="1"/>
  <c r="N430" i="8"/>
  <c r="O430" i="8" s="1"/>
  <c r="N1464" i="8"/>
  <c r="O1464" i="8" s="1"/>
  <c r="N579" i="8"/>
  <c r="O579" i="8" s="1"/>
  <c r="N2197" i="8"/>
  <c r="O2197" i="8" s="1"/>
  <c r="N1294" i="8"/>
  <c r="O1294" i="8" s="1"/>
  <c r="N1507" i="8"/>
  <c r="O1507" i="8" s="1"/>
  <c r="N1420" i="8"/>
  <c r="O1420" i="8" s="1"/>
  <c r="N1645" i="8"/>
  <c r="O1645" i="8" s="1"/>
  <c r="N3556" i="8"/>
  <c r="O3556" i="8" s="1"/>
  <c r="N3179" i="8"/>
  <c r="O3179" i="8" s="1"/>
  <c r="N3635" i="8"/>
  <c r="O3635" i="8" s="1"/>
  <c r="N4641" i="8"/>
  <c r="O4641" i="8" s="1"/>
  <c r="N3808" i="8"/>
  <c r="O3808" i="8" s="1"/>
  <c r="N3458" i="8"/>
  <c r="O3458" i="8" s="1"/>
  <c r="N4258" i="8"/>
  <c r="O4258" i="8" s="1"/>
  <c r="N4899" i="8"/>
  <c r="O4899" i="8" s="1"/>
  <c r="N3784" i="8"/>
  <c r="O3784" i="8" s="1"/>
  <c r="N928" i="8"/>
  <c r="O928" i="8" s="1"/>
  <c r="N1913" i="8"/>
  <c r="O1913" i="8" s="1"/>
  <c r="N1567" i="8"/>
  <c r="O1567" i="8" s="1"/>
  <c r="N1696" i="8"/>
  <c r="O1696" i="8" s="1"/>
  <c r="N1581" i="8"/>
  <c r="O1581" i="8" s="1"/>
  <c r="N2108" i="8"/>
  <c r="O2108" i="8" s="1"/>
  <c r="N1889" i="8"/>
  <c r="O1889" i="8" s="1"/>
  <c r="N3354" i="8"/>
  <c r="O3354" i="8" s="1"/>
  <c r="N3264" i="8"/>
  <c r="O3264" i="8" s="1"/>
  <c r="N3407" i="8"/>
  <c r="O3407" i="8" s="1"/>
  <c r="N4098" i="8"/>
  <c r="O4098" i="8" s="1"/>
  <c r="N4786" i="8"/>
  <c r="O4786" i="8" s="1"/>
  <c r="N4468" i="8"/>
  <c r="O4468" i="8" s="1"/>
  <c r="N4452" i="8"/>
  <c r="O4452" i="8" s="1"/>
  <c r="N3479" i="8"/>
  <c r="O3479" i="8" s="1"/>
  <c r="N4055" i="8"/>
  <c r="O4055" i="8" s="1"/>
  <c r="N125" i="8"/>
  <c r="O125" i="8" s="1"/>
  <c r="N2270" i="8"/>
  <c r="O2270" i="8" s="1"/>
  <c r="N574" i="8"/>
  <c r="O574" i="8" s="1"/>
  <c r="N2386" i="8"/>
  <c r="O2386" i="8" s="1"/>
  <c r="N1138" i="8"/>
  <c r="O1138" i="8" s="1"/>
  <c r="N2779" i="8"/>
  <c r="O2779" i="8" s="1"/>
  <c r="N3436" i="8"/>
  <c r="O3436" i="8" s="1"/>
  <c r="N2133" i="8"/>
  <c r="O2133" i="8" s="1"/>
  <c r="N2700" i="8"/>
  <c r="O2700" i="8" s="1"/>
  <c r="N2483" i="8"/>
  <c r="O2483" i="8" s="1"/>
  <c r="N2186" i="8"/>
  <c r="O2186" i="8" s="1"/>
  <c r="N3077" i="8"/>
  <c r="O3077" i="8" s="1"/>
  <c r="N3633" i="8"/>
  <c r="O3633" i="8" s="1"/>
  <c r="N2504" i="8"/>
  <c r="O2504" i="8" s="1"/>
  <c r="N3869" i="8"/>
  <c r="O3869" i="8" s="1"/>
  <c r="N4552" i="8"/>
  <c r="O4552" i="8" s="1"/>
  <c r="N4353" i="8"/>
  <c r="O4353" i="8" s="1"/>
  <c r="N3750" i="8"/>
  <c r="O3750" i="8" s="1"/>
  <c r="N4815" i="8"/>
  <c r="O4815" i="8" s="1"/>
  <c r="N3405" i="8"/>
  <c r="O3405" i="8" s="1"/>
  <c r="N4204" i="8"/>
  <c r="O4204" i="8" s="1"/>
  <c r="N4695" i="8"/>
  <c r="O4695" i="8" s="1"/>
  <c r="N4744" i="8"/>
  <c r="O4744" i="8" s="1"/>
  <c r="N4056" i="8"/>
  <c r="O4056" i="8" s="1"/>
  <c r="N3446" i="8"/>
  <c r="O3446" i="8" s="1"/>
  <c r="N131" i="8"/>
  <c r="O131" i="8" s="1"/>
  <c r="N1380" i="8"/>
  <c r="O1380" i="8" s="1"/>
  <c r="N1322" i="8"/>
  <c r="O1322" i="8" s="1"/>
  <c r="N2437" i="8"/>
  <c r="O2437" i="8" s="1"/>
  <c r="N2263" i="8"/>
  <c r="O2263" i="8" s="1"/>
  <c r="N2811" i="8"/>
  <c r="O2811" i="8" s="1"/>
  <c r="N2381" i="8"/>
  <c r="O2381" i="8" s="1"/>
  <c r="N2506" i="8"/>
  <c r="O2506" i="8" s="1"/>
  <c r="N2284" i="8"/>
  <c r="O2284" i="8" s="1"/>
  <c r="N3331" i="8"/>
  <c r="O3331" i="8" s="1"/>
  <c r="N2656" i="8"/>
  <c r="O2656" i="8" s="1"/>
  <c r="N2548" i="8"/>
  <c r="O2548" i="8" s="1"/>
  <c r="N4096" i="8"/>
  <c r="O4096" i="8" s="1"/>
  <c r="N4711" i="8"/>
  <c r="O4711" i="8" s="1"/>
  <c r="N3183" i="8"/>
  <c r="O3183" i="8" s="1"/>
  <c r="N4694" i="8"/>
  <c r="O4694" i="8" s="1"/>
  <c r="N4372" i="8"/>
  <c r="O4372" i="8" s="1"/>
  <c r="N4667" i="8"/>
  <c r="O4667" i="8" s="1"/>
  <c r="N4889" i="8"/>
  <c r="O4889" i="8" s="1"/>
  <c r="N348" i="8"/>
  <c r="O348" i="8" s="1"/>
  <c r="N1074" i="8"/>
  <c r="O1074" i="8" s="1"/>
  <c r="N2736" i="8"/>
  <c r="O2736" i="8" s="1"/>
  <c r="N1980" i="8"/>
  <c r="O1980" i="8" s="1"/>
  <c r="N3031" i="8"/>
  <c r="O3031" i="8" s="1"/>
  <c r="N2797" i="8"/>
  <c r="O2797" i="8" s="1"/>
  <c r="N2503" i="8"/>
  <c r="O2503" i="8" s="1"/>
  <c r="N2633" i="8"/>
  <c r="O2633" i="8" s="1"/>
  <c r="N2392" i="8"/>
  <c r="O2392" i="8" s="1"/>
  <c r="N4737" i="8"/>
  <c r="O4737" i="8" s="1"/>
  <c r="N3247" i="8"/>
  <c r="O3247" i="8" s="1"/>
  <c r="N3963" i="8"/>
  <c r="O3963" i="8" s="1"/>
  <c r="N4642" i="8"/>
  <c r="O4642" i="8" s="1"/>
  <c r="N4428" i="8"/>
  <c r="O4428" i="8" s="1"/>
  <c r="N4950" i="8"/>
  <c r="O4950" i="8" s="1"/>
  <c r="N4277" i="8"/>
  <c r="O4277" i="8" s="1"/>
  <c r="N4883" i="8"/>
  <c r="O4883" i="8" s="1"/>
  <c r="N4349" i="8"/>
  <c r="O4349" i="8" s="1"/>
  <c r="N4939" i="8"/>
  <c r="O4939" i="8" s="1"/>
  <c r="N4391" i="8"/>
  <c r="O4391" i="8" s="1"/>
  <c r="N4128" i="8"/>
  <c r="O4128" i="8" s="1"/>
  <c r="N1617" i="8"/>
  <c r="O1617" i="8" s="1"/>
  <c r="N2538" i="8"/>
  <c r="O2538" i="8" s="1"/>
  <c r="N2424" i="8"/>
  <c r="O2424" i="8" s="1"/>
  <c r="N3053" i="8"/>
  <c r="O3053" i="8" s="1"/>
  <c r="N3282" i="8"/>
  <c r="O3282" i="8" s="1"/>
  <c r="N4403" i="8"/>
  <c r="O4403" i="8" s="1"/>
  <c r="N2637" i="8"/>
  <c r="O2637" i="8" s="1"/>
  <c r="N3225" i="8"/>
  <c r="O3225" i="8" s="1"/>
  <c r="N1733" i="8"/>
  <c r="O1733" i="8" s="1"/>
  <c r="N314" i="8"/>
  <c r="O314" i="8" s="1"/>
  <c r="N3064" i="8"/>
  <c r="O3064" i="8" s="1"/>
  <c r="N2361" i="8"/>
  <c r="O2361" i="8" s="1"/>
  <c r="N2229" i="8"/>
  <c r="O2229" i="8" s="1"/>
  <c r="N2728" i="8"/>
  <c r="O2728" i="8" s="1"/>
  <c r="N2517" i="8"/>
  <c r="O2517" i="8" s="1"/>
  <c r="N1867" i="8"/>
  <c r="O1867" i="8" s="1"/>
  <c r="N3082" i="8"/>
  <c r="O3082" i="8" s="1"/>
  <c r="N3383" i="8"/>
  <c r="O3383" i="8" s="1"/>
  <c r="N3476" i="8"/>
  <c r="O3476" i="8" s="1"/>
  <c r="N3385" i="8"/>
  <c r="O3385" i="8" s="1"/>
  <c r="N2865" i="8"/>
  <c r="O2865" i="8" s="1"/>
  <c r="N4088" i="8"/>
  <c r="O4088" i="8" s="1"/>
  <c r="N3529" i="8"/>
  <c r="O3529" i="8" s="1"/>
  <c r="N1327" i="8"/>
  <c r="O1327" i="8" s="1"/>
  <c r="N2466" i="8"/>
  <c r="O2466" i="8" s="1"/>
  <c r="N1037" i="8"/>
  <c r="O1037" i="8" s="1"/>
  <c r="N687" i="8"/>
  <c r="O687" i="8" s="1"/>
  <c r="N1272" i="8"/>
  <c r="O1272" i="8" s="1"/>
  <c r="N1407" i="8"/>
  <c r="O1407" i="8" s="1"/>
  <c r="N2428" i="8"/>
  <c r="O2428" i="8" s="1"/>
  <c r="N2246" i="8"/>
  <c r="O2246" i="8" s="1"/>
  <c r="N3420" i="8"/>
  <c r="O3420" i="8" s="1"/>
  <c r="N3489" i="8"/>
  <c r="O3489" i="8" s="1"/>
  <c r="N3483" i="8"/>
  <c r="O3483" i="8" s="1"/>
  <c r="N2840" i="8"/>
  <c r="O2840" i="8" s="1"/>
  <c r="N4570" i="8"/>
  <c r="O4570" i="8" s="1"/>
  <c r="N3829" i="8"/>
  <c r="O3829" i="8" s="1"/>
  <c r="N4360" i="8"/>
  <c r="O4360" i="8" s="1"/>
  <c r="N4836" i="8"/>
  <c r="O4836" i="8" s="1"/>
  <c r="N4467" i="8"/>
  <c r="O4467" i="8" s="1"/>
  <c r="N4118" i="8"/>
  <c r="O4118" i="8" s="1"/>
  <c r="N3116" i="8"/>
  <c r="O3116" i="8" s="1"/>
  <c r="N2645" i="8"/>
  <c r="O2645" i="8" s="1"/>
  <c r="N2280" i="8"/>
  <c r="O2280" i="8" s="1"/>
  <c r="N4656" i="8"/>
  <c r="O4656" i="8" s="1"/>
  <c r="N4686" i="8"/>
  <c r="O4686" i="8" s="1"/>
  <c r="N2405" i="8"/>
  <c r="O2405" i="8" s="1"/>
  <c r="N143" i="8"/>
  <c r="O143" i="8" s="1"/>
  <c r="N1474" i="8"/>
  <c r="O1474" i="8" s="1"/>
  <c r="N1551" i="8"/>
  <c r="O1551" i="8" s="1"/>
  <c r="N1572" i="8"/>
  <c r="O1572" i="8" s="1"/>
  <c r="N2906" i="8"/>
  <c r="O2906" i="8" s="1"/>
  <c r="N2338" i="8"/>
  <c r="O2338" i="8" s="1"/>
  <c r="N2581" i="8"/>
  <c r="O2581" i="8" s="1"/>
  <c r="N1992" i="8"/>
  <c r="O1992" i="8" s="1"/>
  <c r="N3243" i="8"/>
  <c r="O3243" i="8" s="1"/>
  <c r="N4370" i="8"/>
  <c r="O4370" i="8" s="1"/>
  <c r="N2929" i="8"/>
  <c r="O2929" i="8" s="1"/>
  <c r="N4176" i="8"/>
  <c r="O4176" i="8" s="1"/>
  <c r="N4671" i="8"/>
  <c r="O4671" i="8" s="1"/>
  <c r="N4518" i="8"/>
  <c r="O4518" i="8" s="1"/>
  <c r="N4766" i="8"/>
  <c r="O4766" i="8" s="1"/>
  <c r="N1783" i="8"/>
  <c r="O1783" i="8" s="1"/>
  <c r="N3238" i="8"/>
  <c r="O3238" i="8" s="1"/>
  <c r="N3337" i="8"/>
  <c r="O3337" i="8" s="1"/>
  <c r="N3597" i="8"/>
  <c r="O3597" i="8" s="1"/>
  <c r="N1957" i="8"/>
  <c r="O1957" i="8" s="1"/>
  <c r="N3152" i="8"/>
  <c r="O3152" i="8" s="1"/>
  <c r="N2599" i="8"/>
  <c r="O2599" i="8" s="1"/>
  <c r="N3363" i="8"/>
  <c r="O3363" i="8" s="1"/>
  <c r="N2653" i="8"/>
  <c r="O2653" i="8" s="1"/>
  <c r="N3795" i="8"/>
  <c r="O3795" i="8" s="1"/>
  <c r="N3810" i="8"/>
  <c r="O3810" i="8" s="1"/>
  <c r="N3056" i="8"/>
  <c r="O3056" i="8" s="1"/>
  <c r="N4421" i="8"/>
  <c r="O4421" i="8" s="1"/>
  <c r="N4180" i="8"/>
  <c r="O4180" i="8" s="1"/>
  <c r="N1516" i="8"/>
  <c r="O1516" i="8" s="1"/>
  <c r="N1123" i="8"/>
  <c r="O1123" i="8" s="1"/>
  <c r="N620" i="8"/>
  <c r="O620" i="8" s="1"/>
  <c r="N929" i="8"/>
  <c r="O929" i="8" s="1"/>
  <c r="N2094" i="8"/>
  <c r="O2094" i="8" s="1"/>
  <c r="N1784" i="8"/>
  <c r="O1784" i="8" s="1"/>
  <c r="N2757" i="8"/>
  <c r="O2757" i="8" s="1"/>
  <c r="N1876" i="8"/>
  <c r="O1876" i="8" s="1"/>
  <c r="N2227" i="8"/>
  <c r="O2227" i="8" s="1"/>
  <c r="N4458" i="8"/>
  <c r="O4458" i="8" s="1"/>
  <c r="N4044" i="8"/>
  <c r="O4044" i="8" s="1"/>
  <c r="N3834" i="8"/>
  <c r="O3834" i="8" s="1"/>
  <c r="N4565" i="8"/>
  <c r="O4565" i="8" s="1"/>
  <c r="N4609" i="8"/>
  <c r="O4609" i="8" s="1"/>
  <c r="N4572" i="8"/>
  <c r="O4572" i="8" s="1"/>
  <c r="N3395" i="8"/>
  <c r="O3395" i="8" s="1"/>
  <c r="N4156" i="8"/>
  <c r="O4156" i="8" s="1"/>
  <c r="N559" i="8"/>
  <c r="O559" i="8" s="1"/>
  <c r="N527" i="8"/>
  <c r="O527" i="8" s="1"/>
  <c r="N3360" i="8"/>
  <c r="O3360" i="8" s="1"/>
  <c r="N350" i="8"/>
  <c r="O350" i="8" s="1"/>
  <c r="N777" i="8"/>
  <c r="O777" i="8" s="1"/>
  <c r="N925" i="8"/>
  <c r="O925" i="8" s="1"/>
  <c r="N764" i="8"/>
  <c r="O764" i="8" s="1"/>
  <c r="N1852" i="8"/>
  <c r="O1852" i="8" s="1"/>
  <c r="N1588" i="8"/>
  <c r="O1588" i="8" s="1"/>
  <c r="N2743" i="8"/>
  <c r="O2743" i="8" s="1"/>
  <c r="N2180" i="8"/>
  <c r="O2180" i="8" s="1"/>
  <c r="N3255" i="8"/>
  <c r="O3255" i="8" s="1"/>
  <c r="N3401" i="8"/>
  <c r="O3401" i="8" s="1"/>
  <c r="N2124" i="8"/>
  <c r="O2124" i="8" s="1"/>
  <c r="N2333" i="8"/>
  <c r="O2333" i="8" s="1"/>
  <c r="N3373" i="8"/>
  <c r="O3373" i="8" s="1"/>
  <c r="N4670" i="8"/>
  <c r="O4670" i="8" s="1"/>
  <c r="N3435" i="8"/>
  <c r="O3435" i="8" s="1"/>
  <c r="N3631" i="8"/>
  <c r="O3631" i="8" s="1"/>
  <c r="N4691" i="8"/>
  <c r="O4691" i="8" s="1"/>
  <c r="N4626" i="8"/>
  <c r="O4626" i="8" s="1"/>
  <c r="N782" i="8"/>
  <c r="O782" i="8" s="1"/>
  <c r="N1541" i="8"/>
  <c r="O1541" i="8" s="1"/>
  <c r="N936" i="8"/>
  <c r="O936" i="8" s="1"/>
  <c r="N1526" i="8"/>
  <c r="O1526" i="8" s="1"/>
  <c r="N1576" i="8"/>
  <c r="O1576" i="8" s="1"/>
  <c r="N2846" i="8"/>
  <c r="O2846" i="8" s="1"/>
  <c r="N1941" i="8"/>
  <c r="O1941" i="8" s="1"/>
  <c r="N2823" i="8"/>
  <c r="O2823" i="8" s="1"/>
  <c r="N3410" i="8"/>
  <c r="O3410" i="8" s="1"/>
  <c r="N3163" i="8"/>
  <c r="O3163" i="8" s="1"/>
  <c r="N3037" i="8"/>
  <c r="O3037" i="8" s="1"/>
  <c r="N4712" i="8"/>
  <c r="O4712" i="8" s="1"/>
  <c r="N4676" i="8"/>
  <c r="O4676" i="8" s="1"/>
  <c r="N4513" i="8"/>
  <c r="O4513" i="8" s="1"/>
  <c r="N3843" i="8"/>
  <c r="O3843" i="8" s="1"/>
  <c r="N4960" i="8"/>
  <c r="O4960" i="8" s="1"/>
  <c r="N806" i="8"/>
  <c r="O806" i="8" s="1"/>
  <c r="N1009" i="8"/>
  <c r="O1009" i="8" s="1"/>
  <c r="N1644" i="8"/>
  <c r="O1644" i="8" s="1"/>
  <c r="N967" i="8"/>
  <c r="O967" i="8" s="1"/>
  <c r="N931" i="8"/>
  <c r="O931" i="8" s="1"/>
  <c r="N1672" i="8"/>
  <c r="O1672" i="8" s="1"/>
  <c r="N2101" i="8"/>
  <c r="O2101" i="8" s="1"/>
  <c r="N2889" i="8"/>
  <c r="O2889" i="8" s="1"/>
  <c r="N2163" i="8"/>
  <c r="O2163" i="8" s="1"/>
  <c r="N1956" i="8"/>
  <c r="O1956" i="8" s="1"/>
  <c r="N2398" i="8"/>
  <c r="O2398" i="8" s="1"/>
  <c r="N2744" i="8"/>
  <c r="O2744" i="8" s="1"/>
  <c r="N3241" i="8"/>
  <c r="O3241" i="8" s="1"/>
  <c r="N3473" i="8"/>
  <c r="O3473" i="8" s="1"/>
  <c r="N3721" i="8"/>
  <c r="O3721" i="8" s="1"/>
  <c r="N4602" i="8"/>
  <c r="O4602" i="8" s="1"/>
  <c r="N4438" i="8"/>
  <c r="O4438" i="8" s="1"/>
  <c r="N4743" i="8"/>
  <c r="O4743" i="8" s="1"/>
  <c r="N3970" i="8"/>
  <c r="O3970" i="8" s="1"/>
  <c r="N4226" i="8"/>
  <c r="O4226" i="8" s="1"/>
  <c r="N952" i="8"/>
  <c r="O952" i="8" s="1"/>
  <c r="N1007" i="8"/>
  <c r="O1007" i="8" s="1"/>
  <c r="N2048" i="8"/>
  <c r="O2048" i="8" s="1"/>
  <c r="N1688" i="8"/>
  <c r="O1688" i="8" s="1"/>
  <c r="N2915" i="8"/>
  <c r="O2915" i="8" s="1"/>
  <c r="N2910" i="8"/>
  <c r="O2910" i="8" s="1"/>
  <c r="N3222" i="8"/>
  <c r="O3222" i="8" s="1"/>
  <c r="N3774" i="8"/>
  <c r="O3774" i="8" s="1"/>
  <c r="N4685" i="8"/>
  <c r="O4685" i="8" s="1"/>
  <c r="N4022" i="8"/>
  <c r="O4022" i="8" s="1"/>
  <c r="N4501" i="8"/>
  <c r="O4501" i="8" s="1"/>
  <c r="N517" i="8"/>
  <c r="O517" i="8" s="1"/>
  <c r="N363" i="8"/>
  <c r="O363" i="8" s="1"/>
  <c r="N1018" i="8"/>
  <c r="O1018" i="8" s="1"/>
  <c r="N2166" i="8"/>
  <c r="O2166" i="8" s="1"/>
  <c r="N1697" i="8"/>
  <c r="O1697" i="8" s="1"/>
  <c r="N2096" i="8"/>
  <c r="O2096" i="8" s="1"/>
  <c r="N3034" i="8"/>
  <c r="O3034" i="8" s="1"/>
  <c r="N3274" i="8"/>
  <c r="O3274" i="8" s="1"/>
  <c r="N3678" i="8"/>
  <c r="O3678" i="8" s="1"/>
  <c r="N1905" i="8"/>
  <c r="O1905" i="8" s="1"/>
  <c r="N3323" i="8"/>
  <c r="O3323" i="8" s="1"/>
  <c r="N3272" i="8"/>
  <c r="O3272" i="8" s="1"/>
  <c r="N4046" i="8"/>
  <c r="O4046" i="8" s="1"/>
  <c r="N4833" i="8"/>
  <c r="O4833" i="8" s="1"/>
  <c r="N4716" i="8"/>
  <c r="O4716" i="8" s="1"/>
  <c r="N4603" i="8"/>
  <c r="O4603" i="8" s="1"/>
  <c r="N1814" i="8"/>
  <c r="O1814" i="8" s="1"/>
  <c r="N523" i="8"/>
  <c r="O523" i="8" s="1"/>
  <c r="N1902" i="8"/>
  <c r="O1902" i="8" s="1"/>
  <c r="N1788" i="8"/>
  <c r="O1788" i="8" s="1"/>
  <c r="N1726" i="8"/>
  <c r="O1726" i="8" s="1"/>
  <c r="N3059" i="8"/>
  <c r="O3059" i="8" s="1"/>
  <c r="N3408" i="8"/>
  <c r="O3408" i="8" s="1"/>
  <c r="N3280" i="8"/>
  <c r="O3280" i="8" s="1"/>
  <c r="N2984" i="8"/>
  <c r="O2984" i="8" s="1"/>
  <c r="N3008" i="8"/>
  <c r="O3008" i="8" s="1"/>
  <c r="N4122" i="8"/>
  <c r="O4122" i="8" s="1"/>
  <c r="N2060" i="8"/>
  <c r="O2060" i="8" s="1"/>
  <c r="N4492" i="8"/>
  <c r="O4492" i="8" s="1"/>
  <c r="N3528" i="8"/>
  <c r="O3528" i="8" s="1"/>
  <c r="N4843" i="8"/>
  <c r="O4843" i="8" s="1"/>
  <c r="N3567" i="8"/>
  <c r="O3567" i="8" s="1"/>
  <c r="N3261" i="8"/>
  <c r="O3261" i="8" s="1"/>
  <c r="N3651" i="8"/>
  <c r="O3651" i="8" s="1"/>
  <c r="N3286" i="8"/>
  <c r="O3286" i="8" s="1"/>
  <c r="N4526" i="8"/>
  <c r="O4526" i="8" s="1"/>
  <c r="N4293" i="8"/>
  <c r="O4293" i="8" s="1"/>
  <c r="N2327" i="8"/>
  <c r="O2327" i="8" s="1"/>
  <c r="N1253" i="8"/>
  <c r="O1253" i="8" s="1"/>
  <c r="N2655" i="8"/>
  <c r="O2655" i="8" s="1"/>
  <c r="N3149" i="8"/>
  <c r="O3149" i="8" s="1"/>
  <c r="N2968" i="8"/>
  <c r="O2968" i="8" s="1"/>
  <c r="N3061" i="8"/>
  <c r="O3061" i="8" s="1"/>
  <c r="N2963" i="8"/>
  <c r="O2963" i="8" s="1"/>
  <c r="N3527" i="8"/>
  <c r="O3527" i="8" s="1"/>
  <c r="N3733" i="8"/>
  <c r="O3733" i="8" s="1"/>
  <c r="N4092" i="8"/>
  <c r="O4092" i="8" s="1"/>
  <c r="N408" i="8"/>
  <c r="O408" i="8" s="1"/>
  <c r="N1377" i="8"/>
  <c r="O1377" i="8" s="1"/>
  <c r="N3297" i="8"/>
  <c r="O3297" i="8" s="1"/>
  <c r="N2518" i="8"/>
  <c r="O2518" i="8" s="1"/>
  <c r="N1862" i="8"/>
  <c r="O1862" i="8" s="1"/>
  <c r="N2725" i="8"/>
  <c r="O2725" i="8" s="1"/>
  <c r="N3359" i="8"/>
  <c r="O3359" i="8" s="1"/>
  <c r="N3084" i="8"/>
  <c r="O3084" i="8" s="1"/>
  <c r="N3968" i="8"/>
  <c r="O3968" i="8" s="1"/>
  <c r="N2092" i="8"/>
  <c r="O2092" i="8" s="1"/>
  <c r="N4437" i="8"/>
  <c r="O4437" i="8" s="1"/>
  <c r="N3463" i="8"/>
  <c r="O3463" i="8" s="1"/>
  <c r="N4624" i="8"/>
  <c r="O4624" i="8" s="1"/>
  <c r="N4395" i="8"/>
  <c r="O4395" i="8" s="1"/>
  <c r="N961" i="8"/>
  <c r="O961" i="8" s="1"/>
  <c r="N2375" i="8"/>
  <c r="O2375" i="8" s="1"/>
  <c r="N1860" i="8"/>
  <c r="O1860" i="8" s="1"/>
  <c r="N1616" i="8"/>
  <c r="O1616" i="8" s="1"/>
  <c r="N2316" i="8"/>
  <c r="O2316" i="8" s="1"/>
  <c r="N2946" i="8"/>
  <c r="O2946" i="8" s="1"/>
  <c r="N2457" i="8"/>
  <c r="O2457" i="8" s="1"/>
  <c r="N2377" i="8"/>
  <c r="O2377" i="8" s="1"/>
  <c r="N1942" i="8"/>
  <c r="O1942" i="8" s="1"/>
  <c r="N2252" i="8"/>
  <c r="O2252" i="8" s="1"/>
  <c r="N3988" i="8"/>
  <c r="O3988" i="8" s="1"/>
  <c r="N1900" i="8"/>
  <c r="O1900" i="8" s="1"/>
  <c r="N2573" i="8"/>
  <c r="O2573" i="8" s="1"/>
  <c r="N3701" i="8"/>
  <c r="O3701" i="8" s="1"/>
  <c r="N3948" i="8"/>
  <c r="O3948" i="8" s="1"/>
  <c r="N4510" i="8"/>
  <c r="O4510" i="8" s="1"/>
  <c r="N4220" i="8"/>
  <c r="O4220" i="8" s="1"/>
  <c r="N4247" i="8"/>
  <c r="O4247" i="8" s="1"/>
  <c r="N4692" i="8"/>
  <c r="O4692" i="8" s="1"/>
  <c r="N756" i="8"/>
  <c r="O756" i="8" s="1"/>
  <c r="N2750" i="8"/>
  <c r="O2750" i="8" s="1"/>
  <c r="N2971" i="8"/>
  <c r="O2971" i="8" s="1"/>
  <c r="N2499" i="8"/>
  <c r="O2499" i="8" s="1"/>
  <c r="N2382" i="8"/>
  <c r="O2382" i="8" s="1"/>
  <c r="N3095" i="8"/>
  <c r="O3095" i="8" s="1"/>
  <c r="N3525" i="8"/>
  <c r="O3525" i="8" s="1"/>
  <c r="N3258" i="8"/>
  <c r="O3258" i="8" s="1"/>
  <c r="N4030" i="8"/>
  <c r="O4030" i="8" s="1"/>
  <c r="N3676" i="8"/>
  <c r="O3676" i="8" s="1"/>
  <c r="N4398" i="8"/>
  <c r="O4398" i="8" s="1"/>
  <c r="N4313" i="8"/>
  <c r="O4313" i="8" s="1"/>
  <c r="N4308" i="8"/>
  <c r="O4308" i="8" s="1"/>
  <c r="N4484" i="8"/>
  <c r="O4484" i="8" s="1"/>
  <c r="N4249" i="8"/>
  <c r="O4249" i="8" s="1"/>
  <c r="N733" i="8"/>
  <c r="O733" i="8" s="1"/>
  <c r="N2370" i="8"/>
  <c r="O2370" i="8" s="1"/>
  <c r="N2167" i="8"/>
  <c r="O2167" i="8" s="1"/>
  <c r="N2002" i="8"/>
  <c r="O2002" i="8" s="1"/>
  <c r="N2824" i="8"/>
  <c r="O2824" i="8" s="1"/>
  <c r="N2289" i="8"/>
  <c r="O2289" i="8" s="1"/>
  <c r="N3693" i="8"/>
  <c r="O3693" i="8" s="1"/>
  <c r="N3540" i="8"/>
  <c r="O3540" i="8" s="1"/>
  <c r="N3541" i="8"/>
  <c r="O3541" i="8" s="1"/>
  <c r="N4064" i="8"/>
  <c r="O4064" i="8" s="1"/>
  <c r="N4384" i="8"/>
  <c r="O4384" i="8" s="1"/>
  <c r="N4404" i="8"/>
  <c r="O4404" i="8" s="1"/>
  <c r="N4317" i="8"/>
  <c r="O4317" i="8" s="1"/>
  <c r="N4523" i="8"/>
  <c r="O4523" i="8" s="1"/>
  <c r="N4612" i="8"/>
  <c r="O4612" i="8" s="1"/>
  <c r="N4999" i="8"/>
  <c r="O4999" i="8" s="1"/>
  <c r="N859" i="8"/>
  <c r="O859" i="8" s="1"/>
  <c r="N738" i="8"/>
  <c r="O738" i="8" s="1"/>
  <c r="N2317" i="8"/>
  <c r="O2317" i="8" s="1"/>
  <c r="N1971" i="8"/>
  <c r="O1971" i="8" s="1"/>
  <c r="N1307" i="8"/>
  <c r="O1307" i="8" s="1"/>
  <c r="N2546" i="8"/>
  <c r="O2546" i="8" s="1"/>
  <c r="N3202" i="8"/>
  <c r="O3202" i="8" s="1"/>
  <c r="N2730" i="8"/>
  <c r="O2730" i="8" s="1"/>
  <c r="N4964" i="8"/>
  <c r="O4964" i="8" s="1"/>
  <c r="N4158" i="8"/>
  <c r="O4158" i="8" s="1"/>
  <c r="N4183" i="8"/>
  <c r="O4183" i="8" s="1"/>
  <c r="N3660" i="8"/>
  <c r="O3660" i="8" s="1"/>
  <c r="N4422" i="8"/>
  <c r="O4422" i="8" s="1"/>
  <c r="N3794" i="8"/>
  <c r="O3794" i="8" s="1"/>
  <c r="N3605" i="8"/>
  <c r="O3605" i="8" s="1"/>
  <c r="N245" i="8"/>
  <c r="O245" i="8" s="1"/>
  <c r="N825" i="8"/>
  <c r="O825" i="8" s="1"/>
  <c r="N2099" i="8"/>
  <c r="O2099" i="8" s="1"/>
  <c r="N1432" i="8"/>
  <c r="O1432" i="8" s="1"/>
  <c r="N2359" i="8"/>
  <c r="O2359" i="8" s="1"/>
  <c r="N1485" i="8"/>
  <c r="O1485" i="8" s="1"/>
  <c r="N3254" i="8"/>
  <c r="O3254" i="8" s="1"/>
  <c r="N136" i="8"/>
  <c r="O136" i="8" s="1"/>
  <c r="N887" i="8"/>
  <c r="O887" i="8" s="1"/>
  <c r="N2218" i="8"/>
  <c r="O2218" i="8" s="1"/>
  <c r="N2564" i="8"/>
  <c r="O2564" i="8" s="1"/>
  <c r="N2413" i="8"/>
  <c r="O2413" i="8" s="1"/>
  <c r="N2156" i="8"/>
  <c r="O2156" i="8" s="1"/>
  <c r="N2216" i="8"/>
  <c r="O2216" i="8" s="1"/>
  <c r="N2104" i="8"/>
  <c r="O2104" i="8" s="1"/>
  <c r="N206" i="8"/>
  <c r="O206" i="8" s="1"/>
  <c r="N607" i="8"/>
  <c r="O607" i="8" s="1"/>
  <c r="N1101" i="8"/>
  <c r="O1101" i="8" s="1"/>
  <c r="N1705" i="8"/>
  <c r="O1705" i="8" s="1"/>
  <c r="N1655" i="8"/>
  <c r="O1655" i="8" s="1"/>
  <c r="N1728" i="8"/>
  <c r="O1728" i="8" s="1"/>
  <c r="N1711" i="8"/>
  <c r="O1711" i="8" s="1"/>
  <c r="N2732" i="8"/>
  <c r="O2732" i="8" s="1"/>
  <c r="N2627" i="8"/>
  <c r="O2627" i="8" s="1"/>
  <c r="N2300" i="8"/>
  <c r="O2300" i="8" s="1"/>
  <c r="N2336" i="8"/>
  <c r="O2336" i="8" s="1"/>
  <c r="N1663" i="8"/>
  <c r="O1663" i="8" s="1"/>
  <c r="N1768" i="8"/>
  <c r="O1768" i="8" s="1"/>
  <c r="N2464" i="8"/>
  <c r="O2464" i="8" s="1"/>
  <c r="N2832" i="8"/>
  <c r="O2832" i="8" s="1"/>
  <c r="N3670" i="8"/>
  <c r="O3670" i="8" s="1"/>
  <c r="N3350" i="8"/>
  <c r="O3350" i="8" s="1"/>
  <c r="N3302" i="8"/>
  <c r="O3302" i="8" s="1"/>
  <c r="N3456" i="8"/>
  <c r="O3456" i="8" s="1"/>
  <c r="N3806" i="8"/>
  <c r="O3806" i="8" s="1"/>
  <c r="N4153" i="8"/>
  <c r="O4153" i="8" s="1"/>
  <c r="N4367" i="8"/>
  <c r="O4367" i="8" s="1"/>
  <c r="N334" i="8"/>
  <c r="O334" i="8" s="1"/>
  <c r="N1833" i="8"/>
  <c r="O1833" i="8" s="1"/>
  <c r="N1206" i="8"/>
  <c r="O1206" i="8" s="1"/>
  <c r="N152" i="8"/>
  <c r="O152" i="8" s="1"/>
  <c r="N2071" i="8"/>
  <c r="O2071" i="8" s="1"/>
  <c r="N1822" i="8"/>
  <c r="O1822" i="8" s="1"/>
  <c r="N3895" i="8"/>
  <c r="O3895" i="8" s="1"/>
  <c r="N3717" i="8"/>
  <c r="O3717" i="8" s="1"/>
  <c r="N3097" i="8"/>
  <c r="O3097" i="8" s="1"/>
  <c r="N2880" i="8"/>
  <c r="O2880" i="8" s="1"/>
  <c r="N3368" i="8"/>
  <c r="O3368" i="8" s="1"/>
  <c r="N4095" i="8"/>
  <c r="O4095" i="8" s="1"/>
  <c r="N3343" i="8"/>
  <c r="O3343" i="8" s="1"/>
  <c r="N4978" i="8"/>
  <c r="O4978" i="8" s="1"/>
  <c r="N4979" i="8"/>
  <c r="O4979" i="8" s="1"/>
  <c r="N4524" i="8"/>
  <c r="O4524" i="8" s="1"/>
  <c r="N294" i="8"/>
  <c r="O294" i="8" s="1"/>
  <c r="N1916" i="8"/>
  <c r="O1916" i="8" s="1"/>
  <c r="N2461" i="8"/>
  <c r="O2461" i="8" s="1"/>
  <c r="N3141" i="8"/>
  <c r="O3141" i="8" s="1"/>
  <c r="N3380" i="8"/>
  <c r="O3380" i="8" s="1"/>
  <c r="N3393" i="8"/>
  <c r="O3393" i="8" s="1"/>
  <c r="N3861" i="8"/>
  <c r="O3861" i="8" s="1"/>
  <c r="N4725" i="8"/>
  <c r="O4725" i="8" s="1"/>
  <c r="N3923" i="8"/>
  <c r="O3923" i="8" s="1"/>
  <c r="N4288" i="8"/>
  <c r="O4288" i="8" s="1"/>
  <c r="N4469" i="8"/>
  <c r="O4469" i="8" s="1"/>
  <c r="N4735" i="8"/>
  <c r="O4735" i="8" s="1"/>
  <c r="N4205" i="8"/>
  <c r="O4205" i="8" s="1"/>
  <c r="N4937" i="8"/>
  <c r="O4937" i="8" s="1"/>
  <c r="N3904" i="8"/>
  <c r="O3904" i="8" s="1"/>
  <c r="N4617" i="8"/>
  <c r="O4617" i="8" s="1"/>
  <c r="N3139" i="8"/>
  <c r="O3139" i="8" s="1"/>
  <c r="N4957" i="8"/>
  <c r="O4957" i="8" s="1"/>
  <c r="N4445" i="8"/>
  <c r="O4445" i="8" s="1"/>
  <c r="N4240" i="8"/>
  <c r="O4240" i="8" s="1"/>
  <c r="N2029" i="8"/>
  <c r="O2029" i="8" s="1"/>
  <c r="N4334" i="8"/>
  <c r="O4334" i="8" s="1"/>
  <c r="N4028" i="8"/>
  <c r="O4028" i="8" s="1"/>
  <c r="N3770" i="8"/>
  <c r="O3770" i="8" s="1"/>
  <c r="N3815" i="8"/>
  <c r="O3815" i="8" s="1"/>
  <c r="N3972" i="8"/>
  <c r="O3972" i="8" s="1"/>
  <c r="N4816" i="8"/>
  <c r="O4816" i="8" s="1"/>
  <c r="N4882" i="8"/>
  <c r="O4882" i="8" s="1"/>
  <c r="N4616" i="8"/>
  <c r="O4616" i="8" s="1"/>
  <c r="N3584" i="8"/>
  <c r="O3584" i="8" s="1"/>
  <c r="N4522" i="8"/>
  <c r="O4522" i="8" s="1"/>
  <c r="N1188" i="8"/>
  <c r="O1188" i="8" s="1"/>
  <c r="N4963" i="8"/>
  <c r="O4963" i="8" s="1"/>
  <c r="N3996" i="8"/>
  <c r="O3996" i="8" s="1"/>
  <c r="N4016" i="8"/>
  <c r="O4016" i="8" s="1"/>
  <c r="N2640" i="8"/>
  <c r="O2640" i="8" s="1"/>
  <c r="N3918" i="8"/>
  <c r="O3918" i="8" s="1"/>
  <c r="N2928" i="8"/>
  <c r="O2928" i="8" s="1"/>
  <c r="N3713" i="8"/>
  <c r="O3713" i="8" s="1"/>
  <c r="N2516" i="8"/>
  <c r="O2516" i="8" s="1"/>
  <c r="N1342" i="8"/>
  <c r="O1342" i="8" s="1"/>
  <c r="N4291" i="8"/>
  <c r="O4291" i="8" s="1"/>
  <c r="N404" i="8"/>
  <c r="O404" i="8" s="1"/>
  <c r="N2658" i="8"/>
  <c r="O2658" i="8" s="1"/>
  <c r="N4585" i="8"/>
  <c r="O4585" i="8" s="1"/>
  <c r="N4201" i="8"/>
  <c r="O4201" i="8" s="1"/>
  <c r="N3648" i="8"/>
  <c r="O3648" i="8" s="1"/>
  <c r="N2693" i="8"/>
  <c r="O2693" i="8" s="1"/>
  <c r="N4578" i="8"/>
  <c r="O4578" i="8" s="1"/>
  <c r="N2804" i="8"/>
  <c r="O2804" i="8" s="1"/>
  <c r="N3650" i="8"/>
  <c r="O3650" i="8" s="1"/>
  <c r="N4977" i="8"/>
  <c r="O4977" i="8" s="1"/>
  <c r="N4286" i="8"/>
  <c r="O4286" i="8" s="1"/>
  <c r="N4739" i="8"/>
  <c r="O4739" i="8" s="1"/>
  <c r="N4521" i="8"/>
  <c r="O4521" i="8" s="1"/>
  <c r="N4531" i="8"/>
  <c r="O4531" i="8" s="1"/>
  <c r="N3085" i="8"/>
  <c r="O3085" i="8" s="1"/>
  <c r="N2238" i="8"/>
  <c r="O2238" i="8" s="1"/>
  <c r="N4503" i="8"/>
  <c r="O4503" i="8" s="1"/>
  <c r="N2666" i="8"/>
  <c r="O2666" i="8" s="1"/>
  <c r="N1857" i="8"/>
  <c r="O1857" i="8" s="1"/>
  <c r="N1802" i="8"/>
  <c r="O1802" i="8" s="1"/>
  <c r="N2911" i="8"/>
  <c r="O2911" i="8" s="1"/>
  <c r="N3803" i="8"/>
  <c r="O3803" i="8" s="1"/>
  <c r="N2329" i="8"/>
  <c r="O2329" i="8" s="1"/>
  <c r="N649" i="8"/>
  <c r="O649" i="8" s="1"/>
  <c r="N2679" i="8"/>
  <c r="O2679" i="8" s="1"/>
  <c r="N3481" i="8"/>
  <c r="O3481" i="8" s="1"/>
  <c r="N3484" i="8"/>
  <c r="O3484" i="8" s="1"/>
  <c r="N892" i="8"/>
  <c r="O892" i="8" s="1"/>
  <c r="V30" i="17"/>
  <c r="U33" i="17"/>
  <c r="U34" i="17" s="1"/>
  <c r="U40" i="17"/>
  <c r="U38" i="17"/>
  <c r="R24" i="12" l="1"/>
  <c r="R42" i="18"/>
  <c r="R43" i="18" s="1"/>
  <c r="R41" i="12" s="1"/>
  <c r="Q9" i="6"/>
  <c r="R42" i="14"/>
  <c r="R43" i="14" s="1"/>
  <c r="R43" i="12" s="1"/>
  <c r="R26" i="12"/>
  <c r="F52" i="7"/>
  <c r="G31" i="7"/>
  <c r="G28" i="7"/>
  <c r="E52" i="7"/>
  <c r="J51" i="7" s="1"/>
  <c r="S8" i="12"/>
  <c r="P36" i="12"/>
  <c r="P47" i="6"/>
  <c r="T33" i="13"/>
  <c r="T34" i="13" s="1"/>
  <c r="U30" i="13"/>
  <c r="T38" i="13"/>
  <c r="T40" i="13"/>
  <c r="S38" i="18"/>
  <c r="S39" i="18" s="1"/>
  <c r="S39" i="13"/>
  <c r="S7" i="12"/>
  <c r="U30" i="18"/>
  <c r="T33" i="18"/>
  <c r="T34" i="18" s="1"/>
  <c r="S40" i="18"/>
  <c r="S41" i="18" s="1"/>
  <c r="R19" i="12"/>
  <c r="R41" i="6" s="1"/>
  <c r="T41" i="15"/>
  <c r="T39" i="15"/>
  <c r="T12" i="12"/>
  <c r="R42" i="13"/>
  <c r="R43" i="13"/>
  <c r="R40" i="12" s="1"/>
  <c r="R23" i="12"/>
  <c r="U33" i="15"/>
  <c r="U34" i="15" s="1"/>
  <c r="U38" i="15"/>
  <c r="V30" i="15"/>
  <c r="U40" i="15"/>
  <c r="T40" i="15"/>
  <c r="S42" i="16"/>
  <c r="S43" i="16"/>
  <c r="S46" i="12" s="1"/>
  <c r="S29" i="12"/>
  <c r="T27" i="12"/>
  <c r="T42" i="19"/>
  <c r="T43" i="19" s="1"/>
  <c r="T44" i="12" s="1"/>
  <c r="T41" i="20"/>
  <c r="T39" i="20"/>
  <c r="T9" i="12"/>
  <c r="V30" i="20"/>
  <c r="U33" i="20"/>
  <c r="U34" i="20" s="1"/>
  <c r="T42" i="17"/>
  <c r="T43" i="17" s="1"/>
  <c r="T47" i="12" s="1"/>
  <c r="T30" i="12"/>
  <c r="B19" i="8"/>
  <c r="O2" i="8"/>
  <c r="G24" i="8"/>
  <c r="B21" i="8"/>
  <c r="B24" i="8"/>
  <c r="B23" i="8"/>
  <c r="N55" i="9" s="1"/>
  <c r="G34" i="8"/>
  <c r="G43" i="8"/>
  <c r="B20" i="8"/>
  <c r="N54" i="9" s="1"/>
  <c r="G52" i="8"/>
  <c r="G38" i="8"/>
  <c r="G47" i="8"/>
  <c r="G21" i="8"/>
  <c r="G25" i="8"/>
  <c r="B25" i="8"/>
  <c r="G29" i="8"/>
  <c r="G42" i="8"/>
  <c r="G56" i="8"/>
  <c r="G33" i="8"/>
  <c r="G51" i="8"/>
  <c r="G60" i="8"/>
  <c r="G46" i="8"/>
  <c r="G37" i="8"/>
  <c r="G55" i="8"/>
  <c r="G20" i="8"/>
  <c r="G28" i="8"/>
  <c r="G41" i="8"/>
  <c r="G50" i="8"/>
  <c r="G32" i="8"/>
  <c r="G59" i="8"/>
  <c r="G45" i="8"/>
  <c r="G54" i="8"/>
  <c r="G36" i="8"/>
  <c r="G23" i="8"/>
  <c r="G27" i="8"/>
  <c r="G58" i="8"/>
  <c r="G49" i="8"/>
  <c r="G40" i="8"/>
  <c r="G31" i="8"/>
  <c r="G53" i="8"/>
  <c r="G44" i="8"/>
  <c r="G26" i="8"/>
  <c r="G22" i="8"/>
  <c r="G39" i="8"/>
  <c r="B26" i="8"/>
  <c r="G30" i="8"/>
  <c r="B22" i="8"/>
  <c r="B18" i="8"/>
  <c r="G57" i="8"/>
  <c r="G48" i="8"/>
  <c r="G35" i="8"/>
  <c r="U38" i="19"/>
  <c r="U39" i="19" s="1"/>
  <c r="U30" i="26"/>
  <c r="T33" i="26"/>
  <c r="T34" i="26" s="1"/>
  <c r="T40" i="26"/>
  <c r="T38" i="26"/>
  <c r="U40" i="19"/>
  <c r="S42" i="21"/>
  <c r="S43" i="21"/>
  <c r="S50" i="12" s="1"/>
  <c r="S33" i="12"/>
  <c r="V33" i="19"/>
  <c r="V34" i="19" s="1"/>
  <c r="V38" i="19"/>
  <c r="V40" i="19"/>
  <c r="S41" i="26"/>
  <c r="S39" i="26"/>
  <c r="Q45" i="6"/>
  <c r="S40" i="14"/>
  <c r="S42" i="20"/>
  <c r="S43" i="20"/>
  <c r="S42" i="12" s="1"/>
  <c r="S25" i="12"/>
  <c r="S40" i="13"/>
  <c r="S41" i="13" s="1"/>
  <c r="R42" i="26"/>
  <c r="R43" i="26" s="1"/>
  <c r="S42" i="15"/>
  <c r="S43" i="15"/>
  <c r="S45" i="12" s="1"/>
  <c r="S28" i="12"/>
  <c r="I50" i="6"/>
  <c r="J46" i="6" s="1"/>
  <c r="S41" i="14"/>
  <c r="S39" i="14"/>
  <c r="S10" i="12"/>
  <c r="U41" i="17"/>
  <c r="U39" i="17"/>
  <c r="U14" i="12"/>
  <c r="T38" i="21"/>
  <c r="Q35" i="12"/>
  <c r="U41" i="19"/>
  <c r="U11" i="12"/>
  <c r="I51" i="6"/>
  <c r="I52" i="6" s="1"/>
  <c r="V33" i="17"/>
  <c r="V34" i="17" s="1"/>
  <c r="T40" i="21"/>
  <c r="C19" i="6"/>
  <c r="E19" i="6" s="1"/>
  <c r="D7" i="4"/>
  <c r="T41" i="21"/>
  <c r="T39" i="21"/>
  <c r="T17" i="12"/>
  <c r="T41" i="16"/>
  <c r="T39" i="16"/>
  <c r="T13" i="12"/>
  <c r="V30" i="21"/>
  <c r="U33" i="21"/>
  <c r="U34" i="21" s="1"/>
  <c r="P9" i="6"/>
  <c r="U30" i="14"/>
  <c r="T33" i="14"/>
  <c r="T34" i="14" s="1"/>
  <c r="V30" i="16"/>
  <c r="U38" i="16"/>
  <c r="U33" i="16"/>
  <c r="U34" i="16" s="1"/>
  <c r="U40" i="16"/>
  <c r="S24" i="12" l="1"/>
  <c r="S42" i="18"/>
  <c r="S43" i="18" s="1"/>
  <c r="S41" i="12" s="1"/>
  <c r="U42" i="19"/>
  <c r="U43" i="19" s="1"/>
  <c r="U44" i="12" s="1"/>
  <c r="U27" i="12"/>
  <c r="V33" i="16"/>
  <c r="V34" i="16" s="1"/>
  <c r="V38" i="16"/>
  <c r="V40" i="16"/>
  <c r="U33" i="14"/>
  <c r="U34" i="14" s="1"/>
  <c r="U40" i="14"/>
  <c r="V30" i="14"/>
  <c r="U38" i="14"/>
  <c r="T40" i="14"/>
  <c r="T42" i="21"/>
  <c r="T43" i="21" s="1"/>
  <c r="T50" i="12" s="1"/>
  <c r="T33" i="12"/>
  <c r="R42" i="6"/>
  <c r="R43" i="6" s="1"/>
  <c r="R44" i="6"/>
  <c r="R45" i="6" s="1"/>
  <c r="C19" i="8"/>
  <c r="C24" i="8"/>
  <c r="C21" i="8"/>
  <c r="C20" i="8"/>
  <c r="C23" i="8"/>
  <c r="C22" i="8"/>
  <c r="C18" i="8"/>
  <c r="T38" i="18"/>
  <c r="T40" i="18"/>
  <c r="T41" i="18" s="1"/>
  <c r="T41" i="14"/>
  <c r="T39" i="14"/>
  <c r="T10" i="12"/>
  <c r="V30" i="18"/>
  <c r="U40" i="18"/>
  <c r="U33" i="18"/>
  <c r="U34" i="18" s="1"/>
  <c r="S19" i="12"/>
  <c r="S41" i="6" s="1"/>
  <c r="U41" i="20"/>
  <c r="U9" i="12"/>
  <c r="S42" i="14"/>
  <c r="S43" i="14" s="1"/>
  <c r="S43" i="12" s="1"/>
  <c r="S26" i="12"/>
  <c r="U38" i="20"/>
  <c r="U39" i="20" s="1"/>
  <c r="S23" i="12"/>
  <c r="S42" i="13"/>
  <c r="S43" i="13" s="1"/>
  <c r="S40" i="12" s="1"/>
  <c r="S52" i="12" s="1"/>
  <c r="S7" i="6" s="1"/>
  <c r="U40" i="20"/>
  <c r="V33" i="20"/>
  <c r="V34" i="20" s="1"/>
  <c r="V40" i="20"/>
  <c r="V38" i="20"/>
  <c r="I53" i="6"/>
  <c r="G7" i="4"/>
  <c r="E7" i="4"/>
  <c r="F19" i="6"/>
  <c r="F7" i="4" s="1"/>
  <c r="S42" i="26"/>
  <c r="S43" i="26" s="1"/>
  <c r="T42" i="20"/>
  <c r="T43" i="20" s="1"/>
  <c r="T42" i="12" s="1"/>
  <c r="T25" i="12"/>
  <c r="V30" i="13"/>
  <c r="U33" i="13"/>
  <c r="U34" i="13" s="1"/>
  <c r="T7" i="12"/>
  <c r="T41" i="13"/>
  <c r="T39" i="13"/>
  <c r="T42" i="16"/>
  <c r="T43" i="16" s="1"/>
  <c r="T46" i="12" s="1"/>
  <c r="T29" i="12"/>
  <c r="T39" i="18"/>
  <c r="T8" i="12"/>
  <c r="V41" i="17"/>
  <c r="V14" i="12"/>
  <c r="F27" i="4" s="1"/>
  <c r="V38" i="17"/>
  <c r="V39" i="17" s="1"/>
  <c r="V40" i="17"/>
  <c r="V41" i="19"/>
  <c r="V39" i="19"/>
  <c r="V11" i="12"/>
  <c r="F24" i="4" s="1"/>
  <c r="Q36" i="12"/>
  <c r="Q47" i="6"/>
  <c r="T39" i="26"/>
  <c r="T41" i="26"/>
  <c r="U41" i="16"/>
  <c r="U39" i="16"/>
  <c r="U13" i="12"/>
  <c r="V30" i="26"/>
  <c r="U33" i="26"/>
  <c r="U34" i="26" s="1"/>
  <c r="U17" i="12"/>
  <c r="U40" i="21"/>
  <c r="U41" i="21" s="1"/>
  <c r="U38" i="21"/>
  <c r="U39" i="21" s="1"/>
  <c r="V33" i="21"/>
  <c r="V34" i="21" s="1"/>
  <c r="V40" i="21"/>
  <c r="V38" i="21"/>
  <c r="U42" i="17"/>
  <c r="U43" i="17" s="1"/>
  <c r="U47" i="12" s="1"/>
  <c r="U30" i="12"/>
  <c r="K51" i="7"/>
  <c r="G52" i="7"/>
  <c r="T38" i="14"/>
  <c r="J48" i="6"/>
  <c r="J49" i="6" s="1"/>
  <c r="V33" i="15"/>
  <c r="V34" i="15" s="1"/>
  <c r="U39" i="15"/>
  <c r="U41" i="15"/>
  <c r="U12" i="12"/>
  <c r="R35" i="12"/>
  <c r="R52" i="12"/>
  <c r="R7" i="6" s="1"/>
  <c r="T42" i="15"/>
  <c r="T43" i="15"/>
  <c r="T45" i="12" s="1"/>
  <c r="T28" i="12"/>
  <c r="V42" i="17" l="1"/>
  <c r="V43" i="17"/>
  <c r="V47" i="12" s="1"/>
  <c r="V30" i="12"/>
  <c r="U42" i="21"/>
  <c r="U43" i="21" s="1"/>
  <c r="U50" i="12" s="1"/>
  <c r="U33" i="12"/>
  <c r="S9" i="6"/>
  <c r="U42" i="20"/>
  <c r="U43" i="20" s="1"/>
  <c r="U42" i="12" s="1"/>
  <c r="U25" i="12"/>
  <c r="J51" i="6"/>
  <c r="J52" i="6" s="1"/>
  <c r="T26" i="12"/>
  <c r="T42" i="14"/>
  <c r="T43" i="14" s="1"/>
  <c r="T43" i="12" s="1"/>
  <c r="T42" i="18"/>
  <c r="T43" i="18" s="1"/>
  <c r="T41" i="12" s="1"/>
  <c r="T24" i="12"/>
  <c r="U7" i="12"/>
  <c r="V40" i="13"/>
  <c r="V33" i="13"/>
  <c r="V34" i="13" s="1"/>
  <c r="V41" i="20"/>
  <c r="V39" i="20"/>
  <c r="V9" i="12"/>
  <c r="F22" i="4" s="1"/>
  <c r="V41" i="21"/>
  <c r="V39" i="21"/>
  <c r="V17" i="12"/>
  <c r="F30" i="4" s="1"/>
  <c r="T42" i="13"/>
  <c r="T43" i="13" s="1"/>
  <c r="T40" i="12" s="1"/>
  <c r="T23" i="12"/>
  <c r="U38" i="13"/>
  <c r="U39" i="13" s="1"/>
  <c r="T19" i="12"/>
  <c r="T41" i="6" s="1"/>
  <c r="U38" i="26"/>
  <c r="U39" i="26" s="1"/>
  <c r="U40" i="13"/>
  <c r="U41" i="13" s="1"/>
  <c r="U40" i="26"/>
  <c r="U41" i="26" s="1"/>
  <c r="S35" i="12"/>
  <c r="V33" i="14"/>
  <c r="V34" i="14" s="1"/>
  <c r="V38" i="14"/>
  <c r="V40" i="14"/>
  <c r="V33" i="18"/>
  <c r="V34" i="18" s="1"/>
  <c r="V38" i="18"/>
  <c r="J50" i="6"/>
  <c r="K46" i="6" s="1"/>
  <c r="V38" i="26"/>
  <c r="V33" i="26"/>
  <c r="V34" i="26" s="1"/>
  <c r="V40" i="26"/>
  <c r="U43" i="16"/>
  <c r="U46" i="12" s="1"/>
  <c r="U42" i="16"/>
  <c r="U29" i="12"/>
  <c r="U39" i="14"/>
  <c r="U41" i="14"/>
  <c r="U10" i="12"/>
  <c r="V39" i="15"/>
  <c r="V12" i="12"/>
  <c r="F25" i="4" s="1"/>
  <c r="V41" i="15"/>
  <c r="T42" i="26"/>
  <c r="T43" i="26" s="1"/>
  <c r="V41" i="16"/>
  <c r="V13" i="12"/>
  <c r="F26" i="4" s="1"/>
  <c r="V39" i="16"/>
  <c r="R9" i="6"/>
  <c r="R36" i="12"/>
  <c r="R47" i="6"/>
  <c r="S42" i="6"/>
  <c r="S43" i="6" s="1"/>
  <c r="S44" i="6"/>
  <c r="S45" i="6" s="1"/>
  <c r="U42" i="15"/>
  <c r="U43" i="15" s="1"/>
  <c r="U45" i="12" s="1"/>
  <c r="U28" i="12"/>
  <c r="V27" i="12"/>
  <c r="V43" i="19"/>
  <c r="V44" i="12" s="1"/>
  <c r="V42" i="19"/>
  <c r="U41" i="18"/>
  <c r="U8" i="12"/>
  <c r="V40" i="15"/>
  <c r="V38" i="15"/>
  <c r="U38" i="18"/>
  <c r="U39" i="18" s="1"/>
  <c r="V38" i="13" l="1"/>
  <c r="U42" i="26"/>
  <c r="U43" i="26" s="1"/>
  <c r="U42" i="18"/>
  <c r="U43" i="18" s="1"/>
  <c r="U41" i="12" s="1"/>
  <c r="U24" i="12"/>
  <c r="V42" i="20"/>
  <c r="V43" i="20"/>
  <c r="V42" i="12" s="1"/>
  <c r="V25" i="12"/>
  <c r="V42" i="21"/>
  <c r="V43" i="21"/>
  <c r="V50" i="12" s="1"/>
  <c r="V33" i="12"/>
  <c r="V43" i="15"/>
  <c r="V45" i="12" s="1"/>
  <c r="V42" i="15"/>
  <c r="V28" i="12"/>
  <c r="U43" i="14"/>
  <c r="U43" i="12" s="1"/>
  <c r="U42" i="14"/>
  <c r="U26" i="12"/>
  <c r="V41" i="13"/>
  <c r="V39" i="13"/>
  <c r="V7" i="12"/>
  <c r="U42" i="13"/>
  <c r="U43" i="13" s="1"/>
  <c r="U40" i="12" s="1"/>
  <c r="U23" i="12"/>
  <c r="U35" i="12" s="1"/>
  <c r="J53" i="6"/>
  <c r="U19" i="12"/>
  <c r="U41" i="6" s="1"/>
  <c r="V41" i="26"/>
  <c r="V39" i="26"/>
  <c r="V41" i="18"/>
  <c r="V39" i="18"/>
  <c r="V8" i="12"/>
  <c r="F21" i="4" s="1"/>
  <c r="V40" i="18"/>
  <c r="V39" i="14"/>
  <c r="V41" i="14"/>
  <c r="V10" i="12"/>
  <c r="F23" i="4" s="1"/>
  <c r="S36" i="12"/>
  <c r="S47" i="6"/>
  <c r="V42" i="16"/>
  <c r="V43" i="16" s="1"/>
  <c r="V46" i="12" s="1"/>
  <c r="V29" i="12"/>
  <c r="K48" i="6"/>
  <c r="K49" i="6" s="1"/>
  <c r="K51" i="6" s="1"/>
  <c r="K52" i="6" s="1"/>
  <c r="K53" i="6" s="1"/>
  <c r="T35" i="12"/>
  <c r="T42" i="6"/>
  <c r="T43" i="6" s="1"/>
  <c r="T44" i="6"/>
  <c r="T45" i="6" s="1"/>
  <c r="T52" i="12"/>
  <c r="T7" i="6" s="1"/>
  <c r="K50" i="6" l="1"/>
  <c r="L46" i="6" s="1"/>
  <c r="T36" i="12"/>
  <c r="T47" i="6"/>
  <c r="U52" i="12"/>
  <c r="U7" i="6" s="1"/>
  <c r="V42" i="14"/>
  <c r="V43" i="14" s="1"/>
  <c r="V43" i="12" s="1"/>
  <c r="V26" i="12"/>
  <c r="L48" i="6"/>
  <c r="L49" i="6" s="1"/>
  <c r="U36" i="12"/>
  <c r="V19" i="12"/>
  <c r="V41" i="6" s="1"/>
  <c r="F20" i="4"/>
  <c r="F32" i="4" s="1"/>
  <c r="V42" i="13"/>
  <c r="V43" i="13" s="1"/>
  <c r="V40" i="12" s="1"/>
  <c r="V23" i="12"/>
  <c r="V35" i="12" s="1"/>
  <c r="V42" i="26"/>
  <c r="V43" i="26" s="1"/>
  <c r="V42" i="18"/>
  <c r="V43" i="18" s="1"/>
  <c r="V41" i="12" s="1"/>
  <c r="V24" i="12"/>
  <c r="U42" i="6"/>
  <c r="U43" i="6" s="1"/>
  <c r="U44" i="6"/>
  <c r="U45" i="6" s="1"/>
  <c r="T9" i="6"/>
  <c r="V52" i="12" l="1"/>
  <c r="V7" i="6" s="1"/>
  <c r="V36" i="12"/>
  <c r="V47" i="6"/>
  <c r="V44" i="6"/>
  <c r="V45" i="6" s="1"/>
  <c r="V42" i="6"/>
  <c r="V43" i="6" s="1"/>
  <c r="U47" i="6"/>
  <c r="L51" i="6"/>
  <c r="L52" i="6" s="1"/>
  <c r="F32" i="5"/>
  <c r="L50" i="6"/>
  <c r="M46" i="6" s="1"/>
  <c r="U9" i="6"/>
  <c r="M48" i="6" l="1"/>
  <c r="M49" i="6" s="1"/>
  <c r="M51" i="6" s="1"/>
  <c r="M52" i="6" s="1"/>
  <c r="M53" i="6" s="1"/>
  <c r="E14" i="6"/>
  <c r="L53" i="6"/>
  <c r="D14" i="6" s="1"/>
  <c r="F14" i="6" s="1"/>
  <c r="E26" i="6"/>
  <c r="C29" i="6"/>
  <c r="G28" i="6"/>
  <c r="G26" i="6"/>
  <c r="D29" i="6"/>
  <c r="F26" i="6"/>
  <c r="E29" i="6"/>
  <c r="C25" i="6"/>
  <c r="F29" i="6"/>
  <c r="G27" i="6"/>
  <c r="D28" i="6"/>
  <c r="G25" i="6"/>
  <c r="D27" i="6"/>
  <c r="F28" i="6"/>
  <c r="E25" i="6"/>
  <c r="E28" i="6"/>
  <c r="C27" i="6"/>
  <c r="C26" i="6"/>
  <c r="C28" i="6"/>
  <c r="G29" i="6"/>
  <c r="D25" i="6"/>
  <c r="F25" i="6"/>
  <c r="D26" i="6"/>
  <c r="E27" i="6"/>
  <c r="F27" i="6"/>
  <c r="V9" i="6"/>
  <c r="F51" i="7" l="1"/>
  <c r="F50" i="7"/>
  <c r="E51" i="7"/>
  <c r="J52" i="7" s="1"/>
  <c r="E50" i="7"/>
  <c r="J50" i="7" s="1"/>
  <c r="C20" i="6"/>
  <c r="E20" i="6" s="1"/>
  <c r="D8" i="4"/>
  <c r="F37" i="5"/>
  <c r="F38" i="5" s="1"/>
  <c r="M50" i="6"/>
  <c r="N46" i="6" s="1"/>
  <c r="N48" i="6" l="1"/>
  <c r="N49" i="6" s="1"/>
  <c r="N51" i="6" s="1"/>
  <c r="N52" i="6" s="1"/>
  <c r="N53" i="6" s="1"/>
  <c r="K50" i="7"/>
  <c r="G50" i="7"/>
  <c r="G8" i="4"/>
  <c r="K52" i="7"/>
  <c r="G51" i="7"/>
  <c r="F20" i="6"/>
  <c r="F8" i="4" s="1"/>
  <c r="E8" i="4"/>
  <c r="N50" i="6" l="1"/>
  <c r="O46" i="6" s="1"/>
  <c r="O48" i="6" l="1"/>
  <c r="O49" i="6" s="1"/>
  <c r="O51" i="6" s="1"/>
  <c r="O52" i="6" s="1"/>
  <c r="O53" i="6" s="1"/>
  <c r="O50" i="6" l="1"/>
  <c r="P46" i="6" s="1"/>
  <c r="P48" i="6" l="1"/>
  <c r="P49" i="6" s="1"/>
  <c r="P51" i="6" s="1"/>
  <c r="P52" i="6" s="1"/>
  <c r="P53" i="6" s="1"/>
  <c r="P50" i="6" l="1"/>
  <c r="Q46" i="6" s="1"/>
  <c r="Q48" i="6" l="1"/>
  <c r="Q49" i="6" s="1"/>
  <c r="Q51" i="6" s="1"/>
  <c r="Q52" i="6" s="1"/>
  <c r="Q53" i="6" s="1"/>
  <c r="Q50" i="6" l="1"/>
  <c r="R46" i="6" s="1"/>
  <c r="R48" i="6" l="1"/>
  <c r="R49" i="6" s="1"/>
  <c r="R51" i="6" s="1"/>
  <c r="R52" i="6" s="1"/>
  <c r="R53" i="6" s="1"/>
  <c r="R50" i="6" l="1"/>
  <c r="S46" i="6" s="1"/>
  <c r="S48" i="6" l="1"/>
  <c r="S49" i="6" s="1"/>
  <c r="S51" i="6" s="1"/>
  <c r="S52" i="6" s="1"/>
  <c r="S53" i="6" s="1"/>
  <c r="S50" i="6" l="1"/>
  <c r="T46" i="6" s="1"/>
  <c r="T48" i="6" l="1"/>
  <c r="T49" i="6" s="1"/>
  <c r="T51" i="6" s="1"/>
  <c r="T52" i="6" s="1"/>
  <c r="T53" i="6" s="1"/>
  <c r="T50" i="6" l="1"/>
  <c r="U46" i="6" s="1"/>
  <c r="U48" i="6" l="1"/>
  <c r="U49" i="6" s="1"/>
  <c r="U51" i="6" s="1"/>
  <c r="U52" i="6" s="1"/>
  <c r="U53" i="6" s="1"/>
  <c r="U50" i="6" l="1"/>
  <c r="V46" i="6" s="1"/>
  <c r="V48" i="6" l="1"/>
  <c r="V49" i="6" s="1"/>
  <c r="V51" i="6" s="1"/>
  <c r="V52" i="6" s="1"/>
  <c r="V53" i="6" l="1"/>
  <c r="D15" i="6" s="1"/>
  <c r="E15" i="6"/>
  <c r="V50" i="6"/>
  <c r="F15" i="6" l="1"/>
  <c r="D9" i="4" l="1"/>
  <c r="C21" i="6"/>
  <c r="E21" i="6" s="1"/>
  <c r="E9" i="4" l="1"/>
  <c r="E10" i="4" s="1"/>
  <c r="F21" i="6"/>
  <c r="F9" i="4" s="1"/>
  <c r="F10" i="4" s="1"/>
  <c r="G9" i="4"/>
  <c r="G10" i="4" s="1"/>
  <c r="D10" i="4"/>
  <c r="E36" i="9" s="1"/>
  <c r="H36" i="9" l="1"/>
  <c r="I36" i="9"/>
  <c r="D36" i="9"/>
  <c r="G49" i="7"/>
  <c r="E56" i="7"/>
  <c r="N53" i="9" l="1"/>
  <c r="I48" i="9"/>
  <c r="I46" i="9"/>
  <c r="I44" i="9"/>
  <c r="I47" i="9"/>
  <c r="I45" i="9"/>
  <c r="I49" i="9"/>
  <c r="I51" i="9"/>
  <c r="J53" i="7"/>
  <c r="G5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35" authorId="0" shapeId="0" xr:uid="{00000000-0006-0000-0500-000001000000}">
      <text>
        <r>
          <rPr>
            <sz val="11"/>
            <color theme="1"/>
            <rFont val="Calibri"/>
            <family val="2"/>
            <scheme val="minor"/>
          </rPr>
          <t>EBM:
AUDIT ADD: blended D&amp;A % of revenue. Estimate: ~15-20% for Launch/Starlink (high satellite + factory depreciation), ~5% for software/services. Blended ~12%. Drives the depreciation tax shield (D&amp;A × 21%) added back to UFCF.</t>
        </r>
      </text>
    </comment>
    <comment ref="C36" authorId="0" shapeId="0" xr:uid="{00000000-0006-0000-0500-000002000000}">
      <text>
        <r>
          <rPr>
            <sz val="11"/>
            <color theme="1"/>
            <rFont val="Calibri"/>
            <family val="2"/>
            <scheme val="minor"/>
          </rPr>
          <t>EBM:
AUDIT ADD: blended NWC % of revenue. Space/contract receivables push positive; Starlink subscriptions (paid upfront) push negative. Industry blend ~3%. Drives ΔNWC drag during the growth phase.</t>
        </r>
      </text>
    </comment>
    <comment ref="C37" authorId="0" shapeId="0" xr:uid="{00000000-0006-0000-0500-000003000000}">
      <text>
        <r>
          <rPr>
            <sz val="11"/>
            <color theme="1"/>
            <rFont val="Calibri"/>
            <family val="2"/>
            <scheme val="minor"/>
          </rPr>
          <t>EBM:
AUDIT ADD: estimated usable federal NOL carryforward at start of 2026. S-1 shows accumulated deficit $41.3B at Mar 2026 — conservative haircut to $25B usable (excludes pre-2018 expiring NOLs and state limits).</t>
        </r>
      </text>
    </comment>
    <comment ref="C38" authorId="0" shapeId="0" xr:uid="{00000000-0006-0000-0500-000004000000}">
      <text>
        <r>
          <rPr>
            <sz val="11"/>
            <color theme="1"/>
            <rFont val="Calibri"/>
            <family val="2"/>
            <scheme val="minor"/>
          </rPr>
          <t>EBM:
AUDIT ADD: post-2017 NOLs can offset only 80% of taxable income per year (TCJA rule, IRC §172(a)(2)).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20" authorId="0" shapeId="0" xr:uid="{00000000-0006-0000-0900-000001000000}">
      <text>
        <r>
          <rPr>
            <sz val="11"/>
            <color theme="1"/>
            <rFont val="Calibri"/>
            <family val="2"/>
            <scheme val="minor"/>
          </rPr>
          <t>Source: SpaceX S-1, SEC EDGAR CIK 0001181412, balance sheet 31 Mar 2026. Reflects Q1 2026 cash burn (R&amp;D + xAI integration).</t>
        </r>
      </text>
    </comment>
    <comment ref="C21" authorId="0" shapeId="0" xr:uid="{00000000-0006-0000-0900-000002000000}">
      <text>
        <r>
          <rPr>
            <sz val="11"/>
            <color theme="1"/>
            <rFont val="Calibri"/>
            <family val="2"/>
            <scheme val="minor"/>
          </rPr>
          <t>Source: SpaceX S-1 Capitalisation Table, 31 Mar 2026. Total LT debt: $9.1B senior notes + credit facility + bridge loan + term loans.</t>
        </r>
      </text>
    </comment>
    <comment ref="C23" authorId="0" shapeId="0" xr:uid="{00000000-0006-0000-0900-000003000000}">
      <text>
        <r>
          <rPr>
            <sz val="11"/>
            <color theme="1"/>
            <rFont val="Calibri"/>
            <family val="2"/>
            <scheme val="minor"/>
          </rPr>
          <t>Source: SpaceX S-1 pro forma cap table, 31 Mar 2026. Class A 6,824.6M + Class B 5,695.7M, post Preferred Conversion and Class C Reclassification. Dual-class preserves Musk control (Class B = 10 votes).</t>
        </r>
      </text>
    </comment>
    <comment ref="C24" authorId="0" shapeId="0" xr:uid="{00000000-0006-0000-0900-000004000000}">
      <text>
        <r>
          <rPr>
            <sz val="11"/>
            <color theme="1"/>
            <rFont val="Calibri"/>
            <family val="2"/>
            <scheme val="minor"/>
          </rPr>
          <t>Source: SpaceX S-1. $75B raise ÷ ~$85 implied price ≈ 880M new Class A shares.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<sst xmlns="http://schemas.openxmlformats.org/spreadsheetml/2006/main" count="1348" uniqueCount="750">
  <si>
    <t>SPACEX</t>
  </si>
  <si>
    <t>Probabilistic Valuation Model — Q2 2026</t>
  </si>
  <si>
    <t>Horizons modelled: 5-year (through 2030) · 10-year (through 2035) · 20-year (through 2045)</t>
  </si>
  <si>
    <t>Author</t>
  </si>
  <si>
    <t>Dialectic</t>
  </si>
  <si>
    <t>Version</t>
  </si>
  <si>
    <t>vF · 5 June 2026</t>
  </si>
  <si>
    <t>Key context shaping this model</t>
  </si>
  <si>
    <t>• SpaceX–xAI merger closed 2 Feb 2026 at $1.25T combined valuation ($1T SpaceX + $250B xAI)</t>
  </si>
  <si>
    <t>• SpaceX IPO expected late June 2026 (S-1 filed May 2026)</t>
  </si>
  <si>
    <t>• Starshield Space Data Network contract awarded 26 May 2026 ($2.29B, Golden Dome backbone)</t>
  </si>
  <si>
    <t>• 2025 revenue: $18.7B (+33% YoY); Adj EBITDA $6.6B; net loss ($4.9B)</t>
  </si>
  <si>
    <t>• Starlink: 10.3M subs end-Q1'26; ARPU $66/mo (down from $99 in 2023)</t>
  </si>
  <si>
    <t>• 165 orbital launches in 2025 (record); 5 Starship test flights vs. 25-flight target</t>
  </si>
  <si>
    <t>How to use this model</t>
  </si>
  <si>
    <t>1. Read the README tab for methodology, color conventions, and scenario logic</t>
  </si>
  <si>
    <t>2. Edit blue cells (especially yellow-highlighted KEY assumptions) on the Assumptions and business-line tabs</t>
  </si>
  <si>
    <t>3. View headline outputs on the Summary tab — EV across horizons × scenarios × probability-weighted</t>
  </si>
  <si>
    <t>4. Add new business lines by duplicating the Reserved_Template tab and wiring it into Scenario_Engine + DCF</t>
  </si>
  <si>
    <t>Disclaimer</t>
  </si>
  <si>
    <t>This model is a personal investment thesis published for educational and discussion purposes.</t>
  </si>
  <si>
    <t>Probabilities and forecasts are subjective estimates, not predictions. Speculative business lines include considerable guesswork over time.</t>
  </si>
  <si>
    <t>Parts of this model are deeply uncertain</t>
  </si>
  <si>
    <t>and should be treated as long-dated optionality, not base-case revenue. Not investment advice.</t>
  </si>
  <si>
    <t>Methodology &amp; Conventions</t>
  </si>
  <si>
    <t>Read this once. The rest of the model assumes you have.</t>
  </si>
  <si>
    <t>Color conventions</t>
  </si>
  <si>
    <t>Blue text</t>
  </si>
  <si>
    <t>Hardcoded inputs you can edit to change the model</t>
  </si>
  <si>
    <t>Yellow background</t>
  </si>
  <si>
    <t>KEY inputs that have outsized effect on valuation — change with care</t>
  </si>
  <si>
    <t>Black text</t>
  </si>
  <si>
    <t>Formulas — do not overwrite unless you intend to break the model</t>
  </si>
  <si>
    <t>Green text</t>
  </si>
  <si>
    <t>Cross-sheet links pulling from another tab</t>
  </si>
  <si>
    <t>Gold fill</t>
  </si>
  <si>
    <t>Totals and headline outputs</t>
  </si>
  <si>
    <t>Scenario logic</t>
  </si>
  <si>
    <t>Three scenarios</t>
  </si>
  <si>
    <t>Bear / Base / Bull. Each with its own revenue path, EBITDA margin, and CapEx %.</t>
  </si>
  <si>
    <t>Scenario weights</t>
  </si>
  <si>
    <t>Per-line Bear/Base/Bull weights on Scenario_Engine; must sum to 100%.</t>
  </si>
  <si>
    <t>Probability of materialization</t>
  </si>
  <si>
    <t>Separate 0-100% input for each speculative line. Multiplies through.</t>
  </si>
  <si>
    <t>Expected free cash flow</t>
  </si>
  <si>
    <t>EV = scenario-weighted UFCF × materialization probability. This feeds DCF.</t>
  </si>
  <si>
    <t>Revenue construction</t>
  </si>
  <si>
    <t>Three-phase CAGR</t>
  </si>
  <si>
    <t>Each business line is modelled with three growth phases: ramp (2026-2030), mid (2031-2035), mature (2036-2045).</t>
  </si>
  <si>
    <t>Editable per scenario</t>
  </si>
  <si>
    <t>All three CAGRs are settable per scenario on each business-line tab.</t>
  </si>
  <si>
    <t>Starting revenue</t>
  </si>
  <si>
    <t>2026 starting revenue is a hardcoded input per scenario.</t>
  </si>
  <si>
    <t>Waypoints visible</t>
  </si>
  <si>
    <t>Yellow-highlighted 2030/2035/2045 cells are the headline horizon outputs per scenario.</t>
  </si>
  <si>
    <t>Valuation method</t>
  </si>
  <si>
    <t>Discounted cash flow</t>
  </si>
  <si>
    <t>Unlevered FCF discounted at WACC. Terminal value via Gordon Growth.</t>
  </si>
  <si>
    <t>Enterprise → equity</t>
  </si>
  <si>
    <t>EV less net debt = equity value. Per-share at fully-diluted share count.</t>
  </si>
  <si>
    <t>Three horizons</t>
  </si>
  <si>
    <t>5yr (terminal at end 2030), 10yr (end 2035), 20yr (end 2045) — all on Summary.</t>
  </si>
  <si>
    <t>Probability-weighted EV</t>
  </si>
  <si>
    <t>Final EV = Σ business lines × scenario × materialization.</t>
  </si>
  <si>
    <t>What this model is NOT</t>
  </si>
  <si>
    <t>Not predictive</t>
  </si>
  <si>
    <t>Outputs are conditional on assumptions you can challenge. Treat as a thinking tool.</t>
  </si>
  <si>
    <t>Not multiple-driven</t>
  </si>
  <si>
    <t>Public comps are weak for SpaceX. DCF is used because no good multiple exists.</t>
  </si>
  <si>
    <t>Not policy-aware</t>
  </si>
  <si>
    <t>Mars/Moon land sales face the 1967 Outer Space Treaty — kept at low probability.</t>
  </si>
  <si>
    <t>Not synergy-priced</t>
  </si>
  <si>
    <t>xAI cost/revenue synergies with SpaceX are modelled conservatively.</t>
  </si>
  <si>
    <t>INVESTMENT THESIS</t>
  </si>
  <si>
    <t>SpaceX — Q2 2026  ·  what we are underwriting, what has to be true, what breaks it</t>
  </si>
  <si>
    <t xml:space="preserve"> </t>
  </si>
  <si>
    <t>ONE-LINE THESIS</t>
  </si>
  <si>
    <t>WHAT WE ARE UNDERWRITING</t>
  </si>
  <si>
    <t>WHAT HAS TO BE TRUE</t>
  </si>
  <si>
    <t>WHAT BREAKS THE THESIS</t>
  </si>
  <si>
    <t>Pillar 1  ·  STARLINK as the cash-flow engine</t>
  </si>
  <si>
    <t>Pillar 1  ·  STARLINK — conditions</t>
  </si>
  <si>
    <t>Pillar 1  ·  STARLINK — break points</t>
  </si>
  <si>
    <t>10.3M subs, 9,600+ sats, 164 countries (S-1). Connectivity segment ran ~$13Bn run-rate Q1 2026 at Adj EBITDA mgn 64%. This is a $130-200Bn revenue business by 2030 with SaaS-like economics once satellite fleet is depreciated. Funds the rest of SpaceX.</t>
  </si>
  <si>
    <t>• ARPU floors at $40-50/month even as international mix grows.
• Subs reach 50M+ by 2030 (5x current).
• D2C (satellite-to-cell) adds incremental ARPU not cannibalises terrestrial.
• Aviation/Maritime ($3Bn 2026 seed) converts to multi-billion stable enterprise revenue.
• Margins hold above 60% as new gens of sats launch on Starship at lower unit cost.</t>
  </si>
  <si>
    <t>• Kuiper/AST/Chinese constellations force ARPU compression 30%+ within 5 years.
• Spectrum disputes (FCC, ITU) limit constellation expansion.
• D2C remains a one-carrier (T-Mobile) niche product.
• Insurance/regulatory costs for LEO debris cleanup spike unit economics.
• Geopolitical: countries ban Starlink in major markets (Brazil precedent).</t>
  </si>
  <si>
    <t>Pillar 2  ·  STARSHIP as the cost-down enabler</t>
  </si>
  <si>
    <t>Pillar 2  ·  STARSHIP — conditions</t>
  </si>
  <si>
    <t>Pillar 2  ·  STARSHIP — break points</t>
  </si>
  <si>
    <t>$3Bn R&amp;D in 2025 alone (S-1). Starship unlocks Starlink v3 (more bandwidth/sat), HLS delivery (NASA), point-to-point earth travel, and Mars optionality. Without Starship, the 2030+ Starlink and lunar/Mars stories don't compound.</t>
  </si>
  <si>
    <t>• Orbital flight to commercial cadence by 2028 (currently end-2026 milestone slip risk).
• Per-kg cost drops to &lt;$200 (vs Falcon 9 ~$1,500).
• Rapid reusability — hundreds of flights per booster.
• NASA HLS milestones met on Artemis III/IV.</t>
  </si>
  <si>
    <t>• 24-month+ Starship slip. Cuts Starlink v3 economics. Forces Falcon 9 dependence.
• Reusability breakthrough fails to materialise (each booster &lt;10 flights).
• HLS contract loss / cancellation under new administration.
• Major Starship test failure with loss of life or environmental damage.</t>
  </si>
  <si>
    <t>Pillar 3  ·  AI / Colossus / xAI optionality</t>
  </si>
  <si>
    <t>Pillar 3  ·  AI — conditions</t>
  </si>
  <si>
    <t>Pillar 3  ·  AI — break points</t>
  </si>
  <si>
    <t>xAI (merged Feb 2026) and Colossus DC build-out. SpaceX captures Musk's compute infrastructure. Use of IPO proceeds explicitly includes 'AI compute infrastructure' per S-1.</t>
  </si>
  <si>
    <t>• Colossus captures ~25% of US frontier-model training spend by 2028.
• xAI/Grok generates $10Bn+ revenue by 2028 (vs sub-$3Bn 2025).
• Capex scale (1M GPU/yr per model assumption) is financeable without major dilution.
• No regulatory action against vertically-integrated AI provider with major govt contracts.</t>
  </si>
  <si>
    <t>• AI capex cycle deflates (Nvidia/cloud overbuild thesis).
• Open-source models or efficiency breakthroughs cut training compute demand 50%+.
• Hyperscaler verticalisation (OpenAI/Anthropic in-house chips) squeezes 3rd-party compute providers.
• Musk attention dilution event: xAI roadmap stalls.</t>
  </si>
  <si>
    <t>Pillar 4  ·  GOVT / STARSHIELD revenue moat</t>
  </si>
  <si>
    <t>Pillar 4  ·  GOVT — conditions</t>
  </si>
  <si>
    <t>Pillar 4  ·  GOVT — break points</t>
  </si>
  <si>
    <t>Starshield ($2.29Bn contract anchored May 2026), NASA HLS, USSF/NRO launches. Government revenue is contracted, recurring, and politically sticky once embedded in defence architecture.</t>
  </si>
  <si>
    <t>• Starshield contracts renew and expand at 18-32% margins.
• USSF / NRO continues sole-source / preferred-vendor status.
• ITAR/export controls don't tighten on dual-use Starlink/Starshield architecture.
• Musk's relationship with sitting administration remains workable.</t>
  </si>
  <si>
    <t>•  Blue Sweep in Nov-26 or Dem President could hold business back. Political event: Musk-administration breakdown leads to contract pulls (~30% of segment).
• CFIUS review of foreign customer access.
• Congressional antagonism wrt procurement practices.
• Multi-vendor mandate forces competition (Northrop, RTX, Blue Origin take share).</t>
  </si>
  <si>
    <t>MODEL LEVERS — each thesis pillar maps to specific assumptions in the workbook</t>
  </si>
  <si>
    <t>Pillar</t>
  </si>
  <si>
    <t>Key model cell(s)</t>
  </si>
  <si>
    <t>What to watch</t>
  </si>
  <si>
    <t>Starlink cash flow</t>
  </si>
  <si>
    <t>Starlink_Consumer (Base 2026 rev $8B, ARPU $66, blended margin 50%)</t>
  </si>
  <si>
    <t>If consensus ARPU falls below $50 or subs growth stalls below 30% YoY, sense-check immediately.</t>
  </si>
  <si>
    <t>Starship economics</t>
  </si>
  <si>
    <t>Launch_Services + xAI funding capex schedule</t>
  </si>
  <si>
    <t>Orbital flight cadence test. Q4 2026 / Q1 2027 milestone risk.</t>
  </si>
  <si>
    <t>AI / Colossus + ODCs</t>
  </si>
  <si>
    <t>Colossus_DCs 2026 rev $16B + 1M GPU/yr mature assumption; xAI_Software</t>
  </si>
  <si>
    <t>Compare Colossus revenue to S-1 Connectivity Q1'26 ($3.3B). If 2026 actual &lt; $10B, model assumption is too aggressive.</t>
  </si>
  <si>
    <t>Govt / Starshield</t>
  </si>
  <si>
    <t>Starshield (anchored to $2.29Bn May 2026 contract), NASA_Lunar HLS</t>
  </si>
  <si>
    <t>Renewal cadence; multi-vendor language in next NDAA / USSF procurement notices.</t>
  </si>
  <si>
    <t>Speculative tail</t>
  </si>
  <si>
    <t>PlanetX_Land, Asteroid_Mining, Mars_Moon, Lunar_Mfg, Orbital_DCs</t>
  </si>
  <si>
    <t>Treat as zero in base case. Only credit Bull scenarios. Re-run Comps with $251Bn removed for comparison.</t>
  </si>
  <si>
    <t>Summary — Headline Outputs</t>
  </si>
  <si>
    <t>Probability-weighted enterprise value, equity value, and per-share value across horizons</t>
  </si>
  <si>
    <t>Probability-weighted valuation by horizon</t>
  </si>
  <si>
    <t>Horizon</t>
  </si>
  <si>
    <t>Ent. Value ($M)</t>
  </si>
  <si>
    <t>Eq. Val ($M)</t>
  </si>
  <si>
    <t>Per Share ($)</t>
  </si>
  <si>
    <t>Implied EV ($B)</t>
  </si>
  <si>
    <t>5-year</t>
  </si>
  <si>
    <t>10-year</t>
  </si>
  <si>
    <t>20-year</t>
  </si>
  <si>
    <t xml:space="preserve">Blended Fair Value </t>
  </si>
  <si>
    <t>Major Reference points</t>
  </si>
  <si>
    <t>Feb 2026 SpaceX–xAI merger valuation</t>
  </si>
  <si>
    <t>$1,250B</t>
  </si>
  <si>
    <t>Combined SpaceX ($1T) + xAI ($250B)</t>
  </si>
  <si>
    <t>2026 implied IPO valuation range</t>
  </si>
  <si>
    <t>$1.5–2.0T</t>
  </si>
  <si>
    <t>Banker leaks; based on consensus $100+ IPO price × ~1.85B shares</t>
  </si>
  <si>
    <t>2025 SpaceX revenue (actual)</t>
  </si>
  <si>
    <t>$18.7B</t>
  </si>
  <si>
    <t>+33% YoY; from S-1 filing</t>
  </si>
  <si>
    <t>2025 SpaceX Adj EBITDA (actual)</t>
  </si>
  <si>
    <t>$6.6B</t>
  </si>
  <si>
    <t>From S-1 filing</t>
  </si>
  <si>
    <t>Probability-weighted revenue at horizon endpoints ($M)</t>
  </si>
  <si>
    <t>Business Line</t>
  </si>
  <si>
    <t>2030 Revenue</t>
  </si>
  <si>
    <t>2035 Revenue</t>
  </si>
  <si>
    <t>2045 Revenue</t>
  </si>
  <si>
    <t>Notes</t>
  </si>
  <si>
    <t>Launch Services &amp; Lunar Vehicles</t>
  </si>
  <si>
    <t>Falcon + Starship + HLS Artemis lunar lander</t>
  </si>
  <si>
    <t>Crewed Spaceflight</t>
  </si>
  <si>
    <t>NASA CCP/CRS + Polaris/Axiom + Starports/P2P (tourism/private merged)</t>
  </si>
  <si>
    <t>Other Space Services</t>
  </si>
  <si>
    <t>Satellite servicing + orbital tug + rocketry IP licensing or manufacture/sales</t>
  </si>
  <si>
    <t>Starlink Connectivity (Consumer + Av/Mar)</t>
  </si>
  <si>
    <t>Residential + business + aviation + maritime broadband (merged connectivity)</t>
  </si>
  <si>
    <t>Starlink Direct-to-Cell</t>
  </si>
  <si>
    <t>Carrier deal scaling + spectrum policy</t>
  </si>
  <si>
    <t>Starshield &amp; Golden Dome (Defense)</t>
  </si>
  <si>
    <t>Defense contract pipeline (Golden Dome, NRO)</t>
  </si>
  <si>
    <t>xAI Software (Grok + API)</t>
  </si>
  <si>
    <t>Grok subs, enterprise API revenue</t>
  </si>
  <si>
    <t>Colossus Terrestrial Data Centres</t>
  </si>
  <si>
    <t>1M GPU/yr × $30B per million mature pricing</t>
  </si>
  <si>
    <t>Orbital Data Centres</t>
  </si>
  <si>
    <t>First commercial 2031 (base); long-dated</t>
  </si>
  <si>
    <t>Deep Space Optionality</t>
  </si>
  <si>
    <t>Lunar Mfg + Asteroid + Mars/Moon (long-dated optionality merged)</t>
  </si>
  <si>
    <t>X Platform</t>
  </si>
  <si>
    <t>X.com social/ads/premium + Xmoney payments (merged)</t>
  </si>
  <si>
    <t>Terafab — Semiconductor Manufacturing</t>
  </si>
  <si>
    <t>$55B chip fab; AI5/AI6 + D3; captive + 3P sales</t>
  </si>
  <si>
    <t>Total</t>
  </si>
  <si>
    <t>Horizon blending weights</t>
  </si>
  <si>
    <t>5-year weight</t>
  </si>
  <si>
    <t>10-year weight</t>
  </si>
  <si>
    <t>20-year weight</t>
  </si>
  <si>
    <t>Sum (should = 100%)</t>
  </si>
  <si>
    <t>Sum-of-the-Parts: SpaceX by Business Unit</t>
  </si>
  <si>
    <t>Per-segment PV of 10-year UFCF (2026–2035) + Gordon terminal value. WACC and g linked to Assumptions. Tiered by confidence — anchor businesses left, speculative right.</t>
  </si>
  <si>
    <t>WACC</t>
  </si>
  <si>
    <t>Terminal g</t>
  </si>
  <si>
    <t>10yr (central)</t>
  </si>
  <si>
    <t>Tier</t>
  </si>
  <si>
    <t>Business Unit</t>
  </si>
  <si>
    <t>PV of UFCF
(10yr, $M)</t>
  </si>
  <si>
    <t>PV of TV
($M)</t>
  </si>
  <si>
    <t>Segment EV
(Base, $M)</t>
  </si>
  <si>
    <t>Bear EV
($M)</t>
  </si>
  <si>
    <t>Bull EV
($M)</t>
  </si>
  <si>
    <t>% of total Base</t>
  </si>
  <si>
    <t>S-1 anchored?</t>
  </si>
  <si>
    <t>Chart data (sorted: anchor → plausible → speculative)</t>
  </si>
  <si>
    <t>Cumulative build (sorted by Base EV descending) — rebuilt</t>
  </si>
  <si>
    <t>Segment</t>
  </si>
  <si>
    <t>Bear EV</t>
  </si>
  <si>
    <t>Base EV</t>
  </si>
  <si>
    <t>Bull EV</t>
  </si>
  <si>
    <t>Base EV ($Bn)</t>
  </si>
  <si>
    <t>Cumulative Base ($Bn)</t>
  </si>
  <si>
    <t>Bear EV ($Bn)</t>
  </si>
  <si>
    <t>Cumulative Bear ($Bn)</t>
  </si>
  <si>
    <t>Bull EV ($Bn)</t>
  </si>
  <si>
    <t>Cumulative Bull ($Bn)</t>
  </si>
  <si>
    <t>ANCHOR</t>
  </si>
  <si>
    <t>Yes</t>
  </si>
  <si>
    <t>Starlink Connectivity</t>
  </si>
  <si>
    <t>Starlink D2C</t>
  </si>
  <si>
    <t>Starshield</t>
  </si>
  <si>
    <t>Launch Services</t>
  </si>
  <si>
    <t>xAI Software</t>
  </si>
  <si>
    <t>Colossus DCs</t>
  </si>
  <si>
    <t>PLAUSIBLE</t>
  </si>
  <si>
    <t>Yes (T-Mobile)</t>
  </si>
  <si>
    <t>Satellite service + orbital tug + Rocketry IP license</t>
  </si>
  <si>
    <t>Terafab</t>
  </si>
  <si>
    <t>Yes (Conn. seg.)</t>
  </si>
  <si>
    <t>Adjacent (Tesla)</t>
  </si>
  <si>
    <t>Orbital DCs</t>
  </si>
  <si>
    <t>SPECULATIVE</t>
  </si>
  <si>
    <t>No</t>
  </si>
  <si>
    <t>Lunar Mfg + Asteroid + Mars/Moon (LT optionality)</t>
  </si>
  <si>
    <t>TOTAL SOTP</t>
  </si>
  <si>
    <t>Enterprise Value (SOTP, 10yr)</t>
  </si>
  <si>
    <t>Amount ($M)</t>
  </si>
  <si>
    <t>Discount factor (10yr)</t>
  </si>
  <si>
    <t>Year offsets used in PV calcs (1–10). Hidden helper.</t>
  </si>
  <si>
    <t>Year #</t>
  </si>
  <si>
    <t>Disc factor</t>
  </si>
  <si>
    <t>RECONCILIATION: SoTP → DCF (10-yr horizon, $M)</t>
  </si>
  <si>
    <t>Bridge component</t>
  </si>
  <si>
    <t>Source / formula</t>
  </si>
  <si>
    <t>SoTP base (raw UFCF + TV)</t>
  </si>
  <si>
    <t>Sum of segment PV(UFCF) + PV(TV) on segment row 43</t>
  </si>
  <si>
    <t>(+) D&amp;A tax shield</t>
  </si>
  <si>
    <t>PV of (D&amp;A × tax) + PV of TV on year-10 D&amp;A — corporate-level in DCF</t>
  </si>
  <si>
    <t>(+) NOL utilisation benefit</t>
  </si>
  <si>
    <t>PV of (NOL used × tax) — one-shot 2026–27, then exhausted</t>
  </si>
  <si>
    <t>(−) ΔNWC drag</t>
  </si>
  <si>
    <t>PV of ΔNWC — working capital investment as revenue scales</t>
  </si>
  <si>
    <t>DCF EV (Adjusted UFCF, 10yr)</t>
  </si>
  <si>
    <t>Should approximate DCF!F14</t>
  </si>
  <si>
    <t>DCF EV (reference, from DCF!F14)</t>
  </si>
  <si>
    <t>Discounted Cash Flow</t>
  </si>
  <si>
    <t>Three horizons. EV at 2026 = PV of projected UFCF + PV of terminal value.</t>
  </si>
  <si>
    <t>Year</t>
  </si>
  <si>
    <t>Period (t, from 2026)</t>
  </si>
  <si>
    <t>UFCF ($M, prob-weighted)</t>
  </si>
  <si>
    <t>Discount factor at WACC</t>
  </si>
  <si>
    <t>PV of UFCF ($M)</t>
  </si>
  <si>
    <t>Enterprise value by horizon ($M)</t>
  </si>
  <si>
    <t>Years modeled</t>
  </si>
  <si>
    <t>PV of UFCFs ($M)</t>
  </si>
  <si>
    <t>Terminal value (PV, $M)</t>
  </si>
  <si>
    <t>Enterprise Value ($M)</t>
  </si>
  <si>
    <t>2026-2030</t>
  </si>
  <si>
    <t>2026-2035</t>
  </si>
  <si>
    <t>2026-2045</t>
  </si>
  <si>
    <t>Enterprise → equity bridge ($M, except per share)</t>
  </si>
  <si>
    <t>EV ($M)</t>
  </si>
  <si>
    <t>Less: Net debt</t>
  </si>
  <si>
    <t>Equity value ($M)</t>
  </si>
  <si>
    <t>Per share ($)</t>
  </si>
  <si>
    <t>Sensitivity: 10-year horizon Equity per share — WACC vs Terminal growth (centred on base case WACC 9.0% × g 4.0%, highlighted)</t>
  </si>
  <si>
    <t>WACC ↓ / Terminal g →</t>
  </si>
  <si>
    <t>FCF Adjustments — NOL, D&amp;A tax shield, ΔNWC</t>
  </si>
  <si>
    <t>Original UFCF taxes EBITDA at 21% and has no D&amp;A add-back or working-capital line. Below converts to proper unlevered FCF.</t>
  </si>
  <si>
    <t>Adjustment Drivers</t>
  </si>
  <si>
    <t>D&amp;A as % of revenue (blended)</t>
  </si>
  <si>
    <t>NWC as % of revenue (blended)</t>
  </si>
  <si>
    <t>Opening NOL stock ($M)</t>
  </si>
  <si>
    <t>NOL utilisation cap (post-TCJA)</t>
  </si>
  <si>
    <t>Adjustment time series</t>
  </si>
  <si>
    <t>Revenue ($M, from P&amp;L)</t>
  </si>
  <si>
    <t>D&amp;A = Rev × D&amp;A%</t>
  </si>
  <si>
    <t>(+) D&amp;A tax shield = D&amp;A × tax</t>
  </si>
  <si>
    <t>NWC = Rev × NWC%</t>
  </si>
  <si>
    <t>(−) ΔNWC</t>
  </si>
  <si>
    <t>NOL opening</t>
  </si>
  <si>
    <t>EBIT = EBITDA − D&amp;A</t>
  </si>
  <si>
    <t>NOL used (min of EBIT×80%, NOL)</t>
  </si>
  <si>
    <t>(+) Cash tax saved by NOL</t>
  </si>
  <si>
    <t>NOL closing</t>
  </si>
  <si>
    <t>Total FCF adjustment</t>
  </si>
  <si>
    <t>Adjusted UFCF ($M)</t>
  </si>
  <si>
    <t>PV of Adjusted UFCF ($M)</t>
  </si>
  <si>
    <t>SENSITIVITY TABLES</t>
  </si>
  <si>
    <t>g →</t>
  </si>
  <si>
    <t>WACC ↓</t>
  </si>
  <si>
    <t>Table 3: Probability-of-Success Sensitivity — SOTP Total Equity ($M)</t>
  </si>
  <si>
    <t>How does total equity move as we re-weight the speculative bucket? (Anchor + Plausible held constant at Base.)</t>
  </si>
  <si>
    <t>Speculative scenario</t>
  </si>
  <si>
    <t>Spec EV contrib ($M)</t>
  </si>
  <si>
    <t>Anchor+Plausible ($M)</t>
  </si>
  <si>
    <t>Total EV ($M)</t>
  </si>
  <si>
    <t>Total equity ($M)</t>
  </si>
  <si>
    <t>$/share</t>
  </si>
  <si>
    <t>All speculative zeroed out (100% failure)</t>
  </si>
  <si>
    <t>Bear case for speculative (current materialisation × 0.25)</t>
  </si>
  <si>
    <t>Base case (current model weighting)</t>
  </si>
  <si>
    <t>Bull case (current × 3, broader optionality success)</t>
  </si>
  <si>
    <t>Bull-Bull (current × 10, all optionality realised)</t>
  </si>
  <si>
    <t>Speculative segments full write-off VaR</t>
  </si>
  <si>
    <t>If both SPECULATIVE-tier segments are removed entirely (legal/physics/timeline failure), what's the value at risk?</t>
  </si>
  <si>
    <t>Orbital DCs current Base EV ($M)</t>
  </si>
  <si>
    <t>Deep Space Optionality current Base EV ($M)</t>
  </si>
  <si>
    <t>Combined speculative VaR ($M)</t>
  </si>
  <si>
    <t>Impact on $/share if both written off</t>
  </si>
  <si>
    <t>Table 4: SENSITIVITY TORNADO — Drivers ranked by equity impact ($Bn)</t>
  </si>
  <si>
    <t>Each row shows the equity impact ($Bn) of moving one driver to a downside or upside case while holding others at base. Sorted by absolute swing.</t>
  </si>
  <si>
    <t>Driver</t>
  </si>
  <si>
    <t>Downside case</t>
  </si>
  <si>
    <t>Upside case</t>
  </si>
  <si>
    <t>Downside impact ($Bn)</t>
  </si>
  <si>
    <t>Upside impact ($Bn)</t>
  </si>
  <si>
    <t>Range ($Bn)</t>
  </si>
  <si>
    <t>Tornado data (sorted by range descending)</t>
  </si>
  <si>
    <t>Base equity ($Bn)</t>
  </si>
  <si>
    <t>Downside</t>
  </si>
  <si>
    <t>Upside</t>
  </si>
  <si>
    <t>WACC ±150bps</t>
  </si>
  <si>
    <t>Terminal g ±100bps</t>
  </si>
  <si>
    <t>Speculative bucket success</t>
  </si>
  <si>
    <t>All zeroed (legal/physics fail)</t>
  </si>
  <si>
    <t>Bull (3× current weighting)</t>
  </si>
  <si>
    <t>Starlink D2C materialisation</t>
  </si>
  <si>
    <t>−50% (one carrier only, slow ramp)</t>
  </si>
  <si>
    <t>+20% (multi-carrier, mass market)</t>
  </si>
  <si>
    <t>Colossus DCs (xAI demand)</t>
  </si>
  <si>
    <t>−40% (AI capex slowdown)</t>
  </si>
  <si>
    <t>+30% (compute demand acceleration)</t>
  </si>
  <si>
    <t>Starship programme (24-mo slip)</t>
  </si>
  <si>
    <t>Launch cost reductions delayed</t>
  </si>
  <si>
    <t>Ahead of plan (cost down 30%)</t>
  </si>
  <si>
    <t>Governance discount (dual class)</t>
  </si>
  <si>
    <t>20% discount (high)</t>
  </si>
  <si>
    <t>0% (no discount applied)</t>
  </si>
  <si>
    <t>NOL stock (NWC + D&amp;A assumptions)</t>
  </si>
  <si>
    <t>NOL = $0 (none); NWC 5%</t>
  </si>
  <si>
    <t>NOL = $40B; NWC 1%</t>
  </si>
  <si>
    <t>MONTE CARLO SIMULATION — SpaceX Valuation Distribution</t>
  </si>
  <si>
    <t>u_WACC</t>
  </si>
  <si>
    <t>u_g</t>
  </si>
  <si>
    <t>u_anchor</t>
  </si>
  <si>
    <t>u_plaus</t>
  </si>
  <si>
    <t>u_spec</t>
  </si>
  <si>
    <t>5,000 trials. Random draws on WACC, terminal g, and 5 segment-bucket scenario outcomes. Output: equity value distribution.</t>
  </si>
  <si>
    <t>F9 = recalc (or press F9). Distribution updates live.</t>
  </si>
  <si>
    <t>INPUT DISTRIBUTIONS</t>
  </si>
  <si>
    <t>Mean</t>
  </si>
  <si>
    <t>Stdev</t>
  </si>
  <si>
    <t>Min</t>
  </si>
  <si>
    <t>Max</t>
  </si>
  <si>
    <t>Normal truncated. Tighter ranges = more concentrated distribution.</t>
  </si>
  <si>
    <t>Terminal growth</t>
  </si>
  <si>
    <t>Normal truncated.</t>
  </si>
  <si>
    <t>SEGMENT BUCKET SCENARIO PROBS</t>
  </si>
  <si>
    <t>Bear EV ($M)</t>
  </si>
  <si>
    <t>Base EV ($M)</t>
  </si>
  <si>
    <t>Bull EV ($M)</t>
  </si>
  <si>
    <t>P(Bear)</t>
  </si>
  <si>
    <t>P(Base)</t>
  </si>
  <si>
    <t>P(Bull)</t>
  </si>
  <si>
    <t>Anchor (Launch, Starlink, Starshield, xAI, Colossus, Crewed Spaceflight)</t>
  </si>
  <si>
    <t>Plausible adjacents (Starlink D2C, Other Space Services, X Platform, Terafab)</t>
  </si>
  <si>
    <t>Speculative (Orbital DCs, Deep Space Optionality)</t>
  </si>
  <si>
    <t>TOTAL (Base)</t>
  </si>
  <si>
    <t>Reconcile to SOTP</t>
  </si>
  <si>
    <t>Note: Bear scenario above also embeds a 'speculative line write-off' option (probability of failure already inside materialization weights).</t>
  </si>
  <si>
    <t>DISTRIBUTION OUTPUTS — 5,000 trials</t>
  </si>
  <si>
    <t>P10 (downside)</t>
  </si>
  <si>
    <t>HISTOGRAM (equal-width 250K bins; $M)</t>
  </si>
  <si>
    <t>Bin upper ($M)</t>
  </si>
  <si>
    <t>Count</t>
  </si>
  <si>
    <t>P25</t>
  </si>
  <si>
    <t>Bin label</t>
  </si>
  <si>
    <t>P50 (median)</t>
  </si>
  <si>
    <t>$0.00-0.25T</t>
  </si>
  <si>
    <t>$0.25-0.50T</t>
  </si>
  <si>
    <t>P75</t>
  </si>
  <si>
    <t>$0.50-0.75T</t>
  </si>
  <si>
    <t>P90 (upside)</t>
  </si>
  <si>
    <t>$0.75-1.00T</t>
  </si>
  <si>
    <t>$1.00-1.25T</t>
  </si>
  <si>
    <t>Prob(EV &lt; $1.25T merger value)</t>
  </si>
  <si>
    <t>$1.25-1.50T</t>
  </si>
  <si>
    <t>Prob(EV &gt; $2.0T high IPO target)</t>
  </si>
  <si>
    <t>$1.50-1.75T</t>
  </si>
  <si>
    <t>$1.75-2.00T</t>
  </si>
  <si>
    <t>$2.00-2.25T</t>
  </si>
  <si>
    <t>$2.25-2.50T</t>
  </si>
  <si>
    <t>$2.50-2.75T</t>
  </si>
  <si>
    <t>$2.75-3.00T</t>
  </si>
  <si>
    <t>$3.00-3.25T</t>
  </si>
  <si>
    <t>$3.25-3.50T</t>
  </si>
  <si>
    <t>$3.50-3.75T</t>
  </si>
  <si>
    <t>$3.75-4.00T</t>
  </si>
  <si>
    <t>$4.00-4.25T</t>
  </si>
  <si>
    <t>$4.25-4.50T</t>
  </si>
  <si>
    <t>$4.50-4.75T</t>
  </si>
  <si>
    <t>$4.75-5.00T</t>
  </si>
  <si>
    <t>$5.00-5.25T</t>
  </si>
  <si>
    <t>$5.25-5.50T</t>
  </si>
  <si>
    <t>$5.50-5.75T</t>
  </si>
  <si>
    <t>$5.75-6.00T</t>
  </si>
  <si>
    <t>$6.00-6.25T</t>
  </si>
  <si>
    <t>$6.25-6.50T</t>
  </si>
  <si>
    <t>$6.50-6.75T</t>
  </si>
  <si>
    <t>$6.75-7.00T</t>
  </si>
  <si>
    <t>$7.00-7.25T</t>
  </si>
  <si>
    <t>$7.25-7.50T</t>
  </si>
  <si>
    <t>$7.50-7.75T</t>
  </si>
  <si>
    <t>$7.75-8.00T</t>
  </si>
  <si>
    <t>$8.00-8.25T</t>
  </si>
  <si>
    <t>$8.25-8.50T</t>
  </si>
  <si>
    <t>$8.50-8.75T</t>
  </si>
  <si>
    <t>$8.75-9.00T</t>
  </si>
  <si>
    <t>$9.00-9.25T</t>
  </si>
  <si>
    <t>$9.25-9.50T</t>
  </si>
  <si>
    <t>$9.50-9.75T</t>
  </si>
  <si>
    <t>$9.75-10.00T</t>
  </si>
  <si>
    <t>&gt;$10T</t>
  </si>
  <si>
    <t>COMPARABLE COMPANIES — Trading &amp; Transaction</t>
  </si>
  <si>
    <t>Green = closest conceputal comparables</t>
  </si>
  <si>
    <t>TRADING COMPARABLES</t>
  </si>
  <si>
    <t>Company</t>
  </si>
  <si>
    <t>Bucket</t>
  </si>
  <si>
    <t>Mkt Cap ($Bn)</t>
  </si>
  <si>
    <t>Ent. Val ($Bn)</t>
  </si>
  <si>
    <t>Rev (LTM, $Bn)</t>
  </si>
  <si>
    <t>EBITDA (LTM, $Bn)</t>
  </si>
  <si>
    <t>EV/Revenue</t>
  </si>
  <si>
    <t>EV/EBITDA</t>
  </si>
  <si>
    <t>Rev growth (YoY)</t>
  </si>
  <si>
    <t>Source / Notes</t>
  </si>
  <si>
    <t>AI / High-growth Hardware</t>
  </si>
  <si>
    <t>NVIDIA</t>
  </si>
  <si>
    <t>AI compute</t>
  </si>
  <si>
    <t>FY26 LTM Q3 rev $195.5B (4 qtrs), EBITDA ~67% margin per 10-Qs; SEC EDGAR. Market cap approx Q1 2026.</t>
  </si>
  <si>
    <t>Tesla</t>
  </si>
  <si>
    <t>Mobility / energy</t>
  </si>
  <si>
    <t>2024 rev $97.7B, Adj EBITDA ~15% mgn. Market cap approx Q1 2026; SEC 8-K Q4 2024.</t>
  </si>
  <si>
    <t>Trading peer median (AI/growth)</t>
  </si>
  <si>
    <t>Defence primes &amp; Neo primes</t>
  </si>
  <si>
    <t>Lockheed Martin</t>
  </si>
  <si>
    <t>Defence prime</t>
  </si>
  <si>
    <t>Capital One MarketView Q3 2025; 14.6x CY2025E EV/EBITDA</t>
  </si>
  <si>
    <t>Palantir</t>
  </si>
  <si>
    <t>AI software / Defense</t>
  </si>
  <si>
    <t>46.7x</t>
  </si>
  <si>
    <t>100.0x</t>
  </si>
  <si>
    <t>2026E from consensus; Gov + Commercial AIP</t>
  </si>
  <si>
    <t>Anduril</t>
  </si>
  <si>
    <t>n/m</t>
  </si>
  <si>
    <t>27.7x</t>
  </si>
  <si>
    <t>Private; Series H May 2026 $5B raise at $61B post-money; 2025 rev $2.2B (~110% YoY); EBITDA negative (op. loss ~$1.2B); led by Thrive Capital &amp; a16z</t>
  </si>
  <si>
    <t>Northrop Grumman</t>
  </si>
  <si>
    <t>Macrotrends FY2025 rev $41.95B, EBITDA $5.98B; Capital One MarketView Q3 2025</t>
  </si>
  <si>
    <t>BAE Systems</t>
  </si>
  <si>
    <t>Capital One MarketView Q3 2025</t>
  </si>
  <si>
    <t>Trading peer median (Defence)</t>
  </si>
  <si>
    <t>Satellite / space pure-plays</t>
  </si>
  <si>
    <t>AST SpaceMobile</t>
  </si>
  <si>
    <t>D2C satellite</t>
  </si>
  <si>
    <t>FY26E rev ~$170M (mid of $150-200M guidance); EBITDA negative. Market cap May 2026; 24/7 Wall St.</t>
  </si>
  <si>
    <t>Rocket Lab</t>
  </si>
  <si>
    <t>Launch + space systems</t>
  </si>
  <si>
    <t>FY26E rev $909M (IndexBox/analyst consensus); not yet EBITDA positive.</t>
  </si>
  <si>
    <t>Iridium</t>
  </si>
  <si>
    <t>Satellite comms</t>
  </si>
  <si>
    <t>FY2024 rev $830M, EBITDA $440M (~53% margin). Payload Space 2024.</t>
  </si>
  <si>
    <t>Viasat</t>
  </si>
  <si>
    <t>FY2024 rev ~$4.6B, EBITDA ~$0.85B. Heavily leveraged (EV&gt;&gt;cap).</t>
  </si>
  <si>
    <t>Trading peer median (Satellite)</t>
  </si>
  <si>
    <t>Tech Mega-Cap Conglomerates</t>
  </si>
  <si>
    <t>Alphabet (Google)</t>
  </si>
  <si>
    <t>Mega-cap tech / AI</t>
  </si>
  <si>
    <t>2026E from consensus; Search + Cloud + AI</t>
  </si>
  <si>
    <t>Amazon</t>
  </si>
  <si>
    <t>Mega-cap tech / Cloud</t>
  </si>
  <si>
    <t>2026E from consensus; AWS + Retail + AI</t>
  </si>
  <si>
    <t>Trading peer median (Tech)</t>
  </si>
  <si>
    <t>AI Labs</t>
  </si>
  <si>
    <t>OpenAI</t>
  </si>
  <si>
    <t>AI lab (private)</t>
  </si>
  <si>
    <t>Private; 2025 tender ~$500B prior; latest 2026 secondary $850B</t>
  </si>
  <si>
    <t>Anthropic</t>
  </si>
  <si>
    <t>Private; latest secondary tender ~$0.95-1T; rev run-rate ~$47B</t>
  </si>
  <si>
    <t>Trading peer median (AI labs)</t>
  </si>
  <si>
    <t>SpaceX - FYE 2026</t>
  </si>
  <si>
    <t>SpaceX — Our Conclusion</t>
  </si>
  <si>
    <t>Hybrid</t>
  </si>
  <si>
    <t>SpaceX — IPO ($1.75T)</t>
  </si>
  <si>
    <t>IPO low-end scenario; net debt $13.3B added to market cap for EV.</t>
  </si>
  <si>
    <t>SpaceX — IPO mid ($1.875T)</t>
  </si>
  <si>
    <t>IPO-up scenario.</t>
  </si>
  <si>
    <t>SpaceX — IPO Bull Run (2.75T)</t>
  </si>
  <si>
    <t>IPO high scenario + short-term bull run</t>
  </si>
  <si>
    <t>IMPLIED VALUATION — Apply peer multiples to SpaceX 2025 financials</t>
  </si>
  <si>
    <t>Method</t>
  </si>
  <si>
    <t>Multiple Applied</t>
  </si>
  <si>
    <t>Multiple Value</t>
  </si>
  <si>
    <t>Implied EV ($Bn)</t>
  </si>
  <si>
    <t>Implied Equity ($Bn)</t>
  </si>
  <si>
    <t>Implied $/share</t>
  </si>
  <si>
    <t>vs IPO mid</t>
  </si>
  <si>
    <t>vs Our DCF central</t>
  </si>
  <si>
    <t>Chart data</t>
  </si>
  <si>
    <t>Equity ($Bn)</t>
  </si>
  <si>
    <t>Defence median EV/Revenue</t>
  </si>
  <si>
    <t>Defence EV/Rev implied</t>
  </si>
  <si>
    <t>Defence median EV/EBITDA</t>
  </si>
  <si>
    <t>Defence EV/EBITDA implied</t>
  </si>
  <si>
    <t>AI/growth median EV/Revenue</t>
  </si>
  <si>
    <t>70/30 Defence/AI blend</t>
  </si>
  <si>
    <t>AI/growth median EV/EBITDA</t>
  </si>
  <si>
    <t>AI EV/Rev implied</t>
  </si>
  <si>
    <t>Satellite median EV/Revenue</t>
  </si>
  <si>
    <t>AI EV/EBITDA implied</t>
  </si>
  <si>
    <t>70/30 mix (Defence/AI EV/EBITDA blend)</t>
  </si>
  <si>
    <t>Blend</t>
  </si>
  <si>
    <t>Satellite EV/Rev implied</t>
  </si>
  <si>
    <t>Range (low-high across methods)</t>
  </si>
  <si>
    <t>IPO low ($1.75T)</t>
  </si>
  <si>
    <t>Median across methods</t>
  </si>
  <si>
    <t>IPO mid ($1.875T)</t>
  </si>
  <si>
    <t>IPO bull ($2.75T)</t>
  </si>
  <si>
    <t>Our DCF central</t>
  </si>
  <si>
    <t>MC P50</t>
  </si>
  <si>
    <t>MC P90</t>
  </si>
  <si>
    <t>Global Assumptions</t>
  </si>
  <si>
    <t>These drive the DCF and feed into every business-line tab</t>
  </si>
  <si>
    <t>Discount rate &amp; terminal value</t>
  </si>
  <si>
    <t>Risk-free rate (10Y UST)</t>
  </si>
  <si>
    <t>10Y Treasury yield, May 2026 (~4.3%)</t>
  </si>
  <si>
    <t>Equity risk premium</t>
  </si>
  <si>
    <t>Damodaran 2026 implied ERP estimate</t>
  </si>
  <si>
    <t>SpaceX beta (relevered)</t>
  </si>
  <si>
    <t>Composite: aerospace/defense (1.1) + tech (1.5), weighted</t>
  </si>
  <si>
    <t>Cost of equity</t>
  </si>
  <si>
    <t>Rf + β × ERP</t>
  </si>
  <si>
    <t>Pre-tax cost of debt</t>
  </si>
  <si>
    <t>Estimated based on Musk-co credit spreads</t>
  </si>
  <si>
    <t>Effective tax rate</t>
  </si>
  <si>
    <t>Federal corporate rate; SpaceX still NOL-rich</t>
  </si>
  <si>
    <t>After-tax cost of debt</t>
  </si>
  <si>
    <t>Debt / Total cap (target)</t>
  </si>
  <si>
    <t>Conservative — SpaceX is mostly equity-funded</t>
  </si>
  <si>
    <t>We × Ke + Wd × Kd(1-t)</t>
  </si>
  <si>
    <t>Terminal growth rate</t>
  </si>
  <si>
    <t>Above long-run nominal GDP — reflects secular space/AI tailwinds</t>
  </si>
  <si>
    <t>Capital structure &amp; share count</t>
  </si>
  <si>
    <t>Cash &amp; equivalents ($M)</t>
  </si>
  <si>
    <t>Per S-1 cap table, 31 Mar 2026 (verified)</t>
  </si>
  <si>
    <t>Gross debt ($M)</t>
  </si>
  <si>
    <t>Per S-1 cap table, total LT debt 31 Mar 2026 (verified)</t>
  </si>
  <si>
    <t>Net debt position ($M)</t>
  </si>
  <si>
    <t>Positive = net debt; negative = net cash</t>
  </si>
  <si>
    <t>Diluted shares pre-IPO (M)</t>
  </si>
  <si>
    <t>S-1 pro forma cap table (Class A + Class B, post Preferred Conversion)</t>
  </si>
  <si>
    <t>IPO new share issuance (M)</t>
  </si>
  <si>
    <t>$75B raise ÷ ~$85 implied price</t>
  </si>
  <si>
    <t>Post-IPO diluted shares (M)</t>
  </si>
  <si>
    <t>Horizon end-years (reference only)</t>
  </si>
  <si>
    <t>5-year horizon end</t>
  </si>
  <si>
    <t>10-year horizon end</t>
  </si>
  <si>
    <t>20-year horizon end</t>
  </si>
  <si>
    <t>Horizon blending weights (Summary view)</t>
  </si>
  <si>
    <t>Weight on 5-year horizon EV</t>
  </si>
  <si>
    <t>Weight on 10-year horizon EV</t>
  </si>
  <si>
    <t>Weight on 20-year horizon EV</t>
  </si>
  <si>
    <t>Must equal 100% — sanity check</t>
  </si>
  <si>
    <t>Scenario Engine</t>
  </si>
  <si>
    <t>Per-line Bear / Base / Bull weights + probability of materialization. Weights must sum to 100%.</t>
  </si>
  <si>
    <t>Bear weight</t>
  </si>
  <si>
    <t>Base weight</t>
  </si>
  <si>
    <t>Bull weight</t>
  </si>
  <si>
    <t>Sum check</t>
  </si>
  <si>
    <t>Materialization</t>
  </si>
  <si>
    <t>Falcon + Starship + HLS Artemis lunar lander (NASA Lunar absorbed)</t>
  </si>
  <si>
    <t>NASA CCP/CRS + Polaris/Axiom + Starports/P2P (Recreational + Starports absorbed)</t>
  </si>
  <si>
    <t>Satellite servicing + orbital tug + Rocketry IP licensing (Rocketry absorbed)</t>
  </si>
  <si>
    <t>Residential + business + aviation + maritime broadband (Starlink AvMar absorbed)</t>
  </si>
  <si>
    <t>Lunar Mfg + Asteroid + Mars/Moon (long-dated optionality, merged)</t>
  </si>
  <si>
    <t>Creation of 3 types of chips for Tesla, XAI and SpaceX use-cases</t>
  </si>
  <si>
    <t>Consolidated P&amp;L (Probability-Weighted)</t>
  </si>
  <si>
    <t>Sum of all business lines' expected (probability-weighted) financials, by year</t>
  </si>
  <si>
    <t>Revenue by business line ($M)</t>
  </si>
  <si>
    <t>Business line</t>
  </si>
  <si>
    <t>Total revenue</t>
  </si>
  <si>
    <t>EBITDA by business line ($M)</t>
  </si>
  <si>
    <t>Total EBITDA</t>
  </si>
  <si>
    <t>Group EBITDA margin</t>
  </si>
  <si>
    <t>UFCF by business line ($M) — feeds DCF</t>
  </si>
  <si>
    <t>Total UFCF</t>
  </si>
  <si>
    <t>TEST</t>
  </si>
  <si>
    <t>Falcon 9 / Heavy commercial launches + Starship cargo ramp</t>
  </si>
  <si>
    <t>Scenario weights (from Scenario_Engine)</t>
  </si>
  <si>
    <t>Substantiation &amp; Sources</t>
  </si>
  <si>
    <t>Bear ($6.8B): commercial Falcon 9 ~80 launches × $74M = $5.9B + residual govt</t>
  </si>
  <si>
    <t>Base ($9.5B): NSSL Phase 3 Lane 2 $5.92B/28 missions + NRO proliferated arch ~$1.2B + commercial ~$5.9B + intl/rideshare</t>
  </si>
  <si>
    <t>Bull ($13B): Starship operational cargo-as-a-service opens $150B TAM (SpaceX mgmt)</t>
  </si>
  <si>
    <t>Sources: NSSL Phase 3 Lane 2 award (DoD May 2026); SpaceNexus 2026 launch prices; Aviation Outlook 2026</t>
  </si>
  <si>
    <t>Scenario assumptions (edit blue cells)</t>
  </si>
  <si>
    <t>Bear</t>
  </si>
  <si>
    <t>Base</t>
  </si>
  <si>
    <t>Bull</t>
  </si>
  <si>
    <t>2026 starting revenue ($M)</t>
  </si>
  <si>
    <t>CAGR 2026→2030 (ramp)</t>
  </si>
  <si>
    <t>CAGR 2030→2035 (mid)</t>
  </si>
  <si>
    <t>CAGR 2035→2045 (mature)</t>
  </si>
  <si>
    <t>Mid-phase seed 2031 ($M, optional)</t>
  </si>
  <si>
    <t>Mature-phase seed 2036 ($M, optional)</t>
  </si>
  <si>
    <t>EBITDA margin</t>
  </si>
  <si>
    <t>CapEx (% of revenue)</t>
  </si>
  <si>
    <t>Revenue build ($M, by scenario)</t>
  </si>
  <si>
    <t>Bear revenue</t>
  </si>
  <si>
    <t>Base revenue</t>
  </si>
  <si>
    <t>Bull revenue</t>
  </si>
  <si>
    <t>Scenario-weighted revenue</t>
  </si>
  <si>
    <t>Expected revenue (× materialization)</t>
  </si>
  <si>
    <t>Economics ($M)</t>
  </si>
  <si>
    <t>Blended EBITDA margin</t>
  </si>
  <si>
    <t>Expected EBITDA</t>
  </si>
  <si>
    <t>Blended CapEx (% of revenue)</t>
  </si>
  <si>
    <t>Expected CapEx</t>
  </si>
  <si>
    <t>Tax on EBITDA (at Assumptions!$C$12)</t>
  </si>
  <si>
    <t>Unlevered Free Cash Flow</t>
  </si>
  <si>
    <t>Consolidation adjustment — Revenue ($M)</t>
  </si>
  <si>
    <t>Consolidation adjustment — EBITDA ($M)</t>
  </si>
  <si>
    <t>Consolidation adjustment — UFCF ($M)</t>
  </si>
  <si>
    <t>Residential, fixed business and residential broadband, aviation, maritime connectivity &amp; ISP provision</t>
  </si>
  <si>
    <t>Bear ($5.5B): 7-8M residential subs × $66 ARPU × 12 = ~$5.5B; Kuiper/Eutelsat eat into growth</t>
  </si>
  <si>
    <t>Base ($9.8B): Quilty 2026 Starlink total $20B − AvMar $4.2B − D2C $1.0B − Govt $1.5B → ~$13B residential/biz; 9.8 prob-weighted base</t>
  </si>
  <si>
    <t>Bull ($13.5B): Lightreading 100M subs by 2034 trajectory; 30-50M subs by 2030 @ $50-60 blended ARPU = $18-36B</t>
  </si>
  <si>
    <t>Sources: Quilty Space 2026 forecast; Lightreading 100M sub projection; The Information ARPU $66 / 4× subs; Skift $11.4B + zero churn</t>
  </si>
  <si>
    <t>Starshield &amp; Golden Dome</t>
  </si>
  <si>
    <t>DoD Space Force, NRO, allied government satellite networks</t>
  </si>
  <si>
    <t>Bear ($1.8B): existing NRO classified vintage ~$1.8B + USSF commercial-only, no Golden Dome execution</t>
  </si>
  <si>
    <t>Base ($2.3B): $2.29B SDN Backbone contract (FFP OTA, awarded May 26 2026) pro-rata + NRO 13 launches/yr + USSF PLEO IDIQ allocations + allied govt</t>
  </si>
  <si>
    <t>Bull ($4.0B): Golden Dome $175B/decade program ramp; Starshield = de facto US/allied milspace backbone + USSF PLEO $13B ceiling utilization</t>
  </si>
  <si>
    <t>Sources: SpaceNews $2.29B SDN award (May 2026); DefenseScoop backbone SATCOM (May 2026); AIAA NRO 13 proliferated missions</t>
  </si>
  <si>
    <t>Scenario rationale</t>
  </si>
  <si>
    <t>Bear: Political headwinds limit DoD reliance on one contractor. Base: Golden Dome multi-billion follow-ons. Bull: Starshield becomes the de facto US/allied milspace backbone.</t>
  </si>
  <si>
    <t>Consumer Grok subs, enterprise API revenue, X integration</t>
  </si>
  <si>
    <t>Bear ($1.2B): consumer Grok subs only ($30 SuperGrok / $300 Heavy); no fed share; constrained API uptake</t>
  </si>
  <si>
    <t>Base ($2.0B): Quilty 2026 xAI/Grok forecast = $2B (vs $350M 2025, 5.7× growth); Grok 4.1 API + DoD $200M ceiling + GSA OneGov</t>
  </si>
  <si>
    <t>Bull ($3.5B): Grok captures meaningful share of $200-500B AI SW TAM by 2030; frontier + price advantage ($0.20/$0.50 per 1M tokens)</t>
  </si>
  <si>
    <t>Sources: Quilty 2026 forecast; Sacra xAI valuation tearsheet; xAI API pricing page; Mem0 Grok pricing; aibusinessweekly Grok stats</t>
  </si>
  <si>
    <t>Bear: Commoditization, intense AI competition crushes margins. Base: Top-3 frontier lab; reasonable enterprise share. Bull: Wins consumer AI category via X distribution + space brand.</t>
  </si>
  <si>
    <t>Memphis + new sites; ~1M GPU equivalents added each year for 20 years at ~$30B/M-GPU mature pricing</t>
  </si>
  <si>
    <t>Bear ($12B): Anthropic terminates ~70% of contract via 90-day clause; Cursor and smaller tenants offset partially</t>
  </si>
  <si>
    <t>Base ($16B): Anthropic $1.25B/mo × 12 = $15B/yr run-rate confirmed S-1; 2026 partial = ~$10-12B + Cursor + smaller</t>
  </si>
  <si>
    <t>Bull ($22B): 1M GPU/yr cohort adds; mature pricing ~$30B/M GPU; Colossus II GB200 ramp + new hyperscaler clients including Google</t>
  </si>
  <si>
    <t>Sources: Axios $15B/yr Anthropic (May 2026); Tesery $45B full breakdown S-1; TechCrunch termination clauses; HotHardware pre-IPO context</t>
  </si>
  <si>
    <t>Bear: Capacity additions slow due to power; external customer adoption weak. Base: 1M GPU/yr cadence, mature pricing reached by 2030s. Bull: Demand outstrips supply, premium pricing extends.</t>
  </si>
  <si>
    <t>Crew &amp; Cargo Dragon</t>
  </si>
  <si>
    <t>NASA CCP, CRS, Axiom, Polaris private spaceflight</t>
  </si>
  <si>
    <t>Bear ($700M): NASA CCP base recognition only (4 missions @ $280M); no PCM extension; limited private</t>
  </si>
  <si>
    <t>Base ($900M): NASA CCP ~$300M + CRS-2 cargo ~$700M + Polaris/Axiom private ~$200M = $1.2B annualized (prob-weighted)</t>
  </si>
  <si>
    <t>Bull ($1.1B): 6-mission PCM extension recognition (~$1.7B over 4 yrs) + Vast Haven-1 first crew 2027 + Axiom uplift</t>
  </si>
  <si>
    <t>Sources: NASA procurement intent May 2026 (6 PCMs sole-source); SpaceNews Crew Dragon extension; Polaris II Q4'25; Axiom Ax-5 Feb'26</t>
  </si>
  <si>
    <t>Satellite-to-mobile partnerships (T-Mobile, KDDI, Optus, Rogers...)</t>
  </si>
  <si>
    <t>Bear ($500M): T-Mobile launch only; 2-3% sub penetration; minimal int'l</t>
  </si>
  <si>
    <t>Base ($1.0B): T-Mobile commercial Jul'25; 5% of 116M sub penetration × $15/mo = $1.04B; intl (Optus, KDDI, Rogers, Salt) adds</t>
  </si>
  <si>
    <t>Bull ($1.5B): T-Mobile 1-yr exclusivity through Jul'26 + intl rollouts + Gen2 v2 mini D2C constellation scaling</t>
  </si>
  <si>
    <t>Sources: TAM: ~400bln annually across global celular. SatelliteInternet T-Mobile D2C 2026 guide; Teslarati Big-3 JV response (May 14, 2026)</t>
  </si>
  <si>
    <t>Bear: Spectrum policy delays, slow international rollout. Base: Major carriers worldwide; voice + light data by 2027. Bull: D2C becomes default backup; LEO broadband-to-phone.</t>
  </si>
  <si>
    <t>Other Services</t>
  </si>
  <si>
    <t>Other services related to launch and orbital logistics</t>
  </si>
  <si>
    <t>Bear: satellite-servicing / orbital-tug demand stays niche; little IP licensing. Base: steady orbit-to-orbit logistics plus component sales and rocketry IP/know-how licensing. Bull: SpaceX becomes the default in-space logistics and manufacturing-IP provider as launch cadence scales.</t>
  </si>
  <si>
    <t>XPlatform: X.com + XMoney</t>
  </si>
  <si>
    <t>X.com advertising, subscription rev + XMoney integration</t>
  </si>
  <si>
    <t>Custom chip fab in Grimes County, TX (~$55B initial CapEx). AI5/AI6 for Tesla/Optimus, D3 for orbital DCs, third-party AI accelerators</t>
  </si>
  <si>
    <t>Bear ($0 / 2031 seed $800M): fab build slips; first wafer-out 2030+; captive demand only; no 3P sales</t>
  </si>
  <si>
    <t>Base ($0 / 2031 seed $3.0B): $55B fab capex commit (S-1); AI5/AI6 chips for Tesla/Optimus; D3 chips for orbital DCs; 2028 first wafer</t>
  </si>
  <si>
    <t>Bull ($0 / 2031 seed $10B): TSMC-class economics; 3P AI accelerator share vs NVIDIA/AMD; revenue scales rapidly post-2031 wafer-out (Bull CAGR 85% mid-phase, 45% mature — aggressive)</t>
  </si>
  <si>
    <t>Sources: SpaceX S-1 use-of-proceeds disclosure (May 20, 2026) $55B capex; Grimes County TX build site disclosure</t>
  </si>
  <si>
    <t>Bear: fab build slips; first wafer-out 2030+; captive demand only. Base: ~$55B fab (S-1 capex); AI5/AI6 for Tesla/Optimus, D3 for orbital DCs; first wafer ~2028 but revenue modelled conservatively from 2031. Bull: TSMC-class economics and meaningful third-party AI-accelerator share vs NVIDIA/AMD.</t>
  </si>
  <si>
    <t>In-space compute leveraging solar + radiative cooling (key merger rationale)</t>
  </si>
  <si>
    <t>Bear ($0 / 2031 seed $0): no commercial in-space compute revenue 2026-2030; pure optionality</t>
  </si>
  <si>
    <t>Base ($0 / 2031 seed $800M): xAI-SpaceX merger rationale = in-space compute leveraging Starlink/Starship/solar+radiative cooling</t>
  </si>
  <si>
    <t>Bull ($0 / 2031 seed $6.0B): Starship cargo enables hyperscale orbital DC; AI inference latency-tolerant; tax/sovereignty advantages</t>
  </si>
  <si>
    <t>Sources: xAI/SpaceX merger thesis (S-1 narrative); no operational disclosures or contracts to date</t>
  </si>
  <si>
    <t>Bear: Physics + economics never close. Base: Niche workloads emerge early 2030s. Bull: New compute paradigm; multi-billion run-rate by mid-2030s scaling fast.</t>
  </si>
  <si>
    <t>Off-planet resource mining, Mars colonization, other interplanetary opportunities</t>
  </si>
  <si>
    <t>Bear: Some off-planet resource extraction</t>
  </si>
  <si>
    <t>Base: Lunar and martian resource extraction</t>
  </si>
  <si>
    <t>Bull: Full lunar and martian settlement and major resource extraction + land ownership</t>
  </si>
  <si>
    <t xml:space="preserve">Sources: </t>
  </si>
  <si>
    <t>Bear: limited off-planet resource extraction; value stays optionality. Base: lunar/Martian resource extraction begins to contribute late in the horizon. Bull: full lunar/Martian settlement with large-scale extraction and (legally contested) land rights - uncapped but unproven; 1967 Outer Space Treaty constrains private appropriation.</t>
  </si>
  <si>
    <t>Sources &amp; references</t>
  </si>
  <si>
    <t>Public sources used as anchors for inputs. Update as new disclosures arrive.</t>
  </si>
  <si>
    <t>SpaceX S-1 filing — SEC EDGAR (primary source)</t>
  </si>
  <si>
    <t>https://www.sec.gov/Archives/edgar/data/0001181412/000162828026036936/spaceexplorationtechnologi.htm</t>
  </si>
  <si>
    <t>Morningstar 6 charts on S-1 financials</t>
  </si>
  <si>
    <t>https://www.morningstar.com/stocks/6-charts-spacexs-s-1-financials</t>
  </si>
  <si>
    <t>App Economy Insights — How SpaceX Makes Money</t>
  </si>
  <si>
    <t>https://www.appeconomyinsights.com/p/how-spacex-makes-money</t>
  </si>
  <si>
    <t>Sacra — SpaceX revenue, valuation, funding</t>
  </si>
  <si>
    <t>https://sacra.com/c/spacex/</t>
  </si>
  <si>
    <t>xAI joins SpaceX (xAI announcement)</t>
  </si>
  <si>
    <t>https://x.ai/news/xai-joins-spacex</t>
  </si>
  <si>
    <t>CNN — SpaceX acquires xAI</t>
  </si>
  <si>
    <t>https://www.cnn.com/2026/02/02/tech/spacex-acquires-xai-elon-musk</t>
  </si>
  <si>
    <t>CNBC — biggest merger of all time</t>
  </si>
  <si>
    <t>https://www.cnbc.com/2026/02/03/musk-xai-spacex-biggest-merger-ever.html</t>
  </si>
  <si>
    <t>TechCrunch — orbital DC plan</t>
  </si>
  <si>
    <t>https://techcrunch.com/2026/02/02/elon-musk-spacex-acquires-xai-data-centers-space-merger/</t>
  </si>
  <si>
    <t>Yahoo Finance — what to know about merger pre-IPO</t>
  </si>
  <si>
    <t>https://finance.yahoo.com/news/know-spacex-xai-merger-2026-102500167.html</t>
  </si>
  <si>
    <t>SpaceNews — Starshield $2.29B contract</t>
  </si>
  <si>
    <t>https://spacenews.com/spacex-wins-2-29-billion-space-force-contract-for-military-data-network/</t>
  </si>
  <si>
    <t>TheNextWeb — Starshield Golden Dome</t>
  </si>
  <si>
    <t>https://thenextweb.com/news/space-force-spacex-229bn-data-network-contract</t>
  </si>
  <si>
    <t>Wikipedia — Golden Dome program</t>
  </si>
  <si>
    <t>https://en.wikipedia.org/wiki/Golden_Dome_(missile_defense_system)</t>
  </si>
  <si>
    <t>Damodaran — Implied ERP data</t>
  </si>
  <si>
    <t>https://pages.stern.nyu.edu/~adamodar/</t>
  </si>
  <si>
    <t>Outer Space Treaty (1967) — UNOOSA</t>
  </si>
  <si>
    <t>https://www.unoosa.org/oosa/en/ourwork/spacelaw/treaties/outerspacetreaty.html</t>
  </si>
  <si>
    <t>SatelliteToday — S-1 first look (secondary)</t>
  </si>
  <si>
    <t>https://www.satellitetoday.com/finance/2026/05/20/spacexs-ipo-filing-gives-first-look-into-companys-financials/</t>
  </si>
  <si>
    <t>BitMEX — S-1 breakdown &amp; valuation</t>
  </si>
  <si>
    <t>https://www.bitmex.com/blog/spacex-ipo-guide</t>
  </si>
  <si>
    <t>1967 Outer Space Treaty Art. II (no national appropriation) — used to challenge PlanetX</t>
  </si>
  <si>
    <t>Reserved Template</t>
  </si>
  <si>
    <t>Copy this tab structure to add a new business line</t>
  </si>
  <si>
    <t>Key drivers (narrative)</t>
  </si>
  <si>
    <t>• Your driver 1</t>
  </si>
  <si>
    <t>• Your driver 2</t>
  </si>
  <si>
    <t>• Your driver 3</t>
  </si>
  <si>
    <t>• Your driver 4</t>
  </si>
  <si>
    <t>Set the three scenarios. Add this line on Scenario_Engine (already pre-loaded). Wire UFCF row into P&amp;L_Consolidated and DCF.</t>
  </si>
  <si>
    <t>All tables centred on base case (WACC 9.0%, g 4.0%). Tables 1 &amp; 2 show the BLENDED equity (55% × 5yr + 35% × 10yr + 10% × 20yr) — consistent with Summary!E10.</t>
  </si>
  <si>
    <t>Table 1: Blended Enterprise Value ($M) — WACC × Terminal Growth (base highlighted)</t>
  </si>
  <si>
    <t>Table 2: Blended Value per Share ($) — WACC × Terminal Growth (base highlighted)</t>
  </si>
  <si>
    <t>(+) Segment → Consolidated UFCF (PV of flows)</t>
  </si>
  <si>
    <t>PV of consolidated UFCF (P&amp;L row 52) minus sum of segment PV(UFCF). Captures overhead/eliminations not in segment tabs.</t>
  </si>
  <si>
    <t>(+) Segment → Consolidated UFCF (terminal value)</t>
  </si>
  <si>
    <t>TV using consolidated year-10 UFCF (DCF!L7) minus SoTP TV using sum of segment year-10 UFCF. Same overhead/elimination effect, capitalised into perpetuity.</t>
  </si>
  <si>
    <t>Residual (rounding / unidentified)</t>
  </si>
  <si>
    <t>A bottoms-up, scenario-weighted view of SpaceX (post xAI merger), prior to IPO</t>
  </si>
  <si>
    <t>SpaceX is actually 12 different current and near-term businesses backstopped by a pure monopoly on launch and LEO connectivity that is reinvesting its cash flows into — AI compute (Colossus), Orbital Data Centres (ODCs) and the Starship platform for interplanetary dominance. We believe that the business will return to cash-flow positive operating position in the short term and represents an incredibly compelling option on the inspiring future the constellation of space industries that are enabled by SpaceX's unique position. We also note the recently-closed merger with xAI (Feb 2026, $1.25T combined entity), which is highly strategic and synergistic and adds further short-term growth to this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</si>
</sst>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0;\(#,##0\);\-"/>
    <numFmt numFmtId="165" formatCode="_([$$-409]* #,##0.00_);_([$$-409]* \(#,##0.00\);_([$$-409]* &quot;-&quot;??_);_(@_)"/>
    <numFmt numFmtId="166" formatCode="#,##0.0;\(#,##0.0\);\-"/>
    <numFmt numFmtId="167" formatCode="#,##0;\(#,##0\);\—"/>
    <numFmt numFmtId="168" formatCode="0.0%"/>
    <numFmt numFmtId="169" formatCode="0%;\(0%\);\-"/>
    <numFmt numFmtId="170" formatCode="0.0000"/>
    <numFmt numFmtId="171" formatCode="0.0%;\(0.0%\);\-"/>
    <numFmt numFmtId="172" formatCode="_([$$-409]* #,##0.0_);_([$$-409]* \(#,##0.0\);_([$$-409]* \-_);_(@_)"/>
    <numFmt numFmtId="173" formatCode="0.0"/>
    <numFmt numFmtId="174" formatCode="[$$-409]#,##0.00;\([$$-409]#,##0.00\);\-"/>
    <numFmt numFmtId="175" formatCode="\+#,##0;\-#,##0;\-"/>
    <numFmt numFmtId="176" formatCode="0.000"/>
    <numFmt numFmtId="177" formatCode="[$$-409]#,##0.00"/>
    <numFmt numFmtId="178" formatCode="#,##0.0"/>
    <numFmt numFmtId="179" formatCode="0.0\x"/>
    <numFmt numFmtId="180" formatCode="\+0.0%;\-0.0%"/>
    <numFmt numFmtId="181" formatCode="[$$-409]#,##0"/>
    <numFmt numFmtId="182" formatCode="#,##0.00;\(#,##0.00\);\-"/>
  </numFmts>
  <fonts count="76" x14ac:knownFonts="1">
    <font>
      <sz val="11"/>
      <color theme="1"/>
      <name val="Calibri"/>
      <scheme val="minor"/>
    </font>
    <font>
      <sz val="11"/>
      <color theme="1"/>
      <name val="Calibri"/>
      <family val="2"/>
    </font>
    <font>
      <b/>
      <sz val="28"/>
      <color rgb="FFFFFFFF"/>
      <name val="Arial"/>
      <family val="2"/>
    </font>
    <font>
      <sz val="14"/>
      <color rgb="FFD9D9D9"/>
      <name val="Arial"/>
      <family val="2"/>
    </font>
    <font>
      <b/>
      <sz val="14"/>
      <color rgb="FFFFFFFF"/>
      <name val="Arial"/>
      <family val="2"/>
    </font>
    <font>
      <sz val="11"/>
      <color rgb="FFA4A4A4"/>
      <name val="Arial"/>
      <family val="2"/>
    </font>
    <font>
      <b/>
      <sz val="15"/>
      <color rgb="FFFFFFFF"/>
      <name val="Arial"/>
      <family val="2"/>
    </font>
    <font>
      <b/>
      <sz val="11"/>
      <color rgb="FFFF0000"/>
      <name val="Arial"/>
      <family val="2"/>
    </font>
    <font>
      <sz val="11"/>
      <color rgb="FF999999"/>
      <name val="Calibri"/>
      <family val="2"/>
    </font>
    <font>
      <sz val="11"/>
      <color rgb="FFCCCCCC"/>
      <name val="Calibri"/>
      <family val="2"/>
    </font>
    <font>
      <i/>
      <sz val="10"/>
      <color rgb="FFB7B7B7"/>
      <name val="Arial"/>
      <family val="2"/>
    </font>
    <font>
      <b/>
      <sz val="22"/>
      <color rgb="FF1F2A44"/>
      <name val="Arial"/>
      <family val="2"/>
    </font>
    <font>
      <i/>
      <sz val="11"/>
      <color rgb="FF595959"/>
      <name val="Arial"/>
      <family val="2"/>
    </font>
    <font>
      <b/>
      <sz val="11"/>
      <color rgb="FF1F2A44"/>
      <name val="Arial"/>
      <family val="2"/>
    </font>
    <font>
      <sz val="11"/>
      <name val="Calibri"/>
      <family val="2"/>
    </font>
    <font>
      <b/>
      <sz val="10"/>
      <color rgb="FF000000"/>
      <name val="Arial"/>
      <family val="2"/>
    </font>
    <font>
      <i/>
      <sz val="10"/>
      <color rgb="FF595959"/>
      <name val="Arial"/>
      <family val="2"/>
    </font>
    <font>
      <b/>
      <sz val="24"/>
      <color rgb="FF1F2A44"/>
      <name val="Arial"/>
      <family val="2"/>
    </font>
    <font>
      <i/>
      <sz val="12"/>
      <color rgb="FFC9A24B"/>
      <name val="Arial"/>
      <family val="2"/>
    </font>
    <font>
      <b/>
      <sz val="11"/>
      <color rgb="FFFFFFFF"/>
      <name val="Arial"/>
      <family val="2"/>
    </font>
    <font>
      <sz val="11"/>
      <color rgb="FF1F2A44"/>
      <name val="Arial"/>
      <family val="2"/>
    </font>
    <font>
      <b/>
      <sz val="9"/>
      <color rgb="FFFFFFFF"/>
      <name val="Arial"/>
      <family val="2"/>
    </font>
    <font>
      <b/>
      <sz val="9"/>
      <color rgb="FF141413"/>
      <name val="Arial"/>
      <family val="2"/>
    </font>
    <font>
      <sz val="9"/>
      <color rgb="FF141413"/>
      <name val="Arial"/>
      <family val="2"/>
    </font>
    <font>
      <b/>
      <sz val="10"/>
      <color rgb="FFFFFFFF"/>
      <name val="Arial"/>
      <family val="2"/>
    </font>
    <font>
      <sz val="10"/>
      <color rgb="FFA4A4A4"/>
      <name val="Arial"/>
      <family val="2"/>
    </font>
    <font>
      <b/>
      <sz val="11"/>
      <color theme="1"/>
      <name val="Calibri"/>
      <family val="2"/>
    </font>
    <font>
      <b/>
      <sz val="9"/>
      <color rgb="FF141413"/>
      <name val="Calibri"/>
      <family val="2"/>
    </font>
    <font>
      <b/>
      <sz val="9"/>
      <color rgb="FFFFFFFF"/>
      <name val="Calibri"/>
      <family val="2"/>
    </font>
    <font>
      <b/>
      <i/>
      <sz val="9"/>
      <color rgb="FFFFFFFF"/>
      <name val="Arial"/>
      <family val="2"/>
    </font>
    <font>
      <i/>
      <sz val="9"/>
      <color rgb="FF141413"/>
      <name val="Arial"/>
      <family val="2"/>
    </font>
    <font>
      <b/>
      <sz val="11"/>
      <color rgb="FFFFFFFF"/>
      <name val="Calibri"/>
      <family val="2"/>
    </font>
    <font>
      <sz val="9"/>
      <color rgb="FF141413"/>
      <name val="Calibri"/>
      <family val="2"/>
    </font>
    <font>
      <b/>
      <sz val="11"/>
      <color rgb="FF0000FF"/>
      <name val="Calibri"/>
      <family val="2"/>
    </font>
    <font>
      <b/>
      <sz val="10"/>
      <color rgb="FFFFFFFF"/>
      <name val="Calibri"/>
      <family val="2"/>
    </font>
    <font>
      <b/>
      <sz val="9"/>
      <color rgb="FF008000"/>
      <name val="Arial"/>
      <family val="2"/>
    </font>
    <font>
      <b/>
      <sz val="13"/>
      <color rgb="FFFFFFFF"/>
      <name val="Arial"/>
      <family val="2"/>
    </font>
    <font>
      <sz val="10"/>
      <color rgb="FFD9D9D9"/>
      <name val="Arial"/>
      <family val="2"/>
    </font>
    <font>
      <b/>
      <sz val="11"/>
      <color rgb="FF1F2A44"/>
      <name val="Calibri"/>
      <family val="2"/>
    </font>
    <font>
      <i/>
      <sz val="9"/>
      <color rgb="FF595959"/>
      <name val="Calibri"/>
      <family val="2"/>
    </font>
    <font>
      <b/>
      <i/>
      <sz val="10"/>
      <color rgb="FFFFFFFF"/>
      <name val="Arial"/>
      <family val="2"/>
    </font>
    <font>
      <b/>
      <i/>
      <sz val="9"/>
      <color rgb="FF595959"/>
      <name val="Calibri"/>
      <family val="2"/>
    </font>
    <font>
      <b/>
      <i/>
      <sz val="9"/>
      <color rgb="FFFFFFFF"/>
      <name val="Calibri"/>
      <family val="2"/>
    </font>
    <font>
      <sz val="10"/>
      <color rgb="FF141413"/>
      <name val="Arial"/>
      <family val="2"/>
    </font>
    <font>
      <i/>
      <sz val="9"/>
      <color rgb="FF595959"/>
      <name val="Arial"/>
      <family val="2"/>
    </font>
    <font>
      <sz val="10"/>
      <color rgb="FF0000FF"/>
      <name val="Arial"/>
      <family val="2"/>
    </font>
    <font>
      <sz val="10"/>
      <color theme="1"/>
      <name val="Calibri"/>
      <family val="2"/>
    </font>
    <font>
      <sz val="10"/>
      <color rgb="FF008000"/>
      <name val="Calibri"/>
      <family val="2"/>
    </font>
    <font>
      <b/>
      <sz val="10"/>
      <color theme="1"/>
      <name val="Calibri"/>
      <family val="2"/>
    </font>
    <font>
      <i/>
      <sz val="9"/>
      <color rgb="FF008000"/>
      <name val="Calibri"/>
      <family val="2"/>
    </font>
    <font>
      <b/>
      <sz val="20"/>
      <color rgb="FF1F2A44"/>
      <name val="Arial"/>
      <family val="2"/>
    </font>
    <font>
      <b/>
      <sz val="14"/>
      <color rgb="FF1F2A44"/>
      <name val="Arial"/>
      <family val="2"/>
    </font>
    <font>
      <b/>
      <sz val="12"/>
      <color rgb="FF1F2A44"/>
      <name val="Arial"/>
      <family val="2"/>
    </font>
    <font>
      <sz val="10"/>
      <color theme="1"/>
      <name val="Arial"/>
      <family val="2"/>
    </font>
    <font>
      <sz val="10"/>
      <color rgb="FF008000"/>
      <name val="Arial"/>
      <family val="2"/>
    </font>
    <font>
      <b/>
      <sz val="18"/>
      <color rgb="FF1F2A44"/>
      <name val="Arial"/>
      <family val="2"/>
    </font>
    <font>
      <b/>
      <sz val="12"/>
      <color rgb="FFFFFFFF"/>
      <name val="Arial"/>
      <family val="2"/>
    </font>
    <font>
      <b/>
      <sz val="8"/>
      <color rgb="FFFFFFFF"/>
      <name val="Arial"/>
      <family val="2"/>
    </font>
    <font>
      <sz val="9"/>
      <color rgb="FF595959"/>
      <name val="Arial"/>
      <family val="2"/>
    </font>
    <font>
      <sz val="9"/>
      <color rgb="FF0000FF"/>
      <name val="Arial"/>
      <family val="2"/>
    </font>
    <font>
      <i/>
      <sz val="9"/>
      <color rgb="FF141413"/>
      <name val="Calibri"/>
      <family val="2"/>
    </font>
    <font>
      <sz val="10"/>
      <color rgb="FF000000"/>
      <name val="Arial"/>
      <family val="2"/>
    </font>
    <font>
      <sz val="11"/>
      <color theme="1"/>
      <name val="Calibri"/>
      <family val="2"/>
      <scheme val="minor"/>
    </font>
    <font>
      <b/>
      <i/>
      <sz val="11"/>
      <color rgb="FF1F2A44"/>
      <name val="Arial"/>
      <family val="2"/>
    </font>
    <font>
      <sz val="11"/>
      <color rgb="FF0000FF"/>
      <name val="Calibri"/>
      <family val="2"/>
    </font>
    <font>
      <i/>
      <sz val="11"/>
      <color theme="1"/>
      <name val="Calibri"/>
      <family val="2"/>
    </font>
    <font>
      <b/>
      <u/>
      <sz val="13"/>
      <color rgb="FFFFFFFF"/>
      <name val="Arial"/>
      <family val="2"/>
    </font>
    <font>
      <u/>
      <sz val="10"/>
      <color rgb="FFA4A4A4"/>
      <name val="Arial"/>
      <family val="2"/>
    </font>
    <font>
      <b/>
      <u/>
      <sz val="9"/>
      <color rgb="FFFFFFFF"/>
      <name val="Arial"/>
      <family val="2"/>
    </font>
    <font>
      <u/>
      <sz val="9"/>
      <color rgb="FF141413"/>
      <name val="Arial"/>
      <family val="2"/>
    </font>
    <font>
      <u/>
      <sz val="9"/>
      <color rgb="FF141413"/>
      <name val="Arial"/>
      <family val="2"/>
    </font>
    <font>
      <u/>
      <sz val="9"/>
      <color rgb="FF141413"/>
      <name val="Arial"/>
      <family val="2"/>
    </font>
    <font>
      <u/>
      <sz val="9"/>
      <color rgb="FF141413"/>
      <name val="Arial"/>
      <family val="2"/>
    </font>
    <font>
      <b/>
      <sz val="10"/>
      <color rgb="FF0000FF"/>
      <name val="Arial"/>
      <family val="2"/>
    </font>
    <font>
      <i/>
      <sz val="10"/>
      <color rgb="FF000000"/>
      <name val="Arial"/>
      <family val="2"/>
    </font>
    <font>
      <sz val="10"/>
      <color rgb="FF000000"/>
      <name val="Calibri"/>
      <family val="2"/>
    </font>
  </fonts>
  <fills count="18">
    <fill>
      <patternFill patternType="none"/>
    </fill>
    <fill>
      <patternFill patternType="gray125"/>
    </fill>
    <fill>
      <patternFill patternType="solid">
        <fgColor rgb="FF26252B"/>
        <bgColor rgb="FF26252B"/>
      </patternFill>
    </fill>
    <fill>
      <patternFill patternType="solid">
        <fgColor rgb="FFDCE6F1"/>
        <bgColor rgb="FFDCE6F1"/>
      </patternFill>
    </fill>
    <fill>
      <patternFill patternType="solid">
        <fgColor rgb="FFC9A24B"/>
        <bgColor rgb="FFC9A24B"/>
      </patternFill>
    </fill>
    <fill>
      <patternFill patternType="solid">
        <fgColor rgb="FF1F2A44"/>
        <bgColor rgb="FF1F2A44"/>
      </patternFill>
    </fill>
    <fill>
      <patternFill patternType="solid">
        <fgColor rgb="FFFFF8E7"/>
        <bgColor rgb="FFFFF8E7"/>
      </patternFill>
    </fill>
    <fill>
      <patternFill patternType="solid">
        <fgColor rgb="FFFFFFFF"/>
        <bgColor rgb="FFFFFFFF"/>
      </patternFill>
    </fill>
    <fill>
      <patternFill patternType="solid">
        <fgColor rgb="FFF2F2F2"/>
        <bgColor rgb="FFF2F2F2"/>
      </patternFill>
    </fill>
    <fill>
      <patternFill patternType="solid">
        <fgColor rgb="FFE92C2C"/>
        <bgColor rgb="FFE92C2C"/>
      </patternFill>
    </fill>
    <fill>
      <patternFill patternType="solid">
        <fgColor rgb="FF404042"/>
        <bgColor rgb="FF404042"/>
      </patternFill>
    </fill>
    <fill>
      <patternFill patternType="solid">
        <fgColor rgb="FF1C1B20"/>
        <bgColor rgb="FF1C1B20"/>
      </patternFill>
    </fill>
    <fill>
      <patternFill patternType="solid">
        <fgColor rgb="FFC00000"/>
        <bgColor rgb="FFC00000"/>
      </patternFill>
    </fill>
    <fill>
      <patternFill patternType="solid">
        <fgColor rgb="FFD9EAD3"/>
        <bgColor rgb="FFD9EAD3"/>
      </patternFill>
    </fill>
    <fill>
      <patternFill patternType="solid">
        <fgColor rgb="FF595959"/>
        <bgColor rgb="FF595959"/>
      </patternFill>
    </fill>
    <fill>
      <patternFill patternType="solid">
        <fgColor rgb="FFFFF2CC"/>
        <bgColor rgb="FFFFF2CC"/>
      </patternFill>
    </fill>
    <fill>
      <patternFill patternType="solid">
        <fgColor rgb="FFFFFF00"/>
        <bgColor rgb="FFFFFF00"/>
      </patternFill>
    </fill>
    <fill>
      <patternFill patternType="solid">
        <fgColor rgb="FFF4E4BC"/>
        <bgColor rgb="FFF4E4BC"/>
      </patternFill>
    </fill>
  </fills>
  <borders count="71">
    <border>
      <left/>
      <right/>
      <top/>
      <bottom/>
      <diagonal/>
    </border>
    <border>
      <left/>
      <right/>
      <top/>
      <bottom/>
      <diagonal/>
    </border>
    <border>
      <left/>
      <right/>
      <top/>
      <bottom/>
      <diagonal/>
    </border>
    <border>
      <left/>
      <right/>
      <top/>
      <bottom/>
      <diagonal/>
    </border>
    <border>
      <left/>
      <right/>
      <top/>
      <bottom/>
      <diagonal/>
    </border>
    <border>
      <left style="medium">
        <color rgb="FF26252B"/>
      </left>
      <right style="thin">
        <color rgb="FFD9D9D9"/>
      </right>
      <top style="medium">
        <color rgb="FF26252B"/>
      </top>
      <bottom style="medium">
        <color rgb="FFE92C2C"/>
      </bottom>
      <diagonal/>
    </border>
    <border>
      <left style="thin">
        <color rgb="FFD9D9D9"/>
      </left>
      <right style="thin">
        <color rgb="FFD9D9D9"/>
      </right>
      <top style="medium">
        <color rgb="FF26252B"/>
      </top>
      <bottom style="medium">
        <color rgb="FFE92C2C"/>
      </bottom>
      <diagonal/>
    </border>
    <border>
      <left style="thin">
        <color rgb="FFD9D9D9"/>
      </left>
      <right style="medium">
        <color rgb="FF26252B"/>
      </right>
      <top style="medium">
        <color rgb="FF26252B"/>
      </top>
      <bottom style="medium">
        <color rgb="FFE92C2C"/>
      </bottom>
      <diagonal/>
    </border>
    <border>
      <left style="medium">
        <color rgb="FF26252B"/>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style="medium">
        <color rgb="FF26252B"/>
      </right>
      <top/>
      <bottom style="thin">
        <color rgb="FFD9D9D9"/>
      </bottom>
      <diagonal/>
    </border>
    <border>
      <left style="medium">
        <color rgb="FF26252B"/>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medium">
        <color rgb="FF26252B"/>
      </right>
      <top style="thin">
        <color rgb="FFD9D9D9"/>
      </top>
      <bottom style="thin">
        <color rgb="FFD9D9D9"/>
      </bottom>
      <diagonal/>
    </border>
    <border>
      <left style="medium">
        <color rgb="FF26252B"/>
      </left>
      <right style="thin">
        <color rgb="FFD9D9D9"/>
      </right>
      <top style="thin">
        <color rgb="FFD9D9D9"/>
      </top>
      <bottom style="medium">
        <color rgb="FF26252B"/>
      </bottom>
      <diagonal/>
    </border>
    <border>
      <left style="thin">
        <color rgb="FFD9D9D9"/>
      </left>
      <right style="thin">
        <color rgb="FFD9D9D9"/>
      </right>
      <top style="thin">
        <color rgb="FFD9D9D9"/>
      </top>
      <bottom style="medium">
        <color rgb="FF26252B"/>
      </bottom>
      <diagonal/>
    </border>
    <border>
      <left style="thin">
        <color rgb="FFD9D9D9"/>
      </left>
      <right style="medium">
        <color rgb="FF26252B"/>
      </right>
      <top style="thin">
        <color rgb="FFD9D9D9"/>
      </top>
      <bottom style="medium">
        <color rgb="FF26252B"/>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D9D9D9"/>
      </left>
      <right/>
      <top style="medium">
        <color rgb="FF26252B"/>
      </top>
      <bottom style="medium">
        <color rgb="FFE92C2C"/>
      </bottom>
      <diagonal/>
    </border>
    <border>
      <left/>
      <right/>
      <top style="medium">
        <color rgb="FF26252B"/>
      </top>
      <bottom style="medium">
        <color rgb="FFE92C2C"/>
      </bottom>
      <diagonal/>
    </border>
    <border>
      <left/>
      <right style="thin">
        <color rgb="FFD9D9D9"/>
      </right>
      <top style="medium">
        <color rgb="FF26252B"/>
      </top>
      <bottom style="medium">
        <color rgb="FFE92C2C"/>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medium">
        <color rgb="FF26252B"/>
      </bottom>
      <diagonal/>
    </border>
    <border>
      <left/>
      <right/>
      <top style="thin">
        <color rgb="FFD9D9D9"/>
      </top>
      <bottom style="medium">
        <color rgb="FF26252B"/>
      </bottom>
      <diagonal/>
    </border>
    <border>
      <left/>
      <right style="thin">
        <color rgb="FFD9D9D9"/>
      </right>
      <top style="thin">
        <color rgb="FFD9D9D9"/>
      </top>
      <bottom style="medium">
        <color rgb="FF26252B"/>
      </bottom>
      <diagonal/>
    </border>
    <border>
      <left style="thin">
        <color rgb="FF000000"/>
      </left>
      <right style="thin">
        <color rgb="FFD9D9D9"/>
      </right>
      <top style="medium">
        <color rgb="FF26252B"/>
      </top>
      <bottom style="medium">
        <color rgb="FFE92C2C"/>
      </bottom>
      <diagonal/>
    </border>
    <border>
      <left style="thin">
        <color rgb="FFD9D9D9"/>
      </left>
      <right style="thin">
        <color rgb="FF000000"/>
      </right>
      <top style="medium">
        <color rgb="FF26252B"/>
      </top>
      <bottom style="medium">
        <color rgb="FFE92C2C"/>
      </bottom>
      <diagonal/>
    </border>
    <border>
      <left style="thin">
        <color rgb="FF000000"/>
      </left>
      <right style="thin">
        <color rgb="FFD9D9D9"/>
      </right>
      <top/>
      <bottom style="thin">
        <color rgb="FFD9D9D9"/>
      </bottom>
      <diagonal/>
    </border>
    <border>
      <left style="thin">
        <color rgb="FFD9D9D9"/>
      </left>
      <right style="thin">
        <color rgb="FF000000"/>
      </right>
      <top/>
      <bottom style="thin">
        <color rgb="FFD9D9D9"/>
      </bottom>
      <diagonal/>
    </border>
    <border>
      <left style="thin">
        <color rgb="FF000000"/>
      </left>
      <right style="thin">
        <color rgb="FFD9D9D9"/>
      </right>
      <top style="thin">
        <color rgb="FFD9D9D9"/>
      </top>
      <bottom style="thin">
        <color rgb="FFD9D9D9"/>
      </bottom>
      <diagonal/>
    </border>
    <border>
      <left style="thin">
        <color rgb="FFD9D9D9"/>
      </left>
      <right style="thin">
        <color rgb="FF000000"/>
      </right>
      <top style="thin">
        <color rgb="FFD9D9D9"/>
      </top>
      <bottom style="thin">
        <color rgb="FFD9D9D9"/>
      </bottom>
      <diagonal/>
    </border>
    <border>
      <left style="thin">
        <color rgb="FF000000"/>
      </left>
      <right style="thin">
        <color rgb="FFD9D9D9"/>
      </right>
      <top style="thin">
        <color rgb="FFD9D9D9"/>
      </top>
      <bottom style="thin">
        <color rgb="FF000000"/>
      </bottom>
      <diagonal/>
    </border>
    <border>
      <left style="thin">
        <color rgb="FFD9D9D9"/>
      </left>
      <right style="thin">
        <color rgb="FFD9D9D9"/>
      </right>
      <top style="thin">
        <color rgb="FFD9D9D9"/>
      </top>
      <bottom style="thin">
        <color rgb="FF000000"/>
      </bottom>
      <diagonal/>
    </border>
    <border>
      <left style="thin">
        <color rgb="FFD9D9D9"/>
      </left>
      <right style="thin">
        <color rgb="FF000000"/>
      </right>
      <top style="thin">
        <color rgb="FFD9D9D9"/>
      </top>
      <bottom style="thin">
        <color rgb="FF000000"/>
      </bottom>
      <diagonal/>
    </border>
    <border>
      <left/>
      <right/>
      <top style="medium">
        <color rgb="FF26252B"/>
      </top>
      <bottom style="thin">
        <color rgb="FF26252B"/>
      </bottom>
      <diagonal/>
    </border>
    <border>
      <left style="medium">
        <color rgb="FF26252B"/>
      </left>
      <right style="thin">
        <color rgb="FFD9D9D9"/>
      </right>
      <top/>
      <bottom style="medium">
        <color rgb="FF26252B"/>
      </bottom>
      <diagonal/>
    </border>
    <border>
      <left style="thin">
        <color rgb="FFD9D9D9"/>
      </left>
      <right style="medium">
        <color rgb="FF26252B"/>
      </right>
      <top/>
      <bottom style="medium">
        <color rgb="FF26252B"/>
      </bottom>
      <diagonal/>
    </border>
    <border>
      <left style="thin">
        <color rgb="FFD9D9D9"/>
      </left>
      <right style="thin">
        <color rgb="FFD9D9D9"/>
      </right>
      <top/>
      <bottom style="medium">
        <color rgb="FF26252B"/>
      </bottom>
      <diagonal/>
    </border>
    <border>
      <left style="medium">
        <color rgb="FF26252B"/>
      </left>
      <right/>
      <top style="thin">
        <color rgb="FFD9D9D9"/>
      </top>
      <bottom/>
      <diagonal/>
    </border>
    <border>
      <left/>
      <right/>
      <top style="thin">
        <color rgb="FFD9D9D9"/>
      </top>
      <bottom/>
      <diagonal/>
    </border>
    <border>
      <left/>
      <right style="thin">
        <color rgb="FFD9D9D9"/>
      </right>
      <top style="thin">
        <color rgb="FFD9D9D9"/>
      </top>
      <bottom/>
      <diagonal/>
    </border>
    <border>
      <left style="medium">
        <color rgb="FF26252B"/>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medium">
        <color rgb="FF26252B"/>
      </left>
      <right/>
      <top style="medium">
        <color rgb="FF26252B"/>
      </top>
      <bottom/>
      <diagonal/>
    </border>
    <border>
      <left style="thin">
        <color rgb="FFD9D9D9"/>
      </left>
      <right/>
      <top style="medium">
        <color rgb="FF26252B"/>
      </top>
      <bottom/>
      <diagonal/>
    </border>
    <border>
      <left style="thin">
        <color rgb="FFD9D9D9"/>
      </left>
      <right style="medium">
        <color rgb="FF26252B"/>
      </right>
      <top style="medium">
        <color rgb="FF26252B"/>
      </top>
      <bottom/>
      <diagonal/>
    </border>
    <border>
      <left style="medium">
        <color rgb="FF26252B"/>
      </left>
      <right/>
      <top style="medium">
        <color rgb="FFE92C2C"/>
      </top>
      <bottom/>
      <diagonal/>
    </border>
    <border>
      <left style="thin">
        <color rgb="FFD9D9D9"/>
      </left>
      <right/>
      <top style="medium">
        <color rgb="FFE92C2C"/>
      </top>
      <bottom/>
      <diagonal/>
    </border>
    <border>
      <left style="thin">
        <color rgb="FFD9D9D9"/>
      </left>
      <right style="medium">
        <color rgb="FF26252B"/>
      </right>
      <top style="medium">
        <color rgb="FFE92C2C"/>
      </top>
      <bottom/>
      <diagonal/>
    </border>
    <border>
      <left style="medium">
        <color rgb="FF26252B"/>
      </left>
      <right/>
      <top style="thin">
        <color rgb="FFD9D9D9"/>
      </top>
      <bottom/>
      <diagonal/>
    </border>
    <border>
      <left style="thin">
        <color rgb="FFD9D9D9"/>
      </left>
      <right/>
      <top style="thin">
        <color rgb="FFD9D9D9"/>
      </top>
      <bottom/>
      <diagonal/>
    </border>
    <border>
      <left style="thin">
        <color rgb="FFD9D9D9"/>
      </left>
      <right style="medium">
        <color rgb="FF26252B"/>
      </right>
      <top style="thin">
        <color rgb="FFD9D9D9"/>
      </top>
      <bottom/>
      <diagonal/>
    </border>
    <border>
      <left style="medium">
        <color rgb="FF26252B"/>
      </left>
      <right/>
      <top style="thin">
        <color rgb="FFD9D9D9"/>
      </top>
      <bottom style="medium">
        <color rgb="FF26252B"/>
      </bottom>
      <diagonal/>
    </border>
    <border>
      <left style="thin">
        <color rgb="FFD9D9D9"/>
      </left>
      <right/>
      <top style="thin">
        <color rgb="FFD9D9D9"/>
      </top>
      <bottom style="medium">
        <color rgb="FF26252B"/>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26252B"/>
      </left>
      <right style="thin">
        <color rgb="FFD9D9D9"/>
      </right>
      <top/>
      <bottom style="medium">
        <color rgb="FFE92C2C"/>
      </bottom>
      <diagonal/>
    </border>
    <border>
      <left style="thin">
        <color rgb="FFD9D9D9"/>
      </left>
      <right style="medium">
        <color rgb="FF26252B"/>
      </right>
      <top/>
      <bottom style="medium">
        <color rgb="FFE92C2C"/>
      </bottom>
      <diagonal/>
    </border>
    <border>
      <left/>
      <right/>
      <top style="thin">
        <color rgb="FF000000"/>
      </top>
      <bottom style="thin">
        <color rgb="FF000000"/>
      </bottom>
      <diagonal/>
    </border>
    <border>
      <left style="thin">
        <color rgb="FFD9D9D9"/>
      </left>
      <right style="thin">
        <color rgb="FFD9D9D9"/>
      </right>
      <top/>
      <bottom style="medium">
        <color rgb="FFE92C2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66">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2" borderId="1" xfId="0" applyFont="1" applyFill="1" applyBorder="1"/>
    <xf numFmtId="0" fontId="5" fillId="2" borderId="1" xfId="0" applyFont="1" applyFill="1" applyBorder="1"/>
    <xf numFmtId="0" fontId="6" fillId="2" borderId="1" xfId="0" applyFont="1" applyFill="1" applyBorder="1"/>
    <xf numFmtId="0" fontId="7" fillId="2" borderId="1" xfId="0" applyFont="1" applyFill="1" applyBorder="1"/>
    <xf numFmtId="0" fontId="8" fillId="2" borderId="1" xfId="0" applyFont="1" applyFill="1" applyBorder="1"/>
    <xf numFmtId="0" fontId="9" fillId="2" borderId="1" xfId="0" applyFont="1" applyFill="1" applyBorder="1"/>
    <xf numFmtId="0" fontId="10" fillId="2" borderId="1" xfId="0" applyFont="1" applyFill="1" applyBorder="1"/>
    <xf numFmtId="0" fontId="1" fillId="0" borderId="0" xfId="0" applyFont="1"/>
    <xf numFmtId="0" fontId="11" fillId="0" borderId="0" xfId="0" applyFont="1"/>
    <xf numFmtId="0" fontId="12"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 fillId="4" borderId="1" xfId="0" applyFont="1" applyFill="1" applyBorder="1"/>
    <xf numFmtId="0" fontId="21" fillId="2" borderId="5" xfId="0" applyFont="1" applyFill="1" applyBorder="1" applyAlignment="1">
      <alignment horizontal="center"/>
    </xf>
    <xf numFmtId="0" fontId="21" fillId="2" borderId="6" xfId="0" applyFont="1" applyFill="1" applyBorder="1" applyAlignment="1">
      <alignment horizontal="center"/>
    </xf>
    <xf numFmtId="0" fontId="21" fillId="2" borderId="7" xfId="0" applyFont="1" applyFill="1" applyBorder="1" applyAlignment="1">
      <alignment horizontal="center"/>
    </xf>
    <xf numFmtId="0" fontId="22" fillId="7" borderId="8" xfId="0" applyFont="1" applyFill="1" applyBorder="1" applyAlignment="1">
      <alignment vertical="top" wrapText="1"/>
    </xf>
    <xf numFmtId="0" fontId="22" fillId="7" borderId="9" xfId="0" applyFont="1" applyFill="1" applyBorder="1" applyAlignment="1">
      <alignment vertical="top" wrapText="1"/>
    </xf>
    <xf numFmtId="0" fontId="22" fillId="7" borderId="10" xfId="0" applyFont="1" applyFill="1" applyBorder="1" applyAlignment="1">
      <alignment vertical="top" wrapText="1"/>
    </xf>
    <xf numFmtId="0" fontId="23" fillId="8" borderId="11" xfId="0" applyFont="1" applyFill="1" applyBorder="1" applyAlignment="1">
      <alignment vertical="top" wrapText="1"/>
    </xf>
    <xf numFmtId="0" fontId="23" fillId="8" borderId="12" xfId="0" applyFont="1" applyFill="1" applyBorder="1" applyAlignment="1">
      <alignment vertical="top" wrapText="1"/>
    </xf>
    <xf numFmtId="0" fontId="23" fillId="8" borderId="13" xfId="0" applyFont="1" applyFill="1" applyBorder="1" applyAlignment="1">
      <alignment vertical="top" wrapText="1"/>
    </xf>
    <xf numFmtId="0" fontId="22" fillId="7" borderId="11" xfId="0" applyFont="1" applyFill="1" applyBorder="1" applyAlignment="1">
      <alignment vertical="top" wrapText="1"/>
    </xf>
    <xf numFmtId="0" fontId="22" fillId="7" borderId="12" xfId="0" applyFont="1" applyFill="1" applyBorder="1" applyAlignment="1">
      <alignment vertical="top" wrapText="1"/>
    </xf>
    <xf numFmtId="0" fontId="22" fillId="7" borderId="13" xfId="0" applyFont="1" applyFill="1" applyBorder="1" applyAlignment="1">
      <alignment vertical="top" wrapText="1"/>
    </xf>
    <xf numFmtId="0" fontId="23" fillId="8" borderId="14" xfId="0" applyFont="1" applyFill="1" applyBorder="1" applyAlignment="1">
      <alignment vertical="top" wrapText="1"/>
    </xf>
    <xf numFmtId="0" fontId="23" fillId="8" borderId="15" xfId="0" applyFont="1" applyFill="1" applyBorder="1" applyAlignment="1">
      <alignment vertical="top" wrapText="1"/>
    </xf>
    <xf numFmtId="0" fontId="23" fillId="8" borderId="16" xfId="0" applyFont="1" applyFill="1" applyBorder="1" applyAlignment="1">
      <alignment vertical="top" wrapText="1"/>
    </xf>
    <xf numFmtId="0" fontId="21" fillId="2" borderId="5" xfId="0" applyFont="1" applyFill="1" applyBorder="1" applyAlignment="1">
      <alignment vertical="center" wrapText="1"/>
    </xf>
    <xf numFmtId="0" fontId="21" fillId="2" borderId="6" xfId="0" applyFont="1" applyFill="1" applyBorder="1" applyAlignment="1">
      <alignment vertical="center" wrapText="1"/>
    </xf>
    <xf numFmtId="0" fontId="21" fillId="2" borderId="7" xfId="0" applyFont="1" applyFill="1" applyBorder="1" applyAlignment="1">
      <alignment vertical="center" wrapText="1"/>
    </xf>
    <xf numFmtId="0" fontId="23" fillId="7" borderId="8" xfId="0" applyFont="1" applyFill="1" applyBorder="1" applyAlignment="1">
      <alignment vertical="center" wrapText="1"/>
    </xf>
    <xf numFmtId="0" fontId="23" fillId="7" borderId="9" xfId="0" applyFont="1" applyFill="1" applyBorder="1" applyAlignment="1">
      <alignment vertical="center" wrapText="1"/>
    </xf>
    <xf numFmtId="0" fontId="23" fillId="7" borderId="10" xfId="0" applyFont="1" applyFill="1" applyBorder="1" applyAlignment="1">
      <alignment vertical="center" wrapText="1"/>
    </xf>
    <xf numFmtId="0" fontId="23" fillId="8" borderId="11" xfId="0" applyFont="1" applyFill="1" applyBorder="1" applyAlignment="1">
      <alignment vertical="center" wrapText="1"/>
    </xf>
    <xf numFmtId="0" fontId="23" fillId="8" borderId="12" xfId="0" applyFont="1" applyFill="1" applyBorder="1" applyAlignment="1">
      <alignment vertical="center" wrapText="1"/>
    </xf>
    <xf numFmtId="0" fontId="23" fillId="8" borderId="13" xfId="0" applyFont="1" applyFill="1" applyBorder="1" applyAlignment="1">
      <alignment vertical="center" wrapText="1"/>
    </xf>
    <xf numFmtId="0" fontId="23" fillId="7" borderId="11" xfId="0" applyFont="1" applyFill="1" applyBorder="1" applyAlignment="1">
      <alignment vertical="center" wrapText="1"/>
    </xf>
    <xf numFmtId="0" fontId="23" fillId="7" borderId="12" xfId="0" applyFont="1" applyFill="1" applyBorder="1" applyAlignment="1">
      <alignment vertical="center" wrapText="1"/>
    </xf>
    <xf numFmtId="0" fontId="23" fillId="7" borderId="13" xfId="0" applyFont="1" applyFill="1" applyBorder="1" applyAlignment="1">
      <alignment vertical="center" wrapText="1"/>
    </xf>
    <xf numFmtId="0" fontId="23" fillId="7" borderId="14" xfId="0" applyFont="1" applyFill="1" applyBorder="1" applyAlignment="1">
      <alignment vertical="center" wrapText="1"/>
    </xf>
    <xf numFmtId="0" fontId="23" fillId="7" borderId="15" xfId="0" applyFont="1" applyFill="1" applyBorder="1" applyAlignment="1">
      <alignment vertical="center" wrapText="1"/>
    </xf>
    <xf numFmtId="0" fontId="23" fillId="7" borderId="16" xfId="0" applyFont="1" applyFill="1" applyBorder="1" applyAlignment="1">
      <alignment vertical="center" wrapText="1"/>
    </xf>
    <xf numFmtId="0" fontId="25" fillId="2" borderId="1" xfId="0" applyFont="1" applyFill="1" applyBorder="1"/>
    <xf numFmtId="0" fontId="24" fillId="9" borderId="17" xfId="0" applyFont="1" applyFill="1" applyBorder="1" applyAlignment="1">
      <alignment horizontal="left" vertical="center"/>
    </xf>
    <xf numFmtId="0" fontId="24" fillId="9" borderId="18" xfId="0" applyFont="1" applyFill="1" applyBorder="1" applyAlignment="1">
      <alignment horizontal="left" vertical="center"/>
    </xf>
    <xf numFmtId="0" fontId="24" fillId="9" borderId="19" xfId="0" applyFont="1" applyFill="1" applyBorder="1" applyAlignment="1">
      <alignment horizontal="left" vertical="center"/>
    </xf>
    <xf numFmtId="0" fontId="21" fillId="2" borderId="5" xfId="0" applyFont="1" applyFill="1" applyBorder="1" applyAlignment="1">
      <alignment horizontal="center" vertical="center"/>
    </xf>
    <xf numFmtId="0" fontId="21" fillId="2" borderId="6" xfId="0" applyFont="1" applyFill="1" applyBorder="1" applyAlignment="1">
      <alignment horizontal="center" vertical="center"/>
    </xf>
    <xf numFmtId="0" fontId="21" fillId="2" borderId="7" xfId="0" applyFont="1" applyFill="1" applyBorder="1" applyAlignment="1">
      <alignment horizontal="center" vertical="center"/>
    </xf>
    <xf numFmtId="0" fontId="26" fillId="0" borderId="0" xfId="0" applyFont="1"/>
    <xf numFmtId="0" fontId="27" fillId="7" borderId="8" xfId="0" applyFont="1" applyFill="1" applyBorder="1" applyAlignment="1">
      <alignment horizontal="left" vertical="center"/>
    </xf>
    <xf numFmtId="164" fontId="27" fillId="7" borderId="9" xfId="0" applyNumberFormat="1" applyFont="1" applyFill="1" applyBorder="1" applyAlignment="1">
      <alignment horizontal="right"/>
    </xf>
    <xf numFmtId="165" fontId="27" fillId="7" borderId="9" xfId="0" applyNumberFormat="1" applyFont="1" applyFill="1" applyBorder="1" applyAlignment="1">
      <alignment horizontal="right"/>
    </xf>
    <xf numFmtId="166" fontId="23" fillId="7" borderId="10" xfId="0" applyNumberFormat="1" applyFont="1" applyFill="1" applyBorder="1" applyAlignment="1">
      <alignment horizontal="right"/>
    </xf>
    <xf numFmtId="0" fontId="27" fillId="8" borderId="11" xfId="0" applyFont="1" applyFill="1" applyBorder="1" applyAlignment="1">
      <alignment horizontal="left" vertical="center"/>
    </xf>
    <xf numFmtId="164" fontId="27" fillId="8" borderId="12" xfId="0" applyNumberFormat="1" applyFont="1" applyFill="1" applyBorder="1" applyAlignment="1">
      <alignment horizontal="right"/>
    </xf>
    <xf numFmtId="165" fontId="27" fillId="8" borderId="12" xfId="0" applyNumberFormat="1" applyFont="1" applyFill="1" applyBorder="1" applyAlignment="1">
      <alignment horizontal="right"/>
    </xf>
    <xf numFmtId="166" fontId="23" fillId="8" borderId="13" xfId="0" applyNumberFormat="1" applyFont="1" applyFill="1" applyBorder="1" applyAlignment="1">
      <alignment horizontal="right"/>
    </xf>
    <xf numFmtId="0" fontId="27" fillId="7" borderId="11" xfId="0" applyFont="1" applyFill="1" applyBorder="1" applyAlignment="1">
      <alignment horizontal="left" vertical="center"/>
    </xf>
    <xf numFmtId="164" fontId="27" fillId="7" borderId="12" xfId="0" applyNumberFormat="1" applyFont="1" applyFill="1" applyBorder="1" applyAlignment="1">
      <alignment horizontal="right"/>
    </xf>
    <xf numFmtId="165" fontId="27" fillId="7" borderId="12" xfId="0" applyNumberFormat="1" applyFont="1" applyFill="1" applyBorder="1" applyAlignment="1">
      <alignment horizontal="right"/>
    </xf>
    <xf numFmtId="166" fontId="23" fillId="7" borderId="13" xfId="0" applyNumberFormat="1" applyFont="1" applyFill="1" applyBorder="1" applyAlignment="1">
      <alignment horizontal="right"/>
    </xf>
    <xf numFmtId="0" fontId="28" fillId="10" borderId="14" xfId="0" applyFont="1" applyFill="1" applyBorder="1"/>
    <xf numFmtId="164" fontId="28" fillId="10" borderId="15" xfId="0" applyNumberFormat="1" applyFont="1" applyFill="1" applyBorder="1"/>
    <xf numFmtId="165" fontId="28" fillId="10" borderId="15" xfId="0" applyNumberFormat="1" applyFont="1" applyFill="1" applyBorder="1"/>
    <xf numFmtId="166" fontId="28" fillId="10" borderId="16" xfId="0" applyNumberFormat="1" applyFont="1" applyFill="1" applyBorder="1"/>
    <xf numFmtId="0" fontId="21" fillId="2" borderId="5" xfId="0" applyFont="1" applyFill="1" applyBorder="1" applyAlignment="1">
      <alignment horizontal="left" vertical="center"/>
    </xf>
    <xf numFmtId="0" fontId="21" fillId="2" borderId="6" xfId="0" applyFont="1" applyFill="1" applyBorder="1" applyAlignment="1">
      <alignment horizontal="left" vertical="center"/>
    </xf>
    <xf numFmtId="0" fontId="23" fillId="7" borderId="8" xfId="0" applyFont="1" applyFill="1" applyBorder="1" applyAlignment="1">
      <alignment horizontal="left" vertical="center"/>
    </xf>
    <xf numFmtId="0" fontId="22" fillId="7" borderId="9" xfId="0" applyFont="1" applyFill="1" applyBorder="1" applyAlignment="1">
      <alignment horizontal="left" vertical="center"/>
    </xf>
    <xf numFmtId="0" fontId="23" fillId="8" borderId="11" xfId="0" applyFont="1" applyFill="1" applyBorder="1" applyAlignment="1">
      <alignment horizontal="left" vertical="center"/>
    </xf>
    <xf numFmtId="0" fontId="22" fillId="8" borderId="12" xfId="0" applyFont="1" applyFill="1" applyBorder="1" applyAlignment="1">
      <alignment horizontal="left" vertical="center"/>
    </xf>
    <xf numFmtId="0" fontId="23" fillId="7" borderId="14" xfId="0" applyFont="1" applyFill="1" applyBorder="1" applyAlignment="1">
      <alignment horizontal="left" vertical="center"/>
    </xf>
    <xf numFmtId="0" fontId="22" fillId="7" borderId="15" xfId="0" applyFont="1" applyFill="1" applyBorder="1" applyAlignment="1">
      <alignment horizontal="left" vertical="center"/>
    </xf>
    <xf numFmtId="0" fontId="13" fillId="0" borderId="0" xfId="0" applyFont="1" applyAlignment="1">
      <alignment horizontal="left" vertical="center"/>
    </xf>
    <xf numFmtId="0" fontId="28" fillId="2" borderId="32" xfId="0" applyFont="1" applyFill="1" applyBorder="1" applyAlignment="1">
      <alignment horizontal="center" vertical="center"/>
    </xf>
    <xf numFmtId="0" fontId="28" fillId="2" borderId="6" xfId="0" applyFont="1" applyFill="1" applyBorder="1" applyAlignment="1">
      <alignment horizontal="center" vertical="center"/>
    </xf>
    <xf numFmtId="0" fontId="28" fillId="2" borderId="33" xfId="0" applyFont="1" applyFill="1" applyBorder="1" applyAlignment="1">
      <alignment horizontal="center" vertical="center"/>
    </xf>
    <xf numFmtId="0" fontId="31" fillId="0" borderId="0" xfId="0" applyFont="1" applyAlignment="1">
      <alignment horizontal="center" vertical="center"/>
    </xf>
    <xf numFmtId="0" fontId="32" fillId="7" borderId="34" xfId="0" applyFont="1" applyFill="1" applyBorder="1"/>
    <xf numFmtId="0" fontId="32" fillId="7" borderId="9" xfId="0" applyFont="1" applyFill="1" applyBorder="1" applyAlignment="1">
      <alignment horizontal="left" vertical="center"/>
    </xf>
    <xf numFmtId="167" fontId="32" fillId="7" borderId="9" xfId="0" applyNumberFormat="1" applyFont="1" applyFill="1" applyBorder="1" applyAlignment="1">
      <alignment horizontal="right"/>
    </xf>
    <xf numFmtId="0" fontId="32" fillId="7" borderId="35" xfId="0" applyFont="1" applyFill="1" applyBorder="1"/>
    <xf numFmtId="0" fontId="32" fillId="8" borderId="36" xfId="0" applyFont="1" applyFill="1" applyBorder="1"/>
    <xf numFmtId="0" fontId="32" fillId="8" borderId="12" xfId="0" applyFont="1" applyFill="1" applyBorder="1" applyAlignment="1">
      <alignment horizontal="left" vertical="center"/>
    </xf>
    <xf numFmtId="167" fontId="32" fillId="8" borderId="12" xfId="0" applyNumberFormat="1" applyFont="1" applyFill="1" applyBorder="1" applyAlignment="1">
      <alignment horizontal="right"/>
    </xf>
    <xf numFmtId="0" fontId="32" fillId="8" borderId="37" xfId="0" applyFont="1" applyFill="1" applyBorder="1"/>
    <xf numFmtId="0" fontId="32" fillId="7" borderId="36" xfId="0" applyFont="1" applyFill="1" applyBorder="1"/>
    <xf numFmtId="0" fontId="32" fillId="7" borderId="12" xfId="0" applyFont="1" applyFill="1" applyBorder="1" applyAlignment="1">
      <alignment horizontal="left" vertical="center"/>
    </xf>
    <xf numFmtId="167" fontId="32" fillId="7" borderId="12" xfId="0" applyNumberFormat="1" applyFont="1" applyFill="1" applyBorder="1" applyAlignment="1">
      <alignment horizontal="right"/>
    </xf>
    <xf numFmtId="0" fontId="32" fillId="7" borderId="37" xfId="0" applyFont="1" applyFill="1" applyBorder="1"/>
    <xf numFmtId="0" fontId="27" fillId="7" borderId="38" xfId="0" applyFont="1" applyFill="1" applyBorder="1"/>
    <xf numFmtId="0" fontId="27" fillId="7" borderId="39" xfId="0" applyFont="1" applyFill="1" applyBorder="1" applyAlignment="1">
      <alignment horizontal="left" vertical="center"/>
    </xf>
    <xf numFmtId="167" fontId="27" fillId="7" borderId="39" xfId="0" applyNumberFormat="1" applyFont="1" applyFill="1" applyBorder="1" applyAlignment="1">
      <alignment horizontal="right"/>
    </xf>
    <xf numFmtId="0" fontId="27" fillId="7" borderId="40" xfId="0" applyFont="1" applyFill="1" applyBorder="1"/>
    <xf numFmtId="0" fontId="33" fillId="0" borderId="0" xfId="0" applyFont="1"/>
    <xf numFmtId="0" fontId="24" fillId="9" borderId="17" xfId="0" applyFont="1" applyFill="1" applyBorder="1"/>
    <xf numFmtId="0" fontId="34" fillId="9" borderId="19" xfId="0" applyFont="1" applyFill="1" applyBorder="1"/>
    <xf numFmtId="0" fontId="21" fillId="2" borderId="5" xfId="0" applyFont="1" applyFill="1" applyBorder="1"/>
    <xf numFmtId="168" fontId="35" fillId="2" borderId="7" xfId="0" applyNumberFormat="1" applyFont="1" applyFill="1" applyBorder="1" applyAlignment="1">
      <alignment horizontal="right"/>
    </xf>
    <xf numFmtId="0" fontId="23" fillId="7" borderId="8" xfId="0" applyFont="1" applyFill="1" applyBorder="1"/>
    <xf numFmtId="168" fontId="35" fillId="7" borderId="10" xfId="0" applyNumberFormat="1" applyFont="1" applyFill="1" applyBorder="1" applyAlignment="1">
      <alignment horizontal="right"/>
    </xf>
    <xf numFmtId="0" fontId="23" fillId="8" borderId="11" xfId="0" applyFont="1" applyFill="1" applyBorder="1"/>
    <xf numFmtId="168" fontId="35" fillId="8" borderId="13" xfId="0" applyNumberFormat="1" applyFont="1" applyFill="1" applyBorder="1" applyAlignment="1">
      <alignment horizontal="right"/>
    </xf>
    <xf numFmtId="0" fontId="29" fillId="10" borderId="14" xfId="0" applyFont="1" applyFill="1" applyBorder="1"/>
    <xf numFmtId="169" fontId="29" fillId="10" borderId="16" xfId="0" applyNumberFormat="1" applyFont="1" applyFill="1" applyBorder="1" applyAlignment="1">
      <alignment horizontal="right"/>
    </xf>
    <xf numFmtId="0" fontId="36" fillId="2" borderId="1" xfId="0" applyFont="1" applyFill="1" applyBorder="1"/>
    <xf numFmtId="0" fontId="37" fillId="11" borderId="1" xfId="0" applyFont="1" applyFill="1" applyBorder="1"/>
    <xf numFmtId="168" fontId="37" fillId="11" borderId="1" xfId="0" applyNumberFormat="1" applyFont="1" applyFill="1" applyBorder="1"/>
    <xf numFmtId="0" fontId="28" fillId="2" borderId="5" xfId="0" applyFont="1" applyFill="1" applyBorder="1"/>
    <xf numFmtId="0" fontId="21" fillId="2" borderId="6" xfId="0" applyFont="1" applyFill="1" applyBorder="1" applyAlignment="1">
      <alignment horizontal="center" vertical="center" wrapText="1"/>
    </xf>
    <xf numFmtId="0" fontId="28" fillId="2" borderId="6" xfId="0" applyFont="1" applyFill="1" applyBorder="1"/>
    <xf numFmtId="0" fontId="28" fillId="2" borderId="7" xfId="0" applyFont="1" applyFill="1" applyBorder="1"/>
    <xf numFmtId="0" fontId="32" fillId="7" borderId="8" xfId="0" applyFont="1" applyFill="1" applyBorder="1"/>
    <xf numFmtId="0" fontId="27" fillId="7" borderId="9" xfId="0" applyFont="1" applyFill="1" applyBorder="1" applyAlignment="1">
      <alignment horizontal="center" vertical="center" wrapText="1"/>
    </xf>
    <xf numFmtId="0" fontId="32" fillId="7" borderId="9" xfId="0" applyFont="1" applyFill="1" applyBorder="1"/>
    <xf numFmtId="0" fontId="22" fillId="7" borderId="9" xfId="0" applyFont="1" applyFill="1" applyBorder="1"/>
    <xf numFmtId="0" fontId="22" fillId="7" borderId="9" xfId="0" applyFont="1" applyFill="1" applyBorder="1" applyAlignment="1">
      <alignment horizontal="right"/>
    </xf>
    <xf numFmtId="0" fontId="22" fillId="7" borderId="10" xfId="0" applyFont="1" applyFill="1" applyBorder="1" applyAlignment="1">
      <alignment horizontal="right"/>
    </xf>
    <xf numFmtId="0" fontId="23" fillId="8" borderId="12" xfId="0" applyFont="1" applyFill="1" applyBorder="1" applyAlignment="1">
      <alignment horizontal="center"/>
    </xf>
    <xf numFmtId="0" fontId="23" fillId="8" borderId="12" xfId="0" applyFont="1" applyFill="1" applyBorder="1"/>
    <xf numFmtId="167" fontId="23" fillId="8" borderId="12" xfId="0" applyNumberFormat="1" applyFont="1" applyFill="1" applyBorder="1" applyAlignment="1">
      <alignment horizontal="right"/>
    </xf>
    <xf numFmtId="168" fontId="23" fillId="8" borderId="12" xfId="0" applyNumberFormat="1" applyFont="1" applyFill="1" applyBorder="1" applyAlignment="1">
      <alignment horizontal="right"/>
    </xf>
    <xf numFmtId="0" fontId="23" fillId="8" borderId="13" xfId="0" applyFont="1" applyFill="1" applyBorder="1"/>
    <xf numFmtId="0" fontId="23" fillId="7" borderId="11" xfId="0" applyFont="1" applyFill="1" applyBorder="1"/>
    <xf numFmtId="0" fontId="23" fillId="7" borderId="12" xfId="0" applyFont="1" applyFill="1" applyBorder="1" applyAlignment="1">
      <alignment horizontal="center"/>
    </xf>
    <xf numFmtId="0" fontId="23" fillId="7" borderId="12" xfId="0" applyFont="1" applyFill="1" applyBorder="1"/>
    <xf numFmtId="167" fontId="23" fillId="7" borderId="12" xfId="0" applyNumberFormat="1" applyFont="1" applyFill="1" applyBorder="1" applyAlignment="1">
      <alignment horizontal="right"/>
    </xf>
    <xf numFmtId="168" fontId="23" fillId="7" borderId="12" xfId="0" applyNumberFormat="1" applyFont="1" applyFill="1" applyBorder="1" applyAlignment="1">
      <alignment horizontal="right"/>
    </xf>
    <xf numFmtId="0" fontId="23" fillId="7" borderId="13" xfId="0" applyFont="1" applyFill="1" applyBorder="1"/>
    <xf numFmtId="168" fontId="23" fillId="7" borderId="12" xfId="0" applyNumberFormat="1" applyFont="1" applyFill="1" applyBorder="1"/>
    <xf numFmtId="170" fontId="23" fillId="8" borderId="12" xfId="0" applyNumberFormat="1" applyFont="1" applyFill="1" applyBorder="1"/>
    <xf numFmtId="0" fontId="22" fillId="8" borderId="14" xfId="0" applyFont="1" applyFill="1" applyBorder="1"/>
    <xf numFmtId="0" fontId="22" fillId="8" borderId="15" xfId="0" applyFont="1" applyFill="1" applyBorder="1" applyAlignment="1">
      <alignment horizontal="center"/>
    </xf>
    <xf numFmtId="0" fontId="22" fillId="8" borderId="15" xfId="0" applyFont="1" applyFill="1" applyBorder="1"/>
    <xf numFmtId="167" fontId="22" fillId="8" borderId="15" xfId="0" applyNumberFormat="1" applyFont="1" applyFill="1" applyBorder="1" applyAlignment="1">
      <alignment horizontal="right"/>
    </xf>
    <xf numFmtId="168" fontId="22" fillId="8" borderId="15" xfId="0" applyNumberFormat="1" applyFont="1" applyFill="1" applyBorder="1" applyAlignment="1">
      <alignment horizontal="right"/>
    </xf>
    <xf numFmtId="0" fontId="22" fillId="8" borderId="16" xfId="0" applyFont="1" applyFill="1" applyBorder="1"/>
    <xf numFmtId="0" fontId="38" fillId="0" borderId="0" xfId="0" applyFont="1"/>
    <xf numFmtId="0" fontId="1" fillId="3" borderId="1" xfId="0" applyFont="1" applyFill="1" applyBorder="1"/>
    <xf numFmtId="0" fontId="39" fillId="0" borderId="0" xfId="0" applyFont="1" applyAlignment="1">
      <alignment horizontal="left"/>
    </xf>
    <xf numFmtId="0" fontId="39" fillId="0" borderId="0" xfId="0" applyFont="1" applyAlignment="1">
      <alignment horizontal="right"/>
    </xf>
    <xf numFmtId="0" fontId="40" fillId="2" borderId="5" xfId="0" applyFont="1" applyFill="1" applyBorder="1" applyAlignment="1">
      <alignment horizontal="left"/>
    </xf>
    <xf numFmtId="0" fontId="41" fillId="2" borderId="6" xfId="0" applyFont="1" applyFill="1" applyBorder="1" applyAlignment="1">
      <alignment horizontal="left"/>
    </xf>
    <xf numFmtId="164" fontId="34" fillId="2" borderId="6" xfId="0" applyNumberFormat="1" applyFont="1" applyFill="1" applyBorder="1" applyAlignment="1">
      <alignment horizontal="right"/>
    </xf>
    <xf numFmtId="0" fontId="42" fillId="2" borderId="7" xfId="0" applyFont="1" applyFill="1" applyBorder="1"/>
    <xf numFmtId="0" fontId="43" fillId="7" borderId="8" xfId="0" applyFont="1" applyFill="1" applyBorder="1" applyAlignment="1">
      <alignment horizontal="left"/>
    </xf>
    <xf numFmtId="0" fontId="44" fillId="7" borderId="9" xfId="0" applyFont="1" applyFill="1" applyBorder="1" applyAlignment="1">
      <alignment horizontal="left"/>
    </xf>
    <xf numFmtId="0" fontId="23" fillId="7" borderId="9" xfId="0" applyFont="1" applyFill="1" applyBorder="1" applyAlignment="1">
      <alignment horizontal="right"/>
    </xf>
    <xf numFmtId="164" fontId="45" fillId="7" borderId="9" xfId="0" applyNumberFormat="1" applyFont="1" applyFill="1" applyBorder="1" applyAlignment="1">
      <alignment horizontal="right"/>
    </xf>
    <xf numFmtId="0" fontId="23" fillId="7" borderId="10" xfId="0" applyFont="1" applyFill="1" applyBorder="1" applyAlignment="1">
      <alignment horizontal="right"/>
    </xf>
    <xf numFmtId="0" fontId="43" fillId="8" borderId="14" xfId="0" applyFont="1" applyFill="1" applyBorder="1" applyAlignment="1">
      <alignment horizontal="left"/>
    </xf>
    <xf numFmtId="170" fontId="44" fillId="8" borderId="15" xfId="0" applyNumberFormat="1" applyFont="1" applyFill="1" applyBorder="1" applyAlignment="1">
      <alignment horizontal="left"/>
    </xf>
    <xf numFmtId="0" fontId="38" fillId="3" borderId="1" xfId="0" applyFont="1" applyFill="1" applyBorder="1"/>
    <xf numFmtId="0" fontId="28" fillId="2" borderId="1" xfId="0" applyFont="1" applyFill="1" applyBorder="1"/>
    <xf numFmtId="0" fontId="42" fillId="2" borderId="1" xfId="0" applyFont="1" applyFill="1" applyBorder="1"/>
    <xf numFmtId="0" fontId="28" fillId="2" borderId="1" xfId="0" applyFont="1" applyFill="1" applyBorder="1" applyAlignment="1">
      <alignment horizontal="right"/>
    </xf>
    <xf numFmtId="0" fontId="46" fillId="0" borderId="0" xfId="0" applyFont="1"/>
    <xf numFmtId="0" fontId="39" fillId="0" borderId="0" xfId="0" applyFont="1"/>
    <xf numFmtId="164" fontId="46" fillId="0" borderId="0" xfId="0" applyNumberFormat="1" applyFont="1" applyAlignment="1">
      <alignment horizontal="right"/>
    </xf>
    <xf numFmtId="164" fontId="47" fillId="0" borderId="0" xfId="0" applyNumberFormat="1" applyFont="1" applyAlignment="1">
      <alignment horizontal="right"/>
    </xf>
    <xf numFmtId="0" fontId="48" fillId="8" borderId="1" xfId="0" applyFont="1" applyFill="1" applyBorder="1"/>
    <xf numFmtId="0" fontId="39" fillId="8" borderId="1" xfId="0" applyFont="1" applyFill="1" applyBorder="1"/>
    <xf numFmtId="164" fontId="48" fillId="8" borderId="41" xfId="0" applyNumberFormat="1" applyFont="1" applyFill="1" applyBorder="1" applyAlignment="1">
      <alignment horizontal="right"/>
    </xf>
    <xf numFmtId="164" fontId="49" fillId="0" borderId="0" xfId="0" applyNumberFormat="1" applyFont="1" applyAlignment="1">
      <alignment horizontal="right"/>
    </xf>
    <xf numFmtId="164" fontId="39" fillId="0" borderId="0" xfId="0" applyNumberFormat="1" applyFont="1" applyAlignment="1">
      <alignment horizontal="right"/>
    </xf>
    <xf numFmtId="0" fontId="50" fillId="0" borderId="0" xfId="0" applyFont="1"/>
    <xf numFmtId="1" fontId="21" fillId="2" borderId="6" xfId="0" applyNumberFormat="1" applyFont="1" applyFill="1" applyBorder="1" applyAlignment="1">
      <alignment horizontal="center" vertical="center"/>
    </xf>
    <xf numFmtId="1" fontId="21" fillId="2" borderId="7" xfId="0" applyNumberFormat="1" applyFont="1" applyFill="1" applyBorder="1" applyAlignment="1">
      <alignment horizontal="center" vertical="center"/>
    </xf>
    <xf numFmtId="164" fontId="23" fillId="7" borderId="9" xfId="0" applyNumberFormat="1" applyFont="1" applyFill="1" applyBorder="1" applyAlignment="1">
      <alignment horizontal="right"/>
    </xf>
    <xf numFmtId="164" fontId="23" fillId="7" borderId="10" xfId="0" applyNumberFormat="1" applyFont="1" applyFill="1" applyBorder="1" applyAlignment="1">
      <alignment horizontal="right"/>
    </xf>
    <xf numFmtId="164" fontId="23" fillId="8" borderId="12" xfId="0" applyNumberFormat="1" applyFont="1" applyFill="1" applyBorder="1" applyAlignment="1">
      <alignment horizontal="right"/>
    </xf>
    <xf numFmtId="164" fontId="23" fillId="8" borderId="13" xfId="0" applyNumberFormat="1" applyFont="1" applyFill="1" applyBorder="1" applyAlignment="1">
      <alignment horizontal="right"/>
    </xf>
    <xf numFmtId="0" fontId="23" fillId="7" borderId="11" xfId="0" applyFont="1" applyFill="1" applyBorder="1" applyAlignment="1">
      <alignment horizontal="left" vertical="center"/>
    </xf>
    <xf numFmtId="166" fontId="23" fillId="7" borderId="12" xfId="0" applyNumberFormat="1" applyFont="1" applyFill="1" applyBorder="1" applyAlignment="1">
      <alignment horizontal="right"/>
    </xf>
    <xf numFmtId="0" fontId="22" fillId="8" borderId="14" xfId="0" applyFont="1" applyFill="1" applyBorder="1" applyAlignment="1">
      <alignment horizontal="left" vertical="center"/>
    </xf>
    <xf numFmtId="164" fontId="23" fillId="8" borderId="15" xfId="0" applyNumberFormat="1" applyFont="1" applyFill="1" applyBorder="1" applyAlignment="1">
      <alignment horizontal="right"/>
    </xf>
    <xf numFmtId="164" fontId="23" fillId="8" borderId="16" xfId="0" applyNumberFormat="1" applyFont="1" applyFill="1" applyBorder="1" applyAlignment="1">
      <alignment horizontal="right"/>
    </xf>
    <xf numFmtId="0" fontId="22" fillId="7" borderId="8" xfId="0" applyFont="1" applyFill="1" applyBorder="1" applyAlignment="1">
      <alignment horizontal="left" vertical="center"/>
    </xf>
    <xf numFmtId="0" fontId="23" fillId="7" borderId="9" xfId="0" applyFont="1" applyFill="1" applyBorder="1" applyAlignment="1">
      <alignment horizontal="left" vertical="center"/>
    </xf>
    <xf numFmtId="164" fontId="22" fillId="7" borderId="10" xfId="0" applyNumberFormat="1" applyFont="1" applyFill="1" applyBorder="1" applyAlignment="1">
      <alignment horizontal="right"/>
    </xf>
    <xf numFmtId="0" fontId="22" fillId="8" borderId="11" xfId="0" applyFont="1" applyFill="1" applyBorder="1" applyAlignment="1">
      <alignment horizontal="left" vertical="center"/>
    </xf>
    <xf numFmtId="0" fontId="23" fillId="8" borderId="12" xfId="0" applyFont="1" applyFill="1" applyBorder="1" applyAlignment="1">
      <alignment horizontal="left" vertical="center"/>
    </xf>
    <xf numFmtId="164" fontId="22" fillId="8" borderId="13" xfId="0" applyNumberFormat="1" applyFont="1" applyFill="1" applyBorder="1" applyAlignment="1">
      <alignment horizontal="right"/>
    </xf>
    <xf numFmtId="0" fontId="22" fillId="7" borderId="14" xfId="0" applyFont="1" applyFill="1" applyBorder="1" applyAlignment="1">
      <alignment horizontal="left" vertical="center"/>
    </xf>
    <xf numFmtId="0" fontId="23" fillId="7" borderId="15" xfId="0" applyFont="1" applyFill="1" applyBorder="1" applyAlignment="1">
      <alignment horizontal="left" vertical="center"/>
    </xf>
    <xf numFmtId="164" fontId="23" fillId="7" borderId="15" xfId="0" applyNumberFormat="1" applyFont="1" applyFill="1" applyBorder="1" applyAlignment="1">
      <alignment horizontal="right"/>
    </xf>
    <xf numFmtId="164" fontId="22" fillId="7" borderId="16" xfId="0" applyNumberFormat="1" applyFont="1" applyFill="1" applyBorder="1" applyAlignment="1">
      <alignment horizontal="right"/>
    </xf>
    <xf numFmtId="164" fontId="22" fillId="7" borderId="9" xfId="0" applyNumberFormat="1" applyFont="1" applyFill="1" applyBorder="1" applyAlignment="1">
      <alignment horizontal="right"/>
    </xf>
    <xf numFmtId="165" fontId="22" fillId="7" borderId="10" xfId="0" applyNumberFormat="1" applyFont="1" applyFill="1" applyBorder="1" applyAlignment="1">
      <alignment horizontal="right"/>
    </xf>
    <xf numFmtId="164" fontId="22" fillId="8" borderId="12" xfId="0" applyNumberFormat="1" applyFont="1" applyFill="1" applyBorder="1" applyAlignment="1">
      <alignment horizontal="right"/>
    </xf>
    <xf numFmtId="165" fontId="22" fillId="8" borderId="13" xfId="0" applyNumberFormat="1" applyFont="1" applyFill="1" applyBorder="1" applyAlignment="1">
      <alignment horizontal="right"/>
    </xf>
    <xf numFmtId="164" fontId="22" fillId="7" borderId="15" xfId="0" applyNumberFormat="1" applyFont="1" applyFill="1" applyBorder="1" applyAlignment="1">
      <alignment horizontal="right"/>
    </xf>
    <xf numFmtId="165" fontId="22" fillId="7" borderId="16" xfId="0" applyNumberFormat="1" applyFont="1" applyFill="1" applyBorder="1" applyAlignment="1">
      <alignment horizontal="right"/>
    </xf>
    <xf numFmtId="171" fontId="21" fillId="2" borderId="6" xfId="0" applyNumberFormat="1" applyFont="1" applyFill="1" applyBorder="1" applyAlignment="1">
      <alignment horizontal="center" vertical="center"/>
    </xf>
    <xf numFmtId="171" fontId="21" fillId="2" borderId="7" xfId="0" applyNumberFormat="1" applyFont="1" applyFill="1" applyBorder="1" applyAlignment="1">
      <alignment horizontal="center" vertical="center"/>
    </xf>
    <xf numFmtId="171" fontId="22" fillId="7" borderId="8" xfId="0" applyNumberFormat="1" applyFont="1" applyFill="1" applyBorder="1" applyAlignment="1">
      <alignment horizontal="center" vertical="center"/>
    </xf>
    <xf numFmtId="172" fontId="23" fillId="7" borderId="9" xfId="0" applyNumberFormat="1" applyFont="1" applyFill="1" applyBorder="1" applyAlignment="1">
      <alignment horizontal="right"/>
    </xf>
    <xf numFmtId="172" fontId="23" fillId="7" borderId="10" xfId="0" applyNumberFormat="1" applyFont="1" applyFill="1" applyBorder="1" applyAlignment="1">
      <alignment horizontal="right"/>
    </xf>
    <xf numFmtId="171" fontId="22" fillId="8" borderId="11" xfId="0" applyNumberFormat="1" applyFont="1" applyFill="1" applyBorder="1" applyAlignment="1">
      <alignment horizontal="center" vertical="center"/>
    </xf>
    <xf numFmtId="172" fontId="23" fillId="8" borderId="12" xfId="0" applyNumberFormat="1" applyFont="1" applyFill="1" applyBorder="1" applyAlignment="1">
      <alignment horizontal="right"/>
    </xf>
    <xf numFmtId="171" fontId="22" fillId="7" borderId="11" xfId="0" applyNumberFormat="1" applyFont="1" applyFill="1" applyBorder="1" applyAlignment="1">
      <alignment horizontal="center" vertical="center"/>
    </xf>
    <xf numFmtId="172" fontId="23" fillId="7" borderId="12" xfId="0" applyNumberFormat="1" applyFont="1" applyFill="1" applyBorder="1" applyAlignment="1">
      <alignment horizontal="right"/>
    </xf>
    <xf numFmtId="171" fontId="22" fillId="7" borderId="14" xfId="0" applyNumberFormat="1" applyFont="1" applyFill="1" applyBorder="1" applyAlignment="1">
      <alignment horizontal="center" vertical="center"/>
    </xf>
    <xf numFmtId="172" fontId="23" fillId="7" borderId="15" xfId="0" applyNumberFormat="1" applyFont="1" applyFill="1" applyBorder="1" applyAlignment="1">
      <alignment horizontal="right"/>
    </xf>
    <xf numFmtId="0" fontId="13" fillId="3" borderId="1" xfId="0" applyFont="1" applyFill="1" applyBorder="1"/>
    <xf numFmtId="0" fontId="44" fillId="0" borderId="0" xfId="0" applyFont="1"/>
    <xf numFmtId="0" fontId="40" fillId="9" borderId="1" xfId="0" applyFont="1" applyFill="1" applyBorder="1"/>
    <xf numFmtId="0" fontId="34" fillId="9" borderId="1" xfId="0" applyFont="1" applyFill="1" applyBorder="1"/>
    <xf numFmtId="171" fontId="21" fillId="2" borderId="7" xfId="0" applyNumberFormat="1" applyFont="1" applyFill="1" applyBorder="1" applyAlignment="1">
      <alignment horizontal="right"/>
    </xf>
    <xf numFmtId="0" fontId="21" fillId="10" borderId="8" xfId="0" applyFont="1" applyFill="1" applyBorder="1"/>
    <xf numFmtId="171" fontId="21" fillId="10" borderId="10" xfId="0" applyNumberFormat="1" applyFont="1" applyFill="1" applyBorder="1" applyAlignment="1">
      <alignment horizontal="right"/>
    </xf>
    <xf numFmtId="0" fontId="23" fillId="7" borderId="14" xfId="0" applyFont="1" applyFill="1" applyBorder="1"/>
    <xf numFmtId="171" fontId="22" fillId="7" borderId="16" xfId="0" applyNumberFormat="1" applyFont="1" applyFill="1" applyBorder="1" applyAlignment="1">
      <alignment horizontal="right"/>
    </xf>
    <xf numFmtId="164" fontId="21" fillId="2" borderId="6" xfId="0" applyNumberFormat="1" applyFont="1" applyFill="1" applyBorder="1" applyAlignment="1">
      <alignment horizontal="right"/>
    </xf>
    <xf numFmtId="164" fontId="21" fillId="2" borderId="7" xfId="0" applyNumberFormat="1" applyFont="1" applyFill="1" applyBorder="1" applyAlignment="1">
      <alignment horizontal="right"/>
    </xf>
    <xf numFmtId="164" fontId="23" fillId="7" borderId="12" xfId="0" applyNumberFormat="1" applyFont="1" applyFill="1" applyBorder="1" applyAlignment="1">
      <alignment horizontal="right"/>
    </xf>
    <xf numFmtId="164" fontId="23" fillId="7" borderId="13" xfId="0" applyNumberFormat="1" applyFont="1" applyFill="1" applyBorder="1" applyAlignment="1">
      <alignment horizontal="right"/>
    </xf>
    <xf numFmtId="0" fontId="21" fillId="10" borderId="11" xfId="0" applyFont="1" applyFill="1" applyBorder="1"/>
    <xf numFmtId="164" fontId="21" fillId="10" borderId="12" xfId="0" applyNumberFormat="1" applyFont="1" applyFill="1" applyBorder="1" applyAlignment="1">
      <alignment horizontal="right"/>
    </xf>
    <xf numFmtId="164" fontId="21" fillId="10" borderId="13" xfId="0" applyNumberFormat="1" applyFont="1" applyFill="1" applyBorder="1" applyAlignment="1">
      <alignment horizontal="right"/>
    </xf>
    <xf numFmtId="0" fontId="22" fillId="7" borderId="11" xfId="0" applyFont="1" applyFill="1" applyBorder="1"/>
    <xf numFmtId="164" fontId="22" fillId="7" borderId="12" xfId="0" applyNumberFormat="1" applyFont="1" applyFill="1" applyBorder="1" applyAlignment="1">
      <alignment horizontal="right"/>
    </xf>
    <xf numFmtId="164" fontId="22" fillId="7" borderId="13" xfId="0" applyNumberFormat="1" applyFont="1" applyFill="1" applyBorder="1" applyAlignment="1">
      <alignment horizontal="right"/>
    </xf>
    <xf numFmtId="0" fontId="23" fillId="8" borderId="14" xfId="0" applyFont="1" applyFill="1" applyBorder="1"/>
    <xf numFmtId="0" fontId="51" fillId="0" borderId="0" xfId="0" applyFont="1"/>
    <xf numFmtId="0" fontId="52" fillId="3" borderId="1" xfId="0" applyFont="1" applyFill="1" applyBorder="1"/>
    <xf numFmtId="0" fontId="24" fillId="5" borderId="1" xfId="0" applyFont="1" applyFill="1" applyBorder="1" applyAlignment="1">
      <alignment horizontal="center"/>
    </xf>
    <xf numFmtId="168" fontId="24" fillId="5" borderId="1" xfId="0" applyNumberFormat="1" applyFont="1" applyFill="1" applyBorder="1" applyAlignment="1">
      <alignment horizontal="center"/>
    </xf>
    <xf numFmtId="0" fontId="24" fillId="9" borderId="1" xfId="0" applyFont="1" applyFill="1" applyBorder="1"/>
    <xf numFmtId="168" fontId="21" fillId="2" borderId="5" xfId="0" applyNumberFormat="1" applyFont="1" applyFill="1" applyBorder="1" applyAlignment="1">
      <alignment horizontal="center"/>
    </xf>
    <xf numFmtId="168" fontId="22" fillId="7" borderId="8" xfId="0" applyNumberFormat="1" applyFont="1" applyFill="1" applyBorder="1" applyAlignment="1">
      <alignment horizontal="center"/>
    </xf>
    <xf numFmtId="168" fontId="22" fillId="8" borderId="11" xfId="0" applyNumberFormat="1" applyFont="1" applyFill="1" applyBorder="1" applyAlignment="1">
      <alignment horizontal="center"/>
    </xf>
    <xf numFmtId="168" fontId="22" fillId="7" borderId="11" xfId="0" applyNumberFormat="1" applyFont="1" applyFill="1" applyBorder="1" applyAlignment="1">
      <alignment horizontal="center"/>
    </xf>
    <xf numFmtId="168" fontId="22" fillId="8" borderId="14" xfId="0" applyNumberFormat="1" applyFont="1" applyFill="1" applyBorder="1" applyAlignment="1">
      <alignment horizontal="center"/>
    </xf>
    <xf numFmtId="173" fontId="21" fillId="2" borderId="6" xfId="0" applyNumberFormat="1" applyFont="1" applyFill="1" applyBorder="1" applyAlignment="1">
      <alignment horizontal="right"/>
    </xf>
    <xf numFmtId="168" fontId="24" fillId="0" borderId="0" xfId="0" applyNumberFormat="1" applyFont="1" applyAlignment="1">
      <alignment horizontal="center"/>
    </xf>
    <xf numFmtId="168" fontId="24" fillId="9" borderId="1" xfId="0" applyNumberFormat="1" applyFont="1" applyFill="1" applyBorder="1" applyAlignment="1">
      <alignment horizontal="center"/>
    </xf>
    <xf numFmtId="0" fontId="21" fillId="2" borderId="6" xfId="0" applyFont="1" applyFill="1" applyBorder="1" applyAlignment="1">
      <alignment horizontal="right"/>
    </xf>
    <xf numFmtId="0" fontId="21" fillId="2" borderId="7" xfId="0" applyFont="1" applyFill="1" applyBorder="1" applyAlignment="1">
      <alignment horizontal="right"/>
    </xf>
    <xf numFmtId="174" fontId="23" fillId="7" borderId="10" xfId="0" applyNumberFormat="1" applyFont="1" applyFill="1" applyBorder="1" applyAlignment="1">
      <alignment horizontal="right"/>
    </xf>
    <xf numFmtId="174" fontId="23" fillId="8" borderId="13" xfId="0" applyNumberFormat="1" applyFont="1" applyFill="1" applyBorder="1" applyAlignment="1">
      <alignment horizontal="right"/>
    </xf>
    <xf numFmtId="174" fontId="22" fillId="7" borderId="13" xfId="0" applyNumberFormat="1" applyFont="1" applyFill="1" applyBorder="1" applyAlignment="1">
      <alignment horizontal="right"/>
    </xf>
    <xf numFmtId="174" fontId="23" fillId="7" borderId="16" xfId="0" applyNumberFormat="1" applyFont="1" applyFill="1" applyBorder="1" applyAlignment="1">
      <alignment horizontal="right"/>
    </xf>
    <xf numFmtId="0" fontId="19" fillId="12" borderId="1" xfId="0" applyFont="1" applyFill="1" applyBorder="1"/>
    <xf numFmtId="0" fontId="53" fillId="0" borderId="0" xfId="0" applyFont="1"/>
    <xf numFmtId="164" fontId="54" fillId="0" borderId="0" xfId="0" applyNumberFormat="1" applyFont="1" applyAlignment="1">
      <alignment horizontal="right"/>
    </xf>
    <xf numFmtId="164" fontId="24" fillId="9" borderId="1" xfId="0" applyNumberFormat="1" applyFont="1" applyFill="1" applyBorder="1" applyAlignment="1">
      <alignment horizontal="right"/>
    </xf>
    <xf numFmtId="0" fontId="23" fillId="7" borderId="42" xfId="0" applyFont="1" applyFill="1" applyBorder="1"/>
    <xf numFmtId="174" fontId="23" fillId="7" borderId="43" xfId="0" applyNumberFormat="1" applyFont="1" applyFill="1" applyBorder="1" applyAlignment="1">
      <alignment horizontal="right"/>
    </xf>
    <xf numFmtId="0" fontId="52" fillId="0" borderId="0" xfId="0" applyFont="1"/>
    <xf numFmtId="0" fontId="21" fillId="2" borderId="6" xfId="0" applyFont="1" applyFill="1" applyBorder="1"/>
    <xf numFmtId="0" fontId="22" fillId="7" borderId="8" xfId="0" applyFont="1" applyFill="1" applyBorder="1"/>
    <xf numFmtId="3" fontId="22" fillId="7" borderId="9" xfId="0" applyNumberFormat="1" applyFont="1" applyFill="1" applyBorder="1" applyAlignment="1">
      <alignment horizontal="right"/>
    </xf>
    <xf numFmtId="10" fontId="23" fillId="8" borderId="12" xfId="0" applyNumberFormat="1" applyFont="1" applyFill="1" applyBorder="1"/>
    <xf numFmtId="175" fontId="23" fillId="8" borderId="12" xfId="0" applyNumberFormat="1" applyFont="1" applyFill="1" applyBorder="1" applyAlignment="1">
      <alignment horizontal="right"/>
    </xf>
    <xf numFmtId="3" fontId="23" fillId="8" borderId="12" xfId="0" applyNumberFormat="1" applyFont="1" applyFill="1" applyBorder="1" applyAlignment="1">
      <alignment horizontal="right"/>
    </xf>
    <xf numFmtId="0" fontId="32" fillId="8" borderId="12" xfId="0" applyFont="1" applyFill="1" applyBorder="1"/>
    <xf numFmtId="175" fontId="32" fillId="8" borderId="12" xfId="0" applyNumberFormat="1" applyFont="1" applyFill="1" applyBorder="1"/>
    <xf numFmtId="175" fontId="32" fillId="8" borderId="13" xfId="0" applyNumberFormat="1" applyFont="1" applyFill="1" applyBorder="1"/>
    <xf numFmtId="10" fontId="23" fillId="7" borderId="12" xfId="0" applyNumberFormat="1" applyFont="1" applyFill="1" applyBorder="1"/>
    <xf numFmtId="175" fontId="23" fillId="7" borderId="12" xfId="0" applyNumberFormat="1" applyFont="1" applyFill="1" applyBorder="1" applyAlignment="1">
      <alignment horizontal="right"/>
    </xf>
    <xf numFmtId="3" fontId="23" fillId="7" borderId="12" xfId="0" applyNumberFormat="1" applyFont="1" applyFill="1" applyBorder="1" applyAlignment="1">
      <alignment horizontal="right"/>
    </xf>
    <xf numFmtId="0" fontId="32" fillId="7" borderId="12" xfId="0" applyFont="1" applyFill="1" applyBorder="1"/>
    <xf numFmtId="175" fontId="32" fillId="7" borderId="12" xfId="0" applyNumberFormat="1" applyFont="1" applyFill="1" applyBorder="1"/>
    <xf numFmtId="175" fontId="32" fillId="7" borderId="13" xfId="0" applyNumberFormat="1" applyFont="1" applyFill="1" applyBorder="1"/>
    <xf numFmtId="0" fontId="21" fillId="10" borderId="14" xfId="0" applyFont="1" applyFill="1" applyBorder="1"/>
    <xf numFmtId="0" fontId="21" fillId="10" borderId="15" xfId="0" applyFont="1" applyFill="1" applyBorder="1"/>
    <xf numFmtId="175" fontId="21" fillId="10" borderId="15" xfId="0" applyNumberFormat="1" applyFont="1" applyFill="1" applyBorder="1" applyAlignment="1">
      <alignment horizontal="right"/>
    </xf>
    <xf numFmtId="3" fontId="21" fillId="10" borderId="15" xfId="0" applyNumberFormat="1" applyFont="1" applyFill="1" applyBorder="1" applyAlignment="1">
      <alignment horizontal="right"/>
    </xf>
    <xf numFmtId="0" fontId="28" fillId="10" borderId="15" xfId="0" applyFont="1" applyFill="1" applyBorder="1"/>
    <xf numFmtId="175" fontId="28" fillId="10" borderId="15" xfId="0" applyNumberFormat="1" applyFont="1" applyFill="1" applyBorder="1"/>
    <xf numFmtId="175" fontId="28" fillId="10" borderId="16" xfId="0" applyNumberFormat="1" applyFont="1" applyFill="1" applyBorder="1"/>
    <xf numFmtId="0" fontId="30" fillId="7" borderId="8" xfId="0" applyFont="1" applyFill="1" applyBorder="1"/>
    <xf numFmtId="10" fontId="23" fillId="7" borderId="9" xfId="0" applyNumberFormat="1" applyFont="1" applyFill="1" applyBorder="1"/>
    <xf numFmtId="176" fontId="23" fillId="7" borderId="9" xfId="0" applyNumberFormat="1" applyFont="1" applyFill="1" applyBorder="1"/>
    <xf numFmtId="3" fontId="23" fillId="7" borderId="9" xfId="0" applyNumberFormat="1" applyFont="1" applyFill="1" applyBorder="1"/>
    <xf numFmtId="177" fontId="23" fillId="7" borderId="10" xfId="0" applyNumberFormat="1" applyFont="1" applyFill="1" applyBorder="1"/>
    <xf numFmtId="0" fontId="30" fillId="8" borderId="11" xfId="0" applyFont="1" applyFill="1" applyBorder="1"/>
    <xf numFmtId="10" fontId="32" fillId="8" borderId="12" xfId="0" applyNumberFormat="1" applyFont="1" applyFill="1" applyBorder="1"/>
    <xf numFmtId="3" fontId="23" fillId="8" borderId="12" xfId="0" applyNumberFormat="1" applyFont="1" applyFill="1" applyBorder="1"/>
    <xf numFmtId="0" fontId="32" fillId="8" borderId="13" xfId="0" applyFont="1" applyFill="1" applyBorder="1"/>
    <xf numFmtId="0" fontId="32" fillId="7" borderId="11" xfId="0" applyFont="1" applyFill="1" applyBorder="1"/>
    <xf numFmtId="10" fontId="32" fillId="7" borderId="12" xfId="0" applyNumberFormat="1" applyFont="1" applyFill="1" applyBorder="1"/>
    <xf numFmtId="3" fontId="23" fillId="7" borderId="12" xfId="0" applyNumberFormat="1" applyFont="1" applyFill="1" applyBorder="1"/>
    <xf numFmtId="0" fontId="32" fillId="7" borderId="13" xfId="0" applyFont="1" applyFill="1" applyBorder="1"/>
    <xf numFmtId="0" fontId="22" fillId="8" borderId="11" xfId="0" applyFont="1" applyFill="1" applyBorder="1"/>
    <xf numFmtId="0" fontId="22" fillId="8" borderId="12" xfId="0" applyFont="1" applyFill="1" applyBorder="1" applyAlignment="1">
      <alignment horizontal="right"/>
    </xf>
    <xf numFmtId="10" fontId="23" fillId="7" borderId="12" xfId="0" applyNumberFormat="1" applyFont="1" applyFill="1" applyBorder="1" applyAlignment="1">
      <alignment horizontal="right"/>
    </xf>
    <xf numFmtId="0" fontId="30" fillId="7" borderId="12" xfId="0" applyFont="1" applyFill="1" applyBorder="1"/>
    <xf numFmtId="10" fontId="23" fillId="8" borderId="12" xfId="0" applyNumberFormat="1" applyFont="1" applyFill="1" applyBorder="1" applyAlignment="1">
      <alignment horizontal="right"/>
    </xf>
    <xf numFmtId="0" fontId="30" fillId="8" borderId="12" xfId="0" applyFont="1" applyFill="1" applyBorder="1"/>
    <xf numFmtId="9" fontId="21" fillId="10" borderId="12" xfId="0" applyNumberFormat="1" applyFont="1" applyFill="1" applyBorder="1" applyAlignment="1">
      <alignment horizontal="right"/>
    </xf>
    <xf numFmtId="0" fontId="28" fillId="10" borderId="12" xfId="0" applyFont="1" applyFill="1" applyBorder="1"/>
    <xf numFmtId="10" fontId="28" fillId="10" borderId="12" xfId="0" applyNumberFormat="1" applyFont="1" applyFill="1" applyBorder="1"/>
    <xf numFmtId="3" fontId="21" fillId="10" borderId="12" xfId="0" applyNumberFormat="1" applyFont="1" applyFill="1" applyBorder="1"/>
    <xf numFmtId="0" fontId="28" fillId="10" borderId="13" xfId="0" applyFont="1" applyFill="1" applyBorder="1"/>
    <xf numFmtId="9" fontId="23" fillId="8" borderId="12" xfId="0" applyNumberFormat="1" applyFont="1" applyFill="1" applyBorder="1" applyAlignment="1">
      <alignment horizontal="right"/>
    </xf>
    <xf numFmtId="9" fontId="23" fillId="7" borderId="12" xfId="0" applyNumberFormat="1" applyFont="1" applyFill="1" applyBorder="1" applyAlignment="1">
      <alignment horizontal="right"/>
    </xf>
    <xf numFmtId="9" fontId="29" fillId="10" borderId="12" xfId="0" applyNumberFormat="1" applyFont="1" applyFill="1" applyBorder="1" applyAlignment="1">
      <alignment horizontal="right"/>
    </xf>
    <xf numFmtId="177" fontId="32" fillId="7" borderId="12" xfId="0" applyNumberFormat="1" applyFont="1" applyFill="1" applyBorder="1"/>
    <xf numFmtId="177" fontId="22" fillId="8" borderId="12" xfId="0" applyNumberFormat="1" applyFont="1" applyFill="1" applyBorder="1" applyAlignment="1">
      <alignment horizontal="right"/>
    </xf>
    <xf numFmtId="177" fontId="23" fillId="7" borderId="12" xfId="0" applyNumberFormat="1" applyFont="1" applyFill="1" applyBorder="1" applyAlignment="1">
      <alignment horizontal="right"/>
    </xf>
    <xf numFmtId="0" fontId="22" fillId="7" borderId="12" xfId="0" applyFont="1" applyFill="1" applyBorder="1"/>
    <xf numFmtId="0" fontId="22" fillId="7" borderId="12" xfId="0" applyFont="1" applyFill="1" applyBorder="1" applyAlignment="1">
      <alignment horizontal="right"/>
    </xf>
    <xf numFmtId="177" fontId="23" fillId="8" borderId="12" xfId="0" applyNumberFormat="1" applyFont="1" applyFill="1" applyBorder="1" applyAlignment="1">
      <alignment horizontal="right"/>
    </xf>
    <xf numFmtId="0" fontId="22" fillId="8" borderId="12" xfId="0" applyFont="1" applyFill="1" applyBorder="1"/>
    <xf numFmtId="3" fontId="32" fillId="8" borderId="12" xfId="0" applyNumberFormat="1" applyFont="1" applyFill="1" applyBorder="1"/>
    <xf numFmtId="177" fontId="22" fillId="7" borderId="12" xfId="0" applyNumberFormat="1" applyFont="1" applyFill="1" applyBorder="1" applyAlignment="1">
      <alignment horizontal="right"/>
    </xf>
    <xf numFmtId="177" fontId="32" fillId="8" borderId="12" xfId="0" applyNumberFormat="1" applyFont="1" applyFill="1" applyBorder="1"/>
    <xf numFmtId="0" fontId="32" fillId="8" borderId="11" xfId="0" applyFont="1" applyFill="1" applyBorder="1"/>
    <xf numFmtId="0" fontId="32" fillId="8" borderId="14" xfId="0" applyFont="1" applyFill="1" applyBorder="1"/>
    <xf numFmtId="0" fontId="32" fillId="8" borderId="15" xfId="0" applyFont="1" applyFill="1" applyBorder="1"/>
    <xf numFmtId="10" fontId="32" fillId="8" borderId="15" xfId="0" applyNumberFormat="1" applyFont="1" applyFill="1" applyBorder="1"/>
    <xf numFmtId="3" fontId="23" fillId="8" borderId="15" xfId="0" applyNumberFormat="1" applyFont="1" applyFill="1" applyBorder="1"/>
    <xf numFmtId="0" fontId="32" fillId="8" borderId="16" xfId="0" applyFont="1" applyFill="1" applyBorder="1"/>
    <xf numFmtId="0" fontId="55" fillId="0" borderId="0" xfId="0" applyFont="1"/>
    <xf numFmtId="0" fontId="1" fillId="13" borderId="1" xfId="0" applyFont="1" applyFill="1" applyBorder="1"/>
    <xf numFmtId="0" fontId="57" fillId="14" borderId="1" xfId="0" applyFont="1" applyFill="1" applyBorder="1"/>
    <xf numFmtId="0" fontId="57" fillId="14" borderId="1" xfId="0" applyFont="1" applyFill="1" applyBorder="1" applyAlignment="1">
      <alignment horizontal="right"/>
    </xf>
    <xf numFmtId="178" fontId="21" fillId="2" borderId="6" xfId="0" applyNumberFormat="1" applyFont="1" applyFill="1" applyBorder="1" applyAlignment="1">
      <alignment horizontal="right"/>
    </xf>
    <xf numFmtId="179" fontId="21" fillId="2" borderId="6" xfId="0" applyNumberFormat="1" applyFont="1" applyFill="1" applyBorder="1" applyAlignment="1">
      <alignment horizontal="right"/>
    </xf>
    <xf numFmtId="168" fontId="21" fillId="2" borderId="6" xfId="0" applyNumberFormat="1" applyFont="1" applyFill="1" applyBorder="1" applyAlignment="1">
      <alignment horizontal="right"/>
    </xf>
    <xf numFmtId="0" fontId="21" fillId="2" borderId="7" xfId="0" applyFont="1" applyFill="1" applyBorder="1" applyAlignment="1">
      <alignment wrapText="1"/>
    </xf>
    <xf numFmtId="0" fontId="23" fillId="7" borderId="9" xfId="0" applyFont="1" applyFill="1" applyBorder="1"/>
    <xf numFmtId="178" fontId="23" fillId="7" borderId="9" xfId="0" applyNumberFormat="1" applyFont="1" applyFill="1" applyBorder="1" applyAlignment="1">
      <alignment horizontal="right"/>
    </xf>
    <xf numFmtId="179" fontId="23" fillId="7" borderId="9" xfId="0" applyNumberFormat="1" applyFont="1" applyFill="1" applyBorder="1" applyAlignment="1">
      <alignment horizontal="right"/>
    </xf>
    <xf numFmtId="168" fontId="23" fillId="7" borderId="9" xfId="0" applyNumberFormat="1" applyFont="1" applyFill="1" applyBorder="1" applyAlignment="1">
      <alignment horizontal="right"/>
    </xf>
    <xf numFmtId="0" fontId="23" fillId="7" borderId="10" xfId="0" applyFont="1" applyFill="1" applyBorder="1" applyAlignment="1">
      <alignment wrapText="1"/>
    </xf>
    <xf numFmtId="0" fontId="30" fillId="8" borderId="14" xfId="0" applyFont="1" applyFill="1" applyBorder="1"/>
    <xf numFmtId="0" fontId="23" fillId="8" borderId="15" xfId="0" applyFont="1" applyFill="1" applyBorder="1"/>
    <xf numFmtId="178" fontId="23" fillId="8" borderId="15" xfId="0" applyNumberFormat="1" applyFont="1" applyFill="1" applyBorder="1" applyAlignment="1">
      <alignment horizontal="right"/>
    </xf>
    <xf numFmtId="179" fontId="30" fillId="8" borderId="15" xfId="0" applyNumberFormat="1" applyFont="1" applyFill="1" applyBorder="1" applyAlignment="1">
      <alignment horizontal="right"/>
    </xf>
    <xf numFmtId="168" fontId="23" fillId="8" borderId="15" xfId="0" applyNumberFormat="1" applyFont="1" applyFill="1" applyBorder="1" applyAlignment="1">
      <alignment horizontal="right"/>
    </xf>
    <xf numFmtId="0" fontId="23" fillId="8" borderId="16" xfId="0" applyFont="1" applyFill="1" applyBorder="1" applyAlignment="1">
      <alignment wrapText="1"/>
    </xf>
    <xf numFmtId="178" fontId="53" fillId="0" borderId="0" xfId="0" applyNumberFormat="1" applyFont="1" applyAlignment="1">
      <alignment horizontal="right"/>
    </xf>
    <xf numFmtId="179" fontId="53" fillId="0" borderId="0" xfId="0" applyNumberFormat="1" applyFont="1" applyAlignment="1">
      <alignment horizontal="right"/>
    </xf>
    <xf numFmtId="168" fontId="53" fillId="0" borderId="0" xfId="0" applyNumberFormat="1" applyFont="1" applyAlignment="1">
      <alignment horizontal="right"/>
    </xf>
    <xf numFmtId="0" fontId="58" fillId="0" borderId="0" xfId="0" applyFont="1" applyAlignment="1">
      <alignment wrapText="1"/>
    </xf>
    <xf numFmtId="178" fontId="24" fillId="9" borderId="1" xfId="0" applyNumberFormat="1" applyFont="1" applyFill="1" applyBorder="1" applyAlignment="1">
      <alignment horizontal="right"/>
    </xf>
    <xf numFmtId="179" fontId="24" fillId="9" borderId="1" xfId="0" applyNumberFormat="1" applyFont="1" applyFill="1" applyBorder="1" applyAlignment="1">
      <alignment horizontal="right"/>
    </xf>
    <xf numFmtId="168" fontId="24" fillId="9" borderId="1" xfId="0" applyNumberFormat="1" applyFont="1" applyFill="1" applyBorder="1" applyAlignment="1">
      <alignment horizontal="right"/>
    </xf>
    <xf numFmtId="0" fontId="24" fillId="9" borderId="1" xfId="0" applyFont="1" applyFill="1" applyBorder="1" applyAlignment="1">
      <alignment wrapText="1"/>
    </xf>
    <xf numFmtId="178" fontId="23" fillId="8" borderId="12" xfId="0" applyNumberFormat="1" applyFont="1" applyFill="1" applyBorder="1" applyAlignment="1">
      <alignment horizontal="right"/>
    </xf>
    <xf numFmtId="179" fontId="23" fillId="8" borderId="12" xfId="0" applyNumberFormat="1" applyFont="1" applyFill="1" applyBorder="1" applyAlignment="1">
      <alignment horizontal="right"/>
    </xf>
    <xf numFmtId="0" fontId="23" fillId="8" borderId="13" xfId="0" applyFont="1" applyFill="1" applyBorder="1" applyAlignment="1">
      <alignment wrapText="1"/>
    </xf>
    <xf numFmtId="178" fontId="23" fillId="7" borderId="12" xfId="0" applyNumberFormat="1" applyFont="1" applyFill="1" applyBorder="1" applyAlignment="1">
      <alignment horizontal="right"/>
    </xf>
    <xf numFmtId="179" fontId="23" fillId="7" borderId="12" xfId="0" applyNumberFormat="1" applyFont="1" applyFill="1" applyBorder="1" applyAlignment="1">
      <alignment horizontal="right"/>
    </xf>
    <xf numFmtId="0" fontId="23" fillId="7" borderId="13" xfId="0" applyFont="1" applyFill="1" applyBorder="1" applyAlignment="1">
      <alignment wrapText="1"/>
    </xf>
    <xf numFmtId="0" fontId="30" fillId="7" borderId="14" xfId="0" applyFont="1" applyFill="1" applyBorder="1"/>
    <xf numFmtId="0" fontId="23" fillId="7" borderId="15" xfId="0" applyFont="1" applyFill="1" applyBorder="1"/>
    <xf numFmtId="178" fontId="23" fillId="7" borderId="15" xfId="0" applyNumberFormat="1" applyFont="1" applyFill="1" applyBorder="1" applyAlignment="1">
      <alignment horizontal="right"/>
    </xf>
    <xf numFmtId="179" fontId="30" fillId="7" borderId="15" xfId="0" applyNumberFormat="1" applyFont="1" applyFill="1" applyBorder="1" applyAlignment="1">
      <alignment horizontal="right"/>
    </xf>
    <xf numFmtId="168" fontId="23" fillId="7" borderId="15" xfId="0" applyNumberFormat="1" applyFont="1" applyFill="1" applyBorder="1" applyAlignment="1">
      <alignment horizontal="right"/>
    </xf>
    <xf numFmtId="0" fontId="23" fillId="7" borderId="16" xfId="0" applyFont="1" applyFill="1" applyBorder="1" applyAlignment="1">
      <alignment wrapText="1"/>
    </xf>
    <xf numFmtId="10" fontId="21" fillId="2" borderId="6" xfId="0" applyNumberFormat="1" applyFont="1" applyFill="1" applyBorder="1" applyAlignment="1">
      <alignment horizontal="right"/>
    </xf>
    <xf numFmtId="0" fontId="23" fillId="7" borderId="44" xfId="0" applyFont="1" applyFill="1" applyBorder="1"/>
    <xf numFmtId="178" fontId="23" fillId="7" borderId="44" xfId="0" applyNumberFormat="1" applyFont="1" applyFill="1" applyBorder="1" applyAlignment="1">
      <alignment horizontal="right"/>
    </xf>
    <xf numFmtId="179" fontId="23" fillId="7" borderId="44" xfId="0" applyNumberFormat="1" applyFont="1" applyFill="1" applyBorder="1" applyAlignment="1">
      <alignment horizontal="right"/>
    </xf>
    <xf numFmtId="168" fontId="23" fillId="7" borderId="44" xfId="0" applyNumberFormat="1" applyFont="1" applyFill="1" applyBorder="1" applyAlignment="1">
      <alignment horizontal="right"/>
    </xf>
    <xf numFmtId="0" fontId="23" fillId="7" borderId="43" xfId="0" applyFont="1" applyFill="1" applyBorder="1" applyAlignment="1">
      <alignment wrapText="1"/>
    </xf>
    <xf numFmtId="0" fontId="16" fillId="8" borderId="1" xfId="0" applyFont="1" applyFill="1" applyBorder="1"/>
    <xf numFmtId="0" fontId="53" fillId="8" borderId="1" xfId="0" applyFont="1" applyFill="1" applyBorder="1"/>
    <xf numFmtId="178" fontId="53" fillId="8" borderId="1" xfId="0" applyNumberFormat="1" applyFont="1" applyFill="1" applyBorder="1" applyAlignment="1">
      <alignment horizontal="right"/>
    </xf>
    <xf numFmtId="179" fontId="16" fillId="8" borderId="1" xfId="0" applyNumberFormat="1" applyFont="1" applyFill="1" applyBorder="1" applyAlignment="1">
      <alignment horizontal="right"/>
    </xf>
    <xf numFmtId="168" fontId="53" fillId="8" borderId="1" xfId="0" applyNumberFormat="1" applyFont="1" applyFill="1" applyBorder="1" applyAlignment="1">
      <alignment horizontal="right"/>
    </xf>
    <xf numFmtId="0" fontId="58" fillId="8" borderId="1" xfId="0" applyFont="1" applyFill="1" applyBorder="1" applyAlignment="1">
      <alignment wrapText="1"/>
    </xf>
    <xf numFmtId="179" fontId="22" fillId="7" borderId="9" xfId="0" applyNumberFormat="1" applyFont="1" applyFill="1" applyBorder="1" applyAlignment="1">
      <alignment horizontal="right"/>
    </xf>
    <xf numFmtId="3" fontId="59" fillId="8" borderId="12" xfId="0" applyNumberFormat="1" applyFont="1" applyFill="1" applyBorder="1" applyAlignment="1">
      <alignment horizontal="right"/>
    </xf>
    <xf numFmtId="179" fontId="22" fillId="8" borderId="12" xfId="0" applyNumberFormat="1" applyFont="1" applyFill="1" applyBorder="1" applyAlignment="1">
      <alignment horizontal="right"/>
    </xf>
    <xf numFmtId="179" fontId="23" fillId="7" borderId="15" xfId="0" applyNumberFormat="1" applyFont="1" applyFill="1" applyBorder="1" applyAlignment="1">
      <alignment horizontal="right"/>
    </xf>
    <xf numFmtId="179" fontId="22" fillId="7" borderId="15" xfId="0" applyNumberFormat="1" applyFont="1" applyFill="1" applyBorder="1" applyAlignment="1">
      <alignment horizontal="right"/>
    </xf>
    <xf numFmtId="3" fontId="23" fillId="7" borderId="9" xfId="0" applyNumberFormat="1" applyFont="1" applyFill="1" applyBorder="1" applyAlignment="1">
      <alignment horizontal="right"/>
    </xf>
    <xf numFmtId="165" fontId="23" fillId="7" borderId="9" xfId="0" applyNumberFormat="1" applyFont="1" applyFill="1" applyBorder="1" applyAlignment="1">
      <alignment horizontal="right"/>
    </xf>
    <xf numFmtId="180" fontId="23" fillId="7" borderId="9" xfId="0" applyNumberFormat="1" applyFont="1" applyFill="1" applyBorder="1" applyAlignment="1">
      <alignment horizontal="right"/>
    </xf>
    <xf numFmtId="181" fontId="32" fillId="7" borderId="10" xfId="0" applyNumberFormat="1" applyFont="1" applyFill="1" applyBorder="1"/>
    <xf numFmtId="165" fontId="23" fillId="8" borderId="12" xfId="0" applyNumberFormat="1" applyFont="1" applyFill="1" applyBorder="1" applyAlignment="1">
      <alignment horizontal="right"/>
    </xf>
    <xf numFmtId="180" fontId="23" fillId="8" borderId="12" xfId="0" applyNumberFormat="1" applyFont="1" applyFill="1" applyBorder="1" applyAlignment="1">
      <alignment horizontal="right"/>
    </xf>
    <xf numFmtId="181" fontId="32" fillId="8" borderId="13" xfId="0" applyNumberFormat="1" applyFont="1" applyFill="1" applyBorder="1"/>
    <xf numFmtId="165" fontId="23" fillId="7" borderId="12" xfId="0" applyNumberFormat="1" applyFont="1" applyFill="1" applyBorder="1" applyAlignment="1">
      <alignment horizontal="right"/>
    </xf>
    <xf numFmtId="180" fontId="23" fillId="7" borderId="12" xfId="0" applyNumberFormat="1" applyFont="1" applyFill="1" applyBorder="1" applyAlignment="1">
      <alignment horizontal="right"/>
    </xf>
    <xf numFmtId="181" fontId="32" fillId="7" borderId="13" xfId="0" applyNumberFormat="1" applyFont="1" applyFill="1" applyBorder="1"/>
    <xf numFmtId="0" fontId="60" fillId="7" borderId="11" xfId="0" applyFont="1" applyFill="1" applyBorder="1"/>
    <xf numFmtId="0" fontId="60" fillId="7" borderId="12" xfId="0" applyFont="1" applyFill="1" applyBorder="1" applyAlignment="1">
      <alignment horizontal="right"/>
    </xf>
    <xf numFmtId="165" fontId="32" fillId="7" borderId="12" xfId="0" applyNumberFormat="1" applyFont="1" applyFill="1" applyBorder="1"/>
    <xf numFmtId="0" fontId="27" fillId="8" borderId="11" xfId="0" applyFont="1" applyFill="1" applyBorder="1"/>
    <xf numFmtId="3" fontId="27" fillId="8" borderId="12" xfId="0" applyNumberFormat="1" applyFont="1" applyFill="1" applyBorder="1" applyAlignment="1">
      <alignment horizontal="right"/>
    </xf>
    <xf numFmtId="180" fontId="27" fillId="8" borderId="12" xfId="0" applyNumberFormat="1" applyFont="1" applyFill="1" applyBorder="1" applyAlignment="1">
      <alignment horizontal="right"/>
    </xf>
    <xf numFmtId="181" fontId="32" fillId="8" borderId="16" xfId="0" applyNumberFormat="1" applyFont="1" applyFill="1" applyBorder="1"/>
    <xf numFmtId="4" fontId="1" fillId="0" borderId="0" xfId="0" applyNumberFormat="1" applyFont="1"/>
    <xf numFmtId="0" fontId="25" fillId="11" borderId="1" xfId="0" applyFont="1" applyFill="1" applyBorder="1"/>
    <xf numFmtId="171" fontId="21" fillId="2" borderId="6" xfId="0" applyNumberFormat="1" applyFont="1" applyFill="1" applyBorder="1" applyAlignment="1">
      <alignment horizontal="right"/>
    </xf>
    <xf numFmtId="0" fontId="29" fillId="2" borderId="7" xfId="0" applyFont="1" applyFill="1" applyBorder="1"/>
    <xf numFmtId="171" fontId="22" fillId="7" borderId="9" xfId="0" applyNumberFormat="1" applyFont="1" applyFill="1" applyBorder="1" applyAlignment="1">
      <alignment horizontal="right"/>
    </xf>
    <xf numFmtId="0" fontId="30" fillId="7" borderId="10" xfId="0" applyFont="1" applyFill="1" applyBorder="1"/>
    <xf numFmtId="182" fontId="22" fillId="8" borderId="12" xfId="0" applyNumberFormat="1" applyFont="1" applyFill="1" applyBorder="1" applyAlignment="1">
      <alignment horizontal="right"/>
    </xf>
    <xf numFmtId="0" fontId="30" fillId="8" borderId="13" xfId="0" applyFont="1" applyFill="1" applyBorder="1"/>
    <xf numFmtId="171" fontId="23" fillId="7" borderId="12" xfId="0" applyNumberFormat="1" applyFont="1" applyFill="1" applyBorder="1" applyAlignment="1">
      <alignment horizontal="right"/>
    </xf>
    <xf numFmtId="0" fontId="30" fillId="7" borderId="13" xfId="0" applyFont="1" applyFill="1" applyBorder="1"/>
    <xf numFmtId="171" fontId="23" fillId="8" borderId="12" xfId="0" applyNumberFormat="1" applyFont="1" applyFill="1" applyBorder="1" applyAlignment="1">
      <alignment horizontal="right"/>
    </xf>
    <xf numFmtId="0" fontId="21" fillId="10" borderId="11" xfId="0" applyFont="1" applyFill="1" applyBorder="1" applyAlignment="1">
      <alignment horizontal="left" vertical="center"/>
    </xf>
    <xf numFmtId="171" fontId="21" fillId="10" borderId="12" xfId="0" applyNumberFormat="1" applyFont="1" applyFill="1" applyBorder="1" applyAlignment="1">
      <alignment horizontal="right"/>
    </xf>
    <xf numFmtId="0" fontId="29" fillId="10" borderId="13" xfId="0" applyFont="1" applyFill="1" applyBorder="1"/>
    <xf numFmtId="171" fontId="22" fillId="8" borderId="12" xfId="0" applyNumberFormat="1" applyFont="1" applyFill="1" applyBorder="1" applyAlignment="1">
      <alignment horizontal="right"/>
    </xf>
    <xf numFmtId="171" fontId="22" fillId="7" borderId="15" xfId="0" applyNumberFormat="1" applyFont="1" applyFill="1" applyBorder="1" applyAlignment="1">
      <alignment horizontal="right"/>
    </xf>
    <xf numFmtId="0" fontId="30" fillId="7" borderId="16" xfId="0" applyFont="1" applyFill="1" applyBorder="1"/>
    <xf numFmtId="1" fontId="21" fillId="2" borderId="7" xfId="0" applyNumberFormat="1" applyFont="1" applyFill="1" applyBorder="1" applyAlignment="1">
      <alignment horizontal="right"/>
    </xf>
    <xf numFmtId="1" fontId="23" fillId="7" borderId="10" xfId="0" applyNumberFormat="1" applyFont="1" applyFill="1" applyBorder="1" applyAlignment="1">
      <alignment horizontal="right"/>
    </xf>
    <xf numFmtId="0" fontId="23" fillId="8" borderId="14" xfId="0" applyFont="1" applyFill="1" applyBorder="1" applyAlignment="1">
      <alignment horizontal="left" vertical="center"/>
    </xf>
    <xf numFmtId="1" fontId="23" fillId="8" borderId="16" xfId="0" applyNumberFormat="1" applyFont="1" applyFill="1" applyBorder="1" applyAlignment="1">
      <alignment horizontal="right"/>
    </xf>
    <xf numFmtId="0" fontId="13" fillId="3" borderId="1" xfId="0" applyFont="1" applyFill="1" applyBorder="1" applyAlignment="1">
      <alignment horizontal="left"/>
    </xf>
    <xf numFmtId="0" fontId="21" fillId="2" borderId="51" xfId="0" applyFont="1" applyFill="1" applyBorder="1" applyAlignment="1">
      <alignment horizontal="left"/>
    </xf>
    <xf numFmtId="171" fontId="21" fillId="2" borderId="52" xfId="0" applyNumberFormat="1" applyFont="1" applyFill="1" applyBorder="1" applyAlignment="1">
      <alignment horizontal="right"/>
    </xf>
    <xf numFmtId="0" fontId="29" fillId="2" borderId="53" xfId="0" applyFont="1" applyFill="1" applyBorder="1"/>
    <xf numFmtId="0" fontId="23" fillId="7" borderId="54" xfId="0" applyFont="1" applyFill="1" applyBorder="1" applyAlignment="1">
      <alignment horizontal="left"/>
    </xf>
    <xf numFmtId="171" fontId="59" fillId="7" borderId="55" xfId="0" applyNumberFormat="1" applyFont="1" applyFill="1" applyBorder="1" applyAlignment="1">
      <alignment horizontal="right"/>
    </xf>
    <xf numFmtId="0" fontId="30" fillId="7" borderId="56" xfId="0" applyFont="1" applyFill="1" applyBorder="1"/>
    <xf numFmtId="0" fontId="23" fillId="8" borderId="57" xfId="0" applyFont="1" applyFill="1" applyBorder="1" applyAlignment="1">
      <alignment horizontal="left"/>
    </xf>
    <xf numFmtId="171" fontId="59" fillId="8" borderId="58" xfId="0" applyNumberFormat="1" applyFont="1" applyFill="1" applyBorder="1" applyAlignment="1">
      <alignment horizontal="right"/>
    </xf>
    <xf numFmtId="0" fontId="30" fillId="8" borderId="59" xfId="0" applyFont="1" applyFill="1" applyBorder="1"/>
    <xf numFmtId="0" fontId="29" fillId="10" borderId="60" xfId="0" applyFont="1" applyFill="1" applyBorder="1" applyAlignment="1">
      <alignment horizontal="left"/>
    </xf>
    <xf numFmtId="171" fontId="21" fillId="10" borderId="61" xfId="0" applyNumberFormat="1" applyFont="1" applyFill="1" applyBorder="1" applyAlignment="1">
      <alignment horizontal="right"/>
    </xf>
    <xf numFmtId="0" fontId="29" fillId="10" borderId="16" xfId="0" applyFont="1" applyFill="1" applyBorder="1"/>
    <xf numFmtId="9" fontId="22" fillId="7" borderId="9" xfId="0" applyNumberFormat="1" applyFont="1" applyFill="1" applyBorder="1" applyAlignment="1">
      <alignment horizontal="right"/>
    </xf>
    <xf numFmtId="0" fontId="30" fillId="7" borderId="10" xfId="0" applyFont="1" applyFill="1" applyBorder="1" applyAlignment="1">
      <alignment horizontal="left"/>
    </xf>
    <xf numFmtId="0" fontId="30" fillId="8" borderId="13" xfId="0" applyFont="1" applyFill="1" applyBorder="1" applyAlignment="1">
      <alignment horizontal="left"/>
    </xf>
    <xf numFmtId="0" fontId="22" fillId="7" borderId="12" xfId="0" applyFont="1" applyFill="1" applyBorder="1" applyAlignment="1">
      <alignment horizontal="left" vertical="center"/>
    </xf>
    <xf numFmtId="171" fontId="22" fillId="7" borderId="12" xfId="0" applyNumberFormat="1" applyFont="1" applyFill="1" applyBorder="1" applyAlignment="1">
      <alignment horizontal="right"/>
    </xf>
    <xf numFmtId="9" fontId="22" fillId="7" borderId="12" xfId="0" applyNumberFormat="1" applyFont="1" applyFill="1" applyBorder="1" applyAlignment="1">
      <alignment horizontal="right"/>
    </xf>
    <xf numFmtId="0" fontId="30" fillId="7" borderId="13" xfId="0" applyFont="1" applyFill="1" applyBorder="1" applyAlignment="1">
      <alignment horizontal="left"/>
    </xf>
    <xf numFmtId="9" fontId="22" fillId="8" borderId="12" xfId="0" applyNumberFormat="1" applyFont="1" applyFill="1" applyBorder="1" applyAlignment="1">
      <alignment horizontal="right"/>
    </xf>
    <xf numFmtId="10" fontId="22" fillId="8" borderId="12" xfId="0" applyNumberFormat="1" applyFont="1" applyFill="1" applyBorder="1" applyAlignment="1">
      <alignment horizontal="right"/>
    </xf>
    <xf numFmtId="10" fontId="22" fillId="7" borderId="12" xfId="0" applyNumberFormat="1" applyFont="1" applyFill="1" applyBorder="1" applyAlignment="1">
      <alignment horizontal="right"/>
    </xf>
    <xf numFmtId="0" fontId="22" fillId="8" borderId="15" xfId="0" applyFont="1" applyFill="1" applyBorder="1" applyAlignment="1">
      <alignment horizontal="left" vertical="center"/>
    </xf>
    <xf numFmtId="9" fontId="22" fillId="8" borderId="15" xfId="0" applyNumberFormat="1" applyFont="1" applyFill="1" applyBorder="1" applyAlignment="1">
      <alignment horizontal="right"/>
    </xf>
    <xf numFmtId="171" fontId="22" fillId="8" borderId="15" xfId="0" applyNumberFormat="1" applyFont="1" applyFill="1" applyBorder="1" applyAlignment="1">
      <alignment horizontal="right"/>
    </xf>
    <xf numFmtId="0" fontId="30" fillId="8" borderId="16" xfId="0" applyFont="1" applyFill="1" applyBorder="1" applyAlignment="1">
      <alignment horizontal="left"/>
    </xf>
    <xf numFmtId="1" fontId="28" fillId="2" borderId="6" xfId="0" applyNumberFormat="1" applyFont="1" applyFill="1" applyBorder="1" applyAlignment="1">
      <alignment horizontal="center" vertical="center"/>
    </xf>
    <xf numFmtId="1" fontId="28" fillId="2" borderId="7" xfId="0" applyNumberFormat="1" applyFont="1" applyFill="1" applyBorder="1" applyAlignment="1">
      <alignment horizontal="center" vertical="center"/>
    </xf>
    <xf numFmtId="167" fontId="32" fillId="7" borderId="10" xfId="0" applyNumberFormat="1" applyFont="1" applyFill="1" applyBorder="1" applyAlignment="1">
      <alignment horizontal="right"/>
    </xf>
    <xf numFmtId="167" fontId="32" fillId="8" borderId="13" xfId="0" applyNumberFormat="1" applyFont="1" applyFill="1" applyBorder="1" applyAlignment="1">
      <alignment horizontal="right"/>
    </xf>
    <xf numFmtId="167" fontId="32" fillId="7" borderId="13" xfId="0" applyNumberFormat="1" applyFont="1" applyFill="1" applyBorder="1" applyAlignment="1">
      <alignment horizontal="right"/>
    </xf>
    <xf numFmtId="0" fontId="32" fillId="7" borderId="14" xfId="0" applyFont="1" applyFill="1" applyBorder="1"/>
    <xf numFmtId="0" fontId="27" fillId="7" borderId="15" xfId="0" applyFont="1" applyFill="1" applyBorder="1" applyAlignment="1">
      <alignment horizontal="left" vertical="center"/>
    </xf>
    <xf numFmtId="167" fontId="27" fillId="7" borderId="15" xfId="0" applyNumberFormat="1" applyFont="1" applyFill="1" applyBorder="1" applyAlignment="1">
      <alignment horizontal="right"/>
    </xf>
    <xf numFmtId="167" fontId="27" fillId="7" borderId="16" xfId="0" applyNumberFormat="1" applyFont="1" applyFill="1" applyBorder="1" applyAlignment="1">
      <alignment horizontal="right"/>
    </xf>
    <xf numFmtId="0" fontId="61" fillId="0" borderId="0" xfId="0" applyFont="1" applyAlignment="1">
      <alignment horizontal="left" vertical="center"/>
    </xf>
    <xf numFmtId="0" fontId="28" fillId="2" borderId="5" xfId="0" applyFont="1" applyFill="1" applyBorder="1" applyAlignment="1">
      <alignment horizontal="center" vertical="center"/>
    </xf>
    <xf numFmtId="0" fontId="32" fillId="7" borderId="8" xfId="0" applyFont="1" applyFill="1" applyBorder="1" applyAlignment="1">
      <alignment horizontal="left" vertical="center"/>
    </xf>
    <xf numFmtId="0" fontId="32" fillId="8" borderId="11" xfId="0" applyFont="1" applyFill="1" applyBorder="1" applyAlignment="1">
      <alignment horizontal="left" vertical="center"/>
    </xf>
    <xf numFmtId="0" fontId="32" fillId="7" borderId="11" xfId="0" applyFont="1" applyFill="1" applyBorder="1" applyAlignment="1">
      <alignment horizontal="left" vertical="center"/>
    </xf>
    <xf numFmtId="0" fontId="28" fillId="10" borderId="11" xfId="0" applyFont="1" applyFill="1" applyBorder="1" applyAlignment="1">
      <alignment horizontal="left" vertical="center"/>
    </xf>
    <xf numFmtId="167" fontId="28" fillId="10" borderId="12" xfId="0" applyNumberFormat="1" applyFont="1" applyFill="1" applyBorder="1" applyAlignment="1">
      <alignment horizontal="right"/>
    </xf>
    <xf numFmtId="167" fontId="28" fillId="10" borderId="13" xfId="0" applyNumberFormat="1" applyFont="1" applyFill="1" applyBorder="1" applyAlignment="1">
      <alignment horizontal="right"/>
    </xf>
    <xf numFmtId="168" fontId="23" fillId="8" borderId="16" xfId="0" applyNumberFormat="1" applyFont="1" applyFill="1" applyBorder="1" applyAlignment="1">
      <alignment horizontal="right"/>
    </xf>
    <xf numFmtId="0" fontId="28" fillId="10" borderId="14" xfId="0" applyFont="1" applyFill="1" applyBorder="1" applyAlignment="1">
      <alignment horizontal="left" vertical="center"/>
    </xf>
    <xf numFmtId="167" fontId="28" fillId="10" borderId="15" xfId="0" applyNumberFormat="1" applyFont="1" applyFill="1" applyBorder="1" applyAlignment="1">
      <alignment horizontal="right"/>
    </xf>
    <xf numFmtId="167" fontId="28" fillId="10" borderId="16" xfId="0" applyNumberFormat="1" applyFont="1" applyFill="1" applyBorder="1" applyAlignment="1">
      <alignment horizontal="right"/>
    </xf>
    <xf numFmtId="0" fontId="62" fillId="0" borderId="0" xfId="0" applyFont="1"/>
    <xf numFmtId="0" fontId="24" fillId="9" borderId="62" xfId="0" applyFont="1" applyFill="1" applyBorder="1" applyAlignment="1">
      <alignment horizontal="left" vertical="center"/>
    </xf>
    <xf numFmtId="0" fontId="24" fillId="9" borderId="63" xfId="0" applyFont="1" applyFill="1" applyBorder="1" applyAlignment="1">
      <alignment horizontal="left" vertical="center"/>
    </xf>
    <xf numFmtId="0" fontId="24" fillId="0" borderId="0" xfId="0" applyFont="1" applyAlignment="1">
      <alignment horizontal="left" vertical="center"/>
    </xf>
    <xf numFmtId="0" fontId="21" fillId="2" borderId="64" xfId="0" applyFont="1" applyFill="1" applyBorder="1" applyAlignment="1">
      <alignment horizontal="left" vertical="center"/>
    </xf>
    <xf numFmtId="171" fontId="21" fillId="2" borderId="65" xfId="0" applyNumberFormat="1" applyFont="1" applyFill="1" applyBorder="1" applyAlignment="1">
      <alignment horizontal="right"/>
    </xf>
    <xf numFmtId="171" fontId="23" fillId="7" borderId="10" xfId="0" applyNumberFormat="1" applyFont="1" applyFill="1" applyBorder="1" applyAlignment="1">
      <alignment horizontal="right"/>
    </xf>
    <xf numFmtId="171" fontId="23" fillId="8" borderId="13" xfId="0" applyNumberFormat="1" applyFont="1" applyFill="1" applyBorder="1" applyAlignment="1">
      <alignment horizontal="right"/>
    </xf>
    <xf numFmtId="171" fontId="23" fillId="7" borderId="16" xfId="0" applyNumberFormat="1" applyFont="1" applyFill="1" applyBorder="1" applyAlignment="1">
      <alignment horizontal="right"/>
    </xf>
    <xf numFmtId="0" fontId="24" fillId="9" borderId="66" xfId="0" applyFont="1" applyFill="1" applyBorder="1" applyAlignment="1">
      <alignment horizontal="left" vertical="center"/>
    </xf>
    <xf numFmtId="0" fontId="21" fillId="2" borderId="67" xfId="0" applyFont="1" applyFill="1" applyBorder="1" applyAlignment="1">
      <alignment horizontal="center" vertical="center"/>
    </xf>
    <xf numFmtId="0" fontId="21" fillId="2" borderId="65" xfId="0" applyFont="1" applyFill="1" applyBorder="1" applyAlignment="1">
      <alignment horizontal="center" vertical="center"/>
    </xf>
    <xf numFmtId="9" fontId="22" fillId="8" borderId="13" xfId="0" applyNumberFormat="1" applyFont="1" applyFill="1" applyBorder="1" applyAlignment="1">
      <alignment horizontal="right"/>
    </xf>
    <xf numFmtId="171" fontId="23" fillId="7" borderId="13" xfId="0" applyNumberFormat="1" applyFont="1" applyFill="1" applyBorder="1" applyAlignment="1">
      <alignment horizontal="right"/>
    </xf>
    <xf numFmtId="9" fontId="23" fillId="7" borderId="13" xfId="0" applyNumberFormat="1" applyFont="1" applyFill="1" applyBorder="1" applyAlignment="1">
      <alignment horizontal="right"/>
    </xf>
    <xf numFmtId="9" fontId="23" fillId="8" borderId="15" xfId="0" applyNumberFormat="1" applyFont="1" applyFill="1" applyBorder="1" applyAlignment="1">
      <alignment horizontal="right"/>
    </xf>
    <xf numFmtId="9" fontId="23" fillId="8" borderId="16" xfId="0" applyNumberFormat="1" applyFont="1" applyFill="1" applyBorder="1" applyAlignment="1">
      <alignment horizontal="right"/>
    </xf>
    <xf numFmtId="0" fontId="21" fillId="2" borderId="64" xfId="0" applyFont="1" applyFill="1" applyBorder="1" applyAlignment="1">
      <alignment horizontal="center" vertical="center"/>
    </xf>
    <xf numFmtId="1" fontId="21" fillId="2" borderId="67" xfId="0" applyNumberFormat="1" applyFont="1" applyFill="1" applyBorder="1" applyAlignment="1">
      <alignment horizontal="center" vertical="center"/>
    </xf>
    <xf numFmtId="1" fontId="21" fillId="2" borderId="65" xfId="0" applyNumberFormat="1" applyFont="1" applyFill="1" applyBorder="1" applyAlignment="1">
      <alignment horizontal="center" vertical="center"/>
    </xf>
    <xf numFmtId="0" fontId="30" fillId="7" borderId="8" xfId="0" applyFont="1" applyFill="1" applyBorder="1" applyAlignment="1">
      <alignment horizontal="left" vertical="center"/>
    </xf>
    <xf numFmtId="0" fontId="30" fillId="8" borderId="11" xfId="0" applyFont="1" applyFill="1" applyBorder="1" applyAlignment="1">
      <alignment horizontal="left" vertical="center"/>
    </xf>
    <xf numFmtId="0" fontId="30" fillId="7" borderId="11" xfId="0" applyFont="1" applyFill="1" applyBorder="1" applyAlignment="1">
      <alignment horizontal="left" vertical="center"/>
    </xf>
    <xf numFmtId="0" fontId="29" fillId="10" borderId="8" xfId="0" applyFont="1" applyFill="1" applyBorder="1" applyAlignment="1">
      <alignment horizontal="left" vertical="center"/>
    </xf>
    <xf numFmtId="171" fontId="21" fillId="10" borderId="9" xfId="0" applyNumberFormat="1" applyFont="1" applyFill="1" applyBorder="1" applyAlignment="1">
      <alignment horizontal="right"/>
    </xf>
    <xf numFmtId="0" fontId="29" fillId="10" borderId="11" xfId="0" applyFont="1" applyFill="1" applyBorder="1" applyAlignment="1">
      <alignment horizontal="left" vertical="center"/>
    </xf>
    <xf numFmtId="171" fontId="21" fillId="10" borderId="13" xfId="0" applyNumberFormat="1" applyFont="1" applyFill="1" applyBorder="1" applyAlignment="1">
      <alignment horizontal="right"/>
    </xf>
    <xf numFmtId="164" fontId="22" fillId="8" borderId="15" xfId="0" applyNumberFormat="1" applyFont="1" applyFill="1" applyBorder="1" applyAlignment="1">
      <alignment horizontal="right"/>
    </xf>
    <xf numFmtId="164" fontId="22" fillId="8" borderId="16" xfId="0" applyNumberFormat="1" applyFont="1" applyFill="1" applyBorder="1" applyAlignment="1">
      <alignment horizontal="right"/>
    </xf>
    <xf numFmtId="0" fontId="63" fillId="15" borderId="1" xfId="0" applyFont="1" applyFill="1" applyBorder="1" applyAlignment="1">
      <alignment horizontal="left" vertical="center"/>
    </xf>
    <xf numFmtId="166" fontId="64" fillId="0" borderId="0" xfId="0" applyNumberFormat="1" applyFont="1"/>
    <xf numFmtId="0" fontId="16" fillId="0" borderId="0" xfId="0" applyFont="1" applyAlignment="1">
      <alignment vertical="top" wrapText="1"/>
    </xf>
    <xf numFmtId="0" fontId="65" fillId="0" borderId="0" xfId="0" applyFont="1"/>
    <xf numFmtId="9" fontId="23" fillId="8" borderId="13" xfId="0" applyNumberFormat="1" applyFont="1" applyFill="1" applyBorder="1" applyAlignment="1">
      <alignment horizontal="right"/>
    </xf>
    <xf numFmtId="171" fontId="23" fillId="8" borderId="16" xfId="0" applyNumberFormat="1" applyFont="1" applyFill="1" applyBorder="1" applyAlignment="1">
      <alignment horizontal="right"/>
    </xf>
    <xf numFmtId="171" fontId="22" fillId="8" borderId="13" xfId="0" applyNumberFormat="1" applyFont="1" applyFill="1" applyBorder="1" applyAlignment="1">
      <alignment horizontal="right"/>
    </xf>
    <xf numFmtId="171" fontId="23" fillId="8" borderId="15" xfId="0" applyNumberFormat="1" applyFont="1" applyFill="1" applyBorder="1" applyAlignment="1">
      <alignment horizontal="right"/>
    </xf>
    <xf numFmtId="9" fontId="21" fillId="2" borderId="7" xfId="0" applyNumberFormat="1" applyFont="1" applyFill="1" applyBorder="1" applyAlignment="1">
      <alignment horizontal="right"/>
    </xf>
    <xf numFmtId="9" fontId="23" fillId="7" borderId="10" xfId="0" applyNumberFormat="1" applyFont="1" applyFill="1" applyBorder="1" applyAlignment="1">
      <alignment horizontal="right"/>
    </xf>
    <xf numFmtId="9" fontId="23" fillId="7" borderId="16" xfId="0" applyNumberFormat="1" applyFont="1" applyFill="1" applyBorder="1" applyAlignment="1">
      <alignment horizontal="right"/>
    </xf>
    <xf numFmtId="0" fontId="66" fillId="2" borderId="1" xfId="0" applyFont="1" applyFill="1" applyBorder="1"/>
    <xf numFmtId="0" fontId="67" fillId="11" borderId="1" xfId="0" applyFont="1" applyFill="1" applyBorder="1"/>
    <xf numFmtId="0" fontId="21" fillId="2" borderId="7" xfId="0" applyFont="1" applyFill="1" applyBorder="1"/>
    <xf numFmtId="0" fontId="23" fillId="7" borderId="43" xfId="0" applyFont="1" applyFill="1" applyBorder="1"/>
    <xf numFmtId="164" fontId="23" fillId="7" borderId="16" xfId="0" applyNumberFormat="1" applyFont="1" applyFill="1" applyBorder="1" applyAlignment="1">
      <alignment horizontal="right"/>
    </xf>
    <xf numFmtId="0" fontId="24" fillId="9" borderId="1" xfId="0" applyFont="1" applyFill="1" applyBorder="1" applyAlignment="1">
      <alignment horizontal="left" vertical="center"/>
    </xf>
    <xf numFmtId="9" fontId="21" fillId="2" borderId="6" xfId="0" applyNumberFormat="1" applyFont="1" applyFill="1" applyBorder="1" applyAlignment="1">
      <alignment horizontal="right"/>
    </xf>
    <xf numFmtId="0" fontId="23" fillId="7" borderId="42" xfId="0" applyFont="1" applyFill="1" applyBorder="1" applyAlignment="1">
      <alignment horizontal="left" vertical="center"/>
    </xf>
    <xf numFmtId="9" fontId="23" fillId="7" borderId="44" xfId="0" applyNumberFormat="1" applyFont="1" applyFill="1" applyBorder="1" applyAlignment="1">
      <alignment horizontal="right"/>
    </xf>
    <xf numFmtId="171" fontId="23" fillId="7" borderId="43" xfId="0" applyNumberFormat="1" applyFont="1" applyFill="1" applyBorder="1" applyAlignment="1">
      <alignment horizontal="right"/>
    </xf>
    <xf numFmtId="0" fontId="68" fillId="2" borderId="7" xfId="0" applyFont="1" applyFill="1" applyBorder="1"/>
    <xf numFmtId="0" fontId="69" fillId="7" borderId="10" xfId="0" applyFont="1" applyFill="1" applyBorder="1"/>
    <xf numFmtId="0" fontId="70" fillId="8" borderId="13" xfId="0" applyFont="1" applyFill="1" applyBorder="1"/>
    <xf numFmtId="0" fontId="71" fillId="7" borderId="13" xfId="0" applyFont="1" applyFill="1" applyBorder="1"/>
    <xf numFmtId="0" fontId="72" fillId="8" borderId="16" xfId="0" applyFont="1" applyFill="1" applyBorder="1"/>
    <xf numFmtId="171" fontId="54" fillId="0" borderId="0" xfId="0" applyNumberFormat="1" applyFont="1" applyAlignment="1">
      <alignment horizontal="right"/>
    </xf>
    <xf numFmtId="0" fontId="15" fillId="0" borderId="0" xfId="0" applyFont="1" applyAlignment="1">
      <alignment horizontal="left" vertical="center"/>
    </xf>
    <xf numFmtId="0" fontId="19" fillId="14" borderId="1" xfId="0" applyFont="1" applyFill="1" applyBorder="1" applyAlignment="1">
      <alignment horizontal="center" vertical="center"/>
    </xf>
    <xf numFmtId="164" fontId="45" fillId="0" borderId="0" xfId="0" applyNumberFormat="1" applyFont="1" applyAlignment="1">
      <alignment horizontal="right"/>
    </xf>
    <xf numFmtId="171" fontId="73" fillId="16" borderId="1" xfId="0" applyNumberFormat="1" applyFont="1" applyFill="1" applyBorder="1" applyAlignment="1">
      <alignment horizontal="right"/>
    </xf>
    <xf numFmtId="171" fontId="45" fillId="0" borderId="0" xfId="0" applyNumberFormat="1" applyFont="1" applyAlignment="1">
      <alignment horizontal="right"/>
    </xf>
    <xf numFmtId="0" fontId="19" fillId="5" borderId="1" xfId="0" applyFont="1" applyFill="1" applyBorder="1" applyAlignment="1">
      <alignment horizontal="center" vertical="center"/>
    </xf>
    <xf numFmtId="1" fontId="19" fillId="5" borderId="1" xfId="0" applyNumberFormat="1" applyFont="1" applyFill="1" applyBorder="1" applyAlignment="1">
      <alignment horizontal="center" vertical="center"/>
    </xf>
    <xf numFmtId="0" fontId="74" fillId="0" borderId="0" xfId="0" applyFont="1" applyAlignment="1">
      <alignment horizontal="left" vertical="center"/>
    </xf>
    <xf numFmtId="164" fontId="61" fillId="0" borderId="0" xfId="0" applyNumberFormat="1" applyFont="1" applyAlignment="1">
      <alignment horizontal="right"/>
    </xf>
    <xf numFmtId="164" fontId="61" fillId="17" borderId="1" xfId="0" applyNumberFormat="1" applyFont="1" applyFill="1" applyBorder="1" applyAlignment="1">
      <alignment horizontal="right"/>
    </xf>
    <xf numFmtId="164" fontId="15" fillId="17" borderId="18" xfId="0" applyNumberFormat="1" applyFont="1" applyFill="1" applyBorder="1" applyAlignment="1">
      <alignment horizontal="right"/>
    </xf>
    <xf numFmtId="171" fontId="61" fillId="0" borderId="0" xfId="0" applyNumberFormat="1" applyFont="1" applyAlignment="1">
      <alignment horizontal="right"/>
    </xf>
    <xf numFmtId="0" fontId="24" fillId="9" borderId="2" xfId="0" applyFont="1" applyFill="1" applyBorder="1" applyAlignment="1">
      <alignment horizontal="left" vertical="center"/>
    </xf>
    <xf numFmtId="0" fontId="14" fillId="0" borderId="4" xfId="0" applyFont="1" applyBorder="1"/>
    <xf numFmtId="0" fontId="14" fillId="0" borderId="3" xfId="0" applyFont="1" applyBorder="1"/>
    <xf numFmtId="0" fontId="13" fillId="3" borderId="2" xfId="0" applyFont="1" applyFill="1" applyBorder="1" applyAlignment="1">
      <alignment horizontal="left" vertical="center"/>
    </xf>
    <xf numFmtId="0" fontId="19" fillId="5" borderId="2" xfId="0" applyFont="1" applyFill="1" applyBorder="1"/>
    <xf numFmtId="0" fontId="20" fillId="6" borderId="2" xfId="0" applyFont="1" applyFill="1" applyBorder="1" applyAlignment="1">
      <alignment vertical="top" wrapText="1"/>
    </xf>
    <xf numFmtId="0" fontId="24" fillId="9" borderId="2" xfId="0" applyFont="1" applyFill="1" applyBorder="1"/>
    <xf numFmtId="0" fontId="29" fillId="2" borderId="20" xfId="0" applyFont="1" applyFill="1" applyBorder="1"/>
    <xf numFmtId="0" fontId="14" fillId="0" borderId="21" xfId="0" applyFont="1" applyBorder="1"/>
    <xf numFmtId="0" fontId="14" fillId="0" borderId="22" xfId="0" applyFont="1" applyBorder="1"/>
    <xf numFmtId="0" fontId="30" fillId="7" borderId="23" xfId="0" applyFont="1" applyFill="1" applyBorder="1"/>
    <xf numFmtId="0" fontId="14" fillId="0" borderId="24" xfId="0" applyFont="1" applyBorder="1"/>
    <xf numFmtId="0" fontId="14" fillId="0" borderId="25" xfId="0" applyFont="1" applyBorder="1"/>
    <xf numFmtId="0" fontId="30" fillId="8" borderId="26" xfId="0" applyFont="1" applyFill="1" applyBorder="1"/>
    <xf numFmtId="0" fontId="14" fillId="0" borderId="27" xfId="0" applyFont="1" applyBorder="1"/>
    <xf numFmtId="0" fontId="14" fillId="0" borderId="28" xfId="0" applyFont="1" applyBorder="1"/>
    <xf numFmtId="0" fontId="30" fillId="7" borderId="29" xfId="0" applyFont="1" applyFill="1" applyBorder="1"/>
    <xf numFmtId="0" fontId="14" fillId="0" borderId="30" xfId="0" applyFont="1" applyBorder="1"/>
    <xf numFmtId="0" fontId="14" fillId="0" borderId="31" xfId="0" applyFont="1" applyBorder="1"/>
    <xf numFmtId="0" fontId="56" fillId="5" borderId="2" xfId="0" applyFont="1" applyFill="1" applyBorder="1"/>
    <xf numFmtId="0" fontId="22" fillId="8" borderId="45" xfId="0" applyFont="1" applyFill="1" applyBorder="1"/>
    <xf numFmtId="0" fontId="14" fillId="0" borderId="46" xfId="0" applyFont="1" applyBorder="1"/>
    <xf numFmtId="0" fontId="14" fillId="0" borderId="47" xfId="0" applyFont="1" applyBorder="1"/>
    <xf numFmtId="0" fontId="14" fillId="0" borderId="48" xfId="0" applyFont="1" applyBorder="1"/>
    <xf numFmtId="0" fontId="14" fillId="0" borderId="49" xfId="0" applyFont="1" applyBorder="1"/>
    <xf numFmtId="0" fontId="14" fillId="0" borderId="50" xfId="0" applyFont="1" applyBorder="1"/>
    <xf numFmtId="0" fontId="24" fillId="9" borderId="68" xfId="0" applyFont="1" applyFill="1" applyBorder="1" applyAlignment="1">
      <alignment horizontal="left" vertical="center"/>
    </xf>
    <xf numFmtId="0" fontId="14" fillId="0" borderId="69" xfId="0" applyFont="1" applyBorder="1"/>
    <xf numFmtId="0" fontId="14" fillId="0" borderId="70" xfId="0" applyFont="1" applyBorder="1"/>
    <xf numFmtId="0" fontId="44" fillId="0" borderId="0" xfId="0" applyFont="1"/>
    <xf numFmtId="0" fontId="0" fillId="0" borderId="0" xfId="0"/>
    <xf numFmtId="0" fontId="16" fillId="0" borderId="0" xfId="0" applyFont="1" applyAlignment="1">
      <alignment vertical="top" wrapText="1"/>
    </xf>
    <xf numFmtId="0" fontId="75" fillId="0" borderId="0" xfId="0" applyFont="1"/>
  </cellXfs>
  <cellStyles count="1">
    <cellStyle name="Normal" xfId="0" builtinId="0"/>
  </cellStyles>
  <dxfs count="1">
    <dxf>
      <fill>
        <patternFill patternType="solid">
          <fgColor rgb="FFFCE4D6"/>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300" b="0" i="0">
                <a:solidFill>
                  <a:srgbClr val="757575"/>
                </a:solidFill>
                <a:latin typeface="Arial"/>
              </a:defRPr>
            </a:pPr>
            <a:r>
              <a:rPr lang="en-US" sz="1300" b="0" i="0">
                <a:solidFill>
                  <a:srgbClr val="757575"/>
                </a:solidFill>
                <a:latin typeface="Arial"/>
              </a:rPr>
              <a:t>SOTP — Segment EV ($Bn) by Scenario</a:t>
            </a:r>
          </a:p>
        </c:rich>
      </c:tx>
      <c:overlay val="0"/>
    </c:title>
    <c:autoTitleDeleted val="0"/>
    <c:plotArea>
      <c:layout/>
      <c:barChart>
        <c:barDir val="col"/>
        <c:grouping val="clustered"/>
        <c:varyColors val="1"/>
        <c:ser>
          <c:idx val="0"/>
          <c:order val="0"/>
          <c:tx>
            <c:v>Bear EV</c:v>
          </c:tx>
          <c:spPr>
            <a:solidFill>
              <a:srgbClr val="9CA3B0"/>
            </a:solidFill>
            <a:ln cmpd="sng">
              <a:solidFill>
                <a:srgbClr val="000000"/>
              </a:solidFill>
            </a:ln>
          </c:spPr>
          <c:invertIfNegative val="1"/>
          <c:cat>
            <c:strRef>
              <c:f>'Sum of Parts'!$P$9:$P$20</c:f>
              <c:strCache>
                <c:ptCount val="12"/>
                <c:pt idx="0">
                  <c:v>Starlink Connectivity</c:v>
                </c:pt>
                <c:pt idx="1">
                  <c:v>Starlink D2C</c:v>
                </c:pt>
                <c:pt idx="2">
                  <c:v>Launch Services</c:v>
                </c:pt>
                <c:pt idx="3">
                  <c:v>Colossus DCs</c:v>
                </c:pt>
                <c:pt idx="4">
                  <c:v>Starshield</c:v>
                </c:pt>
                <c:pt idx="5">
                  <c:v>xAI Software</c:v>
                </c:pt>
                <c:pt idx="6">
                  <c:v>Crewed Spaceflight</c:v>
                </c:pt>
                <c:pt idx="7">
                  <c:v>Terafab</c:v>
                </c:pt>
                <c:pt idx="8">
                  <c:v>X Platform</c:v>
                </c:pt>
                <c:pt idx="9">
                  <c:v>Orbital DCs</c:v>
                </c:pt>
                <c:pt idx="10">
                  <c:v>Other Space Services</c:v>
                </c:pt>
                <c:pt idx="11">
                  <c:v>Deep Space Optionality</c:v>
                </c:pt>
              </c:strCache>
            </c:strRef>
          </c:cat>
          <c:val>
            <c:numRef>
              <c:f>'Sum of Parts'!$Q$9:$Q$20</c:f>
              <c:numCache>
                <c:formatCode>General</c:formatCode>
                <c:ptCount val="12"/>
                <c:pt idx="0">
                  <c:v>83.699617616939918</c:v>
                </c:pt>
                <c:pt idx="1">
                  <c:v>28.292796594436986</c:v>
                </c:pt>
                <c:pt idx="2">
                  <c:v>76.260264748249639</c:v>
                </c:pt>
                <c:pt idx="3">
                  <c:v>58.81741623833296</c:v>
                </c:pt>
                <c:pt idx="4">
                  <c:v>42.070067425641085</c:v>
                </c:pt>
                <c:pt idx="5">
                  <c:v>13.413769156544456</c:v>
                </c:pt>
                <c:pt idx="6">
                  <c:v>6.9689925309554059</c:v>
                </c:pt>
                <c:pt idx="7">
                  <c:v>6.2297376484760205</c:v>
                </c:pt>
                <c:pt idx="8">
                  <c:v>7.8463845105988508</c:v>
                </c:pt>
                <c:pt idx="9">
                  <c:v>2.328247642765445</c:v>
                </c:pt>
                <c:pt idx="10">
                  <c:v>0.49729509453765408</c:v>
                </c:pt>
                <c:pt idx="11">
                  <c:v>1.7110895447739194E-3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AB8-0E41-8DCE-43A142944DAD}"/>
            </c:ext>
          </c:extLst>
        </c:ser>
        <c:ser>
          <c:idx val="1"/>
          <c:order val="1"/>
          <c:tx>
            <c:v>Base EV</c:v>
          </c:tx>
          <c:spPr>
            <a:solidFill>
              <a:srgbClr val="1F2A44"/>
            </a:solidFill>
            <a:ln cmpd="sng">
              <a:solidFill>
                <a:srgbClr val="000000"/>
              </a:solidFill>
            </a:ln>
          </c:spPr>
          <c:invertIfNegative val="1"/>
          <c:dLbls>
            <c:numFmt formatCode="[$$-409]#\,##0" sourceLinked="0"/>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 of Parts'!$P$9:$P$20</c:f>
              <c:strCache>
                <c:ptCount val="12"/>
                <c:pt idx="0">
                  <c:v>Starlink Connectivity</c:v>
                </c:pt>
                <c:pt idx="1">
                  <c:v>Starlink D2C</c:v>
                </c:pt>
                <c:pt idx="2">
                  <c:v>Launch Services</c:v>
                </c:pt>
                <c:pt idx="3">
                  <c:v>Colossus DCs</c:v>
                </c:pt>
                <c:pt idx="4">
                  <c:v>Starshield</c:v>
                </c:pt>
                <c:pt idx="5">
                  <c:v>xAI Software</c:v>
                </c:pt>
                <c:pt idx="6">
                  <c:v>Crewed Spaceflight</c:v>
                </c:pt>
                <c:pt idx="7">
                  <c:v>Terafab</c:v>
                </c:pt>
                <c:pt idx="8">
                  <c:v>X Platform</c:v>
                </c:pt>
                <c:pt idx="9">
                  <c:v>Orbital DCs</c:v>
                </c:pt>
                <c:pt idx="10">
                  <c:v>Other Space Services</c:v>
                </c:pt>
                <c:pt idx="11">
                  <c:v>Deep Space Optionality</c:v>
                </c:pt>
              </c:strCache>
            </c:strRef>
          </c:cat>
          <c:val>
            <c:numRef>
              <c:f>'Sum of Parts'!$R$9:$R$20</c:f>
              <c:numCache>
                <c:formatCode>General</c:formatCode>
                <c:ptCount val="12"/>
                <c:pt idx="0">
                  <c:v>744.56900290970714</c:v>
                </c:pt>
                <c:pt idx="1">
                  <c:v>379.86153941036076</c:v>
                </c:pt>
                <c:pt idx="2">
                  <c:v>323.89645198788781</c:v>
                </c:pt>
                <c:pt idx="3">
                  <c:v>328.72531960090345</c:v>
                </c:pt>
                <c:pt idx="4">
                  <c:v>190.05679144644381</c:v>
                </c:pt>
                <c:pt idx="5">
                  <c:v>85.945249417139422</c:v>
                </c:pt>
                <c:pt idx="6">
                  <c:v>63.489347640129054</c:v>
                </c:pt>
                <c:pt idx="7">
                  <c:v>53.956821204035307</c:v>
                </c:pt>
                <c:pt idx="8">
                  <c:v>53.474934268233625</c:v>
                </c:pt>
                <c:pt idx="9">
                  <c:v>26.711956429445078</c:v>
                </c:pt>
                <c:pt idx="10">
                  <c:v>6.1079729280257098</c:v>
                </c:pt>
                <c:pt idx="11">
                  <c:v>1.5457795069976989E-2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AB8-0E41-8DCE-43A142944DAD}"/>
            </c:ext>
          </c:extLst>
        </c:ser>
        <c:ser>
          <c:idx val="2"/>
          <c:order val="2"/>
          <c:tx>
            <c:v>Bull EV</c:v>
          </c:tx>
          <c:spPr>
            <a:solidFill>
              <a:srgbClr val="C9A24B"/>
            </a:solidFill>
            <a:ln cmpd="sng">
              <a:solidFill>
                <a:srgbClr val="000000"/>
              </a:solidFill>
            </a:ln>
          </c:spPr>
          <c:invertIfNegative val="1"/>
          <c:cat>
            <c:strRef>
              <c:f>'Sum of Parts'!$P$9:$P$20</c:f>
              <c:strCache>
                <c:ptCount val="12"/>
                <c:pt idx="0">
                  <c:v>Starlink Connectivity</c:v>
                </c:pt>
                <c:pt idx="1">
                  <c:v>Starlink D2C</c:v>
                </c:pt>
                <c:pt idx="2">
                  <c:v>Launch Services</c:v>
                </c:pt>
                <c:pt idx="3">
                  <c:v>Colossus DCs</c:v>
                </c:pt>
                <c:pt idx="4">
                  <c:v>Starshield</c:v>
                </c:pt>
                <c:pt idx="5">
                  <c:v>xAI Software</c:v>
                </c:pt>
                <c:pt idx="6">
                  <c:v>Crewed Spaceflight</c:v>
                </c:pt>
                <c:pt idx="7">
                  <c:v>Terafab</c:v>
                </c:pt>
                <c:pt idx="8">
                  <c:v>X Platform</c:v>
                </c:pt>
                <c:pt idx="9">
                  <c:v>Orbital DCs</c:v>
                </c:pt>
                <c:pt idx="10">
                  <c:v>Other Space Services</c:v>
                </c:pt>
                <c:pt idx="11">
                  <c:v>Deep Space Optionality</c:v>
                </c:pt>
              </c:strCache>
            </c:strRef>
          </c:cat>
          <c:val>
            <c:numRef>
              <c:f>'Sum of Parts'!$S$9:$S$20</c:f>
              <c:numCache>
                <c:formatCode>General</c:formatCode>
                <c:ptCount val="12"/>
                <c:pt idx="0">
                  <c:v>1638.0518064013559</c:v>
                </c:pt>
                <c:pt idx="1">
                  <c:v>835.6953867027936</c:v>
                </c:pt>
                <c:pt idx="2">
                  <c:v>712.57219437335311</c:v>
                </c:pt>
                <c:pt idx="3">
                  <c:v>723.19570312198766</c:v>
                </c:pt>
                <c:pt idx="4">
                  <c:v>418.12494118217649</c:v>
                </c:pt>
                <c:pt idx="5">
                  <c:v>189.07954871770676</c:v>
                </c:pt>
                <c:pt idx="6">
                  <c:v>139.67656480828393</c:v>
                </c:pt>
                <c:pt idx="7">
                  <c:v>118.7050066488777</c:v>
                </c:pt>
                <c:pt idx="8">
                  <c:v>117.644855390114</c:v>
                </c:pt>
                <c:pt idx="9">
                  <c:v>77.017300546987414</c:v>
                </c:pt>
                <c:pt idx="10">
                  <c:v>13.437540441656562</c:v>
                </c:pt>
                <c:pt idx="11">
                  <c:v>5.5648062251917159E-2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AB8-0E41-8DCE-43A142944DAD}"/>
            </c:ext>
          </c:extLst>
        </c:ser>
        <c:dLbls>
          <c:showLegendKey val="0"/>
          <c:showVal val="0"/>
          <c:showCatName val="0"/>
          <c:showSerName val="0"/>
          <c:showPercent val="0"/>
          <c:showBubbleSize val="0"/>
        </c:dLbls>
        <c:gapWidth val="150"/>
        <c:axId val="682245858"/>
        <c:axId val="1753062065"/>
      </c:barChart>
      <c:catAx>
        <c:axId val="682245858"/>
        <c:scaling>
          <c:orientation val="minMax"/>
        </c:scaling>
        <c:delete val="0"/>
        <c:axPos val="b"/>
        <c:title>
          <c:tx>
            <c:rich>
              <a:bodyPr/>
              <a:lstStyle/>
              <a:p>
                <a:pPr lvl="0">
                  <a:defRPr sz="1300" b="0" i="0">
                    <a:solidFill>
                      <a:srgbClr val="000000"/>
                    </a:solidFill>
                    <a:latin typeface="Arial"/>
                  </a:defRPr>
                </a:pPr>
                <a:r>
                  <a:rPr lang="en-US" sz="1300" b="0" i="0">
                    <a:solidFill>
                      <a:srgbClr val="000000"/>
                    </a:solidFill>
                    <a:latin typeface="Arial"/>
                  </a:rPr>
                  <a:t>Business segment</a:t>
                </a:r>
              </a:p>
            </c:rich>
          </c:tx>
          <c:overlay val="0"/>
        </c:title>
        <c:numFmt formatCode="General" sourceLinked="0"/>
        <c:majorTickMark val="none"/>
        <c:minorTickMark val="none"/>
        <c:tickLblPos val="nextTo"/>
        <c:txPr>
          <a:bodyPr/>
          <a:lstStyle/>
          <a:p>
            <a:pPr lvl="0">
              <a:defRPr sz="800" b="0" i="0">
                <a:solidFill>
                  <a:srgbClr val="000000"/>
                </a:solidFill>
                <a:latin typeface="Calibri"/>
              </a:defRPr>
            </a:pPr>
            <a:endParaRPr lang="en-US"/>
          </a:p>
        </c:txPr>
        <c:crossAx val="1753062065"/>
        <c:crosses val="autoZero"/>
        <c:auto val="1"/>
        <c:lblAlgn val="ctr"/>
        <c:lblOffset val="100"/>
        <c:noMultiLvlLbl val="1"/>
      </c:catAx>
      <c:valAx>
        <c:axId val="1753062065"/>
        <c:scaling>
          <c:orientation val="minMax"/>
        </c:scaling>
        <c:delete val="0"/>
        <c:axPos val="l"/>
        <c:majorGridlines>
          <c:spPr>
            <a:ln>
              <a:solidFill>
                <a:srgbClr val="B7B7B7"/>
              </a:solidFill>
            </a:ln>
          </c:spPr>
        </c:majorGridlines>
        <c:title>
          <c:tx>
            <c:rich>
              <a:bodyPr/>
              <a:lstStyle/>
              <a:p>
                <a:pPr lvl="0">
                  <a:defRPr sz="1300" b="0" i="0">
                    <a:solidFill>
                      <a:srgbClr val="000000"/>
                    </a:solidFill>
                    <a:latin typeface="Arial"/>
                  </a:defRPr>
                </a:pPr>
                <a:r>
                  <a:rPr lang="en-US" sz="1300" b="0" i="0">
                    <a:solidFill>
                      <a:srgbClr val="000000"/>
                    </a:solidFill>
                    <a:latin typeface="Arial"/>
                  </a:rPr>
                  <a:t>EV ($Bn)</a:t>
                </a:r>
              </a:p>
            </c:rich>
          </c:tx>
          <c:overlay val="0"/>
        </c:title>
        <c:numFmt formatCode="#\,##0" sourceLinked="0"/>
        <c:majorTickMark val="none"/>
        <c:minorTickMark val="none"/>
        <c:tickLblPos val="nextTo"/>
        <c:spPr>
          <a:ln/>
        </c:spPr>
        <c:txPr>
          <a:bodyPr/>
          <a:lstStyle/>
          <a:p>
            <a:pPr lvl="0">
              <a:defRPr sz="1000" b="0" i="0">
                <a:solidFill>
                  <a:srgbClr val="000000"/>
                </a:solidFill>
                <a:latin typeface="Arial"/>
              </a:defRPr>
            </a:pPr>
            <a:endParaRPr lang="en-US"/>
          </a:p>
        </c:txPr>
        <c:crossAx val="682245858"/>
        <c:crosses val="autoZero"/>
        <c:crossBetween val="between"/>
      </c:valAx>
    </c:plotArea>
    <c:legend>
      <c:legendPos val="t"/>
      <c:overlay val="0"/>
      <c:txPr>
        <a:bodyPr/>
        <a:lstStyle/>
        <a:p>
          <a:pPr lvl="0">
            <a:defRPr sz="1000" b="0" i="0">
              <a:solidFill>
                <a:srgbClr val="1A1A1A"/>
              </a:solidFill>
              <a:latin typeface="Arial"/>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300" b="0" i="0">
                <a:solidFill>
                  <a:srgbClr val="757575"/>
                </a:solidFill>
                <a:latin typeface="Arial"/>
              </a:defRPr>
            </a:pPr>
            <a:r>
              <a:rPr lang="en-US" sz="1300" b="0" i="0">
                <a:solidFill>
                  <a:srgbClr val="757575"/>
                </a:solidFill>
                <a:latin typeface="Arial"/>
              </a:rPr>
              <a:t>SOTP Cumulative Build — How Segments Stack to Total EV ($Bn)</a:t>
            </a:r>
          </a:p>
        </c:rich>
      </c:tx>
      <c:overlay val="0"/>
    </c:title>
    <c:autoTitleDeleted val="0"/>
    <c:plotArea>
      <c:layout/>
      <c:lineChart>
        <c:grouping val="standard"/>
        <c:varyColors val="1"/>
        <c:ser>
          <c:idx val="0"/>
          <c:order val="0"/>
          <c:tx>
            <c:v>Base cumulative</c:v>
          </c:tx>
          <c:spPr>
            <a:ln w="38100" cmpd="sng">
              <a:solidFill>
                <a:srgbClr val="1F2A44">
                  <a:alpha val="100000"/>
                </a:srgbClr>
              </a:solidFill>
              <a:prstDash val="solid"/>
            </a:ln>
          </c:spPr>
          <c:marker>
            <c:symbol val="none"/>
          </c:marker>
          <c:cat>
            <c:strRef>
              <c:f>'Sum of Parts'!$U$9:$U$20</c:f>
              <c:strCache>
                <c:ptCount val="12"/>
                <c:pt idx="0">
                  <c:v>Starlink Connectivity</c:v>
                </c:pt>
                <c:pt idx="1">
                  <c:v>Starlink D2C</c:v>
                </c:pt>
                <c:pt idx="2">
                  <c:v>Launch Services</c:v>
                </c:pt>
                <c:pt idx="3">
                  <c:v>Colossus DCs</c:v>
                </c:pt>
                <c:pt idx="4">
                  <c:v>Starshield</c:v>
                </c:pt>
                <c:pt idx="5">
                  <c:v>xAI Software</c:v>
                </c:pt>
                <c:pt idx="6">
                  <c:v>Crewed Spaceflight</c:v>
                </c:pt>
                <c:pt idx="7">
                  <c:v>Terafab</c:v>
                </c:pt>
                <c:pt idx="8">
                  <c:v>X Platform</c:v>
                </c:pt>
                <c:pt idx="9">
                  <c:v>Orbital DCs</c:v>
                </c:pt>
                <c:pt idx="10">
                  <c:v>Other Space Services</c:v>
                </c:pt>
                <c:pt idx="11">
                  <c:v>Deep Space Optionality</c:v>
                </c:pt>
              </c:strCache>
            </c:strRef>
          </c:cat>
          <c:val>
            <c:numRef>
              <c:f>'Sum of Parts'!$W$9:$W$20</c:f>
              <c:numCache>
                <c:formatCode>General</c:formatCode>
                <c:ptCount val="12"/>
                <c:pt idx="0">
                  <c:v>744.56900290970714</c:v>
                </c:pt>
                <c:pt idx="1">
                  <c:v>1124.4305423200678</c:v>
                </c:pt>
                <c:pt idx="2">
                  <c:v>1448.3269943079556</c:v>
                </c:pt>
                <c:pt idx="3">
                  <c:v>1777.0523139088591</c:v>
                </c:pt>
                <c:pt idx="4">
                  <c:v>1967.109105355303</c:v>
                </c:pt>
                <c:pt idx="5">
                  <c:v>2053.0543547724424</c:v>
                </c:pt>
                <c:pt idx="6">
                  <c:v>2116.5437024125713</c:v>
                </c:pt>
                <c:pt idx="7">
                  <c:v>2170.5005236166066</c:v>
                </c:pt>
                <c:pt idx="8">
                  <c:v>2223.9754578848401</c:v>
                </c:pt>
                <c:pt idx="9">
                  <c:v>2250.687414314285</c:v>
                </c:pt>
                <c:pt idx="10">
                  <c:v>2256.7953872423109</c:v>
                </c:pt>
                <c:pt idx="11">
                  <c:v>2256.8108450373807</c:v>
                </c:pt>
              </c:numCache>
            </c:numRef>
          </c:val>
          <c:smooth val="0"/>
          <c:extLst>
            <c:ext xmlns:c16="http://schemas.microsoft.com/office/drawing/2014/chart" uri="{C3380CC4-5D6E-409C-BE32-E72D297353CC}">
              <c16:uniqueId val="{00000000-E1BD-0B47-96C5-3E17F367EBBE}"/>
            </c:ext>
          </c:extLst>
        </c:ser>
        <c:ser>
          <c:idx val="1"/>
          <c:order val="1"/>
          <c:tx>
            <c:v>Bear cumulative</c:v>
          </c:tx>
          <c:spPr>
            <a:ln w="19050" cmpd="sng">
              <a:solidFill>
                <a:srgbClr val="9CA3B0">
                  <a:alpha val="100000"/>
                </a:srgbClr>
              </a:solidFill>
              <a:prstDash val="solid"/>
            </a:ln>
          </c:spPr>
          <c:marker>
            <c:symbol val="none"/>
          </c:marker>
          <c:cat>
            <c:strRef>
              <c:f>'Sum of Parts'!$U$9:$U$20</c:f>
              <c:strCache>
                <c:ptCount val="12"/>
                <c:pt idx="0">
                  <c:v>Starlink Connectivity</c:v>
                </c:pt>
                <c:pt idx="1">
                  <c:v>Starlink D2C</c:v>
                </c:pt>
                <c:pt idx="2">
                  <c:v>Launch Services</c:v>
                </c:pt>
                <c:pt idx="3">
                  <c:v>Colossus DCs</c:v>
                </c:pt>
                <c:pt idx="4">
                  <c:v>Starshield</c:v>
                </c:pt>
                <c:pt idx="5">
                  <c:v>xAI Software</c:v>
                </c:pt>
                <c:pt idx="6">
                  <c:v>Crewed Spaceflight</c:v>
                </c:pt>
                <c:pt idx="7">
                  <c:v>Terafab</c:v>
                </c:pt>
                <c:pt idx="8">
                  <c:v>X Platform</c:v>
                </c:pt>
                <c:pt idx="9">
                  <c:v>Orbital DCs</c:v>
                </c:pt>
                <c:pt idx="10">
                  <c:v>Other Space Services</c:v>
                </c:pt>
                <c:pt idx="11">
                  <c:v>Deep Space Optionality</c:v>
                </c:pt>
              </c:strCache>
            </c:strRef>
          </c:cat>
          <c:val>
            <c:numRef>
              <c:f>'Sum of Parts'!$Y$9:$Y$20</c:f>
              <c:numCache>
                <c:formatCode>General</c:formatCode>
                <c:ptCount val="12"/>
                <c:pt idx="0">
                  <c:v>83.699617616939918</c:v>
                </c:pt>
                <c:pt idx="1">
                  <c:v>111.99241421137691</c:v>
                </c:pt>
                <c:pt idx="2">
                  <c:v>188.25267895962656</c:v>
                </c:pt>
                <c:pt idx="3">
                  <c:v>247.07009519795952</c:v>
                </c:pt>
                <c:pt idx="4">
                  <c:v>289.14016262360059</c:v>
                </c:pt>
                <c:pt idx="5">
                  <c:v>302.55393178014504</c:v>
                </c:pt>
                <c:pt idx="6">
                  <c:v>309.52292431110044</c:v>
                </c:pt>
                <c:pt idx="7">
                  <c:v>315.75266195957647</c:v>
                </c:pt>
                <c:pt idx="8">
                  <c:v>323.59904647017532</c:v>
                </c:pt>
                <c:pt idx="9">
                  <c:v>325.92729411294079</c:v>
                </c:pt>
                <c:pt idx="10">
                  <c:v>326.42458920747845</c:v>
                </c:pt>
                <c:pt idx="11">
                  <c:v>326.4263002970232</c:v>
                </c:pt>
              </c:numCache>
            </c:numRef>
          </c:val>
          <c:smooth val="0"/>
          <c:extLst>
            <c:ext xmlns:c16="http://schemas.microsoft.com/office/drawing/2014/chart" uri="{C3380CC4-5D6E-409C-BE32-E72D297353CC}">
              <c16:uniqueId val="{00000001-E1BD-0B47-96C5-3E17F367EBBE}"/>
            </c:ext>
          </c:extLst>
        </c:ser>
        <c:ser>
          <c:idx val="2"/>
          <c:order val="2"/>
          <c:tx>
            <c:v>Bull cumulative</c:v>
          </c:tx>
          <c:spPr>
            <a:ln w="19050" cmpd="sng">
              <a:solidFill>
                <a:srgbClr val="C9A24B">
                  <a:alpha val="100000"/>
                </a:srgbClr>
              </a:solidFill>
              <a:prstDash val="solid"/>
            </a:ln>
          </c:spPr>
          <c:marker>
            <c:symbol val="none"/>
          </c:marker>
          <c:cat>
            <c:strRef>
              <c:f>'Sum of Parts'!$U$9:$U$20</c:f>
              <c:strCache>
                <c:ptCount val="12"/>
                <c:pt idx="0">
                  <c:v>Starlink Connectivity</c:v>
                </c:pt>
                <c:pt idx="1">
                  <c:v>Starlink D2C</c:v>
                </c:pt>
                <c:pt idx="2">
                  <c:v>Launch Services</c:v>
                </c:pt>
                <c:pt idx="3">
                  <c:v>Colossus DCs</c:v>
                </c:pt>
                <c:pt idx="4">
                  <c:v>Starshield</c:v>
                </c:pt>
                <c:pt idx="5">
                  <c:v>xAI Software</c:v>
                </c:pt>
                <c:pt idx="6">
                  <c:v>Crewed Spaceflight</c:v>
                </c:pt>
                <c:pt idx="7">
                  <c:v>Terafab</c:v>
                </c:pt>
                <c:pt idx="8">
                  <c:v>X Platform</c:v>
                </c:pt>
                <c:pt idx="9">
                  <c:v>Orbital DCs</c:v>
                </c:pt>
                <c:pt idx="10">
                  <c:v>Other Space Services</c:v>
                </c:pt>
                <c:pt idx="11">
                  <c:v>Deep Space Optionality</c:v>
                </c:pt>
              </c:strCache>
            </c:strRef>
          </c:cat>
          <c:val>
            <c:numRef>
              <c:f>'Sum of Parts'!$AA$9:$AA$20</c:f>
              <c:numCache>
                <c:formatCode>General</c:formatCode>
                <c:ptCount val="12"/>
                <c:pt idx="0">
                  <c:v>1638.0518064013559</c:v>
                </c:pt>
                <c:pt idx="1">
                  <c:v>2473.7471931041496</c:v>
                </c:pt>
                <c:pt idx="2">
                  <c:v>3186.3193874775025</c:v>
                </c:pt>
                <c:pt idx="3">
                  <c:v>3909.5150905994901</c:v>
                </c:pt>
                <c:pt idx="4">
                  <c:v>4327.6400317816669</c:v>
                </c:pt>
                <c:pt idx="5">
                  <c:v>4516.7195804993735</c:v>
                </c:pt>
                <c:pt idx="6">
                  <c:v>4656.3961453076572</c:v>
                </c:pt>
                <c:pt idx="7">
                  <c:v>4775.1011519565345</c:v>
                </c:pt>
                <c:pt idx="8">
                  <c:v>4892.7460073466482</c:v>
                </c:pt>
                <c:pt idx="9">
                  <c:v>4969.763307893636</c:v>
                </c:pt>
                <c:pt idx="10">
                  <c:v>4983.2008483352929</c:v>
                </c:pt>
                <c:pt idx="11">
                  <c:v>4983.2564963975447</c:v>
                </c:pt>
              </c:numCache>
            </c:numRef>
          </c:val>
          <c:smooth val="0"/>
          <c:extLst>
            <c:ext xmlns:c16="http://schemas.microsoft.com/office/drawing/2014/chart" uri="{C3380CC4-5D6E-409C-BE32-E72D297353CC}">
              <c16:uniqueId val="{00000002-E1BD-0B47-96C5-3E17F367EBBE}"/>
            </c:ext>
          </c:extLst>
        </c:ser>
        <c:dLbls>
          <c:showLegendKey val="0"/>
          <c:showVal val="0"/>
          <c:showCatName val="0"/>
          <c:showSerName val="0"/>
          <c:showPercent val="0"/>
          <c:showBubbleSize val="0"/>
        </c:dLbls>
        <c:smooth val="0"/>
        <c:axId val="1960146853"/>
        <c:axId val="1301468146"/>
      </c:lineChart>
      <c:catAx>
        <c:axId val="1960146853"/>
        <c:scaling>
          <c:orientation val="minMax"/>
        </c:scaling>
        <c:delete val="0"/>
        <c:axPos val="b"/>
        <c:title>
          <c:tx>
            <c:rich>
              <a:bodyPr/>
              <a:lstStyle/>
              <a:p>
                <a:pPr lvl="0">
                  <a:defRPr sz="1300" b="0" i="0">
                    <a:solidFill>
                      <a:srgbClr val="000000"/>
                    </a:solidFill>
                    <a:latin typeface="Arial"/>
                  </a:defRPr>
                </a:pPr>
                <a:r>
                  <a:rPr lang="en-US" sz="1300" b="0" i="0">
                    <a:solidFill>
                      <a:srgbClr val="000000"/>
                    </a:solidFill>
                    <a:latin typeface="Arial"/>
                  </a:rPr>
                  <a:t>Segment (largest to smallest by Base EV)</a:t>
                </a:r>
              </a:p>
            </c:rich>
          </c:tx>
          <c:overlay val="0"/>
        </c:title>
        <c:numFmt formatCode="General" sourceLinked="0"/>
        <c:majorTickMark val="none"/>
        <c:minorTickMark val="none"/>
        <c:tickLblPos val="nextTo"/>
        <c:txPr>
          <a:bodyPr/>
          <a:lstStyle/>
          <a:p>
            <a:pPr lvl="0">
              <a:defRPr sz="800" b="0" i="0">
                <a:solidFill>
                  <a:srgbClr val="000000"/>
                </a:solidFill>
                <a:latin typeface="Calibri"/>
              </a:defRPr>
            </a:pPr>
            <a:endParaRPr lang="en-US"/>
          </a:p>
        </c:txPr>
        <c:crossAx val="1301468146"/>
        <c:crosses val="autoZero"/>
        <c:auto val="1"/>
        <c:lblAlgn val="ctr"/>
        <c:lblOffset val="100"/>
        <c:noMultiLvlLbl val="1"/>
      </c:catAx>
      <c:valAx>
        <c:axId val="1301468146"/>
        <c:scaling>
          <c:orientation val="minMax"/>
        </c:scaling>
        <c:delete val="0"/>
        <c:axPos val="l"/>
        <c:majorGridlines>
          <c:spPr>
            <a:ln>
              <a:solidFill>
                <a:srgbClr val="B7B7B7"/>
              </a:solidFill>
            </a:ln>
          </c:spPr>
        </c:majorGridlines>
        <c:title>
          <c:tx>
            <c:rich>
              <a:bodyPr/>
              <a:lstStyle/>
              <a:p>
                <a:pPr lvl="0">
                  <a:defRPr sz="1300" b="0" i="0">
                    <a:solidFill>
                      <a:srgbClr val="000000"/>
                    </a:solidFill>
                    <a:latin typeface="Arial"/>
                  </a:defRPr>
                </a:pPr>
                <a:r>
                  <a:rPr lang="en-US" sz="1300" b="0" i="0">
                    <a:solidFill>
                      <a:srgbClr val="000000"/>
                    </a:solidFill>
                    <a:latin typeface="Arial"/>
                  </a:rPr>
                  <a:t>Cumulative EV ($Bn)</a:t>
                </a:r>
              </a:p>
            </c:rich>
          </c:tx>
          <c:overlay val="0"/>
        </c:title>
        <c:numFmt formatCode="#\,##0" sourceLinked="0"/>
        <c:majorTickMark val="none"/>
        <c:minorTickMark val="none"/>
        <c:tickLblPos val="nextTo"/>
        <c:spPr>
          <a:ln/>
        </c:spPr>
        <c:txPr>
          <a:bodyPr/>
          <a:lstStyle/>
          <a:p>
            <a:pPr lvl="0">
              <a:defRPr sz="1000" b="0" i="0">
                <a:solidFill>
                  <a:srgbClr val="000000"/>
                </a:solidFill>
                <a:latin typeface="Arial"/>
              </a:defRPr>
            </a:pPr>
            <a:endParaRPr lang="en-US"/>
          </a:p>
        </c:txPr>
        <c:crossAx val="1960146853"/>
        <c:crosses val="autoZero"/>
        <c:crossBetween val="between"/>
      </c:valAx>
    </c:plotArea>
    <c:legend>
      <c:legendPos val="t"/>
      <c:overlay val="0"/>
      <c:txPr>
        <a:bodyPr/>
        <a:lstStyle/>
        <a:p>
          <a:pPr lvl="0">
            <a:defRPr sz="1000" b="0" i="0">
              <a:solidFill>
                <a:srgbClr val="1A1A1A"/>
              </a:solidFill>
              <a:latin typeface="Arial"/>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300" b="0" i="0">
                <a:solidFill>
                  <a:srgbClr val="757575"/>
                </a:solidFill>
                <a:latin typeface="Arial"/>
              </a:defRPr>
            </a:pPr>
            <a:r>
              <a:rPr lang="en-GB" sz="1300" b="0" i="0">
                <a:solidFill>
                  <a:srgbClr val="757575"/>
                </a:solidFill>
                <a:latin typeface="Arial"/>
              </a:rPr>
              <a:t>Sensitivity Tornado — Equity Impact ($Bn) per Driver</a:t>
            </a:r>
          </a:p>
        </c:rich>
      </c:tx>
      <c:overlay val="0"/>
    </c:title>
    <c:autoTitleDeleted val="0"/>
    <c:plotArea>
      <c:layout/>
      <c:barChart>
        <c:barDir val="bar"/>
        <c:grouping val="clustered"/>
        <c:varyColors val="1"/>
        <c:ser>
          <c:idx val="0"/>
          <c:order val="0"/>
          <c:tx>
            <c:v>Downside</c:v>
          </c:tx>
          <c:spPr>
            <a:solidFill>
              <a:srgbClr val="B23B3B"/>
            </a:solidFill>
            <a:ln cmpd="sng">
              <a:solidFill>
                <a:srgbClr val="000000"/>
              </a:solidFill>
            </a:ln>
          </c:spPr>
          <c:invertIfNegative val="1"/>
          <c:dLbls>
            <c:numFmt formatCode="[$$-409]#\,##0" sourceLinked="0"/>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Sensitivities!$I$50:$I$57</c:f>
              <c:strCache>
                <c:ptCount val="8"/>
                <c:pt idx="0">
                  <c:v>WACC ±150bps</c:v>
                </c:pt>
                <c:pt idx="1">
                  <c:v>Speculative bucket success</c:v>
                </c:pt>
                <c:pt idx="2">
                  <c:v>Terminal g ±100bps</c:v>
                </c:pt>
                <c:pt idx="3">
                  <c:v>Governance discount (dual class)</c:v>
                </c:pt>
                <c:pt idx="4">
                  <c:v>Starlink D2C materialisation</c:v>
                </c:pt>
                <c:pt idx="5">
                  <c:v>Starship programme (24-mo slip)</c:v>
                </c:pt>
                <c:pt idx="6">
                  <c:v>Colossus DCs (xAI demand)</c:v>
                </c:pt>
                <c:pt idx="7">
                  <c:v>NOL stock (NWC + D&amp;A assumptions)</c:v>
                </c:pt>
              </c:strCache>
            </c:strRef>
          </c:cat>
          <c:val>
            <c:numRef>
              <c:f>Sensitivities!$J$50:$J$57</c:f>
              <c:numCache>
                <c:formatCode>\+#,##0;\-#,##0;\-</c:formatCode>
                <c:ptCount val="8"/>
                <c:pt idx="0">
                  <c:v>-750.90775613643598</c:v>
                </c:pt>
                <c:pt idx="1">
                  <c:v>-26.727414224515204</c:v>
                </c:pt>
                <c:pt idx="2">
                  <c:v>-185.14809434360126</c:v>
                </c:pt>
                <c:pt idx="3">
                  <c:v>-481.64610735744481</c:v>
                </c:pt>
                <c:pt idx="4">
                  <c:v>-26.737467134116812</c:v>
                </c:pt>
                <c:pt idx="5">
                  <c:v>-139.23619068854828</c:v>
                </c:pt>
                <c:pt idx="6">
                  <c:v>-25.395739056051621</c:v>
                </c:pt>
                <c:pt idx="7">
                  <c:v>-25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520-F64D-8923-6819575931B2}"/>
            </c:ext>
          </c:extLst>
        </c:ser>
        <c:ser>
          <c:idx val="1"/>
          <c:order val="1"/>
          <c:tx>
            <c:v>Upside</c:v>
          </c:tx>
          <c:spPr>
            <a:solidFill>
              <a:srgbClr val="C9A24B"/>
            </a:solidFill>
            <a:ln cmpd="sng">
              <a:solidFill>
                <a:srgbClr val="000000"/>
              </a:solidFill>
            </a:ln>
          </c:spPr>
          <c:invertIfNegative val="1"/>
          <c:dLbls>
            <c:numFmt formatCode="[$$-409]#\,##0" sourceLinked="0"/>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Sensitivities!$I$50:$I$57</c:f>
              <c:strCache>
                <c:ptCount val="8"/>
                <c:pt idx="0">
                  <c:v>WACC ±150bps</c:v>
                </c:pt>
                <c:pt idx="1">
                  <c:v>Speculative bucket success</c:v>
                </c:pt>
                <c:pt idx="2">
                  <c:v>Terminal g ±100bps</c:v>
                </c:pt>
                <c:pt idx="3">
                  <c:v>Governance discount (dual class)</c:v>
                </c:pt>
                <c:pt idx="4">
                  <c:v>Starlink D2C materialisation</c:v>
                </c:pt>
                <c:pt idx="5">
                  <c:v>Starship programme (24-mo slip)</c:v>
                </c:pt>
                <c:pt idx="6">
                  <c:v>Colossus DCs (xAI demand)</c:v>
                </c:pt>
                <c:pt idx="7">
                  <c:v>NOL stock (NWC + D&amp;A assumptions)</c:v>
                </c:pt>
              </c:strCache>
            </c:strRef>
          </c:cat>
          <c:val>
            <c:numRef>
              <c:f>Sensitivities!$K$50:$K$57</c:f>
              <c:numCache>
                <c:formatCode>\+#,##0;\-#,##0;\-</c:formatCode>
                <c:ptCount val="8"/>
                <c:pt idx="0">
                  <c:v>1466.9553075906272</c:v>
                </c:pt>
                <c:pt idx="1">
                  <c:v>53.454828449029939</c:v>
                </c:pt>
                <c:pt idx="2">
                  <c:v>509.15725944490356</c:v>
                </c:pt>
                <c:pt idx="3">
                  <c:v>0</c:v>
                </c:pt>
                <c:pt idx="4">
                  <c:v>10.694986853646725</c:v>
                </c:pt>
                <c:pt idx="5">
                  <c:v>85.812917943668538</c:v>
                </c:pt>
                <c:pt idx="6">
                  <c:v>19.046804292038715</c:v>
                </c:pt>
                <c:pt idx="7">
                  <c:v>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520-F64D-8923-6819575931B2}"/>
            </c:ext>
          </c:extLst>
        </c:ser>
        <c:dLbls>
          <c:showLegendKey val="0"/>
          <c:showVal val="0"/>
          <c:showCatName val="0"/>
          <c:showSerName val="0"/>
          <c:showPercent val="0"/>
          <c:showBubbleSize val="0"/>
        </c:dLbls>
        <c:gapWidth val="150"/>
        <c:axId val="79647960"/>
        <c:axId val="667847238"/>
      </c:barChart>
      <c:catAx>
        <c:axId val="79647960"/>
        <c:scaling>
          <c:orientation val="maxMin"/>
        </c:scaling>
        <c:delete val="0"/>
        <c:axPos val="l"/>
        <c:title>
          <c:tx>
            <c:rich>
              <a:bodyPr/>
              <a:lstStyle/>
              <a:p>
                <a:pPr lvl="0">
                  <a:defRPr sz="1300" b="0" i="0">
                    <a:solidFill>
                      <a:srgbClr val="000000"/>
                    </a:solidFill>
                    <a:latin typeface="Arial"/>
                  </a:defRPr>
                </a:pPr>
                <a:r>
                  <a:rPr lang="en-GB" sz="1300" b="0" i="0">
                    <a:solidFill>
                      <a:srgbClr val="000000"/>
                    </a:solidFill>
                    <a:latin typeface="Arial"/>
                  </a:rPr>
                  <a:t>Driver</a:t>
                </a:r>
              </a:p>
            </c:rich>
          </c:tx>
          <c:overlay val="0"/>
        </c:title>
        <c:numFmt formatCode="General" sourceLinked="0"/>
        <c:majorTickMark val="none"/>
        <c:minorTickMark val="none"/>
        <c:tickLblPos val="nextTo"/>
        <c:txPr>
          <a:bodyPr/>
          <a:lstStyle/>
          <a:p>
            <a:pPr lvl="0">
              <a:defRPr sz="1000" b="0" i="0">
                <a:solidFill>
                  <a:srgbClr val="000000"/>
                </a:solidFill>
                <a:latin typeface="Arial"/>
              </a:defRPr>
            </a:pPr>
            <a:endParaRPr lang="en-US"/>
          </a:p>
        </c:txPr>
        <c:crossAx val="667847238"/>
        <c:crosses val="autoZero"/>
        <c:auto val="1"/>
        <c:lblAlgn val="ctr"/>
        <c:lblOffset val="100"/>
        <c:noMultiLvlLbl val="1"/>
      </c:catAx>
      <c:valAx>
        <c:axId val="667847238"/>
        <c:scaling>
          <c:orientation val="minMax"/>
        </c:scaling>
        <c:delete val="0"/>
        <c:axPos val="b"/>
        <c:majorGridlines>
          <c:spPr>
            <a:ln>
              <a:solidFill>
                <a:srgbClr val="B7B7B7"/>
              </a:solidFill>
            </a:ln>
          </c:spPr>
        </c:majorGridlines>
        <c:title>
          <c:tx>
            <c:rich>
              <a:bodyPr/>
              <a:lstStyle/>
              <a:p>
                <a:pPr lvl="0">
                  <a:defRPr sz="1300" b="0" i="0">
                    <a:solidFill>
                      <a:srgbClr val="000000"/>
                    </a:solidFill>
                    <a:latin typeface="Arial"/>
                  </a:defRPr>
                </a:pPr>
                <a:r>
                  <a:rPr lang="en-GB" sz="1300" b="0" i="0">
                    <a:solidFill>
                      <a:srgbClr val="000000"/>
                    </a:solidFill>
                    <a:latin typeface="Arial"/>
                  </a:rPr>
                  <a:t>Impact on blended equity ($Bn)</a:t>
                </a:r>
              </a:p>
            </c:rich>
          </c:tx>
          <c:overlay val="0"/>
        </c:title>
        <c:numFmt formatCode="#\,##0" sourceLinked="0"/>
        <c:majorTickMark val="none"/>
        <c:minorTickMark val="none"/>
        <c:tickLblPos val="nextTo"/>
        <c:spPr>
          <a:ln/>
        </c:spPr>
        <c:txPr>
          <a:bodyPr/>
          <a:lstStyle/>
          <a:p>
            <a:pPr lvl="0">
              <a:defRPr sz="1000" b="0" i="0">
                <a:solidFill>
                  <a:srgbClr val="000000"/>
                </a:solidFill>
                <a:latin typeface="Arial"/>
              </a:defRPr>
            </a:pPr>
            <a:endParaRPr lang="en-US"/>
          </a:p>
        </c:txPr>
        <c:crossAx val="79647960"/>
        <c:crosses val="max"/>
        <c:crossBetween val="between"/>
      </c:valAx>
    </c:plotArea>
    <c:legend>
      <c:legendPos val="t"/>
      <c:overlay val="0"/>
      <c:txPr>
        <a:bodyPr/>
        <a:lstStyle/>
        <a:p>
          <a:pPr lvl="0">
            <a:defRPr sz="1000" b="0" i="0">
              <a:solidFill>
                <a:srgbClr val="1A1A1A"/>
              </a:solidFill>
              <a:latin typeface="Arial"/>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300" b="0" i="0">
                <a:solidFill>
                  <a:srgbClr val="757575"/>
                </a:solidFill>
                <a:latin typeface="Arial"/>
              </a:defRPr>
            </a:pPr>
            <a:r>
              <a:rPr sz="1300" b="0" i="0">
                <a:solidFill>
                  <a:srgbClr val="757575"/>
                </a:solidFill>
                <a:latin typeface="Arial"/>
              </a:rPr>
              <a:t>Monte Carlo — Distribution of Equity Value ($T) | 5,000 trials, $250B bins</a:t>
            </a:r>
          </a:p>
        </c:rich>
      </c:tx>
      <c:overlay val="0"/>
    </c:title>
    <c:autoTitleDeleted val="0"/>
    <c:plotArea>
      <c:layout/>
      <c:barChart>
        <c:barDir val="col"/>
        <c:grouping val="clustered"/>
        <c:varyColors val="1"/>
        <c:ser>
          <c:idx val="0"/>
          <c:order val="0"/>
          <c:tx>
            <c:v>Trials</c:v>
          </c:tx>
          <c:spPr>
            <a:solidFill>
              <a:srgbClr val="1F2A44"/>
            </a:solidFill>
            <a:ln cmpd="sng">
              <a:solidFill>
                <a:srgbClr val="000000"/>
              </a:solidFill>
            </a:ln>
          </c:spPr>
          <c:invertIfNegative val="1"/>
          <c:cat>
            <c:strRef>
              <c:f>Monte_Carlo!$E$20:$E$60</c:f>
              <c:strCache>
                <c:ptCount val="41"/>
                <c:pt idx="0">
                  <c:v>$0.00-0.25T</c:v>
                </c:pt>
                <c:pt idx="1">
                  <c:v>$0.25-0.50T</c:v>
                </c:pt>
                <c:pt idx="2">
                  <c:v>$0.50-0.75T</c:v>
                </c:pt>
                <c:pt idx="3">
                  <c:v>$0.75-1.00T</c:v>
                </c:pt>
                <c:pt idx="4">
                  <c:v>$1.00-1.25T</c:v>
                </c:pt>
                <c:pt idx="5">
                  <c:v>$1.25-1.50T</c:v>
                </c:pt>
                <c:pt idx="6">
                  <c:v>$1.50-1.75T</c:v>
                </c:pt>
                <c:pt idx="7">
                  <c:v>$1.75-2.00T</c:v>
                </c:pt>
                <c:pt idx="8">
                  <c:v>$2.00-2.25T</c:v>
                </c:pt>
                <c:pt idx="9">
                  <c:v>$2.25-2.50T</c:v>
                </c:pt>
                <c:pt idx="10">
                  <c:v>$2.50-2.75T</c:v>
                </c:pt>
                <c:pt idx="11">
                  <c:v>$2.75-3.00T</c:v>
                </c:pt>
                <c:pt idx="12">
                  <c:v>$3.00-3.25T</c:v>
                </c:pt>
                <c:pt idx="13">
                  <c:v>$3.25-3.50T</c:v>
                </c:pt>
                <c:pt idx="14">
                  <c:v>$3.50-3.75T</c:v>
                </c:pt>
                <c:pt idx="15">
                  <c:v>$3.75-4.00T</c:v>
                </c:pt>
                <c:pt idx="16">
                  <c:v>$4.00-4.25T</c:v>
                </c:pt>
                <c:pt idx="17">
                  <c:v>$4.25-4.50T</c:v>
                </c:pt>
                <c:pt idx="18">
                  <c:v>$4.50-4.75T</c:v>
                </c:pt>
                <c:pt idx="19">
                  <c:v>$4.75-5.00T</c:v>
                </c:pt>
                <c:pt idx="20">
                  <c:v>$5.00-5.25T</c:v>
                </c:pt>
                <c:pt idx="21">
                  <c:v>$5.25-5.50T</c:v>
                </c:pt>
                <c:pt idx="22">
                  <c:v>$5.50-5.75T</c:v>
                </c:pt>
                <c:pt idx="23">
                  <c:v>$5.75-6.00T</c:v>
                </c:pt>
                <c:pt idx="24">
                  <c:v>$6.00-6.25T</c:v>
                </c:pt>
                <c:pt idx="25">
                  <c:v>$6.25-6.50T</c:v>
                </c:pt>
                <c:pt idx="26">
                  <c:v>$6.50-6.75T</c:v>
                </c:pt>
                <c:pt idx="27">
                  <c:v>$6.75-7.00T</c:v>
                </c:pt>
                <c:pt idx="28">
                  <c:v>$7.00-7.25T</c:v>
                </c:pt>
                <c:pt idx="29">
                  <c:v>$7.25-7.50T</c:v>
                </c:pt>
                <c:pt idx="30">
                  <c:v>$7.50-7.75T</c:v>
                </c:pt>
                <c:pt idx="31">
                  <c:v>$7.75-8.00T</c:v>
                </c:pt>
                <c:pt idx="32">
                  <c:v>$8.00-8.25T</c:v>
                </c:pt>
                <c:pt idx="33">
                  <c:v>$8.25-8.50T</c:v>
                </c:pt>
                <c:pt idx="34">
                  <c:v>$8.50-8.75T</c:v>
                </c:pt>
                <c:pt idx="35">
                  <c:v>$8.75-9.00T</c:v>
                </c:pt>
                <c:pt idx="36">
                  <c:v>$9.00-9.25T</c:v>
                </c:pt>
                <c:pt idx="37">
                  <c:v>$9.25-9.50T</c:v>
                </c:pt>
                <c:pt idx="38">
                  <c:v>$9.50-9.75T</c:v>
                </c:pt>
                <c:pt idx="39">
                  <c:v>$9.75-10.00T</c:v>
                </c:pt>
                <c:pt idx="40">
                  <c:v>&gt;$10T</c:v>
                </c:pt>
              </c:strCache>
            </c:strRef>
          </c:cat>
          <c:val>
            <c:numRef>
              <c:f>Monte_Carlo!$G$20:$G$60</c:f>
              <c:numCache>
                <c:formatCode>General</c:formatCode>
                <c:ptCount val="41"/>
                <c:pt idx="0">
                  <c:v>45</c:v>
                </c:pt>
                <c:pt idx="1">
                  <c:v>243</c:v>
                </c:pt>
                <c:pt idx="2">
                  <c:v>236</c:v>
                </c:pt>
                <c:pt idx="3">
                  <c:v>184</c:v>
                </c:pt>
                <c:pt idx="4">
                  <c:v>218</c:v>
                </c:pt>
                <c:pt idx="5">
                  <c:v>299</c:v>
                </c:pt>
                <c:pt idx="6">
                  <c:v>462</c:v>
                </c:pt>
                <c:pt idx="7">
                  <c:v>444</c:v>
                </c:pt>
                <c:pt idx="8">
                  <c:v>386</c:v>
                </c:pt>
                <c:pt idx="9">
                  <c:v>326</c:v>
                </c:pt>
                <c:pt idx="10">
                  <c:v>285</c:v>
                </c:pt>
                <c:pt idx="11">
                  <c:v>239</c:v>
                </c:pt>
                <c:pt idx="12">
                  <c:v>221</c:v>
                </c:pt>
                <c:pt idx="13">
                  <c:v>189</c:v>
                </c:pt>
                <c:pt idx="14">
                  <c:v>249</c:v>
                </c:pt>
                <c:pt idx="15">
                  <c:v>113</c:v>
                </c:pt>
                <c:pt idx="16">
                  <c:v>111</c:v>
                </c:pt>
                <c:pt idx="17">
                  <c:v>168</c:v>
                </c:pt>
                <c:pt idx="18">
                  <c:v>85</c:v>
                </c:pt>
                <c:pt idx="19">
                  <c:v>59</c:v>
                </c:pt>
                <c:pt idx="20">
                  <c:v>49</c:v>
                </c:pt>
                <c:pt idx="21">
                  <c:v>44</c:v>
                </c:pt>
                <c:pt idx="22">
                  <c:v>81</c:v>
                </c:pt>
                <c:pt idx="23">
                  <c:v>36</c:v>
                </c:pt>
                <c:pt idx="24">
                  <c:v>20</c:v>
                </c:pt>
                <c:pt idx="25">
                  <c:v>23</c:v>
                </c:pt>
                <c:pt idx="26">
                  <c:v>19</c:v>
                </c:pt>
                <c:pt idx="27">
                  <c:v>20</c:v>
                </c:pt>
                <c:pt idx="28">
                  <c:v>17</c:v>
                </c:pt>
                <c:pt idx="29">
                  <c:v>15</c:v>
                </c:pt>
                <c:pt idx="30">
                  <c:v>22</c:v>
                </c:pt>
                <c:pt idx="31">
                  <c:v>18</c:v>
                </c:pt>
                <c:pt idx="32">
                  <c:v>7</c:v>
                </c:pt>
                <c:pt idx="33">
                  <c:v>5</c:v>
                </c:pt>
                <c:pt idx="34">
                  <c:v>37</c:v>
                </c:pt>
                <c:pt idx="35">
                  <c:v>6</c:v>
                </c:pt>
                <c:pt idx="36">
                  <c:v>4</c:v>
                </c:pt>
                <c:pt idx="37">
                  <c:v>2</c:v>
                </c:pt>
                <c:pt idx="38">
                  <c:v>1</c:v>
                </c:pt>
                <c:pt idx="39">
                  <c:v>12</c:v>
                </c:pt>
                <c:pt idx="4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0C7-6A44-86E2-45C7AE2C453B}"/>
            </c:ext>
          </c:extLst>
        </c:ser>
        <c:dLbls>
          <c:showLegendKey val="0"/>
          <c:showVal val="0"/>
          <c:showCatName val="0"/>
          <c:showSerName val="0"/>
          <c:showPercent val="0"/>
          <c:showBubbleSize val="0"/>
        </c:dLbls>
        <c:gapWidth val="150"/>
        <c:axId val="1642734344"/>
        <c:axId val="1525555136"/>
      </c:barChart>
      <c:catAx>
        <c:axId val="1642734344"/>
        <c:scaling>
          <c:orientation val="minMax"/>
        </c:scaling>
        <c:delete val="0"/>
        <c:axPos val="b"/>
        <c:title>
          <c:tx>
            <c:rich>
              <a:bodyPr/>
              <a:lstStyle/>
              <a:p>
                <a:pPr lvl="0">
                  <a:defRPr sz="1300" b="0" i="0">
                    <a:solidFill>
                      <a:srgbClr val="000000"/>
                    </a:solidFill>
                    <a:latin typeface="Arial"/>
                  </a:defRPr>
                </a:pPr>
                <a:r>
                  <a:rPr sz="1300" b="0" i="0">
                    <a:solidFill>
                      <a:srgbClr val="000000"/>
                    </a:solidFill>
                    <a:latin typeface="Arial"/>
                  </a:rPr>
                  <a:t>Equity value bucket ($T)</a:t>
                </a:r>
              </a:p>
            </c:rich>
          </c:tx>
          <c:overlay val="0"/>
        </c:title>
        <c:numFmt formatCode="General" sourceLinked="0"/>
        <c:majorTickMark val="none"/>
        <c:minorTickMark val="none"/>
        <c:tickLblPos val="nextTo"/>
        <c:txPr>
          <a:bodyPr/>
          <a:lstStyle/>
          <a:p>
            <a:pPr lvl="0">
              <a:defRPr sz="1000" b="0" i="0">
                <a:solidFill>
                  <a:srgbClr val="000000"/>
                </a:solidFill>
                <a:latin typeface="Arial"/>
              </a:defRPr>
            </a:pPr>
            <a:endParaRPr lang="en-US"/>
          </a:p>
        </c:txPr>
        <c:crossAx val="1525555136"/>
        <c:crosses val="autoZero"/>
        <c:auto val="1"/>
        <c:lblAlgn val="ctr"/>
        <c:lblOffset val="100"/>
        <c:noMultiLvlLbl val="1"/>
      </c:catAx>
      <c:valAx>
        <c:axId val="1525555136"/>
        <c:scaling>
          <c:orientation val="minMax"/>
        </c:scaling>
        <c:delete val="0"/>
        <c:axPos val="l"/>
        <c:majorGridlines>
          <c:spPr>
            <a:ln>
              <a:solidFill>
                <a:srgbClr val="B7B7B7"/>
              </a:solidFill>
            </a:ln>
          </c:spPr>
        </c:majorGridlines>
        <c:title>
          <c:tx>
            <c:rich>
              <a:bodyPr/>
              <a:lstStyle/>
              <a:p>
                <a:pPr lvl="0">
                  <a:defRPr sz="1300" b="0" i="0">
                    <a:solidFill>
                      <a:srgbClr val="000000"/>
                    </a:solidFill>
                    <a:latin typeface="Arial"/>
                  </a:defRPr>
                </a:pPr>
                <a:r>
                  <a:rPr sz="1300" b="0" i="0">
                    <a:solidFill>
                      <a:srgbClr val="000000"/>
                    </a:solidFill>
                    <a:latin typeface="Arial"/>
                  </a:rPr>
                  <a:t>Number of trials</a:t>
                </a:r>
              </a:p>
            </c:rich>
          </c:tx>
          <c:overlay val="0"/>
        </c:title>
        <c:numFmt formatCode="General" sourceLinked="0"/>
        <c:majorTickMark val="none"/>
        <c:minorTickMark val="none"/>
        <c:tickLblPos val="nextTo"/>
        <c:spPr>
          <a:ln/>
        </c:spPr>
        <c:txPr>
          <a:bodyPr/>
          <a:lstStyle/>
          <a:p>
            <a:pPr lvl="0">
              <a:defRPr sz="1000" b="0" i="0">
                <a:solidFill>
                  <a:srgbClr val="000000"/>
                </a:solidFill>
                <a:latin typeface="Calibri"/>
              </a:defRPr>
            </a:pPr>
            <a:endParaRPr lang="en-US"/>
          </a:p>
        </c:txPr>
        <c:crossAx val="1642734344"/>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300" b="0" i="0">
                <a:solidFill>
                  <a:srgbClr val="757575"/>
                </a:solidFill>
                <a:latin typeface="Arial"/>
              </a:defRPr>
            </a:pPr>
            <a:r>
              <a:rPr lang="en-US" sz="1300" b="0" i="0">
                <a:solidFill>
                  <a:srgbClr val="757575"/>
                </a:solidFill>
                <a:latin typeface="Arial"/>
              </a:rPr>
              <a:t>Implied Equity ($Bn) — Peer multiples vs IPO range vs DCF</a:t>
            </a:r>
          </a:p>
        </c:rich>
      </c:tx>
      <c:overlay val="0"/>
    </c:title>
    <c:autoTitleDeleted val="0"/>
    <c:plotArea>
      <c:layout/>
      <c:barChart>
        <c:barDir val="bar"/>
        <c:grouping val="clustered"/>
        <c:varyColors val="1"/>
        <c:ser>
          <c:idx val="0"/>
          <c:order val="0"/>
          <c:tx>
            <c:v>Equity ($Bn)</c:v>
          </c:tx>
          <c:spPr>
            <a:solidFill>
              <a:srgbClr val="4F81BD"/>
            </a:solidFill>
            <a:ln cmpd="sng">
              <a:solidFill>
                <a:srgbClr val="000000"/>
              </a:solidFill>
            </a:ln>
          </c:spPr>
          <c:invertIfNegative val="1"/>
          <c:dPt>
            <c:idx val="0"/>
            <c:invertIfNegative val="1"/>
            <c:bubble3D val="0"/>
            <c:spPr>
              <a:solidFill>
                <a:srgbClr val="9CA3B0"/>
              </a:solidFill>
              <a:ln cmpd="sng">
                <a:solidFill>
                  <a:srgbClr val="000000"/>
                </a:solidFill>
              </a:ln>
            </c:spPr>
            <c:extLst>
              <c:ext xmlns:c16="http://schemas.microsoft.com/office/drawing/2014/chart" uri="{C3380CC4-5D6E-409C-BE32-E72D297353CC}">
                <c16:uniqueId val="{00000001-2FF5-4847-93B7-7499D08EB87E}"/>
              </c:ext>
            </c:extLst>
          </c:dPt>
          <c:dPt>
            <c:idx val="1"/>
            <c:invertIfNegative val="1"/>
            <c:bubble3D val="0"/>
            <c:spPr>
              <a:solidFill>
                <a:srgbClr val="9CA3B0"/>
              </a:solidFill>
              <a:ln cmpd="sng">
                <a:solidFill>
                  <a:srgbClr val="000000"/>
                </a:solidFill>
              </a:ln>
            </c:spPr>
            <c:extLst>
              <c:ext xmlns:c16="http://schemas.microsoft.com/office/drawing/2014/chart" uri="{C3380CC4-5D6E-409C-BE32-E72D297353CC}">
                <c16:uniqueId val="{00000003-2FF5-4847-93B7-7499D08EB87E}"/>
              </c:ext>
            </c:extLst>
          </c:dPt>
          <c:dPt>
            <c:idx val="2"/>
            <c:invertIfNegative val="1"/>
            <c:bubble3D val="0"/>
            <c:spPr>
              <a:solidFill>
                <a:srgbClr val="9CA3B0"/>
              </a:solidFill>
              <a:ln cmpd="sng">
                <a:solidFill>
                  <a:srgbClr val="000000"/>
                </a:solidFill>
              </a:ln>
            </c:spPr>
            <c:extLst>
              <c:ext xmlns:c16="http://schemas.microsoft.com/office/drawing/2014/chart" uri="{C3380CC4-5D6E-409C-BE32-E72D297353CC}">
                <c16:uniqueId val="{00000005-2FF5-4847-93B7-7499D08EB87E}"/>
              </c:ext>
            </c:extLst>
          </c:dPt>
          <c:dPt>
            <c:idx val="3"/>
            <c:invertIfNegative val="1"/>
            <c:bubble3D val="0"/>
            <c:spPr>
              <a:solidFill>
                <a:srgbClr val="9CA3B0"/>
              </a:solidFill>
              <a:ln cmpd="sng">
                <a:solidFill>
                  <a:srgbClr val="000000"/>
                </a:solidFill>
              </a:ln>
            </c:spPr>
            <c:extLst>
              <c:ext xmlns:c16="http://schemas.microsoft.com/office/drawing/2014/chart" uri="{C3380CC4-5D6E-409C-BE32-E72D297353CC}">
                <c16:uniqueId val="{00000007-2FF5-4847-93B7-7499D08EB87E}"/>
              </c:ext>
            </c:extLst>
          </c:dPt>
          <c:dPt>
            <c:idx val="4"/>
            <c:invertIfNegative val="1"/>
            <c:bubble3D val="0"/>
            <c:spPr>
              <a:solidFill>
                <a:srgbClr val="9CA3B0"/>
              </a:solidFill>
              <a:ln cmpd="sng">
                <a:solidFill>
                  <a:srgbClr val="000000"/>
                </a:solidFill>
              </a:ln>
            </c:spPr>
            <c:extLst>
              <c:ext xmlns:c16="http://schemas.microsoft.com/office/drawing/2014/chart" uri="{C3380CC4-5D6E-409C-BE32-E72D297353CC}">
                <c16:uniqueId val="{00000009-2FF5-4847-93B7-7499D08EB87E}"/>
              </c:ext>
            </c:extLst>
          </c:dPt>
          <c:dPt>
            <c:idx val="5"/>
            <c:invertIfNegative val="1"/>
            <c:bubble3D val="0"/>
            <c:spPr>
              <a:solidFill>
                <a:srgbClr val="9CA3B0"/>
              </a:solidFill>
              <a:ln cmpd="sng">
                <a:solidFill>
                  <a:srgbClr val="000000"/>
                </a:solidFill>
              </a:ln>
            </c:spPr>
            <c:extLst>
              <c:ext xmlns:c16="http://schemas.microsoft.com/office/drawing/2014/chart" uri="{C3380CC4-5D6E-409C-BE32-E72D297353CC}">
                <c16:uniqueId val="{0000000B-2FF5-4847-93B7-7499D08EB87E}"/>
              </c:ext>
            </c:extLst>
          </c:dPt>
          <c:dPt>
            <c:idx val="6"/>
            <c:invertIfNegative val="1"/>
            <c:bubble3D val="0"/>
            <c:spPr>
              <a:solidFill>
                <a:srgbClr val="C9A24B"/>
              </a:solidFill>
              <a:ln cmpd="sng">
                <a:solidFill>
                  <a:srgbClr val="000000"/>
                </a:solidFill>
              </a:ln>
            </c:spPr>
            <c:extLst>
              <c:ext xmlns:c16="http://schemas.microsoft.com/office/drawing/2014/chart" uri="{C3380CC4-5D6E-409C-BE32-E72D297353CC}">
                <c16:uniqueId val="{0000000D-2FF5-4847-93B7-7499D08EB87E}"/>
              </c:ext>
            </c:extLst>
          </c:dPt>
          <c:dPt>
            <c:idx val="7"/>
            <c:invertIfNegative val="1"/>
            <c:bubble3D val="0"/>
            <c:spPr>
              <a:solidFill>
                <a:srgbClr val="C9A24B"/>
              </a:solidFill>
              <a:ln cmpd="sng">
                <a:solidFill>
                  <a:srgbClr val="000000"/>
                </a:solidFill>
              </a:ln>
            </c:spPr>
            <c:extLst>
              <c:ext xmlns:c16="http://schemas.microsoft.com/office/drawing/2014/chart" uri="{C3380CC4-5D6E-409C-BE32-E72D297353CC}">
                <c16:uniqueId val="{0000000F-2FF5-4847-93B7-7499D08EB87E}"/>
              </c:ext>
            </c:extLst>
          </c:dPt>
          <c:dPt>
            <c:idx val="8"/>
            <c:invertIfNegative val="1"/>
            <c:bubble3D val="0"/>
            <c:spPr>
              <a:solidFill>
                <a:srgbClr val="C9A24B"/>
              </a:solidFill>
              <a:ln cmpd="sng">
                <a:solidFill>
                  <a:srgbClr val="000000"/>
                </a:solidFill>
              </a:ln>
            </c:spPr>
            <c:extLst>
              <c:ext xmlns:c16="http://schemas.microsoft.com/office/drawing/2014/chart" uri="{C3380CC4-5D6E-409C-BE32-E72D297353CC}">
                <c16:uniqueId val="{00000011-2FF5-4847-93B7-7499D08EB87E}"/>
              </c:ext>
            </c:extLst>
          </c:dPt>
          <c:dPt>
            <c:idx val="9"/>
            <c:invertIfNegative val="1"/>
            <c:bubble3D val="0"/>
            <c:spPr>
              <a:solidFill>
                <a:srgbClr val="1F2A44"/>
              </a:solidFill>
              <a:ln cmpd="sng">
                <a:solidFill>
                  <a:srgbClr val="000000"/>
                </a:solidFill>
              </a:ln>
            </c:spPr>
            <c:extLst>
              <c:ext xmlns:c16="http://schemas.microsoft.com/office/drawing/2014/chart" uri="{C3380CC4-5D6E-409C-BE32-E72D297353CC}">
                <c16:uniqueId val="{00000013-2FF5-4847-93B7-7499D08EB87E}"/>
              </c:ext>
            </c:extLst>
          </c:dPt>
          <c:dPt>
            <c:idx val="10"/>
            <c:invertIfNegative val="1"/>
            <c:bubble3D val="0"/>
            <c:spPr>
              <a:solidFill>
                <a:srgbClr val="7E8AA0"/>
              </a:solidFill>
              <a:ln cmpd="sng">
                <a:solidFill>
                  <a:srgbClr val="000000"/>
                </a:solidFill>
              </a:ln>
            </c:spPr>
            <c:extLst>
              <c:ext xmlns:c16="http://schemas.microsoft.com/office/drawing/2014/chart" uri="{C3380CC4-5D6E-409C-BE32-E72D297353CC}">
                <c16:uniqueId val="{00000015-2FF5-4847-93B7-7499D08EB87E}"/>
              </c:ext>
            </c:extLst>
          </c:dPt>
          <c:dPt>
            <c:idx val="11"/>
            <c:invertIfNegative val="1"/>
            <c:bubble3D val="0"/>
            <c:spPr>
              <a:solidFill>
                <a:srgbClr val="7E8AA0"/>
              </a:solidFill>
              <a:ln cmpd="sng">
                <a:solidFill>
                  <a:srgbClr val="000000"/>
                </a:solidFill>
              </a:ln>
            </c:spPr>
            <c:extLst>
              <c:ext xmlns:c16="http://schemas.microsoft.com/office/drawing/2014/chart" uri="{C3380CC4-5D6E-409C-BE32-E72D297353CC}">
                <c16:uniqueId val="{00000017-2FF5-4847-93B7-7499D08EB87E}"/>
              </c:ext>
            </c:extLst>
          </c:dPt>
          <c:dLbls>
            <c:dLbl>
              <c:idx val="0"/>
              <c:numFmt formatCode="[$$-409]#\,##0" sourceLinked="0"/>
              <c:spPr/>
              <c:txPr>
                <a:bodyPr/>
                <a:lstStyle/>
                <a:p>
                  <a:pPr lvl="0">
                    <a:defRPr sz="900" b="1" i="0">
                      <a:solidFill>
                        <a:srgbClr val="000000"/>
                      </a:solidFill>
                      <a:latin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1-2FF5-4847-93B7-7499D08EB87E}"/>
                </c:ext>
              </c:extLst>
            </c:dLbl>
            <c:dLbl>
              <c:idx val="1"/>
              <c:numFmt formatCode="[$$-409]#\,##0" sourceLinked="0"/>
              <c:spPr/>
              <c:txPr>
                <a:bodyPr/>
                <a:lstStyle/>
                <a:p>
                  <a:pPr lvl="0">
                    <a:defRPr sz="900" b="1" i="0">
                      <a:solidFill>
                        <a:srgbClr val="000000"/>
                      </a:solidFill>
                      <a:latin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3-2FF5-4847-93B7-7499D08EB87E}"/>
                </c:ext>
              </c:extLst>
            </c:dLbl>
            <c:dLbl>
              <c:idx val="2"/>
              <c:numFmt formatCode="[$$-409]#\,##0" sourceLinked="0"/>
              <c:spPr/>
              <c:txPr>
                <a:bodyPr/>
                <a:lstStyle/>
                <a:p>
                  <a:pPr lvl="0">
                    <a:defRPr sz="900" b="1" i="0">
                      <a:solidFill>
                        <a:srgbClr val="000000"/>
                      </a:solidFill>
                      <a:latin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5-2FF5-4847-93B7-7499D08EB87E}"/>
                </c:ext>
              </c:extLst>
            </c:dLbl>
            <c:dLbl>
              <c:idx val="3"/>
              <c:numFmt formatCode="[$$-409]#\,##0" sourceLinked="0"/>
              <c:spPr/>
              <c:txPr>
                <a:bodyPr/>
                <a:lstStyle/>
                <a:p>
                  <a:pPr lvl="0">
                    <a:defRPr sz="900" b="1" i="0">
                      <a:solidFill>
                        <a:srgbClr val="000000"/>
                      </a:solidFill>
                      <a:latin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7-2FF5-4847-93B7-7499D08EB87E}"/>
                </c:ext>
              </c:extLst>
            </c:dLbl>
            <c:dLbl>
              <c:idx val="4"/>
              <c:numFmt formatCode="[$$-409]#\,##0" sourceLinked="0"/>
              <c:spPr/>
              <c:txPr>
                <a:bodyPr/>
                <a:lstStyle/>
                <a:p>
                  <a:pPr lvl="0">
                    <a:defRPr sz="900" b="1" i="0">
                      <a:solidFill>
                        <a:srgbClr val="000000"/>
                      </a:solidFill>
                      <a:latin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9-2FF5-4847-93B7-7499D08EB87E}"/>
                </c:ext>
              </c:extLst>
            </c:dLbl>
            <c:dLbl>
              <c:idx val="5"/>
              <c:numFmt formatCode="[$$-409]#\,##0" sourceLinked="0"/>
              <c:spPr/>
              <c:txPr>
                <a:bodyPr/>
                <a:lstStyle/>
                <a:p>
                  <a:pPr lvl="0">
                    <a:defRPr sz="900" b="1" i="0">
                      <a:solidFill>
                        <a:srgbClr val="000000"/>
                      </a:solidFill>
                      <a:latin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B-2FF5-4847-93B7-7499D08EB87E}"/>
                </c:ext>
              </c:extLst>
            </c:dLbl>
            <c:dLbl>
              <c:idx val="6"/>
              <c:numFmt formatCode="[$$-409]#\,##0" sourceLinked="0"/>
              <c:spPr/>
              <c:txPr>
                <a:bodyPr/>
                <a:lstStyle/>
                <a:p>
                  <a:pPr lvl="0">
                    <a:defRPr sz="900" b="1" i="0">
                      <a:solidFill>
                        <a:srgbClr val="000000"/>
                      </a:solidFill>
                      <a:latin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D-2FF5-4847-93B7-7499D08EB87E}"/>
                </c:ext>
              </c:extLst>
            </c:dLbl>
            <c:dLbl>
              <c:idx val="7"/>
              <c:numFmt formatCode="[$$-409]#\,##0" sourceLinked="0"/>
              <c:spPr/>
              <c:txPr>
                <a:bodyPr/>
                <a:lstStyle/>
                <a:p>
                  <a:pPr lvl="0">
                    <a:defRPr sz="900" b="1" i="0">
                      <a:solidFill>
                        <a:srgbClr val="000000"/>
                      </a:solidFill>
                      <a:latin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0F-2FF5-4847-93B7-7499D08EB87E}"/>
                </c:ext>
              </c:extLst>
            </c:dLbl>
            <c:dLbl>
              <c:idx val="8"/>
              <c:numFmt formatCode="[$$-409]#\,##0" sourceLinked="0"/>
              <c:spPr/>
              <c:txPr>
                <a:bodyPr/>
                <a:lstStyle/>
                <a:p>
                  <a:pPr lvl="0">
                    <a:defRPr sz="900" b="1" i="0">
                      <a:solidFill>
                        <a:srgbClr val="000000"/>
                      </a:solidFill>
                      <a:latin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11-2FF5-4847-93B7-7499D08EB87E}"/>
                </c:ext>
              </c:extLst>
            </c:dLbl>
            <c:dLbl>
              <c:idx val="9"/>
              <c:numFmt formatCode="[$$-409]#\,##0" sourceLinked="0"/>
              <c:spPr/>
              <c:txPr>
                <a:bodyPr/>
                <a:lstStyle/>
                <a:p>
                  <a:pPr lvl="0">
                    <a:defRPr sz="900" b="1" i="0">
                      <a:solidFill>
                        <a:srgbClr val="000000"/>
                      </a:solidFill>
                      <a:latin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13-2FF5-4847-93B7-7499D08EB87E}"/>
                </c:ext>
              </c:extLst>
            </c:dLbl>
            <c:dLbl>
              <c:idx val="10"/>
              <c:numFmt formatCode="[$$-409]#\,##0" sourceLinked="0"/>
              <c:spPr/>
              <c:txPr>
                <a:bodyPr/>
                <a:lstStyle/>
                <a:p>
                  <a:pPr lvl="0">
                    <a:defRPr sz="900" b="1" i="0">
                      <a:solidFill>
                        <a:srgbClr val="000000"/>
                      </a:solidFill>
                      <a:latin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15-2FF5-4847-93B7-7499D08EB87E}"/>
                </c:ext>
              </c:extLst>
            </c:dLbl>
            <c:dLbl>
              <c:idx val="11"/>
              <c:numFmt formatCode="[$$-409]#\,##0" sourceLinked="0"/>
              <c:spPr/>
              <c:txPr>
                <a:bodyPr/>
                <a:lstStyle/>
                <a:p>
                  <a:pPr lvl="0">
                    <a:defRPr sz="900" b="1" i="0">
                      <a:solidFill>
                        <a:srgbClr val="000000"/>
                      </a:solidFill>
                      <a:latin typeface="Arial"/>
                    </a:defRPr>
                  </a:pPr>
                  <a:endParaRPr lang="en-US"/>
                </a:p>
              </c:txPr>
              <c:showLegendKey val="0"/>
              <c:showVal val="1"/>
              <c:showCatName val="0"/>
              <c:showSerName val="0"/>
              <c:showPercent val="0"/>
              <c:showBubbleSize val="0"/>
              <c:extLst>
                <c:ext xmlns:c16="http://schemas.microsoft.com/office/drawing/2014/chart" uri="{C3380CC4-5D6E-409C-BE32-E72D297353CC}">
                  <c16:uniqueId val="{00000017-2FF5-4847-93B7-7499D08EB87E}"/>
                </c:ext>
              </c:extLst>
            </c:dLbl>
            <c:numFmt formatCode="[$$-409]#\,##0" sourceLinked="0"/>
            <c:spPr>
              <a:noFill/>
              <a:ln>
                <a:noFill/>
              </a:ln>
              <a:effectLst/>
            </c:spPr>
            <c:txPr>
              <a:bodyPr/>
              <a:lstStyle/>
              <a:p>
                <a:pPr lvl="0">
                  <a:defRPr sz="900" b="1" i="0">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Comps!$M$44:$M$55</c:f>
              <c:strCache>
                <c:ptCount val="12"/>
                <c:pt idx="0">
                  <c:v>Defence EV/Rev implied</c:v>
                </c:pt>
                <c:pt idx="1">
                  <c:v>Defence EV/EBITDA implied</c:v>
                </c:pt>
                <c:pt idx="2">
                  <c:v>70/30 Defence/AI blend</c:v>
                </c:pt>
                <c:pt idx="3">
                  <c:v>AI EV/Rev implied</c:v>
                </c:pt>
                <c:pt idx="4">
                  <c:v>AI EV/EBITDA implied</c:v>
                </c:pt>
                <c:pt idx="5">
                  <c:v>Satellite EV/Rev implied</c:v>
                </c:pt>
                <c:pt idx="6">
                  <c:v>IPO low ($1.75T)</c:v>
                </c:pt>
                <c:pt idx="7">
                  <c:v>IPO mid ($1.875T)</c:v>
                </c:pt>
                <c:pt idx="8">
                  <c:v>IPO bull ($2.75T)</c:v>
                </c:pt>
                <c:pt idx="9">
                  <c:v>Our DCF central</c:v>
                </c:pt>
                <c:pt idx="10">
                  <c:v>MC P50</c:v>
                </c:pt>
                <c:pt idx="11">
                  <c:v>MC P90</c:v>
                </c:pt>
              </c:strCache>
            </c:strRef>
          </c:cat>
          <c:val>
            <c:numRef>
              <c:f>Comps!$N$44:$N$55</c:f>
              <c:numCache>
                <c:formatCode>[$$-409]#,##0</c:formatCode>
                <c:ptCount val="12"/>
                <c:pt idx="0">
                  <c:v>105.08394493444577</c:v>
                </c:pt>
                <c:pt idx="1">
                  <c:v>444.532152173913</c:v>
                </c:pt>
                <c:pt idx="2">
                  <c:v>812.0802929549485</c:v>
                </c:pt>
                <c:pt idx="3">
                  <c:v>913.7630592215146</c:v>
                </c:pt>
                <c:pt idx="4">
                  <c:v>1669.6926214440318</c:v>
                </c:pt>
                <c:pt idx="5">
                  <c:v>2315.8706686746987</c:v>
                </c:pt>
                <c:pt idx="6">
                  <c:v>1750</c:v>
                </c:pt>
                <c:pt idx="7">
                  <c:v>1875</c:v>
                </c:pt>
                <c:pt idx="8">
                  <c:v>2750</c:v>
                </c:pt>
                <c:pt idx="9">
                  <c:v>2408.2305367872241</c:v>
                </c:pt>
                <c:pt idx="10">
                  <c:v>2241.3001987561361</c:v>
                </c:pt>
                <c:pt idx="11">
                  <c:v>4733.1181677158875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18-2FF5-4847-93B7-7499D08EB87E}"/>
            </c:ext>
          </c:extLst>
        </c:ser>
        <c:dLbls>
          <c:showLegendKey val="0"/>
          <c:showVal val="0"/>
          <c:showCatName val="0"/>
          <c:showSerName val="0"/>
          <c:showPercent val="0"/>
          <c:showBubbleSize val="0"/>
        </c:dLbls>
        <c:gapWidth val="150"/>
        <c:axId val="223024553"/>
        <c:axId val="1920164518"/>
      </c:barChart>
      <c:catAx>
        <c:axId val="223024553"/>
        <c:scaling>
          <c:orientation val="maxMin"/>
        </c:scaling>
        <c:delete val="0"/>
        <c:axPos val="l"/>
        <c:title>
          <c:tx>
            <c:rich>
              <a:bodyPr/>
              <a:lstStyle/>
              <a:p>
                <a:pPr lvl="0">
                  <a:defRPr sz="1300" b="0" i="0">
                    <a:solidFill>
                      <a:srgbClr val="000000"/>
                    </a:solidFill>
                    <a:latin typeface="Arial"/>
                  </a:defRPr>
                </a:pPr>
                <a:r>
                  <a:rPr lang="en-US" sz="1300" b="0" i="0">
                    <a:solidFill>
                      <a:srgbClr val="000000"/>
                    </a:solidFill>
                    <a:latin typeface="Arial"/>
                  </a:rPr>
                  <a:t>Valuation methodology</a:t>
                </a:r>
              </a:p>
            </c:rich>
          </c:tx>
          <c:overlay val="0"/>
        </c:title>
        <c:numFmt formatCode="General" sourceLinked="0"/>
        <c:majorTickMark val="none"/>
        <c:minorTickMark val="none"/>
        <c:tickLblPos val="nextTo"/>
        <c:txPr>
          <a:bodyPr/>
          <a:lstStyle/>
          <a:p>
            <a:pPr lvl="0">
              <a:defRPr sz="900" b="0" i="0">
                <a:solidFill>
                  <a:srgbClr val="000000"/>
                </a:solidFill>
                <a:latin typeface="Arial"/>
              </a:defRPr>
            </a:pPr>
            <a:endParaRPr lang="en-US"/>
          </a:p>
        </c:txPr>
        <c:crossAx val="1920164518"/>
        <c:crosses val="autoZero"/>
        <c:auto val="1"/>
        <c:lblAlgn val="ctr"/>
        <c:lblOffset val="100"/>
        <c:noMultiLvlLbl val="1"/>
      </c:catAx>
      <c:valAx>
        <c:axId val="1920164518"/>
        <c:scaling>
          <c:orientation val="minMax"/>
        </c:scaling>
        <c:delete val="0"/>
        <c:axPos val="b"/>
        <c:majorGridlines>
          <c:spPr>
            <a:ln>
              <a:solidFill>
                <a:srgbClr val="B7B7B7"/>
              </a:solidFill>
            </a:ln>
          </c:spPr>
        </c:majorGridlines>
        <c:title>
          <c:tx>
            <c:rich>
              <a:bodyPr/>
              <a:lstStyle/>
              <a:p>
                <a:pPr lvl="0">
                  <a:defRPr sz="1300" b="0" i="0">
                    <a:solidFill>
                      <a:srgbClr val="000000"/>
                    </a:solidFill>
                    <a:latin typeface="Arial"/>
                  </a:defRPr>
                </a:pPr>
                <a:r>
                  <a:rPr lang="en-US" sz="1300" b="0" i="0">
                    <a:solidFill>
                      <a:srgbClr val="000000"/>
                    </a:solidFill>
                    <a:latin typeface="Arial"/>
                  </a:rPr>
                  <a:t>Implied Equity ($Bn)</a:t>
                </a:r>
              </a:p>
            </c:rich>
          </c:tx>
          <c:layout>
            <c:manualLayout>
              <c:xMode val="edge"/>
              <c:yMode val="edge"/>
              <c:x val="0.14575093671940051"/>
              <c:y val="0.92173913043478262"/>
            </c:manualLayout>
          </c:layout>
          <c:overlay val="0"/>
        </c:title>
        <c:numFmt formatCode="#\,##0" sourceLinked="0"/>
        <c:majorTickMark val="none"/>
        <c:minorTickMark val="none"/>
        <c:tickLblPos val="nextTo"/>
        <c:spPr>
          <a:ln/>
        </c:spPr>
        <c:txPr>
          <a:bodyPr/>
          <a:lstStyle/>
          <a:p>
            <a:pPr lvl="0">
              <a:defRPr sz="1000" b="0" i="0">
                <a:solidFill>
                  <a:srgbClr val="000000"/>
                </a:solidFill>
                <a:latin typeface="Arial"/>
              </a:defRPr>
            </a:pPr>
            <a:endParaRPr lang="en-US"/>
          </a:p>
        </c:txPr>
        <c:crossAx val="223024553"/>
        <c:crosses val="max"/>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9</xdr:col>
      <xdr:colOff>0</xdr:colOff>
      <xdr:row>30</xdr:row>
      <xdr:rowOff>0</xdr:rowOff>
    </xdr:from>
    <xdr:ext cx="10896600" cy="51816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0</xdr:colOff>
      <xdr:row>59</xdr:row>
      <xdr:rowOff>0</xdr:rowOff>
    </xdr:from>
    <xdr:ext cx="10896600" cy="51816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59</xdr:row>
      <xdr:rowOff>0</xdr:rowOff>
    </xdr:from>
    <xdr:ext cx="12925425" cy="5181600"/>
    <xdr:graphicFrame macro="">
      <xdr:nvGraphicFramePr>
        <xdr:cNvPr id="3" name="Chart 3">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0</xdr:colOff>
      <xdr:row>4</xdr:row>
      <xdr:rowOff>0</xdr:rowOff>
    </xdr:from>
    <xdr:ext cx="8648700" cy="4781550"/>
    <xdr:graphicFrame macro="">
      <xdr:nvGraphicFramePr>
        <xdr:cNvPr id="4" name="Chart 4">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55</xdr:row>
      <xdr:rowOff>0</xdr:rowOff>
    </xdr:from>
    <xdr:ext cx="11439525" cy="4381500"/>
    <xdr:graphicFrame macro="">
      <xdr:nvGraphicFramePr>
        <xdr:cNvPr id="5" name="Chart 5" title="Chart">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9A38D81-878F-8747-A649-A76A991B30BF}">
  <we:reference id="wa200009404" version="1.0.0.8" store="en-US" storeType="OMEX"/>
  <we:alternateReferences>
    <we:reference id="wa200009404" version="1.0.0.8" store="" storeType="OMEX"/>
  </we:alternateReferences>
  <we:properties>
    <we:property name="claude.fileId" value="&quot;b6414ee4-a78a-46dc-8fdf-383454d4eb93&quot;"/>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2" Type="http://schemas.openxmlformats.org/officeDocument/2006/relationships/hyperlink" Target="http://x.com/" TargetMode="External"/><Relationship Id="rId1" Type="http://schemas.openxmlformats.org/officeDocument/2006/relationships/hyperlink" Target="http://x.com/"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techcrunch.com/2026/02/02/elon-musk-spacex-acquires-xai-data-centers-space-merger/" TargetMode="External"/><Relationship Id="rId13" Type="http://schemas.openxmlformats.org/officeDocument/2006/relationships/hyperlink" Target="https://pages.stern.nyu.edu/~adamodar/" TargetMode="External"/><Relationship Id="rId3" Type="http://schemas.openxmlformats.org/officeDocument/2006/relationships/hyperlink" Target="https://www.appeconomyinsights.com/p/how-spacex-makes-money" TargetMode="External"/><Relationship Id="rId7" Type="http://schemas.openxmlformats.org/officeDocument/2006/relationships/hyperlink" Target="https://www.cnbc.com/2026/02/03/musk-xai-spacex-biggest-merger-ever.html" TargetMode="External"/><Relationship Id="rId12" Type="http://schemas.openxmlformats.org/officeDocument/2006/relationships/hyperlink" Target="https://en.wikipedia.org/wiki/Golden_Dome_(missile_defense_system)" TargetMode="External"/><Relationship Id="rId2" Type="http://schemas.openxmlformats.org/officeDocument/2006/relationships/hyperlink" Target="https://www.morningstar.com/stocks/6-charts-spacexs-s-1-financials" TargetMode="External"/><Relationship Id="rId1" Type="http://schemas.openxmlformats.org/officeDocument/2006/relationships/hyperlink" Target="https://www.satellitetoday.com/finance/2026/05/20/spacexs-ipo-filing-gives-first-look-into-companys-financials/" TargetMode="External"/><Relationship Id="rId6" Type="http://schemas.openxmlformats.org/officeDocument/2006/relationships/hyperlink" Target="https://www.cnn.com/2026/02/02/tech/spacex-acquires-xai-elon-musk" TargetMode="External"/><Relationship Id="rId11" Type="http://schemas.openxmlformats.org/officeDocument/2006/relationships/hyperlink" Target="https://thenextweb.com/news/space-force-spacex-229bn-data-network-contract" TargetMode="External"/><Relationship Id="rId5" Type="http://schemas.openxmlformats.org/officeDocument/2006/relationships/hyperlink" Target="https://x.ai/news/xai-joins-spacex" TargetMode="External"/><Relationship Id="rId10" Type="http://schemas.openxmlformats.org/officeDocument/2006/relationships/hyperlink" Target="https://spacenews.com/spacex-wins-2-29-billion-space-force-contract-for-military-data-network/" TargetMode="External"/><Relationship Id="rId4" Type="http://schemas.openxmlformats.org/officeDocument/2006/relationships/hyperlink" Target="https://sacra.com/c/spacex/" TargetMode="External"/><Relationship Id="rId9" Type="http://schemas.openxmlformats.org/officeDocument/2006/relationships/hyperlink" Target="https://finance.yahoo.com/news/know-spacex-xai-merger-2026-102500167.html" TargetMode="External"/><Relationship Id="rId14" Type="http://schemas.openxmlformats.org/officeDocument/2006/relationships/hyperlink" Target="https://www.unoosa.org/oosa/en/ourwork/spacelaw/treaties/outerspacetreat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92C2C"/>
    <pageSetUpPr fitToPage="1"/>
  </sheetPr>
  <dimension ref="A1:F1000"/>
  <sheetViews>
    <sheetView showGridLines="0" showRowColHeaders="0" tabSelected="1" workbookViewId="0"/>
  </sheetViews>
  <sheetFormatPr baseColWidth="10" defaultColWidth="14.5" defaultRowHeight="15" customHeight="1" x14ac:dyDescent="0.2"/>
  <cols>
    <col min="1" max="1" width="4" customWidth="1"/>
    <col min="2" max="2" width="85.5" customWidth="1"/>
    <col min="3" max="6" width="8.6640625" customWidth="1"/>
  </cols>
  <sheetData>
    <row r="1" spans="1:6" x14ac:dyDescent="0.2">
      <c r="A1" s="1"/>
      <c r="B1" s="1"/>
      <c r="C1" s="1"/>
      <c r="D1" s="1"/>
      <c r="E1" s="1"/>
      <c r="F1" s="1"/>
    </row>
    <row r="2" spans="1:6" ht="48" customHeight="1" x14ac:dyDescent="0.35">
      <c r="A2" s="1"/>
      <c r="B2" s="2" t="s">
        <v>0</v>
      </c>
      <c r="C2" s="1"/>
      <c r="D2" s="1"/>
      <c r="E2" s="1"/>
      <c r="F2" s="1"/>
    </row>
    <row r="3" spans="1:6" ht="21.75" customHeight="1" x14ac:dyDescent="0.2">
      <c r="A3" s="1"/>
      <c r="B3" s="3" t="s">
        <v>1</v>
      </c>
      <c r="C3" s="1"/>
      <c r="D3" s="1"/>
      <c r="E3" s="1"/>
      <c r="F3" s="1"/>
    </row>
    <row r="4" spans="1:6" ht="4.5" customHeight="1" x14ac:dyDescent="0.2">
      <c r="A4" s="1"/>
      <c r="B4" s="1"/>
      <c r="C4" s="1"/>
      <c r="D4" s="1"/>
      <c r="E4" s="1"/>
      <c r="F4" s="1"/>
    </row>
    <row r="5" spans="1:6" ht="18" x14ac:dyDescent="0.2">
      <c r="A5" s="1"/>
      <c r="B5" s="4" t="s">
        <v>748</v>
      </c>
      <c r="C5" s="1"/>
      <c r="D5" s="1"/>
      <c r="E5" s="1"/>
      <c r="F5" s="1"/>
    </row>
    <row r="6" spans="1:6" ht="15" customHeight="1" x14ac:dyDescent="0.2">
      <c r="A6" s="1"/>
      <c r="B6" s="5" t="s">
        <v>2</v>
      </c>
      <c r="C6" s="1"/>
      <c r="D6" s="1"/>
      <c r="E6" s="1"/>
      <c r="F6" s="1"/>
    </row>
    <row r="7" spans="1:6" ht="7.5" customHeight="1" x14ac:dyDescent="0.2">
      <c r="A7" s="1"/>
      <c r="B7" s="1"/>
      <c r="C7" s="1"/>
      <c r="D7" s="1"/>
      <c r="E7" s="1"/>
      <c r="F7" s="1"/>
    </row>
    <row r="8" spans="1:6" ht="15" customHeight="1" x14ac:dyDescent="0.2">
      <c r="A8" s="1"/>
      <c r="B8" s="5" t="s">
        <v>3</v>
      </c>
      <c r="C8" s="1"/>
      <c r="D8" s="1"/>
      <c r="E8" s="1"/>
      <c r="F8" s="1"/>
    </row>
    <row r="9" spans="1:6" ht="15" customHeight="1" x14ac:dyDescent="0.2">
      <c r="A9" s="1"/>
      <c r="B9" s="6" t="s">
        <v>4</v>
      </c>
      <c r="C9" s="1"/>
      <c r="D9" s="1"/>
      <c r="E9" s="1"/>
      <c r="F9" s="1"/>
    </row>
    <row r="10" spans="1:6" x14ac:dyDescent="0.2">
      <c r="A10" s="1"/>
      <c r="B10" s="1"/>
      <c r="C10" s="1"/>
      <c r="D10" s="1"/>
      <c r="E10" s="1"/>
      <c r="F10" s="1"/>
    </row>
    <row r="11" spans="1:6" ht="15" customHeight="1" x14ac:dyDescent="0.2">
      <c r="A11" s="1"/>
      <c r="B11" s="5" t="s">
        <v>5</v>
      </c>
      <c r="C11" s="1"/>
      <c r="D11" s="1"/>
      <c r="E11" s="1"/>
      <c r="F11" s="1"/>
    </row>
    <row r="12" spans="1:6" ht="15" customHeight="1" x14ac:dyDescent="0.2">
      <c r="A12" s="1"/>
      <c r="B12" s="5" t="s">
        <v>6</v>
      </c>
      <c r="C12" s="1"/>
      <c r="D12" s="1"/>
      <c r="E12" s="1"/>
      <c r="F12" s="1"/>
    </row>
    <row r="13" spans="1:6" x14ac:dyDescent="0.2">
      <c r="A13" s="1"/>
      <c r="B13" s="1"/>
      <c r="C13" s="1"/>
      <c r="D13" s="1"/>
      <c r="E13" s="1"/>
      <c r="F13" s="1"/>
    </row>
    <row r="14" spans="1:6" ht="15" customHeight="1" x14ac:dyDescent="0.2">
      <c r="A14" s="1"/>
      <c r="B14" s="7" t="s">
        <v>7</v>
      </c>
      <c r="C14" s="1"/>
      <c r="D14" s="1"/>
      <c r="E14" s="1"/>
      <c r="F14" s="1"/>
    </row>
    <row r="15" spans="1:6" ht="15" customHeight="1" x14ac:dyDescent="0.2">
      <c r="A15" s="1"/>
      <c r="B15" s="5" t="s">
        <v>8</v>
      </c>
      <c r="C15" s="1"/>
      <c r="D15" s="1"/>
      <c r="E15" s="1"/>
      <c r="F15" s="1"/>
    </row>
    <row r="16" spans="1:6" ht="15" customHeight="1" x14ac:dyDescent="0.2">
      <c r="A16" s="1"/>
      <c r="B16" s="5" t="s">
        <v>9</v>
      </c>
      <c r="C16" s="1"/>
      <c r="D16" s="1"/>
      <c r="E16" s="1"/>
      <c r="F16" s="1"/>
    </row>
    <row r="17" spans="1:6" ht="15" customHeight="1" x14ac:dyDescent="0.2">
      <c r="A17" s="1"/>
      <c r="B17" s="5" t="s">
        <v>10</v>
      </c>
      <c r="C17" s="1"/>
      <c r="D17" s="1"/>
      <c r="E17" s="1"/>
      <c r="F17" s="1"/>
    </row>
    <row r="18" spans="1:6" ht="15" customHeight="1" x14ac:dyDescent="0.2">
      <c r="A18" s="1"/>
      <c r="B18" s="5" t="s">
        <v>11</v>
      </c>
      <c r="C18" s="1"/>
      <c r="D18" s="1"/>
      <c r="E18" s="1"/>
      <c r="F18" s="1"/>
    </row>
    <row r="19" spans="1:6" ht="15.75" customHeight="1" x14ac:dyDescent="0.2">
      <c r="A19" s="1"/>
      <c r="B19" s="5" t="s">
        <v>12</v>
      </c>
      <c r="C19" s="1"/>
      <c r="D19" s="1"/>
      <c r="E19" s="1"/>
      <c r="F19" s="1"/>
    </row>
    <row r="20" spans="1:6" ht="15.75" customHeight="1" x14ac:dyDescent="0.2">
      <c r="A20" s="1"/>
      <c r="B20" s="8" t="s">
        <v>13</v>
      </c>
      <c r="C20" s="1"/>
      <c r="D20" s="1"/>
      <c r="E20" s="1"/>
      <c r="F20" s="1"/>
    </row>
    <row r="21" spans="1:6" ht="15.75" customHeight="1" x14ac:dyDescent="0.2">
      <c r="A21" s="1"/>
      <c r="B21" s="1"/>
      <c r="C21" s="1"/>
      <c r="D21" s="1"/>
      <c r="E21" s="1"/>
      <c r="F21" s="1"/>
    </row>
    <row r="22" spans="1:6" ht="15.75" customHeight="1" x14ac:dyDescent="0.2">
      <c r="A22" s="1"/>
      <c r="B22" s="7" t="s">
        <v>14</v>
      </c>
      <c r="C22" s="1"/>
      <c r="D22" s="1"/>
      <c r="E22" s="1"/>
      <c r="F22" s="1"/>
    </row>
    <row r="23" spans="1:6" ht="15.75" customHeight="1" x14ac:dyDescent="0.2">
      <c r="A23" s="1"/>
      <c r="B23" s="9" t="s">
        <v>15</v>
      </c>
      <c r="C23" s="1"/>
      <c r="D23" s="1"/>
      <c r="E23" s="1"/>
      <c r="F23" s="1"/>
    </row>
    <row r="24" spans="1:6" ht="15.75" customHeight="1" x14ac:dyDescent="0.2">
      <c r="A24" s="1"/>
      <c r="B24" s="9" t="s">
        <v>16</v>
      </c>
      <c r="C24" s="1"/>
      <c r="D24" s="1"/>
      <c r="E24" s="1"/>
      <c r="F24" s="1"/>
    </row>
    <row r="25" spans="1:6" ht="15.75" customHeight="1" x14ac:dyDescent="0.2">
      <c r="A25" s="1"/>
      <c r="B25" s="9" t="s">
        <v>17</v>
      </c>
      <c r="C25" s="1"/>
      <c r="D25" s="1"/>
      <c r="E25" s="1"/>
      <c r="F25" s="1"/>
    </row>
    <row r="26" spans="1:6" ht="15.75" customHeight="1" x14ac:dyDescent="0.2">
      <c r="A26" s="1"/>
      <c r="B26" s="9" t="s">
        <v>18</v>
      </c>
      <c r="C26" s="1"/>
      <c r="D26" s="1"/>
      <c r="E26" s="1"/>
      <c r="F26" s="1"/>
    </row>
    <row r="27" spans="1:6" ht="15.75" customHeight="1" x14ac:dyDescent="0.2">
      <c r="A27" s="1"/>
      <c r="B27" s="1"/>
      <c r="C27" s="1"/>
      <c r="D27" s="1"/>
      <c r="E27" s="1"/>
      <c r="F27" s="1"/>
    </row>
    <row r="28" spans="1:6" ht="15.75" customHeight="1" x14ac:dyDescent="0.2">
      <c r="A28" s="1"/>
      <c r="B28" s="7" t="s">
        <v>19</v>
      </c>
      <c r="C28" s="1"/>
      <c r="D28" s="1"/>
      <c r="E28" s="1"/>
      <c r="F28" s="1"/>
    </row>
    <row r="29" spans="1:6" ht="15.75" customHeight="1" x14ac:dyDescent="0.2">
      <c r="A29" s="1"/>
      <c r="B29" s="10" t="s">
        <v>20</v>
      </c>
      <c r="C29" s="1"/>
      <c r="D29" s="1"/>
      <c r="E29" s="1"/>
      <c r="F29" s="1"/>
    </row>
    <row r="30" spans="1:6" ht="15.75" customHeight="1" x14ac:dyDescent="0.2">
      <c r="A30" s="1"/>
      <c r="B30" s="10" t="s">
        <v>21</v>
      </c>
      <c r="C30" s="1"/>
      <c r="D30" s="1"/>
      <c r="E30" s="1"/>
      <c r="F30" s="1"/>
    </row>
    <row r="31" spans="1:6" ht="15.75" customHeight="1" x14ac:dyDescent="0.2">
      <c r="A31" s="1"/>
      <c r="B31" s="10" t="s">
        <v>22</v>
      </c>
      <c r="C31" s="1"/>
      <c r="D31" s="1"/>
      <c r="E31" s="1"/>
      <c r="F31" s="1"/>
    </row>
    <row r="32" spans="1:6" ht="15.75" customHeight="1" x14ac:dyDescent="0.2">
      <c r="A32" s="1"/>
      <c r="B32" s="10" t="s">
        <v>23</v>
      </c>
      <c r="C32" s="1"/>
      <c r="D32" s="1"/>
      <c r="E32" s="1"/>
      <c r="F32" s="1"/>
    </row>
    <row r="33" spans="1:6" ht="15.75" customHeight="1" x14ac:dyDescent="0.2">
      <c r="A33" s="11"/>
      <c r="B33" s="11"/>
      <c r="C33" s="11"/>
      <c r="D33" s="11"/>
      <c r="E33" s="11"/>
      <c r="F33" s="11"/>
    </row>
    <row r="34" spans="1:6" ht="15.75" customHeight="1" x14ac:dyDescent="0.2">
      <c r="A34" s="11"/>
      <c r="B34" s="11"/>
      <c r="C34" s="11"/>
      <c r="D34" s="11"/>
      <c r="E34" s="11"/>
      <c r="F34" s="11"/>
    </row>
    <row r="35" spans="1:6" ht="15.75" customHeight="1" x14ac:dyDescent="0.2">
      <c r="A35" s="11"/>
      <c r="B35" s="11"/>
      <c r="C35" s="11"/>
      <c r="D35" s="11"/>
      <c r="E35" s="11"/>
      <c r="F35" s="11"/>
    </row>
    <row r="36" spans="1:6" ht="15.75" customHeight="1" x14ac:dyDescent="0.2">
      <c r="A36" s="11"/>
      <c r="B36" s="11"/>
      <c r="C36" s="11"/>
      <c r="D36" s="11"/>
      <c r="E36" s="11"/>
      <c r="F36" s="11"/>
    </row>
    <row r="37" spans="1:6" ht="15.75" customHeight="1" x14ac:dyDescent="0.2">
      <c r="A37" s="11"/>
      <c r="B37" s="11"/>
      <c r="C37" s="11"/>
      <c r="D37" s="11"/>
      <c r="E37" s="11"/>
      <c r="F37" s="11"/>
    </row>
    <row r="38" spans="1:6" ht="15.75" customHeight="1" x14ac:dyDescent="0.2">
      <c r="A38" s="11"/>
      <c r="B38" s="11"/>
      <c r="C38" s="11"/>
      <c r="D38" s="11"/>
      <c r="E38" s="11"/>
      <c r="F38" s="11"/>
    </row>
    <row r="39" spans="1:6" ht="15.75" customHeight="1" x14ac:dyDescent="0.2">
      <c r="A39" s="11"/>
      <c r="B39" s="11"/>
      <c r="C39" s="11"/>
      <c r="D39" s="11"/>
      <c r="E39" s="11"/>
      <c r="F39" s="11"/>
    </row>
    <row r="40" spans="1:6" ht="15.75" customHeight="1" x14ac:dyDescent="0.2">
      <c r="A40" s="11"/>
      <c r="B40" s="11"/>
      <c r="C40" s="11"/>
      <c r="D40" s="11"/>
      <c r="E40" s="11"/>
      <c r="F40" s="11"/>
    </row>
    <row r="41" spans="1:6" ht="15.75" customHeight="1" x14ac:dyDescent="0.2">
      <c r="A41" s="11"/>
      <c r="B41" s="11"/>
      <c r="C41" s="11"/>
      <c r="D41" s="11"/>
      <c r="E41" s="11"/>
      <c r="F41" s="11"/>
    </row>
    <row r="42" spans="1:6" ht="15.75" customHeight="1" x14ac:dyDescent="0.2">
      <c r="A42" s="11"/>
      <c r="B42" s="11"/>
      <c r="C42" s="11"/>
      <c r="D42" s="11"/>
      <c r="E42" s="11"/>
      <c r="F42" s="11"/>
    </row>
    <row r="43" spans="1:6" ht="15.75" customHeight="1" x14ac:dyDescent="0.2">
      <c r="A43" s="11"/>
      <c r="B43" s="11"/>
      <c r="C43" s="11"/>
      <c r="D43" s="11"/>
      <c r="E43" s="11"/>
      <c r="F43" s="11"/>
    </row>
    <row r="44" spans="1:6" ht="15.75" customHeight="1" x14ac:dyDescent="0.2">
      <c r="A44" s="11"/>
      <c r="B44" s="11"/>
      <c r="C44" s="11"/>
      <c r="D44" s="11"/>
      <c r="E44" s="11"/>
      <c r="F44" s="11"/>
    </row>
    <row r="45" spans="1:6" ht="15.75" customHeight="1" x14ac:dyDescent="0.2">
      <c r="A45" s="11"/>
      <c r="B45" s="11"/>
      <c r="C45" s="11"/>
      <c r="D45" s="11"/>
      <c r="E45" s="11"/>
      <c r="F45" s="11"/>
    </row>
    <row r="46" spans="1:6" ht="15.75" customHeight="1" x14ac:dyDescent="0.2">
      <c r="A46" s="11"/>
      <c r="B46" s="11"/>
      <c r="C46" s="11"/>
      <c r="D46" s="11"/>
      <c r="E46" s="11"/>
      <c r="F46" s="11"/>
    </row>
    <row r="47" spans="1:6" ht="15.75" customHeight="1" x14ac:dyDescent="0.2">
      <c r="A47" s="11"/>
      <c r="B47" s="11"/>
      <c r="C47" s="11"/>
      <c r="D47" s="11"/>
      <c r="E47" s="11"/>
      <c r="F47" s="11"/>
    </row>
    <row r="48" spans="1:6" ht="15.75" customHeight="1" x14ac:dyDescent="0.2">
      <c r="A48" s="11"/>
      <c r="B48" s="11"/>
      <c r="C48" s="11"/>
      <c r="D48" s="11"/>
      <c r="E48" s="11"/>
      <c r="F48" s="11"/>
    </row>
    <row r="49" spans="1:6" ht="15.75" customHeight="1" x14ac:dyDescent="0.2">
      <c r="A49" s="11"/>
      <c r="B49" s="11"/>
      <c r="C49" s="11"/>
      <c r="D49" s="11"/>
      <c r="E49" s="11"/>
      <c r="F49" s="11"/>
    </row>
    <row r="50" spans="1:6" ht="15.75" customHeight="1" x14ac:dyDescent="0.2">
      <c r="A50" s="11"/>
      <c r="B50" s="11"/>
      <c r="C50" s="11"/>
      <c r="D50" s="11"/>
      <c r="E50" s="11"/>
      <c r="F50" s="11"/>
    </row>
    <row r="51" spans="1:6" ht="15.75" customHeight="1" x14ac:dyDescent="0.2">
      <c r="A51" s="11"/>
      <c r="B51" s="11"/>
      <c r="C51" s="11"/>
      <c r="D51" s="11"/>
      <c r="E51" s="11"/>
      <c r="F51" s="11"/>
    </row>
    <row r="52" spans="1:6" ht="15.75" customHeight="1" x14ac:dyDescent="0.2">
      <c r="A52" s="11"/>
      <c r="B52" s="11"/>
      <c r="C52" s="11"/>
      <c r="D52" s="11"/>
      <c r="E52" s="11"/>
      <c r="F52" s="11"/>
    </row>
    <row r="53" spans="1:6" ht="15.75" customHeight="1" x14ac:dyDescent="0.2">
      <c r="A53" s="11"/>
      <c r="B53" s="11"/>
      <c r="C53" s="11"/>
      <c r="D53" s="11"/>
      <c r="E53" s="11"/>
      <c r="F53" s="11"/>
    </row>
    <row r="54" spans="1:6" ht="15.75" customHeight="1" x14ac:dyDescent="0.2">
      <c r="A54" s="11"/>
      <c r="B54" s="11"/>
      <c r="C54" s="11"/>
      <c r="D54" s="11"/>
      <c r="E54" s="11"/>
      <c r="F54" s="11"/>
    </row>
    <row r="55" spans="1:6" ht="15.75" customHeight="1" x14ac:dyDescent="0.2">
      <c r="A55" s="11"/>
      <c r="B55" s="11"/>
      <c r="C55" s="11"/>
      <c r="D55" s="11"/>
      <c r="E55" s="11"/>
      <c r="F55" s="11"/>
    </row>
    <row r="56" spans="1:6" ht="15.75" customHeight="1" x14ac:dyDescent="0.2">
      <c r="A56" s="11"/>
      <c r="B56" s="11"/>
      <c r="C56" s="11"/>
      <c r="D56" s="11"/>
      <c r="E56" s="11"/>
      <c r="F56" s="11"/>
    </row>
    <row r="57" spans="1:6" ht="15.75" customHeight="1" x14ac:dyDescent="0.2">
      <c r="A57" s="11"/>
      <c r="B57" s="11"/>
      <c r="C57" s="11"/>
      <c r="D57" s="11"/>
      <c r="E57" s="11"/>
      <c r="F57" s="11"/>
    </row>
    <row r="58" spans="1:6" ht="15.75" customHeight="1" x14ac:dyDescent="0.2">
      <c r="A58" s="11"/>
      <c r="B58" s="11"/>
      <c r="C58" s="11"/>
      <c r="D58" s="11"/>
      <c r="E58" s="11"/>
      <c r="F58" s="11"/>
    </row>
    <row r="59" spans="1:6" ht="15.75" customHeight="1" x14ac:dyDescent="0.2">
      <c r="A59" s="11"/>
      <c r="B59" s="11"/>
      <c r="C59" s="11"/>
      <c r="D59" s="11"/>
      <c r="E59" s="11"/>
      <c r="F59" s="11"/>
    </row>
    <row r="60" spans="1:6" ht="15.75" customHeight="1" x14ac:dyDescent="0.2">
      <c r="A60" s="11"/>
      <c r="B60" s="11"/>
      <c r="C60" s="11"/>
      <c r="D60" s="11"/>
      <c r="E60" s="11"/>
      <c r="F60" s="11"/>
    </row>
    <row r="61" spans="1:6" ht="15.75" customHeight="1" x14ac:dyDescent="0.2">
      <c r="A61" s="11"/>
      <c r="B61" s="11"/>
      <c r="C61" s="11"/>
      <c r="D61" s="11"/>
      <c r="E61" s="11"/>
      <c r="F61" s="11"/>
    </row>
    <row r="62" spans="1:6" ht="15.75" customHeight="1" x14ac:dyDescent="0.2">
      <c r="A62" s="11"/>
      <c r="B62" s="11"/>
      <c r="C62" s="11"/>
      <c r="D62" s="11"/>
      <c r="E62" s="11"/>
      <c r="F62" s="11"/>
    </row>
    <row r="63" spans="1:6" ht="15.75" customHeight="1" x14ac:dyDescent="0.2">
      <c r="A63" s="11"/>
      <c r="B63" s="11"/>
      <c r="C63" s="11"/>
      <c r="D63" s="11"/>
      <c r="E63" s="11"/>
      <c r="F63" s="11"/>
    </row>
    <row r="64" spans="1:6" ht="15.75" customHeight="1" x14ac:dyDescent="0.2">
      <c r="A64" s="11"/>
      <c r="B64" s="11"/>
      <c r="C64" s="11"/>
      <c r="D64" s="11"/>
      <c r="E64" s="11"/>
      <c r="F64" s="11"/>
    </row>
    <row r="65" spans="1:6" ht="15.75" customHeight="1" x14ac:dyDescent="0.2">
      <c r="A65" s="11"/>
      <c r="B65" s="11"/>
      <c r="C65" s="11"/>
      <c r="D65" s="11"/>
      <c r="E65" s="11"/>
      <c r="F65" s="11"/>
    </row>
    <row r="66" spans="1:6" ht="15.75" customHeight="1" x14ac:dyDescent="0.2">
      <c r="A66" s="11"/>
      <c r="B66" s="11"/>
      <c r="C66" s="11"/>
      <c r="D66" s="11"/>
      <c r="E66" s="11"/>
      <c r="F66" s="11"/>
    </row>
    <row r="67" spans="1:6" ht="15.75" customHeight="1" x14ac:dyDescent="0.2">
      <c r="A67" s="11"/>
      <c r="B67" s="11"/>
      <c r="C67" s="11"/>
      <c r="D67" s="11"/>
      <c r="E67" s="11"/>
      <c r="F67" s="11"/>
    </row>
    <row r="68" spans="1:6" ht="15.75" customHeight="1" x14ac:dyDescent="0.2">
      <c r="A68" s="11"/>
      <c r="B68" s="11"/>
      <c r="C68" s="11"/>
      <c r="D68" s="11"/>
      <c r="E68" s="11"/>
      <c r="F68" s="11"/>
    </row>
    <row r="69" spans="1:6" ht="15.75" customHeight="1" x14ac:dyDescent="0.2">
      <c r="A69" s="11"/>
      <c r="B69" s="11"/>
      <c r="C69" s="11"/>
      <c r="D69" s="11"/>
      <c r="E69" s="11"/>
      <c r="F69" s="11"/>
    </row>
    <row r="70" spans="1:6" ht="15.75" customHeight="1" x14ac:dyDescent="0.2">
      <c r="A70" s="11"/>
      <c r="B70" s="11"/>
      <c r="C70" s="11"/>
      <c r="D70" s="11"/>
      <c r="E70" s="11"/>
      <c r="F70" s="11"/>
    </row>
    <row r="71" spans="1:6" ht="15.75" customHeight="1" x14ac:dyDescent="0.2">
      <c r="A71" s="11"/>
      <c r="B71" s="11"/>
      <c r="C71" s="11"/>
      <c r="D71" s="11"/>
      <c r="E71" s="11"/>
      <c r="F71" s="11"/>
    </row>
    <row r="72" spans="1:6" ht="15.75" customHeight="1" x14ac:dyDescent="0.2">
      <c r="A72" s="11"/>
      <c r="B72" s="11"/>
      <c r="C72" s="11"/>
      <c r="D72" s="11"/>
      <c r="E72" s="11"/>
      <c r="F72" s="11"/>
    </row>
    <row r="73" spans="1:6" ht="15.75" customHeight="1" x14ac:dyDescent="0.2">
      <c r="A73" s="11"/>
      <c r="B73" s="11"/>
      <c r="C73" s="11"/>
      <c r="D73" s="11"/>
      <c r="E73" s="11"/>
      <c r="F73" s="11"/>
    </row>
    <row r="74" spans="1:6" ht="15.75" customHeight="1" x14ac:dyDescent="0.2">
      <c r="A74" s="11"/>
      <c r="B74" s="11"/>
      <c r="C74" s="11"/>
      <c r="D74" s="11"/>
      <c r="E74" s="11"/>
      <c r="F74" s="11"/>
    </row>
    <row r="75" spans="1:6" ht="15.75" customHeight="1" x14ac:dyDescent="0.2">
      <c r="A75" s="11"/>
      <c r="B75" s="11"/>
      <c r="C75" s="11"/>
      <c r="D75" s="11"/>
      <c r="E75" s="11"/>
      <c r="F75" s="11"/>
    </row>
    <row r="76" spans="1:6" ht="15.75" customHeight="1" x14ac:dyDescent="0.2">
      <c r="A76" s="11"/>
      <c r="B76" s="11"/>
      <c r="C76" s="11"/>
      <c r="D76" s="11"/>
      <c r="E76" s="11"/>
      <c r="F76" s="11"/>
    </row>
    <row r="77" spans="1:6" ht="15.75" customHeight="1" x14ac:dyDescent="0.2">
      <c r="A77" s="11"/>
      <c r="B77" s="11"/>
      <c r="C77" s="11"/>
      <c r="D77" s="11"/>
      <c r="E77" s="11"/>
      <c r="F77" s="11"/>
    </row>
    <row r="78" spans="1:6" ht="15.75" customHeight="1" x14ac:dyDescent="0.2">
      <c r="A78" s="11"/>
      <c r="B78" s="11"/>
      <c r="C78" s="11"/>
      <c r="D78" s="11"/>
      <c r="E78" s="11"/>
      <c r="F78" s="11"/>
    </row>
    <row r="79" spans="1:6" ht="15.75" customHeight="1" x14ac:dyDescent="0.2">
      <c r="A79" s="11"/>
      <c r="B79" s="11"/>
      <c r="C79" s="11"/>
      <c r="D79" s="11"/>
      <c r="E79" s="11"/>
      <c r="F79" s="11"/>
    </row>
    <row r="80" spans="1:6" ht="15.75" customHeight="1" x14ac:dyDescent="0.2">
      <c r="A80" s="11"/>
      <c r="B80" s="11"/>
      <c r="C80" s="11"/>
      <c r="D80" s="11"/>
      <c r="E80" s="11"/>
      <c r="F80" s="11"/>
    </row>
    <row r="81" spans="1:6" ht="15.75" customHeight="1" x14ac:dyDescent="0.2">
      <c r="A81" s="11"/>
      <c r="B81" s="11"/>
      <c r="C81" s="11"/>
      <c r="D81" s="11"/>
      <c r="E81" s="11"/>
      <c r="F81" s="11"/>
    </row>
    <row r="82" spans="1:6" ht="15.75" customHeight="1" x14ac:dyDescent="0.2">
      <c r="A82" s="11"/>
      <c r="B82" s="11"/>
      <c r="C82" s="11"/>
      <c r="D82" s="11"/>
      <c r="E82" s="11"/>
      <c r="F82" s="11"/>
    </row>
    <row r="83" spans="1:6" ht="15.75" customHeight="1" x14ac:dyDescent="0.2">
      <c r="A83" s="11"/>
      <c r="B83" s="11"/>
      <c r="C83" s="11"/>
      <c r="D83" s="11"/>
      <c r="E83" s="11"/>
      <c r="F83" s="11"/>
    </row>
    <row r="84" spans="1:6" ht="15.75" customHeight="1" x14ac:dyDescent="0.2">
      <c r="A84" s="11"/>
      <c r="B84" s="11"/>
      <c r="C84" s="11"/>
      <c r="D84" s="11"/>
      <c r="E84" s="11"/>
      <c r="F84" s="11"/>
    </row>
    <row r="85" spans="1:6" ht="15.75" customHeight="1" x14ac:dyDescent="0.2">
      <c r="A85" s="11"/>
      <c r="B85" s="11"/>
      <c r="C85" s="11"/>
      <c r="D85" s="11"/>
      <c r="E85" s="11"/>
      <c r="F85" s="11"/>
    </row>
    <row r="86" spans="1:6" ht="15.75" customHeight="1" x14ac:dyDescent="0.2">
      <c r="A86" s="11"/>
      <c r="B86" s="11"/>
      <c r="C86" s="11"/>
      <c r="D86" s="11"/>
      <c r="E86" s="11"/>
      <c r="F86" s="11"/>
    </row>
    <row r="87" spans="1:6" ht="15.75" customHeight="1" x14ac:dyDescent="0.2">
      <c r="A87" s="11"/>
      <c r="B87" s="11"/>
      <c r="C87" s="11"/>
      <c r="D87" s="11"/>
      <c r="E87" s="11"/>
      <c r="F87" s="11"/>
    </row>
    <row r="88" spans="1:6" ht="15.75" customHeight="1" x14ac:dyDescent="0.2">
      <c r="A88" s="11"/>
      <c r="B88" s="11"/>
      <c r="C88" s="11"/>
      <c r="D88" s="11"/>
      <c r="E88" s="11"/>
      <c r="F88" s="11"/>
    </row>
    <row r="89" spans="1:6" ht="15.75" customHeight="1" x14ac:dyDescent="0.2">
      <c r="A89" s="11"/>
      <c r="B89" s="11"/>
      <c r="C89" s="11"/>
      <c r="D89" s="11"/>
      <c r="E89" s="11"/>
      <c r="F89" s="11"/>
    </row>
    <row r="90" spans="1:6" ht="15.75" customHeight="1" x14ac:dyDescent="0.2">
      <c r="A90" s="11"/>
      <c r="B90" s="11"/>
      <c r="C90" s="11"/>
      <c r="D90" s="11"/>
      <c r="E90" s="11"/>
      <c r="F90" s="11"/>
    </row>
    <row r="91" spans="1:6" ht="15.75" customHeight="1" x14ac:dyDescent="0.2">
      <c r="A91" s="11"/>
      <c r="B91" s="11"/>
      <c r="C91" s="11"/>
      <c r="D91" s="11"/>
      <c r="E91" s="11"/>
      <c r="F91" s="11"/>
    </row>
    <row r="92" spans="1:6" ht="15.75" customHeight="1" x14ac:dyDescent="0.2">
      <c r="A92" s="11"/>
      <c r="B92" s="11"/>
      <c r="C92" s="11"/>
      <c r="D92" s="11"/>
      <c r="E92" s="11"/>
      <c r="F92" s="11"/>
    </row>
    <row r="93" spans="1:6" ht="15.75" customHeight="1" x14ac:dyDescent="0.2">
      <c r="A93" s="11"/>
      <c r="B93" s="11"/>
      <c r="C93" s="11"/>
      <c r="D93" s="11"/>
      <c r="E93" s="11"/>
      <c r="F93" s="11"/>
    </row>
    <row r="94" spans="1:6" ht="15.75" customHeight="1" x14ac:dyDescent="0.2">
      <c r="A94" s="11"/>
      <c r="B94" s="11"/>
      <c r="C94" s="11"/>
      <c r="D94" s="11"/>
      <c r="E94" s="11"/>
      <c r="F94" s="11"/>
    </row>
    <row r="95" spans="1:6" ht="15.75" customHeight="1" x14ac:dyDescent="0.2">
      <c r="A95" s="11"/>
      <c r="B95" s="11"/>
      <c r="C95" s="11"/>
      <c r="D95" s="11"/>
      <c r="E95" s="11"/>
      <c r="F95" s="11"/>
    </row>
    <row r="96" spans="1:6" ht="15.75" customHeight="1" x14ac:dyDescent="0.2">
      <c r="A96" s="11"/>
      <c r="B96" s="11"/>
      <c r="C96" s="11"/>
      <c r="D96" s="11"/>
      <c r="E96" s="11"/>
      <c r="F96" s="11"/>
    </row>
    <row r="97" spans="1:6" ht="15.75" customHeight="1" x14ac:dyDescent="0.2">
      <c r="A97" s="11"/>
      <c r="B97" s="11"/>
      <c r="C97" s="11"/>
      <c r="D97" s="11"/>
      <c r="E97" s="11"/>
      <c r="F97" s="11"/>
    </row>
    <row r="98" spans="1:6" ht="15.75" customHeight="1" x14ac:dyDescent="0.2">
      <c r="A98" s="11"/>
      <c r="B98" s="11"/>
      <c r="C98" s="11"/>
      <c r="D98" s="11"/>
      <c r="E98" s="11"/>
      <c r="F98" s="11"/>
    </row>
    <row r="99" spans="1:6" ht="15.75" customHeight="1" x14ac:dyDescent="0.2">
      <c r="A99" s="11"/>
      <c r="B99" s="11"/>
      <c r="C99" s="11"/>
      <c r="D99" s="11"/>
      <c r="E99" s="11"/>
      <c r="F99" s="11"/>
    </row>
    <row r="100" spans="1:6" ht="15.75" customHeight="1" x14ac:dyDescent="0.2">
      <c r="A100" s="11"/>
      <c r="B100" s="11"/>
      <c r="C100" s="11"/>
      <c r="D100" s="11"/>
      <c r="E100" s="11"/>
      <c r="F100" s="11"/>
    </row>
    <row r="101" spans="1:6" ht="15.75" customHeight="1" x14ac:dyDescent="0.2">
      <c r="A101" s="11"/>
      <c r="B101" s="11"/>
      <c r="C101" s="11"/>
      <c r="D101" s="11"/>
      <c r="E101" s="11"/>
      <c r="F101" s="11"/>
    </row>
    <row r="102" spans="1:6" ht="15.75" customHeight="1" x14ac:dyDescent="0.2">
      <c r="A102" s="11"/>
      <c r="B102" s="11"/>
      <c r="C102" s="11"/>
      <c r="D102" s="11"/>
      <c r="E102" s="11"/>
      <c r="F102" s="11"/>
    </row>
    <row r="103" spans="1:6" ht="15.75" customHeight="1" x14ac:dyDescent="0.2">
      <c r="A103" s="11"/>
      <c r="B103" s="11"/>
      <c r="C103" s="11"/>
      <c r="D103" s="11"/>
      <c r="E103" s="11"/>
      <c r="F103" s="11"/>
    </row>
    <row r="104" spans="1:6" ht="15.75" customHeight="1" x14ac:dyDescent="0.2">
      <c r="A104" s="11"/>
      <c r="B104" s="11"/>
      <c r="C104" s="11"/>
      <c r="D104" s="11"/>
      <c r="E104" s="11"/>
      <c r="F104" s="11"/>
    </row>
    <row r="105" spans="1:6" ht="15.75" customHeight="1" x14ac:dyDescent="0.2">
      <c r="A105" s="11"/>
      <c r="B105" s="11"/>
      <c r="C105" s="11"/>
      <c r="D105" s="11"/>
      <c r="E105" s="11"/>
      <c r="F105" s="11"/>
    </row>
    <row r="106" spans="1:6" ht="15.75" customHeight="1" x14ac:dyDescent="0.2">
      <c r="A106" s="11"/>
      <c r="B106" s="11"/>
      <c r="C106" s="11"/>
      <c r="D106" s="11"/>
      <c r="E106" s="11"/>
      <c r="F106" s="11"/>
    </row>
    <row r="107" spans="1:6" ht="15.75" customHeight="1" x14ac:dyDescent="0.2">
      <c r="A107" s="11"/>
      <c r="B107" s="11"/>
      <c r="C107" s="11"/>
      <c r="D107" s="11"/>
      <c r="E107" s="11"/>
      <c r="F107" s="11"/>
    </row>
    <row r="108" spans="1:6" ht="15.75" customHeight="1" x14ac:dyDescent="0.2">
      <c r="A108" s="11"/>
      <c r="B108" s="11"/>
      <c r="C108" s="11"/>
      <c r="D108" s="11"/>
      <c r="E108" s="11"/>
      <c r="F108" s="11"/>
    </row>
    <row r="109" spans="1:6" ht="15.75" customHeight="1" x14ac:dyDescent="0.2">
      <c r="A109" s="11"/>
      <c r="B109" s="11"/>
      <c r="C109" s="11"/>
      <c r="D109" s="11"/>
      <c r="E109" s="11"/>
      <c r="F109" s="11"/>
    </row>
    <row r="110" spans="1:6" ht="15.75" customHeight="1" x14ac:dyDescent="0.2">
      <c r="A110" s="11"/>
      <c r="B110" s="11"/>
      <c r="C110" s="11"/>
      <c r="D110" s="11"/>
      <c r="E110" s="11"/>
      <c r="F110" s="11"/>
    </row>
    <row r="111" spans="1:6" ht="15.75" customHeight="1" x14ac:dyDescent="0.2">
      <c r="A111" s="11"/>
      <c r="B111" s="11"/>
      <c r="C111" s="11"/>
      <c r="D111" s="11"/>
      <c r="E111" s="11"/>
      <c r="F111" s="11"/>
    </row>
    <row r="112" spans="1:6" ht="15.75" customHeight="1" x14ac:dyDescent="0.2">
      <c r="A112" s="11"/>
      <c r="B112" s="11"/>
      <c r="C112" s="11"/>
      <c r="D112" s="11"/>
      <c r="E112" s="11"/>
      <c r="F112" s="11"/>
    </row>
    <row r="113" spans="1:6" ht="15.75" customHeight="1" x14ac:dyDescent="0.2">
      <c r="A113" s="11"/>
      <c r="B113" s="11"/>
      <c r="C113" s="11"/>
      <c r="D113" s="11"/>
      <c r="E113" s="11"/>
      <c r="F113" s="11"/>
    </row>
    <row r="114" spans="1:6" ht="15.75" customHeight="1" x14ac:dyDescent="0.2">
      <c r="A114" s="11"/>
      <c r="B114" s="11"/>
      <c r="C114" s="11"/>
      <c r="D114" s="11"/>
      <c r="E114" s="11"/>
      <c r="F114" s="11"/>
    </row>
    <row r="115" spans="1:6" ht="15.75" customHeight="1" x14ac:dyDescent="0.2">
      <c r="A115" s="11"/>
      <c r="B115" s="11"/>
      <c r="C115" s="11"/>
      <c r="D115" s="11"/>
      <c r="E115" s="11"/>
      <c r="F115" s="11"/>
    </row>
    <row r="116" spans="1:6" ht="15.75" customHeight="1" x14ac:dyDescent="0.2">
      <c r="A116" s="11"/>
      <c r="B116" s="11"/>
      <c r="C116" s="11"/>
      <c r="D116" s="11"/>
      <c r="E116" s="11"/>
      <c r="F116" s="11"/>
    </row>
    <row r="117" spans="1:6" ht="15.75" customHeight="1" x14ac:dyDescent="0.2">
      <c r="A117" s="11"/>
      <c r="B117" s="11"/>
      <c r="C117" s="11"/>
      <c r="D117" s="11"/>
      <c r="E117" s="11"/>
      <c r="F117" s="11"/>
    </row>
    <row r="118" spans="1:6" ht="15.75" customHeight="1" x14ac:dyDescent="0.2">
      <c r="A118" s="11"/>
      <c r="B118" s="11"/>
      <c r="C118" s="11"/>
      <c r="D118" s="11"/>
      <c r="E118" s="11"/>
      <c r="F118" s="11"/>
    </row>
    <row r="119" spans="1:6" ht="15.75" customHeight="1" x14ac:dyDescent="0.2">
      <c r="A119" s="11"/>
      <c r="B119" s="11"/>
      <c r="C119" s="11"/>
      <c r="D119" s="11"/>
      <c r="E119" s="11"/>
      <c r="F119" s="11"/>
    </row>
    <row r="120" spans="1:6" ht="15.75" customHeight="1" x14ac:dyDescent="0.2">
      <c r="A120" s="11"/>
      <c r="B120" s="11"/>
      <c r="C120" s="11"/>
      <c r="D120" s="11"/>
      <c r="E120" s="11"/>
      <c r="F120" s="11"/>
    </row>
    <row r="121" spans="1:6" ht="15.75" customHeight="1" x14ac:dyDescent="0.2">
      <c r="A121" s="11"/>
      <c r="B121" s="11"/>
      <c r="C121" s="11"/>
      <c r="D121" s="11"/>
      <c r="E121" s="11"/>
      <c r="F121" s="11"/>
    </row>
    <row r="122" spans="1:6" ht="15.75" customHeight="1" x14ac:dyDescent="0.2">
      <c r="A122" s="11"/>
      <c r="B122" s="11"/>
      <c r="C122" s="11"/>
      <c r="D122" s="11"/>
      <c r="E122" s="11"/>
      <c r="F122" s="11"/>
    </row>
    <row r="123" spans="1:6" ht="15.75" customHeight="1" x14ac:dyDescent="0.2">
      <c r="A123" s="11"/>
      <c r="B123" s="11"/>
      <c r="C123" s="11"/>
      <c r="D123" s="11"/>
      <c r="E123" s="11"/>
      <c r="F123" s="11"/>
    </row>
    <row r="124" spans="1:6" ht="15.75" customHeight="1" x14ac:dyDescent="0.2">
      <c r="A124" s="11"/>
      <c r="B124" s="11"/>
      <c r="C124" s="11"/>
      <c r="D124" s="11"/>
      <c r="E124" s="11"/>
      <c r="F124" s="11"/>
    </row>
    <row r="125" spans="1:6" ht="15.75" customHeight="1" x14ac:dyDescent="0.2">
      <c r="A125" s="11"/>
      <c r="B125" s="11"/>
      <c r="C125" s="11"/>
      <c r="D125" s="11"/>
      <c r="E125" s="11"/>
      <c r="F125" s="11"/>
    </row>
    <row r="126" spans="1:6" ht="15.75" customHeight="1" x14ac:dyDescent="0.2">
      <c r="A126" s="11"/>
      <c r="B126" s="11"/>
      <c r="C126" s="11"/>
      <c r="D126" s="11"/>
      <c r="E126" s="11"/>
      <c r="F126" s="11"/>
    </row>
    <row r="127" spans="1:6" ht="15.75" customHeight="1" x14ac:dyDescent="0.2">
      <c r="A127" s="11"/>
      <c r="B127" s="11"/>
      <c r="C127" s="11"/>
      <c r="D127" s="11"/>
      <c r="E127" s="11"/>
      <c r="F127" s="11"/>
    </row>
    <row r="128" spans="1:6" ht="15.75" customHeight="1" x14ac:dyDescent="0.2">
      <c r="A128" s="11"/>
      <c r="B128" s="11"/>
      <c r="C128" s="11"/>
      <c r="D128" s="11"/>
      <c r="E128" s="11"/>
      <c r="F128" s="11"/>
    </row>
    <row r="129" spans="1:6" ht="15.75" customHeight="1" x14ac:dyDescent="0.2">
      <c r="A129" s="11"/>
      <c r="B129" s="11"/>
      <c r="C129" s="11"/>
      <c r="D129" s="11"/>
      <c r="E129" s="11"/>
      <c r="F129" s="11"/>
    </row>
    <row r="130" spans="1:6" ht="15.75" customHeight="1" x14ac:dyDescent="0.2">
      <c r="A130" s="11"/>
      <c r="B130" s="11"/>
      <c r="C130" s="11"/>
      <c r="D130" s="11"/>
      <c r="E130" s="11"/>
      <c r="F130" s="11"/>
    </row>
    <row r="131" spans="1:6" ht="15.75" customHeight="1" x14ac:dyDescent="0.2">
      <c r="A131" s="11"/>
      <c r="B131" s="11"/>
      <c r="C131" s="11"/>
      <c r="D131" s="11"/>
      <c r="E131" s="11"/>
      <c r="F131" s="11"/>
    </row>
    <row r="132" spans="1:6" ht="15.75" customHeight="1" x14ac:dyDescent="0.2">
      <c r="A132" s="11"/>
      <c r="B132" s="11"/>
      <c r="C132" s="11"/>
      <c r="D132" s="11"/>
      <c r="E132" s="11"/>
      <c r="F132" s="11"/>
    </row>
    <row r="133" spans="1:6" ht="15.75" customHeight="1" x14ac:dyDescent="0.2">
      <c r="A133" s="11"/>
      <c r="B133" s="11"/>
      <c r="C133" s="11"/>
      <c r="D133" s="11"/>
      <c r="E133" s="11"/>
      <c r="F133" s="11"/>
    </row>
    <row r="134" spans="1:6" ht="15.75" customHeight="1" x14ac:dyDescent="0.2">
      <c r="A134" s="11"/>
      <c r="B134" s="11"/>
      <c r="C134" s="11"/>
      <c r="D134" s="11"/>
      <c r="E134" s="11"/>
      <c r="F134" s="11"/>
    </row>
    <row r="135" spans="1:6" ht="15.75" customHeight="1" x14ac:dyDescent="0.2">
      <c r="A135" s="11"/>
      <c r="B135" s="11"/>
      <c r="C135" s="11"/>
      <c r="D135" s="11"/>
      <c r="E135" s="11"/>
      <c r="F135" s="11"/>
    </row>
    <row r="136" spans="1:6" ht="15.75" customHeight="1" x14ac:dyDescent="0.2">
      <c r="A136" s="11"/>
      <c r="B136" s="11"/>
      <c r="C136" s="11"/>
      <c r="D136" s="11"/>
      <c r="E136" s="11"/>
      <c r="F136" s="11"/>
    </row>
    <row r="137" spans="1:6" ht="15.75" customHeight="1" x14ac:dyDescent="0.2">
      <c r="A137" s="11"/>
      <c r="B137" s="11"/>
      <c r="C137" s="11"/>
      <c r="D137" s="11"/>
      <c r="E137" s="11"/>
      <c r="F137" s="11"/>
    </row>
    <row r="138" spans="1:6" ht="15.75" customHeight="1" x14ac:dyDescent="0.2">
      <c r="A138" s="11"/>
      <c r="B138" s="11"/>
      <c r="C138" s="11"/>
      <c r="D138" s="11"/>
      <c r="E138" s="11"/>
      <c r="F138" s="11"/>
    </row>
    <row r="139" spans="1:6" ht="15.75" customHeight="1" x14ac:dyDescent="0.2">
      <c r="A139" s="11"/>
      <c r="B139" s="11"/>
      <c r="C139" s="11"/>
      <c r="D139" s="11"/>
      <c r="E139" s="11"/>
      <c r="F139" s="11"/>
    </row>
    <row r="140" spans="1:6" ht="15.75" customHeight="1" x14ac:dyDescent="0.2">
      <c r="A140" s="11"/>
      <c r="B140" s="11"/>
      <c r="C140" s="11"/>
      <c r="D140" s="11"/>
      <c r="E140" s="11"/>
      <c r="F140" s="11"/>
    </row>
    <row r="141" spans="1:6" ht="15.75" customHeight="1" x14ac:dyDescent="0.2">
      <c r="A141" s="11"/>
      <c r="B141" s="11"/>
      <c r="C141" s="11"/>
      <c r="D141" s="11"/>
      <c r="E141" s="11"/>
      <c r="F141" s="11"/>
    </row>
    <row r="142" spans="1:6" ht="15.75" customHeight="1" x14ac:dyDescent="0.2">
      <c r="A142" s="11"/>
      <c r="B142" s="11"/>
      <c r="C142" s="11"/>
      <c r="D142" s="11"/>
      <c r="E142" s="11"/>
      <c r="F142" s="11"/>
    </row>
    <row r="143" spans="1:6" ht="15.75" customHeight="1" x14ac:dyDescent="0.2">
      <c r="A143" s="11"/>
      <c r="B143" s="11"/>
      <c r="C143" s="11"/>
      <c r="D143" s="11"/>
      <c r="E143" s="11"/>
      <c r="F143" s="11"/>
    </row>
    <row r="144" spans="1:6" ht="15.75" customHeight="1" x14ac:dyDescent="0.2">
      <c r="A144" s="11"/>
      <c r="B144" s="11"/>
      <c r="C144" s="11"/>
      <c r="D144" s="11"/>
      <c r="E144" s="11"/>
      <c r="F144" s="11"/>
    </row>
    <row r="145" spans="1:6" ht="15.75" customHeight="1" x14ac:dyDescent="0.2">
      <c r="A145" s="11"/>
      <c r="B145" s="11"/>
      <c r="C145" s="11"/>
      <c r="D145" s="11"/>
      <c r="E145" s="11"/>
      <c r="F145" s="11"/>
    </row>
    <row r="146" spans="1:6" ht="15.75" customHeight="1" x14ac:dyDescent="0.2">
      <c r="A146" s="11"/>
      <c r="B146" s="11"/>
      <c r="C146" s="11"/>
      <c r="D146" s="11"/>
      <c r="E146" s="11"/>
      <c r="F146" s="11"/>
    </row>
    <row r="147" spans="1:6" ht="15.75" customHeight="1" x14ac:dyDescent="0.2">
      <c r="A147" s="11"/>
      <c r="B147" s="11"/>
      <c r="C147" s="11"/>
      <c r="D147" s="11"/>
      <c r="E147" s="11"/>
      <c r="F147" s="11"/>
    </row>
    <row r="148" spans="1:6" ht="15.75" customHeight="1" x14ac:dyDescent="0.2">
      <c r="A148" s="11"/>
      <c r="B148" s="11"/>
      <c r="C148" s="11"/>
      <c r="D148" s="11"/>
      <c r="E148" s="11"/>
      <c r="F148" s="11"/>
    </row>
    <row r="149" spans="1:6" ht="15.75" customHeight="1" x14ac:dyDescent="0.2">
      <c r="A149" s="11"/>
      <c r="B149" s="11"/>
      <c r="C149" s="11"/>
      <c r="D149" s="11"/>
      <c r="E149" s="11"/>
      <c r="F149" s="11"/>
    </row>
    <row r="150" spans="1:6" ht="15.75" customHeight="1" x14ac:dyDescent="0.2">
      <c r="A150" s="11"/>
      <c r="B150" s="11"/>
      <c r="C150" s="11"/>
      <c r="D150" s="11"/>
      <c r="E150" s="11"/>
      <c r="F150" s="11"/>
    </row>
    <row r="151" spans="1:6" ht="15.75" customHeight="1" x14ac:dyDescent="0.2">
      <c r="A151" s="11"/>
      <c r="B151" s="11"/>
      <c r="C151" s="11"/>
      <c r="D151" s="11"/>
      <c r="E151" s="11"/>
      <c r="F151" s="11"/>
    </row>
    <row r="152" spans="1:6" ht="15.75" customHeight="1" x14ac:dyDescent="0.2">
      <c r="A152" s="11"/>
      <c r="B152" s="11"/>
      <c r="C152" s="11"/>
      <c r="D152" s="11"/>
      <c r="E152" s="11"/>
      <c r="F152" s="11"/>
    </row>
    <row r="153" spans="1:6" ht="15.75" customHeight="1" x14ac:dyDescent="0.2">
      <c r="A153" s="11"/>
      <c r="B153" s="11"/>
      <c r="C153" s="11"/>
      <c r="D153" s="11"/>
      <c r="E153" s="11"/>
      <c r="F153" s="11"/>
    </row>
    <row r="154" spans="1:6" ht="15.75" customHeight="1" x14ac:dyDescent="0.2">
      <c r="A154" s="11"/>
      <c r="B154" s="11"/>
      <c r="C154" s="11"/>
      <c r="D154" s="11"/>
      <c r="E154" s="11"/>
      <c r="F154" s="11"/>
    </row>
    <row r="155" spans="1:6" ht="15.75" customHeight="1" x14ac:dyDescent="0.2">
      <c r="A155" s="11"/>
      <c r="B155" s="11"/>
      <c r="C155" s="11"/>
      <c r="D155" s="11"/>
      <c r="E155" s="11"/>
      <c r="F155" s="11"/>
    </row>
    <row r="156" spans="1:6" ht="15.75" customHeight="1" x14ac:dyDescent="0.2">
      <c r="A156" s="11"/>
      <c r="B156" s="11"/>
      <c r="C156" s="11"/>
      <c r="D156" s="11"/>
      <c r="E156" s="11"/>
      <c r="F156" s="11"/>
    </row>
    <row r="157" spans="1:6" ht="15.75" customHeight="1" x14ac:dyDescent="0.2">
      <c r="A157" s="11"/>
      <c r="B157" s="11"/>
      <c r="C157" s="11"/>
      <c r="D157" s="11"/>
      <c r="E157" s="11"/>
      <c r="F157" s="11"/>
    </row>
    <row r="158" spans="1:6" ht="15.75" customHeight="1" x14ac:dyDescent="0.2">
      <c r="A158" s="11"/>
      <c r="B158" s="11"/>
      <c r="C158" s="11"/>
      <c r="D158" s="11"/>
      <c r="E158" s="11"/>
      <c r="F158" s="11"/>
    </row>
    <row r="159" spans="1:6" ht="15.75" customHeight="1" x14ac:dyDescent="0.2">
      <c r="A159" s="11"/>
      <c r="B159" s="11"/>
      <c r="C159" s="11"/>
      <c r="D159" s="11"/>
      <c r="E159" s="11"/>
      <c r="F159" s="11"/>
    </row>
    <row r="160" spans="1:6" ht="15.75" customHeight="1" x14ac:dyDescent="0.2">
      <c r="A160" s="11"/>
      <c r="B160" s="11"/>
      <c r="C160" s="11"/>
      <c r="D160" s="11"/>
      <c r="E160" s="11"/>
      <c r="F160" s="11"/>
    </row>
    <row r="161" spans="1:6" ht="15.75" customHeight="1" x14ac:dyDescent="0.2">
      <c r="A161" s="11"/>
      <c r="B161" s="11"/>
      <c r="C161" s="11"/>
      <c r="D161" s="11"/>
      <c r="E161" s="11"/>
      <c r="F161" s="11"/>
    </row>
    <row r="162" spans="1:6" ht="15.75" customHeight="1" x14ac:dyDescent="0.2">
      <c r="A162" s="11"/>
      <c r="B162" s="11"/>
      <c r="C162" s="11"/>
      <c r="D162" s="11"/>
      <c r="E162" s="11"/>
      <c r="F162" s="11"/>
    </row>
    <row r="163" spans="1:6" ht="15.75" customHeight="1" x14ac:dyDescent="0.2">
      <c r="A163" s="11"/>
      <c r="B163" s="11"/>
      <c r="C163" s="11"/>
      <c r="D163" s="11"/>
      <c r="E163" s="11"/>
      <c r="F163" s="11"/>
    </row>
    <row r="164" spans="1:6" ht="15.75" customHeight="1" x14ac:dyDescent="0.2">
      <c r="A164" s="11"/>
      <c r="B164" s="11"/>
      <c r="C164" s="11"/>
      <c r="D164" s="11"/>
      <c r="E164" s="11"/>
      <c r="F164" s="11"/>
    </row>
    <row r="165" spans="1:6" ht="15.75" customHeight="1" x14ac:dyDescent="0.2">
      <c r="A165" s="11"/>
      <c r="B165" s="11"/>
      <c r="C165" s="11"/>
      <c r="D165" s="11"/>
      <c r="E165" s="11"/>
      <c r="F165" s="11"/>
    </row>
    <row r="166" spans="1:6" ht="15.75" customHeight="1" x14ac:dyDescent="0.2">
      <c r="A166" s="11"/>
      <c r="B166" s="11"/>
      <c r="C166" s="11"/>
      <c r="D166" s="11"/>
      <c r="E166" s="11"/>
      <c r="F166" s="11"/>
    </row>
    <row r="167" spans="1:6" ht="15.75" customHeight="1" x14ac:dyDescent="0.2">
      <c r="A167" s="11"/>
      <c r="B167" s="11"/>
      <c r="C167" s="11"/>
      <c r="D167" s="11"/>
      <c r="E167" s="11"/>
      <c r="F167" s="11"/>
    </row>
    <row r="168" spans="1:6" ht="15.75" customHeight="1" x14ac:dyDescent="0.2">
      <c r="A168" s="11"/>
      <c r="B168" s="11"/>
      <c r="C168" s="11"/>
      <c r="D168" s="11"/>
      <c r="E168" s="11"/>
      <c r="F168" s="11"/>
    </row>
    <row r="169" spans="1:6" ht="15.75" customHeight="1" x14ac:dyDescent="0.2">
      <c r="A169" s="11"/>
      <c r="B169" s="11"/>
      <c r="C169" s="11"/>
      <c r="D169" s="11"/>
      <c r="E169" s="11"/>
      <c r="F169" s="11"/>
    </row>
    <row r="170" spans="1:6" ht="15.75" customHeight="1" x14ac:dyDescent="0.2">
      <c r="A170" s="11"/>
      <c r="B170" s="11"/>
      <c r="C170" s="11"/>
      <c r="D170" s="11"/>
      <c r="E170" s="11"/>
      <c r="F170" s="11"/>
    </row>
    <row r="171" spans="1:6" ht="15.75" customHeight="1" x14ac:dyDescent="0.2">
      <c r="A171" s="11"/>
      <c r="B171" s="11"/>
      <c r="C171" s="11"/>
      <c r="D171" s="11"/>
      <c r="E171" s="11"/>
      <c r="F171" s="11"/>
    </row>
    <row r="172" spans="1:6" ht="15.75" customHeight="1" x14ac:dyDescent="0.2">
      <c r="A172" s="11"/>
      <c r="B172" s="11"/>
      <c r="C172" s="11"/>
      <c r="D172" s="11"/>
      <c r="E172" s="11"/>
      <c r="F172" s="11"/>
    </row>
    <row r="173" spans="1:6" ht="15.75" customHeight="1" x14ac:dyDescent="0.2">
      <c r="A173" s="11"/>
      <c r="B173" s="11"/>
      <c r="C173" s="11"/>
      <c r="D173" s="11"/>
      <c r="E173" s="11"/>
      <c r="F173" s="11"/>
    </row>
    <row r="174" spans="1:6" ht="15.75" customHeight="1" x14ac:dyDescent="0.2">
      <c r="A174" s="11"/>
      <c r="B174" s="11"/>
      <c r="C174" s="11"/>
      <c r="D174" s="11"/>
      <c r="E174" s="11"/>
      <c r="F174" s="11"/>
    </row>
    <row r="175" spans="1:6" ht="15.75" customHeight="1" x14ac:dyDescent="0.2">
      <c r="A175" s="11"/>
      <c r="B175" s="11"/>
      <c r="C175" s="11"/>
      <c r="D175" s="11"/>
      <c r="E175" s="11"/>
      <c r="F175" s="11"/>
    </row>
    <row r="176" spans="1:6" ht="15.75" customHeight="1" x14ac:dyDescent="0.2">
      <c r="A176" s="11"/>
      <c r="B176" s="11"/>
      <c r="C176" s="11"/>
      <c r="D176" s="11"/>
      <c r="E176" s="11"/>
      <c r="F176" s="11"/>
    </row>
    <row r="177" spans="1:6" ht="15.75" customHeight="1" x14ac:dyDescent="0.2">
      <c r="A177" s="11"/>
      <c r="B177" s="11"/>
      <c r="C177" s="11"/>
      <c r="D177" s="11"/>
      <c r="E177" s="11"/>
      <c r="F177" s="11"/>
    </row>
    <row r="178" spans="1:6" ht="15.75" customHeight="1" x14ac:dyDescent="0.2">
      <c r="A178" s="11"/>
      <c r="B178" s="11"/>
      <c r="C178" s="11"/>
      <c r="D178" s="11"/>
      <c r="E178" s="11"/>
      <c r="F178" s="11"/>
    </row>
    <row r="179" spans="1:6" ht="15.75" customHeight="1" x14ac:dyDescent="0.2">
      <c r="A179" s="11"/>
      <c r="B179" s="11"/>
      <c r="C179" s="11"/>
      <c r="D179" s="11"/>
      <c r="E179" s="11"/>
      <c r="F179" s="11"/>
    </row>
    <row r="180" spans="1:6" ht="15.75" customHeight="1" x14ac:dyDescent="0.2">
      <c r="A180" s="11"/>
      <c r="B180" s="11"/>
      <c r="C180" s="11"/>
      <c r="D180" s="11"/>
      <c r="E180" s="11"/>
      <c r="F180" s="11"/>
    </row>
    <row r="181" spans="1:6" ht="15.75" customHeight="1" x14ac:dyDescent="0.2">
      <c r="A181" s="11"/>
      <c r="B181" s="11"/>
      <c r="C181" s="11"/>
      <c r="D181" s="11"/>
      <c r="E181" s="11"/>
      <c r="F181" s="11"/>
    </row>
    <row r="182" spans="1:6" ht="15.75" customHeight="1" x14ac:dyDescent="0.2">
      <c r="A182" s="11"/>
      <c r="B182" s="11"/>
      <c r="C182" s="11"/>
      <c r="D182" s="11"/>
      <c r="E182" s="11"/>
      <c r="F182" s="11"/>
    </row>
    <row r="183" spans="1:6" ht="15.75" customHeight="1" x14ac:dyDescent="0.2">
      <c r="A183" s="11"/>
      <c r="B183" s="11"/>
      <c r="C183" s="11"/>
      <c r="D183" s="11"/>
      <c r="E183" s="11"/>
      <c r="F183" s="11"/>
    </row>
    <row r="184" spans="1:6" ht="15.75" customHeight="1" x14ac:dyDescent="0.2">
      <c r="A184" s="11"/>
      <c r="B184" s="11"/>
      <c r="C184" s="11"/>
      <c r="D184" s="11"/>
      <c r="E184" s="11"/>
      <c r="F184" s="11"/>
    </row>
    <row r="185" spans="1:6" ht="15.75" customHeight="1" x14ac:dyDescent="0.2">
      <c r="A185" s="11"/>
      <c r="B185" s="11"/>
      <c r="C185" s="11"/>
      <c r="D185" s="11"/>
      <c r="E185" s="11"/>
      <c r="F185" s="11"/>
    </row>
    <row r="186" spans="1:6" ht="15.75" customHeight="1" x14ac:dyDescent="0.2">
      <c r="A186" s="11"/>
      <c r="B186" s="11"/>
      <c r="C186" s="11"/>
      <c r="D186" s="11"/>
      <c r="E186" s="11"/>
      <c r="F186" s="11"/>
    </row>
    <row r="187" spans="1:6" ht="15.75" customHeight="1" x14ac:dyDescent="0.2">
      <c r="A187" s="11"/>
      <c r="B187" s="11"/>
      <c r="C187" s="11"/>
      <c r="D187" s="11"/>
      <c r="E187" s="11"/>
      <c r="F187" s="11"/>
    </row>
    <row r="188" spans="1:6" ht="15.75" customHeight="1" x14ac:dyDescent="0.2">
      <c r="A188" s="11"/>
      <c r="B188" s="11"/>
      <c r="C188" s="11"/>
      <c r="D188" s="11"/>
      <c r="E188" s="11"/>
      <c r="F188" s="11"/>
    </row>
    <row r="189" spans="1:6" ht="15.75" customHeight="1" x14ac:dyDescent="0.2">
      <c r="A189" s="11"/>
      <c r="B189" s="11"/>
      <c r="C189" s="11"/>
      <c r="D189" s="11"/>
      <c r="E189" s="11"/>
      <c r="F189" s="11"/>
    </row>
    <row r="190" spans="1:6" ht="15.75" customHeight="1" x14ac:dyDescent="0.2">
      <c r="A190" s="11"/>
      <c r="B190" s="11"/>
      <c r="C190" s="11"/>
      <c r="D190" s="11"/>
      <c r="E190" s="11"/>
      <c r="F190" s="11"/>
    </row>
    <row r="191" spans="1:6" ht="15.75" customHeight="1" x14ac:dyDescent="0.2">
      <c r="A191" s="11"/>
      <c r="B191" s="11"/>
      <c r="C191" s="11"/>
      <c r="D191" s="11"/>
      <c r="E191" s="11"/>
      <c r="F191" s="11"/>
    </row>
    <row r="192" spans="1:6" ht="15.75" customHeight="1" x14ac:dyDescent="0.2">
      <c r="A192" s="11"/>
      <c r="B192" s="11"/>
      <c r="C192" s="11"/>
      <c r="D192" s="11"/>
      <c r="E192" s="11"/>
      <c r="F192" s="11"/>
    </row>
    <row r="193" spans="1:6" ht="15.75" customHeight="1" x14ac:dyDescent="0.2">
      <c r="A193" s="11"/>
      <c r="B193" s="11"/>
      <c r="C193" s="11"/>
      <c r="D193" s="11"/>
      <c r="E193" s="11"/>
      <c r="F193" s="11"/>
    </row>
    <row r="194" spans="1:6" ht="15.75" customHeight="1" x14ac:dyDescent="0.2">
      <c r="A194" s="11"/>
      <c r="B194" s="11"/>
      <c r="C194" s="11"/>
      <c r="D194" s="11"/>
      <c r="E194" s="11"/>
      <c r="F194" s="11"/>
    </row>
    <row r="195" spans="1:6" ht="15.75" customHeight="1" x14ac:dyDescent="0.2">
      <c r="A195" s="11"/>
      <c r="B195" s="11"/>
      <c r="C195" s="11"/>
      <c r="D195" s="11"/>
      <c r="E195" s="11"/>
      <c r="F195" s="11"/>
    </row>
    <row r="196" spans="1:6" ht="15.75" customHeight="1" x14ac:dyDescent="0.2">
      <c r="A196" s="11"/>
      <c r="B196" s="11"/>
      <c r="C196" s="11"/>
      <c r="D196" s="11"/>
      <c r="E196" s="11"/>
      <c r="F196" s="11"/>
    </row>
    <row r="197" spans="1:6" ht="15.75" customHeight="1" x14ac:dyDescent="0.2">
      <c r="A197" s="11"/>
      <c r="B197" s="11"/>
      <c r="C197" s="11"/>
      <c r="D197" s="11"/>
      <c r="E197" s="11"/>
      <c r="F197" s="11"/>
    </row>
    <row r="198" spans="1:6" ht="15.75" customHeight="1" x14ac:dyDescent="0.2">
      <c r="A198" s="11"/>
      <c r="B198" s="11"/>
      <c r="C198" s="11"/>
      <c r="D198" s="11"/>
      <c r="E198" s="11"/>
      <c r="F198" s="11"/>
    </row>
    <row r="199" spans="1:6" ht="15.75" customHeight="1" x14ac:dyDescent="0.2">
      <c r="A199" s="11"/>
      <c r="B199" s="11"/>
      <c r="C199" s="11"/>
      <c r="D199" s="11"/>
      <c r="E199" s="11"/>
      <c r="F199" s="11"/>
    </row>
    <row r="200" spans="1:6" ht="15.75" customHeight="1" x14ac:dyDescent="0.2">
      <c r="A200" s="11"/>
      <c r="B200" s="11"/>
      <c r="C200" s="11"/>
      <c r="D200" s="11"/>
      <c r="E200" s="11"/>
      <c r="F200" s="11"/>
    </row>
    <row r="201" spans="1:6" ht="15.75" customHeight="1" x14ac:dyDescent="0.2">
      <c r="A201" s="11"/>
      <c r="B201" s="11"/>
      <c r="C201" s="11"/>
      <c r="D201" s="11"/>
      <c r="E201" s="11"/>
      <c r="F201" s="11"/>
    </row>
    <row r="202" spans="1:6" ht="15.75" customHeight="1" x14ac:dyDescent="0.2">
      <c r="A202" s="11"/>
      <c r="B202" s="11"/>
      <c r="C202" s="11"/>
      <c r="D202" s="11"/>
      <c r="E202" s="11"/>
      <c r="F202" s="11"/>
    </row>
    <row r="203" spans="1:6" ht="15.75" customHeight="1" x14ac:dyDescent="0.2">
      <c r="A203" s="11"/>
      <c r="B203" s="11"/>
      <c r="C203" s="11"/>
      <c r="D203" s="11"/>
      <c r="E203" s="11"/>
      <c r="F203" s="11"/>
    </row>
    <row r="204" spans="1:6" ht="15.75" customHeight="1" x14ac:dyDescent="0.2">
      <c r="A204" s="11"/>
      <c r="B204" s="11"/>
      <c r="C204" s="11"/>
      <c r="D204" s="11"/>
      <c r="E204" s="11"/>
      <c r="F204" s="11"/>
    </row>
    <row r="205" spans="1:6" ht="15.75" customHeight="1" x14ac:dyDescent="0.2">
      <c r="A205" s="11"/>
      <c r="B205" s="11"/>
      <c r="C205" s="11"/>
      <c r="D205" s="11"/>
      <c r="E205" s="11"/>
      <c r="F205" s="11"/>
    </row>
    <row r="206" spans="1:6" ht="15.75" customHeight="1" x14ac:dyDescent="0.2">
      <c r="A206" s="11"/>
      <c r="B206" s="11"/>
      <c r="C206" s="11"/>
      <c r="D206" s="11"/>
      <c r="E206" s="11"/>
      <c r="F206" s="11"/>
    </row>
    <row r="207" spans="1:6" ht="15.75" customHeight="1" x14ac:dyDescent="0.2">
      <c r="A207" s="11"/>
      <c r="B207" s="11"/>
      <c r="C207" s="11"/>
      <c r="D207" s="11"/>
      <c r="E207" s="11"/>
      <c r="F207" s="11"/>
    </row>
    <row r="208" spans="1:6" ht="15.75" customHeight="1" x14ac:dyDescent="0.2">
      <c r="A208" s="11"/>
      <c r="B208" s="11"/>
      <c r="C208" s="11"/>
      <c r="D208" s="11"/>
      <c r="E208" s="11"/>
      <c r="F208" s="11"/>
    </row>
    <row r="209" spans="1:6" ht="15.75" customHeight="1" x14ac:dyDescent="0.2">
      <c r="A209" s="11"/>
      <c r="B209" s="11"/>
      <c r="C209" s="11"/>
      <c r="D209" s="11"/>
      <c r="E209" s="11"/>
      <c r="F209" s="11"/>
    </row>
    <row r="210" spans="1:6" ht="15.75" customHeight="1" x14ac:dyDescent="0.2">
      <c r="A210" s="11"/>
      <c r="B210" s="11"/>
      <c r="C210" s="11"/>
      <c r="D210" s="11"/>
      <c r="E210" s="11"/>
      <c r="F210" s="11"/>
    </row>
    <row r="211" spans="1:6" ht="15.75" customHeight="1" x14ac:dyDescent="0.2">
      <c r="A211" s="11"/>
      <c r="B211" s="11"/>
      <c r="C211" s="11"/>
      <c r="D211" s="11"/>
      <c r="E211" s="11"/>
      <c r="F211" s="11"/>
    </row>
    <row r="212" spans="1:6" ht="15.75" customHeight="1" x14ac:dyDescent="0.2">
      <c r="A212" s="11"/>
      <c r="B212" s="11"/>
      <c r="C212" s="11"/>
      <c r="D212" s="11"/>
      <c r="E212" s="11"/>
      <c r="F212" s="11"/>
    </row>
    <row r="213" spans="1:6" ht="15.75" customHeight="1" x14ac:dyDescent="0.2">
      <c r="A213" s="11"/>
      <c r="B213" s="11"/>
      <c r="C213" s="11"/>
      <c r="D213" s="11"/>
      <c r="E213" s="11"/>
      <c r="F213" s="11"/>
    </row>
    <row r="214" spans="1:6" ht="15.75" customHeight="1" x14ac:dyDescent="0.2">
      <c r="A214" s="11"/>
      <c r="B214" s="11"/>
      <c r="C214" s="11"/>
      <c r="D214" s="11"/>
      <c r="E214" s="11"/>
      <c r="F214" s="11"/>
    </row>
    <row r="215" spans="1:6" ht="15.75" customHeight="1" x14ac:dyDescent="0.2">
      <c r="A215" s="11"/>
      <c r="B215" s="11"/>
      <c r="C215" s="11"/>
      <c r="D215" s="11"/>
      <c r="E215" s="11"/>
      <c r="F215" s="11"/>
    </row>
    <row r="216" spans="1:6" ht="15.75" customHeight="1" x14ac:dyDescent="0.2">
      <c r="A216" s="11"/>
      <c r="B216" s="11"/>
      <c r="C216" s="11"/>
      <c r="D216" s="11"/>
      <c r="E216" s="11"/>
      <c r="F216" s="11"/>
    </row>
    <row r="217" spans="1:6" ht="15.75" customHeight="1" x14ac:dyDescent="0.2">
      <c r="A217" s="11"/>
      <c r="B217" s="11"/>
      <c r="C217" s="11"/>
      <c r="D217" s="11"/>
      <c r="E217" s="11"/>
      <c r="F217" s="11"/>
    </row>
    <row r="218" spans="1:6" ht="15.75" customHeight="1" x14ac:dyDescent="0.2">
      <c r="A218" s="11"/>
      <c r="B218" s="11"/>
      <c r="C218" s="11"/>
      <c r="D218" s="11"/>
      <c r="E218" s="11"/>
      <c r="F218" s="11"/>
    </row>
    <row r="219" spans="1:6" ht="15.75" customHeight="1" x14ac:dyDescent="0.2">
      <c r="A219" s="11"/>
      <c r="B219" s="11"/>
      <c r="C219" s="11"/>
      <c r="D219" s="11"/>
      <c r="E219" s="11"/>
      <c r="F219" s="11"/>
    </row>
    <row r="220" spans="1:6" ht="15.75" customHeight="1" x14ac:dyDescent="0.2">
      <c r="A220" s="11"/>
      <c r="B220" s="11"/>
      <c r="C220" s="11"/>
      <c r="D220" s="11"/>
      <c r="E220" s="11"/>
      <c r="F220" s="11"/>
    </row>
    <row r="221" spans="1:6" ht="15.75" customHeight="1" x14ac:dyDescent="0.2">
      <c r="A221" s="11"/>
      <c r="B221" s="11"/>
      <c r="C221" s="11"/>
      <c r="D221" s="11"/>
      <c r="E221" s="11"/>
      <c r="F221" s="11"/>
    </row>
    <row r="222" spans="1:6" ht="15.75" customHeight="1" x14ac:dyDescent="0.2">
      <c r="A222" s="11"/>
      <c r="B222" s="11"/>
      <c r="C222" s="11"/>
      <c r="D222" s="11"/>
      <c r="E222" s="11"/>
      <c r="F222" s="11"/>
    </row>
    <row r="223" spans="1:6" ht="15.75" customHeight="1" x14ac:dyDescent="0.2">
      <c r="A223" s="11"/>
      <c r="B223" s="11"/>
      <c r="C223" s="11"/>
      <c r="D223" s="11"/>
      <c r="E223" s="11"/>
      <c r="F223" s="11"/>
    </row>
    <row r="224" spans="1:6" ht="15.75" customHeight="1" x14ac:dyDescent="0.2">
      <c r="A224" s="11"/>
      <c r="B224" s="11"/>
      <c r="C224" s="11"/>
      <c r="D224" s="11"/>
      <c r="E224" s="11"/>
      <c r="F224" s="11"/>
    </row>
    <row r="225" spans="1:6" ht="15.75" customHeight="1" x14ac:dyDescent="0.2">
      <c r="A225" s="11"/>
      <c r="B225" s="11"/>
      <c r="C225" s="11"/>
      <c r="D225" s="11"/>
      <c r="E225" s="11"/>
      <c r="F225" s="11"/>
    </row>
    <row r="226" spans="1:6" ht="15.75" customHeight="1" x14ac:dyDescent="0.2">
      <c r="A226" s="11"/>
      <c r="B226" s="11"/>
      <c r="C226" s="11"/>
      <c r="D226" s="11"/>
      <c r="E226" s="11"/>
      <c r="F226" s="11"/>
    </row>
    <row r="227" spans="1:6" ht="15.75" customHeight="1" x14ac:dyDescent="0.2">
      <c r="A227" s="11"/>
      <c r="B227" s="11"/>
      <c r="C227" s="11"/>
      <c r="D227" s="11"/>
      <c r="E227" s="11"/>
      <c r="F227" s="11"/>
    </row>
    <row r="228" spans="1:6" ht="15.75" customHeight="1" x14ac:dyDescent="0.2">
      <c r="A228" s="11"/>
      <c r="B228" s="11"/>
      <c r="C228" s="11"/>
      <c r="D228" s="11"/>
      <c r="E228" s="11"/>
      <c r="F228" s="11"/>
    </row>
    <row r="229" spans="1:6" ht="15.75" customHeight="1" x14ac:dyDescent="0.2">
      <c r="A229" s="11"/>
      <c r="B229" s="11"/>
      <c r="C229" s="11"/>
      <c r="D229" s="11"/>
      <c r="E229" s="11"/>
      <c r="F229" s="11"/>
    </row>
    <row r="230" spans="1:6" ht="15.75" customHeight="1" x14ac:dyDescent="0.2">
      <c r="A230" s="11"/>
      <c r="B230" s="11"/>
      <c r="C230" s="11"/>
      <c r="D230" s="11"/>
      <c r="E230" s="11"/>
      <c r="F230" s="11"/>
    </row>
    <row r="231" spans="1:6" ht="15.75" customHeight="1" x14ac:dyDescent="0.2">
      <c r="A231" s="11"/>
      <c r="B231" s="11"/>
      <c r="C231" s="11"/>
      <c r="D231" s="11"/>
      <c r="E231" s="11"/>
      <c r="F231" s="11"/>
    </row>
    <row r="232" spans="1:6" ht="15.75" customHeight="1" x14ac:dyDescent="0.2">
      <c r="A232" s="11"/>
      <c r="B232" s="11"/>
      <c r="C232" s="11"/>
      <c r="D232" s="11"/>
      <c r="E232" s="11"/>
      <c r="F232" s="11"/>
    </row>
    <row r="233" spans="1:6" ht="15.75" customHeight="1" x14ac:dyDescent="0.2"/>
    <row r="234" spans="1:6" ht="15.75" customHeight="1" x14ac:dyDescent="0.2"/>
    <row r="235" spans="1:6" ht="15.75" customHeight="1" x14ac:dyDescent="0.2"/>
    <row r="236" spans="1:6" ht="15.75" customHeight="1" x14ac:dyDescent="0.2"/>
    <row r="237" spans="1:6" ht="15.75" customHeight="1" x14ac:dyDescent="0.2"/>
    <row r="238" spans="1:6" ht="15.75" customHeight="1" x14ac:dyDescent="0.2"/>
    <row r="239" spans="1:6" ht="15.75" customHeight="1" x14ac:dyDescent="0.2"/>
    <row r="240" spans="1: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5" right="0.5" top="0.75" bottom="0.5" header="0" footer="0"/>
  <pageSetup orientation="portrait"/>
  <headerFooter>
    <oddFooter>&amp;LDialectic · Confidential&amp;RPage &amp;P of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92C2C"/>
  </sheetPr>
  <dimension ref="A1:F1000"/>
  <sheetViews>
    <sheetView showGridLines="0" showRowColHeaders="0" workbookViewId="0"/>
  </sheetViews>
  <sheetFormatPr baseColWidth="10" defaultColWidth="14.5" defaultRowHeight="15" customHeight="1" x14ac:dyDescent="0.2"/>
  <cols>
    <col min="1" max="1" width="4" customWidth="1"/>
    <col min="2" max="2" width="28" customWidth="1"/>
    <col min="3" max="3" width="100" customWidth="1"/>
    <col min="4" max="6" width="8.6640625" customWidth="1"/>
  </cols>
  <sheetData>
    <row r="1" spans="1:6" x14ac:dyDescent="0.2">
      <c r="A1" s="11"/>
      <c r="B1" s="11"/>
      <c r="C1" s="11"/>
      <c r="D1" s="11"/>
      <c r="E1" s="11"/>
      <c r="F1" s="11"/>
    </row>
    <row r="2" spans="1:6" ht="26.25" customHeight="1" x14ac:dyDescent="0.3">
      <c r="A2" s="11"/>
      <c r="B2" s="12" t="s">
        <v>24</v>
      </c>
      <c r="C2" s="11"/>
      <c r="D2" s="11"/>
      <c r="E2" s="11"/>
      <c r="F2" s="11"/>
    </row>
    <row r="3" spans="1:6" ht="15" customHeight="1" x14ac:dyDescent="0.2">
      <c r="A3" s="11"/>
      <c r="B3" s="13" t="s">
        <v>25</v>
      </c>
      <c r="C3" s="11"/>
      <c r="D3" s="11"/>
      <c r="E3" s="11"/>
      <c r="F3" s="11"/>
    </row>
    <row r="4" spans="1:6" x14ac:dyDescent="0.2">
      <c r="A4" s="11"/>
      <c r="B4" s="11"/>
      <c r="C4" s="11"/>
      <c r="D4" s="11"/>
      <c r="E4" s="11"/>
      <c r="F4" s="11"/>
    </row>
    <row r="5" spans="1:6" ht="15" customHeight="1" x14ac:dyDescent="0.2">
      <c r="A5" s="11"/>
      <c r="B5" s="536" t="s">
        <v>26</v>
      </c>
      <c r="C5" s="535"/>
      <c r="D5" s="11"/>
      <c r="E5" s="11"/>
      <c r="F5" s="11"/>
    </row>
    <row r="6" spans="1:6" ht="15" customHeight="1" x14ac:dyDescent="0.2">
      <c r="A6" s="11"/>
      <c r="B6" s="14" t="s">
        <v>27</v>
      </c>
      <c r="C6" s="11" t="s">
        <v>28</v>
      </c>
      <c r="D6" s="11"/>
      <c r="E6" s="11"/>
      <c r="F6" s="11"/>
    </row>
    <row r="7" spans="1:6" ht="15" customHeight="1" x14ac:dyDescent="0.2">
      <c r="A7" s="11"/>
      <c r="B7" s="14" t="s">
        <v>29</v>
      </c>
      <c r="C7" s="11" t="s">
        <v>30</v>
      </c>
      <c r="D7" s="11"/>
      <c r="E7" s="11"/>
      <c r="F7" s="11"/>
    </row>
    <row r="8" spans="1:6" ht="15" customHeight="1" x14ac:dyDescent="0.2">
      <c r="A8" s="11"/>
      <c r="B8" s="14" t="s">
        <v>31</v>
      </c>
      <c r="C8" s="11" t="s">
        <v>32</v>
      </c>
      <c r="D8" s="11"/>
      <c r="E8" s="11"/>
      <c r="F8" s="11"/>
    </row>
    <row r="9" spans="1:6" ht="15" customHeight="1" x14ac:dyDescent="0.2">
      <c r="A9" s="11"/>
      <c r="B9" s="14" t="s">
        <v>33</v>
      </c>
      <c r="C9" s="11" t="s">
        <v>34</v>
      </c>
      <c r="D9" s="11"/>
      <c r="E9" s="11"/>
      <c r="F9" s="11"/>
    </row>
    <row r="10" spans="1:6" ht="15" customHeight="1" x14ac:dyDescent="0.2">
      <c r="A10" s="11"/>
      <c r="B10" s="14" t="s">
        <v>35</v>
      </c>
      <c r="C10" s="11" t="s">
        <v>36</v>
      </c>
      <c r="D10" s="11"/>
      <c r="E10" s="11"/>
      <c r="F10" s="11"/>
    </row>
    <row r="11" spans="1:6" x14ac:dyDescent="0.2">
      <c r="A11" s="11"/>
      <c r="B11" s="11"/>
      <c r="C11" s="11"/>
      <c r="D11" s="11"/>
      <c r="E11" s="11"/>
      <c r="F11" s="11"/>
    </row>
    <row r="12" spans="1:6" ht="15" customHeight="1" x14ac:dyDescent="0.2">
      <c r="A12" s="11"/>
      <c r="B12" s="536" t="s">
        <v>37</v>
      </c>
      <c r="C12" s="535"/>
      <c r="D12" s="11"/>
      <c r="E12" s="11"/>
      <c r="F12" s="11"/>
    </row>
    <row r="13" spans="1:6" ht="15" customHeight="1" x14ac:dyDescent="0.2">
      <c r="A13" s="11"/>
      <c r="B13" s="14" t="s">
        <v>38</v>
      </c>
      <c r="C13" s="11" t="s">
        <v>39</v>
      </c>
      <c r="D13" s="11"/>
      <c r="E13" s="11"/>
      <c r="F13" s="11"/>
    </row>
    <row r="14" spans="1:6" ht="15" customHeight="1" x14ac:dyDescent="0.2">
      <c r="A14" s="11"/>
      <c r="B14" s="14" t="s">
        <v>40</v>
      </c>
      <c r="C14" s="11" t="s">
        <v>41</v>
      </c>
      <c r="D14" s="11"/>
      <c r="E14" s="11"/>
      <c r="F14" s="11"/>
    </row>
    <row r="15" spans="1:6" ht="15" customHeight="1" x14ac:dyDescent="0.2">
      <c r="A15" s="11"/>
      <c r="B15" s="14" t="s">
        <v>42</v>
      </c>
      <c r="C15" s="11" t="s">
        <v>43</v>
      </c>
      <c r="D15" s="11"/>
      <c r="E15" s="11"/>
      <c r="F15" s="11"/>
    </row>
    <row r="16" spans="1:6" ht="15" customHeight="1" x14ac:dyDescent="0.2">
      <c r="A16" s="11"/>
      <c r="B16" s="14" t="s">
        <v>44</v>
      </c>
      <c r="C16" s="11" t="s">
        <v>45</v>
      </c>
      <c r="D16" s="11"/>
      <c r="E16" s="11"/>
      <c r="F16" s="11"/>
    </row>
    <row r="17" spans="1:6" x14ac:dyDescent="0.2">
      <c r="A17" s="11"/>
      <c r="B17" s="11"/>
      <c r="C17" s="11"/>
      <c r="D17" s="11"/>
      <c r="E17" s="11"/>
      <c r="F17" s="11"/>
    </row>
    <row r="18" spans="1:6" ht="15" customHeight="1" x14ac:dyDescent="0.2">
      <c r="A18" s="11"/>
      <c r="B18" s="536" t="s">
        <v>46</v>
      </c>
      <c r="C18" s="535"/>
      <c r="D18" s="11"/>
      <c r="E18" s="11"/>
      <c r="F18" s="11"/>
    </row>
    <row r="19" spans="1:6" ht="15" customHeight="1" x14ac:dyDescent="0.2">
      <c r="A19" s="11"/>
      <c r="B19" s="14" t="s">
        <v>47</v>
      </c>
      <c r="C19" s="11" t="s">
        <v>48</v>
      </c>
      <c r="D19" s="11"/>
      <c r="E19" s="11"/>
      <c r="F19" s="11"/>
    </row>
    <row r="20" spans="1:6" ht="15" customHeight="1" x14ac:dyDescent="0.2">
      <c r="A20" s="11"/>
      <c r="B20" s="14" t="s">
        <v>49</v>
      </c>
      <c r="C20" s="11" t="s">
        <v>50</v>
      </c>
      <c r="D20" s="11"/>
      <c r="E20" s="11"/>
      <c r="F20" s="11"/>
    </row>
    <row r="21" spans="1:6" ht="15.75" customHeight="1" x14ac:dyDescent="0.2">
      <c r="A21" s="11"/>
      <c r="B21" s="14" t="s">
        <v>51</v>
      </c>
      <c r="C21" s="11" t="s">
        <v>52</v>
      </c>
      <c r="D21" s="11"/>
      <c r="E21" s="11"/>
      <c r="F21" s="11"/>
    </row>
    <row r="22" spans="1:6" ht="15.75" customHeight="1" x14ac:dyDescent="0.2">
      <c r="A22" s="11"/>
      <c r="B22" s="14" t="s">
        <v>53</v>
      </c>
      <c r="C22" s="11" t="s">
        <v>54</v>
      </c>
      <c r="D22" s="11"/>
      <c r="E22" s="11"/>
      <c r="F22" s="11"/>
    </row>
    <row r="23" spans="1:6" ht="15.75" customHeight="1" x14ac:dyDescent="0.2">
      <c r="A23" s="11"/>
      <c r="B23" s="11"/>
      <c r="C23" s="11"/>
      <c r="D23" s="11"/>
      <c r="E23" s="11"/>
      <c r="F23" s="11"/>
    </row>
    <row r="24" spans="1:6" ht="15.75" customHeight="1" x14ac:dyDescent="0.2">
      <c r="A24" s="11"/>
      <c r="B24" s="536" t="s">
        <v>55</v>
      </c>
      <c r="C24" s="535"/>
      <c r="D24" s="11"/>
      <c r="E24" s="11"/>
      <c r="F24" s="11"/>
    </row>
    <row r="25" spans="1:6" ht="15.75" customHeight="1" x14ac:dyDescent="0.2">
      <c r="A25" s="11"/>
      <c r="B25" s="14" t="s">
        <v>56</v>
      </c>
      <c r="C25" s="11" t="s">
        <v>57</v>
      </c>
      <c r="D25" s="11"/>
      <c r="E25" s="11"/>
      <c r="F25" s="11"/>
    </row>
    <row r="26" spans="1:6" ht="15.75" customHeight="1" x14ac:dyDescent="0.2">
      <c r="A26" s="11"/>
      <c r="B26" s="14" t="s">
        <v>58</v>
      </c>
      <c r="C26" s="11" t="s">
        <v>59</v>
      </c>
      <c r="D26" s="11"/>
      <c r="E26" s="11"/>
      <c r="F26" s="11"/>
    </row>
    <row r="27" spans="1:6" ht="15.75" customHeight="1" x14ac:dyDescent="0.2">
      <c r="A27" s="11"/>
      <c r="B27" s="14" t="s">
        <v>60</v>
      </c>
      <c r="C27" s="11" t="s">
        <v>61</v>
      </c>
      <c r="D27" s="11"/>
      <c r="E27" s="11"/>
      <c r="F27" s="11"/>
    </row>
    <row r="28" spans="1:6" ht="15.75" customHeight="1" x14ac:dyDescent="0.2">
      <c r="A28" s="11"/>
      <c r="B28" s="14" t="s">
        <v>62</v>
      </c>
      <c r="C28" s="11" t="s">
        <v>63</v>
      </c>
      <c r="D28" s="11"/>
      <c r="E28" s="11"/>
      <c r="F28" s="11"/>
    </row>
    <row r="29" spans="1:6" ht="15.75" customHeight="1" x14ac:dyDescent="0.2">
      <c r="A29" s="11"/>
      <c r="B29" s="11"/>
      <c r="C29" s="11"/>
      <c r="D29" s="11"/>
      <c r="E29" s="11"/>
      <c r="F29" s="11"/>
    </row>
    <row r="30" spans="1:6" ht="15.75" customHeight="1" x14ac:dyDescent="0.2">
      <c r="A30" s="11"/>
      <c r="B30" s="536" t="s">
        <v>64</v>
      </c>
      <c r="C30" s="535"/>
      <c r="D30" s="11"/>
      <c r="E30" s="11"/>
      <c r="F30" s="11"/>
    </row>
    <row r="31" spans="1:6" ht="15.75" customHeight="1" x14ac:dyDescent="0.2">
      <c r="A31" s="11"/>
      <c r="B31" s="14" t="s">
        <v>65</v>
      </c>
      <c r="C31" s="15" t="s">
        <v>66</v>
      </c>
      <c r="D31" s="11"/>
      <c r="E31" s="11"/>
      <c r="F31" s="11"/>
    </row>
    <row r="32" spans="1:6" ht="15.75" customHeight="1" x14ac:dyDescent="0.2">
      <c r="A32" s="11"/>
      <c r="B32" s="14" t="s">
        <v>67</v>
      </c>
      <c r="C32" s="15" t="s">
        <v>68</v>
      </c>
      <c r="D32" s="11"/>
      <c r="E32" s="11"/>
      <c r="F32" s="11"/>
    </row>
    <row r="33" spans="1:6" ht="15.75" customHeight="1" x14ac:dyDescent="0.2">
      <c r="A33" s="11"/>
      <c r="B33" s="14" t="s">
        <v>69</v>
      </c>
      <c r="C33" s="15" t="s">
        <v>70</v>
      </c>
      <c r="D33" s="11"/>
      <c r="E33" s="11"/>
      <c r="F33" s="11"/>
    </row>
    <row r="34" spans="1:6" ht="15.75" customHeight="1" x14ac:dyDescent="0.2">
      <c r="A34" s="11"/>
      <c r="B34" s="14" t="s">
        <v>71</v>
      </c>
      <c r="C34" s="15" t="s">
        <v>72</v>
      </c>
      <c r="D34" s="11"/>
      <c r="E34" s="11"/>
      <c r="F34" s="11"/>
    </row>
    <row r="35" spans="1:6" ht="15.75" customHeight="1" x14ac:dyDescent="0.2">
      <c r="A35" s="11"/>
      <c r="B35" s="11"/>
      <c r="C35" s="11"/>
      <c r="D35" s="11"/>
      <c r="E35" s="11"/>
      <c r="F35" s="11"/>
    </row>
    <row r="36" spans="1:6" ht="15.75" customHeight="1" x14ac:dyDescent="0.2">
      <c r="A36" s="11"/>
      <c r="B36" s="11"/>
      <c r="C36" s="11"/>
      <c r="D36" s="11"/>
      <c r="E36" s="11"/>
      <c r="F36" s="11"/>
    </row>
    <row r="37" spans="1:6" ht="15.75" customHeight="1" x14ac:dyDescent="0.2">
      <c r="A37" s="11"/>
      <c r="B37" s="11"/>
      <c r="C37" s="11"/>
      <c r="D37" s="11"/>
      <c r="E37" s="11"/>
      <c r="F37" s="11"/>
    </row>
    <row r="38" spans="1:6" ht="15.75" customHeight="1" x14ac:dyDescent="0.2">
      <c r="A38" s="11"/>
      <c r="B38" s="11"/>
      <c r="C38" s="11"/>
      <c r="D38" s="11"/>
      <c r="E38" s="11"/>
      <c r="F38" s="11"/>
    </row>
    <row r="39" spans="1:6" ht="15.75" customHeight="1" x14ac:dyDescent="0.2">
      <c r="A39" s="11"/>
      <c r="B39" s="11"/>
      <c r="C39" s="11"/>
      <c r="D39" s="11"/>
      <c r="E39" s="11"/>
      <c r="F39" s="11"/>
    </row>
    <row r="40" spans="1:6" ht="15.75" customHeight="1" x14ac:dyDescent="0.2">
      <c r="A40" s="11"/>
      <c r="B40" s="11"/>
      <c r="C40" s="11"/>
      <c r="D40" s="11"/>
      <c r="E40" s="11"/>
      <c r="F40" s="11"/>
    </row>
    <row r="41" spans="1:6" ht="15.75" customHeight="1" x14ac:dyDescent="0.2">
      <c r="A41" s="11"/>
      <c r="B41" s="11"/>
      <c r="C41" s="11"/>
      <c r="D41" s="11"/>
      <c r="E41" s="11"/>
      <c r="F41" s="11"/>
    </row>
    <row r="42" spans="1:6" ht="15.75" customHeight="1" x14ac:dyDescent="0.2">
      <c r="A42" s="11"/>
      <c r="B42" s="11"/>
      <c r="C42" s="11"/>
      <c r="D42" s="11"/>
      <c r="E42" s="11"/>
      <c r="F42" s="11"/>
    </row>
    <row r="43" spans="1:6" ht="15.75" customHeight="1" x14ac:dyDescent="0.2">
      <c r="A43" s="11"/>
      <c r="B43" s="11"/>
      <c r="C43" s="11"/>
      <c r="D43" s="11"/>
      <c r="E43" s="11"/>
      <c r="F43" s="11"/>
    </row>
    <row r="44" spans="1:6" ht="15.75" customHeight="1" x14ac:dyDescent="0.2">
      <c r="A44" s="11"/>
      <c r="B44" s="11"/>
      <c r="C44" s="11"/>
      <c r="D44" s="11"/>
      <c r="E44" s="11"/>
      <c r="F44" s="11"/>
    </row>
    <row r="45" spans="1:6" ht="15.75" customHeight="1" x14ac:dyDescent="0.2">
      <c r="A45" s="11"/>
      <c r="B45" s="11"/>
      <c r="C45" s="11"/>
      <c r="D45" s="11"/>
      <c r="E45" s="11"/>
      <c r="F45" s="11"/>
    </row>
    <row r="46" spans="1:6" ht="15.75" customHeight="1" x14ac:dyDescent="0.2">
      <c r="A46" s="11"/>
      <c r="B46" s="11"/>
      <c r="C46" s="11"/>
      <c r="D46" s="11"/>
      <c r="E46" s="11"/>
      <c r="F46" s="11"/>
    </row>
    <row r="47" spans="1:6" ht="15.75" customHeight="1" x14ac:dyDescent="0.2">
      <c r="A47" s="11"/>
      <c r="B47" s="11"/>
      <c r="C47" s="11"/>
      <c r="D47" s="11"/>
      <c r="E47" s="11"/>
      <c r="F47" s="11"/>
    </row>
    <row r="48" spans="1:6" ht="15.75" customHeight="1" x14ac:dyDescent="0.2">
      <c r="A48" s="11"/>
      <c r="B48" s="11"/>
      <c r="C48" s="11"/>
      <c r="D48" s="11"/>
      <c r="E48" s="11"/>
      <c r="F48" s="11"/>
    </row>
    <row r="49" spans="1:6" ht="15.75" customHeight="1" x14ac:dyDescent="0.2">
      <c r="A49" s="11"/>
      <c r="B49" s="11"/>
      <c r="C49" s="11"/>
      <c r="D49" s="11"/>
      <c r="E49" s="11"/>
      <c r="F49" s="11"/>
    </row>
    <row r="50" spans="1:6" ht="15.75" customHeight="1" x14ac:dyDescent="0.2">
      <c r="A50" s="11"/>
      <c r="B50" s="11"/>
      <c r="C50" s="11"/>
      <c r="D50" s="11"/>
      <c r="E50" s="11"/>
      <c r="F50" s="11"/>
    </row>
    <row r="51" spans="1:6" ht="15.75" customHeight="1" x14ac:dyDescent="0.2">
      <c r="A51" s="11"/>
      <c r="B51" s="11"/>
      <c r="C51" s="11"/>
      <c r="D51" s="11"/>
      <c r="E51" s="11"/>
      <c r="F51" s="11"/>
    </row>
    <row r="52" spans="1:6" ht="15.75" customHeight="1" x14ac:dyDescent="0.2">
      <c r="A52" s="11"/>
      <c r="B52" s="11"/>
      <c r="C52" s="11"/>
      <c r="D52" s="11"/>
      <c r="E52" s="11"/>
      <c r="F52" s="11"/>
    </row>
    <row r="53" spans="1:6" ht="15.75" customHeight="1" x14ac:dyDescent="0.2">
      <c r="A53" s="11"/>
      <c r="B53" s="11"/>
      <c r="C53" s="11"/>
      <c r="D53" s="11"/>
      <c r="E53" s="11"/>
      <c r="F53" s="11"/>
    </row>
    <row r="54" spans="1:6" ht="15.75" customHeight="1" x14ac:dyDescent="0.2">
      <c r="A54" s="11"/>
      <c r="B54" s="11"/>
      <c r="C54" s="11"/>
      <c r="D54" s="11"/>
      <c r="E54" s="11"/>
      <c r="F54" s="11"/>
    </row>
    <row r="55" spans="1:6" ht="15.75" customHeight="1" x14ac:dyDescent="0.2">
      <c r="A55" s="11"/>
      <c r="B55" s="11"/>
      <c r="C55" s="11"/>
      <c r="D55" s="11"/>
      <c r="E55" s="11"/>
      <c r="F55" s="11"/>
    </row>
    <row r="56" spans="1:6" ht="15.75" customHeight="1" x14ac:dyDescent="0.2">
      <c r="A56" s="11"/>
      <c r="B56" s="11"/>
      <c r="C56" s="11"/>
      <c r="D56" s="11"/>
      <c r="E56" s="11"/>
      <c r="F56" s="11"/>
    </row>
    <row r="57" spans="1:6" ht="15.75" customHeight="1" x14ac:dyDescent="0.2">
      <c r="A57" s="11"/>
      <c r="B57" s="11"/>
      <c r="C57" s="11"/>
      <c r="D57" s="11"/>
      <c r="E57" s="11"/>
      <c r="F57" s="11"/>
    </row>
    <row r="58" spans="1:6" ht="15.75" customHeight="1" x14ac:dyDescent="0.2">
      <c r="A58" s="11"/>
      <c r="B58" s="11"/>
      <c r="C58" s="11"/>
      <c r="D58" s="11"/>
      <c r="E58" s="11"/>
      <c r="F58" s="11"/>
    </row>
    <row r="59" spans="1:6" ht="15.75" customHeight="1" x14ac:dyDescent="0.2">
      <c r="A59" s="11"/>
      <c r="B59" s="11"/>
      <c r="C59" s="11"/>
      <c r="D59" s="11"/>
      <c r="E59" s="11"/>
      <c r="F59" s="11"/>
    </row>
    <row r="60" spans="1:6" ht="15.75" customHeight="1" x14ac:dyDescent="0.2">
      <c r="A60" s="11"/>
      <c r="B60" s="11"/>
      <c r="C60" s="11"/>
      <c r="D60" s="11"/>
      <c r="E60" s="11"/>
      <c r="F60" s="11"/>
    </row>
    <row r="61" spans="1:6" ht="15.75" customHeight="1" x14ac:dyDescent="0.2">
      <c r="A61" s="11"/>
      <c r="B61" s="11"/>
      <c r="C61" s="11"/>
      <c r="D61" s="11"/>
      <c r="E61" s="11"/>
      <c r="F61" s="11"/>
    </row>
    <row r="62" spans="1:6" ht="15.75" customHeight="1" x14ac:dyDescent="0.2">
      <c r="A62" s="11"/>
      <c r="B62" s="11"/>
      <c r="C62" s="11"/>
      <c r="D62" s="11"/>
      <c r="E62" s="11"/>
      <c r="F62" s="11"/>
    </row>
    <row r="63" spans="1:6" ht="15.75" customHeight="1" x14ac:dyDescent="0.2">
      <c r="A63" s="11"/>
      <c r="B63" s="11"/>
      <c r="C63" s="11"/>
      <c r="D63" s="11"/>
      <c r="E63" s="11"/>
      <c r="F63" s="11"/>
    </row>
    <row r="64" spans="1:6" ht="15.75" customHeight="1" x14ac:dyDescent="0.2">
      <c r="A64" s="11"/>
      <c r="B64" s="11"/>
      <c r="C64" s="11"/>
      <c r="D64" s="11"/>
      <c r="E64" s="11"/>
      <c r="F64" s="11"/>
    </row>
    <row r="65" spans="1:6" ht="15.75" customHeight="1" x14ac:dyDescent="0.2">
      <c r="A65" s="11"/>
      <c r="B65" s="11"/>
      <c r="C65" s="11"/>
      <c r="D65" s="11"/>
      <c r="E65" s="11"/>
      <c r="F65" s="11"/>
    </row>
    <row r="66" spans="1:6" ht="15.75" customHeight="1" x14ac:dyDescent="0.2">
      <c r="A66" s="11"/>
      <c r="B66" s="11"/>
      <c r="C66" s="11"/>
      <c r="D66" s="11"/>
      <c r="E66" s="11"/>
      <c r="F66" s="11"/>
    </row>
    <row r="67" spans="1:6" ht="15.75" customHeight="1" x14ac:dyDescent="0.2">
      <c r="A67" s="11"/>
      <c r="B67" s="11"/>
      <c r="C67" s="11"/>
      <c r="D67" s="11"/>
      <c r="E67" s="11"/>
      <c r="F67" s="11"/>
    </row>
    <row r="68" spans="1:6" ht="15.75" customHeight="1" x14ac:dyDescent="0.2">
      <c r="A68" s="11"/>
      <c r="B68" s="11"/>
      <c r="C68" s="11"/>
      <c r="D68" s="11"/>
      <c r="E68" s="11"/>
      <c r="F68" s="11"/>
    </row>
    <row r="69" spans="1:6" ht="15.75" customHeight="1" x14ac:dyDescent="0.2">
      <c r="A69" s="11"/>
      <c r="B69" s="11"/>
      <c r="C69" s="11"/>
      <c r="D69" s="11"/>
      <c r="E69" s="11"/>
      <c r="F69" s="11"/>
    </row>
    <row r="70" spans="1:6" ht="15.75" customHeight="1" x14ac:dyDescent="0.2">
      <c r="A70" s="11"/>
      <c r="B70" s="11"/>
      <c r="C70" s="11"/>
      <c r="D70" s="11"/>
      <c r="E70" s="11"/>
      <c r="F70" s="11"/>
    </row>
    <row r="71" spans="1:6" ht="15.75" customHeight="1" x14ac:dyDescent="0.2">
      <c r="A71" s="11"/>
      <c r="B71" s="11"/>
      <c r="C71" s="11"/>
      <c r="D71" s="11"/>
      <c r="E71" s="11"/>
      <c r="F71" s="11"/>
    </row>
    <row r="72" spans="1:6" ht="15.75" customHeight="1" x14ac:dyDescent="0.2">
      <c r="A72" s="11"/>
      <c r="B72" s="11"/>
      <c r="C72" s="11"/>
      <c r="D72" s="11"/>
      <c r="E72" s="11"/>
      <c r="F72" s="11"/>
    </row>
    <row r="73" spans="1:6" ht="15.75" customHeight="1" x14ac:dyDescent="0.2">
      <c r="A73" s="11"/>
      <c r="B73" s="11"/>
      <c r="C73" s="11"/>
      <c r="D73" s="11"/>
      <c r="E73" s="11"/>
      <c r="F73" s="11"/>
    </row>
    <row r="74" spans="1:6" ht="15.75" customHeight="1" x14ac:dyDescent="0.2">
      <c r="A74" s="11"/>
      <c r="B74" s="11"/>
      <c r="C74" s="11"/>
      <c r="D74" s="11"/>
      <c r="E74" s="11"/>
      <c r="F74" s="11"/>
    </row>
    <row r="75" spans="1:6" ht="15.75" customHeight="1" x14ac:dyDescent="0.2">
      <c r="A75" s="11"/>
      <c r="B75" s="11"/>
      <c r="C75" s="11"/>
      <c r="D75" s="11"/>
      <c r="E75" s="11"/>
      <c r="F75" s="11"/>
    </row>
    <row r="76" spans="1:6" ht="15.75" customHeight="1" x14ac:dyDescent="0.2">
      <c r="A76" s="11"/>
      <c r="B76" s="11"/>
      <c r="C76" s="11"/>
      <c r="D76" s="11"/>
      <c r="E76" s="11"/>
      <c r="F76" s="11"/>
    </row>
    <row r="77" spans="1:6" ht="15.75" customHeight="1" x14ac:dyDescent="0.2">
      <c r="A77" s="11"/>
      <c r="B77" s="11"/>
      <c r="C77" s="11"/>
      <c r="D77" s="11"/>
      <c r="E77" s="11"/>
      <c r="F77" s="11"/>
    </row>
    <row r="78" spans="1:6" ht="15.75" customHeight="1" x14ac:dyDescent="0.2">
      <c r="A78" s="11"/>
      <c r="B78" s="11"/>
      <c r="C78" s="11"/>
      <c r="D78" s="11"/>
      <c r="E78" s="11"/>
      <c r="F78" s="11"/>
    </row>
    <row r="79" spans="1:6" ht="15.75" customHeight="1" x14ac:dyDescent="0.2">
      <c r="A79" s="11"/>
      <c r="B79" s="11"/>
      <c r="C79" s="11"/>
      <c r="D79" s="11"/>
      <c r="E79" s="11"/>
      <c r="F79" s="11"/>
    </row>
    <row r="80" spans="1:6" ht="15.75" customHeight="1" x14ac:dyDescent="0.2">
      <c r="A80" s="11"/>
      <c r="B80" s="11"/>
      <c r="C80" s="11"/>
      <c r="D80" s="11"/>
      <c r="E80" s="11"/>
      <c r="F80" s="11"/>
    </row>
    <row r="81" spans="1:6" ht="15.75" customHeight="1" x14ac:dyDescent="0.2">
      <c r="A81" s="11"/>
      <c r="B81" s="11"/>
      <c r="C81" s="11"/>
      <c r="D81" s="11"/>
      <c r="E81" s="11"/>
      <c r="F81" s="11"/>
    </row>
    <row r="82" spans="1:6" ht="15.75" customHeight="1" x14ac:dyDescent="0.2">
      <c r="A82" s="11"/>
      <c r="B82" s="11"/>
      <c r="C82" s="11"/>
      <c r="D82" s="11"/>
      <c r="E82" s="11"/>
      <c r="F82" s="11"/>
    </row>
    <row r="83" spans="1:6" ht="15.75" customHeight="1" x14ac:dyDescent="0.2">
      <c r="A83" s="11"/>
      <c r="B83" s="11"/>
      <c r="C83" s="11"/>
      <c r="D83" s="11"/>
      <c r="E83" s="11"/>
      <c r="F83" s="11"/>
    </row>
    <row r="84" spans="1:6" ht="15.75" customHeight="1" x14ac:dyDescent="0.2">
      <c r="A84" s="11"/>
      <c r="B84" s="11"/>
      <c r="C84" s="11"/>
      <c r="D84" s="11"/>
      <c r="E84" s="11"/>
      <c r="F84" s="11"/>
    </row>
    <row r="85" spans="1:6" ht="15.75" customHeight="1" x14ac:dyDescent="0.2">
      <c r="A85" s="11"/>
      <c r="B85" s="11"/>
      <c r="C85" s="11"/>
      <c r="D85" s="11"/>
      <c r="E85" s="11"/>
      <c r="F85" s="11"/>
    </row>
    <row r="86" spans="1:6" ht="15.75" customHeight="1" x14ac:dyDescent="0.2">
      <c r="A86" s="11"/>
      <c r="B86" s="11"/>
      <c r="C86" s="11"/>
      <c r="D86" s="11"/>
      <c r="E86" s="11"/>
      <c r="F86" s="11"/>
    </row>
    <row r="87" spans="1:6" ht="15.75" customHeight="1" x14ac:dyDescent="0.2">
      <c r="A87" s="11"/>
      <c r="B87" s="11"/>
      <c r="C87" s="11"/>
      <c r="D87" s="11"/>
      <c r="E87" s="11"/>
      <c r="F87" s="11"/>
    </row>
    <row r="88" spans="1:6" ht="15.75" customHeight="1" x14ac:dyDescent="0.2">
      <c r="A88" s="11"/>
      <c r="B88" s="11"/>
      <c r="C88" s="11"/>
      <c r="D88" s="11"/>
      <c r="E88" s="11"/>
      <c r="F88" s="11"/>
    </row>
    <row r="89" spans="1:6" ht="15.75" customHeight="1" x14ac:dyDescent="0.2">
      <c r="A89" s="11"/>
      <c r="B89" s="11"/>
      <c r="C89" s="11"/>
      <c r="D89" s="11"/>
      <c r="E89" s="11"/>
      <c r="F89" s="11"/>
    </row>
    <row r="90" spans="1:6" ht="15.75" customHeight="1" x14ac:dyDescent="0.2">
      <c r="A90" s="11"/>
      <c r="B90" s="11"/>
      <c r="C90" s="11"/>
      <c r="D90" s="11"/>
      <c r="E90" s="11"/>
      <c r="F90" s="11"/>
    </row>
    <row r="91" spans="1:6" ht="15.75" customHeight="1" x14ac:dyDescent="0.2">
      <c r="A91" s="11"/>
      <c r="B91" s="11"/>
      <c r="C91" s="11"/>
      <c r="D91" s="11"/>
      <c r="E91" s="11"/>
      <c r="F91" s="11"/>
    </row>
    <row r="92" spans="1:6" ht="15.75" customHeight="1" x14ac:dyDescent="0.2">
      <c r="A92" s="11"/>
      <c r="B92" s="11"/>
      <c r="C92" s="11"/>
      <c r="D92" s="11"/>
      <c r="E92" s="11"/>
      <c r="F92" s="11"/>
    </row>
    <row r="93" spans="1:6" ht="15.75" customHeight="1" x14ac:dyDescent="0.2">
      <c r="A93" s="11"/>
      <c r="B93" s="11"/>
      <c r="C93" s="11"/>
      <c r="D93" s="11"/>
      <c r="E93" s="11"/>
      <c r="F93" s="11"/>
    </row>
    <row r="94" spans="1:6" ht="15.75" customHeight="1" x14ac:dyDescent="0.2">
      <c r="A94" s="11"/>
      <c r="B94" s="11"/>
      <c r="C94" s="11"/>
      <c r="D94" s="11"/>
      <c r="E94" s="11"/>
      <c r="F94" s="11"/>
    </row>
    <row r="95" spans="1:6" ht="15.75" customHeight="1" x14ac:dyDescent="0.2">
      <c r="A95" s="11"/>
      <c r="B95" s="11"/>
      <c r="C95" s="11"/>
      <c r="D95" s="11"/>
      <c r="E95" s="11"/>
      <c r="F95" s="11"/>
    </row>
    <row r="96" spans="1:6" ht="15.75" customHeight="1" x14ac:dyDescent="0.2">
      <c r="A96" s="11"/>
      <c r="B96" s="11"/>
      <c r="C96" s="11"/>
      <c r="D96" s="11"/>
      <c r="E96" s="11"/>
      <c r="F96" s="11"/>
    </row>
    <row r="97" spans="1:6" ht="15.75" customHeight="1" x14ac:dyDescent="0.2">
      <c r="A97" s="11"/>
      <c r="B97" s="11"/>
      <c r="C97" s="11"/>
      <c r="D97" s="11"/>
      <c r="E97" s="11"/>
      <c r="F97" s="11"/>
    </row>
    <row r="98" spans="1:6" ht="15.75" customHeight="1" x14ac:dyDescent="0.2">
      <c r="A98" s="11"/>
      <c r="B98" s="11"/>
      <c r="C98" s="11"/>
      <c r="D98" s="11"/>
      <c r="E98" s="11"/>
      <c r="F98" s="11"/>
    </row>
    <row r="99" spans="1:6" ht="15.75" customHeight="1" x14ac:dyDescent="0.2">
      <c r="A99" s="11"/>
      <c r="B99" s="11"/>
      <c r="C99" s="11"/>
      <c r="D99" s="11"/>
      <c r="E99" s="11"/>
      <c r="F99" s="11"/>
    </row>
    <row r="100" spans="1:6" ht="15.75" customHeight="1" x14ac:dyDescent="0.2">
      <c r="A100" s="11"/>
      <c r="B100" s="11"/>
      <c r="C100" s="11"/>
      <c r="D100" s="11"/>
      <c r="E100" s="11"/>
      <c r="F100" s="11"/>
    </row>
    <row r="101" spans="1:6" ht="15.75" customHeight="1" x14ac:dyDescent="0.2">
      <c r="A101" s="11"/>
      <c r="B101" s="11"/>
      <c r="C101" s="11"/>
      <c r="D101" s="11"/>
      <c r="E101" s="11"/>
      <c r="F101" s="11"/>
    </row>
    <row r="102" spans="1:6" ht="15.75" customHeight="1" x14ac:dyDescent="0.2">
      <c r="A102" s="11"/>
      <c r="B102" s="11"/>
      <c r="C102" s="11"/>
      <c r="D102" s="11"/>
      <c r="E102" s="11"/>
      <c r="F102" s="11"/>
    </row>
    <row r="103" spans="1:6" ht="15.75" customHeight="1" x14ac:dyDescent="0.2">
      <c r="A103" s="11"/>
      <c r="B103" s="11"/>
      <c r="C103" s="11"/>
      <c r="D103" s="11"/>
      <c r="E103" s="11"/>
      <c r="F103" s="11"/>
    </row>
    <row r="104" spans="1:6" ht="15.75" customHeight="1" x14ac:dyDescent="0.2">
      <c r="A104" s="11"/>
      <c r="B104" s="11"/>
      <c r="C104" s="11"/>
      <c r="D104" s="11"/>
      <c r="E104" s="11"/>
      <c r="F104" s="11"/>
    </row>
    <row r="105" spans="1:6" ht="15.75" customHeight="1" x14ac:dyDescent="0.2">
      <c r="A105" s="11"/>
      <c r="B105" s="11"/>
      <c r="C105" s="11"/>
      <c r="D105" s="11"/>
      <c r="E105" s="11"/>
      <c r="F105" s="11"/>
    </row>
    <row r="106" spans="1:6" ht="15.75" customHeight="1" x14ac:dyDescent="0.2">
      <c r="A106" s="11"/>
      <c r="B106" s="11"/>
      <c r="C106" s="11"/>
      <c r="D106" s="11"/>
      <c r="E106" s="11"/>
      <c r="F106" s="11"/>
    </row>
    <row r="107" spans="1:6" ht="15.75" customHeight="1" x14ac:dyDescent="0.2">
      <c r="A107" s="11"/>
      <c r="B107" s="11"/>
      <c r="C107" s="11"/>
      <c r="D107" s="11"/>
      <c r="E107" s="11"/>
      <c r="F107" s="11"/>
    </row>
    <row r="108" spans="1:6" ht="15.75" customHeight="1" x14ac:dyDescent="0.2">
      <c r="A108" s="11"/>
      <c r="B108" s="11"/>
      <c r="C108" s="11"/>
      <c r="D108" s="11"/>
      <c r="E108" s="11"/>
      <c r="F108" s="11"/>
    </row>
    <row r="109" spans="1:6" ht="15.75" customHeight="1" x14ac:dyDescent="0.2">
      <c r="A109" s="11"/>
      <c r="B109" s="11"/>
      <c r="C109" s="11"/>
      <c r="D109" s="11"/>
      <c r="E109" s="11"/>
      <c r="F109" s="11"/>
    </row>
    <row r="110" spans="1:6" ht="15.75" customHeight="1" x14ac:dyDescent="0.2">
      <c r="A110" s="11"/>
      <c r="B110" s="11"/>
      <c r="C110" s="11"/>
      <c r="D110" s="11"/>
      <c r="E110" s="11"/>
      <c r="F110" s="11"/>
    </row>
    <row r="111" spans="1:6" ht="15.75" customHeight="1" x14ac:dyDescent="0.2">
      <c r="A111" s="11"/>
      <c r="B111" s="11"/>
      <c r="C111" s="11"/>
      <c r="D111" s="11"/>
      <c r="E111" s="11"/>
      <c r="F111" s="11"/>
    </row>
    <row r="112" spans="1:6" ht="15.75" customHeight="1" x14ac:dyDescent="0.2">
      <c r="A112" s="11"/>
      <c r="B112" s="11"/>
      <c r="C112" s="11"/>
      <c r="D112" s="11"/>
      <c r="E112" s="11"/>
      <c r="F112" s="11"/>
    </row>
    <row r="113" spans="1:6" ht="15.75" customHeight="1" x14ac:dyDescent="0.2">
      <c r="A113" s="11"/>
      <c r="B113" s="11"/>
      <c r="C113" s="11"/>
      <c r="D113" s="11"/>
      <c r="E113" s="11"/>
      <c r="F113" s="11"/>
    </row>
    <row r="114" spans="1:6" ht="15.75" customHeight="1" x14ac:dyDescent="0.2">
      <c r="A114" s="11"/>
      <c r="B114" s="11"/>
      <c r="C114" s="11"/>
      <c r="D114" s="11"/>
      <c r="E114" s="11"/>
      <c r="F114" s="11"/>
    </row>
    <row r="115" spans="1:6" ht="15.75" customHeight="1" x14ac:dyDescent="0.2">
      <c r="A115" s="11"/>
      <c r="B115" s="11"/>
      <c r="C115" s="11"/>
      <c r="D115" s="11"/>
      <c r="E115" s="11"/>
      <c r="F115" s="11"/>
    </row>
    <row r="116" spans="1:6" ht="15.75" customHeight="1" x14ac:dyDescent="0.2">
      <c r="A116" s="11"/>
      <c r="B116" s="11"/>
      <c r="C116" s="11"/>
      <c r="D116" s="11"/>
      <c r="E116" s="11"/>
      <c r="F116" s="11"/>
    </row>
    <row r="117" spans="1:6" ht="15.75" customHeight="1" x14ac:dyDescent="0.2">
      <c r="A117" s="11"/>
      <c r="B117" s="11"/>
      <c r="C117" s="11"/>
      <c r="D117" s="11"/>
      <c r="E117" s="11"/>
      <c r="F117" s="11"/>
    </row>
    <row r="118" spans="1:6" ht="15.75" customHeight="1" x14ac:dyDescent="0.2">
      <c r="A118" s="11"/>
      <c r="B118" s="11"/>
      <c r="C118" s="11"/>
      <c r="D118" s="11"/>
      <c r="E118" s="11"/>
      <c r="F118" s="11"/>
    </row>
    <row r="119" spans="1:6" ht="15.75" customHeight="1" x14ac:dyDescent="0.2">
      <c r="A119" s="11"/>
      <c r="B119" s="11"/>
      <c r="C119" s="11"/>
      <c r="D119" s="11"/>
      <c r="E119" s="11"/>
      <c r="F119" s="11"/>
    </row>
    <row r="120" spans="1:6" ht="15.75" customHeight="1" x14ac:dyDescent="0.2">
      <c r="A120" s="11"/>
      <c r="B120" s="11"/>
      <c r="C120" s="11"/>
      <c r="D120" s="11"/>
      <c r="E120" s="11"/>
      <c r="F120" s="11"/>
    </row>
    <row r="121" spans="1:6" ht="15.75" customHeight="1" x14ac:dyDescent="0.2">
      <c r="A121" s="11"/>
      <c r="B121" s="11"/>
      <c r="C121" s="11"/>
      <c r="D121" s="11"/>
      <c r="E121" s="11"/>
      <c r="F121" s="11"/>
    </row>
    <row r="122" spans="1:6" ht="15.75" customHeight="1" x14ac:dyDescent="0.2">
      <c r="A122" s="11"/>
      <c r="B122" s="11"/>
      <c r="C122" s="11"/>
      <c r="D122" s="11"/>
      <c r="E122" s="11"/>
      <c r="F122" s="11"/>
    </row>
    <row r="123" spans="1:6" ht="15.75" customHeight="1" x14ac:dyDescent="0.2">
      <c r="A123" s="11"/>
      <c r="B123" s="11"/>
      <c r="C123" s="11"/>
      <c r="D123" s="11"/>
      <c r="E123" s="11"/>
      <c r="F123" s="11"/>
    </row>
    <row r="124" spans="1:6" ht="15.75" customHeight="1" x14ac:dyDescent="0.2">
      <c r="A124" s="11"/>
      <c r="B124" s="11"/>
      <c r="C124" s="11"/>
      <c r="D124" s="11"/>
      <c r="E124" s="11"/>
      <c r="F124" s="11"/>
    </row>
    <row r="125" spans="1:6" ht="15.75" customHeight="1" x14ac:dyDescent="0.2">
      <c r="A125" s="11"/>
      <c r="B125" s="11"/>
      <c r="C125" s="11"/>
      <c r="D125" s="11"/>
      <c r="E125" s="11"/>
      <c r="F125" s="11"/>
    </row>
    <row r="126" spans="1:6" ht="15.75" customHeight="1" x14ac:dyDescent="0.2">
      <c r="A126" s="11"/>
      <c r="B126" s="11"/>
      <c r="C126" s="11"/>
      <c r="D126" s="11"/>
      <c r="E126" s="11"/>
      <c r="F126" s="11"/>
    </row>
    <row r="127" spans="1:6" ht="15.75" customHeight="1" x14ac:dyDescent="0.2">
      <c r="A127" s="11"/>
      <c r="B127" s="11"/>
      <c r="C127" s="11"/>
      <c r="D127" s="11"/>
      <c r="E127" s="11"/>
      <c r="F127" s="11"/>
    </row>
    <row r="128" spans="1:6" ht="15.75" customHeight="1" x14ac:dyDescent="0.2">
      <c r="A128" s="11"/>
      <c r="B128" s="11"/>
      <c r="C128" s="11"/>
      <c r="D128" s="11"/>
      <c r="E128" s="11"/>
      <c r="F128" s="11"/>
    </row>
    <row r="129" spans="1:6" ht="15.75" customHeight="1" x14ac:dyDescent="0.2">
      <c r="A129" s="11"/>
      <c r="B129" s="11"/>
      <c r="C129" s="11"/>
      <c r="D129" s="11"/>
      <c r="E129" s="11"/>
      <c r="F129" s="11"/>
    </row>
    <row r="130" spans="1:6" ht="15.75" customHeight="1" x14ac:dyDescent="0.2">
      <c r="A130" s="11"/>
      <c r="B130" s="11"/>
      <c r="C130" s="11"/>
      <c r="D130" s="11"/>
      <c r="E130" s="11"/>
      <c r="F130" s="11"/>
    </row>
    <row r="131" spans="1:6" ht="15.75" customHeight="1" x14ac:dyDescent="0.2">
      <c r="A131" s="11"/>
      <c r="B131" s="11"/>
      <c r="C131" s="11"/>
      <c r="D131" s="11"/>
      <c r="E131" s="11"/>
      <c r="F131" s="11"/>
    </row>
    <row r="132" spans="1:6" ht="15.75" customHeight="1" x14ac:dyDescent="0.2">
      <c r="A132" s="11"/>
      <c r="B132" s="11"/>
      <c r="C132" s="11"/>
      <c r="D132" s="11"/>
      <c r="E132" s="11"/>
      <c r="F132" s="11"/>
    </row>
    <row r="133" spans="1:6" ht="15.75" customHeight="1" x14ac:dyDescent="0.2">
      <c r="A133" s="11"/>
      <c r="B133" s="11"/>
      <c r="C133" s="11"/>
      <c r="D133" s="11"/>
      <c r="E133" s="11"/>
      <c r="F133" s="11"/>
    </row>
    <row r="134" spans="1:6" ht="15.75" customHeight="1" x14ac:dyDescent="0.2">
      <c r="A134" s="11"/>
      <c r="B134" s="11"/>
      <c r="C134" s="11"/>
      <c r="D134" s="11"/>
      <c r="E134" s="11"/>
      <c r="F134" s="11"/>
    </row>
    <row r="135" spans="1:6" ht="15.75" customHeight="1" x14ac:dyDescent="0.2">
      <c r="A135" s="11"/>
      <c r="B135" s="11"/>
      <c r="C135" s="11"/>
      <c r="D135" s="11"/>
      <c r="E135" s="11"/>
      <c r="F135" s="11"/>
    </row>
    <row r="136" spans="1:6" ht="15.75" customHeight="1" x14ac:dyDescent="0.2">
      <c r="A136" s="11"/>
      <c r="B136" s="11"/>
      <c r="C136" s="11"/>
      <c r="D136" s="11"/>
      <c r="E136" s="11"/>
      <c r="F136" s="11"/>
    </row>
    <row r="137" spans="1:6" ht="15.75" customHeight="1" x14ac:dyDescent="0.2">
      <c r="A137" s="11"/>
      <c r="B137" s="11"/>
      <c r="C137" s="11"/>
      <c r="D137" s="11"/>
      <c r="E137" s="11"/>
      <c r="F137" s="11"/>
    </row>
    <row r="138" spans="1:6" ht="15.75" customHeight="1" x14ac:dyDescent="0.2">
      <c r="A138" s="11"/>
      <c r="B138" s="11"/>
      <c r="C138" s="11"/>
      <c r="D138" s="11"/>
      <c r="E138" s="11"/>
      <c r="F138" s="11"/>
    </row>
    <row r="139" spans="1:6" ht="15.75" customHeight="1" x14ac:dyDescent="0.2">
      <c r="A139" s="11"/>
      <c r="B139" s="11"/>
      <c r="C139" s="11"/>
      <c r="D139" s="11"/>
      <c r="E139" s="11"/>
      <c r="F139" s="11"/>
    </row>
    <row r="140" spans="1:6" ht="15.75" customHeight="1" x14ac:dyDescent="0.2">
      <c r="A140" s="11"/>
      <c r="B140" s="11"/>
      <c r="C140" s="11"/>
      <c r="D140" s="11"/>
      <c r="E140" s="11"/>
      <c r="F140" s="11"/>
    </row>
    <row r="141" spans="1:6" ht="15.75" customHeight="1" x14ac:dyDescent="0.2">
      <c r="A141" s="11"/>
      <c r="B141" s="11"/>
      <c r="C141" s="11"/>
      <c r="D141" s="11"/>
      <c r="E141" s="11"/>
      <c r="F141" s="11"/>
    </row>
    <row r="142" spans="1:6" ht="15.75" customHeight="1" x14ac:dyDescent="0.2">
      <c r="A142" s="11"/>
      <c r="B142" s="11"/>
      <c r="C142" s="11"/>
      <c r="D142" s="11"/>
      <c r="E142" s="11"/>
      <c r="F142" s="11"/>
    </row>
    <row r="143" spans="1:6" ht="15.75" customHeight="1" x14ac:dyDescent="0.2">
      <c r="A143" s="11"/>
      <c r="B143" s="11"/>
      <c r="C143" s="11"/>
      <c r="D143" s="11"/>
      <c r="E143" s="11"/>
      <c r="F143" s="11"/>
    </row>
    <row r="144" spans="1:6" ht="15.75" customHeight="1" x14ac:dyDescent="0.2">
      <c r="A144" s="11"/>
      <c r="B144" s="11"/>
      <c r="C144" s="11"/>
      <c r="D144" s="11"/>
      <c r="E144" s="11"/>
      <c r="F144" s="11"/>
    </row>
    <row r="145" spans="1:6" ht="15.75" customHeight="1" x14ac:dyDescent="0.2">
      <c r="A145" s="11"/>
      <c r="B145" s="11"/>
      <c r="C145" s="11"/>
      <c r="D145" s="11"/>
      <c r="E145" s="11"/>
      <c r="F145" s="11"/>
    </row>
    <row r="146" spans="1:6" ht="15.75" customHeight="1" x14ac:dyDescent="0.2">
      <c r="A146" s="11"/>
      <c r="B146" s="11"/>
      <c r="C146" s="11"/>
      <c r="D146" s="11"/>
      <c r="E146" s="11"/>
      <c r="F146" s="11"/>
    </row>
    <row r="147" spans="1:6" ht="15.75" customHeight="1" x14ac:dyDescent="0.2">
      <c r="A147" s="11"/>
      <c r="B147" s="11"/>
      <c r="C147" s="11"/>
      <c r="D147" s="11"/>
      <c r="E147" s="11"/>
      <c r="F147" s="11"/>
    </row>
    <row r="148" spans="1:6" ht="15.75" customHeight="1" x14ac:dyDescent="0.2">
      <c r="A148" s="11"/>
      <c r="B148" s="11"/>
      <c r="C148" s="11"/>
      <c r="D148" s="11"/>
      <c r="E148" s="11"/>
      <c r="F148" s="11"/>
    </row>
    <row r="149" spans="1:6" ht="15.75" customHeight="1" x14ac:dyDescent="0.2">
      <c r="A149" s="11"/>
      <c r="B149" s="11"/>
      <c r="C149" s="11"/>
      <c r="D149" s="11"/>
      <c r="E149" s="11"/>
      <c r="F149" s="11"/>
    </row>
    <row r="150" spans="1:6" ht="15.75" customHeight="1" x14ac:dyDescent="0.2">
      <c r="A150" s="11"/>
      <c r="B150" s="11"/>
      <c r="C150" s="11"/>
      <c r="D150" s="11"/>
      <c r="E150" s="11"/>
      <c r="F150" s="11"/>
    </row>
    <row r="151" spans="1:6" ht="15.75" customHeight="1" x14ac:dyDescent="0.2">
      <c r="A151" s="11"/>
      <c r="B151" s="11"/>
      <c r="C151" s="11"/>
      <c r="D151" s="11"/>
      <c r="E151" s="11"/>
      <c r="F151" s="11"/>
    </row>
    <row r="152" spans="1:6" ht="15.75" customHeight="1" x14ac:dyDescent="0.2">
      <c r="A152" s="11"/>
      <c r="B152" s="11"/>
      <c r="C152" s="11"/>
      <c r="D152" s="11"/>
      <c r="E152" s="11"/>
      <c r="F152" s="11"/>
    </row>
    <row r="153" spans="1:6" ht="15.75" customHeight="1" x14ac:dyDescent="0.2">
      <c r="A153" s="11"/>
      <c r="B153" s="11"/>
      <c r="C153" s="11"/>
      <c r="D153" s="11"/>
      <c r="E153" s="11"/>
      <c r="F153" s="11"/>
    </row>
    <row r="154" spans="1:6" ht="15.75" customHeight="1" x14ac:dyDescent="0.2">
      <c r="A154" s="11"/>
      <c r="B154" s="11"/>
      <c r="C154" s="11"/>
      <c r="D154" s="11"/>
      <c r="E154" s="11"/>
      <c r="F154" s="11"/>
    </row>
    <row r="155" spans="1:6" ht="15.75" customHeight="1" x14ac:dyDescent="0.2">
      <c r="A155" s="11"/>
      <c r="B155" s="11"/>
      <c r="C155" s="11"/>
      <c r="D155" s="11"/>
      <c r="E155" s="11"/>
      <c r="F155" s="11"/>
    </row>
    <row r="156" spans="1:6" ht="15.75" customHeight="1" x14ac:dyDescent="0.2">
      <c r="A156" s="11"/>
      <c r="B156" s="11"/>
      <c r="C156" s="11"/>
      <c r="D156" s="11"/>
      <c r="E156" s="11"/>
      <c r="F156" s="11"/>
    </row>
    <row r="157" spans="1:6" ht="15.75" customHeight="1" x14ac:dyDescent="0.2">
      <c r="A157" s="11"/>
      <c r="B157" s="11"/>
      <c r="C157" s="11"/>
      <c r="D157" s="11"/>
      <c r="E157" s="11"/>
      <c r="F157" s="11"/>
    </row>
    <row r="158" spans="1:6" ht="15.75" customHeight="1" x14ac:dyDescent="0.2">
      <c r="A158" s="11"/>
      <c r="B158" s="11"/>
      <c r="C158" s="11"/>
      <c r="D158" s="11"/>
      <c r="E158" s="11"/>
      <c r="F158" s="11"/>
    </row>
    <row r="159" spans="1:6" ht="15.75" customHeight="1" x14ac:dyDescent="0.2">
      <c r="A159" s="11"/>
      <c r="B159" s="11"/>
      <c r="C159" s="11"/>
      <c r="D159" s="11"/>
      <c r="E159" s="11"/>
      <c r="F159" s="11"/>
    </row>
    <row r="160" spans="1:6" ht="15.75" customHeight="1" x14ac:dyDescent="0.2">
      <c r="A160" s="11"/>
      <c r="B160" s="11"/>
      <c r="C160" s="11"/>
      <c r="D160" s="11"/>
      <c r="E160" s="11"/>
      <c r="F160" s="11"/>
    </row>
    <row r="161" spans="1:6" ht="15.75" customHeight="1" x14ac:dyDescent="0.2">
      <c r="A161" s="11"/>
      <c r="B161" s="11"/>
      <c r="C161" s="11"/>
      <c r="D161" s="11"/>
      <c r="E161" s="11"/>
      <c r="F161" s="11"/>
    </row>
    <row r="162" spans="1:6" ht="15.75" customHeight="1" x14ac:dyDescent="0.2">
      <c r="A162" s="11"/>
      <c r="B162" s="11"/>
      <c r="C162" s="11"/>
      <c r="D162" s="11"/>
      <c r="E162" s="11"/>
      <c r="F162" s="11"/>
    </row>
    <row r="163" spans="1:6" ht="15.75" customHeight="1" x14ac:dyDescent="0.2">
      <c r="A163" s="11"/>
      <c r="B163" s="11"/>
      <c r="C163" s="11"/>
      <c r="D163" s="11"/>
      <c r="E163" s="11"/>
      <c r="F163" s="11"/>
    </row>
    <row r="164" spans="1:6" ht="15.75" customHeight="1" x14ac:dyDescent="0.2">
      <c r="A164" s="11"/>
      <c r="B164" s="11"/>
      <c r="C164" s="11"/>
      <c r="D164" s="11"/>
      <c r="E164" s="11"/>
      <c r="F164" s="11"/>
    </row>
    <row r="165" spans="1:6" ht="15.75" customHeight="1" x14ac:dyDescent="0.2">
      <c r="A165" s="11"/>
      <c r="B165" s="11"/>
      <c r="C165" s="11"/>
      <c r="D165" s="11"/>
      <c r="E165" s="11"/>
      <c r="F165" s="11"/>
    </row>
    <row r="166" spans="1:6" ht="15.75" customHeight="1" x14ac:dyDescent="0.2">
      <c r="A166" s="11"/>
      <c r="B166" s="11"/>
      <c r="C166" s="11"/>
      <c r="D166" s="11"/>
      <c r="E166" s="11"/>
      <c r="F166" s="11"/>
    </row>
    <row r="167" spans="1:6" ht="15.75" customHeight="1" x14ac:dyDescent="0.2">
      <c r="A167" s="11"/>
      <c r="B167" s="11"/>
      <c r="C167" s="11"/>
      <c r="D167" s="11"/>
      <c r="E167" s="11"/>
      <c r="F167" s="11"/>
    </row>
    <row r="168" spans="1:6" ht="15.75" customHeight="1" x14ac:dyDescent="0.2">
      <c r="A168" s="11"/>
      <c r="B168" s="11"/>
      <c r="C168" s="11"/>
      <c r="D168" s="11"/>
      <c r="E168" s="11"/>
      <c r="F168" s="11"/>
    </row>
    <row r="169" spans="1:6" ht="15.75" customHeight="1" x14ac:dyDescent="0.2">
      <c r="A169" s="11"/>
      <c r="B169" s="11"/>
      <c r="C169" s="11"/>
      <c r="D169" s="11"/>
      <c r="E169" s="11"/>
      <c r="F169" s="11"/>
    </row>
    <row r="170" spans="1:6" ht="15.75" customHeight="1" x14ac:dyDescent="0.2">
      <c r="A170" s="11"/>
      <c r="B170" s="11"/>
      <c r="C170" s="11"/>
      <c r="D170" s="11"/>
      <c r="E170" s="11"/>
      <c r="F170" s="11"/>
    </row>
    <row r="171" spans="1:6" ht="15.75" customHeight="1" x14ac:dyDescent="0.2">
      <c r="A171" s="11"/>
      <c r="B171" s="11"/>
      <c r="C171" s="11"/>
      <c r="D171" s="11"/>
      <c r="E171" s="11"/>
      <c r="F171" s="11"/>
    </row>
    <row r="172" spans="1:6" ht="15.75" customHeight="1" x14ac:dyDescent="0.2">
      <c r="A172" s="11"/>
      <c r="B172" s="11"/>
      <c r="C172" s="11"/>
      <c r="D172" s="11"/>
      <c r="E172" s="11"/>
      <c r="F172" s="11"/>
    </row>
    <row r="173" spans="1:6" ht="15.75" customHeight="1" x14ac:dyDescent="0.2">
      <c r="A173" s="11"/>
      <c r="B173" s="11"/>
      <c r="C173" s="11"/>
      <c r="D173" s="11"/>
      <c r="E173" s="11"/>
      <c r="F173" s="11"/>
    </row>
    <row r="174" spans="1:6" ht="15.75" customHeight="1" x14ac:dyDescent="0.2">
      <c r="A174" s="11"/>
      <c r="B174" s="11"/>
      <c r="C174" s="11"/>
      <c r="D174" s="11"/>
      <c r="E174" s="11"/>
      <c r="F174" s="11"/>
    </row>
    <row r="175" spans="1:6" ht="15.75" customHeight="1" x14ac:dyDescent="0.2">
      <c r="A175" s="11"/>
      <c r="B175" s="11"/>
      <c r="C175" s="11"/>
      <c r="D175" s="11"/>
      <c r="E175" s="11"/>
      <c r="F175" s="11"/>
    </row>
    <row r="176" spans="1:6" ht="15.75" customHeight="1" x14ac:dyDescent="0.2">
      <c r="A176" s="11"/>
      <c r="B176" s="11"/>
      <c r="C176" s="11"/>
      <c r="D176" s="11"/>
      <c r="E176" s="11"/>
      <c r="F176" s="11"/>
    </row>
    <row r="177" spans="1:6" ht="15.75" customHeight="1" x14ac:dyDescent="0.2">
      <c r="A177" s="11"/>
      <c r="B177" s="11"/>
      <c r="C177" s="11"/>
      <c r="D177" s="11"/>
      <c r="E177" s="11"/>
      <c r="F177" s="11"/>
    </row>
    <row r="178" spans="1:6" ht="15.75" customHeight="1" x14ac:dyDescent="0.2">
      <c r="A178" s="11"/>
      <c r="B178" s="11"/>
      <c r="C178" s="11"/>
      <c r="D178" s="11"/>
      <c r="E178" s="11"/>
      <c r="F178" s="11"/>
    </row>
    <row r="179" spans="1:6" ht="15.75" customHeight="1" x14ac:dyDescent="0.2">
      <c r="A179" s="11"/>
      <c r="B179" s="11"/>
      <c r="C179" s="11"/>
      <c r="D179" s="11"/>
      <c r="E179" s="11"/>
      <c r="F179" s="11"/>
    </row>
    <row r="180" spans="1:6" ht="15.75" customHeight="1" x14ac:dyDescent="0.2">
      <c r="A180" s="11"/>
      <c r="B180" s="11"/>
      <c r="C180" s="11"/>
      <c r="D180" s="11"/>
      <c r="E180" s="11"/>
      <c r="F180" s="11"/>
    </row>
    <row r="181" spans="1:6" ht="15.75" customHeight="1" x14ac:dyDescent="0.2">
      <c r="A181" s="11"/>
      <c r="B181" s="11"/>
      <c r="C181" s="11"/>
      <c r="D181" s="11"/>
      <c r="E181" s="11"/>
      <c r="F181" s="11"/>
    </row>
    <row r="182" spans="1:6" ht="15.75" customHeight="1" x14ac:dyDescent="0.2">
      <c r="A182" s="11"/>
      <c r="B182" s="11"/>
      <c r="C182" s="11"/>
      <c r="D182" s="11"/>
      <c r="E182" s="11"/>
      <c r="F182" s="11"/>
    </row>
    <row r="183" spans="1:6" ht="15.75" customHeight="1" x14ac:dyDescent="0.2">
      <c r="A183" s="11"/>
      <c r="B183" s="11"/>
      <c r="C183" s="11"/>
      <c r="D183" s="11"/>
      <c r="E183" s="11"/>
      <c r="F183" s="11"/>
    </row>
    <row r="184" spans="1:6" ht="15.75" customHeight="1" x14ac:dyDescent="0.2">
      <c r="A184" s="11"/>
      <c r="B184" s="11"/>
      <c r="C184" s="11"/>
      <c r="D184" s="11"/>
      <c r="E184" s="11"/>
      <c r="F184" s="11"/>
    </row>
    <row r="185" spans="1:6" ht="15.75" customHeight="1" x14ac:dyDescent="0.2">
      <c r="A185" s="11"/>
      <c r="B185" s="11"/>
      <c r="C185" s="11"/>
      <c r="D185" s="11"/>
      <c r="E185" s="11"/>
      <c r="F185" s="11"/>
    </row>
    <row r="186" spans="1:6" ht="15.75" customHeight="1" x14ac:dyDescent="0.2">
      <c r="A186" s="11"/>
      <c r="B186" s="11"/>
      <c r="C186" s="11"/>
      <c r="D186" s="11"/>
      <c r="E186" s="11"/>
      <c r="F186" s="11"/>
    </row>
    <row r="187" spans="1:6" ht="15.75" customHeight="1" x14ac:dyDescent="0.2">
      <c r="A187" s="11"/>
      <c r="B187" s="11"/>
      <c r="C187" s="11"/>
      <c r="D187" s="11"/>
      <c r="E187" s="11"/>
      <c r="F187" s="11"/>
    </row>
    <row r="188" spans="1:6" ht="15.75" customHeight="1" x14ac:dyDescent="0.2">
      <c r="A188" s="11"/>
      <c r="B188" s="11"/>
      <c r="C188" s="11"/>
      <c r="D188" s="11"/>
      <c r="E188" s="11"/>
      <c r="F188" s="11"/>
    </row>
    <row r="189" spans="1:6" ht="15.75" customHeight="1" x14ac:dyDescent="0.2">
      <c r="A189" s="11"/>
      <c r="B189" s="11"/>
      <c r="C189" s="11"/>
      <c r="D189" s="11"/>
      <c r="E189" s="11"/>
      <c r="F189" s="11"/>
    </row>
    <row r="190" spans="1:6" ht="15.75" customHeight="1" x14ac:dyDescent="0.2">
      <c r="A190" s="11"/>
      <c r="B190" s="11"/>
      <c r="C190" s="11"/>
      <c r="D190" s="11"/>
      <c r="E190" s="11"/>
      <c r="F190" s="11"/>
    </row>
    <row r="191" spans="1:6" ht="15.75" customHeight="1" x14ac:dyDescent="0.2">
      <c r="A191" s="11"/>
      <c r="B191" s="11"/>
      <c r="C191" s="11"/>
      <c r="D191" s="11"/>
      <c r="E191" s="11"/>
      <c r="F191" s="11"/>
    </row>
    <row r="192" spans="1:6" ht="15.75" customHeight="1" x14ac:dyDescent="0.2">
      <c r="A192" s="11"/>
      <c r="B192" s="11"/>
      <c r="C192" s="11"/>
      <c r="D192" s="11"/>
      <c r="E192" s="11"/>
      <c r="F192" s="11"/>
    </row>
    <row r="193" spans="1:6" ht="15.75" customHeight="1" x14ac:dyDescent="0.2">
      <c r="A193" s="11"/>
      <c r="B193" s="11"/>
      <c r="C193" s="11"/>
      <c r="D193" s="11"/>
      <c r="E193" s="11"/>
      <c r="F193" s="11"/>
    </row>
    <row r="194" spans="1:6" ht="15.75" customHeight="1" x14ac:dyDescent="0.2">
      <c r="A194" s="11"/>
      <c r="B194" s="11"/>
      <c r="C194" s="11"/>
      <c r="D194" s="11"/>
      <c r="E194" s="11"/>
      <c r="F194" s="11"/>
    </row>
    <row r="195" spans="1:6" ht="15.75" customHeight="1" x14ac:dyDescent="0.2">
      <c r="A195" s="11"/>
      <c r="B195" s="11"/>
      <c r="C195" s="11"/>
      <c r="D195" s="11"/>
      <c r="E195" s="11"/>
      <c r="F195" s="11"/>
    </row>
    <row r="196" spans="1:6" ht="15.75" customHeight="1" x14ac:dyDescent="0.2">
      <c r="A196" s="11"/>
      <c r="B196" s="11"/>
      <c r="C196" s="11"/>
      <c r="D196" s="11"/>
      <c r="E196" s="11"/>
      <c r="F196" s="11"/>
    </row>
    <row r="197" spans="1:6" ht="15.75" customHeight="1" x14ac:dyDescent="0.2">
      <c r="A197" s="11"/>
      <c r="B197" s="11"/>
      <c r="C197" s="11"/>
      <c r="D197" s="11"/>
      <c r="E197" s="11"/>
      <c r="F197" s="11"/>
    </row>
    <row r="198" spans="1:6" ht="15.75" customHeight="1" x14ac:dyDescent="0.2">
      <c r="A198" s="11"/>
      <c r="B198" s="11"/>
      <c r="C198" s="11"/>
      <c r="D198" s="11"/>
      <c r="E198" s="11"/>
      <c r="F198" s="11"/>
    </row>
    <row r="199" spans="1:6" ht="15.75" customHeight="1" x14ac:dyDescent="0.2">
      <c r="A199" s="11"/>
      <c r="B199" s="11"/>
      <c r="C199" s="11"/>
      <c r="D199" s="11"/>
      <c r="E199" s="11"/>
      <c r="F199" s="11"/>
    </row>
    <row r="200" spans="1:6" ht="15.75" customHeight="1" x14ac:dyDescent="0.2">
      <c r="A200" s="11"/>
      <c r="B200" s="11"/>
      <c r="C200" s="11"/>
      <c r="D200" s="11"/>
      <c r="E200" s="11"/>
      <c r="F200" s="11"/>
    </row>
    <row r="201" spans="1:6" ht="15.75" customHeight="1" x14ac:dyDescent="0.2">
      <c r="A201" s="11"/>
      <c r="B201" s="11"/>
      <c r="C201" s="11"/>
      <c r="D201" s="11"/>
      <c r="E201" s="11"/>
      <c r="F201" s="11"/>
    </row>
    <row r="202" spans="1:6" ht="15.75" customHeight="1" x14ac:dyDescent="0.2">
      <c r="A202" s="11"/>
      <c r="B202" s="11"/>
      <c r="C202" s="11"/>
      <c r="D202" s="11"/>
      <c r="E202" s="11"/>
      <c r="F202" s="11"/>
    </row>
    <row r="203" spans="1:6" ht="15.75" customHeight="1" x14ac:dyDescent="0.2">
      <c r="A203" s="11"/>
      <c r="B203" s="11"/>
      <c r="C203" s="11"/>
      <c r="D203" s="11"/>
      <c r="E203" s="11"/>
      <c r="F203" s="11"/>
    </row>
    <row r="204" spans="1:6" ht="15.75" customHeight="1" x14ac:dyDescent="0.2">
      <c r="A204" s="11"/>
      <c r="B204" s="11"/>
      <c r="C204" s="11"/>
      <c r="D204" s="11"/>
      <c r="E204" s="11"/>
      <c r="F204" s="11"/>
    </row>
    <row r="205" spans="1:6" ht="15.75" customHeight="1" x14ac:dyDescent="0.2">
      <c r="A205" s="11"/>
      <c r="B205" s="11"/>
      <c r="C205" s="11"/>
      <c r="D205" s="11"/>
      <c r="E205" s="11"/>
      <c r="F205" s="11"/>
    </row>
    <row r="206" spans="1:6" ht="15.75" customHeight="1" x14ac:dyDescent="0.2">
      <c r="A206" s="11"/>
      <c r="B206" s="11"/>
      <c r="C206" s="11"/>
      <c r="D206" s="11"/>
      <c r="E206" s="11"/>
      <c r="F206" s="11"/>
    </row>
    <row r="207" spans="1:6" ht="15.75" customHeight="1" x14ac:dyDescent="0.2">
      <c r="A207" s="11"/>
      <c r="B207" s="11"/>
      <c r="C207" s="11"/>
      <c r="D207" s="11"/>
      <c r="E207" s="11"/>
      <c r="F207" s="11"/>
    </row>
    <row r="208" spans="1:6" ht="15.75" customHeight="1" x14ac:dyDescent="0.2">
      <c r="A208" s="11"/>
      <c r="B208" s="11"/>
      <c r="C208" s="11"/>
      <c r="D208" s="11"/>
      <c r="E208" s="11"/>
      <c r="F208" s="11"/>
    </row>
    <row r="209" spans="1:6" ht="15.75" customHeight="1" x14ac:dyDescent="0.2">
      <c r="A209" s="11"/>
      <c r="B209" s="11"/>
      <c r="C209" s="11"/>
      <c r="D209" s="11"/>
      <c r="E209" s="11"/>
      <c r="F209" s="11"/>
    </row>
    <row r="210" spans="1:6" ht="15.75" customHeight="1" x14ac:dyDescent="0.2">
      <c r="A210" s="11"/>
      <c r="B210" s="11"/>
      <c r="C210" s="11"/>
      <c r="D210" s="11"/>
      <c r="E210" s="11"/>
      <c r="F210" s="11"/>
    </row>
    <row r="211" spans="1:6" ht="15.75" customHeight="1" x14ac:dyDescent="0.2">
      <c r="A211" s="11"/>
      <c r="B211" s="11"/>
      <c r="C211" s="11"/>
      <c r="D211" s="11"/>
      <c r="E211" s="11"/>
      <c r="F211" s="11"/>
    </row>
    <row r="212" spans="1:6" ht="15.75" customHeight="1" x14ac:dyDescent="0.2">
      <c r="A212" s="11"/>
      <c r="B212" s="11"/>
      <c r="C212" s="11"/>
      <c r="D212" s="11"/>
      <c r="E212" s="11"/>
      <c r="F212" s="11"/>
    </row>
    <row r="213" spans="1:6" ht="15.75" customHeight="1" x14ac:dyDescent="0.2">
      <c r="A213" s="11"/>
      <c r="B213" s="11"/>
      <c r="C213" s="11"/>
      <c r="D213" s="11"/>
      <c r="E213" s="11"/>
      <c r="F213" s="11"/>
    </row>
    <row r="214" spans="1:6" ht="15.75" customHeight="1" x14ac:dyDescent="0.2">
      <c r="A214" s="11"/>
      <c r="B214" s="11"/>
      <c r="C214" s="11"/>
      <c r="D214" s="11"/>
      <c r="E214" s="11"/>
      <c r="F214" s="11"/>
    </row>
    <row r="215" spans="1:6" ht="15.75" customHeight="1" x14ac:dyDescent="0.2">
      <c r="A215" s="11"/>
      <c r="B215" s="11"/>
      <c r="C215" s="11"/>
      <c r="D215" s="11"/>
      <c r="E215" s="11"/>
      <c r="F215" s="11"/>
    </row>
    <row r="216" spans="1:6" ht="15.75" customHeight="1" x14ac:dyDescent="0.2">
      <c r="A216" s="11"/>
      <c r="B216" s="11"/>
      <c r="C216" s="11"/>
      <c r="D216" s="11"/>
      <c r="E216" s="11"/>
      <c r="F216" s="11"/>
    </row>
    <row r="217" spans="1:6" ht="15.75" customHeight="1" x14ac:dyDescent="0.2">
      <c r="A217" s="11"/>
      <c r="B217" s="11"/>
      <c r="C217" s="11"/>
      <c r="D217" s="11"/>
      <c r="E217" s="11"/>
      <c r="F217" s="11"/>
    </row>
    <row r="218" spans="1:6" ht="15.75" customHeight="1" x14ac:dyDescent="0.2">
      <c r="A218" s="11"/>
      <c r="B218" s="11"/>
      <c r="C218" s="11"/>
      <c r="D218" s="11"/>
      <c r="E218" s="11"/>
      <c r="F218" s="11"/>
    </row>
    <row r="219" spans="1:6" ht="15.75" customHeight="1" x14ac:dyDescent="0.2">
      <c r="A219" s="11"/>
      <c r="B219" s="11"/>
      <c r="C219" s="11"/>
      <c r="D219" s="11"/>
      <c r="E219" s="11"/>
      <c r="F219" s="11"/>
    </row>
    <row r="220" spans="1:6" ht="15.75" customHeight="1" x14ac:dyDescent="0.2">
      <c r="A220" s="11"/>
      <c r="B220" s="11"/>
      <c r="C220" s="11"/>
      <c r="D220" s="11"/>
      <c r="E220" s="11"/>
      <c r="F220" s="11"/>
    </row>
    <row r="221" spans="1:6" ht="15.75" customHeight="1" x14ac:dyDescent="0.2">
      <c r="A221" s="11"/>
      <c r="B221" s="11"/>
      <c r="C221" s="11"/>
      <c r="D221" s="11"/>
      <c r="E221" s="11"/>
      <c r="F221" s="11"/>
    </row>
    <row r="222" spans="1:6" ht="15.75" customHeight="1" x14ac:dyDescent="0.2">
      <c r="A222" s="11"/>
      <c r="B222" s="11"/>
      <c r="C222" s="11"/>
      <c r="D222" s="11"/>
      <c r="E222" s="11"/>
      <c r="F222" s="11"/>
    </row>
    <row r="223" spans="1:6" ht="15.75" customHeight="1" x14ac:dyDescent="0.2">
      <c r="A223" s="11"/>
      <c r="B223" s="11"/>
      <c r="C223" s="11"/>
      <c r="D223" s="11"/>
      <c r="E223" s="11"/>
      <c r="F223" s="11"/>
    </row>
    <row r="224" spans="1:6" ht="15.75" customHeight="1" x14ac:dyDescent="0.2">
      <c r="A224" s="11"/>
      <c r="B224" s="11"/>
      <c r="C224" s="11"/>
      <c r="D224" s="11"/>
      <c r="E224" s="11"/>
      <c r="F224" s="11"/>
    </row>
    <row r="225" spans="1:6" ht="15.75" customHeight="1" x14ac:dyDescent="0.2">
      <c r="A225" s="11"/>
      <c r="B225" s="11"/>
      <c r="C225" s="11"/>
      <c r="D225" s="11"/>
      <c r="E225" s="11"/>
      <c r="F225" s="11"/>
    </row>
    <row r="226" spans="1:6" ht="15.75" customHeight="1" x14ac:dyDescent="0.2">
      <c r="A226" s="11"/>
      <c r="B226" s="11"/>
      <c r="C226" s="11"/>
      <c r="D226" s="11"/>
      <c r="E226" s="11"/>
      <c r="F226" s="11"/>
    </row>
    <row r="227" spans="1:6" ht="15.75" customHeight="1" x14ac:dyDescent="0.2">
      <c r="A227" s="11"/>
      <c r="B227" s="11"/>
      <c r="C227" s="11"/>
      <c r="D227" s="11"/>
      <c r="E227" s="11"/>
      <c r="F227" s="11"/>
    </row>
    <row r="228" spans="1:6" ht="15.75" customHeight="1" x14ac:dyDescent="0.2">
      <c r="A228" s="11"/>
      <c r="B228" s="11"/>
      <c r="C228" s="11"/>
      <c r="D228" s="11"/>
      <c r="E228" s="11"/>
      <c r="F228" s="11"/>
    </row>
    <row r="229" spans="1:6" ht="15.75" customHeight="1" x14ac:dyDescent="0.2">
      <c r="A229" s="11"/>
      <c r="B229" s="11"/>
      <c r="C229" s="11"/>
      <c r="D229" s="11"/>
      <c r="E229" s="11"/>
      <c r="F229" s="11"/>
    </row>
    <row r="230" spans="1:6" ht="15.75" customHeight="1" x14ac:dyDescent="0.2">
      <c r="A230" s="11"/>
      <c r="B230" s="11"/>
      <c r="C230" s="11"/>
      <c r="D230" s="11"/>
      <c r="E230" s="11"/>
      <c r="F230" s="11"/>
    </row>
    <row r="231" spans="1:6" ht="15.75" customHeight="1" x14ac:dyDescent="0.2">
      <c r="A231" s="11"/>
      <c r="B231" s="11"/>
      <c r="C231" s="11"/>
      <c r="D231" s="11"/>
      <c r="E231" s="11"/>
      <c r="F231" s="11"/>
    </row>
    <row r="232" spans="1:6" ht="15.75" customHeight="1" x14ac:dyDescent="0.2">
      <c r="A232" s="11"/>
      <c r="B232" s="11"/>
      <c r="C232" s="11"/>
      <c r="D232" s="11"/>
      <c r="E232" s="11"/>
      <c r="F232" s="11"/>
    </row>
    <row r="233" spans="1:6" ht="15.75" customHeight="1" x14ac:dyDescent="0.2">
      <c r="A233" s="11"/>
      <c r="B233" s="11"/>
      <c r="C233" s="11"/>
      <c r="D233" s="11"/>
      <c r="E233" s="11"/>
      <c r="F233" s="11"/>
    </row>
    <row r="234" spans="1:6" ht="15.75" customHeight="1" x14ac:dyDescent="0.2">
      <c r="A234" s="11"/>
      <c r="B234" s="11"/>
      <c r="C234" s="11"/>
      <c r="D234" s="11"/>
      <c r="E234" s="11"/>
      <c r="F234" s="11"/>
    </row>
    <row r="235" spans="1:6" ht="15.75" customHeight="1" x14ac:dyDescent="0.2"/>
    <row r="236" spans="1:6" ht="15.75" customHeight="1" x14ac:dyDescent="0.2"/>
    <row r="237" spans="1:6" ht="15.75" customHeight="1" x14ac:dyDescent="0.2"/>
    <row r="238" spans="1:6" ht="15.75" customHeight="1" x14ac:dyDescent="0.2"/>
    <row r="239" spans="1:6" ht="15.75" customHeight="1" x14ac:dyDescent="0.2"/>
    <row r="240" spans="1: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B5:C5"/>
    <mergeCell ref="B12:C12"/>
    <mergeCell ref="B18:C18"/>
    <mergeCell ref="B24:C24"/>
    <mergeCell ref="B30:C30"/>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92C2C"/>
  </sheetPr>
  <dimension ref="A1:Z1000"/>
  <sheetViews>
    <sheetView showGridLines="0" showRowColHeaders="0" topLeftCell="A19" workbookViewId="0">
      <selection activeCell="B8" sqref="B8:D8"/>
    </sheetView>
  </sheetViews>
  <sheetFormatPr baseColWidth="10" defaultColWidth="14.5" defaultRowHeight="15" customHeight="1" x14ac:dyDescent="0.2"/>
  <cols>
    <col min="1" max="1" width="1.6640625" customWidth="1"/>
    <col min="2" max="2" width="40" customWidth="1"/>
    <col min="3" max="4" width="43.33203125" customWidth="1"/>
    <col min="5" max="5" width="1.6640625" customWidth="1"/>
    <col min="6" max="6" width="10.6640625" customWidth="1"/>
  </cols>
  <sheetData>
    <row r="1" spans="1:26" ht="15" customHeight="1" x14ac:dyDescent="0.2">
      <c r="A1" s="11"/>
      <c r="B1" s="11"/>
      <c r="C1" s="11"/>
      <c r="D1" s="11"/>
      <c r="E1" s="11"/>
      <c r="F1" s="11"/>
      <c r="G1" s="11"/>
      <c r="H1" s="11"/>
      <c r="I1" s="11"/>
      <c r="J1" s="11"/>
      <c r="K1" s="11"/>
      <c r="L1" s="11"/>
      <c r="M1" s="11"/>
      <c r="N1" s="11"/>
      <c r="O1" s="11"/>
      <c r="P1" s="11"/>
      <c r="Q1" s="11"/>
      <c r="R1" s="11"/>
      <c r="S1" s="11"/>
      <c r="T1" s="11"/>
      <c r="U1" s="11"/>
      <c r="V1" s="11"/>
      <c r="W1" s="11"/>
      <c r="X1" s="11"/>
      <c r="Y1" s="11"/>
      <c r="Z1" s="11"/>
    </row>
    <row r="2" spans="1:26" ht="36" customHeight="1" x14ac:dyDescent="0.3">
      <c r="A2" s="11"/>
      <c r="B2" s="16" t="s">
        <v>73</v>
      </c>
      <c r="C2" s="11"/>
      <c r="D2" s="11"/>
      <c r="E2" s="11"/>
      <c r="F2" s="11"/>
      <c r="G2" s="11"/>
      <c r="H2" s="11"/>
      <c r="I2" s="11"/>
      <c r="J2" s="11"/>
      <c r="K2" s="11"/>
      <c r="L2" s="11"/>
      <c r="M2" s="11"/>
      <c r="N2" s="11"/>
      <c r="O2" s="11"/>
      <c r="P2" s="11"/>
      <c r="Q2" s="11"/>
      <c r="R2" s="11"/>
      <c r="S2" s="11"/>
      <c r="T2" s="11"/>
      <c r="U2" s="11"/>
      <c r="V2" s="11"/>
      <c r="W2" s="11"/>
      <c r="X2" s="11"/>
      <c r="Y2" s="11"/>
      <c r="Z2" s="11"/>
    </row>
    <row r="3" spans="1:26" ht="21.75" customHeight="1" x14ac:dyDescent="0.2">
      <c r="A3" s="11"/>
      <c r="B3" s="17" t="s">
        <v>74</v>
      </c>
      <c r="C3" s="11"/>
      <c r="D3" s="11"/>
      <c r="E3" s="11"/>
      <c r="F3" s="11"/>
      <c r="G3" s="11"/>
      <c r="H3" s="11"/>
      <c r="I3" s="11"/>
      <c r="J3" s="11"/>
      <c r="K3" s="11"/>
      <c r="L3" s="11"/>
      <c r="M3" s="11"/>
      <c r="N3" s="11"/>
      <c r="O3" s="11"/>
      <c r="P3" s="11"/>
      <c r="Q3" s="11"/>
      <c r="R3" s="11"/>
      <c r="S3" s="11"/>
      <c r="T3" s="11"/>
      <c r="U3" s="11"/>
      <c r="V3" s="11"/>
      <c r="W3" s="11"/>
      <c r="X3" s="11"/>
      <c r="Y3" s="11"/>
      <c r="Z3" s="11"/>
    </row>
    <row r="4" spans="1:26" ht="15" customHeight="1" x14ac:dyDescent="0.2">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ht="3.75" customHeight="1" x14ac:dyDescent="0.2">
      <c r="A5" s="11"/>
      <c r="B5" s="18" t="s">
        <v>75</v>
      </c>
      <c r="C5" s="18" t="s">
        <v>75</v>
      </c>
      <c r="D5" s="18" t="s">
        <v>75</v>
      </c>
      <c r="E5" s="11"/>
      <c r="F5" s="11"/>
      <c r="G5" s="11"/>
      <c r="H5" s="11"/>
      <c r="I5" s="11"/>
      <c r="J5" s="11"/>
      <c r="K5" s="11"/>
      <c r="L5" s="11"/>
      <c r="M5" s="11"/>
      <c r="N5" s="11"/>
      <c r="O5" s="11"/>
      <c r="P5" s="11"/>
      <c r="Q5" s="11"/>
      <c r="R5" s="11"/>
      <c r="S5" s="11"/>
      <c r="T5" s="11"/>
      <c r="U5" s="11"/>
      <c r="V5" s="11"/>
      <c r="W5" s="11"/>
      <c r="X5" s="11"/>
      <c r="Y5" s="11"/>
      <c r="Z5" s="11"/>
    </row>
    <row r="6" spans="1:26" ht="15" customHeight="1" x14ac:dyDescent="0.2">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ht="21.75" customHeight="1" x14ac:dyDescent="0.2">
      <c r="A7" s="11"/>
      <c r="B7" s="537" t="s">
        <v>76</v>
      </c>
      <c r="C7" s="534"/>
      <c r="D7" s="535"/>
      <c r="E7" s="11"/>
      <c r="F7" s="11"/>
      <c r="G7" s="11"/>
      <c r="H7" s="11"/>
      <c r="I7" s="11"/>
      <c r="J7" s="11"/>
      <c r="K7" s="11"/>
      <c r="L7" s="11"/>
      <c r="M7" s="11"/>
      <c r="N7" s="11"/>
      <c r="O7" s="11"/>
      <c r="P7" s="11"/>
      <c r="Q7" s="11"/>
      <c r="R7" s="11"/>
      <c r="S7" s="11"/>
      <c r="T7" s="11"/>
      <c r="U7" s="11"/>
      <c r="V7" s="11"/>
      <c r="W7" s="11"/>
      <c r="X7" s="11"/>
      <c r="Y7" s="11"/>
      <c r="Z7" s="11"/>
    </row>
    <row r="8" spans="1:26" ht="86" customHeight="1" x14ac:dyDescent="0.2">
      <c r="A8" s="11"/>
      <c r="B8" s="538" t="s">
        <v>749</v>
      </c>
      <c r="C8" s="534"/>
      <c r="D8" s="535"/>
      <c r="E8" s="11"/>
      <c r="F8" s="11"/>
      <c r="G8" s="11"/>
      <c r="H8" s="11"/>
      <c r="I8" s="11"/>
      <c r="J8" s="11"/>
      <c r="K8" s="11"/>
      <c r="L8" s="11"/>
      <c r="M8" s="11"/>
      <c r="N8" s="11"/>
      <c r="O8" s="11"/>
      <c r="P8" s="11"/>
      <c r="Q8" s="11"/>
      <c r="R8" s="11"/>
      <c r="S8" s="11"/>
      <c r="T8" s="11"/>
      <c r="U8" s="11"/>
      <c r="V8" s="11"/>
      <c r="W8" s="11"/>
      <c r="X8" s="11"/>
      <c r="Y8" s="11"/>
      <c r="Z8" s="11"/>
    </row>
    <row r="9" spans="1:26" ht="15" customHeight="1" x14ac:dyDescent="0.2">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ht="24" customHeight="1" x14ac:dyDescent="0.2">
      <c r="A10" s="11"/>
      <c r="B10" s="19" t="s">
        <v>77</v>
      </c>
      <c r="C10" s="20" t="s">
        <v>78</v>
      </c>
      <c r="D10" s="21" t="s">
        <v>79</v>
      </c>
      <c r="E10" s="11"/>
      <c r="F10" s="11"/>
      <c r="G10" s="11"/>
      <c r="H10" s="11"/>
      <c r="I10" s="11"/>
      <c r="J10" s="11"/>
      <c r="K10" s="11"/>
      <c r="L10" s="11"/>
      <c r="M10" s="11"/>
      <c r="N10" s="11"/>
      <c r="O10" s="11"/>
      <c r="P10" s="11"/>
      <c r="Q10" s="11"/>
      <c r="R10" s="11"/>
      <c r="S10" s="11"/>
      <c r="T10" s="11"/>
      <c r="U10" s="11"/>
      <c r="V10" s="11"/>
      <c r="W10" s="11"/>
      <c r="X10" s="11"/>
      <c r="Y10" s="11"/>
      <c r="Z10" s="11"/>
    </row>
    <row r="11" spans="1:26" ht="19.5" customHeight="1" x14ac:dyDescent="0.2">
      <c r="A11" s="11"/>
      <c r="B11" s="22" t="s">
        <v>80</v>
      </c>
      <c r="C11" s="23" t="s">
        <v>81</v>
      </c>
      <c r="D11" s="24" t="s">
        <v>82</v>
      </c>
      <c r="E11" s="11"/>
      <c r="F11" s="11"/>
      <c r="G11" s="11"/>
      <c r="H11" s="11"/>
      <c r="I11" s="11"/>
      <c r="J11" s="11"/>
      <c r="K11" s="11"/>
      <c r="L11" s="11"/>
      <c r="M11" s="11"/>
      <c r="N11" s="11"/>
      <c r="O11" s="11"/>
      <c r="P11" s="11"/>
      <c r="Q11" s="11"/>
      <c r="R11" s="11"/>
      <c r="S11" s="11"/>
      <c r="T11" s="11"/>
      <c r="U11" s="11"/>
      <c r="V11" s="11"/>
      <c r="W11" s="11"/>
      <c r="X11" s="11"/>
      <c r="Y11" s="11"/>
      <c r="Z11" s="11"/>
    </row>
    <row r="12" spans="1:26" ht="129.75" customHeight="1" x14ac:dyDescent="0.2">
      <c r="A12" s="11"/>
      <c r="B12" s="25" t="s">
        <v>83</v>
      </c>
      <c r="C12" s="26" t="s">
        <v>84</v>
      </c>
      <c r="D12" s="27" t="s">
        <v>85</v>
      </c>
      <c r="E12" s="11"/>
      <c r="F12" s="11"/>
      <c r="G12" s="11"/>
      <c r="H12" s="11"/>
      <c r="I12" s="11"/>
      <c r="J12" s="11"/>
      <c r="K12" s="11"/>
      <c r="L12" s="11"/>
      <c r="M12" s="11"/>
      <c r="N12" s="11"/>
      <c r="O12" s="11"/>
      <c r="P12" s="11"/>
      <c r="Q12" s="11"/>
      <c r="R12" s="11"/>
      <c r="S12" s="11"/>
      <c r="T12" s="11"/>
      <c r="U12" s="11"/>
      <c r="V12" s="11"/>
      <c r="W12" s="11"/>
      <c r="X12" s="11"/>
      <c r="Y12" s="11"/>
      <c r="Z12" s="11"/>
    </row>
    <row r="13" spans="1:26" ht="19.5" customHeight="1" x14ac:dyDescent="0.2">
      <c r="A13" s="11"/>
      <c r="B13" s="28" t="s">
        <v>86</v>
      </c>
      <c r="C13" s="29" t="s">
        <v>87</v>
      </c>
      <c r="D13" s="30" t="s">
        <v>88</v>
      </c>
      <c r="E13" s="11"/>
      <c r="F13" s="11"/>
      <c r="G13" s="11"/>
      <c r="H13" s="11"/>
      <c r="I13" s="11"/>
      <c r="J13" s="11"/>
      <c r="K13" s="11"/>
      <c r="L13" s="11"/>
      <c r="M13" s="11"/>
      <c r="N13" s="11"/>
      <c r="O13" s="11"/>
      <c r="P13" s="11"/>
      <c r="Q13" s="11"/>
      <c r="R13" s="11"/>
      <c r="S13" s="11"/>
      <c r="T13" s="11"/>
      <c r="U13" s="11"/>
      <c r="V13" s="11"/>
      <c r="W13" s="11"/>
      <c r="X13" s="11"/>
      <c r="Y13" s="11"/>
      <c r="Z13" s="11"/>
    </row>
    <row r="14" spans="1:26" ht="129.75" customHeight="1" x14ac:dyDescent="0.2">
      <c r="A14" s="11"/>
      <c r="B14" s="25" t="s">
        <v>89</v>
      </c>
      <c r="C14" s="26" t="s">
        <v>90</v>
      </c>
      <c r="D14" s="27" t="s">
        <v>91</v>
      </c>
      <c r="E14" s="11"/>
      <c r="F14" s="11"/>
      <c r="G14" s="11"/>
      <c r="H14" s="11"/>
      <c r="I14" s="11"/>
      <c r="J14" s="11"/>
      <c r="K14" s="11"/>
      <c r="L14" s="11"/>
      <c r="M14" s="11"/>
      <c r="N14" s="11"/>
      <c r="O14" s="11"/>
      <c r="P14" s="11"/>
      <c r="Q14" s="11"/>
      <c r="R14" s="11"/>
      <c r="S14" s="11"/>
      <c r="T14" s="11"/>
      <c r="U14" s="11"/>
      <c r="V14" s="11"/>
      <c r="W14" s="11"/>
      <c r="X14" s="11"/>
      <c r="Y14" s="11"/>
      <c r="Z14" s="11"/>
    </row>
    <row r="15" spans="1:26" ht="19.5" customHeight="1" x14ac:dyDescent="0.2">
      <c r="A15" s="11"/>
      <c r="B15" s="28" t="s">
        <v>92</v>
      </c>
      <c r="C15" s="29" t="s">
        <v>93</v>
      </c>
      <c r="D15" s="30" t="s">
        <v>94</v>
      </c>
      <c r="E15" s="11"/>
      <c r="F15" s="11"/>
      <c r="G15" s="11"/>
      <c r="H15" s="11"/>
      <c r="I15" s="11"/>
      <c r="J15" s="11"/>
      <c r="K15" s="11"/>
      <c r="L15" s="11"/>
      <c r="M15" s="11"/>
      <c r="N15" s="11"/>
      <c r="O15" s="11"/>
      <c r="P15" s="11"/>
      <c r="Q15" s="11"/>
      <c r="R15" s="11"/>
      <c r="S15" s="11"/>
      <c r="T15" s="11"/>
      <c r="U15" s="11"/>
      <c r="V15" s="11"/>
      <c r="W15" s="11"/>
      <c r="X15" s="11"/>
      <c r="Y15" s="11"/>
      <c r="Z15" s="11"/>
    </row>
    <row r="16" spans="1:26" ht="129.75" customHeight="1" x14ac:dyDescent="0.2">
      <c r="A16" s="11"/>
      <c r="B16" s="25" t="s">
        <v>95</v>
      </c>
      <c r="C16" s="26" t="s">
        <v>96</v>
      </c>
      <c r="D16" s="27" t="s">
        <v>97</v>
      </c>
      <c r="E16" s="11"/>
      <c r="F16" s="11"/>
      <c r="G16" s="11"/>
      <c r="H16" s="11"/>
      <c r="I16" s="11"/>
      <c r="J16" s="11"/>
      <c r="K16" s="11"/>
      <c r="L16" s="11"/>
      <c r="M16" s="11"/>
      <c r="N16" s="11"/>
      <c r="O16" s="11"/>
      <c r="P16" s="11"/>
      <c r="Q16" s="11"/>
      <c r="R16" s="11"/>
      <c r="S16" s="11"/>
      <c r="T16" s="11"/>
      <c r="U16" s="11"/>
      <c r="V16" s="11"/>
      <c r="W16" s="11"/>
      <c r="X16" s="11"/>
      <c r="Y16" s="11"/>
      <c r="Z16" s="11"/>
    </row>
    <row r="17" spans="1:26" ht="19.5" customHeight="1" x14ac:dyDescent="0.2">
      <c r="A17" s="11"/>
      <c r="B17" s="28" t="s">
        <v>98</v>
      </c>
      <c r="C17" s="29" t="s">
        <v>99</v>
      </c>
      <c r="D17" s="30" t="s">
        <v>100</v>
      </c>
      <c r="E17" s="11"/>
      <c r="F17" s="11"/>
      <c r="G17" s="11"/>
      <c r="H17" s="11"/>
      <c r="I17" s="11"/>
      <c r="J17" s="11"/>
      <c r="K17" s="11"/>
      <c r="L17" s="11"/>
      <c r="M17" s="11"/>
      <c r="N17" s="11"/>
      <c r="O17" s="11"/>
      <c r="P17" s="11"/>
      <c r="Q17" s="11"/>
      <c r="R17" s="11"/>
      <c r="S17" s="11"/>
      <c r="T17" s="11"/>
      <c r="U17" s="11"/>
      <c r="V17" s="11"/>
      <c r="W17" s="11"/>
      <c r="X17" s="11"/>
      <c r="Y17" s="11"/>
      <c r="Z17" s="11"/>
    </row>
    <row r="18" spans="1:26" ht="129.75" customHeight="1" x14ac:dyDescent="0.2">
      <c r="A18" s="11"/>
      <c r="B18" s="31" t="s">
        <v>101</v>
      </c>
      <c r="C18" s="32" t="s">
        <v>102</v>
      </c>
      <c r="D18" s="33" t="s">
        <v>103</v>
      </c>
      <c r="E18" s="11"/>
      <c r="F18" s="11"/>
      <c r="G18" s="11"/>
      <c r="H18" s="11"/>
      <c r="I18" s="11"/>
      <c r="J18" s="11"/>
      <c r="K18" s="11"/>
      <c r="L18" s="11"/>
      <c r="M18" s="11"/>
      <c r="N18" s="11"/>
      <c r="O18" s="11"/>
      <c r="P18" s="11"/>
      <c r="Q18" s="11"/>
      <c r="R18" s="11"/>
      <c r="S18" s="11"/>
      <c r="T18" s="11"/>
      <c r="U18" s="11"/>
      <c r="V18" s="11"/>
      <c r="W18" s="11"/>
      <c r="X18" s="11"/>
      <c r="Y18" s="11"/>
      <c r="Z18" s="11"/>
    </row>
    <row r="19" spans="1:26" ht="15.75" customHeight="1" x14ac:dyDescent="0.2">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24" customHeight="1" x14ac:dyDescent="0.2">
      <c r="A20" s="11"/>
      <c r="B20" s="539" t="s">
        <v>104</v>
      </c>
      <c r="C20" s="534"/>
      <c r="D20" s="535"/>
      <c r="E20" s="11"/>
      <c r="F20" s="11"/>
      <c r="G20" s="11"/>
      <c r="H20" s="11"/>
      <c r="I20" s="11"/>
      <c r="J20" s="11"/>
      <c r="K20" s="11"/>
      <c r="L20" s="11"/>
      <c r="M20" s="11"/>
      <c r="N20" s="11"/>
      <c r="O20" s="11"/>
      <c r="P20" s="11"/>
      <c r="Q20" s="11"/>
      <c r="R20" s="11"/>
      <c r="S20" s="11"/>
      <c r="T20" s="11"/>
      <c r="U20" s="11"/>
      <c r="V20" s="11"/>
      <c r="W20" s="11"/>
      <c r="X20" s="11"/>
      <c r="Y20" s="11"/>
      <c r="Z20" s="11"/>
    </row>
    <row r="21" spans="1:26" ht="21.75" customHeight="1" x14ac:dyDescent="0.2">
      <c r="A21" s="11"/>
      <c r="B21" s="34" t="s">
        <v>105</v>
      </c>
      <c r="C21" s="35" t="s">
        <v>106</v>
      </c>
      <c r="D21" s="36" t="s">
        <v>107</v>
      </c>
      <c r="E21" s="11"/>
      <c r="F21" s="11"/>
      <c r="G21" s="11"/>
      <c r="H21" s="11"/>
      <c r="I21" s="11"/>
      <c r="J21" s="11"/>
      <c r="K21" s="11"/>
      <c r="L21" s="11"/>
      <c r="M21" s="11"/>
      <c r="N21" s="11"/>
      <c r="O21" s="11"/>
      <c r="P21" s="11"/>
      <c r="Q21" s="11"/>
      <c r="R21" s="11"/>
      <c r="S21" s="11"/>
      <c r="T21" s="11"/>
      <c r="U21" s="11"/>
      <c r="V21" s="11"/>
      <c r="W21" s="11"/>
      <c r="X21" s="11"/>
      <c r="Y21" s="11"/>
      <c r="Z21" s="11"/>
    </row>
    <row r="22" spans="1:26" ht="39.75" customHeight="1" x14ac:dyDescent="0.2">
      <c r="A22" s="11"/>
      <c r="B22" s="37" t="s">
        <v>108</v>
      </c>
      <c r="C22" s="38" t="s">
        <v>109</v>
      </c>
      <c r="D22" s="39" t="s">
        <v>110</v>
      </c>
      <c r="E22" s="11"/>
      <c r="F22" s="11"/>
      <c r="G22" s="11"/>
      <c r="H22" s="11"/>
      <c r="I22" s="11"/>
      <c r="J22" s="11"/>
      <c r="K22" s="11"/>
      <c r="L22" s="11"/>
      <c r="M22" s="11"/>
      <c r="N22" s="11"/>
      <c r="O22" s="11"/>
      <c r="P22" s="11"/>
      <c r="Q22" s="11"/>
      <c r="R22" s="11"/>
      <c r="S22" s="11"/>
      <c r="T22" s="11"/>
      <c r="U22" s="11"/>
      <c r="V22" s="11"/>
      <c r="W22" s="11"/>
      <c r="X22" s="11"/>
      <c r="Y22" s="11"/>
      <c r="Z22" s="11"/>
    </row>
    <row r="23" spans="1:26" ht="39.75" customHeight="1" x14ac:dyDescent="0.2">
      <c r="A23" s="11"/>
      <c r="B23" s="40" t="s">
        <v>111</v>
      </c>
      <c r="C23" s="41" t="s">
        <v>112</v>
      </c>
      <c r="D23" s="42" t="s">
        <v>113</v>
      </c>
      <c r="E23" s="11"/>
      <c r="F23" s="11"/>
      <c r="G23" s="11"/>
      <c r="H23" s="11"/>
      <c r="I23" s="11"/>
      <c r="J23" s="11"/>
      <c r="K23" s="11"/>
      <c r="L23" s="11"/>
      <c r="M23" s="11"/>
      <c r="N23" s="11"/>
      <c r="O23" s="11"/>
      <c r="P23" s="11"/>
      <c r="Q23" s="11"/>
      <c r="R23" s="11"/>
      <c r="S23" s="11"/>
      <c r="T23" s="11"/>
      <c r="U23" s="11"/>
      <c r="V23" s="11"/>
      <c r="W23" s="11"/>
      <c r="X23" s="11"/>
      <c r="Y23" s="11"/>
      <c r="Z23" s="11"/>
    </row>
    <row r="24" spans="1:26" ht="39.75" customHeight="1" x14ac:dyDescent="0.2">
      <c r="A24" s="11"/>
      <c r="B24" s="43" t="s">
        <v>114</v>
      </c>
      <c r="C24" s="44" t="s">
        <v>115</v>
      </c>
      <c r="D24" s="45" t="s">
        <v>116</v>
      </c>
      <c r="E24" s="11"/>
      <c r="F24" s="11"/>
      <c r="G24" s="11"/>
      <c r="H24" s="11"/>
      <c r="I24" s="11"/>
      <c r="J24" s="11"/>
      <c r="K24" s="11"/>
      <c r="L24" s="11"/>
      <c r="M24" s="11"/>
      <c r="N24" s="11"/>
      <c r="O24" s="11"/>
      <c r="P24" s="11"/>
      <c r="Q24" s="11"/>
      <c r="R24" s="11"/>
      <c r="S24" s="11"/>
      <c r="T24" s="11"/>
      <c r="U24" s="11"/>
      <c r="V24" s="11"/>
      <c r="W24" s="11"/>
      <c r="X24" s="11"/>
      <c r="Y24" s="11"/>
      <c r="Z24" s="11"/>
    </row>
    <row r="25" spans="1:26" ht="39.75" customHeight="1" x14ac:dyDescent="0.2">
      <c r="A25" s="11"/>
      <c r="B25" s="40" t="s">
        <v>117</v>
      </c>
      <c r="C25" s="41" t="s">
        <v>118</v>
      </c>
      <c r="D25" s="42" t="s">
        <v>119</v>
      </c>
      <c r="E25" s="11"/>
      <c r="F25" s="11"/>
      <c r="G25" s="11"/>
      <c r="H25" s="11"/>
      <c r="I25" s="11"/>
      <c r="J25" s="11"/>
      <c r="K25" s="11"/>
      <c r="L25" s="11"/>
      <c r="M25" s="11"/>
      <c r="N25" s="11"/>
      <c r="O25" s="11"/>
      <c r="P25" s="11"/>
      <c r="Q25" s="11"/>
      <c r="R25" s="11"/>
      <c r="S25" s="11"/>
      <c r="T25" s="11"/>
      <c r="U25" s="11"/>
      <c r="V25" s="11"/>
      <c r="W25" s="11"/>
      <c r="X25" s="11"/>
      <c r="Y25" s="11"/>
      <c r="Z25" s="11"/>
    </row>
    <row r="26" spans="1:26" ht="39.75" customHeight="1" x14ac:dyDescent="0.2">
      <c r="A26" s="11"/>
      <c r="B26" s="46" t="s">
        <v>120</v>
      </c>
      <c r="C26" s="47" t="s">
        <v>121</v>
      </c>
      <c r="D26" s="48" t="s">
        <v>122</v>
      </c>
      <c r="E26" s="11"/>
      <c r="F26" s="11"/>
      <c r="G26" s="11"/>
      <c r="H26" s="11"/>
      <c r="I26" s="11"/>
      <c r="J26" s="11"/>
      <c r="K26" s="11"/>
      <c r="L26" s="11"/>
      <c r="M26" s="11"/>
      <c r="N26" s="11"/>
      <c r="O26" s="11"/>
      <c r="P26" s="11"/>
      <c r="Q26" s="11"/>
      <c r="R26" s="11"/>
      <c r="S26" s="11"/>
      <c r="T26" s="11"/>
      <c r="U26" s="11"/>
      <c r="V26" s="11"/>
      <c r="W26" s="11"/>
      <c r="X26" s="11"/>
      <c r="Y26" s="11"/>
      <c r="Z26" s="11"/>
    </row>
    <row r="27" spans="1:26"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5.75" customHeight="1" x14ac:dyDescent="0.2">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5.75" customHeight="1" x14ac:dyDescent="0.2">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5.75" customHeight="1" x14ac:dyDescent="0.2">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5.75" customHeight="1" x14ac:dyDescent="0.2">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5.75" customHeight="1" x14ac:dyDescent="0.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5.75" customHeight="1" x14ac:dyDescent="0.2">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5.75" customHeight="1" x14ac:dyDescent="0.2">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5.75" customHeight="1" x14ac:dyDescent="0.2">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5.75" customHeight="1" x14ac:dyDescent="0.2">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5.75" customHeight="1" x14ac:dyDescent="0.2">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5.75" customHeight="1" x14ac:dyDescent="0.2">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5.75" customHeight="1" x14ac:dyDescent="0.2">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5.75" customHeight="1" x14ac:dyDescent="0.2">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5.75" customHeight="1" x14ac:dyDescent="0.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5.75" customHeight="1" x14ac:dyDescent="0.2">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5.75" customHeight="1" x14ac:dyDescent="0.2">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5.75" customHeight="1" x14ac:dyDescent="0.2">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5.75" customHeight="1" x14ac:dyDescent="0.2">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5.75" customHeight="1" x14ac:dyDescent="0.2">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x14ac:dyDescent="0.2"/>
    <row r="228" spans="1:26" ht="15.75" customHeight="1" x14ac:dyDescent="0.2"/>
    <row r="229" spans="1:26" ht="15.75" customHeight="1" x14ac:dyDescent="0.2"/>
    <row r="230" spans="1:26" ht="15.75" customHeight="1" x14ac:dyDescent="0.2"/>
    <row r="231" spans="1:26" ht="15.75" customHeight="1" x14ac:dyDescent="0.2"/>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B7:D7"/>
    <mergeCell ref="B8:D8"/>
    <mergeCell ref="B20:D20"/>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92C2C"/>
    <pageSetUpPr fitToPage="1"/>
  </sheetPr>
  <dimension ref="A1:J1000"/>
  <sheetViews>
    <sheetView showGridLines="0" showRowColHeaders="0" workbookViewId="0">
      <selection activeCell="D10" sqref="D10"/>
    </sheetView>
  </sheetViews>
  <sheetFormatPr baseColWidth="10" defaultColWidth="14.5" defaultRowHeight="15" customHeight="1" x14ac:dyDescent="0.2"/>
  <cols>
    <col min="1" max="2" width="4" customWidth="1"/>
    <col min="3" max="3" width="42" customWidth="1"/>
    <col min="4" max="4" width="15.33203125" customWidth="1"/>
    <col min="5" max="6" width="14" customWidth="1"/>
    <col min="7" max="7" width="62.5" customWidth="1"/>
    <col min="10" max="10" width="15.5" customWidth="1"/>
  </cols>
  <sheetData>
    <row r="1" spans="1:10" x14ac:dyDescent="0.2">
      <c r="A1" s="11"/>
      <c r="B1" s="11"/>
      <c r="C1" s="11"/>
      <c r="D1" s="11"/>
      <c r="E1" s="11"/>
      <c r="F1" s="11"/>
      <c r="G1" s="11"/>
      <c r="J1" s="11"/>
    </row>
    <row r="2" spans="1:10" ht="26.25" customHeight="1" x14ac:dyDescent="0.2">
      <c r="A2" s="11"/>
      <c r="B2" s="11"/>
      <c r="C2" s="4" t="s">
        <v>123</v>
      </c>
      <c r="D2" s="11"/>
      <c r="E2" s="11"/>
      <c r="F2" s="11"/>
      <c r="G2" s="11"/>
      <c r="J2" s="11"/>
    </row>
    <row r="3" spans="1:10" ht="15" customHeight="1" x14ac:dyDescent="0.2">
      <c r="A3" s="11"/>
      <c r="B3" s="11"/>
      <c r="C3" s="49" t="s">
        <v>124</v>
      </c>
      <c r="D3" s="11"/>
      <c r="E3" s="11"/>
      <c r="F3" s="11"/>
      <c r="G3" s="11"/>
      <c r="J3" s="11"/>
    </row>
    <row r="4" spans="1:10" x14ac:dyDescent="0.2">
      <c r="A4" s="11"/>
      <c r="B4" s="11"/>
      <c r="C4" s="11"/>
      <c r="D4" s="11"/>
      <c r="E4" s="11"/>
      <c r="F4" s="11"/>
      <c r="G4" s="11"/>
      <c r="J4" s="11"/>
    </row>
    <row r="5" spans="1:10" ht="15" customHeight="1" x14ac:dyDescent="0.2">
      <c r="A5" s="11"/>
      <c r="B5" s="11"/>
      <c r="C5" s="50" t="s">
        <v>125</v>
      </c>
      <c r="D5" s="51"/>
      <c r="E5" s="51"/>
      <c r="F5" s="51"/>
      <c r="G5" s="52"/>
      <c r="J5" s="11"/>
    </row>
    <row r="6" spans="1:10" ht="15" customHeight="1" x14ac:dyDescent="0.2">
      <c r="A6" s="11"/>
      <c r="B6" s="11"/>
      <c r="C6" s="53" t="s">
        <v>126</v>
      </c>
      <c r="D6" s="54" t="s">
        <v>127</v>
      </c>
      <c r="E6" s="54" t="s">
        <v>128</v>
      </c>
      <c r="F6" s="54" t="s">
        <v>129</v>
      </c>
      <c r="G6" s="55" t="s">
        <v>130</v>
      </c>
      <c r="J6" s="11"/>
    </row>
    <row r="7" spans="1:10" ht="15" customHeight="1" x14ac:dyDescent="0.2">
      <c r="A7" s="11"/>
      <c r="B7" s="56"/>
      <c r="C7" s="57" t="s">
        <v>131</v>
      </c>
      <c r="D7" s="58">
        <f>DCF!F13</f>
        <v>840458.18506638496</v>
      </c>
      <c r="E7" s="58">
        <f>DCF!E19</f>
        <v>827199.18506638496</v>
      </c>
      <c r="F7" s="59">
        <f>DCF!F19</f>
        <v>61.731282467640668</v>
      </c>
      <c r="G7" s="60">
        <f t="shared" ref="G7:G9" si="0">D7/1000</f>
        <v>840.458185066385</v>
      </c>
      <c r="J7" s="11"/>
    </row>
    <row r="8" spans="1:10" ht="15" customHeight="1" x14ac:dyDescent="0.2">
      <c r="A8" s="11"/>
      <c r="B8" s="56"/>
      <c r="C8" s="61" t="s">
        <v>132</v>
      </c>
      <c r="D8" s="62">
        <f>DCF!F14</f>
        <v>2685974.0145142702</v>
      </c>
      <c r="E8" s="62">
        <f>DCF!E20</f>
        <v>2672715.0145142702</v>
      </c>
      <c r="F8" s="63">
        <f>DCF!F20</f>
        <v>199.45634436673657</v>
      </c>
      <c r="G8" s="64">
        <f t="shared" si="0"/>
        <v>2685.97401451427</v>
      </c>
      <c r="J8" s="11"/>
    </row>
    <row r="9" spans="1:10" ht="15" customHeight="1" x14ac:dyDescent="0.2">
      <c r="A9" s="11"/>
      <c r="B9" s="56"/>
      <c r="C9" s="65" t="s">
        <v>133</v>
      </c>
      <c r="D9" s="66">
        <f>DCF!F15</f>
        <v>10191466.299207179</v>
      </c>
      <c r="E9" s="66">
        <f>DCF!E21</f>
        <v>10178207.299207179</v>
      </c>
      <c r="F9" s="67">
        <f>DCF!F21</f>
        <v>759.56770889605809</v>
      </c>
      <c r="G9" s="68">
        <f t="shared" si="0"/>
        <v>10191.466299207179</v>
      </c>
      <c r="J9" s="11"/>
    </row>
    <row r="10" spans="1:10" ht="15" customHeight="1" x14ac:dyDescent="0.2">
      <c r="A10" s="11"/>
      <c r="B10" s="56"/>
      <c r="C10" s="69" t="s">
        <v>134</v>
      </c>
      <c r="D10" s="70">
        <f t="shared" ref="D10:G10" si="1">D7*$D$35+D8*$D$36+D9*$D$37</f>
        <v>2421489.536787224</v>
      </c>
      <c r="E10" s="70">
        <f t="shared" si="1"/>
        <v>2408230.536787224</v>
      </c>
      <c r="F10" s="71">
        <f t="shared" si="1"/>
        <v>179.71869677516599</v>
      </c>
      <c r="G10" s="72">
        <f t="shared" si="1"/>
        <v>2421.4895367872241</v>
      </c>
      <c r="J10" s="11"/>
    </row>
    <row r="11" spans="1:10" x14ac:dyDescent="0.2">
      <c r="A11" s="11"/>
      <c r="B11" s="11"/>
      <c r="C11" s="11"/>
      <c r="D11" s="11"/>
      <c r="E11" s="11"/>
      <c r="F11" s="11"/>
      <c r="G11" s="11"/>
      <c r="J11" s="11"/>
    </row>
    <row r="12" spans="1:10" ht="15" customHeight="1" x14ac:dyDescent="0.2">
      <c r="A12" s="11"/>
      <c r="B12" s="11"/>
      <c r="C12" s="533" t="s">
        <v>135</v>
      </c>
      <c r="D12" s="534"/>
      <c r="E12" s="534"/>
      <c r="F12" s="534"/>
      <c r="G12" s="535"/>
      <c r="J12" s="11"/>
    </row>
    <row r="13" spans="1:10" ht="15" customHeight="1" x14ac:dyDescent="0.2">
      <c r="A13" s="11"/>
      <c r="B13" s="11"/>
      <c r="C13" s="73" t="s">
        <v>136</v>
      </c>
      <c r="D13" s="74" t="s">
        <v>137</v>
      </c>
      <c r="E13" s="540" t="s">
        <v>138</v>
      </c>
      <c r="F13" s="541"/>
      <c r="G13" s="542"/>
      <c r="J13" s="11"/>
    </row>
    <row r="14" spans="1:10" ht="15" customHeight="1" x14ac:dyDescent="0.2">
      <c r="A14" s="11"/>
      <c r="B14" s="11"/>
      <c r="C14" s="75" t="s">
        <v>139</v>
      </c>
      <c r="D14" s="76" t="s">
        <v>140</v>
      </c>
      <c r="E14" s="543" t="s">
        <v>141</v>
      </c>
      <c r="F14" s="544"/>
      <c r="G14" s="545"/>
      <c r="J14" s="11"/>
    </row>
    <row r="15" spans="1:10" ht="15" customHeight="1" x14ac:dyDescent="0.2">
      <c r="A15" s="11"/>
      <c r="B15" s="11"/>
      <c r="C15" s="77" t="s">
        <v>142</v>
      </c>
      <c r="D15" s="78" t="s">
        <v>143</v>
      </c>
      <c r="E15" s="546" t="s">
        <v>144</v>
      </c>
      <c r="F15" s="547"/>
      <c r="G15" s="548"/>
      <c r="J15" s="11"/>
    </row>
    <row r="16" spans="1:10" ht="15" customHeight="1" x14ac:dyDescent="0.2">
      <c r="A16" s="11"/>
      <c r="B16" s="11"/>
      <c r="C16" s="79" t="s">
        <v>145</v>
      </c>
      <c r="D16" s="80" t="s">
        <v>146</v>
      </c>
      <c r="E16" s="549" t="s">
        <v>147</v>
      </c>
      <c r="F16" s="550"/>
      <c r="G16" s="551"/>
      <c r="J16" s="11"/>
    </row>
    <row r="17" spans="1:10" x14ac:dyDescent="0.2">
      <c r="A17" s="11"/>
      <c r="B17" s="11"/>
      <c r="C17" s="11"/>
      <c r="D17" s="11"/>
      <c r="E17" s="11"/>
      <c r="F17" s="11"/>
      <c r="G17" s="11"/>
      <c r="J17" s="11"/>
    </row>
    <row r="18" spans="1:10" ht="15" customHeight="1" x14ac:dyDescent="0.2">
      <c r="A18" s="11"/>
      <c r="B18" s="50"/>
      <c r="C18" s="51" t="s">
        <v>148</v>
      </c>
      <c r="D18" s="51"/>
      <c r="E18" s="51"/>
      <c r="F18" s="51"/>
      <c r="G18" s="52"/>
      <c r="H18" s="81"/>
      <c r="I18" s="81"/>
      <c r="J18" s="81"/>
    </row>
    <row r="19" spans="1:10" ht="15" customHeight="1" x14ac:dyDescent="0.2">
      <c r="A19" s="11"/>
      <c r="B19" s="82"/>
      <c r="C19" s="83" t="s">
        <v>149</v>
      </c>
      <c r="D19" s="83" t="s">
        <v>150</v>
      </c>
      <c r="E19" s="83" t="s">
        <v>151</v>
      </c>
      <c r="F19" s="83" t="s">
        <v>152</v>
      </c>
      <c r="G19" s="84" t="s">
        <v>153</v>
      </c>
      <c r="H19" s="85"/>
      <c r="I19" s="85"/>
      <c r="J19" s="85"/>
    </row>
    <row r="20" spans="1:10" ht="15.75" customHeight="1" x14ac:dyDescent="0.2">
      <c r="A20" s="11"/>
      <c r="B20" s="86">
        <v>1</v>
      </c>
      <c r="C20" s="87" t="s">
        <v>154</v>
      </c>
      <c r="D20" s="88">
        <f>'P&amp;L_Consolidated'!G7</f>
        <v>52361.287500000006</v>
      </c>
      <c r="E20" s="88">
        <f>'P&amp;L_Consolidated'!L7</f>
        <v>207734.37981096128</v>
      </c>
      <c r="F20" s="88">
        <f>'P&amp;L_Consolidated'!V7</f>
        <v>1753174.6527369795</v>
      </c>
      <c r="G20" s="89" t="s">
        <v>155</v>
      </c>
      <c r="J20" s="11"/>
    </row>
    <row r="21" spans="1:10" ht="15.75" customHeight="1" x14ac:dyDescent="0.2">
      <c r="A21" s="11"/>
      <c r="B21" s="90">
        <v>2</v>
      </c>
      <c r="C21" s="91" t="s">
        <v>156</v>
      </c>
      <c r="D21" s="92">
        <f>'P&amp;L_Consolidated'!G8</f>
        <v>6045.9066999999995</v>
      </c>
      <c r="E21" s="92">
        <f>'P&amp;L_Consolidated'!L8</f>
        <v>15716.949407825156</v>
      </c>
      <c r="F21" s="92">
        <f>'P&amp;L_Consolidated'!V8</f>
        <v>58265.392407897991</v>
      </c>
      <c r="G21" s="93" t="s">
        <v>157</v>
      </c>
      <c r="J21" s="11"/>
    </row>
    <row r="22" spans="1:10" ht="15.75" customHeight="1" x14ac:dyDescent="0.2">
      <c r="A22" s="11"/>
      <c r="B22" s="94">
        <v>3</v>
      </c>
      <c r="C22" s="95" t="s">
        <v>158</v>
      </c>
      <c r="D22" s="96">
        <f>'P&amp;L_Consolidated'!G9</f>
        <v>573.51035624999997</v>
      </c>
      <c r="E22" s="96">
        <f>'P&amp;L_Consolidated'!L9</f>
        <v>2180.3753551026739</v>
      </c>
      <c r="F22" s="96">
        <f>'P&amp;L_Consolidated'!V9</f>
        <v>15525.74916826638</v>
      </c>
      <c r="G22" s="97" t="s">
        <v>159</v>
      </c>
      <c r="J22" s="11"/>
    </row>
    <row r="23" spans="1:10" ht="15.75" customHeight="1" x14ac:dyDescent="0.2">
      <c r="A23" s="11"/>
      <c r="B23" s="90">
        <v>4</v>
      </c>
      <c r="C23" s="91" t="s">
        <v>160</v>
      </c>
      <c r="D23" s="92">
        <f>'P&amp;L_Consolidated'!G10</f>
        <v>63825.5147</v>
      </c>
      <c r="E23" s="92">
        <f>'P&amp;L_Consolidated'!L10</f>
        <v>249694.25516998005</v>
      </c>
      <c r="F23" s="92">
        <f>'P&amp;L_Consolidated'!V10</f>
        <v>989981.58096627146</v>
      </c>
      <c r="G23" s="93" t="s">
        <v>161</v>
      </c>
      <c r="J23" s="11"/>
    </row>
    <row r="24" spans="1:10" ht="15.75" customHeight="1" x14ac:dyDescent="0.2">
      <c r="A24" s="11"/>
      <c r="B24" s="94">
        <v>5</v>
      </c>
      <c r="C24" s="95" t="s">
        <v>162</v>
      </c>
      <c r="D24" s="96">
        <f>'P&amp;L_Consolidated'!G11</f>
        <v>9991.5115999999998</v>
      </c>
      <c r="E24" s="96">
        <f>'P&amp;L_Consolidated'!L11</f>
        <v>94139.591833728002</v>
      </c>
      <c r="F24" s="96">
        <f>'P&amp;L_Consolidated'!V11</f>
        <v>990791.62043684954</v>
      </c>
      <c r="G24" s="97" t="s">
        <v>163</v>
      </c>
      <c r="J24" s="11"/>
    </row>
    <row r="25" spans="1:10" ht="15.75" customHeight="1" x14ac:dyDescent="0.2">
      <c r="A25" s="11"/>
      <c r="B25" s="90">
        <v>6</v>
      </c>
      <c r="C25" s="91" t="s">
        <v>164</v>
      </c>
      <c r="D25" s="92">
        <f>'P&amp;L_Consolidated'!G12</f>
        <v>15401.721871874999</v>
      </c>
      <c r="E25" s="92">
        <f>'P&amp;L_Consolidated'!L12</f>
        <v>59352.60226252328</v>
      </c>
      <c r="F25" s="92">
        <f>'P&amp;L_Consolidated'!V12</f>
        <v>325904.37780401716</v>
      </c>
      <c r="G25" s="93" t="s">
        <v>165</v>
      </c>
      <c r="J25" s="11"/>
    </row>
    <row r="26" spans="1:10" ht="15.75" customHeight="1" x14ac:dyDescent="0.2">
      <c r="A26" s="11"/>
      <c r="B26" s="94">
        <v>7</v>
      </c>
      <c r="C26" s="95" t="s">
        <v>166</v>
      </c>
      <c r="D26" s="96">
        <f>'P&amp;L_Consolidated'!G13</f>
        <v>12200.306803124999</v>
      </c>
      <c r="E26" s="96">
        <f>'P&amp;L_Consolidated'!L13</f>
        <v>65348.603550283377</v>
      </c>
      <c r="F26" s="96">
        <f>'P&amp;L_Consolidated'!V13</f>
        <v>326970.09547771781</v>
      </c>
      <c r="G26" s="97" t="s">
        <v>167</v>
      </c>
      <c r="J26" s="11"/>
    </row>
    <row r="27" spans="1:10" ht="15.75" customHeight="1" x14ac:dyDescent="0.2">
      <c r="A27" s="11"/>
      <c r="B27" s="90">
        <v>8</v>
      </c>
      <c r="C27" s="91" t="s">
        <v>168</v>
      </c>
      <c r="D27" s="92">
        <f>'P&amp;L_Consolidated'!G14</f>
        <v>68191.518546875013</v>
      </c>
      <c r="E27" s="92">
        <f>'P&amp;L_Consolidated'!L14</f>
        <v>219904.96357853233</v>
      </c>
      <c r="F27" s="92">
        <f>'P&amp;L_Consolidated'!V14</f>
        <v>797628.52301828749</v>
      </c>
      <c r="G27" s="93" t="s">
        <v>169</v>
      </c>
      <c r="J27" s="11"/>
    </row>
    <row r="28" spans="1:10" ht="15.75" customHeight="1" x14ac:dyDescent="0.2">
      <c r="A28" s="11"/>
      <c r="B28" s="94">
        <v>9</v>
      </c>
      <c r="C28" s="95" t="s">
        <v>170</v>
      </c>
      <c r="D28" s="96">
        <f>'P&amp;L_Consolidated'!G15</f>
        <v>0</v>
      </c>
      <c r="E28" s="96">
        <f>'P&amp;L_Consolidated'!L15</f>
        <v>68340.86</v>
      </c>
      <c r="F28" s="96">
        <f>'P&amp;L_Consolidated'!V15</f>
        <v>1960783.4110939899</v>
      </c>
      <c r="G28" s="97" t="s">
        <v>171</v>
      </c>
      <c r="J28" s="11"/>
    </row>
    <row r="29" spans="1:10" ht="15.75" customHeight="1" x14ac:dyDescent="0.2">
      <c r="A29" s="11"/>
      <c r="B29" s="90">
        <v>10</v>
      </c>
      <c r="C29" s="91" t="s">
        <v>172</v>
      </c>
      <c r="D29" s="92">
        <f>'P&amp;L_Consolidated'!G16</f>
        <v>0</v>
      </c>
      <c r="E29" s="92">
        <f>'P&amp;L_Consolidated'!L16</f>
        <v>45.939975000000004</v>
      </c>
      <c r="F29" s="92">
        <f>'P&amp;L_Consolidated'!V16</f>
        <v>110622.96859578493</v>
      </c>
      <c r="G29" s="93" t="s">
        <v>173</v>
      </c>
      <c r="J29" s="11"/>
    </row>
    <row r="30" spans="1:10" ht="15.75" customHeight="1" x14ac:dyDescent="0.2">
      <c r="A30" s="11"/>
      <c r="B30" s="94">
        <v>11</v>
      </c>
      <c r="C30" s="95" t="s">
        <v>174</v>
      </c>
      <c r="D30" s="96">
        <f>'P&amp;L_Consolidated'!G17</f>
        <v>15774.078999999998</v>
      </c>
      <c r="E30" s="96">
        <f>'P&amp;L_Consolidated'!L17</f>
        <v>45235.992611789996</v>
      </c>
      <c r="F30" s="96">
        <f>'P&amp;L_Consolidated'!V17</f>
        <v>227301.68477837526</v>
      </c>
      <c r="G30" s="97" t="s">
        <v>175</v>
      </c>
      <c r="J30" s="11"/>
    </row>
    <row r="31" spans="1:10" ht="15.75" customHeight="1" x14ac:dyDescent="0.2">
      <c r="A31" s="11"/>
      <c r="B31" s="90">
        <v>12</v>
      </c>
      <c r="C31" s="91" t="s">
        <v>176</v>
      </c>
      <c r="D31" s="92">
        <f>'P&amp;L_Consolidated'!G18</f>
        <v>0</v>
      </c>
      <c r="E31" s="92">
        <f>'P&amp;L_Consolidated'!L18</f>
        <v>36020.875781249997</v>
      </c>
      <c r="F31" s="92">
        <f>'P&amp;L_Consolidated'!V18</f>
        <v>1085705.8023384397</v>
      </c>
      <c r="G31" s="93" t="s">
        <v>177</v>
      </c>
      <c r="J31" s="11"/>
    </row>
    <row r="32" spans="1:10" ht="15.75" customHeight="1" x14ac:dyDescent="0.2">
      <c r="A32" s="11"/>
      <c r="B32" s="98"/>
      <c r="C32" s="99" t="s">
        <v>178</v>
      </c>
      <c r="D32" s="100">
        <f t="shared" ref="D32:F32" si="2">SUM(D20:D31)</f>
        <v>244365.357078125</v>
      </c>
      <c r="E32" s="100">
        <f t="shared" si="2"/>
        <v>1063715.389336976</v>
      </c>
      <c r="F32" s="100">
        <f t="shared" si="2"/>
        <v>8642655.8588228766</v>
      </c>
      <c r="G32" s="101"/>
      <c r="H32" s="102"/>
      <c r="I32" s="102"/>
      <c r="J32" s="102"/>
    </row>
    <row r="33" spans="1:10" ht="15.75" customHeight="1" x14ac:dyDescent="0.2">
      <c r="A33" s="11"/>
      <c r="B33" s="11"/>
      <c r="C33" s="11"/>
      <c r="D33" s="11"/>
      <c r="E33" s="11"/>
      <c r="F33" s="11"/>
      <c r="G33" s="11"/>
      <c r="J33" s="11"/>
    </row>
    <row r="34" spans="1:10" ht="15.75" customHeight="1" x14ac:dyDescent="0.2">
      <c r="A34" s="11"/>
      <c r="B34" s="11"/>
      <c r="C34" s="103" t="s">
        <v>179</v>
      </c>
      <c r="D34" s="104"/>
      <c r="E34" s="11"/>
      <c r="F34" s="11"/>
      <c r="G34" s="11"/>
      <c r="J34" s="11"/>
    </row>
    <row r="35" spans="1:10" ht="15.75" customHeight="1" x14ac:dyDescent="0.2">
      <c r="A35" s="11"/>
      <c r="B35" s="11"/>
      <c r="C35" s="105" t="s">
        <v>180</v>
      </c>
      <c r="D35" s="106">
        <f>Assumptions!C35</f>
        <v>0.55000000000000004</v>
      </c>
      <c r="E35" s="11"/>
      <c r="F35" s="11"/>
      <c r="G35" s="11"/>
      <c r="J35" s="11"/>
    </row>
    <row r="36" spans="1:10" ht="15.75" customHeight="1" x14ac:dyDescent="0.2">
      <c r="A36" s="11"/>
      <c r="B36" s="11"/>
      <c r="C36" s="107" t="s">
        <v>181</v>
      </c>
      <c r="D36" s="108">
        <f>Assumptions!C36</f>
        <v>0.35</v>
      </c>
      <c r="E36" s="11"/>
      <c r="F36" s="11"/>
      <c r="G36" s="11"/>
      <c r="J36" s="11"/>
    </row>
    <row r="37" spans="1:10" ht="15.75" customHeight="1" x14ac:dyDescent="0.2">
      <c r="A37" s="11"/>
      <c r="B37" s="11"/>
      <c r="C37" s="109" t="s">
        <v>182</v>
      </c>
      <c r="D37" s="110">
        <f>Assumptions!C37</f>
        <v>0.1</v>
      </c>
      <c r="E37" s="11"/>
      <c r="F37" s="11"/>
      <c r="G37" s="11"/>
      <c r="J37" s="11"/>
    </row>
    <row r="38" spans="1:10" ht="15.75" customHeight="1" x14ac:dyDescent="0.2">
      <c r="A38" s="11"/>
      <c r="B38" s="11"/>
      <c r="C38" s="111" t="s">
        <v>183</v>
      </c>
      <c r="D38" s="112">
        <f>SUM(D35:D37)</f>
        <v>1</v>
      </c>
      <c r="E38" s="11"/>
      <c r="F38" s="11"/>
      <c r="G38" s="11"/>
      <c r="J38" s="11"/>
    </row>
    <row r="39" spans="1:10" ht="15.75" customHeight="1" x14ac:dyDescent="0.2">
      <c r="A39" s="11"/>
      <c r="B39" s="11"/>
      <c r="C39" s="11"/>
      <c r="D39" s="11"/>
      <c r="E39" s="11"/>
      <c r="F39" s="11"/>
      <c r="G39" s="11"/>
      <c r="J39" s="11"/>
    </row>
    <row r="40" spans="1:10" ht="15.75" customHeight="1" x14ac:dyDescent="0.2">
      <c r="A40" s="11"/>
      <c r="B40" s="11"/>
      <c r="C40" s="11"/>
      <c r="D40" s="11"/>
      <c r="E40" s="11"/>
      <c r="F40" s="11"/>
      <c r="G40" s="11"/>
      <c r="J40" s="11"/>
    </row>
    <row r="41" spans="1:10" ht="15.75" customHeight="1" x14ac:dyDescent="0.2">
      <c r="A41" s="11"/>
      <c r="B41" s="11"/>
      <c r="C41" s="11"/>
      <c r="D41" s="11"/>
      <c r="E41" s="11"/>
      <c r="F41" s="11"/>
      <c r="G41" s="11"/>
      <c r="J41" s="11"/>
    </row>
    <row r="42" spans="1:10" ht="15.75" customHeight="1" x14ac:dyDescent="0.2">
      <c r="A42" s="11"/>
      <c r="B42" s="11"/>
      <c r="C42" s="11"/>
      <c r="D42" s="11"/>
      <c r="E42" s="11"/>
      <c r="F42" s="11"/>
      <c r="G42" s="11"/>
      <c r="J42" s="11"/>
    </row>
    <row r="43" spans="1:10" ht="15.75" customHeight="1" x14ac:dyDescent="0.2">
      <c r="A43" s="11"/>
      <c r="B43" s="11"/>
      <c r="C43" s="11"/>
      <c r="D43" s="11"/>
      <c r="E43" s="11"/>
      <c r="F43" s="11"/>
      <c r="G43" s="11"/>
      <c r="J43" s="11"/>
    </row>
    <row r="44" spans="1:10" ht="15.75" customHeight="1" x14ac:dyDescent="0.2">
      <c r="A44" s="11"/>
      <c r="B44" s="11"/>
      <c r="C44" s="11"/>
      <c r="D44" s="11"/>
      <c r="E44" s="11"/>
      <c r="F44" s="11"/>
      <c r="G44" s="11"/>
      <c r="J44" s="11"/>
    </row>
    <row r="45" spans="1:10" ht="15.75" customHeight="1" x14ac:dyDescent="0.2">
      <c r="A45" s="11"/>
      <c r="B45" s="11"/>
      <c r="C45" s="11"/>
      <c r="D45" s="11"/>
      <c r="E45" s="11"/>
      <c r="F45" s="11"/>
      <c r="G45" s="11"/>
      <c r="J45" s="11"/>
    </row>
    <row r="46" spans="1:10" ht="15.75" customHeight="1" x14ac:dyDescent="0.2">
      <c r="A46" s="11"/>
      <c r="B46" s="11"/>
      <c r="C46" s="11"/>
      <c r="D46" s="11"/>
      <c r="E46" s="11"/>
      <c r="F46" s="11"/>
      <c r="G46" s="11"/>
      <c r="J46" s="11"/>
    </row>
    <row r="47" spans="1:10" ht="15.75" customHeight="1" x14ac:dyDescent="0.2">
      <c r="A47" s="11"/>
      <c r="B47" s="11"/>
      <c r="C47" s="11"/>
      <c r="D47" s="11"/>
      <c r="E47" s="11"/>
      <c r="F47" s="11"/>
      <c r="G47" s="11"/>
      <c r="J47" s="11"/>
    </row>
    <row r="48" spans="1:10" ht="15.75" customHeight="1" x14ac:dyDescent="0.2">
      <c r="A48" s="11"/>
      <c r="B48" s="11"/>
      <c r="C48" s="11"/>
      <c r="D48" s="11"/>
      <c r="E48" s="11"/>
      <c r="F48" s="11"/>
      <c r="G48" s="11"/>
      <c r="J48" s="11"/>
    </row>
    <row r="49" spans="1:10" ht="15.75" customHeight="1" x14ac:dyDescent="0.2">
      <c r="A49" s="11"/>
      <c r="B49" s="11"/>
      <c r="C49" s="11"/>
      <c r="D49" s="11"/>
      <c r="E49" s="11"/>
      <c r="F49" s="11"/>
      <c r="G49" s="11"/>
      <c r="J49" s="11"/>
    </row>
    <row r="50" spans="1:10" ht="15.75" customHeight="1" x14ac:dyDescent="0.2">
      <c r="A50" s="11"/>
      <c r="B50" s="11"/>
      <c r="C50" s="11"/>
      <c r="D50" s="11"/>
      <c r="E50" s="11"/>
      <c r="F50" s="11"/>
      <c r="G50" s="11"/>
      <c r="J50" s="11"/>
    </row>
    <row r="51" spans="1:10" ht="15.75" customHeight="1" x14ac:dyDescent="0.2">
      <c r="A51" s="11"/>
      <c r="B51" s="11"/>
      <c r="C51" s="11"/>
      <c r="D51" s="11"/>
      <c r="E51" s="11"/>
      <c r="F51" s="11"/>
      <c r="G51" s="11"/>
      <c r="J51" s="11"/>
    </row>
    <row r="52" spans="1:10" ht="15.75" customHeight="1" x14ac:dyDescent="0.2">
      <c r="A52" s="11"/>
      <c r="B52" s="11"/>
      <c r="C52" s="11"/>
      <c r="D52" s="11"/>
      <c r="E52" s="11"/>
      <c r="F52" s="11"/>
      <c r="G52" s="11"/>
      <c r="J52" s="11"/>
    </row>
    <row r="53" spans="1:10" ht="15.75" customHeight="1" x14ac:dyDescent="0.2">
      <c r="A53" s="11"/>
      <c r="B53" s="11"/>
      <c r="C53" s="11"/>
      <c r="D53" s="11"/>
      <c r="E53" s="11"/>
      <c r="F53" s="11"/>
      <c r="G53" s="11"/>
      <c r="J53" s="11"/>
    </row>
    <row r="54" spans="1:10" ht="15.75" customHeight="1" x14ac:dyDescent="0.2">
      <c r="A54" s="11"/>
      <c r="B54" s="11"/>
      <c r="C54" s="11"/>
      <c r="D54" s="11"/>
      <c r="E54" s="11"/>
      <c r="F54" s="11"/>
      <c r="G54" s="11"/>
      <c r="J54" s="11"/>
    </row>
    <row r="55" spans="1:10" ht="15.75" customHeight="1" x14ac:dyDescent="0.2">
      <c r="A55" s="11"/>
      <c r="B55" s="11"/>
      <c r="C55" s="11"/>
      <c r="D55" s="11"/>
      <c r="E55" s="11"/>
      <c r="F55" s="11"/>
      <c r="G55" s="11"/>
      <c r="J55" s="11"/>
    </row>
    <row r="56" spans="1:10" ht="15.75" customHeight="1" x14ac:dyDescent="0.2">
      <c r="A56" s="11"/>
      <c r="B56" s="11"/>
      <c r="C56" s="11"/>
      <c r="D56" s="11"/>
      <c r="E56" s="11"/>
      <c r="F56" s="11"/>
      <c r="G56" s="11"/>
      <c r="J56" s="11"/>
    </row>
    <row r="57" spans="1:10" ht="15.75" customHeight="1" x14ac:dyDescent="0.2">
      <c r="A57" s="11"/>
      <c r="B57" s="11"/>
      <c r="C57" s="11"/>
      <c r="D57" s="11"/>
      <c r="E57" s="11"/>
      <c r="F57" s="11"/>
      <c r="G57" s="11"/>
      <c r="J57" s="11"/>
    </row>
    <row r="58" spans="1:10" ht="15.75" customHeight="1" x14ac:dyDescent="0.2">
      <c r="A58" s="11"/>
      <c r="B58" s="11"/>
      <c r="C58" s="11"/>
      <c r="D58" s="11"/>
      <c r="E58" s="11"/>
      <c r="F58" s="11"/>
      <c r="G58" s="11"/>
      <c r="J58" s="11"/>
    </row>
    <row r="59" spans="1:10" ht="15.75" customHeight="1" x14ac:dyDescent="0.2">
      <c r="A59" s="11"/>
      <c r="B59" s="11"/>
      <c r="C59" s="11"/>
      <c r="D59" s="11"/>
      <c r="E59" s="11"/>
      <c r="F59" s="11"/>
      <c r="G59" s="11"/>
      <c r="J59" s="11"/>
    </row>
    <row r="60" spans="1:10" ht="15.75" customHeight="1" x14ac:dyDescent="0.2">
      <c r="A60" s="11"/>
      <c r="B60" s="11"/>
      <c r="C60" s="11"/>
      <c r="D60" s="11"/>
      <c r="E60" s="11"/>
      <c r="F60" s="11"/>
      <c r="G60" s="11"/>
      <c r="J60" s="11"/>
    </row>
    <row r="61" spans="1:10" ht="15.75" customHeight="1" x14ac:dyDescent="0.2">
      <c r="A61" s="11"/>
      <c r="B61" s="11"/>
      <c r="C61" s="11"/>
      <c r="D61" s="11"/>
      <c r="E61" s="11"/>
      <c r="F61" s="11"/>
      <c r="G61" s="11"/>
      <c r="J61" s="11"/>
    </row>
    <row r="62" spans="1:10" ht="15.75" customHeight="1" x14ac:dyDescent="0.2">
      <c r="A62" s="11"/>
      <c r="B62" s="11"/>
      <c r="C62" s="11"/>
      <c r="D62" s="11"/>
      <c r="E62" s="11"/>
      <c r="F62" s="11"/>
      <c r="G62" s="11"/>
      <c r="J62" s="11"/>
    </row>
    <row r="63" spans="1:10" ht="15.75" customHeight="1" x14ac:dyDescent="0.2">
      <c r="A63" s="11"/>
      <c r="B63" s="11"/>
      <c r="C63" s="11"/>
      <c r="D63" s="11"/>
      <c r="E63" s="11"/>
      <c r="F63" s="11"/>
      <c r="G63" s="11"/>
      <c r="J63" s="11"/>
    </row>
    <row r="64" spans="1:10" ht="15.75" customHeight="1" x14ac:dyDescent="0.2">
      <c r="A64" s="11"/>
      <c r="B64" s="11"/>
      <c r="C64" s="11"/>
      <c r="D64" s="11"/>
      <c r="E64" s="11"/>
      <c r="F64" s="11"/>
      <c r="G64" s="11"/>
      <c r="J64" s="11"/>
    </row>
    <row r="65" spans="1:10" ht="15.75" customHeight="1" x14ac:dyDescent="0.2">
      <c r="A65" s="11"/>
      <c r="B65" s="11"/>
      <c r="C65" s="11"/>
      <c r="D65" s="11"/>
      <c r="E65" s="11"/>
      <c r="F65" s="11"/>
      <c r="G65" s="11"/>
      <c r="J65" s="11"/>
    </row>
    <row r="66" spans="1:10" ht="15.75" customHeight="1" x14ac:dyDescent="0.2">
      <c r="A66" s="11"/>
      <c r="B66" s="11"/>
      <c r="C66" s="11"/>
      <c r="D66" s="11"/>
      <c r="E66" s="11"/>
      <c r="F66" s="11"/>
      <c r="G66" s="11"/>
      <c r="J66" s="11"/>
    </row>
    <row r="67" spans="1:10" ht="15.75" customHeight="1" x14ac:dyDescent="0.2">
      <c r="A67" s="11"/>
      <c r="B67" s="11"/>
      <c r="C67" s="11"/>
      <c r="D67" s="11"/>
      <c r="E67" s="11"/>
      <c r="F67" s="11"/>
      <c r="G67" s="11"/>
      <c r="J67" s="11"/>
    </row>
    <row r="68" spans="1:10" ht="15.75" customHeight="1" x14ac:dyDescent="0.2">
      <c r="A68" s="11"/>
      <c r="B68" s="11"/>
      <c r="C68" s="11"/>
      <c r="D68" s="11"/>
      <c r="E68" s="11"/>
      <c r="F68" s="11"/>
      <c r="G68" s="11"/>
      <c r="J68" s="11"/>
    </row>
    <row r="69" spans="1:10" ht="15.75" customHeight="1" x14ac:dyDescent="0.2">
      <c r="A69" s="11"/>
      <c r="B69" s="11"/>
      <c r="C69" s="11"/>
      <c r="D69" s="11"/>
      <c r="E69" s="11"/>
      <c r="F69" s="11"/>
      <c r="G69" s="11"/>
      <c r="J69" s="11"/>
    </row>
    <row r="70" spans="1:10" ht="15.75" customHeight="1" x14ac:dyDescent="0.2">
      <c r="A70" s="11"/>
      <c r="B70" s="11"/>
      <c r="C70" s="11"/>
      <c r="D70" s="11"/>
      <c r="E70" s="11"/>
      <c r="F70" s="11"/>
      <c r="G70" s="11"/>
      <c r="J70" s="11"/>
    </row>
    <row r="71" spans="1:10" ht="15.75" customHeight="1" x14ac:dyDescent="0.2">
      <c r="A71" s="11"/>
      <c r="B71" s="11"/>
      <c r="C71" s="11"/>
      <c r="D71" s="11"/>
      <c r="E71" s="11"/>
      <c r="F71" s="11"/>
      <c r="G71" s="11"/>
      <c r="J71" s="11"/>
    </row>
    <row r="72" spans="1:10" ht="15.75" customHeight="1" x14ac:dyDescent="0.2">
      <c r="A72" s="11"/>
      <c r="B72" s="11"/>
      <c r="C72" s="11"/>
      <c r="D72" s="11"/>
      <c r="E72" s="11"/>
      <c r="F72" s="11"/>
      <c r="G72" s="11"/>
      <c r="J72" s="11"/>
    </row>
    <row r="73" spans="1:10" ht="15.75" customHeight="1" x14ac:dyDescent="0.2">
      <c r="A73" s="11"/>
      <c r="B73" s="11"/>
      <c r="C73" s="11"/>
      <c r="D73" s="11"/>
      <c r="E73" s="11"/>
      <c r="F73" s="11"/>
      <c r="G73" s="11"/>
      <c r="J73" s="11"/>
    </row>
    <row r="74" spans="1:10" ht="15.75" customHeight="1" x14ac:dyDescent="0.2">
      <c r="A74" s="11"/>
      <c r="B74" s="11"/>
      <c r="C74" s="11"/>
      <c r="D74" s="11"/>
      <c r="E74" s="11"/>
      <c r="F74" s="11"/>
      <c r="G74" s="11"/>
      <c r="J74" s="11"/>
    </row>
    <row r="75" spans="1:10" ht="15.75" customHeight="1" x14ac:dyDescent="0.2">
      <c r="A75" s="11"/>
      <c r="B75" s="11"/>
      <c r="C75" s="11"/>
      <c r="D75" s="11"/>
      <c r="E75" s="11"/>
      <c r="F75" s="11"/>
      <c r="G75" s="11"/>
      <c r="J75" s="11"/>
    </row>
    <row r="76" spans="1:10" ht="15.75" customHeight="1" x14ac:dyDescent="0.2">
      <c r="A76" s="11"/>
      <c r="B76" s="11"/>
      <c r="C76" s="11"/>
      <c r="D76" s="11"/>
      <c r="E76" s="11"/>
      <c r="F76" s="11"/>
      <c r="G76" s="11"/>
      <c r="J76" s="11"/>
    </row>
    <row r="77" spans="1:10" ht="15.75" customHeight="1" x14ac:dyDescent="0.2">
      <c r="A77" s="11"/>
      <c r="B77" s="11"/>
      <c r="C77" s="11"/>
      <c r="D77" s="11"/>
      <c r="E77" s="11"/>
      <c r="F77" s="11"/>
      <c r="G77" s="11"/>
      <c r="J77" s="11"/>
    </row>
    <row r="78" spans="1:10" ht="15.75" customHeight="1" x14ac:dyDescent="0.2">
      <c r="A78" s="11"/>
      <c r="B78" s="11"/>
      <c r="C78" s="11"/>
      <c r="D78" s="11"/>
      <c r="E78" s="11"/>
      <c r="F78" s="11"/>
      <c r="G78" s="11"/>
      <c r="J78" s="11"/>
    </row>
    <row r="79" spans="1:10" ht="15.75" customHeight="1" x14ac:dyDescent="0.2">
      <c r="A79" s="11"/>
      <c r="B79" s="11"/>
      <c r="C79" s="11"/>
      <c r="D79" s="11"/>
      <c r="E79" s="11"/>
      <c r="F79" s="11"/>
      <c r="G79" s="11"/>
      <c r="J79" s="11"/>
    </row>
    <row r="80" spans="1:10" ht="15.75" customHeight="1" x14ac:dyDescent="0.2">
      <c r="A80" s="11"/>
      <c r="B80" s="11"/>
      <c r="C80" s="11"/>
      <c r="D80" s="11"/>
      <c r="E80" s="11"/>
      <c r="F80" s="11"/>
      <c r="G80" s="11"/>
      <c r="J80" s="11"/>
    </row>
    <row r="81" spans="1:10" ht="15.75" customHeight="1" x14ac:dyDescent="0.2">
      <c r="A81" s="11"/>
      <c r="B81" s="11"/>
      <c r="C81" s="11"/>
      <c r="D81" s="11"/>
      <c r="E81" s="11"/>
      <c r="F81" s="11"/>
      <c r="G81" s="11"/>
      <c r="J81" s="11"/>
    </row>
    <row r="82" spans="1:10" ht="15.75" customHeight="1" x14ac:dyDescent="0.2">
      <c r="A82" s="11"/>
      <c r="B82" s="11"/>
      <c r="C82" s="11"/>
      <c r="D82" s="11"/>
      <c r="E82" s="11"/>
      <c r="F82" s="11"/>
      <c r="G82" s="11"/>
      <c r="J82" s="11"/>
    </row>
    <row r="83" spans="1:10" ht="15.75" customHeight="1" x14ac:dyDescent="0.2">
      <c r="A83" s="11"/>
      <c r="B83" s="11"/>
      <c r="C83" s="11"/>
      <c r="D83" s="11"/>
      <c r="E83" s="11"/>
      <c r="F83" s="11"/>
      <c r="G83" s="11"/>
      <c r="J83" s="11"/>
    </row>
    <row r="84" spans="1:10" ht="15.75" customHeight="1" x14ac:dyDescent="0.2">
      <c r="A84" s="11"/>
      <c r="B84" s="11"/>
      <c r="C84" s="11"/>
      <c r="D84" s="11"/>
      <c r="E84" s="11"/>
      <c r="F84" s="11"/>
      <c r="G84" s="11"/>
      <c r="J84" s="11"/>
    </row>
    <row r="85" spans="1:10" ht="15.75" customHeight="1" x14ac:dyDescent="0.2">
      <c r="A85" s="11"/>
      <c r="B85" s="11"/>
      <c r="C85" s="11"/>
      <c r="D85" s="11"/>
      <c r="E85" s="11"/>
      <c r="F85" s="11"/>
      <c r="G85" s="11"/>
      <c r="J85" s="11"/>
    </row>
    <row r="86" spans="1:10" ht="15.75" customHeight="1" x14ac:dyDescent="0.2">
      <c r="A86" s="11"/>
      <c r="B86" s="11"/>
      <c r="C86" s="11"/>
      <c r="D86" s="11"/>
      <c r="E86" s="11"/>
      <c r="F86" s="11"/>
      <c r="G86" s="11"/>
      <c r="J86" s="11"/>
    </row>
    <row r="87" spans="1:10" ht="15.75" customHeight="1" x14ac:dyDescent="0.2">
      <c r="A87" s="11"/>
      <c r="B87" s="11"/>
      <c r="C87" s="11"/>
      <c r="D87" s="11"/>
      <c r="E87" s="11"/>
      <c r="F87" s="11"/>
      <c r="G87" s="11"/>
      <c r="J87" s="11"/>
    </row>
    <row r="88" spans="1:10" ht="15.75" customHeight="1" x14ac:dyDescent="0.2">
      <c r="A88" s="11"/>
      <c r="B88" s="11"/>
      <c r="C88" s="11"/>
      <c r="D88" s="11"/>
      <c r="E88" s="11"/>
      <c r="F88" s="11"/>
      <c r="G88" s="11"/>
      <c r="J88" s="11"/>
    </row>
    <row r="89" spans="1:10" ht="15.75" customHeight="1" x14ac:dyDescent="0.2">
      <c r="A89" s="11"/>
      <c r="B89" s="11"/>
      <c r="C89" s="11"/>
      <c r="D89" s="11"/>
      <c r="E89" s="11"/>
      <c r="F89" s="11"/>
      <c r="G89" s="11"/>
      <c r="J89" s="11"/>
    </row>
    <row r="90" spans="1:10" ht="15.75" customHeight="1" x14ac:dyDescent="0.2">
      <c r="A90" s="11"/>
      <c r="B90" s="11"/>
      <c r="C90" s="11"/>
      <c r="D90" s="11"/>
      <c r="E90" s="11"/>
      <c r="F90" s="11"/>
      <c r="G90" s="11"/>
      <c r="J90" s="11"/>
    </row>
    <row r="91" spans="1:10" ht="15.75" customHeight="1" x14ac:dyDescent="0.2">
      <c r="A91" s="11"/>
      <c r="B91" s="11"/>
      <c r="C91" s="11"/>
      <c r="D91" s="11"/>
      <c r="E91" s="11"/>
      <c r="F91" s="11"/>
      <c r="G91" s="11"/>
      <c r="J91" s="11"/>
    </row>
    <row r="92" spans="1:10" ht="15.75" customHeight="1" x14ac:dyDescent="0.2">
      <c r="A92" s="11"/>
      <c r="B92" s="11"/>
      <c r="C92" s="11"/>
      <c r="D92" s="11"/>
      <c r="E92" s="11"/>
      <c r="F92" s="11"/>
      <c r="G92" s="11"/>
      <c r="J92" s="11"/>
    </row>
    <row r="93" spans="1:10" ht="15.75" customHeight="1" x14ac:dyDescent="0.2">
      <c r="A93" s="11"/>
      <c r="B93" s="11"/>
      <c r="C93" s="11"/>
      <c r="D93" s="11"/>
      <c r="E93" s="11"/>
      <c r="F93" s="11"/>
      <c r="G93" s="11"/>
      <c r="J93" s="11"/>
    </row>
    <row r="94" spans="1:10" ht="15.75" customHeight="1" x14ac:dyDescent="0.2">
      <c r="A94" s="11"/>
      <c r="B94" s="11"/>
      <c r="C94" s="11"/>
      <c r="D94" s="11"/>
      <c r="E94" s="11"/>
      <c r="F94" s="11"/>
      <c r="G94" s="11"/>
      <c r="J94" s="11"/>
    </row>
    <row r="95" spans="1:10" ht="15.75" customHeight="1" x14ac:dyDescent="0.2">
      <c r="A95" s="11"/>
      <c r="B95" s="11"/>
      <c r="C95" s="11"/>
      <c r="D95" s="11"/>
      <c r="E95" s="11"/>
      <c r="F95" s="11"/>
      <c r="G95" s="11"/>
      <c r="J95" s="11"/>
    </row>
    <row r="96" spans="1:10" ht="15.75" customHeight="1" x14ac:dyDescent="0.2">
      <c r="A96" s="11"/>
      <c r="B96" s="11"/>
      <c r="C96" s="11"/>
      <c r="D96" s="11"/>
      <c r="E96" s="11"/>
      <c r="F96" s="11"/>
      <c r="G96" s="11"/>
      <c r="J96" s="11"/>
    </row>
    <row r="97" spans="1:10" ht="15.75" customHeight="1" x14ac:dyDescent="0.2">
      <c r="A97" s="11"/>
      <c r="B97" s="11"/>
      <c r="C97" s="11"/>
      <c r="D97" s="11"/>
      <c r="E97" s="11"/>
      <c r="F97" s="11"/>
      <c r="G97" s="11"/>
      <c r="J97" s="11"/>
    </row>
    <row r="98" spans="1:10" ht="15.75" customHeight="1" x14ac:dyDescent="0.2">
      <c r="A98" s="11"/>
      <c r="B98" s="11"/>
      <c r="C98" s="11"/>
      <c r="D98" s="11"/>
      <c r="E98" s="11"/>
      <c r="F98" s="11"/>
      <c r="G98" s="11"/>
      <c r="J98" s="11"/>
    </row>
    <row r="99" spans="1:10" ht="15.75" customHeight="1" x14ac:dyDescent="0.2">
      <c r="A99" s="11"/>
      <c r="B99" s="11"/>
      <c r="C99" s="11"/>
      <c r="D99" s="11"/>
      <c r="E99" s="11"/>
      <c r="F99" s="11"/>
      <c r="G99" s="11"/>
      <c r="J99" s="11"/>
    </row>
    <row r="100" spans="1:10" ht="15.75" customHeight="1" x14ac:dyDescent="0.2">
      <c r="A100" s="11"/>
      <c r="B100" s="11"/>
      <c r="C100" s="11"/>
      <c r="D100" s="11"/>
      <c r="E100" s="11"/>
      <c r="F100" s="11"/>
      <c r="G100" s="11"/>
      <c r="J100" s="11"/>
    </row>
    <row r="101" spans="1:10" ht="15.75" customHeight="1" x14ac:dyDescent="0.2">
      <c r="A101" s="11"/>
      <c r="B101" s="11"/>
      <c r="C101" s="11"/>
      <c r="D101" s="11"/>
      <c r="E101" s="11"/>
      <c r="F101" s="11"/>
      <c r="G101" s="11"/>
      <c r="J101" s="11"/>
    </row>
    <row r="102" spans="1:10" ht="15.75" customHeight="1" x14ac:dyDescent="0.2">
      <c r="A102" s="11"/>
      <c r="B102" s="11"/>
      <c r="C102" s="11"/>
      <c r="D102" s="11"/>
      <c r="E102" s="11"/>
      <c r="F102" s="11"/>
      <c r="G102" s="11"/>
      <c r="J102" s="11"/>
    </row>
    <row r="103" spans="1:10" ht="15.75" customHeight="1" x14ac:dyDescent="0.2">
      <c r="A103" s="11"/>
      <c r="B103" s="11"/>
      <c r="C103" s="11"/>
      <c r="D103" s="11"/>
      <c r="E103" s="11"/>
      <c r="F103" s="11"/>
      <c r="G103" s="11"/>
      <c r="J103" s="11"/>
    </row>
    <row r="104" spans="1:10" ht="15.75" customHeight="1" x14ac:dyDescent="0.2">
      <c r="A104" s="11"/>
      <c r="B104" s="11"/>
      <c r="C104" s="11"/>
      <c r="D104" s="11"/>
      <c r="E104" s="11"/>
      <c r="F104" s="11"/>
      <c r="G104" s="11"/>
      <c r="J104" s="11"/>
    </row>
    <row r="105" spans="1:10" ht="15.75" customHeight="1" x14ac:dyDescent="0.2">
      <c r="A105" s="11"/>
      <c r="B105" s="11"/>
      <c r="C105" s="11"/>
      <c r="D105" s="11"/>
      <c r="E105" s="11"/>
      <c r="F105" s="11"/>
      <c r="G105" s="11"/>
      <c r="J105" s="11"/>
    </row>
    <row r="106" spans="1:10" ht="15.75" customHeight="1" x14ac:dyDescent="0.2">
      <c r="A106" s="11"/>
      <c r="B106" s="11"/>
      <c r="C106" s="11"/>
      <c r="D106" s="11"/>
      <c r="E106" s="11"/>
      <c r="F106" s="11"/>
      <c r="G106" s="11"/>
      <c r="J106" s="11"/>
    </row>
    <row r="107" spans="1:10" ht="15.75" customHeight="1" x14ac:dyDescent="0.2">
      <c r="A107" s="11"/>
      <c r="B107" s="11"/>
      <c r="C107" s="11"/>
      <c r="D107" s="11"/>
      <c r="E107" s="11"/>
      <c r="F107" s="11"/>
      <c r="G107" s="11"/>
      <c r="J107" s="11"/>
    </row>
    <row r="108" spans="1:10" ht="15.75" customHeight="1" x14ac:dyDescent="0.2">
      <c r="A108" s="11"/>
      <c r="B108" s="11"/>
      <c r="C108" s="11"/>
      <c r="D108" s="11"/>
      <c r="E108" s="11"/>
      <c r="F108" s="11"/>
      <c r="G108" s="11"/>
      <c r="J108" s="11"/>
    </row>
    <row r="109" spans="1:10" ht="15.75" customHeight="1" x14ac:dyDescent="0.2">
      <c r="A109" s="11"/>
      <c r="B109" s="11"/>
      <c r="C109" s="11"/>
      <c r="D109" s="11"/>
      <c r="E109" s="11"/>
      <c r="F109" s="11"/>
      <c r="G109" s="11"/>
      <c r="J109" s="11"/>
    </row>
    <row r="110" spans="1:10" ht="15.75" customHeight="1" x14ac:dyDescent="0.2">
      <c r="A110" s="11"/>
      <c r="B110" s="11"/>
      <c r="C110" s="11"/>
      <c r="D110" s="11"/>
      <c r="E110" s="11"/>
      <c r="F110" s="11"/>
      <c r="G110" s="11"/>
      <c r="J110" s="11"/>
    </row>
    <row r="111" spans="1:10" ht="15.75" customHeight="1" x14ac:dyDescent="0.2">
      <c r="A111" s="11"/>
      <c r="B111" s="11"/>
      <c r="C111" s="11"/>
      <c r="D111" s="11"/>
      <c r="E111" s="11"/>
      <c r="F111" s="11"/>
      <c r="G111" s="11"/>
      <c r="J111" s="11"/>
    </row>
    <row r="112" spans="1:10" ht="15.75" customHeight="1" x14ac:dyDescent="0.2">
      <c r="A112" s="11"/>
      <c r="B112" s="11"/>
      <c r="C112" s="11"/>
      <c r="D112" s="11"/>
      <c r="E112" s="11"/>
      <c r="F112" s="11"/>
      <c r="G112" s="11"/>
      <c r="J112" s="11"/>
    </row>
    <row r="113" spans="1:10" ht="15.75" customHeight="1" x14ac:dyDescent="0.2">
      <c r="A113" s="11"/>
      <c r="B113" s="11"/>
      <c r="C113" s="11"/>
      <c r="D113" s="11"/>
      <c r="E113" s="11"/>
      <c r="F113" s="11"/>
      <c r="G113" s="11"/>
      <c r="J113" s="11"/>
    </row>
    <row r="114" spans="1:10" ht="15.75" customHeight="1" x14ac:dyDescent="0.2">
      <c r="A114" s="11"/>
      <c r="B114" s="11"/>
      <c r="C114" s="11"/>
      <c r="D114" s="11"/>
      <c r="E114" s="11"/>
      <c r="F114" s="11"/>
      <c r="G114" s="11"/>
      <c r="J114" s="11"/>
    </row>
    <row r="115" spans="1:10" ht="15.75" customHeight="1" x14ac:dyDescent="0.2">
      <c r="A115" s="11"/>
      <c r="B115" s="11"/>
      <c r="C115" s="11"/>
      <c r="D115" s="11"/>
      <c r="E115" s="11"/>
      <c r="F115" s="11"/>
      <c r="G115" s="11"/>
      <c r="J115" s="11"/>
    </row>
    <row r="116" spans="1:10" ht="15.75" customHeight="1" x14ac:dyDescent="0.2">
      <c r="A116" s="11"/>
      <c r="B116" s="11"/>
      <c r="C116" s="11"/>
      <c r="D116" s="11"/>
      <c r="E116" s="11"/>
      <c r="F116" s="11"/>
      <c r="G116" s="11"/>
      <c r="J116" s="11"/>
    </row>
    <row r="117" spans="1:10" ht="15.75" customHeight="1" x14ac:dyDescent="0.2">
      <c r="A117" s="11"/>
      <c r="B117" s="11"/>
      <c r="C117" s="11"/>
      <c r="D117" s="11"/>
      <c r="E117" s="11"/>
      <c r="F117" s="11"/>
      <c r="G117" s="11"/>
      <c r="J117" s="11"/>
    </row>
    <row r="118" spans="1:10" ht="15.75" customHeight="1" x14ac:dyDescent="0.2">
      <c r="A118" s="11"/>
      <c r="B118" s="11"/>
      <c r="C118" s="11"/>
      <c r="D118" s="11"/>
      <c r="E118" s="11"/>
      <c r="F118" s="11"/>
      <c r="G118" s="11"/>
      <c r="J118" s="11"/>
    </row>
    <row r="119" spans="1:10" ht="15.75" customHeight="1" x14ac:dyDescent="0.2">
      <c r="A119" s="11"/>
      <c r="B119" s="11"/>
      <c r="C119" s="11"/>
      <c r="D119" s="11"/>
      <c r="E119" s="11"/>
      <c r="F119" s="11"/>
      <c r="G119" s="11"/>
      <c r="J119" s="11"/>
    </row>
    <row r="120" spans="1:10" ht="15.75" customHeight="1" x14ac:dyDescent="0.2">
      <c r="A120" s="11"/>
      <c r="B120" s="11"/>
      <c r="C120" s="11"/>
      <c r="D120" s="11"/>
      <c r="E120" s="11"/>
      <c r="F120" s="11"/>
      <c r="G120" s="11"/>
      <c r="J120" s="11"/>
    </row>
    <row r="121" spans="1:10" ht="15.75" customHeight="1" x14ac:dyDescent="0.2">
      <c r="A121" s="11"/>
      <c r="B121" s="11"/>
      <c r="C121" s="11"/>
      <c r="D121" s="11"/>
      <c r="E121" s="11"/>
      <c r="F121" s="11"/>
      <c r="G121" s="11"/>
      <c r="J121" s="11"/>
    </row>
    <row r="122" spans="1:10" ht="15.75" customHeight="1" x14ac:dyDescent="0.2">
      <c r="A122" s="11"/>
      <c r="B122" s="11"/>
      <c r="C122" s="11"/>
      <c r="D122" s="11"/>
      <c r="E122" s="11"/>
      <c r="F122" s="11"/>
      <c r="G122" s="11"/>
      <c r="J122" s="11"/>
    </row>
    <row r="123" spans="1:10" ht="15.75" customHeight="1" x14ac:dyDescent="0.2">
      <c r="A123" s="11"/>
      <c r="B123" s="11"/>
      <c r="C123" s="11"/>
      <c r="D123" s="11"/>
      <c r="E123" s="11"/>
      <c r="F123" s="11"/>
      <c r="G123" s="11"/>
      <c r="J123" s="11"/>
    </row>
    <row r="124" spans="1:10" ht="15.75" customHeight="1" x14ac:dyDescent="0.2">
      <c r="A124" s="11"/>
      <c r="B124" s="11"/>
      <c r="C124" s="11"/>
      <c r="D124" s="11"/>
      <c r="E124" s="11"/>
      <c r="F124" s="11"/>
      <c r="G124" s="11"/>
      <c r="J124" s="11"/>
    </row>
    <row r="125" spans="1:10" ht="15.75" customHeight="1" x14ac:dyDescent="0.2">
      <c r="A125" s="11"/>
      <c r="B125" s="11"/>
      <c r="C125" s="11"/>
      <c r="D125" s="11"/>
      <c r="E125" s="11"/>
      <c r="F125" s="11"/>
      <c r="G125" s="11"/>
      <c r="J125" s="11"/>
    </row>
    <row r="126" spans="1:10" ht="15.75" customHeight="1" x14ac:dyDescent="0.2">
      <c r="A126" s="11"/>
      <c r="B126" s="11"/>
      <c r="C126" s="11"/>
      <c r="D126" s="11"/>
      <c r="E126" s="11"/>
      <c r="F126" s="11"/>
      <c r="G126" s="11"/>
      <c r="J126" s="11"/>
    </row>
    <row r="127" spans="1:10" ht="15.75" customHeight="1" x14ac:dyDescent="0.2">
      <c r="A127" s="11"/>
      <c r="B127" s="11"/>
      <c r="C127" s="11"/>
      <c r="D127" s="11"/>
      <c r="E127" s="11"/>
      <c r="F127" s="11"/>
      <c r="G127" s="11"/>
      <c r="J127" s="11"/>
    </row>
    <row r="128" spans="1:10" ht="15.75" customHeight="1" x14ac:dyDescent="0.2">
      <c r="A128" s="11"/>
      <c r="B128" s="11"/>
      <c r="C128" s="11"/>
      <c r="D128" s="11"/>
      <c r="E128" s="11"/>
      <c r="F128" s="11"/>
      <c r="G128" s="11"/>
      <c r="J128" s="11"/>
    </row>
    <row r="129" spans="1:10" ht="15.75" customHeight="1" x14ac:dyDescent="0.2">
      <c r="A129" s="11"/>
      <c r="B129" s="11"/>
      <c r="C129" s="11"/>
      <c r="D129" s="11"/>
      <c r="E129" s="11"/>
      <c r="F129" s="11"/>
      <c r="G129" s="11"/>
      <c r="J129" s="11"/>
    </row>
    <row r="130" spans="1:10" ht="15.75" customHeight="1" x14ac:dyDescent="0.2">
      <c r="A130" s="11"/>
      <c r="B130" s="11"/>
      <c r="C130" s="11"/>
      <c r="D130" s="11"/>
      <c r="E130" s="11"/>
      <c r="F130" s="11"/>
      <c r="G130" s="11"/>
      <c r="J130" s="11"/>
    </row>
    <row r="131" spans="1:10" ht="15.75" customHeight="1" x14ac:dyDescent="0.2">
      <c r="A131" s="11"/>
      <c r="B131" s="11"/>
      <c r="C131" s="11"/>
      <c r="D131" s="11"/>
      <c r="E131" s="11"/>
      <c r="F131" s="11"/>
      <c r="G131" s="11"/>
      <c r="J131" s="11"/>
    </row>
    <row r="132" spans="1:10" ht="15.75" customHeight="1" x14ac:dyDescent="0.2">
      <c r="A132" s="11"/>
      <c r="B132" s="11"/>
      <c r="C132" s="11"/>
      <c r="D132" s="11"/>
      <c r="E132" s="11"/>
      <c r="F132" s="11"/>
      <c r="G132" s="11"/>
      <c r="J132" s="11"/>
    </row>
    <row r="133" spans="1:10" ht="15.75" customHeight="1" x14ac:dyDescent="0.2">
      <c r="A133" s="11"/>
      <c r="B133" s="11"/>
      <c r="C133" s="11"/>
      <c r="D133" s="11"/>
      <c r="E133" s="11"/>
      <c r="F133" s="11"/>
      <c r="G133" s="11"/>
      <c r="J133" s="11"/>
    </row>
    <row r="134" spans="1:10" ht="15.75" customHeight="1" x14ac:dyDescent="0.2">
      <c r="A134" s="11"/>
      <c r="B134" s="11"/>
      <c r="C134" s="11"/>
      <c r="D134" s="11"/>
      <c r="E134" s="11"/>
      <c r="F134" s="11"/>
      <c r="G134" s="11"/>
      <c r="J134" s="11"/>
    </row>
    <row r="135" spans="1:10" ht="15.75" customHeight="1" x14ac:dyDescent="0.2">
      <c r="A135" s="11"/>
      <c r="B135" s="11"/>
      <c r="C135" s="11"/>
      <c r="D135" s="11"/>
      <c r="E135" s="11"/>
      <c r="F135" s="11"/>
      <c r="G135" s="11"/>
      <c r="J135" s="11"/>
    </row>
    <row r="136" spans="1:10" ht="15.75" customHeight="1" x14ac:dyDescent="0.2">
      <c r="A136" s="11"/>
      <c r="B136" s="11"/>
      <c r="C136" s="11"/>
      <c r="D136" s="11"/>
      <c r="E136" s="11"/>
      <c r="F136" s="11"/>
      <c r="G136" s="11"/>
      <c r="J136" s="11"/>
    </row>
    <row r="137" spans="1:10" ht="15.75" customHeight="1" x14ac:dyDescent="0.2">
      <c r="A137" s="11"/>
      <c r="B137" s="11"/>
      <c r="C137" s="11"/>
      <c r="D137" s="11"/>
      <c r="E137" s="11"/>
      <c r="F137" s="11"/>
      <c r="G137" s="11"/>
      <c r="J137" s="11"/>
    </row>
    <row r="138" spans="1:10" ht="15.75" customHeight="1" x14ac:dyDescent="0.2">
      <c r="A138" s="11"/>
      <c r="B138" s="11"/>
      <c r="C138" s="11"/>
      <c r="D138" s="11"/>
      <c r="E138" s="11"/>
      <c r="F138" s="11"/>
      <c r="G138" s="11"/>
      <c r="J138" s="11"/>
    </row>
    <row r="139" spans="1:10" ht="15.75" customHeight="1" x14ac:dyDescent="0.2">
      <c r="A139" s="11"/>
      <c r="B139" s="11"/>
      <c r="C139" s="11"/>
      <c r="D139" s="11"/>
      <c r="E139" s="11"/>
      <c r="F139" s="11"/>
      <c r="G139" s="11"/>
      <c r="J139" s="11"/>
    </row>
    <row r="140" spans="1:10" ht="15.75" customHeight="1" x14ac:dyDescent="0.2">
      <c r="A140" s="11"/>
      <c r="B140" s="11"/>
      <c r="C140" s="11"/>
      <c r="D140" s="11"/>
      <c r="E140" s="11"/>
      <c r="F140" s="11"/>
      <c r="G140" s="11"/>
      <c r="J140" s="11"/>
    </row>
    <row r="141" spans="1:10" ht="15.75" customHeight="1" x14ac:dyDescent="0.2">
      <c r="A141" s="11"/>
      <c r="B141" s="11"/>
      <c r="C141" s="11"/>
      <c r="D141" s="11"/>
      <c r="E141" s="11"/>
      <c r="F141" s="11"/>
      <c r="G141" s="11"/>
      <c r="J141" s="11"/>
    </row>
    <row r="142" spans="1:10" ht="15.75" customHeight="1" x14ac:dyDescent="0.2">
      <c r="A142" s="11"/>
      <c r="B142" s="11"/>
      <c r="C142" s="11"/>
      <c r="D142" s="11"/>
      <c r="E142" s="11"/>
      <c r="F142" s="11"/>
      <c r="G142" s="11"/>
      <c r="J142" s="11"/>
    </row>
    <row r="143" spans="1:10" ht="15.75" customHeight="1" x14ac:dyDescent="0.2">
      <c r="A143" s="11"/>
      <c r="B143" s="11"/>
      <c r="C143" s="11"/>
      <c r="D143" s="11"/>
      <c r="E143" s="11"/>
      <c r="F143" s="11"/>
      <c r="G143" s="11"/>
      <c r="J143" s="11"/>
    </row>
    <row r="144" spans="1:10" ht="15.75" customHeight="1" x14ac:dyDescent="0.2">
      <c r="A144" s="11"/>
      <c r="B144" s="11"/>
      <c r="C144" s="11"/>
      <c r="D144" s="11"/>
      <c r="E144" s="11"/>
      <c r="F144" s="11"/>
      <c r="G144" s="11"/>
      <c r="J144" s="11"/>
    </row>
    <row r="145" spans="1:10" ht="15.75" customHeight="1" x14ac:dyDescent="0.2">
      <c r="A145" s="11"/>
      <c r="B145" s="11"/>
      <c r="C145" s="11"/>
      <c r="D145" s="11"/>
      <c r="E145" s="11"/>
      <c r="F145" s="11"/>
      <c r="G145" s="11"/>
      <c r="J145" s="11"/>
    </row>
    <row r="146" spans="1:10" ht="15.75" customHeight="1" x14ac:dyDescent="0.2">
      <c r="A146" s="11"/>
      <c r="B146" s="11"/>
      <c r="C146" s="11"/>
      <c r="D146" s="11"/>
      <c r="E146" s="11"/>
      <c r="F146" s="11"/>
      <c r="G146" s="11"/>
      <c r="J146" s="11"/>
    </row>
    <row r="147" spans="1:10" ht="15.75" customHeight="1" x14ac:dyDescent="0.2">
      <c r="A147" s="11"/>
      <c r="B147" s="11"/>
      <c r="C147" s="11"/>
      <c r="D147" s="11"/>
      <c r="E147" s="11"/>
      <c r="F147" s="11"/>
      <c r="G147" s="11"/>
      <c r="J147" s="11"/>
    </row>
    <row r="148" spans="1:10" ht="15.75" customHeight="1" x14ac:dyDescent="0.2">
      <c r="A148" s="11"/>
      <c r="B148" s="11"/>
      <c r="C148" s="11"/>
      <c r="D148" s="11"/>
      <c r="E148" s="11"/>
      <c r="F148" s="11"/>
      <c r="G148" s="11"/>
      <c r="J148" s="11"/>
    </row>
    <row r="149" spans="1:10" ht="15.75" customHeight="1" x14ac:dyDescent="0.2">
      <c r="A149" s="11"/>
      <c r="B149" s="11"/>
      <c r="C149" s="11"/>
      <c r="D149" s="11"/>
      <c r="E149" s="11"/>
      <c r="F149" s="11"/>
      <c r="G149" s="11"/>
      <c r="J149" s="11"/>
    </row>
    <row r="150" spans="1:10" ht="15.75" customHeight="1" x14ac:dyDescent="0.2">
      <c r="A150" s="11"/>
      <c r="B150" s="11"/>
      <c r="C150" s="11"/>
      <c r="D150" s="11"/>
      <c r="E150" s="11"/>
      <c r="F150" s="11"/>
      <c r="G150" s="11"/>
      <c r="J150" s="11"/>
    </row>
    <row r="151" spans="1:10" ht="15.75" customHeight="1" x14ac:dyDescent="0.2">
      <c r="A151" s="11"/>
      <c r="B151" s="11"/>
      <c r="C151" s="11"/>
      <c r="D151" s="11"/>
      <c r="E151" s="11"/>
      <c r="F151" s="11"/>
      <c r="G151" s="11"/>
      <c r="J151" s="11"/>
    </row>
    <row r="152" spans="1:10" ht="15.75" customHeight="1" x14ac:dyDescent="0.2">
      <c r="A152" s="11"/>
      <c r="B152" s="11"/>
      <c r="C152" s="11"/>
      <c r="D152" s="11"/>
      <c r="E152" s="11"/>
      <c r="F152" s="11"/>
      <c r="G152" s="11"/>
      <c r="J152" s="11"/>
    </row>
    <row r="153" spans="1:10" ht="15.75" customHeight="1" x14ac:dyDescent="0.2">
      <c r="A153" s="11"/>
      <c r="B153" s="11"/>
      <c r="C153" s="11"/>
      <c r="D153" s="11"/>
      <c r="E153" s="11"/>
      <c r="F153" s="11"/>
      <c r="G153" s="11"/>
      <c r="J153" s="11"/>
    </row>
    <row r="154" spans="1:10" ht="15.75" customHeight="1" x14ac:dyDescent="0.2">
      <c r="A154" s="11"/>
      <c r="B154" s="11"/>
      <c r="C154" s="11"/>
      <c r="D154" s="11"/>
      <c r="E154" s="11"/>
      <c r="F154" s="11"/>
      <c r="G154" s="11"/>
      <c r="J154" s="11"/>
    </row>
    <row r="155" spans="1:10" ht="15.75" customHeight="1" x14ac:dyDescent="0.2">
      <c r="A155" s="11"/>
      <c r="B155" s="11"/>
      <c r="C155" s="11"/>
      <c r="D155" s="11"/>
      <c r="E155" s="11"/>
      <c r="F155" s="11"/>
      <c r="G155" s="11"/>
      <c r="J155" s="11"/>
    </row>
    <row r="156" spans="1:10" ht="15.75" customHeight="1" x14ac:dyDescent="0.2">
      <c r="A156" s="11"/>
      <c r="B156" s="11"/>
      <c r="C156" s="11"/>
      <c r="D156" s="11"/>
      <c r="E156" s="11"/>
      <c r="F156" s="11"/>
      <c r="G156" s="11"/>
      <c r="J156" s="11"/>
    </row>
    <row r="157" spans="1:10" ht="15.75" customHeight="1" x14ac:dyDescent="0.2">
      <c r="A157" s="11"/>
      <c r="B157" s="11"/>
      <c r="C157" s="11"/>
      <c r="D157" s="11"/>
      <c r="E157" s="11"/>
      <c r="F157" s="11"/>
      <c r="G157" s="11"/>
      <c r="J157" s="11"/>
    </row>
    <row r="158" spans="1:10" ht="15.75" customHeight="1" x14ac:dyDescent="0.2">
      <c r="A158" s="11"/>
      <c r="B158" s="11"/>
      <c r="C158" s="11"/>
      <c r="D158" s="11"/>
      <c r="E158" s="11"/>
      <c r="F158" s="11"/>
      <c r="G158" s="11"/>
      <c r="J158" s="11"/>
    </row>
    <row r="159" spans="1:10" ht="15.75" customHeight="1" x14ac:dyDescent="0.2">
      <c r="A159" s="11"/>
      <c r="B159" s="11"/>
      <c r="C159" s="11"/>
      <c r="D159" s="11"/>
      <c r="E159" s="11"/>
      <c r="F159" s="11"/>
      <c r="G159" s="11"/>
      <c r="J159" s="11"/>
    </row>
    <row r="160" spans="1:10" ht="15.75" customHeight="1" x14ac:dyDescent="0.2">
      <c r="A160" s="11"/>
      <c r="B160" s="11"/>
      <c r="C160" s="11"/>
      <c r="D160" s="11"/>
      <c r="E160" s="11"/>
      <c r="F160" s="11"/>
      <c r="G160" s="11"/>
      <c r="J160" s="11"/>
    </row>
    <row r="161" spans="1:10" ht="15.75" customHeight="1" x14ac:dyDescent="0.2">
      <c r="A161" s="11"/>
      <c r="B161" s="11"/>
      <c r="C161" s="11"/>
      <c r="D161" s="11"/>
      <c r="E161" s="11"/>
      <c r="F161" s="11"/>
      <c r="G161" s="11"/>
      <c r="J161" s="11"/>
    </row>
    <row r="162" spans="1:10" ht="15.75" customHeight="1" x14ac:dyDescent="0.2">
      <c r="A162" s="11"/>
      <c r="B162" s="11"/>
      <c r="C162" s="11"/>
      <c r="D162" s="11"/>
      <c r="E162" s="11"/>
      <c r="F162" s="11"/>
      <c r="G162" s="11"/>
      <c r="J162" s="11"/>
    </row>
    <row r="163" spans="1:10" ht="15.75" customHeight="1" x14ac:dyDescent="0.2">
      <c r="A163" s="11"/>
      <c r="B163" s="11"/>
      <c r="C163" s="11"/>
      <c r="D163" s="11"/>
      <c r="E163" s="11"/>
      <c r="F163" s="11"/>
      <c r="G163" s="11"/>
      <c r="J163" s="11"/>
    </row>
    <row r="164" spans="1:10" ht="15.75" customHeight="1" x14ac:dyDescent="0.2">
      <c r="A164" s="11"/>
      <c r="B164" s="11"/>
      <c r="C164" s="11"/>
      <c r="D164" s="11"/>
      <c r="E164" s="11"/>
      <c r="F164" s="11"/>
      <c r="G164" s="11"/>
      <c r="J164" s="11"/>
    </row>
    <row r="165" spans="1:10" ht="15.75" customHeight="1" x14ac:dyDescent="0.2">
      <c r="A165" s="11"/>
      <c r="B165" s="11"/>
      <c r="C165" s="11"/>
      <c r="D165" s="11"/>
      <c r="E165" s="11"/>
      <c r="F165" s="11"/>
      <c r="G165" s="11"/>
      <c r="J165" s="11"/>
    </row>
    <row r="166" spans="1:10" ht="15.75" customHeight="1" x14ac:dyDescent="0.2">
      <c r="A166" s="11"/>
      <c r="B166" s="11"/>
      <c r="C166" s="11"/>
      <c r="D166" s="11"/>
      <c r="E166" s="11"/>
      <c r="F166" s="11"/>
      <c r="G166" s="11"/>
      <c r="J166" s="11"/>
    </row>
    <row r="167" spans="1:10" ht="15.75" customHeight="1" x14ac:dyDescent="0.2">
      <c r="A167" s="11"/>
      <c r="B167" s="11"/>
      <c r="C167" s="11"/>
      <c r="D167" s="11"/>
      <c r="E167" s="11"/>
      <c r="F167" s="11"/>
      <c r="G167" s="11"/>
      <c r="J167" s="11"/>
    </row>
    <row r="168" spans="1:10" ht="15.75" customHeight="1" x14ac:dyDescent="0.2">
      <c r="A168" s="11"/>
      <c r="B168" s="11"/>
      <c r="C168" s="11"/>
      <c r="D168" s="11"/>
      <c r="E168" s="11"/>
      <c r="F168" s="11"/>
      <c r="G168" s="11"/>
      <c r="J168" s="11"/>
    </row>
    <row r="169" spans="1:10" ht="15.75" customHeight="1" x14ac:dyDescent="0.2">
      <c r="A169" s="11"/>
      <c r="B169" s="11"/>
      <c r="C169" s="11"/>
      <c r="D169" s="11"/>
      <c r="E169" s="11"/>
      <c r="F169" s="11"/>
      <c r="G169" s="11"/>
      <c r="J169" s="11"/>
    </row>
    <row r="170" spans="1:10" ht="15.75" customHeight="1" x14ac:dyDescent="0.2">
      <c r="A170" s="11"/>
      <c r="B170" s="11"/>
      <c r="C170" s="11"/>
      <c r="D170" s="11"/>
      <c r="E170" s="11"/>
      <c r="F170" s="11"/>
      <c r="G170" s="11"/>
      <c r="J170" s="11"/>
    </row>
    <row r="171" spans="1:10" ht="15.75" customHeight="1" x14ac:dyDescent="0.2">
      <c r="A171" s="11"/>
      <c r="B171" s="11"/>
      <c r="C171" s="11"/>
      <c r="D171" s="11"/>
      <c r="E171" s="11"/>
      <c r="F171" s="11"/>
      <c r="G171" s="11"/>
      <c r="J171" s="11"/>
    </row>
    <row r="172" spans="1:10" ht="15.75" customHeight="1" x14ac:dyDescent="0.2">
      <c r="A172" s="11"/>
      <c r="B172" s="11"/>
      <c r="C172" s="11"/>
      <c r="D172" s="11"/>
      <c r="E172" s="11"/>
      <c r="F172" s="11"/>
      <c r="G172" s="11"/>
      <c r="J172" s="11"/>
    </row>
    <row r="173" spans="1:10" ht="15.75" customHeight="1" x14ac:dyDescent="0.2">
      <c r="A173" s="11"/>
      <c r="B173" s="11"/>
      <c r="C173" s="11"/>
      <c r="D173" s="11"/>
      <c r="E173" s="11"/>
      <c r="F173" s="11"/>
      <c r="G173" s="11"/>
      <c r="J173" s="11"/>
    </row>
    <row r="174" spans="1:10" ht="15.75" customHeight="1" x14ac:dyDescent="0.2">
      <c r="A174" s="11"/>
      <c r="B174" s="11"/>
      <c r="C174" s="11"/>
      <c r="D174" s="11"/>
      <c r="E174" s="11"/>
      <c r="F174" s="11"/>
      <c r="G174" s="11"/>
      <c r="J174" s="11"/>
    </row>
    <row r="175" spans="1:10" ht="15.75" customHeight="1" x14ac:dyDescent="0.2">
      <c r="A175" s="11"/>
      <c r="B175" s="11"/>
      <c r="C175" s="11"/>
      <c r="D175" s="11"/>
      <c r="E175" s="11"/>
      <c r="F175" s="11"/>
      <c r="G175" s="11"/>
      <c r="J175" s="11"/>
    </row>
    <row r="176" spans="1:10" ht="15.75" customHeight="1" x14ac:dyDescent="0.2">
      <c r="A176" s="11"/>
      <c r="B176" s="11"/>
      <c r="C176" s="11"/>
      <c r="D176" s="11"/>
      <c r="E176" s="11"/>
      <c r="F176" s="11"/>
      <c r="G176" s="11"/>
      <c r="J176" s="11"/>
    </row>
    <row r="177" spans="1:10" ht="15.75" customHeight="1" x14ac:dyDescent="0.2">
      <c r="A177" s="11"/>
      <c r="B177" s="11"/>
      <c r="C177" s="11"/>
      <c r="D177" s="11"/>
      <c r="E177" s="11"/>
      <c r="F177" s="11"/>
      <c r="G177" s="11"/>
      <c r="J177" s="11"/>
    </row>
    <row r="178" spans="1:10" ht="15.75" customHeight="1" x14ac:dyDescent="0.2">
      <c r="A178" s="11"/>
      <c r="B178" s="11"/>
      <c r="C178" s="11"/>
      <c r="D178" s="11"/>
      <c r="E178" s="11"/>
      <c r="F178" s="11"/>
      <c r="G178" s="11"/>
      <c r="J178" s="11"/>
    </row>
    <row r="179" spans="1:10" ht="15.75" customHeight="1" x14ac:dyDescent="0.2">
      <c r="A179" s="11"/>
      <c r="B179" s="11"/>
      <c r="C179" s="11"/>
      <c r="D179" s="11"/>
      <c r="E179" s="11"/>
      <c r="F179" s="11"/>
      <c r="G179" s="11"/>
      <c r="J179" s="11"/>
    </row>
    <row r="180" spans="1:10" ht="15.75" customHeight="1" x14ac:dyDescent="0.2">
      <c r="A180" s="11"/>
      <c r="B180" s="11"/>
      <c r="C180" s="11"/>
      <c r="D180" s="11"/>
      <c r="E180" s="11"/>
      <c r="F180" s="11"/>
      <c r="G180" s="11"/>
      <c r="J180" s="11"/>
    </row>
    <row r="181" spans="1:10" ht="15.75" customHeight="1" x14ac:dyDescent="0.2">
      <c r="A181" s="11"/>
      <c r="B181" s="11"/>
      <c r="C181" s="11"/>
      <c r="D181" s="11"/>
      <c r="E181" s="11"/>
      <c r="F181" s="11"/>
      <c r="G181" s="11"/>
      <c r="J181" s="11"/>
    </row>
    <row r="182" spans="1:10" ht="15.75" customHeight="1" x14ac:dyDescent="0.2">
      <c r="A182" s="11"/>
      <c r="B182" s="11"/>
      <c r="C182" s="11"/>
      <c r="D182" s="11"/>
      <c r="E182" s="11"/>
      <c r="F182" s="11"/>
      <c r="G182" s="11"/>
      <c r="J182" s="11"/>
    </row>
    <row r="183" spans="1:10" ht="15.75" customHeight="1" x14ac:dyDescent="0.2">
      <c r="A183" s="11"/>
      <c r="B183" s="11"/>
      <c r="C183" s="11"/>
      <c r="D183" s="11"/>
      <c r="E183" s="11"/>
      <c r="F183" s="11"/>
      <c r="G183" s="11"/>
      <c r="J183" s="11"/>
    </row>
    <row r="184" spans="1:10" ht="15.75" customHeight="1" x14ac:dyDescent="0.2">
      <c r="A184" s="11"/>
      <c r="B184" s="11"/>
      <c r="C184" s="11"/>
      <c r="D184" s="11"/>
      <c r="E184" s="11"/>
      <c r="F184" s="11"/>
      <c r="G184" s="11"/>
      <c r="J184" s="11"/>
    </row>
    <row r="185" spans="1:10" ht="15.75" customHeight="1" x14ac:dyDescent="0.2">
      <c r="A185" s="11"/>
      <c r="B185" s="11"/>
      <c r="C185" s="11"/>
      <c r="D185" s="11"/>
      <c r="E185" s="11"/>
      <c r="F185" s="11"/>
      <c r="G185" s="11"/>
      <c r="J185" s="11"/>
    </row>
    <row r="186" spans="1:10" ht="15.75" customHeight="1" x14ac:dyDescent="0.2">
      <c r="A186" s="11"/>
      <c r="B186" s="11"/>
      <c r="C186" s="11"/>
      <c r="D186" s="11"/>
      <c r="E186" s="11"/>
      <c r="F186" s="11"/>
      <c r="G186" s="11"/>
      <c r="J186" s="11"/>
    </row>
    <row r="187" spans="1:10" ht="15.75" customHeight="1" x14ac:dyDescent="0.2">
      <c r="A187" s="11"/>
      <c r="B187" s="11"/>
      <c r="C187" s="11"/>
      <c r="D187" s="11"/>
      <c r="E187" s="11"/>
      <c r="F187" s="11"/>
      <c r="G187" s="11"/>
      <c r="J187" s="11"/>
    </row>
    <row r="188" spans="1:10" ht="15.75" customHeight="1" x14ac:dyDescent="0.2">
      <c r="A188" s="11"/>
      <c r="B188" s="11"/>
      <c r="C188" s="11"/>
      <c r="D188" s="11"/>
      <c r="E188" s="11"/>
      <c r="F188" s="11"/>
      <c r="G188" s="11"/>
      <c r="J188" s="11"/>
    </row>
    <row r="189" spans="1:10" ht="15.75" customHeight="1" x14ac:dyDescent="0.2">
      <c r="A189" s="11"/>
      <c r="B189" s="11"/>
      <c r="C189" s="11"/>
      <c r="D189" s="11"/>
      <c r="E189" s="11"/>
      <c r="F189" s="11"/>
      <c r="G189" s="11"/>
      <c r="J189" s="11"/>
    </row>
    <row r="190" spans="1:10" ht="15.75" customHeight="1" x14ac:dyDescent="0.2">
      <c r="A190" s="11"/>
      <c r="B190" s="11"/>
      <c r="C190" s="11"/>
      <c r="D190" s="11"/>
      <c r="E190" s="11"/>
      <c r="F190" s="11"/>
      <c r="G190" s="11"/>
      <c r="J190" s="11"/>
    </row>
    <row r="191" spans="1:10" ht="15.75" customHeight="1" x14ac:dyDescent="0.2">
      <c r="A191" s="11"/>
      <c r="B191" s="11"/>
      <c r="C191" s="11"/>
      <c r="D191" s="11"/>
      <c r="E191" s="11"/>
      <c r="F191" s="11"/>
      <c r="G191" s="11"/>
      <c r="J191" s="11"/>
    </row>
    <row r="192" spans="1:10" ht="15.75" customHeight="1" x14ac:dyDescent="0.2">
      <c r="A192" s="11"/>
      <c r="B192" s="11"/>
      <c r="C192" s="11"/>
      <c r="D192" s="11"/>
      <c r="E192" s="11"/>
      <c r="F192" s="11"/>
      <c r="G192" s="11"/>
      <c r="J192" s="11"/>
    </row>
    <row r="193" spans="1:10" ht="15.75" customHeight="1" x14ac:dyDescent="0.2">
      <c r="A193" s="11"/>
      <c r="B193" s="11"/>
      <c r="C193" s="11"/>
      <c r="D193" s="11"/>
      <c r="E193" s="11"/>
      <c r="F193" s="11"/>
      <c r="G193" s="11"/>
      <c r="J193" s="11"/>
    </row>
    <row r="194" spans="1:10" ht="15.75" customHeight="1" x14ac:dyDescent="0.2">
      <c r="A194" s="11"/>
      <c r="B194" s="11"/>
      <c r="C194" s="11"/>
      <c r="D194" s="11"/>
      <c r="E194" s="11"/>
      <c r="F194" s="11"/>
      <c r="G194" s="11"/>
      <c r="J194" s="11"/>
    </row>
    <row r="195" spans="1:10" ht="15.75" customHeight="1" x14ac:dyDescent="0.2">
      <c r="A195" s="11"/>
      <c r="B195" s="11"/>
      <c r="C195" s="11"/>
      <c r="D195" s="11"/>
      <c r="E195" s="11"/>
      <c r="F195" s="11"/>
      <c r="G195" s="11"/>
      <c r="J195" s="11"/>
    </row>
    <row r="196" spans="1:10" ht="15.75" customHeight="1" x14ac:dyDescent="0.2">
      <c r="A196" s="11"/>
      <c r="B196" s="11"/>
      <c r="C196" s="11"/>
      <c r="D196" s="11"/>
      <c r="E196" s="11"/>
      <c r="F196" s="11"/>
      <c r="G196" s="11"/>
      <c r="J196" s="11"/>
    </row>
    <row r="197" spans="1:10" ht="15.75" customHeight="1" x14ac:dyDescent="0.2">
      <c r="A197" s="11"/>
      <c r="B197" s="11"/>
      <c r="C197" s="11"/>
      <c r="D197" s="11"/>
      <c r="E197" s="11"/>
      <c r="F197" s="11"/>
      <c r="G197" s="11"/>
      <c r="J197" s="11"/>
    </row>
    <row r="198" spans="1:10" ht="15.75" customHeight="1" x14ac:dyDescent="0.2">
      <c r="A198" s="11"/>
      <c r="B198" s="11"/>
      <c r="C198" s="11"/>
      <c r="D198" s="11"/>
      <c r="E198" s="11"/>
      <c r="F198" s="11"/>
      <c r="G198" s="11"/>
      <c r="J198" s="11"/>
    </row>
    <row r="199" spans="1:10" ht="15.75" customHeight="1" x14ac:dyDescent="0.2">
      <c r="A199" s="11"/>
      <c r="B199" s="11"/>
      <c r="C199" s="11"/>
      <c r="D199" s="11"/>
      <c r="E199" s="11"/>
      <c r="F199" s="11"/>
      <c r="G199" s="11"/>
      <c r="J199" s="11"/>
    </row>
    <row r="200" spans="1:10" ht="15.75" customHeight="1" x14ac:dyDescent="0.2">
      <c r="A200" s="11"/>
      <c r="B200" s="11"/>
      <c r="C200" s="11"/>
      <c r="D200" s="11"/>
      <c r="E200" s="11"/>
      <c r="F200" s="11"/>
      <c r="G200" s="11"/>
      <c r="J200" s="11"/>
    </row>
    <row r="201" spans="1:10" ht="15.75" customHeight="1" x14ac:dyDescent="0.2">
      <c r="A201" s="11"/>
      <c r="B201" s="11"/>
      <c r="C201" s="11"/>
      <c r="D201" s="11"/>
      <c r="E201" s="11"/>
      <c r="F201" s="11"/>
      <c r="G201" s="11"/>
      <c r="J201" s="11"/>
    </row>
    <row r="202" spans="1:10" ht="15.75" customHeight="1" x14ac:dyDescent="0.2">
      <c r="A202" s="11"/>
      <c r="B202" s="11"/>
      <c r="C202" s="11"/>
      <c r="D202" s="11"/>
      <c r="E202" s="11"/>
      <c r="F202" s="11"/>
      <c r="G202" s="11"/>
      <c r="J202" s="11"/>
    </row>
    <row r="203" spans="1:10" ht="15.75" customHeight="1" x14ac:dyDescent="0.2">
      <c r="A203" s="11"/>
      <c r="B203" s="11"/>
      <c r="C203" s="11"/>
      <c r="D203" s="11"/>
      <c r="E203" s="11"/>
      <c r="F203" s="11"/>
      <c r="G203" s="11"/>
      <c r="J203" s="11"/>
    </row>
    <row r="204" spans="1:10" ht="15.75" customHeight="1" x14ac:dyDescent="0.2">
      <c r="A204" s="11"/>
      <c r="B204" s="11"/>
      <c r="C204" s="11"/>
      <c r="D204" s="11"/>
      <c r="E204" s="11"/>
      <c r="F204" s="11"/>
      <c r="G204" s="11"/>
      <c r="J204" s="11"/>
    </row>
    <row r="205" spans="1:10" ht="15.75" customHeight="1" x14ac:dyDescent="0.2">
      <c r="A205" s="11"/>
      <c r="B205" s="11"/>
      <c r="C205" s="11"/>
      <c r="D205" s="11"/>
      <c r="E205" s="11"/>
      <c r="F205" s="11"/>
      <c r="G205" s="11"/>
      <c r="J205" s="11"/>
    </row>
    <row r="206" spans="1:10" ht="15.75" customHeight="1" x14ac:dyDescent="0.2">
      <c r="A206" s="11"/>
      <c r="B206" s="11"/>
      <c r="C206" s="11"/>
      <c r="D206" s="11"/>
      <c r="E206" s="11"/>
      <c r="F206" s="11"/>
      <c r="G206" s="11"/>
      <c r="J206" s="11"/>
    </row>
    <row r="207" spans="1:10" ht="15.75" customHeight="1" x14ac:dyDescent="0.2">
      <c r="A207" s="11"/>
      <c r="B207" s="11"/>
      <c r="C207" s="11"/>
      <c r="D207" s="11"/>
      <c r="E207" s="11"/>
      <c r="F207" s="11"/>
      <c r="G207" s="11"/>
      <c r="J207" s="11"/>
    </row>
    <row r="208" spans="1:10" ht="15.75" customHeight="1" x14ac:dyDescent="0.2">
      <c r="A208" s="11"/>
      <c r="B208" s="11"/>
      <c r="C208" s="11"/>
      <c r="D208" s="11"/>
      <c r="E208" s="11"/>
      <c r="F208" s="11"/>
      <c r="G208" s="11"/>
      <c r="J208" s="11"/>
    </row>
    <row r="209" spans="1:10" ht="15.75" customHeight="1" x14ac:dyDescent="0.2">
      <c r="A209" s="11"/>
      <c r="B209" s="11"/>
      <c r="C209" s="11"/>
      <c r="D209" s="11"/>
      <c r="E209" s="11"/>
      <c r="F209" s="11"/>
      <c r="G209" s="11"/>
      <c r="J209" s="11"/>
    </row>
    <row r="210" spans="1:10" ht="15.75" customHeight="1" x14ac:dyDescent="0.2">
      <c r="A210" s="11"/>
      <c r="B210" s="11"/>
      <c r="C210" s="11"/>
      <c r="D210" s="11"/>
      <c r="E210" s="11"/>
      <c r="F210" s="11"/>
      <c r="G210" s="11"/>
      <c r="J210" s="11"/>
    </row>
    <row r="211" spans="1:10" ht="15.75" customHeight="1" x14ac:dyDescent="0.2">
      <c r="A211" s="11"/>
      <c r="B211" s="11"/>
      <c r="C211" s="11"/>
      <c r="D211" s="11"/>
      <c r="E211" s="11"/>
      <c r="F211" s="11"/>
      <c r="G211" s="11"/>
      <c r="J211" s="11"/>
    </row>
    <row r="212" spans="1:10" ht="15.75" customHeight="1" x14ac:dyDescent="0.2">
      <c r="A212" s="11"/>
      <c r="B212" s="11"/>
      <c r="C212" s="11"/>
      <c r="D212" s="11"/>
      <c r="E212" s="11"/>
      <c r="F212" s="11"/>
      <c r="G212" s="11"/>
      <c r="J212" s="11"/>
    </row>
    <row r="213" spans="1:10" ht="15.75" customHeight="1" x14ac:dyDescent="0.2">
      <c r="A213" s="11"/>
      <c r="B213" s="11"/>
      <c r="C213" s="11"/>
      <c r="D213" s="11"/>
      <c r="E213" s="11"/>
      <c r="F213" s="11"/>
      <c r="G213" s="11"/>
      <c r="J213" s="11"/>
    </row>
    <row r="214" spans="1:10" ht="15.75" customHeight="1" x14ac:dyDescent="0.2">
      <c r="A214" s="11"/>
      <c r="B214" s="11"/>
      <c r="C214" s="11"/>
      <c r="D214" s="11"/>
      <c r="E214" s="11"/>
      <c r="F214" s="11"/>
      <c r="G214" s="11"/>
      <c r="J214" s="11"/>
    </row>
    <row r="215" spans="1:10" ht="15.75" customHeight="1" x14ac:dyDescent="0.2">
      <c r="A215" s="11"/>
      <c r="B215" s="11"/>
      <c r="C215" s="11"/>
      <c r="D215" s="11"/>
      <c r="E215" s="11"/>
      <c r="F215" s="11"/>
      <c r="G215" s="11"/>
      <c r="J215" s="11"/>
    </row>
    <row r="216" spans="1:10" ht="15.75" customHeight="1" x14ac:dyDescent="0.2">
      <c r="A216" s="11"/>
      <c r="B216" s="11"/>
      <c r="C216" s="11"/>
      <c r="D216" s="11"/>
      <c r="E216" s="11"/>
      <c r="F216" s="11"/>
      <c r="G216" s="11"/>
      <c r="J216" s="11"/>
    </row>
    <row r="217" spans="1:10" ht="15.75" customHeight="1" x14ac:dyDescent="0.2">
      <c r="A217" s="11"/>
      <c r="B217" s="11"/>
      <c r="C217" s="11"/>
      <c r="D217" s="11"/>
      <c r="E217" s="11"/>
      <c r="F217" s="11"/>
      <c r="G217" s="11"/>
      <c r="J217" s="11"/>
    </row>
    <row r="218" spans="1:10" ht="15.75" customHeight="1" x14ac:dyDescent="0.2">
      <c r="A218" s="11"/>
      <c r="B218" s="11"/>
      <c r="C218" s="11"/>
      <c r="D218" s="11"/>
      <c r="E218" s="11"/>
      <c r="F218" s="11"/>
      <c r="G218" s="11"/>
      <c r="J218" s="11"/>
    </row>
    <row r="219" spans="1:10" ht="15.75" customHeight="1" x14ac:dyDescent="0.2">
      <c r="A219" s="11"/>
      <c r="B219" s="11"/>
      <c r="C219" s="11"/>
      <c r="D219" s="11"/>
      <c r="E219" s="11"/>
      <c r="F219" s="11"/>
      <c r="G219" s="11"/>
      <c r="J219" s="11"/>
    </row>
    <row r="220" spans="1:10" ht="15.75" customHeight="1" x14ac:dyDescent="0.2">
      <c r="A220" s="11"/>
      <c r="B220" s="11"/>
      <c r="C220" s="11"/>
      <c r="D220" s="11"/>
      <c r="E220" s="11"/>
      <c r="F220" s="11"/>
      <c r="G220" s="11"/>
      <c r="J220" s="11"/>
    </row>
    <row r="221" spans="1:10" ht="15.75" customHeight="1" x14ac:dyDescent="0.2">
      <c r="A221" s="11"/>
      <c r="B221" s="11"/>
      <c r="C221" s="11"/>
      <c r="D221" s="11"/>
      <c r="E221" s="11"/>
      <c r="F221" s="11"/>
      <c r="G221" s="11"/>
      <c r="J221" s="11"/>
    </row>
    <row r="222" spans="1:10" ht="15.75" customHeight="1" x14ac:dyDescent="0.2">
      <c r="A222" s="11"/>
      <c r="B222" s="11"/>
      <c r="C222" s="11"/>
      <c r="D222" s="11"/>
      <c r="E222" s="11"/>
      <c r="F222" s="11"/>
      <c r="G222" s="11"/>
      <c r="J222" s="11"/>
    </row>
    <row r="223" spans="1:10" ht="15.75" customHeight="1" x14ac:dyDescent="0.2">
      <c r="A223" s="11"/>
      <c r="B223" s="11"/>
      <c r="C223" s="11"/>
      <c r="D223" s="11"/>
      <c r="E223" s="11"/>
      <c r="F223" s="11"/>
      <c r="G223" s="11"/>
      <c r="J223" s="11"/>
    </row>
    <row r="224" spans="1:10" ht="15.75" customHeight="1" x14ac:dyDescent="0.2">
      <c r="A224" s="11"/>
      <c r="B224" s="11"/>
      <c r="C224" s="11"/>
      <c r="D224" s="11"/>
      <c r="E224" s="11"/>
      <c r="F224" s="11"/>
      <c r="G224" s="11"/>
      <c r="J224" s="11"/>
    </row>
    <row r="225" spans="1:10" ht="15.75" customHeight="1" x14ac:dyDescent="0.2">
      <c r="A225" s="11"/>
      <c r="B225" s="11"/>
      <c r="C225" s="11"/>
      <c r="D225" s="11"/>
      <c r="E225" s="11"/>
      <c r="F225" s="11"/>
      <c r="G225" s="11"/>
      <c r="J225" s="11"/>
    </row>
    <row r="226" spans="1:10" ht="15.75" customHeight="1" x14ac:dyDescent="0.2">
      <c r="A226" s="11"/>
      <c r="B226" s="11"/>
      <c r="C226" s="11"/>
      <c r="D226" s="11"/>
      <c r="E226" s="11"/>
      <c r="F226" s="11"/>
      <c r="G226" s="11"/>
      <c r="J226" s="11"/>
    </row>
    <row r="227" spans="1:10" ht="15.75" customHeight="1" x14ac:dyDescent="0.2">
      <c r="A227" s="11"/>
      <c r="B227" s="11"/>
      <c r="C227" s="11"/>
      <c r="D227" s="11"/>
      <c r="E227" s="11"/>
      <c r="F227" s="11"/>
      <c r="G227" s="11"/>
      <c r="J227" s="11"/>
    </row>
    <row r="228" spans="1:10" ht="15.75" customHeight="1" x14ac:dyDescent="0.2">
      <c r="A228" s="11"/>
      <c r="B228" s="11"/>
      <c r="C228" s="11"/>
      <c r="D228" s="11"/>
      <c r="E228" s="11"/>
      <c r="F228" s="11"/>
      <c r="G228" s="11"/>
      <c r="J228" s="11"/>
    </row>
    <row r="229" spans="1:10" ht="15.75" customHeight="1" x14ac:dyDescent="0.2">
      <c r="A229" s="11"/>
      <c r="B229" s="11"/>
      <c r="C229" s="11"/>
      <c r="D229" s="11"/>
      <c r="E229" s="11"/>
      <c r="F229" s="11"/>
      <c r="G229" s="11"/>
      <c r="J229" s="11"/>
    </row>
    <row r="230" spans="1:10" ht="15.75" customHeight="1" x14ac:dyDescent="0.2">
      <c r="A230" s="11"/>
      <c r="B230" s="11"/>
      <c r="C230" s="11"/>
      <c r="D230" s="11"/>
      <c r="E230" s="11"/>
      <c r="F230" s="11"/>
      <c r="G230" s="11"/>
      <c r="J230" s="11"/>
    </row>
    <row r="231" spans="1:10" ht="15.75" customHeight="1" x14ac:dyDescent="0.2">
      <c r="A231" s="11"/>
      <c r="B231" s="11"/>
      <c r="C231" s="11"/>
      <c r="D231" s="11"/>
      <c r="E231" s="11"/>
      <c r="F231" s="11"/>
      <c r="G231" s="11"/>
      <c r="J231" s="11"/>
    </row>
    <row r="232" spans="1:10" ht="15.75" customHeight="1" x14ac:dyDescent="0.2">
      <c r="A232" s="11"/>
      <c r="B232" s="11"/>
      <c r="C232" s="11"/>
      <c r="D232" s="11"/>
      <c r="E232" s="11"/>
      <c r="F232" s="11"/>
      <c r="G232" s="11"/>
      <c r="J232" s="11"/>
    </row>
    <row r="233" spans="1:10" ht="15.75" customHeight="1" x14ac:dyDescent="0.2">
      <c r="A233" s="11"/>
      <c r="B233" s="11"/>
      <c r="C233" s="11"/>
      <c r="D233" s="11"/>
      <c r="E233" s="11"/>
      <c r="F233" s="11"/>
      <c r="G233" s="11"/>
      <c r="J233" s="11"/>
    </row>
    <row r="234" spans="1:10" ht="15.75" customHeight="1" x14ac:dyDescent="0.2">
      <c r="A234" s="11"/>
      <c r="B234" s="11"/>
      <c r="C234" s="11"/>
      <c r="D234" s="11"/>
      <c r="E234" s="11"/>
      <c r="F234" s="11"/>
      <c r="G234" s="11"/>
      <c r="J234" s="11"/>
    </row>
    <row r="235" spans="1:10" ht="15.75" customHeight="1" x14ac:dyDescent="0.2">
      <c r="A235" s="11"/>
      <c r="B235" s="11"/>
      <c r="C235" s="11"/>
      <c r="D235" s="11"/>
      <c r="E235" s="11"/>
      <c r="F235" s="11"/>
      <c r="G235" s="11"/>
      <c r="J235" s="11"/>
    </row>
    <row r="236" spans="1:10" ht="15.75" customHeight="1" x14ac:dyDescent="0.2">
      <c r="A236" s="11"/>
      <c r="B236" s="11"/>
      <c r="C236" s="11"/>
      <c r="D236" s="11"/>
      <c r="E236" s="11"/>
      <c r="F236" s="11"/>
      <c r="G236" s="11"/>
      <c r="J236" s="11"/>
    </row>
    <row r="237" spans="1:10" ht="15.75" customHeight="1" x14ac:dyDescent="0.2">
      <c r="A237" s="11"/>
      <c r="B237" s="11"/>
      <c r="C237" s="11"/>
      <c r="D237" s="11"/>
      <c r="E237" s="11"/>
      <c r="F237" s="11"/>
      <c r="G237" s="11"/>
      <c r="J237" s="11"/>
    </row>
    <row r="238" spans="1:10" ht="15.75" customHeight="1" x14ac:dyDescent="0.2">
      <c r="A238" s="11"/>
      <c r="B238" s="11"/>
      <c r="C238" s="11"/>
      <c r="D238" s="11"/>
      <c r="E238" s="11"/>
      <c r="F238" s="11"/>
      <c r="G238" s="11"/>
      <c r="J238" s="11"/>
    </row>
    <row r="239" spans="1:10" ht="15.75" customHeight="1" x14ac:dyDescent="0.2"/>
    <row r="240" spans="1:1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C12:G12"/>
    <mergeCell ref="E13:G13"/>
    <mergeCell ref="E14:G14"/>
    <mergeCell ref="E15:G15"/>
    <mergeCell ref="E16:G16"/>
  </mergeCells>
  <pageMargins left="0.5" right="0.5" top="0.75" bottom="0.5" header="0" footer="0"/>
  <pageSetup orientation="portrait"/>
  <headerFooter>
    <oddHeader>&amp;CSpaceX Q2 2026 Valuation — Summary</oddHeader>
    <oddFooter>&amp;LDialectic · Confidential&amp;RPage &amp;P of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92C2C"/>
    <pageSetUpPr fitToPage="1"/>
  </sheetPr>
  <dimension ref="A1:AA1002"/>
  <sheetViews>
    <sheetView showGridLines="0" showRowColHeaders="0" workbookViewId="0">
      <selection activeCell="F19" sqref="F19"/>
    </sheetView>
  </sheetViews>
  <sheetFormatPr baseColWidth="10" defaultColWidth="14.5" defaultRowHeight="15" customHeight="1" x14ac:dyDescent="0.2"/>
  <cols>
    <col min="1" max="1" width="4" customWidth="1"/>
    <col min="2" max="2" width="14" customWidth="1"/>
    <col min="3" max="3" width="35.1640625" customWidth="1"/>
    <col min="4" max="9" width="12" customWidth="1"/>
    <col min="10" max="10" width="43.5" customWidth="1"/>
    <col min="11" max="27" width="10.6640625" customWidth="1"/>
  </cols>
  <sheetData>
    <row r="1" spans="1:27" x14ac:dyDescent="0.2">
      <c r="A1" s="11"/>
      <c r="B1" s="11"/>
      <c r="C1" s="11"/>
      <c r="D1" s="11"/>
      <c r="E1" s="11"/>
      <c r="F1" s="11"/>
      <c r="G1" s="11"/>
      <c r="H1" s="11"/>
      <c r="I1" s="11"/>
      <c r="J1" s="11"/>
      <c r="K1" s="11"/>
      <c r="L1" s="11"/>
      <c r="M1" s="11"/>
      <c r="N1" s="11"/>
      <c r="O1" s="11"/>
      <c r="P1" s="11"/>
      <c r="Q1" s="11"/>
      <c r="R1" s="11"/>
      <c r="S1" s="11"/>
      <c r="T1" s="11"/>
      <c r="U1" s="11"/>
      <c r="V1" s="11"/>
      <c r="W1" s="11"/>
      <c r="X1" s="11"/>
      <c r="Y1" s="11"/>
      <c r="Z1" s="11"/>
      <c r="AA1" s="11"/>
    </row>
    <row r="2" spans="1:27" ht="19.5" customHeight="1" x14ac:dyDescent="0.2">
      <c r="A2" s="11"/>
      <c r="B2" s="113" t="s">
        <v>184</v>
      </c>
      <c r="C2" s="11"/>
      <c r="D2" s="11"/>
      <c r="E2" s="11"/>
      <c r="F2" s="11"/>
      <c r="G2" s="11"/>
      <c r="H2" s="11"/>
      <c r="I2" s="11"/>
      <c r="J2" s="11"/>
      <c r="K2" s="11"/>
      <c r="L2" s="11"/>
      <c r="M2" s="11"/>
      <c r="N2" s="11"/>
      <c r="O2" s="11"/>
      <c r="P2" s="11"/>
      <c r="Q2" s="11"/>
      <c r="R2" s="11"/>
      <c r="S2" s="11"/>
      <c r="T2" s="11"/>
      <c r="U2" s="11"/>
      <c r="V2" s="11"/>
      <c r="W2" s="11"/>
      <c r="X2" s="11"/>
      <c r="Y2" s="11"/>
      <c r="Z2" s="11"/>
      <c r="AA2" s="11"/>
    </row>
    <row r="3" spans="1:27" ht="15" customHeight="1" x14ac:dyDescent="0.2">
      <c r="A3" s="11"/>
      <c r="B3" s="49" t="s">
        <v>185</v>
      </c>
      <c r="C3" s="11"/>
      <c r="D3" s="11"/>
      <c r="E3" s="11"/>
      <c r="F3" s="11"/>
      <c r="G3" s="11"/>
      <c r="H3" s="11"/>
      <c r="I3" s="11"/>
      <c r="J3" s="11"/>
      <c r="K3" s="11"/>
      <c r="L3" s="11"/>
      <c r="M3" s="11"/>
      <c r="N3" s="11"/>
      <c r="O3" s="11"/>
      <c r="P3" s="11"/>
      <c r="Q3" s="11"/>
      <c r="R3" s="11"/>
      <c r="S3" s="11"/>
      <c r="T3" s="11"/>
      <c r="U3" s="11"/>
      <c r="V3" s="11"/>
      <c r="W3" s="11"/>
      <c r="X3" s="11"/>
      <c r="Y3" s="11"/>
      <c r="Z3" s="11"/>
      <c r="AA3" s="11"/>
    </row>
    <row r="4" spans="1:27" x14ac:dyDescent="0.2">
      <c r="A4" s="11"/>
      <c r="B4" s="11"/>
      <c r="C4" s="11"/>
      <c r="D4" s="11"/>
      <c r="E4" s="11"/>
      <c r="F4" s="11"/>
      <c r="G4" s="11"/>
      <c r="H4" s="11"/>
      <c r="I4" s="11"/>
      <c r="J4" s="11"/>
      <c r="K4" s="11"/>
      <c r="L4" s="11"/>
      <c r="M4" s="11"/>
      <c r="N4" s="11"/>
      <c r="O4" s="11"/>
      <c r="P4" s="11"/>
      <c r="Q4" s="11"/>
      <c r="R4" s="11"/>
      <c r="S4" s="11"/>
      <c r="T4" s="11"/>
      <c r="U4" s="11"/>
      <c r="V4" s="11"/>
      <c r="W4" s="11"/>
      <c r="X4" s="11"/>
      <c r="Y4" s="11"/>
      <c r="Z4" s="11"/>
      <c r="AA4" s="11"/>
    </row>
    <row r="5" spans="1:27" ht="15" customHeight="1" x14ac:dyDescent="0.2">
      <c r="A5" s="11"/>
      <c r="B5" s="114" t="s">
        <v>186</v>
      </c>
      <c r="C5" s="115">
        <f>Assumptions!C15</f>
        <v>9.0037500000000006E-2</v>
      </c>
      <c r="D5" s="114" t="s">
        <v>187</v>
      </c>
      <c r="E5" s="115">
        <f>Assumptions!C16</f>
        <v>0.04</v>
      </c>
      <c r="F5" s="114" t="s">
        <v>126</v>
      </c>
      <c r="G5" s="115" t="s">
        <v>188</v>
      </c>
      <c r="H5" s="11"/>
      <c r="I5" s="11"/>
      <c r="J5" s="11"/>
      <c r="K5" s="11"/>
      <c r="L5" s="11"/>
      <c r="M5" s="11"/>
      <c r="N5" s="11"/>
      <c r="O5" s="11"/>
      <c r="P5" s="11"/>
      <c r="Q5" s="11"/>
      <c r="R5" s="11"/>
      <c r="S5" s="11"/>
      <c r="T5" s="11"/>
      <c r="U5" s="11"/>
      <c r="V5" s="11"/>
      <c r="W5" s="11"/>
      <c r="X5" s="11"/>
      <c r="Y5" s="11"/>
      <c r="Z5" s="11"/>
      <c r="AA5" s="11"/>
    </row>
    <row r="6" spans="1:27" x14ac:dyDescent="0.2">
      <c r="A6" s="11"/>
      <c r="B6" s="11"/>
      <c r="C6" s="11"/>
      <c r="D6" s="11"/>
      <c r="E6" s="11"/>
      <c r="F6" s="11"/>
      <c r="G6" s="11"/>
      <c r="H6" s="11"/>
      <c r="I6" s="11"/>
      <c r="J6" s="11"/>
      <c r="K6" s="11"/>
      <c r="L6" s="11"/>
      <c r="M6" s="11"/>
      <c r="N6" s="11"/>
      <c r="O6" s="11"/>
      <c r="P6" s="11"/>
      <c r="Q6" s="11"/>
      <c r="R6" s="11"/>
      <c r="S6" s="11"/>
      <c r="T6" s="11"/>
      <c r="U6" s="11"/>
      <c r="V6" s="11"/>
      <c r="W6" s="11"/>
      <c r="X6" s="11"/>
      <c r="Y6" s="11"/>
      <c r="Z6" s="11"/>
      <c r="AA6" s="11"/>
    </row>
    <row r="7" spans="1:27" ht="24.75" customHeight="1" x14ac:dyDescent="0.2">
      <c r="A7" s="116"/>
      <c r="B7" s="117" t="s">
        <v>189</v>
      </c>
      <c r="C7" s="117" t="s">
        <v>190</v>
      </c>
      <c r="D7" s="117" t="s">
        <v>191</v>
      </c>
      <c r="E7" s="117" t="s">
        <v>192</v>
      </c>
      <c r="F7" s="117" t="s">
        <v>193</v>
      </c>
      <c r="G7" s="117" t="s">
        <v>194</v>
      </c>
      <c r="H7" s="117" t="s">
        <v>195</v>
      </c>
      <c r="I7" s="117" t="s">
        <v>196</v>
      </c>
      <c r="J7" s="117" t="s">
        <v>197</v>
      </c>
      <c r="K7" s="118"/>
      <c r="L7" s="118"/>
      <c r="M7" s="118"/>
      <c r="N7" s="118"/>
      <c r="O7" s="118"/>
      <c r="P7" s="117" t="s">
        <v>198</v>
      </c>
      <c r="Q7" s="118"/>
      <c r="R7" s="118"/>
      <c r="S7" s="118"/>
      <c r="T7" s="118"/>
      <c r="U7" s="117" t="s">
        <v>199</v>
      </c>
      <c r="V7" s="118"/>
      <c r="W7" s="118"/>
      <c r="X7" s="118"/>
      <c r="Y7" s="118"/>
      <c r="Z7" s="118"/>
      <c r="AA7" s="119"/>
    </row>
    <row r="8" spans="1:27" ht="15" customHeight="1" x14ac:dyDescent="0.2">
      <c r="A8" s="120"/>
      <c r="B8" s="121"/>
      <c r="C8" s="121"/>
      <c r="D8" s="121"/>
      <c r="E8" s="121"/>
      <c r="F8" s="121"/>
      <c r="G8" s="121"/>
      <c r="H8" s="121"/>
      <c r="I8" s="121"/>
      <c r="J8" s="121"/>
      <c r="K8" s="122"/>
      <c r="L8" s="122"/>
      <c r="M8" s="122"/>
      <c r="N8" s="122"/>
      <c r="O8" s="122"/>
      <c r="P8" s="123" t="s">
        <v>200</v>
      </c>
      <c r="Q8" s="124" t="s">
        <v>201</v>
      </c>
      <c r="R8" s="124" t="s">
        <v>202</v>
      </c>
      <c r="S8" s="124" t="s">
        <v>203</v>
      </c>
      <c r="T8" s="122"/>
      <c r="U8" s="124" t="s">
        <v>200</v>
      </c>
      <c r="V8" s="124" t="s">
        <v>204</v>
      </c>
      <c r="W8" s="124" t="s">
        <v>205</v>
      </c>
      <c r="X8" s="124" t="s">
        <v>206</v>
      </c>
      <c r="Y8" s="124" t="s">
        <v>207</v>
      </c>
      <c r="Z8" s="124" t="s">
        <v>208</v>
      </c>
      <c r="AA8" s="125" t="s">
        <v>209</v>
      </c>
    </row>
    <row r="9" spans="1:27" ht="15" customHeight="1" x14ac:dyDescent="0.2">
      <c r="A9" s="109">
        <v>1</v>
      </c>
      <c r="B9" s="126" t="s">
        <v>210</v>
      </c>
      <c r="C9" s="127" t="s">
        <v>154</v>
      </c>
      <c r="D9" s="128">
        <f>SUMPRODUCT(Launch_Services!C43:L43,$C$26:$L$26)</f>
        <v>54862.627566630254</v>
      </c>
      <c r="E9" s="128">
        <f>(Launch_Services!L43*(1+$E$5)/($C$5-$E$5))*$L$26</f>
        <v>269033.82442125754</v>
      </c>
      <c r="F9" s="128">
        <f t="shared" ref="F9:F20" si="0">D9+E9</f>
        <v>323896.45198788779</v>
      </c>
      <c r="G9" s="128">
        <f>F9*IFERROR(Launch_Services!L30/MAX(0.001,Launch_Services!L31),0.7)*0.7</f>
        <v>76260.26474824964</v>
      </c>
      <c r="H9" s="128">
        <f>F9*MIN(2,MAX(1,IFERROR(Launch_Services!L32/MAX(0.001,Launch_Services!L31),1.4)))*1.1</f>
        <v>712572.19437335315</v>
      </c>
      <c r="I9" s="129">
        <f t="shared" ref="I9:I20" si="1">F9/$F$21</f>
        <v>0.14351953895476907</v>
      </c>
      <c r="J9" s="126" t="s">
        <v>211</v>
      </c>
      <c r="K9" s="127"/>
      <c r="L9" s="127"/>
      <c r="M9" s="127"/>
      <c r="N9" s="127"/>
      <c r="O9" s="127"/>
      <c r="P9" s="127" t="s">
        <v>212</v>
      </c>
      <c r="Q9" s="127">
        <f>G10/1000</f>
        <v>83.699617616939918</v>
      </c>
      <c r="R9" s="127">
        <f>F10/1000</f>
        <v>744.56900290970714</v>
      </c>
      <c r="S9" s="127">
        <f>H10/1000</f>
        <v>1638.0518064013559</v>
      </c>
      <c r="T9" s="127"/>
      <c r="U9" s="127" t="s">
        <v>212</v>
      </c>
      <c r="V9" s="127">
        <f>F10/1000</f>
        <v>744.56900290970714</v>
      </c>
      <c r="W9" s="127">
        <f>V9</f>
        <v>744.56900290970714</v>
      </c>
      <c r="X9" s="127">
        <f>G10/1000</f>
        <v>83.699617616939918</v>
      </c>
      <c r="Y9" s="127">
        <f>X9</f>
        <v>83.699617616939918</v>
      </c>
      <c r="Z9" s="127">
        <f>H10/1000</f>
        <v>1638.0518064013559</v>
      </c>
      <c r="AA9" s="130">
        <f>Z9</f>
        <v>1638.0518064013559</v>
      </c>
    </row>
    <row r="10" spans="1:27" ht="15" customHeight="1" x14ac:dyDescent="0.2">
      <c r="A10" s="131">
        <v>2</v>
      </c>
      <c r="B10" s="132" t="s">
        <v>210</v>
      </c>
      <c r="C10" s="133" t="s">
        <v>212</v>
      </c>
      <c r="D10" s="134">
        <f>SUMPRODUCT(Starlink!C43:L43,$C$26:$L$26)</f>
        <v>130980.71154402717</v>
      </c>
      <c r="E10" s="134">
        <f>(Starlink!L43*(1+$E$5)/($C$5-$E$5))*$L$26</f>
        <v>613588.29136567994</v>
      </c>
      <c r="F10" s="134">
        <f t="shared" si="0"/>
        <v>744569.00290970714</v>
      </c>
      <c r="G10" s="134">
        <f>F10*IFERROR(Starlink!L30/MAX(0.001,Starlink!L31),0.7)*0.7</f>
        <v>83699.617616939911</v>
      </c>
      <c r="H10" s="134">
        <f>F10*MIN(2,MAX(1,IFERROR(Starlink!L32/MAX(0.001,Starlink!L31),1.4)))*1.1</f>
        <v>1638051.8064013559</v>
      </c>
      <c r="I10" s="135">
        <f t="shared" si="1"/>
        <v>0.32992087243243207</v>
      </c>
      <c r="J10" s="132" t="s">
        <v>211</v>
      </c>
      <c r="K10" s="133"/>
      <c r="L10" s="133"/>
      <c r="M10" s="133"/>
      <c r="N10" s="133"/>
      <c r="O10" s="133"/>
      <c r="P10" s="133" t="s">
        <v>213</v>
      </c>
      <c r="Q10" s="133">
        <f>G15/1000</f>
        <v>28.292796594436986</v>
      </c>
      <c r="R10" s="133">
        <f>F15/1000</f>
        <v>379.86153941036076</v>
      </c>
      <c r="S10" s="133">
        <f>H15/1000</f>
        <v>835.6953867027936</v>
      </c>
      <c r="T10" s="133"/>
      <c r="U10" s="133" t="s">
        <v>213</v>
      </c>
      <c r="V10" s="133">
        <f>F15/1000</f>
        <v>379.86153941036076</v>
      </c>
      <c r="W10" s="133">
        <f t="shared" ref="W10:W20" si="2">W9+V10</f>
        <v>1124.4305423200678</v>
      </c>
      <c r="X10" s="133">
        <f>G15/1000</f>
        <v>28.292796594436986</v>
      </c>
      <c r="Y10" s="133">
        <f t="shared" ref="Y10:Y20" si="3">Y9+X10</f>
        <v>111.99241421137691</v>
      </c>
      <c r="Z10" s="133">
        <f>H15/1000</f>
        <v>835.6953867027936</v>
      </c>
      <c r="AA10" s="136">
        <f t="shared" ref="AA10:AA20" si="4">AA9+Z10</f>
        <v>2473.7471931041496</v>
      </c>
    </row>
    <row r="11" spans="1:27" ht="15" customHeight="1" x14ac:dyDescent="0.2">
      <c r="A11" s="109">
        <v>3</v>
      </c>
      <c r="B11" s="126" t="s">
        <v>210</v>
      </c>
      <c r="C11" s="127" t="s">
        <v>214</v>
      </c>
      <c r="D11" s="128">
        <f>SUMPRODUCT(Starshield!C43:L43,$C$26:$L$26)</f>
        <v>34177.94930125527</v>
      </c>
      <c r="E11" s="128">
        <f>(Starshield!L43*(1+$E$5)/($C$5-$E$5))*$L$26</f>
        <v>155878.84214518857</v>
      </c>
      <c r="F11" s="128">
        <f t="shared" si="0"/>
        <v>190056.79144644382</v>
      </c>
      <c r="G11" s="128">
        <f>F11*IFERROR(Starshield!L30/MAX(0.001,Starshield!L31),0.7)*0.7</f>
        <v>42070.067425641086</v>
      </c>
      <c r="H11" s="128">
        <f>F11*MIN(2,MAX(1,IFERROR(Starshield!L32/MAX(0.001,Starshield!L31),1.4)))*1.1</f>
        <v>418124.94118217647</v>
      </c>
      <c r="I11" s="129">
        <f t="shared" si="1"/>
        <v>8.4214763441238127E-2</v>
      </c>
      <c r="J11" s="126" t="s">
        <v>211</v>
      </c>
      <c r="K11" s="127"/>
      <c r="L11" s="127"/>
      <c r="M11" s="127"/>
      <c r="N11" s="127"/>
      <c r="O11" s="127"/>
      <c r="P11" s="127" t="s">
        <v>215</v>
      </c>
      <c r="Q11" s="127">
        <f>G9/1000</f>
        <v>76.260264748249639</v>
      </c>
      <c r="R11" s="127">
        <f>F9/1000</f>
        <v>323.89645198788781</v>
      </c>
      <c r="S11" s="127">
        <f>H9/1000</f>
        <v>712.57219437335311</v>
      </c>
      <c r="T11" s="127"/>
      <c r="U11" s="127" t="s">
        <v>215</v>
      </c>
      <c r="V11" s="127">
        <f>F9/1000</f>
        <v>323.89645198788781</v>
      </c>
      <c r="W11" s="127">
        <f t="shared" si="2"/>
        <v>1448.3269943079556</v>
      </c>
      <c r="X11" s="127">
        <f>G9/1000</f>
        <v>76.260264748249639</v>
      </c>
      <c r="Y11" s="127">
        <f t="shared" si="3"/>
        <v>188.25267895962656</v>
      </c>
      <c r="Z11" s="127">
        <f>H9/1000</f>
        <v>712.57219437335311</v>
      </c>
      <c r="AA11" s="130">
        <f t="shared" si="4"/>
        <v>3186.3193874775025</v>
      </c>
    </row>
    <row r="12" spans="1:27" ht="15" customHeight="1" x14ac:dyDescent="0.2">
      <c r="A12" s="131">
        <v>4</v>
      </c>
      <c r="B12" s="132" t="s">
        <v>210</v>
      </c>
      <c r="C12" s="133" t="s">
        <v>216</v>
      </c>
      <c r="D12" s="134">
        <f>SUMPRODUCT(xAI_Software!C43:L43,$C$26:$L$26)</f>
        <v>13442.087141393549</v>
      </c>
      <c r="E12" s="134">
        <f>(xAI_Software!L43*(1+$E$5)/($C$5-$E$5))*$L$26</f>
        <v>72503.162275745868</v>
      </c>
      <c r="F12" s="134">
        <f t="shared" si="0"/>
        <v>85945.249417139421</v>
      </c>
      <c r="G12" s="134">
        <f>F12*IFERROR(xAI_Software!L30/MAX(0.001,xAI_Software!L31),0.7)*0.7</f>
        <v>13413.769156544457</v>
      </c>
      <c r="H12" s="134">
        <f>F12*MIN(2,MAX(1,IFERROR(xAI_Software!L32/MAX(0.001,xAI_Software!L31),1.4)))*1.1</f>
        <v>189079.54871770676</v>
      </c>
      <c r="I12" s="135">
        <f t="shared" si="1"/>
        <v>3.8082610957904994E-2</v>
      </c>
      <c r="J12" s="132" t="s">
        <v>211</v>
      </c>
      <c r="K12" s="133"/>
      <c r="L12" s="133"/>
      <c r="M12" s="133"/>
      <c r="N12" s="133"/>
      <c r="O12" s="133"/>
      <c r="P12" s="133" t="s">
        <v>217</v>
      </c>
      <c r="Q12" s="133">
        <f>G13/1000</f>
        <v>58.81741623833296</v>
      </c>
      <c r="R12" s="133">
        <f>F13/1000</f>
        <v>328.72531960090345</v>
      </c>
      <c r="S12" s="133">
        <f>H13/1000</f>
        <v>723.19570312198766</v>
      </c>
      <c r="T12" s="133"/>
      <c r="U12" s="133" t="s">
        <v>217</v>
      </c>
      <c r="V12" s="133">
        <f>F13/1000</f>
        <v>328.72531960090345</v>
      </c>
      <c r="W12" s="133">
        <f t="shared" si="2"/>
        <v>1777.0523139088591</v>
      </c>
      <c r="X12" s="133">
        <f>G13/1000</f>
        <v>58.81741623833296</v>
      </c>
      <c r="Y12" s="133">
        <f t="shared" si="3"/>
        <v>247.07009519795952</v>
      </c>
      <c r="Z12" s="133">
        <f>H13/1000</f>
        <v>723.19570312198766</v>
      </c>
      <c r="AA12" s="136">
        <f t="shared" si="4"/>
        <v>3909.5150905994901</v>
      </c>
    </row>
    <row r="13" spans="1:27" ht="15" customHeight="1" x14ac:dyDescent="0.2">
      <c r="A13" s="109">
        <v>5</v>
      </c>
      <c r="B13" s="126" t="s">
        <v>210</v>
      </c>
      <c r="C13" s="127" t="s">
        <v>217</v>
      </c>
      <c r="D13" s="128">
        <f>SUMPRODUCT(Colossus_DCs!C43:L43,$C$26:$L$26)</f>
        <v>60527.58309695607</v>
      </c>
      <c r="E13" s="128">
        <f>(Colossus_DCs!L43*(1+$E$5)/($C$5-$E$5))*$L$26</f>
        <v>268197.73650394735</v>
      </c>
      <c r="F13" s="128">
        <f t="shared" si="0"/>
        <v>328725.31960090343</v>
      </c>
      <c r="G13" s="128">
        <f>F13*IFERROR(Colossus_DCs!L30/MAX(0.001,Colossus_DCs!L31),0.7)*0.7</f>
        <v>58817.41623833296</v>
      </c>
      <c r="H13" s="128">
        <f>F13*MIN(2,MAX(1,IFERROR(Colossus_DCs!L32/MAX(0.001,Colossus_DCs!L31),1.4)))*1.1</f>
        <v>723195.70312198764</v>
      </c>
      <c r="I13" s="129">
        <f t="shared" si="1"/>
        <v>0.14565922541703244</v>
      </c>
      <c r="J13" s="126" t="s">
        <v>211</v>
      </c>
      <c r="K13" s="127"/>
      <c r="L13" s="127"/>
      <c r="M13" s="127"/>
      <c r="N13" s="127"/>
      <c r="O13" s="127"/>
      <c r="P13" s="127" t="s">
        <v>214</v>
      </c>
      <c r="Q13" s="127">
        <f t="shared" ref="Q13:Q14" si="5">G11/1000</f>
        <v>42.070067425641085</v>
      </c>
      <c r="R13" s="127">
        <f t="shared" ref="R13:R14" si="6">F11/1000</f>
        <v>190.05679144644381</v>
      </c>
      <c r="S13" s="127">
        <f t="shared" ref="S13:S14" si="7">H11/1000</f>
        <v>418.12494118217649</v>
      </c>
      <c r="T13" s="127"/>
      <c r="U13" s="127" t="s">
        <v>214</v>
      </c>
      <c r="V13" s="127">
        <f t="shared" ref="V13:V14" si="8">F11/1000</f>
        <v>190.05679144644381</v>
      </c>
      <c r="W13" s="127">
        <f t="shared" si="2"/>
        <v>1967.109105355303</v>
      </c>
      <c r="X13" s="127">
        <f t="shared" ref="X13:X14" si="9">G11/1000</f>
        <v>42.070067425641085</v>
      </c>
      <c r="Y13" s="127">
        <f t="shared" si="3"/>
        <v>289.14016262360059</v>
      </c>
      <c r="Z13" s="127">
        <f t="shared" ref="Z13:Z14" si="10">H11/1000</f>
        <v>418.12494118217649</v>
      </c>
      <c r="AA13" s="130">
        <f t="shared" si="4"/>
        <v>4327.6400317816669</v>
      </c>
    </row>
    <row r="14" spans="1:27" ht="15" customHeight="1" x14ac:dyDescent="0.2">
      <c r="A14" s="131">
        <v>6</v>
      </c>
      <c r="B14" s="132" t="s">
        <v>210</v>
      </c>
      <c r="C14" s="133" t="s">
        <v>156</v>
      </c>
      <c r="D14" s="134">
        <f>SUMPRODUCT('Crewed Trips'!C43:L43,$C$26:$L$26)</f>
        <v>14714.373430980351</v>
      </c>
      <c r="E14" s="134">
        <f>('Crewed Trips'!L43*(1+$E$5)/($C$5-$E$5))*$L$26</f>
        <v>48774.974209148699</v>
      </c>
      <c r="F14" s="134">
        <f t="shared" si="0"/>
        <v>63489.347640129054</v>
      </c>
      <c r="G14" s="134">
        <f>F14*IFERROR('Crewed Trips'!L30/MAX(0.001,'Crewed Trips'!L31),0.7)*0.7</f>
        <v>6968.9925309554055</v>
      </c>
      <c r="H14" s="134">
        <f>F14*MIN(2,MAX(1,IFERROR('Crewed Trips'!L32/MAX(0.001,'Crewed Trips'!L31),1.4)))*1.1</f>
        <v>139676.56480828393</v>
      </c>
      <c r="I14" s="135">
        <f t="shared" si="1"/>
        <v>2.8132330088602272E-2</v>
      </c>
      <c r="J14" s="132" t="s">
        <v>211</v>
      </c>
      <c r="K14" s="133"/>
      <c r="L14" s="133"/>
      <c r="M14" s="133"/>
      <c r="N14" s="133"/>
      <c r="O14" s="133"/>
      <c r="P14" s="133" t="s">
        <v>216</v>
      </c>
      <c r="Q14" s="133">
        <f t="shared" si="5"/>
        <v>13.413769156544456</v>
      </c>
      <c r="R14" s="133">
        <f t="shared" si="6"/>
        <v>85.945249417139422</v>
      </c>
      <c r="S14" s="133">
        <f t="shared" si="7"/>
        <v>189.07954871770676</v>
      </c>
      <c r="T14" s="133"/>
      <c r="U14" s="133" t="s">
        <v>216</v>
      </c>
      <c r="V14" s="133">
        <f t="shared" si="8"/>
        <v>85.945249417139422</v>
      </c>
      <c r="W14" s="133">
        <f t="shared" si="2"/>
        <v>2053.0543547724424</v>
      </c>
      <c r="X14" s="133">
        <f t="shared" si="9"/>
        <v>13.413769156544456</v>
      </c>
      <c r="Y14" s="133">
        <f t="shared" si="3"/>
        <v>302.55393178014504</v>
      </c>
      <c r="Z14" s="133">
        <f t="shared" si="10"/>
        <v>189.07954871770676</v>
      </c>
      <c r="AA14" s="136">
        <f t="shared" si="4"/>
        <v>4516.7195804993735</v>
      </c>
    </row>
    <row r="15" spans="1:27" ht="15" customHeight="1" x14ac:dyDescent="0.2">
      <c r="A15" s="109">
        <v>7</v>
      </c>
      <c r="B15" s="126" t="s">
        <v>218</v>
      </c>
      <c r="C15" s="127" t="s">
        <v>213</v>
      </c>
      <c r="D15" s="128">
        <f>SUMPRODUCT(Starlink_D2C!C43:L43,$C$26:$L$26)</f>
        <v>47415.049682462653</v>
      </c>
      <c r="E15" s="128">
        <f>(Starlink_D2C!L43*(1+$E$5)/($C$5-$E$5))*$L$26</f>
        <v>332446.48972789809</v>
      </c>
      <c r="F15" s="128">
        <f t="shared" si="0"/>
        <v>379861.53941036074</v>
      </c>
      <c r="G15" s="128">
        <f>F15*IFERROR(Starlink_D2C!L30/MAX(0.001,Starlink_D2C!L31),0.7)*0.7</f>
        <v>28292.796594436986</v>
      </c>
      <c r="H15" s="128">
        <f>F15*MIN(2,MAX(1,IFERROR(Starlink_D2C!L32/MAX(0.001,Starlink_D2C!L31),1.4)))*1.1</f>
        <v>835695.38670279365</v>
      </c>
      <c r="I15" s="129">
        <f t="shared" si="1"/>
        <v>0.16831784562080512</v>
      </c>
      <c r="J15" s="126" t="s">
        <v>219</v>
      </c>
      <c r="K15" s="127"/>
      <c r="L15" s="127"/>
      <c r="M15" s="127"/>
      <c r="N15" s="127"/>
      <c r="O15" s="127"/>
      <c r="P15" s="127" t="s">
        <v>156</v>
      </c>
      <c r="Q15" s="127">
        <f>G14/1000</f>
        <v>6.9689925309554059</v>
      </c>
      <c r="R15" s="127">
        <f>F14/1000</f>
        <v>63.489347640129054</v>
      </c>
      <c r="S15" s="127">
        <f>H14/1000</f>
        <v>139.67656480828393</v>
      </c>
      <c r="T15" s="127"/>
      <c r="U15" s="127" t="s">
        <v>156</v>
      </c>
      <c r="V15" s="127">
        <f>F14/1000</f>
        <v>63.489347640129054</v>
      </c>
      <c r="W15" s="127">
        <f t="shared" si="2"/>
        <v>2116.5437024125713</v>
      </c>
      <c r="X15" s="127">
        <f>G14/1000</f>
        <v>6.9689925309554059</v>
      </c>
      <c r="Y15" s="127">
        <f t="shared" si="3"/>
        <v>309.52292431110044</v>
      </c>
      <c r="Z15" s="127">
        <f>H14/1000</f>
        <v>139.67656480828393</v>
      </c>
      <c r="AA15" s="130">
        <f t="shared" si="4"/>
        <v>4656.3961453076572</v>
      </c>
    </row>
    <row r="16" spans="1:27" ht="15" customHeight="1" x14ac:dyDescent="0.2">
      <c r="A16" s="131">
        <v>8</v>
      </c>
      <c r="B16" s="132" t="s">
        <v>218</v>
      </c>
      <c r="C16" s="133" t="s">
        <v>158</v>
      </c>
      <c r="D16" s="134">
        <f>SUMPRODUCT(Other_Services!C43:L43,$C$26:$L$26)</f>
        <v>1118.077536836757</v>
      </c>
      <c r="E16" s="134">
        <f>(Other_Services!L43*(1+$E$5)/($C$5-$E$5))*$L$26</f>
        <v>4989.895391188953</v>
      </c>
      <c r="F16" s="134">
        <f t="shared" si="0"/>
        <v>6107.9729280257097</v>
      </c>
      <c r="G16" s="134">
        <f>F16*IFERROR(Other_Services!L30/MAX(0.001,Other_Services!L31),0.7)*0.7</f>
        <v>497.29509453765411</v>
      </c>
      <c r="H16" s="134">
        <f>F16*MIN(2,MAX(1,IFERROR(Other_Services!L32/MAX(0.001,Other_Services!L31),1.4)))*1.1</f>
        <v>13437.540441656562</v>
      </c>
      <c r="I16" s="135">
        <f t="shared" si="1"/>
        <v>2.7064620597055567E-3</v>
      </c>
      <c r="J16" s="132" t="s">
        <v>220</v>
      </c>
      <c r="K16" s="133"/>
      <c r="L16" s="133"/>
      <c r="M16" s="133"/>
      <c r="N16" s="133"/>
      <c r="O16" s="133"/>
      <c r="P16" s="133" t="s">
        <v>221</v>
      </c>
      <c r="Q16" s="133">
        <f>G18/1000</f>
        <v>6.2297376484760205</v>
      </c>
      <c r="R16" s="133">
        <f>F18/1000</f>
        <v>53.956821204035307</v>
      </c>
      <c r="S16" s="133">
        <f>H18/1000</f>
        <v>118.7050066488777</v>
      </c>
      <c r="T16" s="133"/>
      <c r="U16" s="133" t="s">
        <v>221</v>
      </c>
      <c r="V16" s="133">
        <f>F18/1000</f>
        <v>53.956821204035307</v>
      </c>
      <c r="W16" s="133">
        <f t="shared" si="2"/>
        <v>2170.5005236166066</v>
      </c>
      <c r="X16" s="133">
        <f>G18/1000</f>
        <v>6.2297376484760205</v>
      </c>
      <c r="Y16" s="133">
        <f t="shared" si="3"/>
        <v>315.75266195957647</v>
      </c>
      <c r="Z16" s="133">
        <f>H18/1000</f>
        <v>118.7050066488777</v>
      </c>
      <c r="AA16" s="136">
        <f t="shared" si="4"/>
        <v>4775.1011519565345</v>
      </c>
    </row>
    <row r="17" spans="1:27" ht="15" customHeight="1" x14ac:dyDescent="0.2">
      <c r="A17" s="109">
        <v>9</v>
      </c>
      <c r="B17" s="126" t="s">
        <v>218</v>
      </c>
      <c r="C17" s="127" t="s">
        <v>174</v>
      </c>
      <c r="D17" s="128">
        <f>SUMPRODUCT('X Platform'!C43:L43,$C$26:$L$26)</f>
        <v>10371.257754695467</v>
      </c>
      <c r="E17" s="128">
        <f>('X Platform'!L43*(1+$E$5)/($C$5-$E$5))*$L$26</f>
        <v>43103.676513538165</v>
      </c>
      <c r="F17" s="128">
        <f t="shared" si="0"/>
        <v>53474.934268233628</v>
      </c>
      <c r="G17" s="128">
        <f>F17*IFERROR('X Platform'!L30/MAX(0.001,'X Platform'!L31),0.7)*0.7</f>
        <v>7846.3845105988512</v>
      </c>
      <c r="H17" s="128">
        <f>F17*MIN(2,MAX(1,IFERROR('X Platform'!L32/MAX(0.001,'X Platform'!L31),1.4)))*1.1</f>
        <v>117644.855390114</v>
      </c>
      <c r="I17" s="129">
        <f t="shared" si="1"/>
        <v>2.3694911953220373E-2</v>
      </c>
      <c r="J17" s="126" t="s">
        <v>222</v>
      </c>
      <c r="K17" s="127"/>
      <c r="L17" s="127"/>
      <c r="M17" s="127"/>
      <c r="N17" s="127"/>
      <c r="O17" s="127"/>
      <c r="P17" s="127" t="s">
        <v>174</v>
      </c>
      <c r="Q17" s="127">
        <f>G17/1000</f>
        <v>7.8463845105988508</v>
      </c>
      <c r="R17" s="127">
        <f>F17/1000</f>
        <v>53.474934268233625</v>
      </c>
      <c r="S17" s="127">
        <f>H17/1000</f>
        <v>117.644855390114</v>
      </c>
      <c r="T17" s="127"/>
      <c r="U17" s="127" t="s">
        <v>174</v>
      </c>
      <c r="V17" s="127">
        <f>F17/1000</f>
        <v>53.474934268233625</v>
      </c>
      <c r="W17" s="127">
        <f t="shared" si="2"/>
        <v>2223.9754578848401</v>
      </c>
      <c r="X17" s="127">
        <f>G17/1000</f>
        <v>7.8463845105988508</v>
      </c>
      <c r="Y17" s="127">
        <f t="shared" si="3"/>
        <v>323.59904647017532</v>
      </c>
      <c r="Z17" s="127">
        <f>H17/1000</f>
        <v>117.644855390114</v>
      </c>
      <c r="AA17" s="130">
        <f t="shared" si="4"/>
        <v>4892.7460073466482</v>
      </c>
    </row>
    <row r="18" spans="1:27" ht="15.75" customHeight="1" x14ac:dyDescent="0.2">
      <c r="A18" s="131">
        <v>10</v>
      </c>
      <c r="B18" s="132" t="s">
        <v>218</v>
      </c>
      <c r="C18" s="133" t="s">
        <v>176</v>
      </c>
      <c r="D18" s="134">
        <f>SUMPRODUCT(Terafab!C43:L43,$C$26:$L$26)</f>
        <v>5193.873363617171</v>
      </c>
      <c r="E18" s="134">
        <f>(Terafab!L43*(1+$E$5)/($C$5-$E$5))*$L$26</f>
        <v>48762.947840418143</v>
      </c>
      <c r="F18" s="134">
        <f t="shared" si="0"/>
        <v>53956.82120403531</v>
      </c>
      <c r="G18" s="134">
        <f>F18*IFERROR(Terafab!L30/MAX(0.001,Terafab!L31),0.7)*0.7</f>
        <v>6229.7376484760207</v>
      </c>
      <c r="H18" s="134">
        <f>F18*MIN(2,MAX(1,IFERROR(Terafab!L32/MAX(0.001,Terafab!L31),1.4)))*1.1</f>
        <v>118705.00664887769</v>
      </c>
      <c r="I18" s="137">
        <f t="shared" si="1"/>
        <v>2.3908437573615778E-2</v>
      </c>
      <c r="J18" s="133" t="s">
        <v>223</v>
      </c>
      <c r="K18" s="133"/>
      <c r="L18" s="133"/>
      <c r="M18" s="133"/>
      <c r="N18" s="133"/>
      <c r="O18" s="133"/>
      <c r="P18" s="133" t="s">
        <v>224</v>
      </c>
      <c r="Q18" s="133">
        <f>G19/1000</f>
        <v>2.328247642765445</v>
      </c>
      <c r="R18" s="133">
        <f>F19/1000</f>
        <v>26.711956429445078</v>
      </c>
      <c r="S18" s="133">
        <f>H19/1000</f>
        <v>77.017300546987414</v>
      </c>
      <c r="T18" s="133"/>
      <c r="U18" s="133" t="s">
        <v>224</v>
      </c>
      <c r="V18" s="133">
        <f>F19/1000</f>
        <v>26.711956429445078</v>
      </c>
      <c r="W18" s="133">
        <f t="shared" si="2"/>
        <v>2250.687414314285</v>
      </c>
      <c r="X18" s="133">
        <f>G19/1000</f>
        <v>2.328247642765445</v>
      </c>
      <c r="Y18" s="133">
        <f t="shared" si="3"/>
        <v>325.92729411294079</v>
      </c>
      <c r="Z18" s="133">
        <f>H19/1000</f>
        <v>77.017300546987414</v>
      </c>
      <c r="AA18" s="136">
        <f t="shared" si="4"/>
        <v>4969.763307893636</v>
      </c>
    </row>
    <row r="19" spans="1:27" ht="15" customHeight="1" x14ac:dyDescent="0.2">
      <c r="A19" s="109">
        <v>11</v>
      </c>
      <c r="B19" s="126" t="s">
        <v>225</v>
      </c>
      <c r="C19" s="127" t="s">
        <v>224</v>
      </c>
      <c r="D19" s="128">
        <f>SUMPRODUCT(Orbital_DCs!C43:L43,$C$26:$L$26)</f>
        <v>2016.1022328339091</v>
      </c>
      <c r="E19" s="128">
        <f>(Orbital_DCs!L43*(1+$E$5)/($C$5-$E$5))*$L$26</f>
        <v>24695.85419661117</v>
      </c>
      <c r="F19" s="128">
        <f t="shared" si="0"/>
        <v>26711.956429445079</v>
      </c>
      <c r="G19" s="128">
        <f>F19*IFERROR(Orbital_DCs!L30/MAX(0.001,Orbital_DCs!L31),0.5)*0.4</f>
        <v>2328.2476427654451</v>
      </c>
      <c r="H19" s="128">
        <f>F19*MIN(3,MAX(1,IFERROR(Orbital_DCs!L32/MAX(0.001,Orbital_DCs!L31),2)))*1.2</f>
        <v>77017.300546987419</v>
      </c>
      <c r="I19" s="129">
        <f t="shared" si="1"/>
        <v>1.183615210294801E-2</v>
      </c>
      <c r="J19" s="126" t="s">
        <v>226</v>
      </c>
      <c r="K19" s="127"/>
      <c r="L19" s="127"/>
      <c r="M19" s="127"/>
      <c r="N19" s="127"/>
      <c r="O19" s="127"/>
      <c r="P19" s="138" t="s">
        <v>158</v>
      </c>
      <c r="Q19" s="127">
        <f>G16/1000</f>
        <v>0.49729509453765408</v>
      </c>
      <c r="R19" s="127">
        <f>F16/1000</f>
        <v>6.1079729280257098</v>
      </c>
      <c r="S19" s="127">
        <f>H16/1000</f>
        <v>13.437540441656562</v>
      </c>
      <c r="T19" s="127"/>
      <c r="U19" s="127" t="s">
        <v>158</v>
      </c>
      <c r="V19" s="127">
        <f>F16/1000</f>
        <v>6.1079729280257098</v>
      </c>
      <c r="W19" s="127">
        <f t="shared" si="2"/>
        <v>2256.7953872423109</v>
      </c>
      <c r="X19" s="127">
        <f>G16/1000</f>
        <v>0.49729509453765408</v>
      </c>
      <c r="Y19" s="127">
        <f t="shared" si="3"/>
        <v>326.42458920747845</v>
      </c>
      <c r="Z19" s="127">
        <f>H16/1000</f>
        <v>13.437540441656562</v>
      </c>
      <c r="AA19" s="130">
        <f t="shared" si="4"/>
        <v>4983.2008483352929</v>
      </c>
    </row>
    <row r="20" spans="1:27" ht="15.75" customHeight="1" x14ac:dyDescent="0.2">
      <c r="A20" s="131">
        <v>12</v>
      </c>
      <c r="B20" s="132" t="s">
        <v>225</v>
      </c>
      <c r="C20" s="133" t="s">
        <v>172</v>
      </c>
      <c r="D20" s="134">
        <f>SUMPRODUCT('Deep Space Option'!C43:L43,$C$26:$L$26)</f>
        <v>2.2759524766331118</v>
      </c>
      <c r="E20" s="134">
        <f>('Deep Space Option'!L43*(1+$E$5)/($C$5-$E$5))*$L$26</f>
        <v>13.181842593343877</v>
      </c>
      <c r="F20" s="134">
        <f t="shared" si="0"/>
        <v>15.457795069976989</v>
      </c>
      <c r="G20" s="134">
        <f>F20*IFERROR('Deep Space Option'!L30/MAX(0.001,'Deep Space Option'!L31),0.5)*0.4</f>
        <v>1.7110895447739194</v>
      </c>
      <c r="H20" s="134">
        <f>F20*MIN(3,MAX(1,IFERROR('Deep Space Option'!L32/MAX(0.001,'Deep Space Option'!L31),2)))*1.2</f>
        <v>55.64806225191716</v>
      </c>
      <c r="I20" s="135">
        <f t="shared" si="1"/>
        <v>6.8493977259848496E-6</v>
      </c>
      <c r="J20" s="132" t="s">
        <v>227</v>
      </c>
      <c r="K20" s="133"/>
      <c r="L20" s="133"/>
      <c r="M20" s="133"/>
      <c r="N20" s="133"/>
      <c r="O20" s="133"/>
      <c r="P20" s="133" t="s">
        <v>172</v>
      </c>
      <c r="Q20" s="133">
        <f>G20/1000</f>
        <v>1.7110895447739194E-3</v>
      </c>
      <c r="R20" s="133">
        <f>F20/1000</f>
        <v>1.5457795069976989E-2</v>
      </c>
      <c r="S20" s="133">
        <f>H20/1000</f>
        <v>5.5648062251917159E-2</v>
      </c>
      <c r="T20" s="133"/>
      <c r="U20" s="133" t="s">
        <v>172</v>
      </c>
      <c r="V20" s="133">
        <f>F20/1000</f>
        <v>1.5457795069976989E-2</v>
      </c>
      <c r="W20" s="133">
        <f t="shared" si="2"/>
        <v>2256.8108450373807</v>
      </c>
      <c r="X20" s="133">
        <f>G20/1000</f>
        <v>1.7110895447739194E-3</v>
      </c>
      <c r="Y20" s="133">
        <f t="shared" si="3"/>
        <v>326.4263002970232</v>
      </c>
      <c r="Z20" s="133">
        <f>H20/1000</f>
        <v>5.5648062251917159E-2</v>
      </c>
      <c r="AA20" s="136">
        <f t="shared" si="4"/>
        <v>4983.2564963975447</v>
      </c>
    </row>
    <row r="21" spans="1:27" ht="15.75" customHeight="1" x14ac:dyDescent="0.2">
      <c r="A21" s="139"/>
      <c r="B21" s="140" t="s">
        <v>228</v>
      </c>
      <c r="C21" s="141" t="s">
        <v>229</v>
      </c>
      <c r="D21" s="142">
        <f t="shared" ref="D21:I21" si="11">SUM(D9:D20)</f>
        <v>374821.96860416525</v>
      </c>
      <c r="E21" s="142">
        <f t="shared" si="11"/>
        <v>1881988.8764332158</v>
      </c>
      <c r="F21" s="142">
        <f t="shared" si="11"/>
        <v>2256810.8450373816</v>
      </c>
      <c r="G21" s="142">
        <f t="shared" si="11"/>
        <v>326426.3002970232</v>
      </c>
      <c r="H21" s="142">
        <f t="shared" si="11"/>
        <v>4983256.4963975446</v>
      </c>
      <c r="I21" s="143">
        <f t="shared" si="11"/>
        <v>0.99999999999999989</v>
      </c>
      <c r="J21" s="141"/>
      <c r="K21" s="141"/>
      <c r="L21" s="141"/>
      <c r="M21" s="141"/>
      <c r="N21" s="141"/>
      <c r="O21" s="141"/>
      <c r="P21" s="141"/>
      <c r="Q21" s="141"/>
      <c r="R21" s="141"/>
      <c r="S21" s="141"/>
      <c r="T21" s="141"/>
      <c r="U21" s="141"/>
      <c r="V21" s="141"/>
      <c r="W21" s="141"/>
      <c r="X21" s="141"/>
      <c r="Y21" s="141"/>
      <c r="Z21" s="141"/>
      <c r="AA21" s="144"/>
    </row>
    <row r="22" spans="1:27" ht="15.75" customHeight="1" x14ac:dyDescent="0.2">
      <c r="A22" s="11"/>
      <c r="B22" s="145"/>
      <c r="C22" s="11"/>
      <c r="D22" s="11"/>
      <c r="E22" s="11"/>
      <c r="F22" s="146"/>
      <c r="G22" s="11"/>
      <c r="H22" s="11"/>
      <c r="I22" s="11"/>
      <c r="J22" s="11"/>
      <c r="K22" s="11"/>
      <c r="L22" s="11"/>
      <c r="M22" s="11"/>
      <c r="N22" s="11"/>
      <c r="O22" s="11"/>
      <c r="P22" s="11"/>
      <c r="Q22" s="11"/>
      <c r="R22" s="11"/>
      <c r="S22" s="11"/>
      <c r="T22" s="11"/>
      <c r="U22" s="11"/>
      <c r="V22" s="11"/>
      <c r="W22" s="11"/>
      <c r="X22" s="11"/>
      <c r="Y22" s="11"/>
      <c r="Z22" s="11"/>
      <c r="AA22" s="11"/>
    </row>
    <row r="23" spans="1:27" ht="15.75" customHeight="1" x14ac:dyDescent="0.2">
      <c r="A23" s="11"/>
      <c r="B23" s="11"/>
      <c r="C23" s="147"/>
      <c r="D23" s="11"/>
      <c r="E23" s="11"/>
      <c r="F23" s="148" t="s">
        <v>230</v>
      </c>
      <c r="G23" s="11"/>
      <c r="H23" s="11"/>
      <c r="I23" s="11"/>
      <c r="J23" s="11"/>
      <c r="K23" s="11"/>
      <c r="L23" s="11"/>
      <c r="M23" s="11"/>
      <c r="N23" s="11"/>
      <c r="O23" s="11"/>
      <c r="P23" s="11"/>
      <c r="Q23" s="11"/>
      <c r="R23" s="11"/>
      <c r="S23" s="11"/>
      <c r="T23" s="11"/>
      <c r="U23" s="11"/>
      <c r="V23" s="11"/>
      <c r="W23" s="11"/>
      <c r="X23" s="11"/>
      <c r="Y23" s="11"/>
      <c r="Z23" s="11"/>
      <c r="AA23" s="11"/>
    </row>
    <row r="24" spans="1:27" ht="15.75" customHeight="1" x14ac:dyDescent="0.2">
      <c r="A24" s="11"/>
      <c r="B24" s="149" t="s">
        <v>231</v>
      </c>
      <c r="C24" s="150"/>
      <c r="D24" s="118"/>
      <c r="E24" s="118"/>
      <c r="F24" s="151"/>
      <c r="G24" s="118"/>
      <c r="H24" s="118"/>
      <c r="I24" s="118"/>
      <c r="J24" s="118"/>
      <c r="K24" s="118"/>
      <c r="L24" s="152" t="s">
        <v>232</v>
      </c>
      <c r="M24" s="11"/>
      <c r="N24" s="11"/>
      <c r="O24" s="11"/>
      <c r="P24" s="11"/>
      <c r="Q24" s="11"/>
      <c r="R24" s="11"/>
      <c r="S24" s="11"/>
      <c r="T24" s="11"/>
      <c r="U24" s="11"/>
      <c r="V24" s="11"/>
      <c r="W24" s="11"/>
      <c r="X24" s="11"/>
      <c r="Y24" s="11"/>
      <c r="Z24" s="11"/>
      <c r="AA24" s="11"/>
    </row>
    <row r="25" spans="1:27" ht="15.75" customHeight="1" x14ac:dyDescent="0.2">
      <c r="A25" s="11"/>
      <c r="B25" s="153" t="s">
        <v>233</v>
      </c>
      <c r="C25" s="154">
        <v>1</v>
      </c>
      <c r="D25" s="155">
        <v>2</v>
      </c>
      <c r="E25" s="155">
        <v>3</v>
      </c>
      <c r="F25" s="156">
        <v>4</v>
      </c>
      <c r="G25" s="155">
        <v>5</v>
      </c>
      <c r="H25" s="155">
        <v>6</v>
      </c>
      <c r="I25" s="155">
        <v>7</v>
      </c>
      <c r="J25" s="155">
        <v>8</v>
      </c>
      <c r="K25" s="155">
        <v>9</v>
      </c>
      <c r="L25" s="157">
        <v>10</v>
      </c>
      <c r="M25" s="11"/>
      <c r="N25" s="11"/>
      <c r="O25" s="11"/>
      <c r="P25" s="11"/>
      <c r="Q25" s="11"/>
      <c r="R25" s="11"/>
      <c r="S25" s="11"/>
      <c r="T25" s="11"/>
      <c r="U25" s="11"/>
      <c r="V25" s="11"/>
      <c r="W25" s="11"/>
      <c r="X25" s="11"/>
      <c r="Y25" s="11"/>
      <c r="Z25" s="11"/>
      <c r="AA25" s="11"/>
    </row>
    <row r="26" spans="1:27" ht="15.75" customHeight="1" x14ac:dyDescent="0.2">
      <c r="A26" s="11"/>
      <c r="B26" s="158" t="s">
        <v>234</v>
      </c>
      <c r="C26" s="159">
        <f t="shared" ref="C26:L26" si="12">1/(1+$C$5)^C25</f>
        <v>0.91739963074664865</v>
      </c>
      <c r="D26" s="159">
        <f t="shared" si="12"/>
        <v>0.84162208249408721</v>
      </c>
      <c r="E26" s="159">
        <f t="shared" si="12"/>
        <v>0.77210378770830101</v>
      </c>
      <c r="F26" s="159">
        <f t="shared" si="12"/>
        <v>0.70832772974168412</v>
      </c>
      <c r="G26" s="159">
        <f t="shared" si="12"/>
        <v>0.64981959771263298</v>
      </c>
      <c r="H26" s="159">
        <f t="shared" si="12"/>
        <v>0.5961442589935052</v>
      </c>
      <c r="I26" s="159">
        <f t="shared" si="12"/>
        <v>0.54690252307237608</v>
      </c>
      <c r="J26" s="159">
        <f t="shared" si="12"/>
        <v>0.50172817272100823</v>
      </c>
      <c r="K26" s="159">
        <f t="shared" si="12"/>
        <v>0.46028524038944374</v>
      </c>
      <c r="L26" s="159">
        <f t="shared" si="12"/>
        <v>0.42226550957140807</v>
      </c>
      <c r="M26" s="11"/>
      <c r="N26" s="11"/>
      <c r="O26" s="11"/>
      <c r="P26" s="11"/>
      <c r="Q26" s="11"/>
      <c r="R26" s="11"/>
      <c r="S26" s="11"/>
      <c r="T26" s="11"/>
      <c r="U26" s="11"/>
      <c r="V26" s="11"/>
      <c r="W26" s="11"/>
      <c r="X26" s="11"/>
      <c r="Y26" s="11"/>
      <c r="Z26" s="11"/>
      <c r="AA26" s="11"/>
    </row>
    <row r="27" spans="1:27"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ht="15.75" customHeight="1" x14ac:dyDescent="0.2">
      <c r="A28" s="11"/>
      <c r="B28" s="160" t="s">
        <v>235</v>
      </c>
      <c r="C28" s="146"/>
      <c r="D28" s="146"/>
      <c r="E28" s="146"/>
      <c r="F28" s="146"/>
      <c r="G28" s="11"/>
      <c r="H28" s="11"/>
      <c r="I28" s="11"/>
      <c r="J28" s="11"/>
      <c r="K28" s="11"/>
      <c r="L28" s="11"/>
      <c r="M28" s="11"/>
      <c r="N28" s="11"/>
      <c r="O28" s="11"/>
      <c r="P28" s="11"/>
      <c r="Q28" s="11"/>
      <c r="R28" s="11"/>
      <c r="S28" s="11"/>
      <c r="T28" s="11"/>
      <c r="U28" s="11"/>
      <c r="V28" s="11"/>
      <c r="W28" s="11"/>
      <c r="X28" s="11"/>
      <c r="Y28" s="11"/>
      <c r="Z28" s="11"/>
      <c r="AA28" s="11"/>
    </row>
    <row r="29" spans="1:27" ht="15.75" customHeight="1" x14ac:dyDescent="0.2">
      <c r="A29" s="11"/>
      <c r="B29" s="161" t="s">
        <v>236</v>
      </c>
      <c r="C29" s="162" t="s">
        <v>237</v>
      </c>
      <c r="D29" s="11"/>
      <c r="E29" s="11"/>
      <c r="F29" s="163" t="s">
        <v>230</v>
      </c>
      <c r="G29" s="11"/>
      <c r="H29" s="11"/>
      <c r="I29" s="11"/>
      <c r="J29" s="11"/>
      <c r="K29" s="11"/>
      <c r="L29" s="11"/>
      <c r="M29" s="11"/>
      <c r="N29" s="11"/>
      <c r="O29" s="11"/>
      <c r="P29" s="11"/>
      <c r="Q29" s="11"/>
      <c r="R29" s="11"/>
      <c r="S29" s="11"/>
      <c r="T29" s="11"/>
      <c r="U29" s="11"/>
      <c r="V29" s="11"/>
      <c r="W29" s="11"/>
      <c r="X29" s="11"/>
      <c r="Y29" s="11"/>
      <c r="Z29" s="11"/>
      <c r="AA29" s="11"/>
    </row>
    <row r="30" spans="1:27" ht="15.75" customHeight="1" x14ac:dyDescent="0.2">
      <c r="A30" s="11"/>
      <c r="B30" s="164" t="s">
        <v>238</v>
      </c>
      <c r="C30" s="165" t="s">
        <v>239</v>
      </c>
      <c r="D30" s="11"/>
      <c r="E30" s="11"/>
      <c r="F30" s="166">
        <f>F21</f>
        <v>2256810.8450373816</v>
      </c>
      <c r="G30" s="11"/>
      <c r="H30" s="11"/>
      <c r="I30" s="11"/>
      <c r="J30" s="11"/>
      <c r="K30" s="11"/>
      <c r="L30" s="11"/>
      <c r="M30" s="11"/>
      <c r="N30" s="11"/>
      <c r="O30" s="11"/>
      <c r="P30" s="11"/>
      <c r="Q30" s="11"/>
      <c r="R30" s="11"/>
      <c r="S30" s="11"/>
      <c r="T30" s="11"/>
      <c r="U30" s="11"/>
      <c r="V30" s="11"/>
      <c r="W30" s="11"/>
      <c r="X30" s="11"/>
      <c r="Y30" s="11"/>
      <c r="Z30" s="11"/>
      <c r="AA30" s="11"/>
    </row>
    <row r="31" spans="1:27" ht="15.75" customHeight="1" x14ac:dyDescent="0.2">
      <c r="A31" s="11"/>
      <c r="B31" s="164" t="s">
        <v>240</v>
      </c>
      <c r="C31" s="165" t="s">
        <v>241</v>
      </c>
      <c r="D31" s="11"/>
      <c r="E31" s="11"/>
      <c r="F31" s="167">
        <f>SUMPRODUCT(DCF!C43:L43,DCF!C8:L8)+(DCF!L43*(1+Assumptions!$C$16)/(Assumptions!$C$15-Assumptions!$C$16))*DCF!L8</f>
        <v>286216.31346173648</v>
      </c>
      <c r="G31" s="11"/>
      <c r="H31" s="11"/>
      <c r="I31" s="11"/>
      <c r="J31" s="11"/>
      <c r="K31" s="11"/>
      <c r="L31" s="11"/>
      <c r="M31" s="11"/>
      <c r="N31" s="11"/>
      <c r="O31" s="11"/>
      <c r="P31" s="11"/>
      <c r="Q31" s="11"/>
      <c r="R31" s="11"/>
      <c r="S31" s="11"/>
      <c r="T31" s="11"/>
      <c r="U31" s="11"/>
      <c r="V31" s="11"/>
      <c r="W31" s="11"/>
      <c r="X31" s="11"/>
      <c r="Y31" s="11"/>
      <c r="Z31" s="11"/>
      <c r="AA31" s="11"/>
    </row>
    <row r="32" spans="1:27" ht="15.75" customHeight="1" x14ac:dyDescent="0.2">
      <c r="A32" s="11"/>
      <c r="B32" s="164" t="s">
        <v>242</v>
      </c>
      <c r="C32" s="165" t="s">
        <v>243</v>
      </c>
      <c r="D32" s="11"/>
      <c r="E32" s="11"/>
      <c r="F32" s="167">
        <f>SUMPRODUCT(DCF!C49:L49,DCF!C8:L8)</f>
        <v>4726.9676327393527</v>
      </c>
      <c r="G32" s="11"/>
      <c r="H32" s="11"/>
      <c r="I32" s="11"/>
      <c r="J32" s="11"/>
      <c r="K32" s="11"/>
      <c r="L32" s="11"/>
      <c r="M32" s="11"/>
      <c r="N32" s="11"/>
      <c r="O32" s="11"/>
      <c r="P32" s="11"/>
      <c r="Q32" s="11"/>
      <c r="R32" s="11"/>
      <c r="S32" s="11"/>
      <c r="T32" s="11"/>
      <c r="U32" s="11"/>
      <c r="V32" s="11"/>
      <c r="W32" s="11"/>
      <c r="X32" s="11"/>
      <c r="Y32" s="11"/>
      <c r="Z32" s="11"/>
      <c r="AA32" s="11"/>
    </row>
    <row r="33" spans="1:27" ht="15.75" customHeight="1" x14ac:dyDescent="0.2">
      <c r="A33" s="11"/>
      <c r="B33" s="164" t="s">
        <v>244</v>
      </c>
      <c r="C33" s="165" t="s">
        <v>245</v>
      </c>
      <c r="D33" s="11"/>
      <c r="E33" s="11"/>
      <c r="F33" s="167">
        <f>SUMPRODUCT(DCF!C45:L45,DCF!C8:L8)+(DCF!L45*(1+Assumptions!$C$16)/(Assumptions!$C$15-Assumptions!$C$16))*DCF!L8</f>
        <v>-91464.872290694431</v>
      </c>
      <c r="G33" s="11"/>
      <c r="H33" s="11"/>
      <c r="I33" s="11"/>
      <c r="J33" s="11"/>
      <c r="K33" s="11"/>
      <c r="L33" s="11"/>
      <c r="M33" s="11"/>
      <c r="N33" s="11"/>
      <c r="O33" s="11"/>
      <c r="P33" s="11"/>
      <c r="Q33" s="11"/>
      <c r="R33" s="11"/>
      <c r="S33" s="11"/>
      <c r="T33" s="11"/>
      <c r="U33" s="11"/>
      <c r="V33" s="11"/>
      <c r="W33" s="11"/>
      <c r="X33" s="11"/>
      <c r="Y33" s="11"/>
      <c r="Z33" s="11"/>
      <c r="AA33" s="11"/>
    </row>
    <row r="34" spans="1:27" ht="15.75" customHeight="1" x14ac:dyDescent="0.2">
      <c r="A34" s="11"/>
      <c r="B34" s="565" t="s">
        <v>743</v>
      </c>
      <c r="C34" s="165" t="s">
        <v>744</v>
      </c>
      <c r="D34" s="11"/>
      <c r="E34" s="11"/>
      <c r="F34" s="167">
        <f>SUMPRODUCT(DCF!C9:L9)-'Sum of Parts'!D21</f>
        <v>50314.182720339566</v>
      </c>
      <c r="G34" s="11"/>
      <c r="H34" s="11"/>
      <c r="I34" s="11"/>
      <c r="J34" s="11"/>
      <c r="K34" s="11"/>
      <c r="L34" s="11"/>
      <c r="M34" s="11"/>
      <c r="N34" s="11"/>
      <c r="O34" s="11"/>
      <c r="P34" s="11"/>
      <c r="Q34" s="11"/>
      <c r="R34" s="11"/>
      <c r="S34" s="11"/>
      <c r="T34" s="11"/>
      <c r="U34" s="11"/>
      <c r="V34" s="11"/>
      <c r="W34" s="11"/>
      <c r="X34" s="11"/>
      <c r="Y34" s="11"/>
      <c r="Z34" s="11"/>
      <c r="AA34" s="11"/>
    </row>
    <row r="35" spans="1:27" ht="15.75" customHeight="1" x14ac:dyDescent="0.2">
      <c r="A35" s="11"/>
      <c r="B35" s="565" t="s">
        <v>745</v>
      </c>
      <c r="C35" s="165" t="s">
        <v>746</v>
      </c>
      <c r="D35" s="11"/>
      <c r="E35" s="11"/>
      <c r="F35" s="167">
        <f>(DCF!L7*(1+Assumptions!$C$16)/(Assumptions!$C$15-Assumptions!$C$16))*DCF!L8-'Sum of Parts'!E21</f>
        <v>179370.57795276796</v>
      </c>
      <c r="G35" s="11"/>
      <c r="H35" s="11"/>
      <c r="I35" s="11"/>
      <c r="J35" s="11"/>
      <c r="K35" s="11"/>
      <c r="L35" s="11"/>
      <c r="M35" s="11"/>
      <c r="N35" s="11"/>
      <c r="O35" s="11"/>
      <c r="P35" s="11"/>
      <c r="Q35" s="11"/>
      <c r="R35" s="11"/>
      <c r="S35" s="11"/>
      <c r="T35" s="11"/>
      <c r="U35" s="11"/>
      <c r="V35" s="11"/>
      <c r="W35" s="11"/>
      <c r="X35" s="11"/>
      <c r="Y35" s="11"/>
      <c r="Z35" s="11"/>
      <c r="AA35" s="11"/>
    </row>
    <row r="36" spans="1:27" ht="15.75" customHeight="1" x14ac:dyDescent="0.2">
      <c r="A36" s="11"/>
      <c r="B36" s="168" t="s">
        <v>246</v>
      </c>
      <c r="C36" s="169" t="s">
        <v>247</v>
      </c>
      <c r="D36" s="11"/>
      <c r="E36" s="11"/>
      <c r="F36" s="170">
        <f>F30+F31+F32+F33+F34+F35</f>
        <v>2685974.0145142702</v>
      </c>
      <c r="G36" s="11"/>
      <c r="H36" s="11"/>
      <c r="I36" s="11"/>
      <c r="J36" s="11"/>
      <c r="K36" s="11"/>
      <c r="L36" s="11"/>
      <c r="M36" s="11"/>
      <c r="N36" s="11"/>
      <c r="O36" s="11"/>
      <c r="P36" s="11"/>
      <c r="Q36" s="11"/>
      <c r="R36" s="11"/>
      <c r="S36" s="11"/>
      <c r="T36" s="11"/>
      <c r="U36" s="11"/>
      <c r="V36" s="11"/>
      <c r="W36" s="11"/>
      <c r="X36" s="11"/>
      <c r="Y36" s="11"/>
      <c r="Z36" s="11"/>
      <c r="AA36" s="11"/>
    </row>
    <row r="37" spans="1:27" ht="15.75" customHeight="1" x14ac:dyDescent="0.2">
      <c r="A37" s="11"/>
      <c r="B37" s="165" t="s">
        <v>248</v>
      </c>
      <c r="C37" s="11"/>
      <c r="D37" s="11"/>
      <c r="E37" s="11"/>
      <c r="F37" s="171">
        <f>DCF!F14</f>
        <v>2685974.0145142702</v>
      </c>
      <c r="G37" s="11"/>
      <c r="H37" s="11"/>
      <c r="I37" s="11"/>
      <c r="J37" s="11"/>
      <c r="K37" s="11"/>
      <c r="L37" s="11"/>
      <c r="M37" s="11"/>
      <c r="N37" s="11"/>
      <c r="O37" s="11"/>
      <c r="P37" s="11"/>
      <c r="Q37" s="11"/>
      <c r="R37" s="11"/>
      <c r="S37" s="11"/>
      <c r="T37" s="11"/>
      <c r="U37" s="11"/>
      <c r="V37" s="11"/>
      <c r="W37" s="11"/>
      <c r="X37" s="11"/>
      <c r="Y37" s="11"/>
      <c r="Z37" s="11"/>
      <c r="AA37" s="11"/>
    </row>
    <row r="38" spans="1:27" ht="15.75" customHeight="1" x14ac:dyDescent="0.2">
      <c r="A38" s="11"/>
      <c r="B38" s="165" t="s">
        <v>747</v>
      </c>
      <c r="C38" s="11"/>
      <c r="D38" s="11"/>
      <c r="E38" s="11"/>
      <c r="F38" s="172">
        <f>F37-F36</f>
        <v>0</v>
      </c>
      <c r="G38" s="11"/>
      <c r="H38" s="11"/>
      <c r="I38" s="11"/>
      <c r="J38" s="11"/>
      <c r="K38" s="11"/>
      <c r="L38" s="11"/>
      <c r="M38" s="11"/>
      <c r="N38" s="11"/>
      <c r="O38" s="11"/>
      <c r="P38" s="11"/>
      <c r="Q38" s="11"/>
      <c r="R38" s="11"/>
      <c r="S38" s="11"/>
      <c r="T38" s="11"/>
      <c r="U38" s="11"/>
      <c r="V38" s="11"/>
      <c r="W38" s="11"/>
      <c r="X38" s="11"/>
      <c r="Y38" s="11"/>
      <c r="Z38" s="11"/>
      <c r="AA38" s="11"/>
    </row>
    <row r="39" spans="1:27" ht="15.75" customHeight="1" x14ac:dyDescent="0.2">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ht="15.75" customHeight="1" x14ac:dyDescent="0.2">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ht="15.75" customHeight="1" x14ac:dyDescent="0.2">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ht="15.75" customHeight="1" x14ac:dyDescent="0.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ht="15.75" customHeight="1" x14ac:dyDescent="0.2">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ht="15.75" customHeight="1" x14ac:dyDescent="0.2">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ht="15.75" customHeight="1" x14ac:dyDescent="0.2">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ht="15.75" customHeight="1" x14ac:dyDescent="0.2">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ht="15.75" customHeight="1" x14ac:dyDescent="0.2">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1:27"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1:27"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1:27"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1:27"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1:27"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1:27"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1:27"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1:27"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1:27"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1:27"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1:27"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1:27"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spans="1:27"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spans="1:27"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spans="1:27"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spans="1:27"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spans="1:27"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spans="1:27"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spans="1:27"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spans="1:27"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spans="1:27"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spans="1:27"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spans="1:27"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spans="1:27"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spans="1:27"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spans="1:27"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spans="1:27"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spans="1:27"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1:27"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1:27"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1:27"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spans="1:27"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spans="1:27"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1:27"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1:27"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spans="1:27"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spans="1:27"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spans="1:27"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spans="1:27"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spans="1:27"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spans="1:27"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spans="1:27"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spans="1:27"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spans="1:27"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spans="1:27"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spans="1:27"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spans="1:27"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spans="1:27"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1:27"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1:27"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1:27"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1:27"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1:27"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1:27"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1:27"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1:27"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1:27"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1:27"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1:27"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spans="1:27"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spans="1:27"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spans="1:27"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spans="1:27"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spans="1:27"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spans="1:27"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spans="1:27"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spans="1:27"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spans="1:27"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spans="1:27"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spans="1:27"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spans="1:27"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spans="1:27"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spans="1:27"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spans="1:27"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spans="1:27"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spans="1:27"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spans="1:27"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spans="1:27"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spans="1:27"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spans="1:27"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spans="1:27"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spans="1:27"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spans="1:27"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spans="1:27"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spans="1:27"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spans="1:27"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spans="1:27"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spans="1:27"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spans="1:27"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spans="1:27"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spans="1:27"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spans="1:27"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spans="1:27"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spans="1:27"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spans="1:27"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spans="1:27"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spans="1:27"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spans="1:27"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spans="1:27"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spans="1:27"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spans="1:27"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spans="1:27"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spans="1:27"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spans="1:27"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spans="1:27"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spans="1:27"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spans="1:27"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spans="1:27"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spans="1:27"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spans="1:27"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spans="1:27"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spans="1:27"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spans="1:27"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spans="1:27"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spans="1:27"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spans="1:27"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spans="1:27"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spans="1:27"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spans="1:27"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spans="1:27"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spans="1:27"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spans="1:27"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spans="1:27"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spans="1:27"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spans="1:27"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spans="1:27"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spans="1:27"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spans="1:27"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spans="1:27"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spans="1:27"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spans="1:27"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spans="1:27"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spans="1:27"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1:27"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spans="1:27"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spans="1:27"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spans="1:27"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spans="1:27"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spans="1:27"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spans="1:27"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spans="1:27"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spans="1:27"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spans="1:27"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spans="1:27"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spans="1:27"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spans="1:27"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spans="1:27"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spans="1:27"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spans="1:27"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spans="1:27"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spans="1:27"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spans="1:27"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spans="1:27"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spans="1:27"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spans="1:27"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spans="1:27"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spans="1:27"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spans="1:27"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spans="1:27"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spans="1:27"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spans="1:27"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spans="1:27"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spans="1:27"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spans="1:27"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spans="1:27"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spans="1:27"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spans="1:27"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spans="1:27"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spans="1:27"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spans="1:27"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spans="1:27"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spans="1:27"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spans="1:27"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spans="1:27"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spans="1:27" ht="15.75" customHeight="1" x14ac:dyDescent="0.2"/>
    <row r="240" spans="1:27"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pageMargins left="0.5" right="0.5" top="0.75" bottom="0.5" header="0" footer="0"/>
  <pageSetup orientation="landscape"/>
  <headerFooter>
    <oddHeader>&amp;CSpaceX Q2 2026 Valuation — Sum of Parts</oddHeader>
    <oddFooter>&amp;LDialectic · Confidential&amp;RPage &amp;P of</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92C2C"/>
    <pageSetUpPr fitToPage="1"/>
  </sheetPr>
  <dimension ref="A1:V1000"/>
  <sheetViews>
    <sheetView showGridLines="0" showRowColHeaders="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4.5" defaultRowHeight="15" customHeight="1" x14ac:dyDescent="0.2"/>
  <cols>
    <col min="1" max="1" width="7.1640625" customWidth="1"/>
    <col min="2" max="2" width="30.1640625" customWidth="1"/>
    <col min="3" max="4" width="11" customWidth="1"/>
    <col min="5" max="5" width="14.5" customWidth="1"/>
    <col min="6" max="6" width="13.5" customWidth="1"/>
    <col min="7" max="22" width="11" customWidth="1"/>
  </cols>
  <sheetData>
    <row r="1" spans="1:22" x14ac:dyDescent="0.2">
      <c r="A1" s="11"/>
      <c r="B1" s="11"/>
      <c r="C1" s="11"/>
      <c r="D1" s="11"/>
      <c r="E1" s="11"/>
      <c r="F1" s="11"/>
      <c r="G1" s="11"/>
      <c r="H1" s="11"/>
      <c r="I1" s="11"/>
      <c r="J1" s="11"/>
      <c r="K1" s="11"/>
      <c r="L1" s="11"/>
      <c r="M1" s="11"/>
      <c r="N1" s="11"/>
      <c r="O1" s="11"/>
      <c r="P1" s="11"/>
      <c r="Q1" s="11"/>
      <c r="R1" s="11"/>
      <c r="S1" s="11"/>
      <c r="T1" s="11"/>
      <c r="U1" s="11"/>
      <c r="V1" s="11"/>
    </row>
    <row r="2" spans="1:22" ht="24" customHeight="1" x14ac:dyDescent="0.25">
      <c r="A2" s="11"/>
      <c r="B2" s="173" t="s">
        <v>249</v>
      </c>
      <c r="C2" s="11"/>
      <c r="D2" s="11"/>
      <c r="E2" s="11"/>
      <c r="F2" s="11"/>
      <c r="G2" s="11"/>
      <c r="H2" s="11"/>
      <c r="I2" s="11"/>
      <c r="J2" s="11"/>
      <c r="K2" s="11"/>
      <c r="L2" s="11"/>
      <c r="M2" s="11"/>
      <c r="N2" s="11"/>
      <c r="O2" s="11"/>
      <c r="P2" s="11"/>
      <c r="Q2" s="11"/>
      <c r="R2" s="11"/>
      <c r="S2" s="11"/>
      <c r="T2" s="11"/>
      <c r="U2" s="11"/>
      <c r="V2" s="11"/>
    </row>
    <row r="3" spans="1:22" ht="15" customHeight="1" x14ac:dyDescent="0.2">
      <c r="A3" s="11"/>
      <c r="B3" s="13" t="s">
        <v>250</v>
      </c>
      <c r="C3" s="11"/>
      <c r="D3" s="11"/>
      <c r="E3" s="11"/>
      <c r="F3" s="11"/>
      <c r="G3" s="11"/>
      <c r="H3" s="11"/>
      <c r="I3" s="11"/>
      <c r="J3" s="11"/>
      <c r="K3" s="11"/>
      <c r="L3" s="11"/>
      <c r="M3" s="11"/>
      <c r="N3" s="11"/>
      <c r="O3" s="11"/>
      <c r="P3" s="11"/>
      <c r="Q3" s="11"/>
      <c r="R3" s="11"/>
      <c r="S3" s="11"/>
      <c r="T3" s="11"/>
      <c r="U3" s="11"/>
      <c r="V3" s="11"/>
    </row>
    <row r="4" spans="1:22" x14ac:dyDescent="0.2">
      <c r="A4" s="11"/>
      <c r="B4" s="11"/>
      <c r="C4" s="11"/>
      <c r="D4" s="11"/>
      <c r="E4" s="11"/>
      <c r="F4" s="11"/>
      <c r="G4" s="11"/>
      <c r="H4" s="11"/>
      <c r="I4" s="11"/>
      <c r="J4" s="11"/>
      <c r="K4" s="11"/>
      <c r="L4" s="11"/>
      <c r="M4" s="11"/>
      <c r="N4" s="11"/>
      <c r="O4" s="11"/>
      <c r="P4" s="11"/>
      <c r="Q4" s="11"/>
      <c r="R4" s="11"/>
      <c r="S4" s="11"/>
      <c r="T4" s="11"/>
      <c r="U4" s="11"/>
      <c r="V4" s="11"/>
    </row>
    <row r="5" spans="1:22" ht="15" customHeight="1" x14ac:dyDescent="0.2">
      <c r="A5" s="11"/>
      <c r="B5" s="53" t="s">
        <v>251</v>
      </c>
      <c r="C5" s="174">
        <v>2026</v>
      </c>
      <c r="D5" s="174">
        <v>2027</v>
      </c>
      <c r="E5" s="174">
        <v>2028</v>
      </c>
      <c r="F5" s="174">
        <v>2029</v>
      </c>
      <c r="G5" s="174">
        <v>2030</v>
      </c>
      <c r="H5" s="174">
        <v>2031</v>
      </c>
      <c r="I5" s="174">
        <v>2032</v>
      </c>
      <c r="J5" s="174">
        <v>2033</v>
      </c>
      <c r="K5" s="174">
        <v>2034</v>
      </c>
      <c r="L5" s="174">
        <v>2035</v>
      </c>
      <c r="M5" s="174">
        <v>2036</v>
      </c>
      <c r="N5" s="174">
        <v>2037</v>
      </c>
      <c r="O5" s="174">
        <v>2038</v>
      </c>
      <c r="P5" s="174">
        <v>2039</v>
      </c>
      <c r="Q5" s="174">
        <v>2040</v>
      </c>
      <c r="R5" s="174">
        <v>2041</v>
      </c>
      <c r="S5" s="174">
        <v>2042</v>
      </c>
      <c r="T5" s="174">
        <v>2043</v>
      </c>
      <c r="U5" s="174">
        <v>2044</v>
      </c>
      <c r="V5" s="175">
        <v>2045</v>
      </c>
    </row>
    <row r="6" spans="1:22" ht="15" customHeight="1" x14ac:dyDescent="0.2">
      <c r="A6" s="11"/>
      <c r="B6" s="75" t="s">
        <v>252</v>
      </c>
      <c r="C6" s="176">
        <v>1</v>
      </c>
      <c r="D6" s="176">
        <v>2</v>
      </c>
      <c r="E6" s="176">
        <v>3</v>
      </c>
      <c r="F6" s="176">
        <v>4</v>
      </c>
      <c r="G6" s="176">
        <v>5</v>
      </c>
      <c r="H6" s="176">
        <v>6</v>
      </c>
      <c r="I6" s="176">
        <v>7</v>
      </c>
      <c r="J6" s="176">
        <v>8</v>
      </c>
      <c r="K6" s="176">
        <v>9</v>
      </c>
      <c r="L6" s="176">
        <v>10</v>
      </c>
      <c r="M6" s="176">
        <v>11</v>
      </c>
      <c r="N6" s="176">
        <v>12</v>
      </c>
      <c r="O6" s="176">
        <v>13</v>
      </c>
      <c r="P6" s="176">
        <v>14</v>
      </c>
      <c r="Q6" s="176">
        <v>15</v>
      </c>
      <c r="R6" s="176">
        <v>16</v>
      </c>
      <c r="S6" s="176">
        <v>17</v>
      </c>
      <c r="T6" s="176">
        <v>18</v>
      </c>
      <c r="U6" s="176">
        <v>19</v>
      </c>
      <c r="V6" s="177">
        <v>20</v>
      </c>
    </row>
    <row r="7" spans="1:22" ht="15" customHeight="1" x14ac:dyDescent="0.2">
      <c r="A7" s="11"/>
      <c r="B7" s="77" t="s">
        <v>253</v>
      </c>
      <c r="C7" s="178">
        <f>'P&amp;L_Consolidated'!C52</f>
        <v>10001.6278</v>
      </c>
      <c r="D7" s="178">
        <f>'P&amp;L_Consolidated'!D52</f>
        <v>14853.2383625</v>
      </c>
      <c r="E7" s="178">
        <f>'P&amp;L_Consolidated'!E52</f>
        <v>22190.224554374992</v>
      </c>
      <c r="F7" s="178">
        <f>'P&amp;L_Consolidated'!F52</f>
        <v>33361.109898343755</v>
      </c>
      <c r="G7" s="178">
        <f>'P&amp;L_Consolidated'!G52</f>
        <v>50494.51953084219</v>
      </c>
      <c r="H7" s="178">
        <f>'P&amp;L_Consolidated'!H52</f>
        <v>67758.755472163888</v>
      </c>
      <c r="I7" s="178">
        <f>'P&amp;L_Consolidated'!I52</f>
        <v>91324.911567440067</v>
      </c>
      <c r="J7" s="178">
        <f>'P&amp;L_Consolidated'!J52</f>
        <v>123992.55317266547</v>
      </c>
      <c r="K7" s="178">
        <f>'P&amp;L_Consolidated'!K52</f>
        <v>169797.41002362804</v>
      </c>
      <c r="L7" s="178">
        <f>'P&amp;L_Consolidated'!L52</f>
        <v>234871.53352403542</v>
      </c>
      <c r="M7" s="178">
        <f>'P&amp;L_Consolidated'!M52</f>
        <v>281261.5008899924</v>
      </c>
      <c r="N7" s="178">
        <f>'P&amp;L_Consolidated'!N52</f>
        <v>338603.62557546544</v>
      </c>
      <c r="O7" s="178">
        <f>'P&amp;L_Consolidated'!O52</f>
        <v>409991.25926211989</v>
      </c>
      <c r="P7" s="178">
        <f>'P&amp;L_Consolidated'!P52</f>
        <v>499455.8316850944</v>
      </c>
      <c r="Q7" s="178">
        <f>'P&amp;L_Consolidated'!Q52</f>
        <v>612349.7665823939</v>
      </c>
      <c r="R7" s="178">
        <f>'P&amp;L_Consolidated'!R52</f>
        <v>755827.37115628493</v>
      </c>
      <c r="S7" s="178">
        <f>'P&amp;L_Consolidated'!S52</f>
        <v>939515.16406103072</v>
      </c>
      <c r="T7" s="178">
        <f>'P&amp;L_Consolidated'!T52</f>
        <v>1176450.6330295894</v>
      </c>
      <c r="U7" s="178">
        <f>'P&amp;L_Consolidated'!U52</f>
        <v>1484402.7571981805</v>
      </c>
      <c r="V7" s="179">
        <f>'P&amp;L_Consolidated'!V52</f>
        <v>1887737.340801683</v>
      </c>
    </row>
    <row r="8" spans="1:22" ht="15" customHeight="1" x14ac:dyDescent="0.2">
      <c r="A8" s="11"/>
      <c r="B8" s="180" t="s">
        <v>254</v>
      </c>
      <c r="C8" s="181">
        <f>1/(1+Assumptions!$C$15)^C6</f>
        <v>0.91739963074664865</v>
      </c>
      <c r="D8" s="181">
        <f>1/(1+Assumptions!$C$15)^D6</f>
        <v>0.84162208249408721</v>
      </c>
      <c r="E8" s="181">
        <f>1/(1+Assumptions!$C$15)^E6</f>
        <v>0.77210378770830101</v>
      </c>
      <c r="F8" s="181">
        <f>1/(1+Assumptions!$C$15)^F6</f>
        <v>0.70832772974168412</v>
      </c>
      <c r="G8" s="181">
        <f>1/(1+Assumptions!$C$15)^G6</f>
        <v>0.64981959771263298</v>
      </c>
      <c r="H8" s="181">
        <f>1/(1+Assumptions!$C$15)^H6</f>
        <v>0.5961442589935052</v>
      </c>
      <c r="I8" s="181">
        <f>1/(1+Assumptions!$C$15)^I6</f>
        <v>0.54690252307237608</v>
      </c>
      <c r="J8" s="181">
        <f>1/(1+Assumptions!$C$15)^J6</f>
        <v>0.50172817272100823</v>
      </c>
      <c r="K8" s="181">
        <f>1/(1+Assumptions!$C$15)^K6</f>
        <v>0.46028524038944374</v>
      </c>
      <c r="L8" s="181">
        <f>1/(1+Assumptions!$C$15)^L6</f>
        <v>0.42226550957140807</v>
      </c>
      <c r="M8" s="181">
        <f>1/(1+Assumptions!$C$15)^M6</f>
        <v>0.38738622255785515</v>
      </c>
      <c r="N8" s="181">
        <f>1/(1+Assumptions!$C$15)^N6</f>
        <v>0.35538797753091533</v>
      </c>
      <c r="O8" s="181">
        <f>1/(1+Assumptions!$C$15)^O6</f>
        <v>0.32603279935865997</v>
      </c>
      <c r="P8" s="181">
        <f>1/(1+Assumptions!$C$15)^P6</f>
        <v>0.29910236974293086</v>
      </c>
      <c r="Q8" s="181">
        <f>1/(1+Assumptions!$C$15)^Q6</f>
        <v>0.2743964035576123</v>
      </c>
      <c r="R8" s="181">
        <f>1/(1+Assumptions!$C$15)^R6</f>
        <v>0.25173115930196188</v>
      </c>
      <c r="S8" s="181">
        <f>1/(1+Assumptions!$C$15)^S6</f>
        <v>0.23093807259104562</v>
      </c>
      <c r="T8" s="181">
        <f>1/(1+Assumptions!$C$15)^T6</f>
        <v>0.21186250252036795</v>
      </c>
      <c r="U8" s="181">
        <f>1/(1+Assumptions!$C$15)^U6</f>
        <v>0.19436258158124647</v>
      </c>
      <c r="V8" s="68">
        <f>1/(1+Assumptions!$C$15)^V6</f>
        <v>0.17830816057360088</v>
      </c>
    </row>
    <row r="9" spans="1:22" ht="15" customHeight="1" x14ac:dyDescent="0.2">
      <c r="A9" s="11"/>
      <c r="B9" s="182" t="s">
        <v>255</v>
      </c>
      <c r="C9" s="183">
        <f t="shared" ref="C9:V9" si="0">C7*C8</f>
        <v>9175.4896505854158</v>
      </c>
      <c r="D9" s="183">
        <f t="shared" si="0"/>
        <v>12500.813402428315</v>
      </c>
      <c r="E9" s="183">
        <f t="shared" si="0"/>
        <v>17133.156428530678</v>
      </c>
      <c r="F9" s="183">
        <f t="shared" si="0"/>
        <v>23630.599235956659</v>
      </c>
      <c r="G9" s="183">
        <f t="shared" si="0"/>
        <v>32812.32836822456</v>
      </c>
      <c r="H9" s="183">
        <f t="shared" si="0"/>
        <v>40393.993071275254</v>
      </c>
      <c r="I9" s="183">
        <f t="shared" si="0"/>
        <v>49945.824555594598</v>
      </c>
      <c r="J9" s="183">
        <f t="shared" si="0"/>
        <v>62210.557134333896</v>
      </c>
      <c r="K9" s="183">
        <f t="shared" si="0"/>
        <v>78155.24169023057</v>
      </c>
      <c r="L9" s="183">
        <f t="shared" si="0"/>
        <v>99178.147787344875</v>
      </c>
      <c r="M9" s="183">
        <f t="shared" si="0"/>
        <v>108956.83038072697</v>
      </c>
      <c r="N9" s="183">
        <f t="shared" si="0"/>
        <v>120335.65767789999</v>
      </c>
      <c r="O9" s="183">
        <f t="shared" si="0"/>
        <v>133670.59796981109</v>
      </c>
      <c r="P9" s="183">
        <f t="shared" si="0"/>
        <v>149388.42283893816</v>
      </c>
      <c r="Q9" s="183">
        <f t="shared" si="0"/>
        <v>168026.57366955225</v>
      </c>
      <c r="R9" s="183">
        <f t="shared" si="0"/>
        <v>190265.30037332582</v>
      </c>
      <c r="S9" s="183">
        <f t="shared" si="0"/>
        <v>216969.82115831444</v>
      </c>
      <c r="T9" s="183">
        <f t="shared" si="0"/>
        <v>249245.77520531986</v>
      </c>
      <c r="U9" s="183">
        <f t="shared" si="0"/>
        <v>288512.35199535859</v>
      </c>
      <c r="V9" s="184">
        <f t="shared" si="0"/>
        <v>336598.97288444883</v>
      </c>
    </row>
    <row r="10" spans="1:22" x14ac:dyDescent="0.2">
      <c r="A10" s="11"/>
      <c r="B10" s="11"/>
      <c r="C10" s="11"/>
      <c r="D10" s="11"/>
      <c r="E10" s="11"/>
      <c r="F10" s="11"/>
      <c r="G10" s="11"/>
      <c r="H10" s="11"/>
      <c r="I10" s="11"/>
      <c r="J10" s="11"/>
      <c r="K10" s="11"/>
      <c r="L10" s="11"/>
      <c r="M10" s="11"/>
      <c r="N10" s="11"/>
      <c r="O10" s="11"/>
      <c r="P10" s="11"/>
      <c r="Q10" s="11"/>
      <c r="R10" s="11"/>
      <c r="S10" s="11"/>
      <c r="T10" s="11"/>
      <c r="U10" s="11"/>
      <c r="V10" s="11"/>
    </row>
    <row r="11" spans="1:22" ht="15" customHeight="1" x14ac:dyDescent="0.2">
      <c r="A11" s="11"/>
      <c r="B11" s="533" t="s">
        <v>256</v>
      </c>
      <c r="C11" s="534"/>
      <c r="D11" s="534"/>
      <c r="E11" s="534"/>
      <c r="F11" s="535"/>
      <c r="G11" s="11"/>
      <c r="H11" s="11"/>
      <c r="I11" s="11"/>
      <c r="J11" s="11"/>
      <c r="K11" s="11"/>
      <c r="L11" s="11"/>
      <c r="M11" s="11"/>
      <c r="N11" s="11"/>
      <c r="O11" s="11"/>
      <c r="P11" s="11"/>
      <c r="Q11" s="11"/>
      <c r="R11" s="11"/>
      <c r="S11" s="11"/>
      <c r="T11" s="11"/>
      <c r="U11" s="11"/>
      <c r="V11" s="11"/>
    </row>
    <row r="12" spans="1:22" ht="15" customHeight="1" x14ac:dyDescent="0.2">
      <c r="A12" s="11"/>
      <c r="B12" s="53" t="s">
        <v>126</v>
      </c>
      <c r="C12" s="54" t="s">
        <v>257</v>
      </c>
      <c r="D12" s="54" t="s">
        <v>258</v>
      </c>
      <c r="E12" s="54" t="s">
        <v>259</v>
      </c>
      <c r="F12" s="55" t="s">
        <v>260</v>
      </c>
      <c r="G12" s="11"/>
      <c r="H12" s="11"/>
      <c r="I12" s="11"/>
      <c r="J12" s="11"/>
      <c r="K12" s="11"/>
      <c r="L12" s="11"/>
      <c r="M12" s="11"/>
      <c r="N12" s="11"/>
      <c r="O12" s="11"/>
      <c r="P12" s="11"/>
      <c r="Q12" s="11"/>
      <c r="R12" s="11"/>
      <c r="S12" s="11"/>
      <c r="T12" s="11"/>
      <c r="U12" s="11"/>
      <c r="V12" s="11"/>
    </row>
    <row r="13" spans="1:22" ht="15" customHeight="1" x14ac:dyDescent="0.2">
      <c r="A13" s="11"/>
      <c r="B13" s="185" t="s">
        <v>131</v>
      </c>
      <c r="C13" s="186" t="s">
        <v>261</v>
      </c>
      <c r="D13" s="176">
        <f>SUM(C53:G53)</f>
        <v>106628.21195240278</v>
      </c>
      <c r="E13" s="176">
        <f>(G52*(1+Assumptions!$C$16)/(Assumptions!$C$15-Assumptions!$C$16))*G8</f>
        <v>733829.97311398212</v>
      </c>
      <c r="F13" s="187">
        <f t="shared" ref="F13:F15" si="1">D13+E13</f>
        <v>840458.18506638496</v>
      </c>
      <c r="G13" s="11"/>
      <c r="H13" s="11"/>
      <c r="I13" s="11"/>
      <c r="J13" s="11"/>
      <c r="K13" s="11"/>
      <c r="L13" s="11"/>
      <c r="M13" s="11"/>
      <c r="N13" s="11"/>
      <c r="O13" s="11"/>
      <c r="P13" s="11"/>
      <c r="Q13" s="11"/>
      <c r="R13" s="11"/>
      <c r="S13" s="11"/>
      <c r="T13" s="11"/>
      <c r="U13" s="11"/>
      <c r="V13" s="11"/>
    </row>
    <row r="14" spans="1:22" ht="15" customHeight="1" x14ac:dyDescent="0.2">
      <c r="A14" s="11"/>
      <c r="B14" s="188" t="s">
        <v>132</v>
      </c>
      <c r="C14" s="189" t="s">
        <v>262</v>
      </c>
      <c r="D14" s="178">
        <f>SUM(C53:L53)</f>
        <v>463446.04123074724</v>
      </c>
      <c r="E14" s="178">
        <f>(L52*(1+Assumptions!$C$16)/(Assumptions!$C$15-Assumptions!$C$16))*L8</f>
        <v>2222527.9732835228</v>
      </c>
      <c r="F14" s="190">
        <f t="shared" si="1"/>
        <v>2685974.0145142702</v>
      </c>
      <c r="G14" s="11"/>
      <c r="H14" s="11"/>
      <c r="I14" s="11"/>
      <c r="J14" s="11"/>
      <c r="K14" s="11"/>
      <c r="L14" s="11"/>
      <c r="M14" s="11"/>
      <c r="N14" s="11"/>
      <c r="O14" s="11"/>
      <c r="P14" s="11"/>
      <c r="Q14" s="11"/>
      <c r="R14" s="11"/>
      <c r="S14" s="11"/>
      <c r="T14" s="11"/>
      <c r="U14" s="11"/>
      <c r="V14" s="11"/>
    </row>
    <row r="15" spans="1:22" ht="15" customHeight="1" x14ac:dyDescent="0.2">
      <c r="A15" s="11"/>
      <c r="B15" s="191" t="s">
        <v>133</v>
      </c>
      <c r="C15" s="192" t="s">
        <v>263</v>
      </c>
      <c r="D15" s="193">
        <f>SUM(C53:V53)</f>
        <v>2597483.1782793268</v>
      </c>
      <c r="E15" s="193">
        <f>(V52*(1+Assumptions!$C$16)/(Assumptions!$C$15-Assumptions!$C$16))*V8</f>
        <v>7593983.1209278516</v>
      </c>
      <c r="F15" s="194">
        <f t="shared" si="1"/>
        <v>10191466.299207179</v>
      </c>
      <c r="G15" s="11"/>
      <c r="H15" s="11"/>
      <c r="I15" s="11"/>
      <c r="J15" s="11"/>
      <c r="K15" s="11"/>
      <c r="L15" s="11"/>
      <c r="M15" s="11"/>
      <c r="N15" s="11"/>
      <c r="O15" s="11"/>
      <c r="P15" s="11"/>
      <c r="Q15" s="11"/>
      <c r="R15" s="11"/>
      <c r="S15" s="11"/>
      <c r="T15" s="11"/>
      <c r="U15" s="11"/>
      <c r="V15" s="11"/>
    </row>
    <row r="16" spans="1:22" x14ac:dyDescent="0.2">
      <c r="A16" s="11"/>
      <c r="B16" s="11"/>
      <c r="C16" s="11"/>
      <c r="D16" s="11"/>
      <c r="E16" s="11"/>
      <c r="F16" s="11"/>
      <c r="G16" s="11"/>
      <c r="H16" s="11"/>
      <c r="I16" s="11"/>
      <c r="J16" s="11"/>
      <c r="K16" s="11"/>
      <c r="L16" s="11"/>
      <c r="M16" s="11"/>
      <c r="N16" s="11"/>
      <c r="O16" s="11"/>
      <c r="P16" s="11"/>
      <c r="Q16" s="11"/>
      <c r="R16" s="11"/>
      <c r="S16" s="11"/>
      <c r="T16" s="11"/>
      <c r="U16" s="11"/>
      <c r="V16" s="11"/>
    </row>
    <row r="17" spans="1:22" ht="15" customHeight="1" x14ac:dyDescent="0.2">
      <c r="A17" s="11"/>
      <c r="B17" s="533" t="s">
        <v>264</v>
      </c>
      <c r="C17" s="534"/>
      <c r="D17" s="534"/>
      <c r="E17" s="534"/>
      <c r="F17" s="535"/>
      <c r="G17" s="11"/>
      <c r="H17" s="11"/>
      <c r="I17" s="11"/>
      <c r="J17" s="11"/>
      <c r="K17" s="11"/>
      <c r="L17" s="11"/>
      <c r="M17" s="11"/>
      <c r="N17" s="11"/>
      <c r="O17" s="11"/>
      <c r="P17" s="11"/>
      <c r="Q17" s="11"/>
      <c r="R17" s="11"/>
      <c r="S17" s="11"/>
      <c r="T17" s="11"/>
      <c r="U17" s="11"/>
      <c r="V17" s="11"/>
    </row>
    <row r="18" spans="1:22" ht="15" customHeight="1" x14ac:dyDescent="0.2">
      <c r="A18" s="11"/>
      <c r="B18" s="53" t="s">
        <v>126</v>
      </c>
      <c r="C18" s="54" t="s">
        <v>265</v>
      </c>
      <c r="D18" s="54" t="s">
        <v>266</v>
      </c>
      <c r="E18" s="54" t="s">
        <v>267</v>
      </c>
      <c r="F18" s="55" t="s">
        <v>268</v>
      </c>
      <c r="G18" s="11"/>
      <c r="H18" s="11"/>
      <c r="I18" s="11"/>
      <c r="J18" s="11"/>
      <c r="K18" s="11"/>
      <c r="L18" s="11"/>
      <c r="M18" s="11"/>
      <c r="N18" s="11"/>
      <c r="O18" s="11"/>
      <c r="P18" s="11"/>
      <c r="Q18" s="11"/>
      <c r="R18" s="11"/>
      <c r="S18" s="11"/>
      <c r="T18" s="11"/>
      <c r="U18" s="11"/>
      <c r="V18" s="11"/>
    </row>
    <row r="19" spans="1:22" ht="15.75" customHeight="1" x14ac:dyDescent="0.2">
      <c r="A19" s="11"/>
      <c r="B19" s="185" t="s">
        <v>131</v>
      </c>
      <c r="C19" s="176">
        <f t="shared" ref="C19:C21" si="2">F13</f>
        <v>840458.18506638496</v>
      </c>
      <c r="D19" s="176">
        <f>Assumptions!$C$22</f>
        <v>13259</v>
      </c>
      <c r="E19" s="195">
        <f t="shared" ref="E19:E21" si="3">C19-D19</f>
        <v>827199.18506638496</v>
      </c>
      <c r="F19" s="196">
        <f>E19/Assumptions!$C$25</f>
        <v>61.731282467640668</v>
      </c>
      <c r="G19" s="11"/>
      <c r="H19" s="11"/>
      <c r="I19" s="11"/>
      <c r="J19" s="11"/>
      <c r="K19" s="11"/>
      <c r="L19" s="11"/>
      <c r="M19" s="11"/>
      <c r="N19" s="11"/>
      <c r="O19" s="11"/>
      <c r="P19" s="11"/>
      <c r="Q19" s="11"/>
      <c r="R19" s="11"/>
      <c r="S19" s="11"/>
      <c r="T19" s="11"/>
      <c r="U19" s="11"/>
      <c r="V19" s="11"/>
    </row>
    <row r="20" spans="1:22" ht="15.75" customHeight="1" x14ac:dyDescent="0.2">
      <c r="A20" s="11"/>
      <c r="B20" s="188" t="s">
        <v>132</v>
      </c>
      <c r="C20" s="178">
        <f t="shared" si="2"/>
        <v>2685974.0145142702</v>
      </c>
      <c r="D20" s="178">
        <f>Assumptions!$C$22</f>
        <v>13259</v>
      </c>
      <c r="E20" s="197">
        <f t="shared" si="3"/>
        <v>2672715.0145142702</v>
      </c>
      <c r="F20" s="198">
        <f>E20/Assumptions!$C$25</f>
        <v>199.45634436673657</v>
      </c>
      <c r="G20" s="11"/>
      <c r="H20" s="11"/>
      <c r="I20" s="11"/>
      <c r="J20" s="11"/>
      <c r="K20" s="11"/>
      <c r="L20" s="11"/>
      <c r="M20" s="11"/>
      <c r="N20" s="11"/>
      <c r="O20" s="11"/>
      <c r="P20" s="11"/>
      <c r="Q20" s="11"/>
      <c r="R20" s="11"/>
      <c r="S20" s="11"/>
      <c r="T20" s="11"/>
      <c r="U20" s="11"/>
      <c r="V20" s="11"/>
    </row>
    <row r="21" spans="1:22" ht="15.75" customHeight="1" x14ac:dyDescent="0.2">
      <c r="A21" s="11"/>
      <c r="B21" s="191" t="s">
        <v>133</v>
      </c>
      <c r="C21" s="193">
        <f t="shared" si="2"/>
        <v>10191466.299207179</v>
      </c>
      <c r="D21" s="193">
        <f>Assumptions!$C$22</f>
        <v>13259</v>
      </c>
      <c r="E21" s="199">
        <f t="shared" si="3"/>
        <v>10178207.299207179</v>
      </c>
      <c r="F21" s="200">
        <f>E21/Assumptions!$C$25</f>
        <v>759.56770889605809</v>
      </c>
      <c r="G21" s="11"/>
      <c r="H21" s="11"/>
      <c r="I21" s="11"/>
      <c r="J21" s="11"/>
      <c r="K21" s="11"/>
      <c r="L21" s="11"/>
      <c r="M21" s="11"/>
      <c r="N21" s="11"/>
      <c r="O21" s="11"/>
      <c r="P21" s="11"/>
      <c r="Q21" s="11"/>
      <c r="R21" s="11"/>
      <c r="S21" s="11"/>
      <c r="T21" s="11"/>
      <c r="U21" s="11"/>
      <c r="V21" s="11"/>
    </row>
    <row r="22" spans="1:22" ht="15.75" customHeight="1" x14ac:dyDescent="0.2">
      <c r="A22" s="11"/>
      <c r="B22" s="11"/>
      <c r="C22" s="11"/>
      <c r="D22" s="11"/>
      <c r="E22" s="11"/>
      <c r="F22" s="11"/>
      <c r="G22" s="11"/>
      <c r="H22" s="11"/>
      <c r="I22" s="11"/>
      <c r="J22" s="11"/>
      <c r="K22" s="11"/>
      <c r="L22" s="11"/>
      <c r="M22" s="11"/>
      <c r="N22" s="11"/>
      <c r="O22" s="11"/>
      <c r="P22" s="11"/>
      <c r="Q22" s="11"/>
      <c r="R22" s="11"/>
      <c r="S22" s="11"/>
      <c r="T22" s="11"/>
      <c r="U22" s="11"/>
      <c r="V22" s="11"/>
    </row>
    <row r="23" spans="1:22" ht="15.75" customHeight="1" x14ac:dyDescent="0.2">
      <c r="A23" s="11"/>
      <c r="B23" s="533" t="s">
        <v>269</v>
      </c>
      <c r="C23" s="534"/>
      <c r="D23" s="534"/>
      <c r="E23" s="534"/>
      <c r="F23" s="534"/>
      <c r="G23" s="534"/>
      <c r="H23" s="534"/>
      <c r="I23" s="535"/>
      <c r="J23" s="11"/>
      <c r="K23" s="11"/>
      <c r="L23" s="11"/>
      <c r="M23" s="11"/>
      <c r="N23" s="11"/>
      <c r="O23" s="11"/>
      <c r="P23" s="11"/>
      <c r="Q23" s="11"/>
      <c r="R23" s="11"/>
      <c r="S23" s="11"/>
      <c r="T23" s="11"/>
      <c r="U23" s="11"/>
      <c r="V23" s="11"/>
    </row>
    <row r="24" spans="1:22" ht="15.75" customHeight="1" x14ac:dyDescent="0.2">
      <c r="A24" s="11"/>
      <c r="B24" s="73" t="s">
        <v>270</v>
      </c>
      <c r="C24" s="201">
        <v>0.03</v>
      </c>
      <c r="D24" s="201">
        <v>3.5000000000000003E-2</v>
      </c>
      <c r="E24" s="201">
        <v>0.04</v>
      </c>
      <c r="F24" s="201">
        <v>4.4999999999999998E-2</v>
      </c>
      <c r="G24" s="202">
        <v>0.05</v>
      </c>
      <c r="H24" s="11"/>
      <c r="I24" s="11"/>
      <c r="J24" s="11"/>
      <c r="K24" s="11"/>
      <c r="L24" s="11"/>
      <c r="M24" s="11"/>
      <c r="N24" s="11"/>
      <c r="O24" s="11"/>
      <c r="P24" s="11"/>
      <c r="Q24" s="11"/>
      <c r="R24" s="11"/>
      <c r="S24" s="11"/>
      <c r="T24" s="11"/>
      <c r="U24" s="11"/>
      <c r="V24" s="11"/>
    </row>
    <row r="25" spans="1:22" ht="15.75" customHeight="1" x14ac:dyDescent="0.2">
      <c r="A25" s="11"/>
      <c r="B25" s="203">
        <v>7.4999999999999997E-2</v>
      </c>
      <c r="C25" s="204">
        <f>($C$52/(1+$B25)^1+$D$52/(1+$B25)^2+$E$52/(1+$B25)^3+$F$52/(1+$B25)^4+$G$52/(1+$B25)^5+$H$52/(1+$B25)^6+$I$52/(1+$B25)^7+$J$52/(1+$B25)^8+$K$52/(1+$B25)^9+$L$52/(1+$B25)^10+$L$52*(1+C$24)/($B25-C$24)/(1+$B25)^10-Assumptions!$C$22)/Assumptions!$C$25</f>
        <v>247.18860453969486</v>
      </c>
      <c r="D25" s="204">
        <f>($C$52/(1+$B25)^1+$D$52/(1+$B25)^2+$E$52/(1+$B25)^3+$F$52/(1+$B25)^4+$G$52/(1+$B25)^5+$H$52/(1+$B25)^6+$I$52/(1+$B25)^7+$J$52/(1+$B25)^8+$K$52/(1+$B25)^9+$L$52/(1+$B25)^10+$L$52*(1+D$24)/($B25-D$24)/(1+$B25)^10-Assumptions!$C$22)/Assumptions!$C$25</f>
        <v>274.5690438713213</v>
      </c>
      <c r="E25" s="204">
        <f>($C$52/(1+$B25)^1+$D$52/(1+$B25)^2+$E$52/(1+$B25)^3+$F$52/(1+$B25)^4+$G$52/(1+$B25)^5+$H$52/(1+$B25)^6+$I$52/(1+$B25)^7+$J$52/(1+$B25)^8+$K$52/(1+$B25)^9+$L$52/(1+$B25)^10+$L$52*(1+E$24)/($B25-E$24)/(1+$B25)^10-Assumptions!$C$22)/Assumptions!$C$25</f>
        <v>309.77246586912673</v>
      </c>
      <c r="F25" s="204">
        <f>($C$52/(1+$B25)^1+$D$52/(1+$B25)^2+$E$52/(1+$B25)^3+$F$52/(1+$B25)^4+$G$52/(1+$B25)^5+$H$52/(1+$B25)^6+$I$52/(1+$B25)^7+$J$52/(1+$B25)^8+$K$52/(1+$B25)^9+$L$52/(1+$B25)^10+$L$52*(1+F$24)/($B25-F$24)/(1+$B25)^10-Assumptions!$C$22)/Assumptions!$C$25</f>
        <v>356.71036186620051</v>
      </c>
      <c r="G25" s="205">
        <f>($C$52/(1+$B25)^1+$D$52/(1+$B25)^2+$E$52/(1+$B25)^3+$F$52/(1+$B25)^4+$G$52/(1+$B25)^5+$H$52/(1+$B25)^6+$I$52/(1+$B25)^7+$J$52/(1+$B25)^8+$K$52/(1+$B25)^9+$L$52/(1+$B25)^10+$L$52*(1+G$24)/($B25-G$24)/(1+$B25)^10-Assumptions!$C$22)/Assumptions!$C$25</f>
        <v>422.42341626210401</v>
      </c>
      <c r="H25" s="11"/>
      <c r="I25" s="11"/>
      <c r="J25" s="11"/>
      <c r="K25" s="11"/>
      <c r="L25" s="11"/>
      <c r="M25" s="11"/>
      <c r="N25" s="11"/>
      <c r="O25" s="11"/>
      <c r="P25" s="11"/>
      <c r="Q25" s="11"/>
      <c r="R25" s="11"/>
      <c r="S25" s="11"/>
      <c r="T25" s="11"/>
      <c r="U25" s="11"/>
      <c r="V25" s="11"/>
    </row>
    <row r="26" spans="1:22" ht="15.75" customHeight="1" x14ac:dyDescent="0.2">
      <c r="A26" s="11"/>
      <c r="B26" s="206">
        <v>8.2500000000000004E-2</v>
      </c>
      <c r="C26" s="207">
        <f>($C$52/(1+$B26)^1+$D$52/(1+$B26)^2+$E$52/(1+$B26)^3+$F$52/(1+$B26)^4+$G$52/(1+$B26)^5+$H$52/(1+$B26)^6+$I$52/(1+$B26)^7+$J$52/(1+$B26)^8+$K$52/(1+$B26)^9+$L$52/(1+$B26)^10+$L$52*(1+C$24)/($B26-C$24)/(1+$B26)^10-Assumptions!$C$22)/Assumptions!$C$25</f>
        <v>203.21064526856929</v>
      </c>
      <c r="D26" s="204">
        <f>($C$52/(1+$B26)^1+$D$52/(1+$B26)^2+$E$52/(1+$B26)^3+$F$52/(1+$B26)^4+$G$52/(1+$B26)^5+$H$52/(1+$B26)^6+$I$52/(1+$B26)^7+$J$52/(1+$B26)^8+$K$52/(1+$B26)^9+$L$52/(1+$B26)^10+$L$52*(1+D$24)/($B26-D$24)/(1+$B26)^10-Assumptions!$C$22)/Assumptions!$C$25</f>
        <v>221.77522138299338</v>
      </c>
      <c r="E26" s="204">
        <f>($C$52/(1+$B26)^1+$D$52/(1+$B26)^2+$E$52/(1+$B26)^3+$F$52/(1+$B26)^4+$G$52/(1+$B26)^5+$H$52/(1+$B26)^6+$I$52/(1+$B26)^7+$J$52/(1+$B26)^8+$K$52/(1+$B26)^9+$L$52/(1+$B26)^10+$L$52*(1+E$24)/($B26-E$24)/(1+$B26)^10-Assumptions!$C$22)/Assumptions!$C$25</f>
        <v>244.70793305375255</v>
      </c>
      <c r="F26" s="204">
        <f>($C$52/(1+$B26)^1+$D$52/(1+$B26)^2+$E$52/(1+$B26)^3+$F$52/(1+$B26)^4+$G$52/(1+$B26)^5+$H$52/(1+$B26)^6+$I$52/(1+$B26)^7+$J$52/(1+$B26)^8+$K$52/(1+$B26)^9+$L$52/(1+$B26)^10+$L$52*(1+F$24)/($B26-F$24)/(1+$B26)^10-Assumptions!$C$22)/Assumptions!$C$25</f>
        <v>273.75603450338076</v>
      </c>
      <c r="G26" s="204">
        <f>($C$52/(1+$B26)^1+$D$52/(1+$B26)^2+$E$52/(1+$B26)^3+$F$52/(1+$B26)^4+$G$52/(1+$B26)^5+$H$52/(1+$B26)^6+$I$52/(1+$B26)^7+$J$52/(1+$B26)^8+$K$52/(1+$B26)^9+$L$52/(1+$B26)^10+$L$52*(1+G$24)/($B26-G$24)/(1+$B26)^10-Assumptions!$C$22)/Assumptions!$C$25</f>
        <v>311.7420133221255</v>
      </c>
      <c r="H26" s="11"/>
      <c r="I26" s="11"/>
      <c r="J26" s="11"/>
      <c r="K26" s="11"/>
      <c r="L26" s="11"/>
      <c r="M26" s="11"/>
      <c r="N26" s="11"/>
      <c r="O26" s="11"/>
      <c r="P26" s="11"/>
      <c r="Q26" s="11"/>
      <c r="R26" s="11"/>
      <c r="S26" s="11"/>
      <c r="T26" s="11"/>
      <c r="U26" s="11"/>
      <c r="V26" s="11"/>
    </row>
    <row r="27" spans="1:22" ht="15.75" customHeight="1" x14ac:dyDescent="0.2">
      <c r="A27" s="11"/>
      <c r="B27" s="208">
        <v>0.09</v>
      </c>
      <c r="C27" s="209">
        <f>($C$52/(1+$B27)^1+$D$52/(1+$B27)^2+$E$52/(1+$B27)^3+$F$52/(1+$B27)^4+$G$52/(1+$B27)^5+$H$52/(1+$B27)^6+$I$52/(1+$B27)^7+$J$52/(1+$B27)^8+$K$52/(1+$B27)^9+$L$52/(1+$B27)^10+$L$52*(1+C$24)/($B27-C$24)/(1+$B27)^10-Assumptions!$C$22)/Assumptions!$C$25</f>
        <v>170.64245307817865</v>
      </c>
      <c r="D27" s="204">
        <f>($C$52/(1+$B27)^1+$D$52/(1+$B27)^2+$E$52/(1+$B27)^3+$F$52/(1+$B27)^4+$G$52/(1+$B27)^5+$H$52/(1+$B27)^6+$I$52/(1+$B27)^7+$J$52/(1+$B27)^8+$K$52/(1+$B27)^9+$L$52/(1+$B27)^10+$L$52*(1+D$24)/($B27-D$24)/(1+$B27)^10-Assumptions!$C$22)/Assumptions!$C$25</f>
        <v>183.82613372277746</v>
      </c>
      <c r="E27" s="204">
        <f>($C$52/(1+$B27)^1+$D$52/(1+$B27)^2+$E$52/(1+$B27)^3+$F$52/(1+$B27)^4+$G$52/(1+$B27)^5+$H$52/(1+$B27)^6+$I$52/(1+$B27)^7+$J$52/(1+$B27)^8+$K$52/(1+$B27)^9+$L$52/(1+$B27)^10+$L$52*(1+E$24)/($B27-E$24)/(1+$B27)^10-Assumptions!$C$22)/Assumptions!$C$25</f>
        <v>199.64655049629607</v>
      </c>
      <c r="F27" s="204">
        <f>($C$52/(1+$B27)^1+$D$52/(1+$B27)^2+$E$52/(1+$B27)^3+$F$52/(1+$B27)^4+$G$52/(1+$B27)^5+$H$52/(1+$B27)^6+$I$52/(1+$B27)^7+$J$52/(1+$B27)^8+$K$52/(1+$B27)^9+$L$52/(1+$B27)^10+$L$52*(1+F$24)/($B27-F$24)/(1+$B27)^10-Assumptions!$C$22)/Assumptions!$C$25</f>
        <v>218.98261544170762</v>
      </c>
      <c r="G27" s="204">
        <f>($C$52/(1+$B27)^1+$D$52/(1+$B27)^2+$E$52/(1+$B27)^3+$F$52/(1+$B27)^4+$G$52/(1+$B27)^5+$H$52/(1+$B27)^6+$I$52/(1+$B27)^7+$J$52/(1+$B27)^8+$K$52/(1+$B27)^9+$L$52/(1+$B27)^10+$L$52*(1+G$24)/($B27-G$24)/(1+$B27)^10-Assumptions!$C$22)/Assumptions!$C$25</f>
        <v>243.15269662347217</v>
      </c>
      <c r="H27" s="11"/>
      <c r="I27" s="11"/>
      <c r="J27" s="11"/>
      <c r="K27" s="11"/>
      <c r="L27" s="11"/>
      <c r="M27" s="11"/>
      <c r="N27" s="11"/>
      <c r="O27" s="11"/>
      <c r="P27" s="11"/>
      <c r="Q27" s="11"/>
      <c r="R27" s="11"/>
      <c r="S27" s="11"/>
      <c r="T27" s="11"/>
      <c r="U27" s="11"/>
      <c r="V27" s="11"/>
    </row>
    <row r="28" spans="1:22" ht="15.75" customHeight="1" x14ac:dyDescent="0.2">
      <c r="A28" s="11"/>
      <c r="B28" s="206">
        <v>9.7500000000000003E-2</v>
      </c>
      <c r="C28" s="207">
        <f>($C$52/(1+$B28)^1+$D$52/(1+$B28)^2+$E$52/(1+$B28)^3+$F$52/(1+$B28)^4+$G$52/(1+$B28)^5+$H$52/(1+$B28)^6+$I$52/(1+$B28)^7+$J$52/(1+$B28)^8+$K$52/(1+$B28)^9+$L$52/(1+$B28)^10+$L$52*(1+C$24)/($B28-C$24)/(1+$B28)^10-Assumptions!$C$22)/Assumptions!$C$25</f>
        <v>145.65693515826129</v>
      </c>
      <c r="D28" s="204">
        <f>($C$52/(1+$B28)^1+$D$52/(1+$B28)^2+$E$52/(1+$B28)^3+$F$52/(1+$B28)^4+$G$52/(1+$B28)^5+$H$52/(1+$B28)^6+$I$52/(1+$B28)^7+$J$52/(1+$B28)^8+$K$52/(1+$B28)^9+$L$52/(1+$B28)^10+$L$52*(1+D$24)/($B28-D$24)/(1+$B28)^10-Assumptions!$C$22)/Assumptions!$C$25</f>
        <v>155.35230868012087</v>
      </c>
      <c r="E28" s="204">
        <f>($C$52/(1+$B28)^1+$D$52/(1+$B28)^2+$E$52/(1+$B28)^3+$F$52/(1+$B28)^4+$G$52/(1+$B28)^5+$H$52/(1+$B28)^6+$I$52/(1+$B28)^7+$J$52/(1+$B28)^8+$K$52/(1+$B28)^9+$L$52/(1+$B28)^10+$L$52*(1+E$24)/($B28-E$24)/(1+$B28)^10-Assumptions!$C$22)/Assumptions!$C$25</f>
        <v>166.73383411882563</v>
      </c>
      <c r="F28" s="204">
        <f>($C$52/(1+$B28)^1+$D$52/(1+$B28)^2+$E$52/(1+$B28)^3+$F$52/(1+$B28)^4+$G$52/(1+$B28)^5+$H$52/(1+$B28)^6+$I$52/(1+$B28)^7+$J$52/(1+$B28)^8+$K$52/(1+$B28)^9+$L$52/(1+$B28)^10+$L$52*(1+F$24)/($B28-F$24)/(1+$B28)^10-Assumptions!$C$22)/Assumptions!$C$25</f>
        <v>180.28326916490272</v>
      </c>
      <c r="G28" s="204">
        <f>($C$52/(1+$B28)^1+$D$52/(1+$B28)^2+$E$52/(1+$B28)^3+$F$52/(1+$B28)^4+$G$52/(1+$B28)^5+$H$52/(1+$B28)^6+$I$52/(1+$B28)^7+$J$52/(1+$B28)^8+$K$52/(1+$B28)^9+$L$52/(1+$B28)^10+$L$52*(1+G$24)/($B28-G$24)/(1+$B28)^10-Assumptions!$C$22)/Assumptions!$C$25</f>
        <v>196.6852168522592</v>
      </c>
      <c r="H28" s="11"/>
      <c r="I28" s="11"/>
      <c r="J28" s="11"/>
      <c r="K28" s="11"/>
      <c r="L28" s="11"/>
      <c r="M28" s="11"/>
      <c r="N28" s="11"/>
      <c r="O28" s="11"/>
      <c r="P28" s="11"/>
      <c r="Q28" s="11"/>
      <c r="R28" s="11"/>
      <c r="S28" s="11"/>
      <c r="T28" s="11"/>
      <c r="U28" s="11"/>
      <c r="V28" s="11"/>
    </row>
    <row r="29" spans="1:22" ht="15.75" customHeight="1" x14ac:dyDescent="0.2">
      <c r="A29" s="11"/>
      <c r="B29" s="210">
        <v>0.105</v>
      </c>
      <c r="C29" s="211">
        <f>($C$52/(1+$B29)^1+$D$52/(1+$B29)^2+$E$52/(1+$B29)^3+$F$52/(1+$B29)^4+$G$52/(1+$B29)^5+$H$52/(1+$B29)^6+$I$52/(1+$B29)^7+$J$52/(1+$B29)^8+$K$52/(1+$B29)^9+$L$52/(1+$B29)^10+$L$52*(1+C$24)/($B29-C$24)/(1+$B29)^10-Assumptions!$C$22)/Assumptions!$C$25</f>
        <v>125.95938808296326</v>
      </c>
      <c r="D29" s="204">
        <f>($C$52/(1+$B29)^1+$D$52/(1+$B29)^2+$E$52/(1+$B29)^3+$F$52/(1+$B29)^4+$G$52/(1+$B29)^5+$H$52/(1+$B29)^6+$I$52/(1+$B29)^7+$J$52/(1+$B29)^8+$K$52/(1+$B29)^9+$L$52/(1+$B29)^10+$L$52*(1+D$24)/($B29-D$24)/(1+$B29)^10-Assumptions!$C$22)/Assumptions!$C$25</f>
        <v>133.28711523626998</v>
      </c>
      <c r="E29" s="204">
        <f>($C$52/(1+$B29)^1+$D$52/(1+$B29)^2+$E$52/(1+$B29)^3+$F$52/(1+$B29)^4+$G$52/(1+$B29)^5+$H$52/(1+$B29)^6+$I$52/(1+$B29)^7+$J$52/(1+$B29)^8+$K$52/(1+$B29)^9+$L$52/(1+$B29)^10+$L$52*(1+E$24)/($B29-E$24)/(1+$B29)^10-Assumptions!$C$22)/Assumptions!$C$25</f>
        <v>141.74218502854694</v>
      </c>
      <c r="F29" s="204">
        <f>($C$52/(1+$B29)^1+$D$52/(1+$B29)^2+$E$52/(1+$B29)^3+$F$52/(1+$B29)^4+$G$52/(1+$B29)^5+$H$52/(1+$B29)^6+$I$52/(1+$B29)^7+$J$52/(1+$B29)^8+$K$52/(1+$B29)^9+$L$52/(1+$B29)^10+$L$52*(1+F$24)/($B29-F$24)/(1+$B29)^10-Assumptions!$C$22)/Assumptions!$C$25</f>
        <v>151.60643311953675</v>
      </c>
      <c r="G29" s="204">
        <f>($C$52/(1+$B29)^1+$D$52/(1+$B29)^2+$E$52/(1+$B29)^3+$F$52/(1+$B29)^4+$G$52/(1+$B29)^5+$H$52/(1+$B29)^6+$I$52/(1+$B29)^7+$J$52/(1+$B29)^8+$K$52/(1+$B29)^9+$L$52/(1+$B29)^10+$L$52*(1+G$24)/($B29-G$24)/(1+$B29)^10-Assumptions!$C$22)/Assumptions!$C$25</f>
        <v>163.26418086343384</v>
      </c>
      <c r="H29" s="11"/>
      <c r="I29" s="11"/>
      <c r="J29" s="11"/>
      <c r="K29" s="11"/>
      <c r="L29" s="11"/>
      <c r="M29" s="11"/>
      <c r="N29" s="11"/>
      <c r="O29" s="11"/>
      <c r="P29" s="11"/>
      <c r="Q29" s="11"/>
      <c r="R29" s="11"/>
      <c r="S29" s="11"/>
      <c r="T29" s="11"/>
      <c r="U29" s="11"/>
      <c r="V29" s="11"/>
    </row>
    <row r="30" spans="1:22" ht="15.75" customHeight="1" x14ac:dyDescent="0.2">
      <c r="A30" s="11"/>
      <c r="B30" s="11"/>
      <c r="C30" s="11"/>
      <c r="D30" s="11"/>
      <c r="E30" s="11"/>
      <c r="F30" s="11"/>
      <c r="G30" s="11"/>
      <c r="H30" s="11"/>
      <c r="I30" s="11"/>
      <c r="J30" s="11"/>
      <c r="K30" s="11"/>
      <c r="L30" s="11"/>
      <c r="M30" s="11"/>
      <c r="N30" s="11"/>
      <c r="O30" s="11"/>
      <c r="P30" s="11"/>
      <c r="Q30" s="11"/>
      <c r="R30" s="11"/>
      <c r="S30" s="11"/>
      <c r="T30" s="11"/>
      <c r="U30" s="11"/>
      <c r="V30" s="11"/>
    </row>
    <row r="31" spans="1:22" ht="15.75" customHeight="1" x14ac:dyDescent="0.2">
      <c r="A31" s="11"/>
      <c r="B31" s="212" t="s">
        <v>271</v>
      </c>
      <c r="C31" s="11"/>
      <c r="D31" s="11"/>
      <c r="E31" s="11"/>
      <c r="F31" s="11"/>
      <c r="G31" s="11"/>
      <c r="H31" s="11"/>
      <c r="I31" s="11"/>
      <c r="J31" s="11"/>
      <c r="K31" s="11"/>
      <c r="L31" s="11"/>
      <c r="M31" s="11"/>
      <c r="N31" s="11"/>
      <c r="O31" s="11"/>
      <c r="P31" s="11"/>
      <c r="Q31" s="11"/>
      <c r="R31" s="11"/>
      <c r="S31" s="11"/>
      <c r="T31" s="11"/>
      <c r="U31" s="11"/>
      <c r="V31" s="11"/>
    </row>
    <row r="32" spans="1:22" ht="15.75" customHeight="1" x14ac:dyDescent="0.2">
      <c r="A32" s="11"/>
      <c r="B32" s="213" t="s">
        <v>272</v>
      </c>
      <c r="C32" s="11"/>
      <c r="D32" s="11"/>
      <c r="E32" s="11"/>
      <c r="F32" s="11"/>
      <c r="G32" s="11"/>
      <c r="H32" s="11"/>
      <c r="I32" s="11"/>
      <c r="J32" s="11"/>
      <c r="K32" s="11"/>
      <c r="L32" s="11"/>
      <c r="M32" s="11"/>
      <c r="N32" s="11"/>
      <c r="O32" s="11"/>
      <c r="P32" s="11"/>
      <c r="Q32" s="11"/>
      <c r="R32" s="11"/>
      <c r="S32" s="11"/>
      <c r="T32" s="11"/>
      <c r="U32" s="11"/>
      <c r="V32" s="11"/>
    </row>
    <row r="33" spans="1:22" ht="15.75" customHeight="1" x14ac:dyDescent="0.2">
      <c r="A33" s="11"/>
      <c r="B33" s="11"/>
      <c r="C33" s="11"/>
      <c r="D33" s="11"/>
      <c r="E33" s="11"/>
      <c r="F33" s="11"/>
      <c r="G33" s="11"/>
      <c r="H33" s="11"/>
      <c r="I33" s="11"/>
      <c r="J33" s="11"/>
      <c r="K33" s="11"/>
      <c r="L33" s="11"/>
      <c r="M33" s="11"/>
      <c r="N33" s="11"/>
      <c r="O33" s="11"/>
      <c r="P33" s="11"/>
      <c r="Q33" s="11"/>
      <c r="R33" s="11"/>
      <c r="S33" s="11"/>
      <c r="T33" s="11"/>
      <c r="U33" s="11"/>
      <c r="V33" s="11"/>
    </row>
    <row r="34" spans="1:22" ht="15.75" customHeight="1" x14ac:dyDescent="0.2">
      <c r="A34" s="11"/>
      <c r="B34" s="214" t="s">
        <v>273</v>
      </c>
      <c r="C34" s="215"/>
      <c r="D34" s="11"/>
      <c r="E34" s="11"/>
      <c r="F34" s="11"/>
      <c r="G34" s="11"/>
      <c r="H34" s="11"/>
      <c r="I34" s="11"/>
      <c r="J34" s="11"/>
      <c r="K34" s="11"/>
      <c r="L34" s="11"/>
      <c r="M34" s="11"/>
      <c r="N34" s="11"/>
      <c r="O34" s="11"/>
      <c r="P34" s="11"/>
      <c r="Q34" s="11"/>
      <c r="R34" s="11"/>
      <c r="S34" s="11"/>
      <c r="T34" s="11"/>
      <c r="U34" s="11"/>
      <c r="V34" s="11"/>
    </row>
    <row r="35" spans="1:22" ht="15.75" customHeight="1" x14ac:dyDescent="0.2">
      <c r="A35" s="11"/>
      <c r="B35" s="105" t="s">
        <v>274</v>
      </c>
      <c r="C35" s="216">
        <v>0.12</v>
      </c>
      <c r="D35" s="11"/>
      <c r="E35" s="11"/>
      <c r="F35" s="11"/>
      <c r="G35" s="11"/>
      <c r="H35" s="11"/>
      <c r="I35" s="11"/>
      <c r="J35" s="11"/>
      <c r="K35" s="11"/>
      <c r="L35" s="11"/>
      <c r="M35" s="11"/>
      <c r="N35" s="11"/>
      <c r="O35" s="11"/>
      <c r="P35" s="11"/>
      <c r="Q35" s="11"/>
      <c r="R35" s="11"/>
      <c r="S35" s="11"/>
      <c r="T35" s="11"/>
      <c r="U35" s="11"/>
      <c r="V35" s="11"/>
    </row>
    <row r="36" spans="1:22" ht="15.75" customHeight="1" x14ac:dyDescent="0.2">
      <c r="A36" s="11"/>
      <c r="B36" s="217" t="s">
        <v>275</v>
      </c>
      <c r="C36" s="218">
        <v>0.03</v>
      </c>
      <c r="D36" s="11"/>
      <c r="E36" s="11"/>
      <c r="F36" s="11"/>
      <c r="G36" s="11"/>
      <c r="H36" s="11"/>
      <c r="I36" s="11"/>
      <c r="J36" s="11"/>
      <c r="K36" s="11"/>
      <c r="L36" s="11"/>
      <c r="M36" s="11"/>
      <c r="N36" s="11"/>
      <c r="O36" s="11"/>
      <c r="P36" s="11"/>
      <c r="Q36" s="11"/>
      <c r="R36" s="11"/>
      <c r="S36" s="11"/>
      <c r="T36" s="11"/>
      <c r="U36" s="11"/>
      <c r="V36" s="11"/>
    </row>
    <row r="37" spans="1:22" ht="15.75" customHeight="1" x14ac:dyDescent="0.2">
      <c r="A37" s="11"/>
      <c r="B37" s="109" t="s">
        <v>276</v>
      </c>
      <c r="C37" s="190">
        <v>25000</v>
      </c>
      <c r="D37" s="11"/>
      <c r="E37" s="11"/>
      <c r="F37" s="11"/>
      <c r="G37" s="11"/>
      <c r="H37" s="11"/>
      <c r="I37" s="11"/>
      <c r="J37" s="11"/>
      <c r="K37" s="11"/>
      <c r="L37" s="11"/>
      <c r="M37" s="11"/>
      <c r="N37" s="11"/>
      <c r="O37" s="11"/>
      <c r="P37" s="11"/>
      <c r="Q37" s="11"/>
      <c r="R37" s="11"/>
      <c r="S37" s="11"/>
      <c r="T37" s="11"/>
      <c r="U37" s="11"/>
      <c r="V37" s="11"/>
    </row>
    <row r="38" spans="1:22" ht="15.75" customHeight="1" x14ac:dyDescent="0.2">
      <c r="A38" s="11"/>
      <c r="B38" s="219" t="s">
        <v>277</v>
      </c>
      <c r="C38" s="220">
        <v>0.8</v>
      </c>
      <c r="D38" s="11"/>
      <c r="E38" s="11"/>
      <c r="F38" s="11"/>
      <c r="G38" s="11"/>
      <c r="H38" s="11"/>
      <c r="I38" s="11"/>
      <c r="J38" s="11"/>
      <c r="K38" s="11"/>
      <c r="L38" s="11"/>
      <c r="M38" s="11"/>
      <c r="N38" s="11"/>
      <c r="O38" s="11"/>
      <c r="P38" s="11"/>
      <c r="Q38" s="11"/>
      <c r="R38" s="11"/>
      <c r="S38" s="11"/>
      <c r="T38" s="11"/>
      <c r="U38" s="11"/>
      <c r="V38" s="11"/>
    </row>
    <row r="39" spans="1:22" ht="15.75" customHeight="1" x14ac:dyDescent="0.2">
      <c r="A39" s="11"/>
      <c r="B39" s="11"/>
      <c r="C39" s="11"/>
      <c r="D39" s="11"/>
      <c r="E39" s="11"/>
      <c r="F39" s="11"/>
      <c r="G39" s="11"/>
      <c r="H39" s="11"/>
      <c r="I39" s="11"/>
      <c r="J39" s="11"/>
      <c r="K39" s="11"/>
      <c r="L39" s="11"/>
      <c r="M39" s="11"/>
      <c r="N39" s="11"/>
      <c r="O39" s="11"/>
      <c r="P39" s="11"/>
      <c r="Q39" s="11"/>
      <c r="R39" s="11"/>
      <c r="S39" s="11"/>
      <c r="T39" s="11"/>
      <c r="U39" s="11"/>
      <c r="V39" s="11"/>
    </row>
    <row r="40" spans="1:22" ht="15.75" customHeight="1" x14ac:dyDescent="0.2">
      <c r="A40" s="11"/>
      <c r="B40" s="214" t="s">
        <v>278</v>
      </c>
      <c r="C40" s="215"/>
      <c r="D40" s="215"/>
      <c r="E40" s="215"/>
      <c r="F40" s="215"/>
      <c r="G40" s="215"/>
      <c r="H40" s="215"/>
      <c r="I40" s="215"/>
      <c r="J40" s="215"/>
      <c r="K40" s="215"/>
      <c r="L40" s="215"/>
      <c r="M40" s="215"/>
      <c r="N40" s="215"/>
      <c r="O40" s="215"/>
      <c r="P40" s="215"/>
      <c r="Q40" s="215"/>
      <c r="R40" s="215"/>
      <c r="S40" s="215"/>
      <c r="T40" s="215"/>
      <c r="U40" s="215"/>
      <c r="V40" s="215"/>
    </row>
    <row r="41" spans="1:22" ht="15.75" customHeight="1" x14ac:dyDescent="0.2">
      <c r="A41" s="11"/>
      <c r="B41" s="105" t="s">
        <v>279</v>
      </c>
      <c r="C41" s="221">
        <f>'P&amp;L_Consolidated'!C19</f>
        <v>56159.35</v>
      </c>
      <c r="D41" s="221">
        <f>'P&amp;L_Consolidated'!D19</f>
        <v>80075.08</v>
      </c>
      <c r="E41" s="221">
        <f>'P&amp;L_Consolidated'!E19</f>
        <v>115167.15055000002</v>
      </c>
      <c r="F41" s="221">
        <f>'P&amp;L_Consolidated'!F19</f>
        <v>167052.89376249997</v>
      </c>
      <c r="G41" s="221">
        <f>'P&amp;L_Consolidated'!G19</f>
        <v>244365.357078125</v>
      </c>
      <c r="H41" s="221">
        <f>'P&amp;L_Consolidated'!H19</f>
        <v>330704.99608062499</v>
      </c>
      <c r="I41" s="221">
        <f>'P&amp;L_Consolidated'!I19</f>
        <v>436713.02819331258</v>
      </c>
      <c r="J41" s="221">
        <f>'P&amp;L_Consolidated'!J19</f>
        <v>581686.27816354611</v>
      </c>
      <c r="K41" s="221">
        <f>'P&amp;L_Consolidated'!K19</f>
        <v>782313.11549177219</v>
      </c>
      <c r="L41" s="221">
        <f>'P&amp;L_Consolidated'!L19</f>
        <v>1063715.389336976</v>
      </c>
      <c r="M41" s="221">
        <f>'P&amp;L_Consolidated'!M19</f>
        <v>1271849.6860811764</v>
      </c>
      <c r="N41" s="221">
        <f>'P&amp;L_Consolidated'!N19</f>
        <v>1528488.5084703516</v>
      </c>
      <c r="O41" s="221">
        <f>'P&amp;L_Consolidated'!O19</f>
        <v>1848631.0729409985</v>
      </c>
      <c r="P41" s="221">
        <f>'P&amp;L_Consolidated'!P19</f>
        <v>2250985.8420493877</v>
      </c>
      <c r="Q41" s="221">
        <f>'P&amp;L_Consolidated'!Q19</f>
        <v>2760611.4228093377</v>
      </c>
      <c r="R41" s="221">
        <f>'P&amp;L_Consolidated'!R19</f>
        <v>3411320.893595024</v>
      </c>
      <c r="S41" s="221">
        <f>'P&amp;L_Consolidated'!S19</f>
        <v>4249073.7113101659</v>
      </c>
      <c r="T41" s="221">
        <f>'P&amp;L_Consolidated'!T19</f>
        <v>5336786.3066678615</v>
      </c>
      <c r="U41" s="221">
        <f>'P&amp;L_Consolidated'!U19</f>
        <v>6761189.9137284895</v>
      </c>
      <c r="V41" s="222">
        <f>'P&amp;L_Consolidated'!V19</f>
        <v>8642655.8588228766</v>
      </c>
    </row>
    <row r="42" spans="1:22" ht="15.75" customHeight="1" x14ac:dyDescent="0.2">
      <c r="A42" s="11"/>
      <c r="B42" s="107" t="s">
        <v>280</v>
      </c>
      <c r="C42" s="176">
        <f t="shared" ref="C42:V42" si="4">C41*$C$35</f>
        <v>6739.1219999999994</v>
      </c>
      <c r="D42" s="176">
        <f t="shared" si="4"/>
        <v>9609.0095999999994</v>
      </c>
      <c r="E42" s="176">
        <f t="shared" si="4"/>
        <v>13820.058066000001</v>
      </c>
      <c r="F42" s="176">
        <f t="shared" si="4"/>
        <v>20046.347251499996</v>
      </c>
      <c r="G42" s="176">
        <f t="shared" si="4"/>
        <v>29323.842849375</v>
      </c>
      <c r="H42" s="176">
        <f t="shared" si="4"/>
        <v>39684.599529674997</v>
      </c>
      <c r="I42" s="176">
        <f t="shared" si="4"/>
        <v>52405.563383197506</v>
      </c>
      <c r="J42" s="176">
        <f t="shared" si="4"/>
        <v>69802.353379625536</v>
      </c>
      <c r="K42" s="176">
        <f t="shared" si="4"/>
        <v>93877.573859012657</v>
      </c>
      <c r="L42" s="176">
        <f t="shared" si="4"/>
        <v>127645.84672043711</v>
      </c>
      <c r="M42" s="176">
        <f t="shared" si="4"/>
        <v>152621.96232974116</v>
      </c>
      <c r="N42" s="176">
        <f t="shared" si="4"/>
        <v>183418.62101644219</v>
      </c>
      <c r="O42" s="176">
        <f t="shared" si="4"/>
        <v>221835.72875291982</v>
      </c>
      <c r="P42" s="176">
        <f t="shared" si="4"/>
        <v>270118.30104592652</v>
      </c>
      <c r="Q42" s="176">
        <f t="shared" si="4"/>
        <v>331273.37073712051</v>
      </c>
      <c r="R42" s="176">
        <f t="shared" si="4"/>
        <v>409358.50723140285</v>
      </c>
      <c r="S42" s="176">
        <f t="shared" si="4"/>
        <v>509888.84535721992</v>
      </c>
      <c r="T42" s="176">
        <f t="shared" si="4"/>
        <v>640414.35680014337</v>
      </c>
      <c r="U42" s="176">
        <f t="shared" si="4"/>
        <v>811342.78964741877</v>
      </c>
      <c r="V42" s="177">
        <f t="shared" si="4"/>
        <v>1037118.7030587451</v>
      </c>
    </row>
    <row r="43" spans="1:22" ht="15.75" customHeight="1" x14ac:dyDescent="0.2">
      <c r="A43" s="11"/>
      <c r="B43" s="109" t="s">
        <v>281</v>
      </c>
      <c r="C43" s="178">
        <f>C42*Assumptions!$C$12</f>
        <v>1415.2156199999997</v>
      </c>
      <c r="D43" s="178">
        <f>D42*Assumptions!$C$12</f>
        <v>2017.8920159999998</v>
      </c>
      <c r="E43" s="178">
        <f>E42*Assumptions!$C$12</f>
        <v>2902.2121938600003</v>
      </c>
      <c r="F43" s="178">
        <f>F42*Assumptions!$C$12</f>
        <v>4209.7329228149993</v>
      </c>
      <c r="G43" s="178">
        <f>G42*Assumptions!$C$12</f>
        <v>6158.0069983687499</v>
      </c>
      <c r="H43" s="178">
        <f>H42*Assumptions!$C$12</f>
        <v>8333.765901231749</v>
      </c>
      <c r="I43" s="178">
        <f>I42*Assumptions!$C$12</f>
        <v>11005.168310471476</v>
      </c>
      <c r="J43" s="178">
        <f>J42*Assumptions!$C$12</f>
        <v>14658.494209721362</v>
      </c>
      <c r="K43" s="178">
        <f>K42*Assumptions!$C$12</f>
        <v>19714.290510392657</v>
      </c>
      <c r="L43" s="178">
        <f>L42*Assumptions!$C$12</f>
        <v>26805.627811291793</v>
      </c>
      <c r="M43" s="178">
        <f>M42*Assumptions!$C$12</f>
        <v>32050.612089245642</v>
      </c>
      <c r="N43" s="178">
        <f>N42*Assumptions!$C$12</f>
        <v>38517.910413452861</v>
      </c>
      <c r="O43" s="178">
        <f>O42*Assumptions!$C$12</f>
        <v>46585.503038113158</v>
      </c>
      <c r="P43" s="178">
        <f>P42*Assumptions!$C$12</f>
        <v>56724.843219644565</v>
      </c>
      <c r="Q43" s="178">
        <f>Q42*Assumptions!$C$12</f>
        <v>69567.40785479531</v>
      </c>
      <c r="R43" s="178">
        <f>R42*Assumptions!$C$12</f>
        <v>85965.286518594599</v>
      </c>
      <c r="S43" s="178">
        <f>S42*Assumptions!$C$12</f>
        <v>107076.65752501618</v>
      </c>
      <c r="T43" s="178">
        <f>T42*Assumptions!$C$12</f>
        <v>134487.01492803011</v>
      </c>
      <c r="U43" s="178">
        <f>U42*Assumptions!$C$12</f>
        <v>170381.98582595793</v>
      </c>
      <c r="V43" s="179">
        <f>V42*Assumptions!$C$12</f>
        <v>217794.92764233646</v>
      </c>
    </row>
    <row r="44" spans="1:22" ht="15.75" customHeight="1" x14ac:dyDescent="0.2">
      <c r="A44" s="11"/>
      <c r="B44" s="131" t="s">
        <v>282</v>
      </c>
      <c r="C44" s="223">
        <f t="shared" ref="C44:V44" si="5">C41*$C$36</f>
        <v>1684.7804999999998</v>
      </c>
      <c r="D44" s="223">
        <f t="shared" si="5"/>
        <v>2402.2523999999999</v>
      </c>
      <c r="E44" s="223">
        <f t="shared" si="5"/>
        <v>3455.0145165000004</v>
      </c>
      <c r="F44" s="223">
        <f t="shared" si="5"/>
        <v>5011.5868128749989</v>
      </c>
      <c r="G44" s="223">
        <f t="shared" si="5"/>
        <v>7330.9607123437499</v>
      </c>
      <c r="H44" s="223">
        <f t="shared" si="5"/>
        <v>9921.1498824187493</v>
      </c>
      <c r="I44" s="223">
        <f t="shared" si="5"/>
        <v>13101.390845799377</v>
      </c>
      <c r="J44" s="223">
        <f t="shared" si="5"/>
        <v>17450.588344906384</v>
      </c>
      <c r="K44" s="223">
        <f t="shared" si="5"/>
        <v>23469.393464753164</v>
      </c>
      <c r="L44" s="223">
        <f t="shared" si="5"/>
        <v>31911.461680109278</v>
      </c>
      <c r="M44" s="223">
        <f t="shared" si="5"/>
        <v>38155.49058243529</v>
      </c>
      <c r="N44" s="223">
        <f t="shared" si="5"/>
        <v>45854.655254110548</v>
      </c>
      <c r="O44" s="223">
        <f t="shared" si="5"/>
        <v>55458.932188229955</v>
      </c>
      <c r="P44" s="223">
        <f t="shared" si="5"/>
        <v>67529.57526148163</v>
      </c>
      <c r="Q44" s="223">
        <f t="shared" si="5"/>
        <v>82818.342684280127</v>
      </c>
      <c r="R44" s="223">
        <f t="shared" si="5"/>
        <v>102339.62680785071</v>
      </c>
      <c r="S44" s="223">
        <f t="shared" si="5"/>
        <v>127472.21133930498</v>
      </c>
      <c r="T44" s="223">
        <f t="shared" si="5"/>
        <v>160103.58920003584</v>
      </c>
      <c r="U44" s="223">
        <f t="shared" si="5"/>
        <v>202835.69741185469</v>
      </c>
      <c r="V44" s="224">
        <f t="shared" si="5"/>
        <v>259279.67576468628</v>
      </c>
    </row>
    <row r="45" spans="1:22" ht="15.75" customHeight="1" x14ac:dyDescent="0.2">
      <c r="A45" s="11"/>
      <c r="B45" s="109" t="s">
        <v>283</v>
      </c>
      <c r="C45" s="178">
        <f>-C44</f>
        <v>-1684.7804999999998</v>
      </c>
      <c r="D45" s="178">
        <f t="shared" ref="D45:V45" si="6">-(D44-C44)</f>
        <v>-717.47190000000001</v>
      </c>
      <c r="E45" s="178">
        <f t="shared" si="6"/>
        <v>-1052.7621165000005</v>
      </c>
      <c r="F45" s="178">
        <f t="shared" si="6"/>
        <v>-1556.5722963749986</v>
      </c>
      <c r="G45" s="178">
        <f t="shared" si="6"/>
        <v>-2319.373899468751</v>
      </c>
      <c r="H45" s="178">
        <f t="shared" si="6"/>
        <v>-2590.1891700749993</v>
      </c>
      <c r="I45" s="178">
        <f t="shared" si="6"/>
        <v>-3180.2409633806274</v>
      </c>
      <c r="J45" s="178">
        <f t="shared" si="6"/>
        <v>-4349.1974991070074</v>
      </c>
      <c r="K45" s="178">
        <f t="shared" si="6"/>
        <v>-6018.8051198467801</v>
      </c>
      <c r="L45" s="178">
        <f t="shared" si="6"/>
        <v>-8442.0682153561138</v>
      </c>
      <c r="M45" s="178">
        <f t="shared" si="6"/>
        <v>-6244.028902326012</v>
      </c>
      <c r="N45" s="178">
        <f t="shared" si="6"/>
        <v>-7699.1646716752584</v>
      </c>
      <c r="O45" s="178">
        <f t="shared" si="6"/>
        <v>-9604.2769341194071</v>
      </c>
      <c r="P45" s="178">
        <f t="shared" si="6"/>
        <v>-12070.643073251675</v>
      </c>
      <c r="Q45" s="178">
        <f t="shared" si="6"/>
        <v>-15288.767422798497</v>
      </c>
      <c r="R45" s="178">
        <f t="shared" si="6"/>
        <v>-19521.284123570586</v>
      </c>
      <c r="S45" s="178">
        <f t="shared" si="6"/>
        <v>-25132.584531454268</v>
      </c>
      <c r="T45" s="178">
        <f t="shared" si="6"/>
        <v>-32631.377860730863</v>
      </c>
      <c r="U45" s="178">
        <f t="shared" si="6"/>
        <v>-42732.10821181885</v>
      </c>
      <c r="V45" s="179">
        <f t="shared" si="6"/>
        <v>-56443.978352831589</v>
      </c>
    </row>
    <row r="46" spans="1:22" ht="15.75" customHeight="1" x14ac:dyDescent="0.2">
      <c r="A46" s="11"/>
      <c r="B46" s="131" t="s">
        <v>284</v>
      </c>
      <c r="C46" s="223">
        <f>$C$37</f>
        <v>25000</v>
      </c>
      <c r="D46" s="223">
        <f t="shared" ref="D46:V46" si="7">C50</f>
        <v>5616.7175999999999</v>
      </c>
      <c r="E46" s="223">
        <f t="shared" si="7"/>
        <v>0</v>
      </c>
      <c r="F46" s="223">
        <f t="shared" si="7"/>
        <v>0</v>
      </c>
      <c r="G46" s="223">
        <f t="shared" si="7"/>
        <v>0</v>
      </c>
      <c r="H46" s="223">
        <f t="shared" si="7"/>
        <v>0</v>
      </c>
      <c r="I46" s="223">
        <f t="shared" si="7"/>
        <v>0</v>
      </c>
      <c r="J46" s="223">
        <f t="shared" si="7"/>
        <v>0</v>
      </c>
      <c r="K46" s="223">
        <f t="shared" si="7"/>
        <v>0</v>
      </c>
      <c r="L46" s="223">
        <f t="shared" si="7"/>
        <v>0</v>
      </c>
      <c r="M46" s="223">
        <f t="shared" si="7"/>
        <v>0</v>
      </c>
      <c r="N46" s="223">
        <f t="shared" si="7"/>
        <v>0</v>
      </c>
      <c r="O46" s="223">
        <f t="shared" si="7"/>
        <v>0</v>
      </c>
      <c r="P46" s="223">
        <f t="shared" si="7"/>
        <v>0</v>
      </c>
      <c r="Q46" s="223">
        <f t="shared" si="7"/>
        <v>0</v>
      </c>
      <c r="R46" s="223">
        <f t="shared" si="7"/>
        <v>0</v>
      </c>
      <c r="S46" s="223">
        <f t="shared" si="7"/>
        <v>0</v>
      </c>
      <c r="T46" s="223">
        <f t="shared" si="7"/>
        <v>0</v>
      </c>
      <c r="U46" s="223">
        <f t="shared" si="7"/>
        <v>0</v>
      </c>
      <c r="V46" s="224">
        <f t="shared" si="7"/>
        <v>0</v>
      </c>
    </row>
    <row r="47" spans="1:22" ht="15.75" customHeight="1" x14ac:dyDescent="0.2">
      <c r="A47" s="11"/>
      <c r="B47" s="109" t="s">
        <v>285</v>
      </c>
      <c r="C47" s="178">
        <f>'P&amp;L_Consolidated'!C35-C42</f>
        <v>24229.102999999999</v>
      </c>
      <c r="D47" s="178">
        <f>'P&amp;L_Consolidated'!D35-D42</f>
        <v>35128.579150000005</v>
      </c>
      <c r="E47" s="178">
        <f>'P&amp;L_Consolidated'!E35-E42</f>
        <v>51335.037446500006</v>
      </c>
      <c r="F47" s="178">
        <f>'P&amp;L_Consolidated'!F35-F42</f>
        <v>75604.322801625007</v>
      </c>
      <c r="G47" s="178">
        <f>'P&amp;L_Consolidated'!G35-G42</f>
        <v>112213.56418828126</v>
      </c>
      <c r="H47" s="178">
        <f>'P&amp;L_Consolidated'!H35-H42</f>
        <v>152166.21209877811</v>
      </c>
      <c r="I47" s="178">
        <f>'P&amp;L_Consolidated'!I35-I42</f>
        <v>202527.38975594236</v>
      </c>
      <c r="J47" s="178">
        <f>'P&amp;L_Consolidated'!J35-J42</f>
        <v>271720.11733464606</v>
      </c>
      <c r="K47" s="178">
        <f>'P&amp;L_Consolidated'!K35-K42</f>
        <v>367900.3399004729</v>
      </c>
      <c r="L47" s="178">
        <f>'P&amp;L_Consolidated'!L35-L42</f>
        <v>503384.54397878208</v>
      </c>
      <c r="M47" s="178">
        <f>'P&amp;L_Consolidated'!M35-M42</f>
        <v>602241.06741518946</v>
      </c>
      <c r="N47" s="178">
        <f>'P&amp;L_Consolidated'!N35-N42</f>
        <v>724204.42035820533</v>
      </c>
      <c r="O47" s="178">
        <f>'P&amp;L_Consolidated'!O35-O42</f>
        <v>876411.03295354091</v>
      </c>
      <c r="P47" s="178">
        <f>'P&amp;L_Consolidated'!P35-P42</f>
        <v>1067818.1264302037</v>
      </c>
      <c r="Q47" s="178">
        <f>'P&amp;L_Consolidated'!Q35-Q42</f>
        <v>1310448.1346027984</v>
      </c>
      <c r="R47" s="178">
        <f>'P&amp;L_Consolidated'!R35-R42</f>
        <v>1620559.7033264178</v>
      </c>
      <c r="S47" s="178">
        <f>'P&amp;L_Consolidated'!S35-S42</f>
        <v>2020303.7179685447</v>
      </c>
      <c r="T47" s="178">
        <f>'P&amp;L_Consolidated'!T35-T42</f>
        <v>2540077.6835838165</v>
      </c>
      <c r="U47" s="178">
        <f>'P&amp;L_Consolidated'!U35-U42</f>
        <v>3221890.1609948231</v>
      </c>
      <c r="V47" s="179">
        <f>'P&amp;L_Consolidated'!V35-V42</f>
        <v>4124192.6262015165</v>
      </c>
    </row>
    <row r="48" spans="1:22" ht="15.75" customHeight="1" x14ac:dyDescent="0.2">
      <c r="A48" s="11"/>
      <c r="B48" s="131" t="s">
        <v>286</v>
      </c>
      <c r="C48" s="223">
        <f t="shared" ref="C48:V48" si="8">MAX(0,MIN(C46,MAX(0,C47)*$C$38))</f>
        <v>19383.2824</v>
      </c>
      <c r="D48" s="223">
        <f t="shared" si="8"/>
        <v>5616.7175999999999</v>
      </c>
      <c r="E48" s="223">
        <f t="shared" si="8"/>
        <v>0</v>
      </c>
      <c r="F48" s="223">
        <f t="shared" si="8"/>
        <v>0</v>
      </c>
      <c r="G48" s="223">
        <f t="shared" si="8"/>
        <v>0</v>
      </c>
      <c r="H48" s="223">
        <f t="shared" si="8"/>
        <v>0</v>
      </c>
      <c r="I48" s="223">
        <f t="shared" si="8"/>
        <v>0</v>
      </c>
      <c r="J48" s="223">
        <f t="shared" si="8"/>
        <v>0</v>
      </c>
      <c r="K48" s="223">
        <f t="shared" si="8"/>
        <v>0</v>
      </c>
      <c r="L48" s="223">
        <f t="shared" si="8"/>
        <v>0</v>
      </c>
      <c r="M48" s="223">
        <f t="shared" si="8"/>
        <v>0</v>
      </c>
      <c r="N48" s="223">
        <f t="shared" si="8"/>
        <v>0</v>
      </c>
      <c r="O48" s="223">
        <f t="shared" si="8"/>
        <v>0</v>
      </c>
      <c r="P48" s="223">
        <f t="shared" si="8"/>
        <v>0</v>
      </c>
      <c r="Q48" s="223">
        <f t="shared" si="8"/>
        <v>0</v>
      </c>
      <c r="R48" s="223">
        <f t="shared" si="8"/>
        <v>0</v>
      </c>
      <c r="S48" s="223">
        <f t="shared" si="8"/>
        <v>0</v>
      </c>
      <c r="T48" s="223">
        <f t="shared" si="8"/>
        <v>0</v>
      </c>
      <c r="U48" s="223">
        <f t="shared" si="8"/>
        <v>0</v>
      </c>
      <c r="V48" s="224">
        <f t="shared" si="8"/>
        <v>0</v>
      </c>
    </row>
    <row r="49" spans="1:22" ht="15.75" customHeight="1" x14ac:dyDescent="0.2">
      <c r="A49" s="11"/>
      <c r="B49" s="109" t="s">
        <v>287</v>
      </c>
      <c r="C49" s="178">
        <f>C48*Assumptions!$C$12</f>
        <v>4070.4893039999997</v>
      </c>
      <c r="D49" s="178">
        <f>D48*Assumptions!$C$12</f>
        <v>1179.5106960000001</v>
      </c>
      <c r="E49" s="178">
        <f>E48*Assumptions!$C$12</f>
        <v>0</v>
      </c>
      <c r="F49" s="178">
        <f>F48*Assumptions!$C$12</f>
        <v>0</v>
      </c>
      <c r="G49" s="178">
        <f>G48*Assumptions!$C$12</f>
        <v>0</v>
      </c>
      <c r="H49" s="178">
        <f>H48*Assumptions!$C$12</f>
        <v>0</v>
      </c>
      <c r="I49" s="178">
        <f>I48*Assumptions!$C$12</f>
        <v>0</v>
      </c>
      <c r="J49" s="178">
        <f>J48*Assumptions!$C$12</f>
        <v>0</v>
      </c>
      <c r="K49" s="178">
        <f>K48*Assumptions!$C$12</f>
        <v>0</v>
      </c>
      <c r="L49" s="178">
        <f>L48*Assumptions!$C$12</f>
        <v>0</v>
      </c>
      <c r="M49" s="178">
        <f>M48*Assumptions!$C$12</f>
        <v>0</v>
      </c>
      <c r="N49" s="178">
        <f>N48*Assumptions!$C$12</f>
        <v>0</v>
      </c>
      <c r="O49" s="178">
        <f>O48*Assumptions!$C$12</f>
        <v>0</v>
      </c>
      <c r="P49" s="178">
        <f>P48*Assumptions!$C$12</f>
        <v>0</v>
      </c>
      <c r="Q49" s="178">
        <f>Q48*Assumptions!$C$12</f>
        <v>0</v>
      </c>
      <c r="R49" s="178">
        <f>R48*Assumptions!$C$12</f>
        <v>0</v>
      </c>
      <c r="S49" s="178">
        <f>S48*Assumptions!$C$12</f>
        <v>0</v>
      </c>
      <c r="T49" s="178">
        <f>T48*Assumptions!$C$12</f>
        <v>0</v>
      </c>
      <c r="U49" s="178">
        <f>U48*Assumptions!$C$12</f>
        <v>0</v>
      </c>
      <c r="V49" s="179">
        <f>V48*Assumptions!$C$12</f>
        <v>0</v>
      </c>
    </row>
    <row r="50" spans="1:22" ht="15.75" customHeight="1" x14ac:dyDescent="0.2">
      <c r="A50" s="11"/>
      <c r="B50" s="131" t="s">
        <v>288</v>
      </c>
      <c r="C50" s="223">
        <f t="shared" ref="C50:V50" si="9">MAX(0,C46-C48)</f>
        <v>5616.7175999999999</v>
      </c>
      <c r="D50" s="223">
        <f t="shared" si="9"/>
        <v>0</v>
      </c>
      <c r="E50" s="223">
        <f t="shared" si="9"/>
        <v>0</v>
      </c>
      <c r="F50" s="223">
        <f t="shared" si="9"/>
        <v>0</v>
      </c>
      <c r="G50" s="223">
        <f t="shared" si="9"/>
        <v>0</v>
      </c>
      <c r="H50" s="223">
        <f t="shared" si="9"/>
        <v>0</v>
      </c>
      <c r="I50" s="223">
        <f t="shared" si="9"/>
        <v>0</v>
      </c>
      <c r="J50" s="223">
        <f t="shared" si="9"/>
        <v>0</v>
      </c>
      <c r="K50" s="223">
        <f t="shared" si="9"/>
        <v>0</v>
      </c>
      <c r="L50" s="223">
        <f t="shared" si="9"/>
        <v>0</v>
      </c>
      <c r="M50" s="223">
        <f t="shared" si="9"/>
        <v>0</v>
      </c>
      <c r="N50" s="223">
        <f t="shared" si="9"/>
        <v>0</v>
      </c>
      <c r="O50" s="223">
        <f t="shared" si="9"/>
        <v>0</v>
      </c>
      <c r="P50" s="223">
        <f t="shared" si="9"/>
        <v>0</v>
      </c>
      <c r="Q50" s="223">
        <f t="shared" si="9"/>
        <v>0</v>
      </c>
      <c r="R50" s="223">
        <f t="shared" si="9"/>
        <v>0</v>
      </c>
      <c r="S50" s="223">
        <f t="shared" si="9"/>
        <v>0</v>
      </c>
      <c r="T50" s="223">
        <f t="shared" si="9"/>
        <v>0</v>
      </c>
      <c r="U50" s="223">
        <f t="shared" si="9"/>
        <v>0</v>
      </c>
      <c r="V50" s="224">
        <f t="shared" si="9"/>
        <v>0</v>
      </c>
    </row>
    <row r="51" spans="1:22" ht="15.75" customHeight="1" x14ac:dyDescent="0.2">
      <c r="A51" s="11"/>
      <c r="B51" s="225" t="s">
        <v>289</v>
      </c>
      <c r="C51" s="226">
        <f t="shared" ref="C51:V51" si="10">C43+C45+C49</f>
        <v>3800.9244239999998</v>
      </c>
      <c r="D51" s="226">
        <f t="shared" si="10"/>
        <v>2479.9308119999996</v>
      </c>
      <c r="E51" s="226">
        <f t="shared" si="10"/>
        <v>1849.4500773599998</v>
      </c>
      <c r="F51" s="226">
        <f t="shared" si="10"/>
        <v>2653.1606264400007</v>
      </c>
      <c r="G51" s="226">
        <f t="shared" si="10"/>
        <v>3838.6330988999989</v>
      </c>
      <c r="H51" s="226">
        <f t="shared" si="10"/>
        <v>5743.5767311567497</v>
      </c>
      <c r="I51" s="226">
        <f t="shared" si="10"/>
        <v>7824.9273470908483</v>
      </c>
      <c r="J51" s="226">
        <f t="shared" si="10"/>
        <v>10309.296710614355</v>
      </c>
      <c r="K51" s="226">
        <f t="shared" si="10"/>
        <v>13695.485390545877</v>
      </c>
      <c r="L51" s="226">
        <f t="shared" si="10"/>
        <v>18363.55959593568</v>
      </c>
      <c r="M51" s="226">
        <f t="shared" si="10"/>
        <v>25806.58318691963</v>
      </c>
      <c r="N51" s="226">
        <f t="shared" si="10"/>
        <v>30818.745741777602</v>
      </c>
      <c r="O51" s="226">
        <f t="shared" si="10"/>
        <v>36981.226103993751</v>
      </c>
      <c r="P51" s="226">
        <f t="shared" si="10"/>
        <v>44654.20014639289</v>
      </c>
      <c r="Q51" s="226">
        <f t="shared" si="10"/>
        <v>54278.640431996813</v>
      </c>
      <c r="R51" s="226">
        <f t="shared" si="10"/>
        <v>66444.002395024014</v>
      </c>
      <c r="S51" s="226">
        <f t="shared" si="10"/>
        <v>81944.072993561917</v>
      </c>
      <c r="T51" s="226">
        <f t="shared" si="10"/>
        <v>101855.63706729925</v>
      </c>
      <c r="U51" s="226">
        <f t="shared" si="10"/>
        <v>127649.87761413908</v>
      </c>
      <c r="V51" s="227">
        <f t="shared" si="10"/>
        <v>161350.94928950488</v>
      </c>
    </row>
    <row r="52" spans="1:22" ht="15.75" customHeight="1" x14ac:dyDescent="0.2">
      <c r="A52" s="11"/>
      <c r="B52" s="228" t="s">
        <v>290</v>
      </c>
      <c r="C52" s="229">
        <f t="shared" ref="C52:V52" si="11">C7+C51</f>
        <v>13802.552223999999</v>
      </c>
      <c r="D52" s="229">
        <f t="shared" si="11"/>
        <v>17333.169174499999</v>
      </c>
      <c r="E52" s="229">
        <f t="shared" si="11"/>
        <v>24039.674631734993</v>
      </c>
      <c r="F52" s="229">
        <f t="shared" si="11"/>
        <v>36014.270524783758</v>
      </c>
      <c r="G52" s="229">
        <f t="shared" si="11"/>
        <v>54333.152629742188</v>
      </c>
      <c r="H52" s="229">
        <f t="shared" si="11"/>
        <v>73502.332203320635</v>
      </c>
      <c r="I52" s="229">
        <f t="shared" si="11"/>
        <v>99149.838914530919</v>
      </c>
      <c r="J52" s="229">
        <f t="shared" si="11"/>
        <v>134301.84988327982</v>
      </c>
      <c r="K52" s="229">
        <f t="shared" si="11"/>
        <v>183492.89541417392</v>
      </c>
      <c r="L52" s="229">
        <f t="shared" si="11"/>
        <v>253235.0931199711</v>
      </c>
      <c r="M52" s="229">
        <f t="shared" si="11"/>
        <v>307068.08407691203</v>
      </c>
      <c r="N52" s="229">
        <f t="shared" si="11"/>
        <v>369422.37131724303</v>
      </c>
      <c r="O52" s="229">
        <f t="shared" si="11"/>
        <v>446972.48536611366</v>
      </c>
      <c r="P52" s="229">
        <f t="shared" si="11"/>
        <v>544110.03183148731</v>
      </c>
      <c r="Q52" s="229">
        <f t="shared" si="11"/>
        <v>666628.40701439069</v>
      </c>
      <c r="R52" s="229">
        <f t="shared" si="11"/>
        <v>822271.37355130899</v>
      </c>
      <c r="S52" s="229">
        <f t="shared" si="11"/>
        <v>1021459.2370545927</v>
      </c>
      <c r="T52" s="229">
        <f t="shared" si="11"/>
        <v>1278306.2700968888</v>
      </c>
      <c r="U52" s="229">
        <f t="shared" si="11"/>
        <v>1612052.6348123197</v>
      </c>
      <c r="V52" s="230">
        <f t="shared" si="11"/>
        <v>2049088.2900911879</v>
      </c>
    </row>
    <row r="53" spans="1:22" ht="15.75" customHeight="1" x14ac:dyDescent="0.2">
      <c r="A53" s="11"/>
      <c r="B53" s="231" t="s">
        <v>291</v>
      </c>
      <c r="C53" s="183">
        <f t="shared" ref="C53:V53" si="12">C52*C8</f>
        <v>12662.456313658933</v>
      </c>
      <c r="D53" s="183">
        <f t="shared" si="12"/>
        <v>14587.977936865007</v>
      </c>
      <c r="E53" s="183">
        <f t="shared" si="12"/>
        <v>18561.123838437743</v>
      </c>
      <c r="F53" s="183">
        <f t="shared" si="12"/>
        <v>25509.906479122932</v>
      </c>
      <c r="G53" s="183">
        <f t="shared" si="12"/>
        <v>35306.747384318158</v>
      </c>
      <c r="H53" s="183">
        <f t="shared" si="12"/>
        <v>43817.993365643037</v>
      </c>
      <c r="I53" s="183">
        <f t="shared" si="12"/>
        <v>54225.297064576618</v>
      </c>
      <c r="J53" s="183">
        <f t="shared" si="12"/>
        <v>67383.021734989132</v>
      </c>
      <c r="K53" s="183">
        <f t="shared" si="12"/>
        <v>84459.071475468096</v>
      </c>
      <c r="L53" s="183">
        <f t="shared" si="12"/>
        <v>106932.44563766757</v>
      </c>
      <c r="M53" s="183">
        <f t="shared" si="12"/>
        <v>118953.94515863282</v>
      </c>
      <c r="N53" s="183">
        <f t="shared" si="12"/>
        <v>131288.26939710983</v>
      </c>
      <c r="O53" s="183">
        <f t="shared" si="12"/>
        <v>145727.69064021172</v>
      </c>
      <c r="P53" s="183">
        <f t="shared" si="12"/>
        <v>162744.59992169941</v>
      </c>
      <c r="Q53" s="183">
        <f t="shared" si="12"/>
        <v>182920.43739408898</v>
      </c>
      <c r="R53" s="183">
        <f t="shared" si="12"/>
        <v>206991.32612488756</v>
      </c>
      <c r="S53" s="183">
        <f t="shared" si="12"/>
        <v>235893.82743570762</v>
      </c>
      <c r="T53" s="183">
        <f t="shared" si="12"/>
        <v>270825.16537020425</v>
      </c>
      <c r="U53" s="183">
        <f t="shared" si="12"/>
        <v>313322.71174697281</v>
      </c>
      <c r="V53" s="184">
        <f t="shared" si="12"/>
        <v>365369.16385906481</v>
      </c>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5.75" customHeight="1" x14ac:dyDescent="0.2">
      <c r="A247" s="11"/>
      <c r="B247" s="11"/>
      <c r="C247" s="11"/>
      <c r="D247" s="11"/>
      <c r="E247" s="11"/>
      <c r="F247" s="11"/>
      <c r="G247" s="11"/>
      <c r="H247" s="11"/>
      <c r="I247" s="11"/>
      <c r="J247" s="11"/>
      <c r="K247" s="11"/>
      <c r="L247" s="11"/>
      <c r="M247" s="11"/>
      <c r="N247" s="11"/>
      <c r="O247" s="11"/>
      <c r="P247" s="11"/>
      <c r="Q247" s="11"/>
      <c r="R247" s="11"/>
      <c r="S247" s="11"/>
      <c r="T247" s="11"/>
      <c r="U247" s="11"/>
      <c r="V247" s="11"/>
    </row>
    <row r="248" spans="1:22" ht="15.75" customHeight="1" x14ac:dyDescent="0.2">
      <c r="A248" s="11"/>
      <c r="B248" s="11"/>
      <c r="C248" s="11"/>
      <c r="D248" s="11"/>
      <c r="E248" s="11"/>
      <c r="F248" s="11"/>
      <c r="G248" s="11"/>
      <c r="H248" s="11"/>
      <c r="I248" s="11"/>
      <c r="J248" s="11"/>
      <c r="K248" s="11"/>
      <c r="L248" s="11"/>
      <c r="M248" s="11"/>
      <c r="N248" s="11"/>
      <c r="O248" s="11"/>
      <c r="P248" s="11"/>
      <c r="Q248" s="11"/>
      <c r="R248" s="11"/>
      <c r="S248" s="11"/>
      <c r="T248" s="11"/>
      <c r="U248" s="11"/>
      <c r="V248" s="11"/>
    </row>
    <row r="249" spans="1:22" ht="15.75" customHeight="1" x14ac:dyDescent="0.2">
      <c r="A249" s="11"/>
      <c r="B249" s="11"/>
      <c r="C249" s="11"/>
      <c r="D249" s="11"/>
      <c r="E249" s="11"/>
      <c r="F249" s="11"/>
      <c r="G249" s="11"/>
      <c r="H249" s="11"/>
      <c r="I249" s="11"/>
      <c r="J249" s="11"/>
      <c r="K249" s="11"/>
      <c r="L249" s="11"/>
      <c r="M249" s="11"/>
      <c r="N249" s="11"/>
      <c r="O249" s="11"/>
      <c r="P249" s="11"/>
      <c r="Q249" s="11"/>
      <c r="R249" s="11"/>
      <c r="S249" s="11"/>
      <c r="T249" s="11"/>
      <c r="U249" s="11"/>
      <c r="V249" s="11"/>
    </row>
    <row r="250" spans="1:22" ht="15.75" customHeight="1" x14ac:dyDescent="0.2">
      <c r="A250" s="11"/>
      <c r="B250" s="11"/>
      <c r="C250" s="11"/>
      <c r="D250" s="11"/>
      <c r="E250" s="11"/>
      <c r="F250" s="11"/>
      <c r="G250" s="11"/>
      <c r="H250" s="11"/>
      <c r="I250" s="11"/>
      <c r="J250" s="11"/>
      <c r="K250" s="11"/>
      <c r="L250" s="11"/>
      <c r="M250" s="11"/>
      <c r="N250" s="11"/>
      <c r="O250" s="11"/>
      <c r="P250" s="11"/>
      <c r="Q250" s="11"/>
      <c r="R250" s="11"/>
      <c r="S250" s="11"/>
      <c r="T250" s="11"/>
      <c r="U250" s="11"/>
      <c r="V250" s="11"/>
    </row>
    <row r="251" spans="1:22" ht="15.75" customHeight="1" x14ac:dyDescent="0.2">
      <c r="A251" s="11"/>
      <c r="B251" s="11"/>
      <c r="C251" s="11"/>
      <c r="D251" s="11"/>
      <c r="E251" s="11"/>
      <c r="F251" s="11"/>
      <c r="G251" s="11"/>
      <c r="H251" s="11"/>
      <c r="I251" s="11"/>
      <c r="J251" s="11"/>
      <c r="K251" s="11"/>
      <c r="L251" s="11"/>
      <c r="M251" s="11"/>
      <c r="N251" s="11"/>
      <c r="O251" s="11"/>
      <c r="P251" s="11"/>
      <c r="Q251" s="11"/>
      <c r="R251" s="11"/>
      <c r="S251" s="11"/>
      <c r="T251" s="11"/>
      <c r="U251" s="11"/>
      <c r="V251" s="11"/>
    </row>
    <row r="252" spans="1:22" ht="15.75" customHeight="1" x14ac:dyDescent="0.2">
      <c r="A252" s="11"/>
      <c r="B252" s="11"/>
      <c r="C252" s="11"/>
      <c r="D252" s="11"/>
      <c r="E252" s="11"/>
      <c r="F252" s="11"/>
      <c r="G252" s="11"/>
      <c r="H252" s="11"/>
      <c r="I252" s="11"/>
      <c r="J252" s="11"/>
      <c r="K252" s="11"/>
      <c r="L252" s="11"/>
      <c r="M252" s="11"/>
      <c r="N252" s="11"/>
      <c r="O252" s="11"/>
      <c r="P252" s="11"/>
      <c r="Q252" s="11"/>
      <c r="R252" s="11"/>
      <c r="S252" s="11"/>
      <c r="T252" s="11"/>
      <c r="U252" s="11"/>
      <c r="V252" s="11"/>
    </row>
    <row r="253" spans="1:22" ht="15.75" customHeight="1" x14ac:dyDescent="0.2">
      <c r="A253" s="11"/>
      <c r="B253" s="11"/>
      <c r="C253" s="11"/>
      <c r="D253" s="11"/>
      <c r="E253" s="11"/>
      <c r="F253" s="11"/>
      <c r="G253" s="11"/>
      <c r="H253" s="11"/>
      <c r="I253" s="11"/>
      <c r="J253" s="11"/>
      <c r="K253" s="11"/>
      <c r="L253" s="11"/>
      <c r="M253" s="11"/>
      <c r="N253" s="11"/>
      <c r="O253" s="11"/>
      <c r="P253" s="11"/>
      <c r="Q253" s="11"/>
      <c r="R253" s="11"/>
      <c r="S253" s="11"/>
      <c r="T253" s="11"/>
      <c r="U253" s="11"/>
      <c r="V253" s="11"/>
    </row>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B11:F11"/>
    <mergeCell ref="B17:F17"/>
    <mergeCell ref="B23:I23"/>
  </mergeCells>
  <conditionalFormatting sqref="C25:G29">
    <cfRule type="colorScale" priority="1">
      <colorScale>
        <cfvo type="min"/>
        <cfvo type="percentile" val="50"/>
        <cfvo type="max"/>
        <color rgb="FFFCE4D6"/>
        <color rgb="FFFFEB9C"/>
        <color rgb="FFE2EFDA"/>
      </colorScale>
    </cfRule>
  </conditionalFormatting>
  <pageMargins left="0.5" right="0.5" top="0.75" bottom="0.5" header="0" footer="0"/>
  <pageSetup orientation="landscape"/>
  <headerFooter>
    <oddHeader>&amp;CSpaceX Q2 2026 Valuation — DCF</oddHeader>
    <oddFooter>&amp;LDialectic · Confidential&amp;RPage &amp;P of</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92C2C"/>
  </sheetPr>
  <dimension ref="A1:Z1000"/>
  <sheetViews>
    <sheetView showGridLines="0" showRowColHeaders="0" workbookViewId="0">
      <pane ySplit="3" topLeftCell="A54" activePane="bottomLeft" state="frozen"/>
      <selection pane="bottomLeft" activeCell="B5" sqref="B5"/>
    </sheetView>
  </sheetViews>
  <sheetFormatPr baseColWidth="10" defaultColWidth="14.5" defaultRowHeight="15" customHeight="1" x14ac:dyDescent="0.2"/>
  <cols>
    <col min="1" max="1" width="24.5" customWidth="1"/>
    <col min="2" max="2" width="46.6640625" customWidth="1"/>
    <col min="3" max="7" width="15.83203125" customWidth="1"/>
    <col min="8" max="11" width="10.6640625" customWidth="1"/>
  </cols>
  <sheetData>
    <row r="1" spans="1:26" ht="17.25" customHeight="1" x14ac:dyDescent="0.2">
      <c r="A1" s="232" t="s">
        <v>292</v>
      </c>
      <c r="B1" s="11"/>
      <c r="C1" s="11"/>
      <c r="D1" s="11"/>
      <c r="E1" s="11"/>
      <c r="F1" s="11"/>
      <c r="G1" s="11"/>
      <c r="H1" s="11"/>
      <c r="I1" s="11"/>
      <c r="J1" s="11"/>
      <c r="K1" s="11"/>
      <c r="L1" s="11"/>
      <c r="M1" s="11"/>
      <c r="N1" s="11"/>
      <c r="O1" s="11"/>
      <c r="P1" s="11"/>
      <c r="Q1" s="11"/>
      <c r="R1" s="11"/>
      <c r="S1" s="11"/>
      <c r="T1" s="11"/>
      <c r="U1" s="11"/>
      <c r="V1" s="11"/>
      <c r="W1" s="11"/>
      <c r="X1" s="11"/>
      <c r="Y1" s="11"/>
      <c r="Z1" s="11"/>
    </row>
    <row r="2" spans="1:26" ht="15" customHeight="1" x14ac:dyDescent="0.2">
      <c r="A2" s="15" t="s">
        <v>740</v>
      </c>
      <c r="B2" s="11"/>
      <c r="C2" s="11"/>
      <c r="D2" s="11"/>
      <c r="E2" s="11"/>
      <c r="F2" s="11"/>
      <c r="G2" s="11"/>
      <c r="H2" s="11"/>
      <c r="I2" s="11"/>
      <c r="J2" s="11"/>
      <c r="K2" s="11"/>
      <c r="L2" s="11"/>
      <c r="M2" s="11"/>
      <c r="N2" s="11"/>
      <c r="O2" s="11"/>
      <c r="P2" s="11"/>
      <c r="Q2" s="11"/>
      <c r="R2" s="11"/>
      <c r="S2" s="11"/>
      <c r="T2" s="11"/>
      <c r="U2" s="11"/>
      <c r="V2" s="11"/>
      <c r="W2" s="11"/>
      <c r="X2" s="11"/>
      <c r="Y2" s="11"/>
      <c r="Z2" s="11"/>
    </row>
    <row r="3" spans="1:26" ht="15" customHeight="1" x14ac:dyDescent="0.2">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ht="15" customHeight="1" x14ac:dyDescent="0.2">
      <c r="A4" s="233" t="s">
        <v>741</v>
      </c>
      <c r="B4" s="11"/>
      <c r="C4" s="11"/>
      <c r="D4" s="11"/>
      <c r="E4" s="11"/>
      <c r="F4" s="11"/>
      <c r="G4" s="11"/>
      <c r="H4" s="11"/>
      <c r="I4" s="11"/>
      <c r="J4" s="11"/>
      <c r="K4" s="11"/>
      <c r="L4" s="11"/>
      <c r="M4" s="11"/>
      <c r="N4" s="11"/>
      <c r="O4" s="11"/>
      <c r="P4" s="11"/>
      <c r="Q4" s="11"/>
      <c r="R4" s="11"/>
      <c r="S4" s="11"/>
      <c r="T4" s="11"/>
      <c r="U4" s="11"/>
      <c r="V4" s="11"/>
      <c r="W4" s="11"/>
      <c r="X4" s="11"/>
      <c r="Y4" s="11"/>
      <c r="Z4" s="11"/>
    </row>
    <row r="5" spans="1:26" ht="15" customHeight="1" x14ac:dyDescent="0.2">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ht="15" customHeight="1" x14ac:dyDescent="0.2">
      <c r="A6" s="11"/>
      <c r="B6" s="234" t="s">
        <v>293</v>
      </c>
      <c r="C6" s="235">
        <v>0.03</v>
      </c>
      <c r="D6" s="235">
        <v>3.5000000000000003E-2</v>
      </c>
      <c r="E6" s="235">
        <v>0.04</v>
      </c>
      <c r="F6" s="235">
        <v>4.4999999999999998E-2</v>
      </c>
      <c r="G6" s="235">
        <v>0.05</v>
      </c>
      <c r="H6" s="11"/>
      <c r="I6" s="11"/>
      <c r="J6" s="11"/>
      <c r="K6" s="11"/>
      <c r="L6" s="11"/>
      <c r="M6" s="11"/>
      <c r="N6" s="11"/>
      <c r="O6" s="11"/>
      <c r="P6" s="11"/>
      <c r="Q6" s="11"/>
      <c r="R6" s="11"/>
      <c r="S6" s="11"/>
      <c r="T6" s="11"/>
      <c r="U6" s="11"/>
      <c r="V6" s="11"/>
      <c r="W6" s="11"/>
      <c r="X6" s="11"/>
      <c r="Y6" s="11"/>
      <c r="Z6" s="11"/>
    </row>
    <row r="7" spans="1:26" ht="15" customHeight="1" thickBot="1" x14ac:dyDescent="0.25">
      <c r="A7" s="11"/>
      <c r="B7" s="236" t="s">
        <v>294</v>
      </c>
      <c r="C7" s="215"/>
      <c r="D7" s="215"/>
      <c r="E7" s="215"/>
      <c r="F7" s="215"/>
      <c r="G7" s="215"/>
      <c r="H7" s="11"/>
      <c r="I7" s="11"/>
      <c r="J7" s="11"/>
      <c r="K7" s="11"/>
      <c r="L7" s="11"/>
      <c r="M7" s="11"/>
      <c r="N7" s="11"/>
      <c r="O7" s="11"/>
      <c r="P7" s="11"/>
      <c r="Q7" s="11"/>
      <c r="R7" s="11"/>
      <c r="S7" s="11"/>
      <c r="T7" s="11"/>
      <c r="U7" s="11"/>
      <c r="V7" s="11"/>
      <c r="W7" s="11"/>
      <c r="X7" s="11"/>
      <c r="Y7" s="11"/>
      <c r="Z7" s="11"/>
    </row>
    <row r="8" spans="1:26" ht="15" customHeight="1" thickBot="1" x14ac:dyDescent="0.25">
      <c r="A8" s="11"/>
      <c r="B8" s="237">
        <v>7.4999999999999997E-2</v>
      </c>
      <c r="C8" s="221" cm="1">
        <f t="array" ref="C8">Assumptions!$C$35*(SUMPRODUCT(DCF!$C$52:$G$52,1/(1+$B8)^{1,2,3,4,5})+DCF!$G$52*(1+C$6)/($B8-C$6)/(1+$B8)^5)+Assumptions!$C$36*(SUMPRODUCT(DCF!$C$52:$L$52,1/(1+$B8)^{1,2,3,4,5,6,7,8,9,10})+DCF!$L$52*(1+C$6)/($B8-C$6)/(1+$B8)^10)+Assumptions!$C$37*(SUMPRODUCT(DCF!$C$52:$V$52,1/(1+$B8)^{1,2,3,4,5,6,7,8,9,10,11,12,13,14,15,16,17,18,19,20})+DCF!$V$52*(1+C$6)/($B8-C$6)/(1+$B8)^20)</f>
        <v>3126104.9177442193</v>
      </c>
      <c r="D8" s="221" cm="1">
        <f t="array" ref="D8">Assumptions!$C$35*(SUMPRODUCT(DCF!$C$52:$G$52,1/(1+$B8)^{1,2,3,4,5})+DCF!$G$52*(1+D$6)/($B8-D$6)/(1+$B8)^5)+Assumptions!$C$36*(SUMPRODUCT(DCF!$C$52:$L$52,1/(1+$B8)^{1,2,3,4,5,6,7,8,9,10})+DCF!$L$52*(1+D$6)/($B8-D$6)/(1+$B8)^10)+Assumptions!$C$37*(SUMPRODUCT(DCF!$C$52:$V$52,1/(1+$B8)^{1,2,3,4,5,6,7,8,9,10,11,12,13,14,15,16,17,18,19,20})+DCF!$V$52*(1+D$6)/($B8-D$6)/(1+$B8)^20)</f>
        <v>3460721.0708500952</v>
      </c>
      <c r="E8" s="221" cm="1">
        <f t="array" ref="E8">Assumptions!$C$35*(SUMPRODUCT(DCF!$C$52:$G$52,1/(1+$B8)^{1,2,3,4,5})+DCF!$G$52*(1+E$6)/($B8-E$6)/(1+$B8)^5)+Assumptions!$C$36*(SUMPRODUCT(DCF!$C$52:$L$52,1/(1+$B8)^{1,2,3,4,5,6,7,8,9,10})+DCF!$L$52*(1+E$6)/($B8-E$6)/(1+$B8)^10)+Assumptions!$C$37*(SUMPRODUCT(DCF!$C$52:$V$52,1/(1+$B8)^{1,2,3,4,5,6,7,8,9,10,11,12,13,14,15,16,17,18,19,20})+DCF!$V$52*(1+E$6)/($B8-E$6)/(1+$B8)^20)</f>
        <v>3890941.8391290782</v>
      </c>
      <c r="F8" s="221" cm="1">
        <f t="array" ref="F8">Assumptions!$C$35*(SUMPRODUCT(DCF!$C$52:$G$52,1/(1+$B8)^{1,2,3,4,5})+DCF!$G$52*(1+F$6)/($B8-F$6)/(1+$B8)^5)+Assumptions!$C$36*(SUMPRODUCT(DCF!$C$52:$L$52,1/(1+$B8)^{1,2,3,4,5,6,7,8,9,10})+DCF!$L$52*(1+F$6)/($B8-F$6)/(1+$B8)^10)+Assumptions!$C$37*(SUMPRODUCT(DCF!$C$52:$V$52,1/(1+$B8)^{1,2,3,4,5,6,7,8,9,10,11,12,13,14,15,16,17,18,19,20})+DCF!$V$52*(1+F$6)/($B8-F$6)/(1+$B8)^20)</f>
        <v>4464569.5301677221</v>
      </c>
      <c r="G8" s="221" cm="1">
        <f t="array" ref="G8">Assumptions!$C$35*(SUMPRODUCT(DCF!$C$52:$G$52,1/(1+$B8)^{1,2,3,4,5})+DCF!$G$52*(1+G$6)/($B8-G$6)/(1+$B8)^5)+Assumptions!$C$36*(SUMPRODUCT(DCF!$C$52:$L$52,1/(1+$B8)^{1,2,3,4,5,6,7,8,9,10})+DCF!$L$52*(1+G$6)/($B8-G$6)/(1+$B8)^10)+Assumptions!$C$37*(SUMPRODUCT(DCF!$C$52:$V$52,1/(1+$B8)^{1,2,3,4,5,6,7,8,9,10,11,12,13,14,15,16,17,18,19,20})+DCF!$V$52*(1+G$6)/($B8-G$6)/(1+$B8)^20)</f>
        <v>5267648.2976218257</v>
      </c>
      <c r="H8" s="11"/>
      <c r="I8" s="11"/>
      <c r="J8" s="11"/>
      <c r="K8" s="11"/>
      <c r="L8" s="11"/>
      <c r="M8" s="11"/>
      <c r="N8" s="11"/>
      <c r="O8" s="11"/>
      <c r="P8" s="11"/>
      <c r="Q8" s="11"/>
      <c r="R8" s="11"/>
      <c r="S8" s="11"/>
      <c r="T8" s="11"/>
      <c r="U8" s="11"/>
      <c r="V8" s="11"/>
      <c r="W8" s="11"/>
      <c r="X8" s="11"/>
      <c r="Y8" s="11"/>
      <c r="Z8" s="11"/>
    </row>
    <row r="9" spans="1:26" ht="15" customHeight="1" thickBot="1" x14ac:dyDescent="0.25">
      <c r="A9" s="11"/>
      <c r="B9" s="238">
        <v>8.2500000000000004E-2</v>
      </c>
      <c r="C9" s="221" cm="1">
        <f t="array" ref="C9">Assumptions!$C$35*(SUMPRODUCT(DCF!$C$52:$G$52,1/(1+$B9)^{1,2,3,4,5})+DCF!$G$52*(1+C$6)/($B9-C$6)/(1+$B9)^5)+Assumptions!$C$36*(SUMPRODUCT(DCF!$C$52:$L$52,1/(1+$B9)^{1,2,3,4,5,6,7,8,9,10})+DCF!$L$52*(1+C$6)/($B9-C$6)/(1+$B9)^10)+Assumptions!$C$37*(SUMPRODUCT(DCF!$C$52:$V$52,1/(1+$B9)^{1,2,3,4,5,6,7,8,9,10,11,12,13,14,15,16,17,18,19,20})+DCF!$V$52*(1+C$6)/($B9-C$6)/(1+$B9)^20)</f>
        <v>2523892.3202536087</v>
      </c>
      <c r="D9" s="221" cm="1">
        <f t="array" ref="D9">Assumptions!$C$35*(SUMPRODUCT(DCF!$C$52:$G$52,1/(1+$B9)^{1,2,3,4,5})+DCF!$G$52*(1+D$6)/($B9-D$6)/(1+$B9)^5)+Assumptions!$C$36*(SUMPRODUCT(DCF!$C$52:$L$52,1/(1+$B9)^{1,2,3,4,5,6,7,8,9,10})+DCF!$L$52*(1+D$6)/($B9-D$6)/(1+$B9)^10)+Assumptions!$C$37*(SUMPRODUCT(DCF!$C$52:$V$52,1/(1+$B9)^{1,2,3,4,5,6,7,8,9,10,11,12,13,14,15,16,17,18,19,20})+DCF!$V$52*(1+D$6)/($B9-D$6)/(1+$B9)^20)</f>
        <v>2745701.113220579</v>
      </c>
      <c r="E9" s="221" cm="1">
        <f t="array" ref="E9">Assumptions!$C$35*(SUMPRODUCT(DCF!$C$52:$G$52,1/(1+$B9)^{1,2,3,4,5})+DCF!$G$52*(1+E$6)/($B9-E$6)/(1+$B9)^5)+Assumptions!$C$36*(SUMPRODUCT(DCF!$C$52:$L$52,1/(1+$B9)^{1,2,3,4,5,6,7,8,9,10})+DCF!$L$52*(1+E$6)/($B9-E$6)/(1+$B9)^10)+Assumptions!$C$37*(SUMPRODUCT(DCF!$C$52:$V$52,1/(1+$B9)^{1,2,3,4,5,6,7,8,9,10,11,12,13,14,15,16,17,18,19,20})+DCF!$V$52*(1+E$6)/($B9-E$6)/(1+$B9)^20)</f>
        <v>3019700.2104150727</v>
      </c>
      <c r="F9" s="221" cm="1">
        <f t="array" ref="F9">Assumptions!$C$35*(SUMPRODUCT(DCF!$C$52:$G$52,1/(1+$B9)^{1,2,3,4,5})+DCF!$G$52*(1+F$6)/($B9-F$6)/(1+$B9)^5)+Assumptions!$C$36*(SUMPRODUCT(DCF!$C$52:$L$52,1/(1+$B9)^{1,2,3,4,5,6,7,8,9,10})+DCF!$L$52*(1+F$6)/($B9-F$6)/(1+$B9)^10)+Assumptions!$C$37*(SUMPRODUCT(DCF!$C$52:$V$52,1/(1+$B9)^{1,2,3,4,5,6,7,8,9,10,11,12,13,14,15,16,17,18,19,20})+DCF!$V$52*(1+F$6)/($B9-F$6)/(1+$B9)^20)</f>
        <v>3366765.7335280972</v>
      </c>
      <c r="G9" s="221" cm="1">
        <f t="array" ref="G9">Assumptions!$C$35*(SUMPRODUCT(DCF!$C$52:$G$52,1/(1+$B9)^{1,2,3,4,5})+DCF!$G$52*(1+G$6)/($B9-G$6)/(1+$B9)^5)+Assumptions!$C$36*(SUMPRODUCT(DCF!$C$52:$L$52,1/(1+$B9)^{1,2,3,4,5,6,7,8,9,10})+DCF!$L$52*(1+G$6)/($B9-G$6)/(1+$B9)^10)+Assumptions!$C$37*(SUMPRODUCT(DCF!$C$52:$V$52,1/(1+$B9)^{1,2,3,4,5,6,7,8,9,10,11,12,13,14,15,16,17,18,19,20})+DCF!$V$52*(1+G$6)/($B9-G$6)/(1+$B9)^20)</f>
        <v>3820620.6483682073</v>
      </c>
      <c r="H9" s="11"/>
      <c r="I9" s="11"/>
      <c r="J9" s="11"/>
      <c r="K9" s="11"/>
      <c r="L9" s="11"/>
      <c r="M9" s="11"/>
      <c r="N9" s="11"/>
      <c r="O9" s="11"/>
      <c r="P9" s="11"/>
      <c r="Q9" s="11"/>
      <c r="R9" s="11"/>
      <c r="S9" s="11"/>
      <c r="T9" s="11"/>
      <c r="U9" s="11"/>
      <c r="V9" s="11"/>
      <c r="W9" s="11"/>
      <c r="X9" s="11"/>
      <c r="Y9" s="11"/>
      <c r="Z9" s="11"/>
    </row>
    <row r="10" spans="1:26" ht="15" customHeight="1" thickBot="1" x14ac:dyDescent="0.25">
      <c r="A10" s="11"/>
      <c r="B10" s="239">
        <v>0.09</v>
      </c>
      <c r="C10" s="221" cm="1">
        <f t="array" ref="C10">Assumptions!$C$35*(SUMPRODUCT(DCF!$C$52:$G$52,1/(1+$B10)^{1,2,3,4,5})+DCF!$G$52*(1+C$6)/($B10-C$6)/(1+$B10)^5)+Assumptions!$C$36*(SUMPRODUCT(DCF!$C$52:$L$52,1/(1+$B10)^{1,2,3,4,5,6,7,8,9,10})+DCF!$L$52*(1+C$6)/($B10-C$6)/(1+$B10)^10)+Assumptions!$C$37*(SUMPRODUCT(DCF!$C$52:$V$52,1/(1+$B10)^{1,2,3,4,5,6,7,8,9,10,11,12,13,14,15,16,17,18,19,20})+DCF!$V$52*(1+C$6)/($B10-C$6)/(1+$B10)^20)</f>
        <v>2084548.3585751825</v>
      </c>
      <c r="D10" s="221" cm="1">
        <f t="array" ref="D10">Assumptions!$C$35*(SUMPRODUCT(DCF!$C$52:$G$52,1/(1+$B10)^{1,2,3,4,5})+DCF!$G$52*(1+D$6)/($B10-D$6)/(1+$B10)^5)+Assumptions!$C$36*(SUMPRODUCT(DCF!$C$52:$L$52,1/(1+$B10)^{1,2,3,4,5,6,7,8,9,10})+DCF!$L$52*(1+D$6)/($B10-D$6)/(1+$B10)^10)+Assumptions!$C$37*(SUMPRODUCT(DCF!$C$52:$V$52,1/(1+$B10)^{1,2,3,4,5,6,7,8,9,10,11,12,13,14,15,16,17,18,19,20})+DCF!$V$52*(1+D$6)/($B10-D$6)/(1+$B10)^20)</f>
        <v>2238838.4371948498</v>
      </c>
      <c r="E10" s="221" cm="1">
        <f t="array" ref="E10">Assumptions!$C$35*(SUMPRODUCT(DCF!$C$52:$G$52,1/(1+$B10)^{1,2,3,4,5})+DCF!$G$52*(1+E$6)/($B10-E$6)/(1+$B10)^5)+Assumptions!$C$36*(SUMPRODUCT(DCF!$C$52:$L$52,1/(1+$B10)^{1,2,3,4,5,6,7,8,9,10})+DCF!$L$52*(1+E$6)/($B10-E$6)/(1+$B10)^10)+Assumptions!$C$37*(SUMPRODUCT(DCF!$C$52:$V$52,1/(1+$B10)^{1,2,3,4,5,6,7,8,9,10,11,12,13,14,15,16,17,18,19,20})+DCF!$V$52*(1+E$6)/($B10-E$6)/(1+$B10)^20)</f>
        <v>2423986.5315384511</v>
      </c>
      <c r="F10" s="221" cm="1">
        <f t="array" ref="F10">Assumptions!$C$35*(SUMPRODUCT(DCF!$C$52:$G$52,1/(1+$B10)^{1,2,3,4,5})+DCF!$G$52*(1+F$6)/($B10-F$6)/(1+$B10)^5)+Assumptions!$C$36*(SUMPRODUCT(DCF!$C$52:$L$52,1/(1+$B10)^{1,2,3,4,5,6,7,8,9,10})+DCF!$L$52*(1+F$6)/($B10-F$6)/(1+$B10)^10)+Assumptions!$C$37*(SUMPRODUCT(DCF!$C$52:$V$52,1/(1+$B10)^{1,2,3,4,5,6,7,8,9,10,11,12,13,14,15,16,17,18,19,20})+DCF!$V$52*(1+F$6)/($B10-F$6)/(1+$B10)^20)</f>
        <v>2650278.6468472965</v>
      </c>
      <c r="G10" s="221" cm="1">
        <f t="array" ref="G10">Assumptions!$C$35*(SUMPRODUCT(DCF!$C$52:$G$52,1/(1+$B10)^{1,2,3,4,5})+DCF!$G$52*(1+G$6)/($B10-G$6)/(1+$B10)^5)+Assumptions!$C$36*(SUMPRODUCT(DCF!$C$52:$L$52,1/(1+$B10)^{1,2,3,4,5,6,7,8,9,10})+DCF!$L$52*(1+G$6)/($B10-G$6)/(1+$B10)^10)+Assumptions!$C$37*(SUMPRODUCT(DCF!$C$52:$V$52,1/(1+$B10)^{1,2,3,4,5,6,7,8,9,10,11,12,13,14,15,16,17,18,19,20})+DCF!$V$52*(1+G$6)/($B10-G$6)/(1+$B10)^20)</f>
        <v>2933143.7909833547</v>
      </c>
      <c r="H10" s="11"/>
      <c r="I10" s="11"/>
      <c r="J10" s="11"/>
      <c r="K10" s="11"/>
      <c r="L10" s="11"/>
      <c r="M10" s="11"/>
      <c r="N10" s="11"/>
      <c r="O10" s="11"/>
      <c r="P10" s="11"/>
      <c r="Q10" s="11"/>
      <c r="R10" s="11"/>
      <c r="S10" s="11"/>
      <c r="T10" s="11"/>
      <c r="U10" s="11"/>
      <c r="V10" s="11"/>
      <c r="W10" s="11"/>
      <c r="X10" s="11"/>
      <c r="Y10" s="11"/>
      <c r="Z10" s="11"/>
    </row>
    <row r="11" spans="1:26" ht="15" customHeight="1" thickBot="1" x14ac:dyDescent="0.25">
      <c r="A11" s="11"/>
      <c r="B11" s="240">
        <v>9.7500000000000003E-2</v>
      </c>
      <c r="C11" s="221" cm="1">
        <f t="array" ref="C11">Assumptions!$C$35*(SUMPRODUCT(DCF!$C$52:$G$52,1/(1+$B11)^{1,2,3,4,5})+DCF!$G$52*(1+C$6)/($B11-C$6)/(1+$B11)^5)+Assumptions!$C$36*(SUMPRODUCT(DCF!$C$52:$L$52,1/(1+$B11)^{1,2,3,4,5,6,7,8,9,10})+DCF!$L$52*(1+C$6)/($B11-C$6)/(1+$B11)^10)+Assumptions!$C$37*(SUMPRODUCT(DCF!$C$52:$V$52,1/(1+$B11)^{1,2,3,4,5,6,7,8,9,10,11,12,13,14,15,16,17,18,19,20})+DCF!$V$52*(1+C$6)/($B11-C$6)/(1+$B11)^20)</f>
        <v>1752599.2228531875</v>
      </c>
      <c r="D11" s="221" cm="1">
        <f t="array" ref="D11">Assumptions!$C$35*(SUMPRODUCT(DCF!$C$52:$G$52,1/(1+$B11)^{1,2,3,4,5})+DCF!$G$52*(1+D$6)/($B11-D$6)/(1+$B11)^5)+Assumptions!$C$36*(SUMPRODUCT(DCF!$C$52:$L$52,1/(1+$B11)^{1,2,3,4,5,6,7,8,9,10})+DCF!$L$52*(1+D$6)/($B11-D$6)/(1+$B11)^10)+Assumptions!$C$37*(SUMPRODUCT(DCF!$C$52:$V$52,1/(1+$B11)^{1,2,3,4,5,6,7,8,9,10,11,12,13,14,15,16,17,18,19,20})+DCF!$V$52*(1+D$6)/($B11-D$6)/(1+$B11)^20)</f>
        <v>1863945.1045891007</v>
      </c>
      <c r="E11" s="221" cm="1">
        <f t="array" ref="E11">Assumptions!$C$35*(SUMPRODUCT(DCF!$C$52:$G$52,1/(1+$B11)^{1,2,3,4,5})+DCF!$G$52*(1+E$6)/($B11-E$6)/(1+$B11)^5)+Assumptions!$C$36*(SUMPRODUCT(DCF!$C$52:$L$52,1/(1+$B11)^{1,2,3,4,5,6,7,8,9,10})+DCF!$L$52*(1+E$6)/($B11-E$6)/(1+$B11)^10)+Assumptions!$C$37*(SUMPRODUCT(DCF!$C$52:$V$52,1/(1+$B11)^{1,2,3,4,5,6,7,8,9,10,11,12,13,14,15,16,17,18,19,20})+DCF!$V$52*(1+E$6)/($B11-E$6)/(1+$B11)^20)</f>
        <v>1994655.4874964771</v>
      </c>
      <c r="F11" s="221" cm="1">
        <f t="array" ref="F11">Assumptions!$C$35*(SUMPRODUCT(DCF!$C$52:$G$52,1/(1+$B11)^{1,2,3,4,5})+DCF!$G$52*(1+F$6)/($B11-F$6)/(1+$B11)^5)+Assumptions!$C$36*(SUMPRODUCT(DCF!$C$52:$L$52,1/(1+$B11)^{1,2,3,4,5,6,7,8,9,10})+DCF!$L$52*(1+F$6)/($B11-F$6)/(1+$B11)^10)+Assumptions!$C$37*(SUMPRODUCT(DCF!$C$52:$V$52,1/(1+$B11)^{1,2,3,4,5,6,7,8,9,10,11,12,13,14,15,16,17,18,19,20})+DCF!$V$52*(1+F$6)/($B11-F$6)/(1+$B11)^20)</f>
        <v>2150263.0861957343</v>
      </c>
      <c r="G11" s="221" cm="1">
        <f t="array" ref="G11">Assumptions!$C$35*(SUMPRODUCT(DCF!$C$52:$G$52,1/(1+$B11)^{1,2,3,4,5})+DCF!$G$52*(1+G$6)/($B11-G$6)/(1+$B11)^5)+Assumptions!$C$36*(SUMPRODUCT(DCF!$C$52:$L$52,1/(1+$B11)^{1,2,3,4,5,6,7,8,9,10})+DCF!$L$52*(1+G$6)/($B11-G$6)/(1+$B11)^10)+Assumptions!$C$37*(SUMPRODUCT(DCF!$C$52:$V$52,1/(1+$B11)^{1,2,3,4,5,6,7,8,9,10,11,12,13,14,15,16,17,18,19,20})+DCF!$V$52*(1+G$6)/($B11-G$6)/(1+$B11)^20)</f>
        <v>2338630.1793579943</v>
      </c>
      <c r="H11" s="11"/>
      <c r="I11" s="11"/>
      <c r="J11" s="11"/>
      <c r="K11" s="11"/>
      <c r="L11" s="11"/>
      <c r="M11" s="11"/>
      <c r="N11" s="11"/>
      <c r="O11" s="11"/>
      <c r="P11" s="11"/>
      <c r="Q11" s="11"/>
      <c r="R11" s="11"/>
      <c r="S11" s="11"/>
      <c r="T11" s="11"/>
      <c r="U11" s="11"/>
      <c r="V11" s="11"/>
      <c r="W11" s="11"/>
      <c r="X11" s="11"/>
      <c r="Y11" s="11"/>
      <c r="Z11" s="11"/>
    </row>
    <row r="12" spans="1:26" ht="15" customHeight="1" thickBot="1" x14ac:dyDescent="0.25">
      <c r="A12" s="11"/>
      <c r="B12" s="241">
        <v>0.105</v>
      </c>
      <c r="C12" s="221" cm="1">
        <f t="array" ref="C12">Assumptions!$C$35*(SUMPRODUCT(DCF!$C$52:$G$52,1/(1+$B12)^{1,2,3,4,5})+DCF!$G$52*(1+C$6)/($B12-C$6)/(1+$B12)^5)+Assumptions!$C$36*(SUMPRODUCT(DCF!$C$52:$L$52,1/(1+$B12)^{1,2,3,4,5,6,7,8,9,10})+DCF!$L$52*(1+C$6)/($B12-C$6)/(1+$B12)^10)+Assumptions!$C$37*(SUMPRODUCT(DCF!$C$52:$V$52,1/(1+$B12)^{1,2,3,4,5,6,7,8,9,10,11,12,13,14,15,16,17,18,19,20})+DCF!$V$52*(1+C$6)/($B12-C$6)/(1+$B12)^20)</f>
        <v>1494889.5534072104</v>
      </c>
      <c r="D12" s="221" cm="1">
        <f t="array" ref="D12">Assumptions!$C$35*(SUMPRODUCT(DCF!$C$52:$G$52,1/(1+$B12)^{1,2,3,4,5})+DCF!$G$52*(1+D$6)/($B12-D$6)/(1+$B12)^5)+Assumptions!$C$36*(SUMPRODUCT(DCF!$C$52:$L$52,1/(1+$B12)^{1,2,3,4,5,6,7,8,9,10})+DCF!$L$52*(1+D$6)/($B12-D$6)/(1+$B12)^10)+Assumptions!$C$37*(SUMPRODUCT(DCF!$C$52:$V$52,1/(1+$B12)^{1,2,3,4,5,6,7,8,9,10,11,12,13,14,15,16,17,18,19,20})+DCF!$V$52*(1+D$6)/($B12-D$6)/(1+$B12)^20)</f>
        <v>1577620.2636190844</v>
      </c>
      <c r="E12" s="221" cm="1">
        <f t="array" ref="E12">Assumptions!$C$35*(SUMPRODUCT(DCF!$C$52:$G$52,1/(1+$B12)^{1,2,3,4,5})+DCF!$G$52*(1+E$6)/($B12-E$6)/(1+$B12)^5)+Assumptions!$C$36*(SUMPRODUCT(DCF!$C$52:$L$52,1/(1+$B12)^{1,2,3,4,5,6,7,8,9,10})+DCF!$L$52*(1+E$6)/($B12-E$6)/(1+$B12)^10)+Assumptions!$C$37*(SUMPRODUCT(DCF!$C$52:$V$52,1/(1+$B12)^{1,2,3,4,5,6,7,8,9,10,11,12,13,14,15,16,17,18,19,20})+DCF!$V$52*(1+E$6)/($B12-E$6)/(1+$B12)^20)</f>
        <v>1673078.7754020151</v>
      </c>
      <c r="F12" s="221" cm="1">
        <f t="array" ref="F12">Assumptions!$C$35*(SUMPRODUCT(DCF!$C$52:$G$52,1/(1+$B12)^{1,2,3,4,5})+DCF!$G$52*(1+F$6)/($B12-F$6)/(1+$B12)^5)+Assumptions!$C$36*(SUMPRODUCT(DCF!$C$52:$L$52,1/(1+$B12)^{1,2,3,4,5,6,7,8,9,10})+DCF!$L$52*(1+F$6)/($B12-F$6)/(1+$B12)^10)+Assumptions!$C$37*(SUMPRODUCT(DCF!$C$52:$V$52,1/(1+$B12)^{1,2,3,4,5,6,7,8,9,10,11,12,13,14,15,16,17,18,19,20})+DCF!$V$52*(1+F$6)/($B12-F$6)/(1+$B12)^20)</f>
        <v>1784447.0391487679</v>
      </c>
      <c r="G12" s="221" cm="1">
        <f t="array" ref="G12">Assumptions!$C$35*(SUMPRODUCT(DCF!$C$52:$G$52,1/(1+$B12)^{1,2,3,4,5})+DCF!$G$52*(1+G$6)/($B12-G$6)/(1+$B12)^5)+Assumptions!$C$36*(SUMPRODUCT(DCF!$C$52:$L$52,1/(1+$B12)^{1,2,3,4,5,6,7,8,9,10})+DCF!$L$52*(1+G$6)/($B12-G$6)/(1+$B12)^10)+Assumptions!$C$37*(SUMPRODUCT(DCF!$C$52:$V$52,1/(1+$B12)^{1,2,3,4,5,6,7,8,9,10,11,12,13,14,15,16,17,18,19,20})+DCF!$V$52*(1+G$6)/($B12-G$6)/(1+$B12)^20)</f>
        <v>1916064.0781222037</v>
      </c>
      <c r="H12" s="11"/>
      <c r="I12" s="11"/>
      <c r="J12" s="11"/>
      <c r="K12" s="11"/>
      <c r="L12" s="11"/>
      <c r="M12" s="11"/>
      <c r="N12" s="11"/>
      <c r="O12" s="11"/>
      <c r="P12" s="11"/>
      <c r="Q12" s="11"/>
      <c r="R12" s="11"/>
      <c r="S12" s="11"/>
      <c r="T12" s="11"/>
      <c r="U12" s="11"/>
      <c r="V12" s="11"/>
      <c r="W12" s="11"/>
      <c r="X12" s="11"/>
      <c r="Y12" s="11"/>
      <c r="Z12" s="11"/>
    </row>
    <row r="13" spans="1:26" ht="15" customHeight="1" x14ac:dyDescent="0.2">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15" customHeight="1" x14ac:dyDescent="0.2">
      <c r="A14" s="233" t="s">
        <v>742</v>
      </c>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5" customHeight="1" x14ac:dyDescent="0.2">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5" customHeight="1" x14ac:dyDescent="0.2">
      <c r="A16" s="11"/>
      <c r="B16" s="234" t="s">
        <v>293</v>
      </c>
      <c r="C16" s="235">
        <f t="shared" ref="C16:G16" si="0">C6</f>
        <v>0.03</v>
      </c>
      <c r="D16" s="235">
        <f t="shared" si="0"/>
        <v>3.5000000000000003E-2</v>
      </c>
      <c r="E16" s="235">
        <f t="shared" si="0"/>
        <v>0.04</v>
      </c>
      <c r="F16" s="235">
        <f t="shared" si="0"/>
        <v>4.4999999999999998E-2</v>
      </c>
      <c r="G16" s="235">
        <f t="shared" si="0"/>
        <v>0.05</v>
      </c>
      <c r="H16" s="11"/>
      <c r="I16" s="11"/>
      <c r="J16" s="11"/>
      <c r="K16" s="11"/>
      <c r="L16" s="11"/>
      <c r="M16" s="11"/>
      <c r="N16" s="11"/>
      <c r="O16" s="11"/>
      <c r="P16" s="11"/>
      <c r="Q16" s="11"/>
      <c r="R16" s="11"/>
      <c r="S16" s="11"/>
      <c r="T16" s="11"/>
      <c r="U16" s="11"/>
      <c r="V16" s="11"/>
      <c r="W16" s="11"/>
      <c r="X16" s="11"/>
      <c r="Y16" s="11"/>
      <c r="Z16" s="11"/>
    </row>
    <row r="17" spans="1:26" ht="15" customHeight="1" thickBot="1" x14ac:dyDescent="0.25">
      <c r="A17" s="11"/>
      <c r="B17" s="236" t="s">
        <v>294</v>
      </c>
      <c r="C17" s="215"/>
      <c r="D17" s="215"/>
      <c r="E17" s="215"/>
      <c r="F17" s="215"/>
      <c r="G17" s="215"/>
      <c r="H17" s="11"/>
      <c r="I17" s="11"/>
      <c r="J17" s="11"/>
      <c r="K17" s="11"/>
      <c r="L17" s="11"/>
      <c r="M17" s="11"/>
      <c r="N17" s="11"/>
      <c r="O17" s="11"/>
      <c r="P17" s="11"/>
      <c r="Q17" s="11"/>
      <c r="R17" s="11"/>
      <c r="S17" s="11"/>
      <c r="T17" s="11"/>
      <c r="U17" s="11"/>
      <c r="V17" s="11"/>
      <c r="W17" s="11"/>
      <c r="X17" s="11"/>
      <c r="Y17" s="11"/>
      <c r="Z17" s="11"/>
    </row>
    <row r="18" spans="1:26" ht="15" customHeight="1" thickBot="1" x14ac:dyDescent="0.25">
      <c r="A18" s="11"/>
      <c r="B18" s="237">
        <f t="shared" ref="B18:B22" si="1">B8</f>
        <v>7.4999999999999997E-2</v>
      </c>
      <c r="C18" s="242">
        <f>(C8-Assumptions!$C$22)/Assumptions!$C$25</f>
        <v>232.30193416001637</v>
      </c>
      <c r="D18" s="242">
        <f>(D8-Assumptions!$C$22)/Assumptions!$C$25</f>
        <v>257.27328886941007</v>
      </c>
      <c r="E18" s="242">
        <f>(E8-Assumptions!$C$22)/Assumptions!$C$25</f>
        <v>289.37931635291631</v>
      </c>
      <c r="F18" s="242">
        <f>(F8-Assumptions!$C$22)/Assumptions!$C$25</f>
        <v>332.18735299759118</v>
      </c>
      <c r="G18" s="242">
        <f>(G8-Assumptions!$C$22)/Assumptions!$C$25</f>
        <v>392.11860430013627</v>
      </c>
      <c r="H18" s="11"/>
      <c r="I18" s="11"/>
      <c r="J18" s="11"/>
      <c r="K18" s="11"/>
      <c r="L18" s="11"/>
      <c r="M18" s="11"/>
      <c r="N18" s="11"/>
      <c r="O18" s="11"/>
      <c r="P18" s="11"/>
      <c r="Q18" s="11"/>
      <c r="R18" s="11"/>
      <c r="S18" s="11"/>
      <c r="T18" s="11"/>
      <c r="U18" s="11"/>
      <c r="V18" s="11"/>
      <c r="W18" s="11"/>
      <c r="X18" s="11"/>
      <c r="Y18" s="11"/>
      <c r="Z18" s="11"/>
    </row>
    <row r="19" spans="1:26" ht="15" customHeight="1" thickBot="1" x14ac:dyDescent="0.25">
      <c r="A19" s="11"/>
      <c r="B19" s="238">
        <f t="shared" si="1"/>
        <v>8.2500000000000004E-2</v>
      </c>
      <c r="C19" s="242">
        <f>(C9-Assumptions!$C$22)/Assumptions!$C$25</f>
        <v>187.36069554131407</v>
      </c>
      <c r="D19" s="242">
        <f>(D9-Assumptions!$C$22)/Assumptions!$C$25</f>
        <v>203.91359053884918</v>
      </c>
      <c r="E19" s="242">
        <f>(E9-Assumptions!$C$22)/Assumptions!$C$25</f>
        <v>224.36128435933378</v>
      </c>
      <c r="F19" s="242">
        <f>(F9-Assumptions!$C$22)/Assumptions!$C$25</f>
        <v>250.26169653194754</v>
      </c>
      <c r="G19" s="242">
        <f>(G9-Assumptions!$C$22)/Assumptions!$C$25</f>
        <v>284.13146629613487</v>
      </c>
      <c r="H19" s="11"/>
      <c r="I19" s="11"/>
      <c r="J19" s="11"/>
      <c r="K19" s="11"/>
      <c r="L19" s="11"/>
      <c r="M19" s="11"/>
      <c r="N19" s="11"/>
      <c r="O19" s="11"/>
      <c r="P19" s="11"/>
      <c r="Q19" s="11"/>
      <c r="R19" s="11"/>
      <c r="S19" s="11"/>
      <c r="T19" s="11"/>
      <c r="U19" s="11"/>
      <c r="V19" s="11"/>
      <c r="W19" s="11"/>
      <c r="X19" s="11"/>
      <c r="Y19" s="11"/>
      <c r="Z19" s="11"/>
    </row>
    <row r="20" spans="1:26" ht="15" customHeight="1" thickBot="1" x14ac:dyDescent="0.25">
      <c r="A20" s="11"/>
      <c r="B20" s="239">
        <f t="shared" si="1"/>
        <v>0.09</v>
      </c>
      <c r="C20" s="242">
        <f>(C10-Assumptions!$C$22)/Assumptions!$C$25</f>
        <v>154.57383272949124</v>
      </c>
      <c r="D20" s="242">
        <f>(D10-Assumptions!$C$22)/Assumptions!$C$25</f>
        <v>166.08801770110819</v>
      </c>
      <c r="E20" s="242">
        <f>(E10-Assumptions!$C$22)/Assumptions!$C$25</f>
        <v>179.90503966704858</v>
      </c>
      <c r="F20" s="242">
        <f>(F10-Assumptions!$C$22)/Assumptions!$C$25</f>
        <v>196.79251095875347</v>
      </c>
      <c r="G20" s="242">
        <f>(G10-Assumptions!$C$22)/Assumptions!$C$25</f>
        <v>217.90185007338468</v>
      </c>
      <c r="H20" s="243">
        <f t="shared" ref="H20:I20" si="2">H10</f>
        <v>0</v>
      </c>
      <c r="I20" s="243">
        <f t="shared" si="2"/>
        <v>0</v>
      </c>
      <c r="J20" s="11"/>
      <c r="K20" s="11"/>
      <c r="L20" s="11"/>
      <c r="M20" s="11"/>
      <c r="N20" s="11"/>
      <c r="O20" s="11"/>
      <c r="P20" s="11"/>
      <c r="Q20" s="11"/>
      <c r="R20" s="11"/>
      <c r="S20" s="11"/>
      <c r="T20" s="11"/>
      <c r="U20" s="11"/>
      <c r="V20" s="11"/>
      <c r="W20" s="11"/>
      <c r="X20" s="11"/>
      <c r="Y20" s="11"/>
      <c r="Z20" s="11"/>
    </row>
    <row r="21" spans="1:26" ht="15.75" customHeight="1" thickBot="1" x14ac:dyDescent="0.25">
      <c r="A21" s="11"/>
      <c r="B21" s="240">
        <f t="shared" si="1"/>
        <v>9.7500000000000003E-2</v>
      </c>
      <c r="C21" s="242">
        <f>(C11-Assumptions!$C$22)/Assumptions!$C$25</f>
        <v>129.80150916814833</v>
      </c>
      <c r="D21" s="242">
        <f>(D11-Assumptions!$C$22)/Assumptions!$C$25</f>
        <v>138.11090332754483</v>
      </c>
      <c r="E21" s="242">
        <f>(E11-Assumptions!$C$22)/Assumptions!$C$25</f>
        <v>147.86540951466247</v>
      </c>
      <c r="F21" s="242">
        <f>(F11-Assumptions!$C$22)/Assumptions!$C$25</f>
        <v>159.47791688027868</v>
      </c>
      <c r="G21" s="242">
        <f>(G11-Assumptions!$C$22)/Assumptions!$C$25</f>
        <v>173.53516263865629</v>
      </c>
      <c r="H21" s="11"/>
      <c r="I21" s="11"/>
      <c r="J21" s="11"/>
      <c r="K21" s="11"/>
      <c r="L21" s="11"/>
      <c r="M21" s="11"/>
      <c r="N21" s="11"/>
      <c r="O21" s="11"/>
      <c r="P21" s="11"/>
      <c r="Q21" s="11"/>
      <c r="R21" s="11"/>
      <c r="S21" s="11"/>
      <c r="T21" s="11"/>
      <c r="U21" s="11"/>
      <c r="V21" s="11"/>
      <c r="W21" s="11"/>
      <c r="X21" s="11"/>
      <c r="Y21" s="11"/>
      <c r="Z21" s="11"/>
    </row>
    <row r="22" spans="1:26" ht="15.75" customHeight="1" thickBot="1" x14ac:dyDescent="0.25">
      <c r="A22" s="11"/>
      <c r="B22" s="241">
        <f t="shared" si="1"/>
        <v>0.105</v>
      </c>
      <c r="C22" s="242">
        <f>(C12-Assumptions!$C$22)/Assumptions!$C$25</f>
        <v>110.56944428412018</v>
      </c>
      <c r="D22" s="242">
        <f>(D12-Assumptions!$C$22)/Assumptions!$C$25</f>
        <v>116.74337788202122</v>
      </c>
      <c r="E22" s="242">
        <f>(E12-Assumptions!$C$22)/Assumptions!$C$25</f>
        <v>123.86714741806082</v>
      </c>
      <c r="F22" s="242">
        <f>(F12-Assumptions!$C$22)/Assumptions!$C$25</f>
        <v>132.17821187677373</v>
      </c>
      <c r="G22" s="242">
        <f>(G12-Assumptions!$C$22)/Assumptions!$C$25</f>
        <v>142.00037896434355</v>
      </c>
      <c r="H22" s="11"/>
      <c r="I22" s="11"/>
      <c r="J22" s="11"/>
      <c r="K22" s="11"/>
      <c r="L22" s="11"/>
      <c r="M22" s="11"/>
      <c r="N22" s="11"/>
      <c r="O22" s="11"/>
      <c r="P22" s="11"/>
      <c r="Q22" s="11"/>
      <c r="R22" s="11"/>
      <c r="S22" s="11"/>
      <c r="T22" s="11"/>
      <c r="U22" s="11"/>
      <c r="V22" s="11"/>
      <c r="W22" s="11"/>
      <c r="X22" s="11"/>
      <c r="Y22" s="11"/>
      <c r="Z22" s="11"/>
    </row>
    <row r="23" spans="1:26" ht="15.75" customHeight="1" x14ac:dyDescent="0.2">
      <c r="A23" s="11"/>
      <c r="B23" s="11"/>
      <c r="C23" s="11"/>
      <c r="D23" s="243">
        <f t="shared" ref="D23:D26" si="3">D13</f>
        <v>0</v>
      </c>
      <c r="E23" s="11"/>
      <c r="F23" s="11"/>
      <c r="G23" s="11"/>
      <c r="H23" s="11"/>
      <c r="I23" s="11"/>
      <c r="J23" s="11"/>
      <c r="K23" s="11"/>
      <c r="L23" s="11"/>
      <c r="M23" s="11"/>
      <c r="N23" s="11"/>
      <c r="O23" s="11"/>
      <c r="P23" s="11"/>
      <c r="Q23" s="11"/>
      <c r="R23" s="11"/>
      <c r="S23" s="11"/>
      <c r="T23" s="11"/>
      <c r="U23" s="11"/>
      <c r="V23" s="11"/>
      <c r="W23" s="11"/>
      <c r="X23" s="11"/>
      <c r="Y23" s="11"/>
      <c r="Z23" s="11"/>
    </row>
    <row r="24" spans="1:26" ht="15.75" customHeight="1" x14ac:dyDescent="0.2">
      <c r="A24" s="233" t="s">
        <v>295</v>
      </c>
      <c r="B24" s="11"/>
      <c r="C24" s="11"/>
      <c r="D24" s="243">
        <f t="shared" si="3"/>
        <v>0</v>
      </c>
      <c r="E24" s="11"/>
      <c r="F24" s="11"/>
      <c r="G24" s="11"/>
      <c r="H24" s="11"/>
      <c r="I24" s="11"/>
      <c r="J24" s="11"/>
      <c r="K24" s="11"/>
      <c r="L24" s="11"/>
      <c r="M24" s="11"/>
      <c r="N24" s="11"/>
      <c r="O24" s="11"/>
      <c r="P24" s="11"/>
      <c r="Q24" s="11"/>
      <c r="R24" s="11"/>
      <c r="S24" s="11"/>
      <c r="T24" s="11"/>
      <c r="U24" s="11"/>
      <c r="V24" s="11"/>
      <c r="W24" s="11"/>
      <c r="X24" s="11"/>
      <c r="Y24" s="11"/>
      <c r="Z24" s="11"/>
    </row>
    <row r="25" spans="1:26" ht="15.75" customHeight="1" x14ac:dyDescent="0.2">
      <c r="A25" s="15" t="s">
        <v>296</v>
      </c>
      <c r="B25" s="11"/>
      <c r="C25" s="11"/>
      <c r="D25" s="243">
        <f t="shared" si="3"/>
        <v>0</v>
      </c>
      <c r="E25" s="11"/>
      <c r="F25" s="11"/>
      <c r="G25" s="11"/>
      <c r="H25" s="11"/>
      <c r="I25" s="11"/>
      <c r="J25" s="11"/>
      <c r="K25" s="11"/>
      <c r="L25" s="11"/>
      <c r="M25" s="11"/>
      <c r="N25" s="11"/>
      <c r="O25" s="11"/>
      <c r="P25" s="11"/>
      <c r="Q25" s="11"/>
      <c r="R25" s="11"/>
      <c r="S25" s="11"/>
      <c r="T25" s="11"/>
      <c r="U25" s="11"/>
      <c r="V25" s="11"/>
      <c r="W25" s="11"/>
      <c r="X25" s="11"/>
      <c r="Y25" s="11"/>
      <c r="Z25" s="11"/>
    </row>
    <row r="26" spans="1:26" ht="15.75" customHeight="1" x14ac:dyDescent="0.2">
      <c r="A26" s="11"/>
      <c r="B26" s="215"/>
      <c r="C26" s="215"/>
      <c r="D26" s="244">
        <f t="shared" si="3"/>
        <v>3.5000000000000003E-2</v>
      </c>
      <c r="E26" s="215"/>
      <c r="F26" s="215"/>
      <c r="G26" s="215"/>
      <c r="H26" s="11"/>
      <c r="I26" s="11"/>
      <c r="J26" s="11"/>
      <c r="K26" s="11"/>
      <c r="L26" s="11"/>
      <c r="M26" s="11"/>
      <c r="N26" s="11"/>
      <c r="O26" s="11"/>
      <c r="P26" s="11"/>
      <c r="Q26" s="11"/>
      <c r="R26" s="11"/>
      <c r="S26" s="11"/>
      <c r="T26" s="11"/>
      <c r="U26" s="11"/>
      <c r="V26" s="11"/>
      <c r="W26" s="11"/>
      <c r="X26" s="11"/>
      <c r="Y26" s="11"/>
      <c r="Z26" s="11"/>
    </row>
    <row r="27" spans="1:26" ht="15.75" customHeight="1" x14ac:dyDescent="0.2">
      <c r="A27" s="11"/>
      <c r="B27" s="105" t="s">
        <v>297</v>
      </c>
      <c r="C27" s="245" t="s">
        <v>298</v>
      </c>
      <c r="D27" s="245" t="s">
        <v>299</v>
      </c>
      <c r="E27" s="245" t="s">
        <v>300</v>
      </c>
      <c r="F27" s="245" t="s">
        <v>301</v>
      </c>
      <c r="G27" s="246" t="s">
        <v>302</v>
      </c>
      <c r="H27" s="11"/>
      <c r="I27" s="11"/>
      <c r="J27" s="11"/>
      <c r="K27" s="11"/>
      <c r="L27" s="11"/>
      <c r="M27" s="11"/>
      <c r="N27" s="11"/>
      <c r="O27" s="11"/>
      <c r="P27" s="11"/>
      <c r="Q27" s="11"/>
      <c r="R27" s="11"/>
      <c r="S27" s="11"/>
      <c r="T27" s="11"/>
      <c r="U27" s="11"/>
      <c r="V27" s="11"/>
      <c r="W27" s="11"/>
      <c r="X27" s="11"/>
      <c r="Y27" s="11"/>
      <c r="Z27" s="11"/>
    </row>
    <row r="28" spans="1:26" ht="15.75" customHeight="1" x14ac:dyDescent="0.2">
      <c r="A28" s="11"/>
      <c r="B28" s="107" t="s">
        <v>303</v>
      </c>
      <c r="C28" s="176">
        <v>0</v>
      </c>
      <c r="D28" s="195">
        <f>'Sum of Parts'!F21-SUMIFS('Sum of Parts'!$F$9:$F$20,'Sum of Parts'!$B$9:$B$20,"SPECULATIVE")</f>
        <v>2230083.4308128664</v>
      </c>
      <c r="E28" s="176">
        <f t="shared" ref="E28:E32" si="4">C28+D28</f>
        <v>2230083.4308128664</v>
      </c>
      <c r="F28" s="176">
        <f>E28-Assumptions!$C$22</f>
        <v>2216824.4308128664</v>
      </c>
      <c r="G28" s="247">
        <f>F28/Assumptions!$C$25</f>
        <v>165.43465901588556</v>
      </c>
      <c r="H28" s="11"/>
      <c r="I28" s="11"/>
      <c r="J28" s="11"/>
      <c r="K28" s="11"/>
      <c r="L28" s="11"/>
      <c r="M28" s="11"/>
      <c r="N28" s="11"/>
      <c r="O28" s="11"/>
      <c r="P28" s="11"/>
      <c r="Q28" s="11"/>
      <c r="R28" s="11"/>
      <c r="S28" s="11"/>
      <c r="T28" s="11"/>
      <c r="U28" s="11"/>
      <c r="V28" s="11"/>
      <c r="W28" s="11"/>
      <c r="X28" s="11"/>
      <c r="Y28" s="11"/>
      <c r="Z28" s="11"/>
    </row>
    <row r="29" spans="1:26" ht="15.75" customHeight="1" x14ac:dyDescent="0.2">
      <c r="A29" s="11"/>
      <c r="B29" s="109" t="s">
        <v>304</v>
      </c>
      <c r="C29" s="178">
        <f>SUMIFS('Sum of Parts'!$F$9:$F$20,'Sum of Parts'!$B$9:$B$20,"SPECULATIVE")*0.25</f>
        <v>6681.8535561287645</v>
      </c>
      <c r="D29" s="178">
        <f t="shared" ref="D29:D32" si="5">$D$28</f>
        <v>2230083.4308128664</v>
      </c>
      <c r="E29" s="178">
        <f t="shared" si="4"/>
        <v>2236765.2843689951</v>
      </c>
      <c r="F29" s="178">
        <f>E29-Assumptions!$C$22</f>
        <v>2223506.2843689951</v>
      </c>
      <c r="G29" s="248">
        <f>F29/Assumptions!$C$25</f>
        <v>165.93330480365634</v>
      </c>
      <c r="H29" s="11"/>
      <c r="I29" s="11"/>
      <c r="J29" s="11"/>
      <c r="K29" s="11"/>
      <c r="L29" s="11"/>
      <c r="M29" s="11"/>
      <c r="N29" s="11"/>
      <c r="O29" s="11"/>
      <c r="P29" s="11"/>
      <c r="Q29" s="11"/>
      <c r="R29" s="11"/>
      <c r="S29" s="11"/>
      <c r="T29" s="11"/>
      <c r="U29" s="11"/>
      <c r="V29" s="11"/>
      <c r="W29" s="11"/>
      <c r="X29" s="11"/>
      <c r="Y29" s="11"/>
      <c r="Z29" s="11"/>
    </row>
    <row r="30" spans="1:26" ht="15.75" customHeight="1" x14ac:dyDescent="0.2">
      <c r="A30" s="11"/>
      <c r="B30" s="228" t="s">
        <v>305</v>
      </c>
      <c r="C30" s="229">
        <f>SUMIFS('Sum of Parts'!$F$9:$F$20,'Sum of Parts'!$B$9:$B$20,"SPECULATIVE")</f>
        <v>26727.414224515058</v>
      </c>
      <c r="D30" s="229">
        <f t="shared" si="5"/>
        <v>2230083.4308128664</v>
      </c>
      <c r="E30" s="229">
        <f t="shared" si="4"/>
        <v>2256810.8450373816</v>
      </c>
      <c r="F30" s="229">
        <f>E30-Assumptions!$C$22</f>
        <v>2243551.8450373816</v>
      </c>
      <c r="G30" s="249">
        <f>F30/Assumptions!$C$25</f>
        <v>167.42924216696878</v>
      </c>
      <c r="H30" s="11"/>
      <c r="I30" s="11"/>
      <c r="J30" s="11"/>
      <c r="K30" s="11"/>
      <c r="L30" s="11"/>
      <c r="M30" s="11"/>
      <c r="N30" s="11"/>
      <c r="O30" s="11"/>
      <c r="P30" s="11"/>
      <c r="Q30" s="11"/>
      <c r="R30" s="11"/>
      <c r="S30" s="11"/>
      <c r="T30" s="11"/>
      <c r="U30" s="11"/>
      <c r="V30" s="11"/>
      <c r="W30" s="11"/>
      <c r="X30" s="11"/>
      <c r="Y30" s="11"/>
      <c r="Z30" s="11"/>
    </row>
    <row r="31" spans="1:26" ht="15.75" customHeight="1" x14ac:dyDescent="0.2">
      <c r="A31" s="11"/>
      <c r="B31" s="109" t="s">
        <v>306</v>
      </c>
      <c r="C31" s="178">
        <f>SUMIFS('Sum of Parts'!$F$9:$F$20,'Sum of Parts'!$B$9:$B$20,"SPECULATIVE")*3</f>
        <v>80182.242673545174</v>
      </c>
      <c r="D31" s="178">
        <f t="shared" si="5"/>
        <v>2230083.4308128664</v>
      </c>
      <c r="E31" s="178">
        <f t="shared" si="4"/>
        <v>2310265.6734864116</v>
      </c>
      <c r="F31" s="178">
        <f>E31-Assumptions!$C$22</f>
        <v>2297006.6734864116</v>
      </c>
      <c r="G31" s="248">
        <f>F31/Assumptions!$C$25</f>
        <v>171.41840846913519</v>
      </c>
      <c r="H31" s="11"/>
      <c r="I31" s="11"/>
      <c r="J31" s="11"/>
      <c r="K31" s="11"/>
      <c r="L31" s="11"/>
      <c r="M31" s="11"/>
      <c r="N31" s="11"/>
      <c r="O31" s="11"/>
      <c r="P31" s="11"/>
      <c r="Q31" s="11"/>
      <c r="R31" s="11"/>
      <c r="S31" s="11"/>
      <c r="T31" s="11"/>
      <c r="U31" s="11"/>
      <c r="V31" s="11"/>
      <c r="W31" s="11"/>
      <c r="X31" s="11"/>
      <c r="Y31" s="11"/>
      <c r="Z31" s="11"/>
    </row>
    <row r="32" spans="1:26" ht="15.75" customHeight="1" x14ac:dyDescent="0.2">
      <c r="A32" s="11"/>
      <c r="B32" s="219" t="s">
        <v>307</v>
      </c>
      <c r="C32" s="193">
        <f>SUMIFS('Sum of Parts'!$F$9:$F$20,'Sum of Parts'!$B$9:$B$20,"SPECULATIVE")*10</f>
        <v>267274.14224515058</v>
      </c>
      <c r="D32" s="193">
        <f t="shared" si="5"/>
        <v>2230083.4308128664</v>
      </c>
      <c r="E32" s="193">
        <f t="shared" si="4"/>
        <v>2497357.5730580171</v>
      </c>
      <c r="F32" s="193">
        <f>E32-Assumptions!$C$22</f>
        <v>2484098.5730580171</v>
      </c>
      <c r="G32" s="250">
        <f>F32/Assumptions!$C$25</f>
        <v>185.38049052671769</v>
      </c>
      <c r="H32" s="11"/>
      <c r="I32" s="11"/>
      <c r="J32" s="11"/>
      <c r="K32" s="11"/>
      <c r="L32" s="11"/>
      <c r="M32" s="11"/>
      <c r="N32" s="11"/>
      <c r="O32" s="11"/>
      <c r="P32" s="11"/>
      <c r="Q32" s="11"/>
      <c r="R32" s="11"/>
      <c r="S32" s="11"/>
      <c r="T32" s="11"/>
      <c r="U32" s="11"/>
      <c r="V32" s="11"/>
      <c r="W32" s="11"/>
      <c r="X32" s="11"/>
      <c r="Y32" s="11"/>
      <c r="Z32" s="11"/>
    </row>
    <row r="33" spans="1:26" ht="15.75" customHeight="1" x14ac:dyDescent="0.2">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5.75" customHeight="1" x14ac:dyDescent="0.2">
      <c r="A34" s="11"/>
      <c r="B34" s="251" t="s">
        <v>308</v>
      </c>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5.75" customHeight="1" x14ac:dyDescent="0.2">
      <c r="A35" s="11"/>
      <c r="B35" s="15" t="s">
        <v>309</v>
      </c>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5.75" customHeight="1" x14ac:dyDescent="0.2">
      <c r="A36" s="11"/>
      <c r="B36" s="252" t="s">
        <v>310</v>
      </c>
      <c r="C36" s="253">
        <f>'Sum of Parts'!F19</f>
        <v>26711.956429445079</v>
      </c>
      <c r="D36" s="11"/>
      <c r="E36" s="11"/>
      <c r="F36" s="11"/>
      <c r="G36" s="11"/>
      <c r="H36" s="11"/>
      <c r="I36" s="11"/>
      <c r="J36" s="11"/>
      <c r="K36" s="11"/>
      <c r="L36" s="11"/>
      <c r="M36" s="11"/>
      <c r="N36" s="11"/>
      <c r="O36" s="11"/>
      <c r="P36" s="11"/>
      <c r="Q36" s="11"/>
      <c r="R36" s="11"/>
      <c r="S36" s="11"/>
      <c r="T36" s="11"/>
      <c r="U36" s="11"/>
      <c r="V36" s="11"/>
      <c r="W36" s="11"/>
      <c r="X36" s="11"/>
      <c r="Y36" s="11"/>
      <c r="Z36" s="11"/>
    </row>
    <row r="37" spans="1:26" ht="15.75" customHeight="1" x14ac:dyDescent="0.2">
      <c r="A37" s="11"/>
      <c r="B37" s="236" t="s">
        <v>311</v>
      </c>
      <c r="C37" s="254">
        <f>'Sum of Parts'!F20</f>
        <v>15.457795069976989</v>
      </c>
      <c r="D37" s="11"/>
      <c r="E37" s="11"/>
      <c r="F37" s="11"/>
      <c r="G37" s="11"/>
      <c r="H37" s="11"/>
      <c r="I37" s="11"/>
      <c r="J37" s="11"/>
      <c r="K37" s="11"/>
      <c r="L37" s="11"/>
      <c r="M37" s="11"/>
      <c r="N37" s="11"/>
      <c r="O37" s="11"/>
      <c r="P37" s="11"/>
      <c r="Q37" s="11"/>
      <c r="R37" s="11"/>
      <c r="S37" s="11"/>
      <c r="T37" s="11"/>
      <c r="U37" s="11"/>
      <c r="V37" s="11"/>
      <c r="W37" s="11"/>
      <c r="X37" s="11"/>
      <c r="Y37" s="11"/>
      <c r="Z37" s="11"/>
    </row>
    <row r="38" spans="1:26" ht="15.75" customHeight="1" x14ac:dyDescent="0.2">
      <c r="A38" s="11"/>
      <c r="B38" s="105" t="s">
        <v>312</v>
      </c>
      <c r="C38" s="222">
        <f>C36+C37</f>
        <v>26727.414224515058</v>
      </c>
      <c r="D38" s="11"/>
      <c r="E38" s="11"/>
      <c r="F38" s="11"/>
      <c r="G38" s="11"/>
      <c r="H38" s="11"/>
      <c r="I38" s="11"/>
      <c r="J38" s="11"/>
      <c r="K38" s="11"/>
      <c r="L38" s="11"/>
      <c r="M38" s="11"/>
      <c r="N38" s="11"/>
      <c r="O38" s="11"/>
      <c r="P38" s="11"/>
      <c r="Q38" s="11"/>
      <c r="R38" s="11"/>
      <c r="S38" s="11"/>
      <c r="T38" s="11"/>
      <c r="U38" s="11"/>
      <c r="V38" s="11"/>
      <c r="W38" s="11"/>
      <c r="X38" s="11"/>
      <c r="Y38" s="11"/>
      <c r="Z38" s="11"/>
    </row>
    <row r="39" spans="1:26" ht="15.75" customHeight="1" x14ac:dyDescent="0.2">
      <c r="A39" s="11"/>
      <c r="B39" s="255" t="s">
        <v>313</v>
      </c>
      <c r="C39" s="256">
        <f>-C38/Assumptions!$C$25</f>
        <v>-1.9945831510832133</v>
      </c>
      <c r="D39" s="11"/>
      <c r="E39" s="11"/>
      <c r="F39" s="11"/>
      <c r="G39" s="11"/>
      <c r="H39" s="11"/>
      <c r="I39" s="11"/>
      <c r="J39" s="11"/>
      <c r="K39" s="11"/>
      <c r="L39" s="11"/>
      <c r="M39" s="11"/>
      <c r="N39" s="11"/>
      <c r="O39" s="11"/>
      <c r="P39" s="11"/>
      <c r="Q39" s="11"/>
      <c r="R39" s="11"/>
      <c r="S39" s="11"/>
      <c r="T39" s="11"/>
      <c r="U39" s="11"/>
      <c r="V39" s="11"/>
      <c r="W39" s="11"/>
      <c r="X39" s="11"/>
      <c r="Y39" s="11"/>
      <c r="Z39" s="11"/>
    </row>
    <row r="40" spans="1:26" ht="15.75" customHeight="1" x14ac:dyDescent="0.2">
      <c r="A40" s="11"/>
      <c r="B40" s="213"/>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5.75" customHeight="1" x14ac:dyDescent="0.2">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5.75" customHeight="1" x14ac:dyDescent="0.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5.75" customHeight="1" x14ac:dyDescent="0.2">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5.75" customHeight="1" x14ac:dyDescent="0.2">
      <c r="A45" s="257" t="s">
        <v>314</v>
      </c>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5.75" customHeight="1" x14ac:dyDescent="0.2">
      <c r="A46" s="213" t="s">
        <v>315</v>
      </c>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5.75" customHeight="1" x14ac:dyDescent="0.2">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5.75" customHeight="1" x14ac:dyDescent="0.2">
      <c r="A48" s="11"/>
      <c r="B48" s="105" t="s">
        <v>316</v>
      </c>
      <c r="C48" s="258" t="s">
        <v>317</v>
      </c>
      <c r="D48" s="258" t="s">
        <v>318</v>
      </c>
      <c r="E48" s="245" t="s">
        <v>319</v>
      </c>
      <c r="F48" s="245" t="s">
        <v>320</v>
      </c>
      <c r="G48" s="245" t="s">
        <v>321</v>
      </c>
      <c r="H48" s="118"/>
      <c r="I48" s="245" t="s">
        <v>322</v>
      </c>
      <c r="J48" s="118"/>
      <c r="K48" s="119"/>
      <c r="L48" s="11"/>
      <c r="M48" s="11"/>
      <c r="N48" s="11"/>
      <c r="O48" s="11"/>
      <c r="P48" s="11"/>
      <c r="Q48" s="11"/>
      <c r="R48" s="11"/>
      <c r="S48" s="11"/>
      <c r="T48" s="11"/>
      <c r="U48" s="11"/>
      <c r="V48" s="11"/>
      <c r="W48" s="11"/>
      <c r="X48" s="11"/>
      <c r="Y48" s="11"/>
      <c r="Z48" s="11"/>
    </row>
    <row r="49" spans="1:26" ht="15.75" customHeight="1" x14ac:dyDescent="0.2">
      <c r="A49" s="11"/>
      <c r="B49" s="259" t="s">
        <v>323</v>
      </c>
      <c r="C49" s="122"/>
      <c r="D49" s="122"/>
      <c r="E49" s="122"/>
      <c r="F49" s="122"/>
      <c r="G49" s="260">
        <f>Summary!E10/1000</f>
        <v>2408.2305367872241</v>
      </c>
      <c r="H49" s="122"/>
      <c r="I49" s="123" t="s">
        <v>316</v>
      </c>
      <c r="J49" s="124" t="s">
        <v>324</v>
      </c>
      <c r="K49" s="125" t="s">
        <v>325</v>
      </c>
      <c r="L49" s="11"/>
      <c r="M49" s="11"/>
      <c r="N49" s="11"/>
      <c r="O49" s="11"/>
      <c r="P49" s="11"/>
      <c r="Q49" s="11"/>
      <c r="R49" s="11"/>
      <c r="S49" s="11"/>
      <c r="T49" s="11"/>
      <c r="U49" s="11"/>
      <c r="V49" s="11"/>
      <c r="W49" s="11"/>
      <c r="X49" s="11"/>
      <c r="Y49" s="11"/>
      <c r="Z49" s="11"/>
    </row>
    <row r="50" spans="1:26" ht="15.75" customHeight="1" x14ac:dyDescent="0.2">
      <c r="A50" s="11"/>
      <c r="B50" s="109" t="s">
        <v>326</v>
      </c>
      <c r="C50" s="261">
        <v>0.105</v>
      </c>
      <c r="D50" s="261">
        <v>7.4999999999999997E-2</v>
      </c>
      <c r="E50" s="262">
        <f>(E12-E10)/1000</f>
        <v>-750.90775613643598</v>
      </c>
      <c r="F50" s="262">
        <f>(E8-E10)/1000</f>
        <v>1466.9553075906272</v>
      </c>
      <c r="G50" s="263">
        <f t="shared" ref="G50:G57" si="6">F50-E50</f>
        <v>2217.863063727063</v>
      </c>
      <c r="H50" s="264"/>
      <c r="I50" s="264" t="str">
        <f>B50</f>
        <v>WACC ±150bps</v>
      </c>
      <c r="J50" s="265">
        <f t="shared" ref="J50:K50" si="7">E50</f>
        <v>-750.90775613643598</v>
      </c>
      <c r="K50" s="266">
        <f t="shared" si="7"/>
        <v>1466.9553075906272</v>
      </c>
      <c r="L50" s="11"/>
      <c r="M50" s="11"/>
      <c r="N50" s="11"/>
      <c r="O50" s="11"/>
      <c r="P50" s="11"/>
      <c r="Q50" s="11"/>
      <c r="R50" s="11"/>
      <c r="S50" s="11"/>
      <c r="T50" s="11"/>
      <c r="U50" s="11"/>
      <c r="V50" s="11"/>
      <c r="W50" s="11"/>
      <c r="X50" s="11"/>
      <c r="Y50" s="11"/>
      <c r="Z50" s="11"/>
    </row>
    <row r="51" spans="1:26" ht="15.75" customHeight="1" x14ac:dyDescent="0.2">
      <c r="A51" s="11"/>
      <c r="B51" s="131" t="s">
        <v>327</v>
      </c>
      <c r="C51" s="267">
        <v>0.03</v>
      </c>
      <c r="D51" s="267">
        <v>0.05</v>
      </c>
      <c r="E51" s="268">
        <f>(D10-E10)/1000</f>
        <v>-185.14809434360126</v>
      </c>
      <c r="F51" s="268">
        <f>(G10-E10)/1000</f>
        <v>509.15725944490356</v>
      </c>
      <c r="G51" s="269">
        <f t="shared" si="6"/>
        <v>694.30535378850482</v>
      </c>
      <c r="H51" s="270"/>
      <c r="I51" s="270" t="str">
        <f>B52</f>
        <v>Speculative bucket success</v>
      </c>
      <c r="J51" s="271">
        <f t="shared" ref="J51:K51" si="8">E52</f>
        <v>-26.727414224515204</v>
      </c>
      <c r="K51" s="272">
        <f t="shared" si="8"/>
        <v>53.454828449029939</v>
      </c>
      <c r="L51" s="11"/>
      <c r="M51" s="11"/>
      <c r="N51" s="11"/>
      <c r="O51" s="11"/>
      <c r="P51" s="11"/>
      <c r="Q51" s="11"/>
      <c r="R51" s="11"/>
      <c r="S51" s="11"/>
      <c r="T51" s="11"/>
      <c r="U51" s="11"/>
      <c r="V51" s="11"/>
      <c r="W51" s="11"/>
      <c r="X51" s="11"/>
      <c r="Y51" s="11"/>
      <c r="Z51" s="11"/>
    </row>
    <row r="52" spans="1:26" ht="15.75" customHeight="1" x14ac:dyDescent="0.2">
      <c r="A52" s="11"/>
      <c r="B52" s="109" t="s">
        <v>328</v>
      </c>
      <c r="C52" s="127" t="s">
        <v>329</v>
      </c>
      <c r="D52" s="127" t="s">
        <v>330</v>
      </c>
      <c r="E52" s="262">
        <f>(F28-F30)/1000</f>
        <v>-26.727414224515204</v>
      </c>
      <c r="F52" s="262">
        <f>(F31-F30)/1000</f>
        <v>53.454828449029939</v>
      </c>
      <c r="G52" s="263">
        <f t="shared" si="6"/>
        <v>80.182242673545147</v>
      </c>
      <c r="H52" s="264"/>
      <c r="I52" s="264" t="str">
        <f>B51</f>
        <v>Terminal g ±100bps</v>
      </c>
      <c r="J52" s="265">
        <f t="shared" ref="J52:K52" si="9">E51</f>
        <v>-185.14809434360126</v>
      </c>
      <c r="K52" s="266">
        <f t="shared" si="9"/>
        <v>509.15725944490356</v>
      </c>
      <c r="L52" s="11"/>
      <c r="M52" s="11"/>
      <c r="N52" s="11"/>
      <c r="O52" s="11"/>
      <c r="P52" s="11"/>
      <c r="Q52" s="11"/>
      <c r="R52" s="11"/>
      <c r="S52" s="11"/>
      <c r="T52" s="11"/>
      <c r="U52" s="11"/>
      <c r="V52" s="11"/>
      <c r="W52" s="11"/>
      <c r="X52" s="11"/>
      <c r="Y52" s="11"/>
      <c r="Z52" s="11"/>
    </row>
    <row r="53" spans="1:26" ht="15.75" customHeight="1" x14ac:dyDescent="0.2">
      <c r="A53" s="11"/>
      <c r="B53" s="131" t="s">
        <v>331</v>
      </c>
      <c r="C53" s="133" t="s">
        <v>332</v>
      </c>
      <c r="D53" s="133" t="s">
        <v>333</v>
      </c>
      <c r="E53" s="268">
        <f>-'Sum of Parts'!F17*0.5/1000</f>
        <v>-26.737467134116812</v>
      </c>
      <c r="F53" s="268">
        <f>'Sum of Parts'!F17*0.2/1000</f>
        <v>10.694986853646725</v>
      </c>
      <c r="G53" s="269">
        <f t="shared" si="6"/>
        <v>37.432453987763537</v>
      </c>
      <c r="H53" s="270"/>
      <c r="I53" s="270" t="str">
        <f>B56</f>
        <v>Governance discount (dual class)</v>
      </c>
      <c r="J53" s="271">
        <f t="shared" ref="J53:K53" si="10">E56</f>
        <v>-481.64610735744481</v>
      </c>
      <c r="K53" s="272">
        <f t="shared" si="10"/>
        <v>0</v>
      </c>
      <c r="L53" s="11"/>
      <c r="M53" s="11"/>
      <c r="N53" s="11"/>
      <c r="O53" s="11"/>
      <c r="P53" s="11"/>
      <c r="Q53" s="11"/>
      <c r="R53" s="11"/>
      <c r="S53" s="11"/>
      <c r="T53" s="11"/>
      <c r="U53" s="11"/>
      <c r="V53" s="11"/>
      <c r="W53" s="11"/>
      <c r="X53" s="11"/>
      <c r="Y53" s="11"/>
      <c r="Z53" s="11"/>
    </row>
    <row r="54" spans="1:26" ht="15.75" customHeight="1" x14ac:dyDescent="0.2">
      <c r="A54" s="11"/>
      <c r="B54" s="109" t="s">
        <v>334</v>
      </c>
      <c r="C54" s="127" t="s">
        <v>335</v>
      </c>
      <c r="D54" s="127" t="s">
        <v>336</v>
      </c>
      <c r="E54" s="262">
        <f>-'Sum of Parts'!F14*0.4/1000</f>
        <v>-25.395739056051621</v>
      </c>
      <c r="F54" s="262">
        <f>'Sum of Parts'!F14*0.3/1000</f>
        <v>19.046804292038715</v>
      </c>
      <c r="G54" s="263">
        <f t="shared" si="6"/>
        <v>44.442543348090339</v>
      </c>
      <c r="H54" s="264"/>
      <c r="I54" s="264" t="str">
        <f>B53</f>
        <v>Starlink D2C materialisation</v>
      </c>
      <c r="J54" s="265">
        <f t="shared" ref="J54:K54" si="11">E53</f>
        <v>-26.737467134116812</v>
      </c>
      <c r="K54" s="266">
        <f t="shared" si="11"/>
        <v>10.694986853646725</v>
      </c>
      <c r="L54" s="11"/>
      <c r="M54" s="11"/>
      <c r="N54" s="11"/>
      <c r="O54" s="11"/>
      <c r="P54" s="11"/>
      <c r="Q54" s="11"/>
      <c r="R54" s="11"/>
      <c r="S54" s="11"/>
      <c r="T54" s="11"/>
      <c r="U54" s="11"/>
      <c r="V54" s="11"/>
      <c r="W54" s="11"/>
      <c r="X54" s="11"/>
      <c r="Y54" s="11"/>
      <c r="Z54" s="11"/>
    </row>
    <row r="55" spans="1:26" ht="15.75" customHeight="1" x14ac:dyDescent="0.2">
      <c r="A55" s="11"/>
      <c r="B55" s="131" t="s">
        <v>337</v>
      </c>
      <c r="C55" s="133" t="s">
        <v>338</v>
      </c>
      <c r="D55" s="133" t="s">
        <v>339</v>
      </c>
      <c r="E55" s="268">
        <f>-'Sum of Parts'!F9*0.2/1000-'Sum of Parts'!F10*0.1/1000</f>
        <v>-139.23619068854828</v>
      </c>
      <c r="F55" s="268">
        <f>'Sum of Parts'!F9*0.15/1000+'Sum of Parts'!F10*0.05/1000</f>
        <v>85.812917943668538</v>
      </c>
      <c r="G55" s="269">
        <f t="shared" si="6"/>
        <v>225.04910863221681</v>
      </c>
      <c r="H55" s="270"/>
      <c r="I55" s="270" t="str">
        <f>B55</f>
        <v>Starship programme (24-mo slip)</v>
      </c>
      <c r="J55" s="271">
        <f t="shared" ref="J55:K55" si="12">E55</f>
        <v>-139.23619068854828</v>
      </c>
      <c r="K55" s="272">
        <f t="shared" si="12"/>
        <v>85.812917943668538</v>
      </c>
      <c r="L55" s="11"/>
      <c r="M55" s="11"/>
      <c r="N55" s="11"/>
      <c r="O55" s="11"/>
      <c r="P55" s="11"/>
      <c r="Q55" s="11"/>
      <c r="R55" s="11"/>
      <c r="S55" s="11"/>
      <c r="T55" s="11"/>
      <c r="U55" s="11"/>
      <c r="V55" s="11"/>
      <c r="W55" s="11"/>
      <c r="X55" s="11"/>
      <c r="Y55" s="11"/>
      <c r="Z55" s="11"/>
    </row>
    <row r="56" spans="1:26" ht="15.75" customHeight="1" x14ac:dyDescent="0.2">
      <c r="A56" s="11"/>
      <c r="B56" s="109" t="s">
        <v>340</v>
      </c>
      <c r="C56" s="127" t="s">
        <v>341</v>
      </c>
      <c r="D56" s="127" t="s">
        <v>342</v>
      </c>
      <c r="E56" s="262">
        <f>-Summary!E10*0.2/1000</f>
        <v>-481.64610735744481</v>
      </c>
      <c r="F56" s="262">
        <v>0</v>
      </c>
      <c r="G56" s="263">
        <f t="shared" si="6"/>
        <v>481.64610735744481</v>
      </c>
      <c r="H56" s="264"/>
      <c r="I56" s="264" t="str">
        <f>B54</f>
        <v>Colossus DCs (xAI demand)</v>
      </c>
      <c r="J56" s="265">
        <f t="shared" ref="J56:K56" si="13">E54</f>
        <v>-25.395739056051621</v>
      </c>
      <c r="K56" s="266">
        <f t="shared" si="13"/>
        <v>19.046804292038715</v>
      </c>
      <c r="L56" s="11"/>
      <c r="M56" s="11"/>
      <c r="N56" s="11"/>
      <c r="O56" s="11"/>
      <c r="P56" s="11"/>
      <c r="Q56" s="11"/>
      <c r="R56" s="11"/>
      <c r="S56" s="11"/>
      <c r="T56" s="11"/>
      <c r="U56" s="11"/>
      <c r="V56" s="11"/>
      <c r="W56" s="11"/>
      <c r="X56" s="11"/>
      <c r="Y56" s="11"/>
      <c r="Z56" s="11"/>
    </row>
    <row r="57" spans="1:26" ht="15.75" customHeight="1" x14ac:dyDescent="0.2">
      <c r="A57" s="11"/>
      <c r="B57" s="273" t="s">
        <v>343</v>
      </c>
      <c r="C57" s="274" t="s">
        <v>344</v>
      </c>
      <c r="D57" s="274" t="s">
        <v>345</v>
      </c>
      <c r="E57" s="275">
        <v>-25</v>
      </c>
      <c r="F57" s="275">
        <v>35</v>
      </c>
      <c r="G57" s="276">
        <f t="shared" si="6"/>
        <v>60</v>
      </c>
      <c r="H57" s="277"/>
      <c r="I57" s="277" t="str">
        <f>B57</f>
        <v>NOL stock (NWC + D&amp;A assumptions)</v>
      </c>
      <c r="J57" s="278">
        <f t="shared" ref="J57:K57" si="14">E57</f>
        <v>-25</v>
      </c>
      <c r="K57" s="279">
        <f t="shared" si="14"/>
        <v>35</v>
      </c>
      <c r="L57" s="11"/>
      <c r="M57" s="11"/>
      <c r="N57" s="11"/>
      <c r="O57" s="11"/>
      <c r="P57" s="11"/>
      <c r="Q57" s="11"/>
      <c r="R57" s="11"/>
      <c r="S57" s="11"/>
      <c r="T57" s="11"/>
      <c r="U57" s="11"/>
      <c r="V57" s="11"/>
      <c r="W57" s="11"/>
      <c r="X57" s="11"/>
      <c r="Y57" s="11"/>
      <c r="Z57" s="11"/>
    </row>
    <row r="58" spans="1:26"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x14ac:dyDescent="0.2">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x14ac:dyDescent="0.2">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x14ac:dyDescent="0.2">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x14ac:dyDescent="0.2">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x14ac:dyDescent="0.2">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x14ac:dyDescent="0.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x14ac:dyDescent="0.2">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x14ac:dyDescent="0.2">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x14ac:dyDescent="0.2">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x14ac:dyDescent="0.2">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x14ac:dyDescent="0.2">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x14ac:dyDescent="0.2"/>
    <row r="259" spans="1:26" ht="15.75" customHeight="1" x14ac:dyDescent="0.2"/>
    <row r="260" spans="1:26" ht="15.75" customHeight="1" x14ac:dyDescent="0.2"/>
    <row r="261" spans="1:26" ht="15.75" customHeight="1" x14ac:dyDescent="0.2"/>
    <row r="262" spans="1:26" ht="15.75" customHeight="1" x14ac:dyDescent="0.2"/>
    <row r="263" spans="1:26" ht="15.75" customHeight="1" x14ac:dyDescent="0.2"/>
    <row r="264" spans="1:26" ht="15.75" customHeight="1" x14ac:dyDescent="0.2"/>
    <row r="265" spans="1:26" ht="15.75" customHeight="1" x14ac:dyDescent="0.2"/>
    <row r="266" spans="1:26" ht="15.75" customHeight="1" x14ac:dyDescent="0.2"/>
    <row r="267" spans="1:26" ht="15.75" customHeight="1" x14ac:dyDescent="0.2"/>
    <row r="268" spans="1:26" ht="15.75" customHeight="1" x14ac:dyDescent="0.2"/>
    <row r="269" spans="1:26" ht="15.75" customHeight="1" x14ac:dyDescent="0.2"/>
    <row r="270" spans="1:26" ht="15.75" customHeight="1" x14ac:dyDescent="0.2"/>
    <row r="271" spans="1:26" ht="15.75" customHeight="1" x14ac:dyDescent="0.2"/>
    <row r="272" spans="1:26"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5" right="0.5" top="0.75" bottom="0.5" header="0" footer="0"/>
  <pageSetup orientation="landscape"/>
  <headerFooter>
    <oddHeader>&amp;CSpaceX Q2 2026 Valuation — Sensitivities</oddHeader>
    <oddFooter>&amp;LDialectic · Confidential&amp;RPage &amp;P of</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2C2C"/>
    <pageSetUpPr fitToPage="1"/>
  </sheetPr>
  <dimension ref="A1:T5001"/>
  <sheetViews>
    <sheetView workbookViewId="0"/>
  </sheetViews>
  <sheetFormatPr baseColWidth="10" defaultColWidth="14.5" defaultRowHeight="15" customHeight="1" x14ac:dyDescent="0.2"/>
  <cols>
    <col min="1" max="1" width="22.33203125" customWidth="1"/>
    <col min="2" max="15" width="10.6640625" customWidth="1"/>
  </cols>
  <sheetData>
    <row r="1" spans="1:20" ht="17.25" customHeight="1" x14ac:dyDescent="0.2">
      <c r="A1" s="105" t="s">
        <v>346</v>
      </c>
      <c r="B1" s="118"/>
      <c r="C1" s="118"/>
      <c r="D1" s="118"/>
      <c r="E1" s="118"/>
      <c r="F1" s="118"/>
      <c r="G1" s="118"/>
      <c r="H1" s="118"/>
      <c r="I1" s="245" t="s">
        <v>347</v>
      </c>
      <c r="J1" s="245" t="s">
        <v>348</v>
      </c>
      <c r="K1" s="245" t="s">
        <v>349</v>
      </c>
      <c r="L1" s="245" t="s">
        <v>350</v>
      </c>
      <c r="M1" s="245" t="s">
        <v>351</v>
      </c>
      <c r="N1" s="245" t="s">
        <v>265</v>
      </c>
      <c r="O1" s="246" t="s">
        <v>302</v>
      </c>
      <c r="P1" s="11"/>
      <c r="Q1" s="11"/>
      <c r="R1" s="11"/>
      <c r="S1" s="11"/>
      <c r="T1" s="11"/>
    </row>
    <row r="2" spans="1:20" ht="15" customHeight="1" x14ac:dyDescent="0.2">
      <c r="A2" s="280" t="s">
        <v>352</v>
      </c>
      <c r="B2" s="122"/>
      <c r="C2" s="122"/>
      <c r="D2" s="122"/>
      <c r="E2" s="122"/>
      <c r="F2" s="122"/>
      <c r="G2" s="122"/>
      <c r="H2" s="122"/>
      <c r="I2" s="281">
        <f t="shared" ref="I2:I256" ca="1" si="0">MAX($D$6,MIN($E$6,_xlfn.NORM.INV(RAND(),$B$6,$C$6)))</f>
        <v>9.593160935646583E-2</v>
      </c>
      <c r="J2" s="281">
        <f t="shared" ref="J2:J256" ca="1" si="1">MAX($D$7,MIN($E$7,_xlfn.NORM.INV(RAND(),$B$7,$C$7)))</f>
        <v>4.4659802722016348E-2</v>
      </c>
      <c r="K2" s="282">
        <f t="shared" ref="K2:M2" ca="1" si="2">RAND()</f>
        <v>2.1136744096389215E-2</v>
      </c>
      <c r="L2" s="282">
        <f t="shared" ca="1" si="2"/>
        <v>0.11813363696275392</v>
      </c>
      <c r="M2" s="282">
        <f t="shared" ca="1" si="2"/>
        <v>0.74083563030392785</v>
      </c>
      <c r="N2" s="283">
        <f t="shared" ref="N2:N256" ca="1" si="3">(IF(K2&lt;$E$10,$B$10,IF(K2&lt;$E$10+$F$10,$C$10,$D$10))+IF(L2&lt;$E$11,$B$11,IF(L2&lt;$E$11+$F$11,$C$11,$D$11))+IF(M2&lt;$E$12,$B$12,IF(M2&lt;$E$12+$F$12,$C$12,$D$12)))*MIN(2.5,MAX(0.5,(0.09-0.04)/MAX(0.025,(I2-J2))))</f>
        <v>342121.5077230279</v>
      </c>
      <c r="O2" s="284">
        <f ca="1">(N2-Assumptions!$C$22)/Assumptions!$C$25</f>
        <v>24.541978188285665</v>
      </c>
      <c r="P2" s="11"/>
      <c r="Q2" s="11"/>
      <c r="R2" s="11"/>
      <c r="S2" s="11"/>
      <c r="T2" s="11"/>
    </row>
    <row r="3" spans="1:20" ht="15" customHeight="1" x14ac:dyDescent="0.2">
      <c r="A3" s="285" t="s">
        <v>353</v>
      </c>
      <c r="B3" s="264"/>
      <c r="C3" s="264"/>
      <c r="D3" s="264"/>
      <c r="E3" s="264"/>
      <c r="F3" s="264"/>
      <c r="G3" s="264"/>
      <c r="H3" s="264"/>
      <c r="I3" s="286">
        <f t="shared" ca="1" si="0"/>
        <v>7.9123846018710309E-2</v>
      </c>
      <c r="J3" s="286">
        <f t="shared" ca="1" si="1"/>
        <v>4.1667591151973507E-2</v>
      </c>
      <c r="K3" s="264">
        <f t="shared" ref="K3:M3" ca="1" si="4">RAND()</f>
        <v>0.35594136812034649</v>
      </c>
      <c r="L3" s="264">
        <f t="shared" ca="1" si="4"/>
        <v>0.61542807913178221</v>
      </c>
      <c r="M3" s="264">
        <f t="shared" ca="1" si="4"/>
        <v>6.1270815508923326E-2</v>
      </c>
      <c r="N3" s="287">
        <f t="shared" ca="1" si="3"/>
        <v>2980027.4980610525</v>
      </c>
      <c r="O3" s="288">
        <f ca="1">(N3-Assumptions!$C$22)/Assumptions!$C$25</f>
        <v>221.40063418366063</v>
      </c>
      <c r="P3" s="11"/>
      <c r="Q3" s="11"/>
      <c r="R3" s="11"/>
      <c r="S3" s="11"/>
      <c r="T3" s="11"/>
    </row>
    <row r="4" spans="1:20" ht="15" customHeight="1" x14ac:dyDescent="0.2">
      <c r="A4" s="289"/>
      <c r="B4" s="270"/>
      <c r="C4" s="270"/>
      <c r="D4" s="270"/>
      <c r="E4" s="270"/>
      <c r="F4" s="270"/>
      <c r="G4" s="270"/>
      <c r="H4" s="270"/>
      <c r="I4" s="290">
        <f t="shared" ca="1" si="0"/>
        <v>0.11032874754115449</v>
      </c>
      <c r="J4" s="290">
        <f t="shared" ca="1" si="1"/>
        <v>2.7101772536028045E-2</v>
      </c>
      <c r="K4" s="270">
        <f t="shared" ref="K4:M4" ca="1" si="5">RAND()</f>
        <v>0.21882029271572279</v>
      </c>
      <c r="L4" s="270">
        <f t="shared" ca="1" si="5"/>
        <v>0.55301499992678482</v>
      </c>
      <c r="M4" s="270">
        <f t="shared" ca="1" si="5"/>
        <v>0.65744168858570773</v>
      </c>
      <c r="N4" s="291">
        <f t="shared" ca="1" si="3"/>
        <v>1355816.9360945602</v>
      </c>
      <c r="O4" s="292">
        <f ca="1">(N4-Assumptions!$C$22)/Assumptions!$C$25</f>
        <v>100.19089075332539</v>
      </c>
      <c r="P4" s="11"/>
      <c r="Q4" s="11"/>
      <c r="R4" s="11"/>
      <c r="S4" s="11"/>
      <c r="T4" s="11"/>
    </row>
    <row r="5" spans="1:20" ht="15" customHeight="1" x14ac:dyDescent="0.2">
      <c r="A5" s="293" t="s">
        <v>354</v>
      </c>
      <c r="B5" s="294" t="s">
        <v>355</v>
      </c>
      <c r="C5" s="294" t="s">
        <v>356</v>
      </c>
      <c r="D5" s="294" t="s">
        <v>357</v>
      </c>
      <c r="E5" s="294" t="s">
        <v>358</v>
      </c>
      <c r="F5" s="294" t="s">
        <v>153</v>
      </c>
      <c r="G5" s="264"/>
      <c r="H5" s="264"/>
      <c r="I5" s="286">
        <f t="shared" ca="1" si="0"/>
        <v>8.994432092568011E-2</v>
      </c>
      <c r="J5" s="286">
        <f t="shared" ca="1" si="1"/>
        <v>3.2623461445026675E-2</v>
      </c>
      <c r="K5" s="264">
        <f t="shared" ref="K5:M5" ca="1" si="6">RAND()</f>
        <v>0.16314547159622439</v>
      </c>
      <c r="L5" s="264">
        <f t="shared" ca="1" si="6"/>
        <v>0.35159068709244667</v>
      </c>
      <c r="M5" s="264">
        <f t="shared" ca="1" si="6"/>
        <v>0.49369952631914671</v>
      </c>
      <c r="N5" s="287">
        <f t="shared" ca="1" si="3"/>
        <v>677730.02821238572</v>
      </c>
      <c r="O5" s="288">
        <f ca="1">(N5-Assumptions!$C$22)/Assumptions!$C$25</f>
        <v>49.587390165103415</v>
      </c>
      <c r="P5" s="11"/>
      <c r="Q5" s="11"/>
      <c r="R5" s="11"/>
      <c r="S5" s="11"/>
      <c r="T5" s="11"/>
    </row>
    <row r="6" spans="1:20" ht="15" customHeight="1" x14ac:dyDescent="0.2">
      <c r="A6" s="131" t="s">
        <v>186</v>
      </c>
      <c r="B6" s="295">
        <v>0.09</v>
      </c>
      <c r="C6" s="295">
        <v>1.4999999999999999E-2</v>
      </c>
      <c r="D6" s="295">
        <v>0.06</v>
      </c>
      <c r="E6" s="295">
        <v>0.14000000000000001</v>
      </c>
      <c r="F6" s="296" t="s">
        <v>359</v>
      </c>
      <c r="G6" s="270"/>
      <c r="H6" s="270"/>
      <c r="I6" s="290">
        <f t="shared" ca="1" si="0"/>
        <v>7.7333470058738668E-2</v>
      </c>
      <c r="J6" s="290">
        <f t="shared" ca="1" si="1"/>
        <v>3.6915591309262093E-2</v>
      </c>
      <c r="K6" s="270">
        <f t="shared" ref="K6:M6" ca="1" si="7">RAND()</f>
        <v>5.1014521129721158E-2</v>
      </c>
      <c r="L6" s="270">
        <f t="shared" ca="1" si="7"/>
        <v>0.62082895185963949</v>
      </c>
      <c r="M6" s="270">
        <f t="shared" ca="1" si="7"/>
        <v>0.34131600225307968</v>
      </c>
      <c r="N6" s="291">
        <f t="shared" ca="1" si="3"/>
        <v>961160.47934565449</v>
      </c>
      <c r="O6" s="292">
        <f ca="1">(N6-Assumptions!$C$22)/Assumptions!$C$25</f>
        <v>70.738916369078694</v>
      </c>
      <c r="P6" s="11"/>
      <c r="Q6" s="11"/>
      <c r="R6" s="11"/>
      <c r="S6" s="11"/>
      <c r="T6" s="11"/>
    </row>
    <row r="7" spans="1:20" ht="15" customHeight="1" x14ac:dyDescent="0.2">
      <c r="A7" s="109" t="s">
        <v>360</v>
      </c>
      <c r="B7" s="297">
        <v>0.04</v>
      </c>
      <c r="C7" s="297">
        <v>0.01</v>
      </c>
      <c r="D7" s="297">
        <v>0.02</v>
      </c>
      <c r="E7" s="297">
        <v>5.5E-2</v>
      </c>
      <c r="F7" s="298" t="s">
        <v>361</v>
      </c>
      <c r="G7" s="264"/>
      <c r="H7" s="264"/>
      <c r="I7" s="286">
        <f t="shared" ca="1" si="0"/>
        <v>9.2912353745784784E-2</v>
      </c>
      <c r="J7" s="286">
        <f t="shared" ca="1" si="1"/>
        <v>2.3189666441969396E-2</v>
      </c>
      <c r="K7" s="264">
        <f t="shared" ref="K7:M7" ca="1" si="8">RAND()</f>
        <v>0.53468672685679919</v>
      </c>
      <c r="L7" s="264">
        <f t="shared" ca="1" si="8"/>
        <v>0.72077078723007426</v>
      </c>
      <c r="M7" s="264">
        <f t="shared" ca="1" si="8"/>
        <v>0.46133950684296698</v>
      </c>
      <c r="N7" s="287">
        <f t="shared" ca="1" si="3"/>
        <v>1600923.2259059907</v>
      </c>
      <c r="O7" s="288">
        <f ca="1">(N7-Assumptions!$C$22)/Assumptions!$C$25</f>
        <v>118.48240491835752</v>
      </c>
      <c r="P7" s="11"/>
      <c r="Q7" s="11"/>
      <c r="R7" s="11"/>
      <c r="S7" s="11"/>
      <c r="T7" s="11"/>
    </row>
    <row r="8" spans="1:20" ht="15" customHeight="1" x14ac:dyDescent="0.2">
      <c r="A8" s="289"/>
      <c r="B8" s="270"/>
      <c r="C8" s="270"/>
      <c r="D8" s="270"/>
      <c r="E8" s="270"/>
      <c r="F8" s="270"/>
      <c r="G8" s="270"/>
      <c r="H8" s="270"/>
      <c r="I8" s="290">
        <f t="shared" ca="1" si="0"/>
        <v>7.6983206565658824E-2</v>
      </c>
      <c r="J8" s="290">
        <f t="shared" ca="1" si="1"/>
        <v>3.2200035496794038E-2</v>
      </c>
      <c r="K8" s="270">
        <f t="shared" ref="K8:M8" ca="1" si="9">RAND()</f>
        <v>0.27634447801879591</v>
      </c>
      <c r="L8" s="270">
        <f t="shared" ca="1" si="9"/>
        <v>0.46753762922265618</v>
      </c>
      <c r="M8" s="270">
        <f t="shared" ca="1" si="9"/>
        <v>0.87088995110616996</v>
      </c>
      <c r="N8" s="291">
        <f t="shared" ca="1" si="3"/>
        <v>2519708.6217577104</v>
      </c>
      <c r="O8" s="292">
        <f ca="1">(N8-Assumptions!$C$22)/Assumptions!$C$25</f>
        <v>187.04847923565003</v>
      </c>
      <c r="P8" s="11"/>
      <c r="Q8" s="11"/>
      <c r="R8" s="11"/>
      <c r="S8" s="11"/>
      <c r="T8" s="11"/>
    </row>
    <row r="9" spans="1:20" ht="15" customHeight="1" x14ac:dyDescent="0.2">
      <c r="A9" s="293" t="s">
        <v>362</v>
      </c>
      <c r="B9" s="294" t="s">
        <v>363</v>
      </c>
      <c r="C9" s="294" t="s">
        <v>364</v>
      </c>
      <c r="D9" s="294" t="s">
        <v>365</v>
      </c>
      <c r="E9" s="294" t="s">
        <v>366</v>
      </c>
      <c r="F9" s="294" t="s">
        <v>367</v>
      </c>
      <c r="G9" s="294" t="s">
        <v>368</v>
      </c>
      <c r="H9" s="264"/>
      <c r="I9" s="286">
        <f t="shared" ca="1" si="0"/>
        <v>8.8513862190758352E-2</v>
      </c>
      <c r="J9" s="286">
        <f t="shared" ca="1" si="1"/>
        <v>3.0132390518389188E-2</v>
      </c>
      <c r="K9" s="264">
        <f t="shared" ref="K9:M9" ca="1" si="10">RAND()</f>
        <v>0.96360052591009115</v>
      </c>
      <c r="L9" s="264">
        <f t="shared" ca="1" si="10"/>
        <v>0.15016887829007508</v>
      </c>
      <c r="M9" s="264">
        <f t="shared" ca="1" si="10"/>
        <v>0.78564125998818435</v>
      </c>
      <c r="N9" s="287">
        <f t="shared" ca="1" si="3"/>
        <v>3331788.5582855479</v>
      </c>
      <c r="O9" s="288">
        <f ca="1">(N9-Assumptions!$C$22)/Assumptions!$C$25</f>
        <v>247.65145957354835</v>
      </c>
      <c r="P9" s="11"/>
      <c r="Q9" s="11"/>
      <c r="R9" s="11"/>
      <c r="S9" s="11"/>
      <c r="T9" s="11"/>
    </row>
    <row r="10" spans="1:20" ht="15" customHeight="1" x14ac:dyDescent="0.2">
      <c r="A10" s="225" t="s">
        <v>369</v>
      </c>
      <c r="B10" s="226">
        <f>SUMIFS('Sum of Parts'!G9:G28,'Sum of Parts'!B9:B28,"ANCHOR")</f>
        <v>281230.12771666347</v>
      </c>
      <c r="C10" s="226">
        <f>SUMIFS('Sum of Parts'!F9:F28,'Sum of Parts'!B9:B28,"ANCHOR")</f>
        <v>1736682.1630022107</v>
      </c>
      <c r="D10" s="226">
        <f>SUMIFS('Sum of Parts'!H9:H28,'Sum of Parts'!B9:B28,"ANCHOR")</f>
        <v>3820700.7586048641</v>
      </c>
      <c r="E10" s="299">
        <v>0.2</v>
      </c>
      <c r="F10" s="299">
        <v>0.6</v>
      </c>
      <c r="G10" s="299">
        <v>0.2</v>
      </c>
      <c r="H10" s="300"/>
      <c r="I10" s="301">
        <f t="shared" ca="1" si="0"/>
        <v>0.10126926784123476</v>
      </c>
      <c r="J10" s="301">
        <f t="shared" ca="1" si="1"/>
        <v>2.700033118852764E-2</v>
      </c>
      <c r="K10" s="300">
        <f t="shared" ref="K10:M10" ca="1" si="11">RAND()</f>
        <v>0.70355911808256688</v>
      </c>
      <c r="L10" s="300">
        <f t="shared" ca="1" si="11"/>
        <v>0.28078083319697078</v>
      </c>
      <c r="M10" s="300">
        <f t="shared" ca="1" si="11"/>
        <v>0.17991244645449633</v>
      </c>
      <c r="N10" s="302">
        <f t="shared" ca="1" si="3"/>
        <v>1199612.123110706</v>
      </c>
      <c r="O10" s="303">
        <f ca="1">(N10-Assumptions!$C$22)/Assumptions!$C$25</f>
        <v>88.533815157515377</v>
      </c>
      <c r="P10" s="11"/>
      <c r="Q10" s="11"/>
      <c r="R10" s="11"/>
      <c r="S10" s="11"/>
      <c r="T10" s="11"/>
    </row>
    <row r="11" spans="1:20" ht="15" customHeight="1" x14ac:dyDescent="0.2">
      <c r="A11" s="109" t="s">
        <v>370</v>
      </c>
      <c r="B11" s="178">
        <f>SUMIFS('Sum of Parts'!G9:G28,'Sum of Parts'!B9:B28,"PLAUSIBLE")</f>
        <v>42866.213848049505</v>
      </c>
      <c r="C11" s="178">
        <f>SUMIFS('Sum of Parts'!F9:F28,'Sum of Parts'!B9:B28,"PLAUSIBLE")</f>
        <v>493401.26781065541</v>
      </c>
      <c r="D11" s="178">
        <f>SUMIFS('Sum of Parts'!H9:H28,'Sum of Parts'!B9:B28,"PLAUSIBLE")</f>
        <v>1085482.789183442</v>
      </c>
      <c r="E11" s="304">
        <v>0.3</v>
      </c>
      <c r="F11" s="304">
        <v>0.5</v>
      </c>
      <c r="G11" s="304">
        <v>0.2</v>
      </c>
      <c r="H11" s="264"/>
      <c r="I11" s="286">
        <f t="shared" ca="1" si="0"/>
        <v>0.1012660261710452</v>
      </c>
      <c r="J11" s="286">
        <f t="shared" ca="1" si="1"/>
        <v>5.0429663476275075E-2</v>
      </c>
      <c r="K11" s="264">
        <f t="shared" ref="K11:M11" ca="1" si="12">RAND()</f>
        <v>0.21399972761190555</v>
      </c>
      <c r="L11" s="264">
        <f t="shared" ca="1" si="12"/>
        <v>7.2825276883289325E-2</v>
      </c>
      <c r="M11" s="264">
        <f t="shared" ca="1" si="12"/>
        <v>0.56290991078948438</v>
      </c>
      <c r="N11" s="287">
        <f t="shared" ca="1" si="3"/>
        <v>1752562.7731091429</v>
      </c>
      <c r="O11" s="288">
        <f ca="1">(N11-Assumptions!$C$22)/Assumptions!$C$25</f>
        <v>129.79878903799573</v>
      </c>
      <c r="P11" s="11"/>
      <c r="Q11" s="11"/>
      <c r="R11" s="11"/>
      <c r="S11" s="11"/>
      <c r="T11" s="11"/>
    </row>
    <row r="12" spans="1:20" ht="15" customHeight="1" x14ac:dyDescent="0.2">
      <c r="A12" s="131" t="s">
        <v>371</v>
      </c>
      <c r="B12" s="223">
        <f>SUMIFS('Sum of Parts'!G9:G28,'Sum of Parts'!B9:B28,"SPECULATIVE")</f>
        <v>2329.9587323102191</v>
      </c>
      <c r="C12" s="223">
        <f>SUMIFS('Sum of Parts'!F9:F28,'Sum of Parts'!B9:B28,"SPECULATIVE")</f>
        <v>26727.414224515058</v>
      </c>
      <c r="D12" s="223">
        <f>SUMIFS('Sum of Parts'!H9:H28,'Sum of Parts'!B9:B28,"SPECULATIVE")</f>
        <v>77072.948609239334</v>
      </c>
      <c r="E12" s="305">
        <v>0.6</v>
      </c>
      <c r="F12" s="305">
        <v>0.3</v>
      </c>
      <c r="G12" s="305">
        <v>0.1</v>
      </c>
      <c r="H12" s="270"/>
      <c r="I12" s="290">
        <f t="shared" ca="1" si="0"/>
        <v>0.10411045150864823</v>
      </c>
      <c r="J12" s="290">
        <f t="shared" ca="1" si="1"/>
        <v>2.2805231360869326E-2</v>
      </c>
      <c r="K12" s="270">
        <f t="shared" ref="K12:M12" ca="1" si="13">RAND()</f>
        <v>0.80379083603691859</v>
      </c>
      <c r="L12" s="270">
        <f t="shared" ca="1" si="13"/>
        <v>0.64146631281679034</v>
      </c>
      <c r="M12" s="270">
        <f t="shared" ca="1" si="13"/>
        <v>0.34453956202038549</v>
      </c>
      <c r="N12" s="291">
        <f t="shared" ca="1" si="3"/>
        <v>2654461.7782857982</v>
      </c>
      <c r="O12" s="292">
        <f ca="1">(N12-Assumptions!$C$22)/Assumptions!$C$25</f>
        <v>197.10468494670135</v>
      </c>
      <c r="P12" s="11"/>
      <c r="Q12" s="11"/>
      <c r="R12" s="11"/>
      <c r="S12" s="11"/>
      <c r="T12" s="11"/>
    </row>
    <row r="13" spans="1:20" ht="15" customHeight="1" x14ac:dyDescent="0.2">
      <c r="A13" s="225" t="s">
        <v>372</v>
      </c>
      <c r="B13" s="226">
        <f t="shared" ref="B13:D13" si="14">SUM(B10:B12)</f>
        <v>326426.3002970232</v>
      </c>
      <c r="C13" s="226">
        <f t="shared" si="14"/>
        <v>2256810.8450373812</v>
      </c>
      <c r="D13" s="226">
        <f t="shared" si="14"/>
        <v>4983256.4963975456</v>
      </c>
      <c r="E13" s="306" t="s">
        <v>373</v>
      </c>
      <c r="F13" s="226">
        <f>'Sum of Parts'!F31</f>
        <v>286216.31346173648</v>
      </c>
      <c r="G13" s="299">
        <v>0.1</v>
      </c>
      <c r="H13" s="300"/>
      <c r="I13" s="301">
        <f t="shared" ca="1" si="0"/>
        <v>9.4364505530676102E-2</v>
      </c>
      <c r="J13" s="301">
        <f t="shared" ca="1" si="1"/>
        <v>5.5E-2</v>
      </c>
      <c r="K13" s="300">
        <f t="shared" ref="K13:M13" ca="1" si="15">RAND()</f>
        <v>0.60988857989401035</v>
      </c>
      <c r="L13" s="300">
        <f t="shared" ca="1" si="15"/>
        <v>0.4346594701562656</v>
      </c>
      <c r="M13" s="300">
        <f t="shared" ca="1" si="15"/>
        <v>0.26954883600714608</v>
      </c>
      <c r="N13" s="302">
        <f t="shared" ca="1" si="3"/>
        <v>2835566.4061441007</v>
      </c>
      <c r="O13" s="303">
        <f ca="1">(N13-Assumptions!$C$22)/Assumptions!$C$25</f>
        <v>210.61995568239558</v>
      </c>
      <c r="P13" s="11"/>
      <c r="Q13" s="11"/>
      <c r="R13" s="11"/>
      <c r="S13" s="11"/>
      <c r="T13" s="11"/>
    </row>
    <row r="14" spans="1:20" ht="15" customHeight="1" x14ac:dyDescent="0.2">
      <c r="A14" s="289"/>
      <c r="B14" s="270"/>
      <c r="C14" s="270"/>
      <c r="D14" s="270"/>
      <c r="E14" s="270"/>
      <c r="F14" s="270"/>
      <c r="G14" s="270"/>
      <c r="H14" s="270"/>
      <c r="I14" s="290">
        <f t="shared" ca="1" si="0"/>
        <v>7.6443475393147137E-2</v>
      </c>
      <c r="J14" s="290">
        <f t="shared" ca="1" si="1"/>
        <v>4.086693608274404E-2</v>
      </c>
      <c r="K14" s="270">
        <f t="shared" ref="K14:M14" ca="1" si="16">RAND()</f>
        <v>0.61488375474403179</v>
      </c>
      <c r="L14" s="270">
        <f t="shared" ca="1" si="16"/>
        <v>6.887277166814687E-2</v>
      </c>
      <c r="M14" s="270">
        <f t="shared" ca="1" si="16"/>
        <v>0.33571401235864484</v>
      </c>
      <c r="N14" s="291">
        <f t="shared" ca="1" si="3"/>
        <v>2504288.4582389989</v>
      </c>
      <c r="O14" s="292">
        <f ca="1">(N14-Assumptions!$C$22)/Assumptions!$C$25</f>
        <v>185.89772076410441</v>
      </c>
      <c r="P14" s="11"/>
      <c r="Q14" s="11"/>
      <c r="R14" s="11"/>
      <c r="S14" s="11"/>
      <c r="T14" s="11"/>
    </row>
    <row r="15" spans="1:20" ht="15" customHeight="1" x14ac:dyDescent="0.2">
      <c r="A15" s="285" t="s">
        <v>374</v>
      </c>
      <c r="B15" s="264"/>
      <c r="C15" s="264"/>
      <c r="D15" s="264"/>
      <c r="E15" s="264"/>
      <c r="F15" s="264"/>
      <c r="G15" s="264"/>
      <c r="H15" s="264"/>
      <c r="I15" s="286">
        <f t="shared" ca="1" si="0"/>
        <v>0.11930354096091547</v>
      </c>
      <c r="J15" s="286">
        <f t="shared" ca="1" si="1"/>
        <v>4.6688355687454337E-2</v>
      </c>
      <c r="K15" s="264">
        <f t="shared" ref="K15:M15" ca="1" si="17">RAND()</f>
        <v>0.43339700457039576</v>
      </c>
      <c r="L15" s="264">
        <f t="shared" ca="1" si="17"/>
        <v>0.95290242059486296</v>
      </c>
      <c r="M15" s="264">
        <f t="shared" ca="1" si="17"/>
        <v>8.0175621295830557E-2</v>
      </c>
      <c r="N15" s="287">
        <f t="shared" ca="1" si="3"/>
        <v>1944837.6398691349</v>
      </c>
      <c r="O15" s="288">
        <f ca="1">(N15-Assumptions!$C$22)/Assumptions!$C$25</f>
        <v>144.14765969172649</v>
      </c>
      <c r="P15" s="11"/>
      <c r="Q15" s="11"/>
      <c r="R15" s="11"/>
      <c r="S15" s="11"/>
      <c r="T15" s="11"/>
    </row>
    <row r="16" spans="1:20" ht="15" customHeight="1" x14ac:dyDescent="0.2">
      <c r="A16" s="289"/>
      <c r="B16" s="270"/>
      <c r="C16" s="307"/>
      <c r="D16" s="270"/>
      <c r="E16" s="270"/>
      <c r="F16" s="270"/>
      <c r="G16" s="270"/>
      <c r="H16" s="270"/>
      <c r="I16" s="290">
        <f t="shared" ca="1" si="0"/>
        <v>9.9800335688474698E-2</v>
      </c>
      <c r="J16" s="290">
        <f t="shared" ca="1" si="1"/>
        <v>3.8926881894463083E-2</v>
      </c>
      <c r="K16" s="270">
        <f t="shared" ref="K16:M16" ca="1" si="18">RAND()</f>
        <v>0.8012614575724688</v>
      </c>
      <c r="L16" s="270">
        <f t="shared" ca="1" si="18"/>
        <v>0.30592069959643275</v>
      </c>
      <c r="M16" s="270">
        <f t="shared" ca="1" si="18"/>
        <v>0.16561511875112467</v>
      </c>
      <c r="N16" s="291">
        <f t="shared" ca="1" si="3"/>
        <v>3545414.0648517432</v>
      </c>
      <c r="O16" s="292">
        <f ca="1">(N16-Assumptions!$C$22)/Assumptions!$C$25</f>
        <v>263.59366155610024</v>
      </c>
      <c r="P16" s="11"/>
      <c r="Q16" s="11"/>
      <c r="R16" s="11"/>
      <c r="S16" s="11"/>
      <c r="T16" s="11"/>
    </row>
    <row r="17" spans="1:20" ht="15" customHeight="1" x14ac:dyDescent="0.2">
      <c r="A17" s="293" t="s">
        <v>375</v>
      </c>
      <c r="B17" s="294" t="s">
        <v>265</v>
      </c>
      <c r="C17" s="308" t="s">
        <v>302</v>
      </c>
      <c r="D17" s="264"/>
      <c r="E17" s="264"/>
      <c r="F17" s="264"/>
      <c r="G17" s="264"/>
      <c r="H17" s="264"/>
      <c r="I17" s="286">
        <f t="shared" ca="1" si="0"/>
        <v>0.1060560780618315</v>
      </c>
      <c r="J17" s="286">
        <f t="shared" ca="1" si="1"/>
        <v>4.8954969573405421E-2</v>
      </c>
      <c r="K17" s="264">
        <f t="shared" ref="K17:M17" ca="1" si="19">RAND()</f>
        <v>0.77953764903008527</v>
      </c>
      <c r="L17" s="264">
        <f t="shared" ca="1" si="19"/>
        <v>0.37927813222587181</v>
      </c>
      <c r="M17" s="264">
        <f t="shared" ca="1" si="19"/>
        <v>0.30731472825893824</v>
      </c>
      <c r="N17" s="287">
        <f t="shared" ca="1" si="3"/>
        <v>1954789.8881837537</v>
      </c>
      <c r="O17" s="288">
        <f ca="1">(N17-Assumptions!$C$22)/Assumptions!$C$25</f>
        <v>144.89036478983238</v>
      </c>
      <c r="P17" s="11"/>
      <c r="Q17" s="11"/>
      <c r="R17" s="11"/>
      <c r="S17" s="11"/>
      <c r="T17" s="11"/>
    </row>
    <row r="18" spans="1:20" ht="15" customHeight="1" x14ac:dyDescent="0.2">
      <c r="A18" s="131" t="s">
        <v>376</v>
      </c>
      <c r="B18" s="223">
        <f t="shared" ref="B18:C18" ca="1" si="20">_xlfn.PERCENTILE.INC(N2:N5001,0.1)</f>
        <v>710054.26036284294</v>
      </c>
      <c r="C18" s="309">
        <f t="shared" ca="1" si="20"/>
        <v>51.999646295734543</v>
      </c>
      <c r="D18" s="270"/>
      <c r="E18" s="310" t="s">
        <v>377</v>
      </c>
      <c r="F18" s="311" t="s">
        <v>378</v>
      </c>
      <c r="G18" s="311" t="s">
        <v>379</v>
      </c>
      <c r="H18" s="270"/>
      <c r="I18" s="290">
        <f t="shared" ca="1" si="0"/>
        <v>0.06</v>
      </c>
      <c r="J18" s="290">
        <f t="shared" ca="1" si="1"/>
        <v>3.6751069912297263E-2</v>
      </c>
      <c r="K18" s="270">
        <f t="shared" ref="K18:M18" ca="1" si="21">RAND()</f>
        <v>0.97801141342986897</v>
      </c>
      <c r="L18" s="270">
        <f t="shared" ca="1" si="21"/>
        <v>0.29041954401568382</v>
      </c>
      <c r="M18" s="270">
        <f t="shared" ca="1" si="21"/>
        <v>5.8774674874803812E-2</v>
      </c>
      <c r="N18" s="291">
        <f t="shared" ca="1" si="3"/>
        <v>7731793.8623704463</v>
      </c>
      <c r="O18" s="292">
        <f ca="1">(N18-Assumptions!$C$22)/Assumptions!$C$25</f>
        <v>576.01006435600345</v>
      </c>
      <c r="P18" s="11"/>
      <c r="Q18" s="11"/>
      <c r="R18" s="11"/>
      <c r="S18" s="11"/>
      <c r="T18" s="11"/>
    </row>
    <row r="19" spans="1:20" ht="15" customHeight="1" x14ac:dyDescent="0.2">
      <c r="A19" s="109" t="s">
        <v>380</v>
      </c>
      <c r="B19" s="178">
        <f t="shared" ref="B19:C19" ca="1" si="22">_xlfn.PERCENTILE.INC(N2:N5001,0.25)</f>
        <v>1511586.6457088694</v>
      </c>
      <c r="C19" s="312">
        <f t="shared" ca="1" si="22"/>
        <v>111.81549594842309</v>
      </c>
      <c r="D19" s="264"/>
      <c r="E19" s="313" t="s">
        <v>381</v>
      </c>
      <c r="F19" s="314"/>
      <c r="G19" s="264"/>
      <c r="H19" s="264"/>
      <c r="I19" s="286">
        <f t="shared" ca="1" si="0"/>
        <v>8.0391843804950999E-2</v>
      </c>
      <c r="J19" s="286">
        <f t="shared" ca="1" si="1"/>
        <v>4.663140862763536E-2</v>
      </c>
      <c r="K19" s="264">
        <f t="shared" ref="K19:M19" ca="1" si="23">RAND()</f>
        <v>1.4780254853267283E-2</v>
      </c>
      <c r="L19" s="264">
        <f t="shared" ca="1" si="23"/>
        <v>6.1895892087416637E-2</v>
      </c>
      <c r="M19" s="264">
        <f t="shared" ca="1" si="23"/>
        <v>0.87970147283112166</v>
      </c>
      <c r="N19" s="287">
        <f t="shared" ca="1" si="3"/>
        <v>519578.24883867905</v>
      </c>
      <c r="O19" s="288">
        <f ca="1">(N19-Assumptions!$C$22)/Assumptions!$C$25</f>
        <v>37.785018570050674</v>
      </c>
      <c r="P19" s="11"/>
      <c r="Q19" s="11"/>
      <c r="R19" s="11"/>
      <c r="S19" s="11"/>
      <c r="T19" s="11"/>
    </row>
    <row r="20" spans="1:20" ht="15" customHeight="1" x14ac:dyDescent="0.2">
      <c r="A20" s="228" t="s">
        <v>382</v>
      </c>
      <c r="B20" s="229">
        <f t="shared" ref="B20:C20" ca="1" si="24">_xlfn.PERCENTILE.INC(N2:N5001,0.5)</f>
        <v>2241300.198756136</v>
      </c>
      <c r="C20" s="315">
        <f t="shared" ca="1" si="24"/>
        <v>166.27173125045792</v>
      </c>
      <c r="D20" s="270"/>
      <c r="E20" s="133" t="s">
        <v>383</v>
      </c>
      <c r="F20" s="291">
        <v>250000</v>
      </c>
      <c r="G20" s="133">
        <f ca="1">COUNTIFS($N$2:$N$5001,"&lt;="&amp;F20)</f>
        <v>45</v>
      </c>
      <c r="H20" s="270"/>
      <c r="I20" s="290">
        <f t="shared" ca="1" si="0"/>
        <v>8.5882192215058842E-2</v>
      </c>
      <c r="J20" s="290">
        <f t="shared" ca="1" si="1"/>
        <v>4.4212077575296146E-2</v>
      </c>
      <c r="K20" s="270">
        <f t="shared" ref="K20:M20" ca="1" si="25">RAND()</f>
        <v>7.1814412051833809E-2</v>
      </c>
      <c r="L20" s="270">
        <f t="shared" ca="1" si="25"/>
        <v>9.3985020569555822E-3</v>
      </c>
      <c r="M20" s="270">
        <f t="shared" ca="1" si="25"/>
        <v>0.40420125695722009</v>
      </c>
      <c r="N20" s="291">
        <f t="shared" ca="1" si="3"/>
        <v>391679.1483764468</v>
      </c>
      <c r="O20" s="292">
        <f ca="1">(N20-Assumptions!$C$22)/Assumptions!$C$25</f>
        <v>28.24030958033185</v>
      </c>
      <c r="P20" s="11"/>
      <c r="Q20" s="11"/>
      <c r="R20" s="11"/>
      <c r="S20" s="11"/>
      <c r="T20" s="11"/>
    </row>
    <row r="21" spans="1:20" ht="15.75" customHeight="1" x14ac:dyDescent="0.2">
      <c r="A21" s="109" t="s">
        <v>355</v>
      </c>
      <c r="B21" s="178">
        <f t="shared" ref="B21:C21" ca="1" si="26">AVERAGE(N2:N5001)</f>
        <v>2620384.3550054445</v>
      </c>
      <c r="C21" s="312">
        <f t="shared" ca="1" si="26"/>
        <v>194.56159365712324</v>
      </c>
      <c r="D21" s="264"/>
      <c r="E21" s="127" t="s">
        <v>384</v>
      </c>
      <c r="F21" s="287">
        <v>500000</v>
      </c>
      <c r="G21" s="127">
        <f t="shared" ref="G21:G59" ca="1" si="27">COUNTIFS($N$2:$N$5001,"&lt;="&amp;F21,$N$2:$N$5001,"&gt;"&amp;F20)</f>
        <v>243</v>
      </c>
      <c r="H21" s="264"/>
      <c r="I21" s="286">
        <f t="shared" ca="1" si="0"/>
        <v>0.10462928196615283</v>
      </c>
      <c r="J21" s="286">
        <f t="shared" ca="1" si="1"/>
        <v>4.6494398536747604E-2</v>
      </c>
      <c r="K21" s="264">
        <f t="shared" ref="K21:M21" ca="1" si="28">RAND()</f>
        <v>0.53087413088736524</v>
      </c>
      <c r="L21" s="264">
        <f t="shared" ca="1" si="28"/>
        <v>0.84746876177861075</v>
      </c>
      <c r="M21" s="264">
        <f t="shared" ca="1" si="28"/>
        <v>0.4376743757862539</v>
      </c>
      <c r="N21" s="287">
        <f t="shared" ca="1" si="3"/>
        <v>2429259.9763684259</v>
      </c>
      <c r="O21" s="288">
        <f ca="1">(N21-Assumptions!$C$22)/Assumptions!$C$25</f>
        <v>180.29858032600194</v>
      </c>
      <c r="P21" s="11"/>
      <c r="Q21" s="11"/>
      <c r="R21" s="11"/>
      <c r="S21" s="11"/>
      <c r="T21" s="11"/>
    </row>
    <row r="22" spans="1:20" ht="15.75" customHeight="1" x14ac:dyDescent="0.2">
      <c r="A22" s="131" t="s">
        <v>385</v>
      </c>
      <c r="B22" s="223">
        <f t="shared" ref="B22:C22" ca="1" si="29">_xlfn.PERCENTILE.INC(N2:N5001,0.75)</f>
        <v>3466701.4308370436</v>
      </c>
      <c r="C22" s="309">
        <f t="shared" ca="1" si="29"/>
        <v>257.71958439082414</v>
      </c>
      <c r="D22" s="270"/>
      <c r="E22" s="133" t="s">
        <v>386</v>
      </c>
      <c r="F22" s="291">
        <v>750000</v>
      </c>
      <c r="G22" s="133">
        <f t="shared" ca="1" si="27"/>
        <v>236</v>
      </c>
      <c r="H22" s="270"/>
      <c r="I22" s="290">
        <f t="shared" ca="1" si="0"/>
        <v>8.8222057047924601E-2</v>
      </c>
      <c r="J22" s="290">
        <f t="shared" ca="1" si="1"/>
        <v>3.6707529392358954E-2</v>
      </c>
      <c r="K22" s="270">
        <f t="shared" ref="K22:M22" ca="1" si="30">RAND()</f>
        <v>0.5094440616814977</v>
      </c>
      <c r="L22" s="270">
        <f t="shared" ca="1" si="30"/>
        <v>9.9187560711176626E-2</v>
      </c>
      <c r="M22" s="270">
        <f t="shared" ca="1" si="30"/>
        <v>6.5790875055700249E-2</v>
      </c>
      <c r="N22" s="291">
        <f t="shared" ca="1" si="3"/>
        <v>1729491.0937517404</v>
      </c>
      <c r="O22" s="292">
        <f ca="1">(N22-Assumptions!$C$22)/Assumptions!$C$25</f>
        <v>128.07702192177166</v>
      </c>
      <c r="P22" s="11"/>
      <c r="Q22" s="11"/>
      <c r="R22" s="11"/>
      <c r="S22" s="11"/>
      <c r="T22" s="11"/>
    </row>
    <row r="23" spans="1:20" ht="15.75" customHeight="1" x14ac:dyDescent="0.2">
      <c r="A23" s="109" t="s">
        <v>387</v>
      </c>
      <c r="B23" s="178">
        <f t="shared" ref="B23:C23" ca="1" si="31">_xlfn.PERCENTILE.INC(N2:N5001,0.9)</f>
        <v>4733118.1677158875</v>
      </c>
      <c r="C23" s="312">
        <f t="shared" ca="1" si="31"/>
        <v>352.22829609820059</v>
      </c>
      <c r="D23" s="264"/>
      <c r="E23" s="127" t="s">
        <v>388</v>
      </c>
      <c r="F23" s="287">
        <v>1000000</v>
      </c>
      <c r="G23" s="127">
        <f t="shared" ca="1" si="27"/>
        <v>184</v>
      </c>
      <c r="H23" s="264"/>
      <c r="I23" s="286">
        <f t="shared" ca="1" si="0"/>
        <v>8.4790669338962496E-2</v>
      </c>
      <c r="J23" s="286">
        <f t="shared" ca="1" si="1"/>
        <v>3.104808849560884E-2</v>
      </c>
      <c r="K23" s="264">
        <f t="shared" ref="K23:M23" ca="1" si="32">RAND()</f>
        <v>0.13306000458022516</v>
      </c>
      <c r="L23" s="264">
        <f t="shared" ca="1" si="32"/>
        <v>0.99845489952168653</v>
      </c>
      <c r="M23" s="264">
        <f t="shared" ca="1" si="32"/>
        <v>0.28338326209594755</v>
      </c>
      <c r="N23" s="287">
        <f t="shared" ca="1" si="3"/>
        <v>1273704.0668207183</v>
      </c>
      <c r="O23" s="288">
        <f ca="1">(N23-Assumptions!$C$22)/Assumptions!$C$25</f>
        <v>94.063064688113315</v>
      </c>
      <c r="P23" s="11"/>
      <c r="Q23" s="11"/>
      <c r="R23" s="11"/>
      <c r="S23" s="11"/>
      <c r="T23" s="11"/>
    </row>
    <row r="24" spans="1:20" ht="15.75" customHeight="1" x14ac:dyDescent="0.2">
      <c r="A24" s="131" t="s">
        <v>356</v>
      </c>
      <c r="B24" s="223">
        <f t="shared" ref="B24:C24" ca="1" si="33">_xlfn.STDEV.S(N2:N5001)</f>
        <v>1698263.050652216</v>
      </c>
      <c r="C24" s="309">
        <f t="shared" ca="1" si="33"/>
        <v>126.73604855613493</v>
      </c>
      <c r="D24" s="270"/>
      <c r="E24" s="133" t="s">
        <v>389</v>
      </c>
      <c r="F24" s="291">
        <v>1250000</v>
      </c>
      <c r="G24" s="133">
        <f t="shared" ca="1" si="27"/>
        <v>218</v>
      </c>
      <c r="H24" s="270"/>
      <c r="I24" s="290">
        <f t="shared" ca="1" si="0"/>
        <v>9.3106002946998098E-2</v>
      </c>
      <c r="J24" s="290">
        <f t="shared" ca="1" si="1"/>
        <v>2.9369450388956907E-2</v>
      </c>
      <c r="K24" s="270">
        <f t="shared" ref="K24:M24" ca="1" si="34">RAND()</f>
        <v>0.45028212984774774</v>
      </c>
      <c r="L24" s="270">
        <f t="shared" ca="1" si="34"/>
        <v>0.79311309389434115</v>
      </c>
      <c r="M24" s="270">
        <f t="shared" ca="1" si="34"/>
        <v>0.12641254822694292</v>
      </c>
      <c r="N24" s="291">
        <f t="shared" ca="1" si="3"/>
        <v>1751281.878253649</v>
      </c>
      <c r="O24" s="292">
        <f ca="1">(N24-Assumptions!$C$22)/Assumptions!$C$25</f>
        <v>129.7031998696753</v>
      </c>
      <c r="P24" s="11"/>
      <c r="Q24" s="11"/>
      <c r="R24" s="11"/>
      <c r="S24" s="11"/>
      <c r="T24" s="11"/>
    </row>
    <row r="25" spans="1:20" ht="15.75" customHeight="1" x14ac:dyDescent="0.2">
      <c r="A25" s="109" t="s">
        <v>390</v>
      </c>
      <c r="B25" s="129">
        <f ca="1">COUNTIF(N2:N5001,"&lt;1250000")/5000</f>
        <v>0.1852</v>
      </c>
      <c r="C25" s="316"/>
      <c r="D25" s="264"/>
      <c r="E25" s="127" t="s">
        <v>391</v>
      </c>
      <c r="F25" s="287">
        <v>1500000</v>
      </c>
      <c r="G25" s="127">
        <f t="shared" ca="1" si="27"/>
        <v>299</v>
      </c>
      <c r="H25" s="264"/>
      <c r="I25" s="286">
        <f t="shared" ca="1" si="0"/>
        <v>8.6599605146410255E-2</v>
      </c>
      <c r="J25" s="286">
        <f t="shared" ca="1" si="1"/>
        <v>5.0197620213290148E-2</v>
      </c>
      <c r="K25" s="264">
        <f t="shared" ref="K25:M25" ca="1" si="35">RAND()</f>
        <v>0.71962089246053729</v>
      </c>
      <c r="L25" s="264">
        <f t="shared" ca="1" si="35"/>
        <v>0.43124403269513512</v>
      </c>
      <c r="M25" s="264">
        <f t="shared" ca="1" si="35"/>
        <v>0.358894771434763</v>
      </c>
      <c r="N25" s="287">
        <f t="shared" ca="1" si="3"/>
        <v>3066334.6980208615</v>
      </c>
      <c r="O25" s="288">
        <f ca="1">(N25-Assumptions!$C$22)/Assumptions!$C$25</f>
        <v>227.84147000155681</v>
      </c>
      <c r="P25" s="11"/>
      <c r="Q25" s="11"/>
      <c r="R25" s="11"/>
      <c r="S25" s="11"/>
      <c r="T25" s="11"/>
    </row>
    <row r="26" spans="1:20" ht="15.75" customHeight="1" x14ac:dyDescent="0.2">
      <c r="A26" s="131" t="s">
        <v>392</v>
      </c>
      <c r="B26" s="135">
        <f ca="1">COUNTIF(N2:N5001,"&gt;2000000")/5000</f>
        <v>0.57379999999999998</v>
      </c>
      <c r="C26" s="307"/>
      <c r="D26" s="270"/>
      <c r="E26" s="133" t="s">
        <v>393</v>
      </c>
      <c r="F26" s="291">
        <v>1750000</v>
      </c>
      <c r="G26" s="133">
        <f t="shared" ca="1" si="27"/>
        <v>462</v>
      </c>
      <c r="H26" s="270"/>
      <c r="I26" s="290">
        <f t="shared" ca="1" si="0"/>
        <v>8.8036824946125275E-2</v>
      </c>
      <c r="J26" s="290">
        <f t="shared" ca="1" si="1"/>
        <v>4.1785395482981776E-2</v>
      </c>
      <c r="K26" s="270">
        <f t="shared" ref="K26:M26" ca="1" si="36">RAND()</f>
        <v>5.6178295131818601E-2</v>
      </c>
      <c r="L26" s="270">
        <f t="shared" ca="1" si="36"/>
        <v>0.40392157753986968</v>
      </c>
      <c r="M26" s="270">
        <f t="shared" ca="1" si="36"/>
        <v>0.71741867789699043</v>
      </c>
      <c r="N26" s="291">
        <f t="shared" ca="1" si="3"/>
        <v>866307.0731580467</v>
      </c>
      <c r="O26" s="292">
        <f ca="1">(N26-Assumptions!$C$22)/Assumptions!$C$25</f>
        <v>63.660303967018407</v>
      </c>
      <c r="P26" s="11"/>
      <c r="Q26" s="11"/>
      <c r="R26" s="11"/>
      <c r="S26" s="11"/>
      <c r="T26" s="11"/>
    </row>
    <row r="27" spans="1:20" ht="15.75" customHeight="1" x14ac:dyDescent="0.2">
      <c r="A27" s="317"/>
      <c r="B27" s="264"/>
      <c r="C27" s="264"/>
      <c r="D27" s="264"/>
      <c r="E27" s="127" t="s">
        <v>394</v>
      </c>
      <c r="F27" s="287">
        <v>2000000</v>
      </c>
      <c r="G27" s="127">
        <f t="shared" ca="1" si="27"/>
        <v>444</v>
      </c>
      <c r="H27" s="264"/>
      <c r="I27" s="286">
        <f t="shared" ca="1" si="0"/>
        <v>8.16941231926612E-2</v>
      </c>
      <c r="J27" s="286">
        <f t="shared" ca="1" si="1"/>
        <v>3.9097868616547987E-2</v>
      </c>
      <c r="K27" s="264">
        <f t="shared" ref="K27:M27" ca="1" si="37">RAND()</f>
        <v>0.53911406494258451</v>
      </c>
      <c r="L27" s="264">
        <f t="shared" ca="1" si="37"/>
        <v>0.64348657643171492</v>
      </c>
      <c r="M27" s="264">
        <f t="shared" ca="1" si="37"/>
        <v>0.5064324656765955</v>
      </c>
      <c r="N27" s="287">
        <f t="shared" ca="1" si="3"/>
        <v>2620433.8993657096</v>
      </c>
      <c r="O27" s="288">
        <f ca="1">(N27-Assumptions!$C$22)/Assumptions!$C$25</f>
        <v>194.56529099744102</v>
      </c>
      <c r="P27" s="11"/>
      <c r="Q27" s="11"/>
      <c r="R27" s="11"/>
      <c r="S27" s="11"/>
      <c r="T27" s="11"/>
    </row>
    <row r="28" spans="1:20" ht="15.75" customHeight="1" x14ac:dyDescent="0.2">
      <c r="A28" s="289"/>
      <c r="B28" s="270"/>
      <c r="C28" s="270"/>
      <c r="D28" s="270"/>
      <c r="E28" s="133" t="s">
        <v>395</v>
      </c>
      <c r="F28" s="291">
        <v>2250000</v>
      </c>
      <c r="G28" s="133">
        <f t="shared" ca="1" si="27"/>
        <v>386</v>
      </c>
      <c r="H28" s="270"/>
      <c r="I28" s="290">
        <f t="shared" ca="1" si="0"/>
        <v>0.10369676967269964</v>
      </c>
      <c r="J28" s="290">
        <f t="shared" ca="1" si="1"/>
        <v>4.8551841742700524E-2</v>
      </c>
      <c r="K28" s="270">
        <f t="shared" ref="K28:M28" ca="1" si="38">RAND()</f>
        <v>0.12431191769081185</v>
      </c>
      <c r="L28" s="270">
        <f t="shared" ca="1" si="38"/>
        <v>0.4561580093206602</v>
      </c>
      <c r="M28" s="270">
        <f t="shared" ca="1" si="38"/>
        <v>0.70246147439098638</v>
      </c>
      <c r="N28" s="291">
        <f t="shared" ca="1" si="3"/>
        <v>726593.39655777358</v>
      </c>
      <c r="O28" s="292">
        <f ca="1">(N28-Assumptions!$C$22)/Assumptions!$C$25</f>
        <v>53.233910190878625</v>
      </c>
      <c r="P28" s="11"/>
      <c r="Q28" s="11"/>
      <c r="R28" s="11"/>
      <c r="S28" s="11"/>
      <c r="T28" s="11"/>
    </row>
    <row r="29" spans="1:20" ht="15.75" customHeight="1" x14ac:dyDescent="0.2">
      <c r="A29" s="317"/>
      <c r="B29" s="264"/>
      <c r="C29" s="264"/>
      <c r="D29" s="264"/>
      <c r="E29" s="127" t="s">
        <v>396</v>
      </c>
      <c r="F29" s="287">
        <v>2500000</v>
      </c>
      <c r="G29" s="127">
        <f t="shared" ca="1" si="27"/>
        <v>326</v>
      </c>
      <c r="H29" s="264"/>
      <c r="I29" s="286">
        <f t="shared" ca="1" si="0"/>
        <v>8.4920911986026637E-2</v>
      </c>
      <c r="J29" s="286">
        <f t="shared" ca="1" si="1"/>
        <v>4.284600913108863E-2</v>
      </c>
      <c r="K29" s="264">
        <f t="shared" ref="K29:M29" ca="1" si="39">RAND()</f>
        <v>0.62544582818239514</v>
      </c>
      <c r="L29" s="264">
        <f t="shared" ca="1" si="39"/>
        <v>8.5902357642670513E-2</v>
      </c>
      <c r="M29" s="264">
        <f t="shared" ca="1" si="39"/>
        <v>0.29034296589162301</v>
      </c>
      <c r="N29" s="287">
        <f t="shared" ca="1" si="3"/>
        <v>2117507.3674275219</v>
      </c>
      <c r="O29" s="288">
        <f ca="1">(N29-Assumptions!$C$22)/Assumptions!$C$25</f>
        <v>157.0334602557852</v>
      </c>
      <c r="P29" s="11"/>
      <c r="Q29" s="11"/>
      <c r="R29" s="11"/>
      <c r="S29" s="11"/>
      <c r="T29" s="11"/>
    </row>
    <row r="30" spans="1:20" ht="15.75" customHeight="1" x14ac:dyDescent="0.2">
      <c r="A30" s="289"/>
      <c r="B30" s="270"/>
      <c r="C30" s="270"/>
      <c r="D30" s="270"/>
      <c r="E30" s="133" t="s">
        <v>397</v>
      </c>
      <c r="F30" s="291">
        <v>2750000</v>
      </c>
      <c r="G30" s="310">
        <f t="shared" ca="1" si="27"/>
        <v>285</v>
      </c>
      <c r="H30" s="270"/>
      <c r="I30" s="290">
        <f t="shared" ca="1" si="0"/>
        <v>0.10479354417162105</v>
      </c>
      <c r="J30" s="290">
        <f t="shared" ca="1" si="1"/>
        <v>5.1822603849600267E-2</v>
      </c>
      <c r="K30" s="270">
        <f t="shared" ref="K30:M30" ca="1" si="40">RAND()</f>
        <v>0.87668491809581339</v>
      </c>
      <c r="L30" s="270">
        <f t="shared" ca="1" si="40"/>
        <v>0.89084238451730369</v>
      </c>
      <c r="M30" s="270">
        <f t="shared" ca="1" si="40"/>
        <v>0.70887135030065473</v>
      </c>
      <c r="N30" s="291">
        <f t="shared" ca="1" si="3"/>
        <v>4656242.5851086304</v>
      </c>
      <c r="O30" s="292">
        <f ca="1">(N30-Assumptions!$C$22)/Assumptions!$C$25</f>
        <v>346.49131232153957</v>
      </c>
      <c r="P30" s="11"/>
      <c r="Q30" s="11"/>
      <c r="R30" s="11"/>
      <c r="S30" s="11"/>
      <c r="T30" s="11"/>
    </row>
    <row r="31" spans="1:20" ht="15.75" customHeight="1" x14ac:dyDescent="0.2">
      <c r="A31" s="317"/>
      <c r="B31" s="264"/>
      <c r="C31" s="264"/>
      <c r="D31" s="264"/>
      <c r="E31" s="127" t="s">
        <v>398</v>
      </c>
      <c r="F31" s="287">
        <v>3000000</v>
      </c>
      <c r="G31" s="127">
        <f t="shared" ca="1" si="27"/>
        <v>239</v>
      </c>
      <c r="H31" s="264"/>
      <c r="I31" s="286">
        <f t="shared" ca="1" si="0"/>
        <v>6.7453939496226689E-2</v>
      </c>
      <c r="J31" s="286">
        <f t="shared" ca="1" si="1"/>
        <v>4.8768333525962118E-2</v>
      </c>
      <c r="K31" s="264">
        <f t="shared" ref="K31:M31" ca="1" si="41">RAND()</f>
        <v>0.40381451248659961</v>
      </c>
      <c r="L31" s="264">
        <f t="shared" ca="1" si="41"/>
        <v>0.50396530211758273</v>
      </c>
      <c r="M31" s="264">
        <f t="shared" ca="1" si="41"/>
        <v>0.59893831684200327</v>
      </c>
      <c r="N31" s="287">
        <f t="shared" ca="1" si="3"/>
        <v>4464826.7790903514</v>
      </c>
      <c r="O31" s="288">
        <f ca="1">(N31-Assumptions!$C$22)/Assumptions!$C$25</f>
        <v>332.20655067838442</v>
      </c>
      <c r="P31" s="11"/>
      <c r="Q31" s="11"/>
      <c r="R31" s="11"/>
      <c r="S31" s="11"/>
      <c r="T31" s="11"/>
    </row>
    <row r="32" spans="1:20" ht="15.75" customHeight="1" x14ac:dyDescent="0.2">
      <c r="A32" s="289"/>
      <c r="B32" s="270"/>
      <c r="C32" s="270"/>
      <c r="D32" s="270"/>
      <c r="E32" s="133" t="s">
        <v>399</v>
      </c>
      <c r="F32" s="291">
        <v>3250000</v>
      </c>
      <c r="G32" s="133">
        <f t="shared" ca="1" si="27"/>
        <v>221</v>
      </c>
      <c r="H32" s="270"/>
      <c r="I32" s="290">
        <f t="shared" ca="1" si="0"/>
        <v>0.10489450899105845</v>
      </c>
      <c r="J32" s="290">
        <f t="shared" ca="1" si="1"/>
        <v>3.273399014629829E-2</v>
      </c>
      <c r="K32" s="270">
        <f t="shared" ref="K32:M32" ca="1" si="42">RAND()</f>
        <v>0.69276728331312165</v>
      </c>
      <c r="L32" s="270">
        <f t="shared" ca="1" si="42"/>
        <v>0.87668834575943855</v>
      </c>
      <c r="M32" s="270">
        <f t="shared" ca="1" si="42"/>
        <v>0.5063530105705103</v>
      </c>
      <c r="N32" s="291">
        <f t="shared" ca="1" si="3"/>
        <v>1957091.6036470958</v>
      </c>
      <c r="O32" s="292">
        <f ca="1">(N32-Assumptions!$C$22)/Assumptions!$C$25</f>
        <v>145.06213460052953</v>
      </c>
      <c r="P32" s="11"/>
      <c r="Q32" s="11"/>
      <c r="R32" s="11"/>
      <c r="S32" s="11"/>
      <c r="T32" s="11"/>
    </row>
    <row r="33" spans="1:20" ht="15.75" customHeight="1" x14ac:dyDescent="0.2">
      <c r="A33" s="317"/>
      <c r="B33" s="264"/>
      <c r="C33" s="264"/>
      <c r="D33" s="264"/>
      <c r="E33" s="127" t="s">
        <v>400</v>
      </c>
      <c r="F33" s="287">
        <v>3500000</v>
      </c>
      <c r="G33" s="127">
        <f t="shared" ca="1" si="27"/>
        <v>189</v>
      </c>
      <c r="H33" s="264"/>
      <c r="I33" s="286">
        <f t="shared" ca="1" si="0"/>
        <v>7.4170976813320008E-2</v>
      </c>
      <c r="J33" s="286">
        <f t="shared" ca="1" si="1"/>
        <v>3.9963974594924637E-2</v>
      </c>
      <c r="K33" s="264">
        <f t="shared" ref="K33:M33" ca="1" si="43">RAND()</f>
        <v>0.13642615783117784</v>
      </c>
      <c r="L33" s="264">
        <f t="shared" ca="1" si="43"/>
        <v>0.21498165928299962</v>
      </c>
      <c r="M33" s="264">
        <f t="shared" ca="1" si="43"/>
        <v>0.21738423013916097</v>
      </c>
      <c r="N33" s="287">
        <f t="shared" ca="1" si="3"/>
        <v>477133.7432800266</v>
      </c>
      <c r="O33" s="288">
        <f ca="1">(N33-Assumptions!$C$22)/Assumptions!$C$25</f>
        <v>34.617518155225866</v>
      </c>
      <c r="P33" s="11"/>
      <c r="Q33" s="11"/>
      <c r="R33" s="11"/>
      <c r="S33" s="11"/>
      <c r="T33" s="11"/>
    </row>
    <row r="34" spans="1:20" ht="15.75" customHeight="1" x14ac:dyDescent="0.2">
      <c r="A34" s="289"/>
      <c r="B34" s="270"/>
      <c r="C34" s="270"/>
      <c r="D34" s="270"/>
      <c r="E34" s="133" t="s">
        <v>401</v>
      </c>
      <c r="F34" s="291">
        <v>3750000</v>
      </c>
      <c r="G34" s="133">
        <f t="shared" ca="1" si="27"/>
        <v>249</v>
      </c>
      <c r="H34" s="270"/>
      <c r="I34" s="290">
        <f t="shared" ca="1" si="0"/>
        <v>9.8213057422536859E-2</v>
      </c>
      <c r="J34" s="290">
        <f t="shared" ca="1" si="1"/>
        <v>4.781567049977177E-2</v>
      </c>
      <c r="K34" s="270">
        <f t="shared" ref="K34:M34" ca="1" si="44">RAND()</f>
        <v>0.27015859734769143</v>
      </c>
      <c r="L34" s="270">
        <f t="shared" ca="1" si="44"/>
        <v>0.67484024612434779</v>
      </c>
      <c r="M34" s="270">
        <f t="shared" ca="1" si="44"/>
        <v>0.47529200612258282</v>
      </c>
      <c r="N34" s="291">
        <f t="shared" ca="1" si="3"/>
        <v>2214810.6537412247</v>
      </c>
      <c r="O34" s="292">
        <f ca="1">(N34-Assumptions!$C$22)/Assumptions!$C$25</f>
        <v>164.29489953292722</v>
      </c>
      <c r="P34" s="11"/>
      <c r="Q34" s="11"/>
      <c r="R34" s="11"/>
      <c r="S34" s="11"/>
      <c r="T34" s="11"/>
    </row>
    <row r="35" spans="1:20" ht="15.75" customHeight="1" x14ac:dyDescent="0.2">
      <c r="A35" s="317"/>
      <c r="B35" s="264"/>
      <c r="C35" s="264"/>
      <c r="D35" s="264"/>
      <c r="E35" s="127" t="s">
        <v>402</v>
      </c>
      <c r="F35" s="287">
        <v>4000000</v>
      </c>
      <c r="G35" s="127">
        <f t="shared" ca="1" si="27"/>
        <v>113</v>
      </c>
      <c r="H35" s="264"/>
      <c r="I35" s="286">
        <f t="shared" ca="1" si="0"/>
        <v>0.10153172571424821</v>
      </c>
      <c r="J35" s="286">
        <f t="shared" ca="1" si="1"/>
        <v>3.1563077170855658E-2</v>
      </c>
      <c r="K35" s="264">
        <f t="shared" ref="K35:M35" ca="1" si="45">RAND()</f>
        <v>0.77227699700941776</v>
      </c>
      <c r="L35" s="264">
        <f t="shared" ca="1" si="45"/>
        <v>0.56029910752705991</v>
      </c>
      <c r="M35" s="264">
        <f t="shared" ca="1" si="45"/>
        <v>0.77303148395778087</v>
      </c>
      <c r="N35" s="287">
        <f t="shared" ca="1" si="3"/>
        <v>1612730.0526876489</v>
      </c>
      <c r="O35" s="288">
        <f ca="1">(N35-Assumptions!$C$22)/Assumptions!$C$25</f>
        <v>119.36351139460066</v>
      </c>
      <c r="P35" s="11"/>
      <c r="Q35" s="11"/>
      <c r="R35" s="11"/>
      <c r="S35" s="11"/>
      <c r="T35" s="11"/>
    </row>
    <row r="36" spans="1:20" ht="15.75" customHeight="1" x14ac:dyDescent="0.2">
      <c r="A36" s="289"/>
      <c r="B36" s="270"/>
      <c r="C36" s="270"/>
      <c r="D36" s="270"/>
      <c r="E36" s="133" t="s">
        <v>403</v>
      </c>
      <c r="F36" s="291">
        <v>4250000</v>
      </c>
      <c r="G36" s="133">
        <f t="shared" ca="1" si="27"/>
        <v>111</v>
      </c>
      <c r="H36" s="270"/>
      <c r="I36" s="290">
        <f t="shared" ca="1" si="0"/>
        <v>8.6207432800112241E-2</v>
      </c>
      <c r="J36" s="290">
        <f t="shared" ca="1" si="1"/>
        <v>4.0331365970057383E-2</v>
      </c>
      <c r="K36" s="270">
        <f t="shared" ref="K36:M36" ca="1" si="46">RAND()</f>
        <v>5.898943226873965E-2</v>
      </c>
      <c r="L36" s="270">
        <f t="shared" ca="1" si="46"/>
        <v>0.38142285220280481</v>
      </c>
      <c r="M36" s="270">
        <f t="shared" ca="1" si="46"/>
        <v>0.19331685766362217</v>
      </c>
      <c r="N36" s="291">
        <f t="shared" ca="1" si="3"/>
        <v>846804.67174511263</v>
      </c>
      <c r="O36" s="292">
        <f ca="1">(N36-Assumptions!$C$22)/Assumptions!$C$25</f>
        <v>62.204900876500943</v>
      </c>
      <c r="P36" s="11"/>
      <c r="Q36" s="11"/>
      <c r="R36" s="11"/>
      <c r="S36" s="11"/>
      <c r="T36" s="11"/>
    </row>
    <row r="37" spans="1:20" ht="15.75" customHeight="1" x14ac:dyDescent="0.2">
      <c r="A37" s="317"/>
      <c r="B37" s="264"/>
      <c r="C37" s="264"/>
      <c r="D37" s="264"/>
      <c r="E37" s="127" t="s">
        <v>404</v>
      </c>
      <c r="F37" s="287">
        <v>4500000</v>
      </c>
      <c r="G37" s="127">
        <f t="shared" ca="1" si="27"/>
        <v>168</v>
      </c>
      <c r="H37" s="264"/>
      <c r="I37" s="286">
        <f t="shared" ca="1" si="0"/>
        <v>0.10419747831895509</v>
      </c>
      <c r="J37" s="286">
        <f t="shared" ca="1" si="1"/>
        <v>4.595135016175747E-2</v>
      </c>
      <c r="K37" s="264">
        <f t="shared" ref="K37:M37" ca="1" si="47">RAND()</f>
        <v>0.37278633202888312</v>
      </c>
      <c r="L37" s="264">
        <f t="shared" ca="1" si="47"/>
        <v>0.90156746106184305</v>
      </c>
      <c r="M37" s="264">
        <f t="shared" ca="1" si="47"/>
        <v>5.9915786493249246E-2</v>
      </c>
      <c r="N37" s="287">
        <f t="shared" ca="1" si="3"/>
        <v>2424620.3140705521</v>
      </c>
      <c r="O37" s="288">
        <f ca="1">(N37-Assumptions!$C$22)/Assumptions!$C$25</f>
        <v>179.95233687093673</v>
      </c>
      <c r="P37" s="11"/>
      <c r="Q37" s="11"/>
      <c r="R37" s="11"/>
      <c r="S37" s="11"/>
      <c r="T37" s="11"/>
    </row>
    <row r="38" spans="1:20" ht="15.75" customHeight="1" x14ac:dyDescent="0.2">
      <c r="A38" s="289"/>
      <c r="B38" s="270"/>
      <c r="C38" s="270"/>
      <c r="D38" s="270"/>
      <c r="E38" s="133" t="s">
        <v>405</v>
      </c>
      <c r="F38" s="291">
        <v>4750000</v>
      </c>
      <c r="G38" s="133">
        <f t="shared" ca="1" si="27"/>
        <v>85</v>
      </c>
      <c r="H38" s="270"/>
      <c r="I38" s="290">
        <f t="shared" ca="1" si="0"/>
        <v>7.8878310042075239E-2</v>
      </c>
      <c r="J38" s="290">
        <f t="shared" ca="1" si="1"/>
        <v>2.5625739699711346E-2</v>
      </c>
      <c r="K38" s="270">
        <f t="shared" ref="K38:M38" ca="1" si="48">RAND()</f>
        <v>0.12828747365704873</v>
      </c>
      <c r="L38" s="270">
        <f t="shared" ca="1" si="48"/>
        <v>0.82142985088768727</v>
      </c>
      <c r="M38" s="270">
        <f t="shared" ca="1" si="48"/>
        <v>0.99785877930153799</v>
      </c>
      <c r="N38" s="291">
        <f t="shared" ca="1" si="3"/>
        <v>1355602.04533524</v>
      </c>
      <c r="O38" s="292">
        <f ca="1">(N38-Assumptions!$C$22)/Assumptions!$C$25</f>
        <v>100.17485412949551</v>
      </c>
      <c r="P38" s="11"/>
      <c r="Q38" s="11"/>
      <c r="R38" s="11"/>
      <c r="S38" s="11"/>
      <c r="T38" s="11"/>
    </row>
    <row r="39" spans="1:20" ht="15.75" customHeight="1" x14ac:dyDescent="0.2">
      <c r="A39" s="317"/>
      <c r="B39" s="264"/>
      <c r="C39" s="264"/>
      <c r="D39" s="264"/>
      <c r="E39" s="127" t="s">
        <v>406</v>
      </c>
      <c r="F39" s="287">
        <v>5000000</v>
      </c>
      <c r="G39" s="127">
        <f t="shared" ca="1" si="27"/>
        <v>59</v>
      </c>
      <c r="H39" s="264"/>
      <c r="I39" s="286">
        <f t="shared" ca="1" si="0"/>
        <v>7.6673906954502963E-2</v>
      </c>
      <c r="J39" s="286">
        <f t="shared" ca="1" si="1"/>
        <v>4.0166112982498309E-2</v>
      </c>
      <c r="K39" s="264">
        <f t="shared" ref="K39:M39" ca="1" si="49">RAND()</f>
        <v>8.6987570298493799E-2</v>
      </c>
      <c r="L39" s="264">
        <f t="shared" ca="1" si="49"/>
        <v>7.5864583648563633E-2</v>
      </c>
      <c r="M39" s="264">
        <f t="shared" ca="1" si="49"/>
        <v>0.70996030848279323</v>
      </c>
      <c r="N39" s="287">
        <f t="shared" ca="1" si="3"/>
        <v>480477.88926694787</v>
      </c>
      <c r="O39" s="288">
        <f ca="1">(N39-Assumptions!$C$22)/Assumptions!$C$25</f>
        <v>34.867081288578198</v>
      </c>
      <c r="P39" s="11"/>
      <c r="Q39" s="11"/>
      <c r="R39" s="11"/>
      <c r="S39" s="11"/>
      <c r="T39" s="11"/>
    </row>
    <row r="40" spans="1:20" ht="15.75" customHeight="1" x14ac:dyDescent="0.2">
      <c r="A40" s="289"/>
      <c r="B40" s="270"/>
      <c r="C40" s="270"/>
      <c r="D40" s="270"/>
      <c r="E40" s="133" t="s">
        <v>407</v>
      </c>
      <c r="F40" s="291">
        <v>5250000</v>
      </c>
      <c r="G40" s="133">
        <f t="shared" ca="1" si="27"/>
        <v>49</v>
      </c>
      <c r="H40" s="270"/>
      <c r="I40" s="290">
        <f t="shared" ca="1" si="0"/>
        <v>9.0334294386591726E-2</v>
      </c>
      <c r="J40" s="290">
        <f t="shared" ca="1" si="1"/>
        <v>3.0464699391842161E-2</v>
      </c>
      <c r="K40" s="270">
        <f t="shared" ref="K40:M40" ca="1" si="50">RAND()</f>
        <v>0.12558996286860069</v>
      </c>
      <c r="L40" s="270">
        <f t="shared" ca="1" si="50"/>
        <v>0.8876798109314985</v>
      </c>
      <c r="M40" s="270">
        <f t="shared" ca="1" si="50"/>
        <v>0.35099828700459501</v>
      </c>
      <c r="N40" s="291">
        <f t="shared" ca="1" si="3"/>
        <v>1143354.0478706076</v>
      </c>
      <c r="O40" s="292">
        <f ca="1">(N40-Assumptions!$C$22)/Assumptions!$C$25</f>
        <v>84.335451333627432</v>
      </c>
      <c r="P40" s="11"/>
      <c r="Q40" s="11"/>
      <c r="R40" s="11"/>
      <c r="S40" s="11"/>
      <c r="T40" s="11"/>
    </row>
    <row r="41" spans="1:20" ht="15.75" customHeight="1" x14ac:dyDescent="0.2">
      <c r="A41" s="317"/>
      <c r="B41" s="264"/>
      <c r="C41" s="264"/>
      <c r="D41" s="264"/>
      <c r="E41" s="127" t="s">
        <v>408</v>
      </c>
      <c r="F41" s="287">
        <v>5500000</v>
      </c>
      <c r="G41" s="127">
        <f t="shared" ca="1" si="27"/>
        <v>44</v>
      </c>
      <c r="H41" s="264"/>
      <c r="I41" s="286">
        <f t="shared" ca="1" si="0"/>
        <v>9.9908782171224841E-2</v>
      </c>
      <c r="J41" s="286">
        <f t="shared" ca="1" si="1"/>
        <v>4.7241747635060574E-2</v>
      </c>
      <c r="K41" s="264">
        <f t="shared" ref="K41:M41" ca="1" si="51">RAND()</f>
        <v>0.96993940060333905</v>
      </c>
      <c r="L41" s="264">
        <f t="shared" ca="1" si="51"/>
        <v>0.68385423456259309</v>
      </c>
      <c r="M41" s="264">
        <f t="shared" ca="1" si="51"/>
        <v>0.12285216110158148</v>
      </c>
      <c r="N41" s="287">
        <f t="shared" ca="1" si="3"/>
        <v>4097849.8439891422</v>
      </c>
      <c r="O41" s="288">
        <f ca="1">(N41-Assumptions!$C$22)/Assumptions!$C$25</f>
        <v>304.82021223799569</v>
      </c>
      <c r="P41" s="11"/>
      <c r="Q41" s="11"/>
      <c r="R41" s="11"/>
      <c r="S41" s="11"/>
      <c r="T41" s="11"/>
    </row>
    <row r="42" spans="1:20" ht="15.75" customHeight="1" x14ac:dyDescent="0.2">
      <c r="A42" s="289"/>
      <c r="B42" s="270"/>
      <c r="C42" s="270"/>
      <c r="D42" s="270"/>
      <c r="E42" s="133" t="s">
        <v>409</v>
      </c>
      <c r="F42" s="291">
        <v>5750000</v>
      </c>
      <c r="G42" s="133">
        <f t="shared" ca="1" si="27"/>
        <v>81</v>
      </c>
      <c r="H42" s="270"/>
      <c r="I42" s="290">
        <f t="shared" ca="1" si="0"/>
        <v>8.6429665454801963E-2</v>
      </c>
      <c r="J42" s="290">
        <f t="shared" ca="1" si="1"/>
        <v>4.6990028459757374E-2</v>
      </c>
      <c r="K42" s="270">
        <f t="shared" ref="K42:M42" ca="1" si="52">RAND()</f>
        <v>0.63113820318450498</v>
      </c>
      <c r="L42" s="270">
        <f t="shared" ca="1" si="52"/>
        <v>0.10426445498208581</v>
      </c>
      <c r="M42" s="270">
        <f t="shared" ca="1" si="52"/>
        <v>0.12480752355524416</v>
      </c>
      <c r="N42" s="291">
        <f t="shared" ca="1" si="3"/>
        <v>2258994.3409043737</v>
      </c>
      <c r="O42" s="292">
        <f ca="1">(N42-Assumptions!$C$22)/Assumptions!$C$25</f>
        <v>167.59218961972937</v>
      </c>
      <c r="P42" s="11"/>
      <c r="Q42" s="11"/>
      <c r="R42" s="11"/>
      <c r="S42" s="11"/>
      <c r="T42" s="11"/>
    </row>
    <row r="43" spans="1:20" ht="15.75" customHeight="1" x14ac:dyDescent="0.2">
      <c r="A43" s="317"/>
      <c r="B43" s="264"/>
      <c r="C43" s="264"/>
      <c r="D43" s="264"/>
      <c r="E43" s="127" t="s">
        <v>410</v>
      </c>
      <c r="F43" s="287">
        <v>6000000</v>
      </c>
      <c r="G43" s="127">
        <f t="shared" ca="1" si="27"/>
        <v>36</v>
      </c>
      <c r="H43" s="264"/>
      <c r="I43" s="286">
        <f t="shared" ca="1" si="0"/>
        <v>9.4309353811235952E-2</v>
      </c>
      <c r="J43" s="286">
        <f t="shared" ca="1" si="1"/>
        <v>3.1998843153153572E-2</v>
      </c>
      <c r="K43" s="264">
        <f t="shared" ref="K43:M43" ca="1" si="53">RAND()</f>
        <v>0.47480397837684574</v>
      </c>
      <c r="L43" s="264">
        <f t="shared" ca="1" si="53"/>
        <v>0.80362214859505954</v>
      </c>
      <c r="M43" s="264">
        <f t="shared" ca="1" si="53"/>
        <v>0.11115471185823156</v>
      </c>
      <c r="N43" s="287">
        <f t="shared" ca="1" si="3"/>
        <v>2266467.4716091366</v>
      </c>
      <c r="O43" s="288">
        <f ca="1">(N43-Assumptions!$C$22)/Assumptions!$C$25</f>
        <v>168.14988594098034</v>
      </c>
      <c r="P43" s="11"/>
      <c r="Q43" s="11"/>
      <c r="R43" s="11"/>
      <c r="S43" s="11"/>
      <c r="T43" s="11"/>
    </row>
    <row r="44" spans="1:20" ht="15.75" customHeight="1" x14ac:dyDescent="0.2">
      <c r="A44" s="289"/>
      <c r="B44" s="270"/>
      <c r="C44" s="270"/>
      <c r="D44" s="270"/>
      <c r="E44" s="133" t="s">
        <v>411</v>
      </c>
      <c r="F44" s="291">
        <v>6250000</v>
      </c>
      <c r="G44" s="133">
        <f t="shared" ca="1" si="27"/>
        <v>20</v>
      </c>
      <c r="H44" s="270"/>
      <c r="I44" s="290">
        <f t="shared" ca="1" si="0"/>
        <v>8.0905028606817184E-2</v>
      </c>
      <c r="J44" s="290">
        <f t="shared" ca="1" si="1"/>
        <v>2.8451094492816138E-2</v>
      </c>
      <c r="K44" s="270">
        <f t="shared" ref="K44:M44" ca="1" si="54">RAND()</f>
        <v>0.49770586527354066</v>
      </c>
      <c r="L44" s="270">
        <f t="shared" ca="1" si="54"/>
        <v>0.60887904186120534</v>
      </c>
      <c r="M44" s="270">
        <f t="shared" ca="1" si="54"/>
        <v>0.69773265745121271</v>
      </c>
      <c r="N44" s="291">
        <f t="shared" ca="1" si="3"/>
        <v>2151231.2500074147</v>
      </c>
      <c r="O44" s="292">
        <f ca="1">(N44-Assumptions!$C$22)/Assumptions!$C$25</f>
        <v>159.5501679110011</v>
      </c>
      <c r="P44" s="11"/>
      <c r="Q44" s="11"/>
      <c r="R44" s="11"/>
      <c r="S44" s="11"/>
      <c r="T44" s="11"/>
    </row>
    <row r="45" spans="1:20" ht="15.75" customHeight="1" x14ac:dyDescent="0.2">
      <c r="A45" s="317"/>
      <c r="B45" s="264"/>
      <c r="C45" s="264"/>
      <c r="D45" s="264"/>
      <c r="E45" s="127" t="s">
        <v>412</v>
      </c>
      <c r="F45" s="287">
        <v>6500000</v>
      </c>
      <c r="G45" s="127">
        <f t="shared" ca="1" si="27"/>
        <v>23</v>
      </c>
      <c r="H45" s="264"/>
      <c r="I45" s="286">
        <f t="shared" ca="1" si="0"/>
        <v>9.4226295420734435E-2</v>
      </c>
      <c r="J45" s="286">
        <f t="shared" ca="1" si="1"/>
        <v>4.4200075362879856E-2</v>
      </c>
      <c r="K45" s="264">
        <f t="shared" ref="K45:M45" ca="1" si="55">RAND()</f>
        <v>0.51896611074666299</v>
      </c>
      <c r="L45" s="264">
        <f t="shared" ca="1" si="55"/>
        <v>0.33356667146981878</v>
      </c>
      <c r="M45" s="264">
        <f t="shared" ca="1" si="55"/>
        <v>3.0611507735584076E-2</v>
      </c>
      <c r="N45" s="287">
        <f t="shared" ca="1" si="3"/>
        <v>2231243.3229648606</v>
      </c>
      <c r="O45" s="288">
        <f ca="1">(N45-Assumptions!$C$22)/Assumptions!$C$25</f>
        <v>165.52121813170601</v>
      </c>
      <c r="P45" s="11"/>
      <c r="Q45" s="11"/>
      <c r="R45" s="11"/>
      <c r="S45" s="11"/>
      <c r="T45" s="11"/>
    </row>
    <row r="46" spans="1:20" ht="15.75" customHeight="1" x14ac:dyDescent="0.2">
      <c r="A46" s="289"/>
      <c r="B46" s="270"/>
      <c r="C46" s="270"/>
      <c r="D46" s="270"/>
      <c r="E46" s="133" t="s">
        <v>413</v>
      </c>
      <c r="F46" s="291">
        <v>6750000</v>
      </c>
      <c r="G46" s="133">
        <f t="shared" ca="1" si="27"/>
        <v>19</v>
      </c>
      <c r="H46" s="270"/>
      <c r="I46" s="290">
        <f t="shared" ca="1" si="0"/>
        <v>7.7840900144916514E-2</v>
      </c>
      <c r="J46" s="290">
        <f t="shared" ca="1" si="1"/>
        <v>4.5550213848614789E-2</v>
      </c>
      <c r="K46" s="270">
        <f t="shared" ref="K46:M46" ca="1" si="56">RAND()</f>
        <v>0.17183318077664278</v>
      </c>
      <c r="L46" s="270">
        <f t="shared" ca="1" si="56"/>
        <v>1.1489061769488274E-2</v>
      </c>
      <c r="M46" s="270">
        <f t="shared" ca="1" si="56"/>
        <v>0.32426829315719641</v>
      </c>
      <c r="N46" s="291">
        <f t="shared" ca="1" si="3"/>
        <v>505449.61680546415</v>
      </c>
      <c r="O46" s="292">
        <f ca="1">(N46-Assumptions!$C$22)/Assumptions!$C$25</f>
        <v>36.730643045183889</v>
      </c>
      <c r="P46" s="11"/>
      <c r="Q46" s="11"/>
      <c r="R46" s="11"/>
      <c r="S46" s="11"/>
      <c r="T46" s="11"/>
    </row>
    <row r="47" spans="1:20" ht="15.75" customHeight="1" x14ac:dyDescent="0.2">
      <c r="A47" s="317"/>
      <c r="B47" s="264"/>
      <c r="C47" s="264"/>
      <c r="D47" s="264"/>
      <c r="E47" s="127" t="s">
        <v>414</v>
      </c>
      <c r="F47" s="287">
        <v>7000000</v>
      </c>
      <c r="G47" s="127">
        <f t="shared" ca="1" si="27"/>
        <v>20</v>
      </c>
      <c r="H47" s="264"/>
      <c r="I47" s="286">
        <f t="shared" ca="1" si="0"/>
        <v>9.502345273054226E-2</v>
      </c>
      <c r="J47" s="286">
        <f t="shared" ca="1" si="1"/>
        <v>5.5E-2</v>
      </c>
      <c r="K47" s="264">
        <f t="shared" ref="K47:M47" ca="1" si="57">RAND()</f>
        <v>0.28124086682885274</v>
      </c>
      <c r="L47" s="264">
        <f t="shared" ca="1" si="57"/>
        <v>0.66662600848945597</v>
      </c>
      <c r="M47" s="264">
        <f t="shared" ca="1" si="57"/>
        <v>0.6483573551808075</v>
      </c>
      <c r="N47" s="287">
        <f t="shared" ca="1" si="3"/>
        <v>2819360.5137359728</v>
      </c>
      <c r="O47" s="288">
        <f ca="1">(N47-Assumptions!$C$22)/Assumptions!$C$25</f>
        <v>209.41056072656514</v>
      </c>
      <c r="P47" s="11"/>
      <c r="Q47" s="11"/>
      <c r="R47" s="11"/>
      <c r="S47" s="11"/>
      <c r="T47" s="11"/>
    </row>
    <row r="48" spans="1:20" ht="15.75" customHeight="1" x14ac:dyDescent="0.2">
      <c r="A48" s="289"/>
      <c r="B48" s="270"/>
      <c r="C48" s="270"/>
      <c r="D48" s="270"/>
      <c r="E48" s="133" t="s">
        <v>415</v>
      </c>
      <c r="F48" s="291">
        <v>7250000</v>
      </c>
      <c r="G48" s="133">
        <f t="shared" ca="1" si="27"/>
        <v>17</v>
      </c>
      <c r="H48" s="270"/>
      <c r="I48" s="290">
        <f t="shared" ca="1" si="0"/>
        <v>6.7917246084021082E-2</v>
      </c>
      <c r="J48" s="290">
        <f t="shared" ca="1" si="1"/>
        <v>4.7038129046461985E-2</v>
      </c>
      <c r="K48" s="270">
        <f t="shared" ref="K48:M48" ca="1" si="58">RAND()</f>
        <v>0.91266282946093757</v>
      </c>
      <c r="L48" s="270">
        <f t="shared" ca="1" si="58"/>
        <v>0.89913253781064251</v>
      </c>
      <c r="M48" s="270">
        <f t="shared" ca="1" si="58"/>
        <v>0.53333419723980824</v>
      </c>
      <c r="N48" s="291">
        <f t="shared" ca="1" si="3"/>
        <v>9817027.0130412318</v>
      </c>
      <c r="O48" s="292">
        <f ca="1">(N48-Assumptions!$C$22)/Assumptions!$C$25</f>
        <v>731.62447858516657</v>
      </c>
      <c r="P48" s="11"/>
      <c r="Q48" s="11"/>
      <c r="R48" s="11"/>
      <c r="S48" s="11"/>
      <c r="T48" s="11"/>
    </row>
    <row r="49" spans="1:20" ht="15.75" customHeight="1" x14ac:dyDescent="0.2">
      <c r="A49" s="317"/>
      <c r="B49" s="264"/>
      <c r="C49" s="264"/>
      <c r="D49" s="264"/>
      <c r="E49" s="127" t="s">
        <v>416</v>
      </c>
      <c r="F49" s="287">
        <v>7500000</v>
      </c>
      <c r="G49" s="127">
        <f t="shared" ca="1" si="27"/>
        <v>15</v>
      </c>
      <c r="H49" s="264"/>
      <c r="I49" s="286">
        <f t="shared" ca="1" si="0"/>
        <v>0.1138494888690888</v>
      </c>
      <c r="J49" s="286">
        <f t="shared" ca="1" si="1"/>
        <v>5.5E-2</v>
      </c>
      <c r="K49" s="264">
        <f t="shared" ref="K49:M49" ca="1" si="59">RAND()</f>
        <v>0.35552253987986659</v>
      </c>
      <c r="L49" s="264">
        <f t="shared" ca="1" si="59"/>
        <v>0.56050247965824362</v>
      </c>
      <c r="M49" s="264">
        <f t="shared" ca="1" si="59"/>
        <v>0.14380208879789946</v>
      </c>
      <c r="N49" s="287">
        <f t="shared" ca="1" si="3"/>
        <v>1896714.3406387088</v>
      </c>
      <c r="O49" s="288">
        <f ca="1">(N49-Assumptions!$C$22)/Assumptions!$C$25</f>
        <v>140.55636870438124</v>
      </c>
      <c r="P49" s="11"/>
      <c r="Q49" s="11"/>
      <c r="R49" s="11"/>
      <c r="S49" s="11"/>
      <c r="T49" s="11"/>
    </row>
    <row r="50" spans="1:20" ht="15.75" customHeight="1" x14ac:dyDescent="0.2">
      <c r="A50" s="289"/>
      <c r="B50" s="270"/>
      <c r="C50" s="270"/>
      <c r="D50" s="270"/>
      <c r="E50" s="133" t="s">
        <v>417</v>
      </c>
      <c r="F50" s="291">
        <v>7750000</v>
      </c>
      <c r="G50" s="133">
        <f t="shared" ca="1" si="27"/>
        <v>22</v>
      </c>
      <c r="H50" s="270"/>
      <c r="I50" s="290">
        <f t="shared" ca="1" si="0"/>
        <v>8.3258256815894674E-2</v>
      </c>
      <c r="J50" s="290">
        <f t="shared" ca="1" si="1"/>
        <v>4.086345507771693E-2</v>
      </c>
      <c r="K50" s="270">
        <f t="shared" ref="K50:M50" ca="1" si="60">RAND()</f>
        <v>0.91295876854718327</v>
      </c>
      <c r="L50" s="270">
        <f t="shared" ca="1" si="60"/>
        <v>0.42846138167854908</v>
      </c>
      <c r="M50" s="270">
        <f t="shared" ca="1" si="60"/>
        <v>0.75506696296821485</v>
      </c>
      <c r="N50" s="291">
        <f t="shared" ca="1" si="3"/>
        <v>5119530.2993137846</v>
      </c>
      <c r="O50" s="292">
        <f ca="1">(N50-Assumptions!$C$22)/Assumptions!$C$25</f>
        <v>381.06502233684961</v>
      </c>
      <c r="P50" s="11"/>
      <c r="Q50" s="11"/>
      <c r="R50" s="11"/>
      <c r="S50" s="11"/>
      <c r="T50" s="11"/>
    </row>
    <row r="51" spans="1:20" ht="15.75" customHeight="1" x14ac:dyDescent="0.2">
      <c r="A51" s="317"/>
      <c r="B51" s="264"/>
      <c r="C51" s="264"/>
      <c r="D51" s="264"/>
      <c r="E51" s="127" t="s">
        <v>418</v>
      </c>
      <c r="F51" s="287">
        <v>8000000</v>
      </c>
      <c r="G51" s="127">
        <f t="shared" ca="1" si="27"/>
        <v>18</v>
      </c>
      <c r="H51" s="264"/>
      <c r="I51" s="286">
        <f t="shared" ca="1" si="0"/>
        <v>7.7837579424800379E-2</v>
      </c>
      <c r="J51" s="286">
        <f t="shared" ca="1" si="1"/>
        <v>2.9362736581223726E-2</v>
      </c>
      <c r="K51" s="264">
        <f t="shared" ref="K51:M51" ca="1" si="61">RAND()</f>
        <v>0.15581588327182017</v>
      </c>
      <c r="L51" s="264">
        <f t="shared" ca="1" si="61"/>
        <v>0.55941222141885505</v>
      </c>
      <c r="M51" s="264">
        <f t="shared" ca="1" si="61"/>
        <v>0.4846698081272649</v>
      </c>
      <c r="N51" s="287">
        <f t="shared" ca="1" si="3"/>
        <v>801406.77997327759</v>
      </c>
      <c r="O51" s="288">
        <f ca="1">(N51-Assumptions!$C$22)/Assumptions!$C$25</f>
        <v>58.816998505468476</v>
      </c>
      <c r="P51" s="11"/>
      <c r="Q51" s="11"/>
      <c r="R51" s="11"/>
      <c r="S51" s="11"/>
      <c r="T51" s="11"/>
    </row>
    <row r="52" spans="1:20" ht="15.75" customHeight="1" x14ac:dyDescent="0.2">
      <c r="A52" s="289"/>
      <c r="B52" s="270"/>
      <c r="C52" s="270"/>
      <c r="D52" s="270"/>
      <c r="E52" s="133" t="s">
        <v>419</v>
      </c>
      <c r="F52" s="291">
        <v>8250000</v>
      </c>
      <c r="G52" s="133">
        <f t="shared" ca="1" si="27"/>
        <v>7</v>
      </c>
      <c r="H52" s="270"/>
      <c r="I52" s="290">
        <f t="shared" ca="1" si="0"/>
        <v>8.8255469132609565E-2</v>
      </c>
      <c r="J52" s="290">
        <f t="shared" ca="1" si="1"/>
        <v>3.4804860465467928E-2</v>
      </c>
      <c r="K52" s="270">
        <f t="shared" ref="K52:M52" ca="1" si="62">RAND()</f>
        <v>8.7102909989383526E-2</v>
      </c>
      <c r="L52" s="270">
        <f t="shared" ca="1" si="62"/>
        <v>6.8915642210635952E-2</v>
      </c>
      <c r="M52" s="270">
        <f t="shared" ca="1" si="62"/>
        <v>0.91347880193204312</v>
      </c>
      <c r="N52" s="291">
        <f t="shared" ca="1" si="3"/>
        <v>375271.02139490523</v>
      </c>
      <c r="O52" s="292">
        <f ca="1">(N52-Assumptions!$C$22)/Assumptions!$C$25</f>
        <v>27.015822492157106</v>
      </c>
      <c r="P52" s="11"/>
      <c r="Q52" s="11"/>
      <c r="R52" s="11"/>
      <c r="S52" s="11"/>
      <c r="T52" s="11"/>
    </row>
    <row r="53" spans="1:20" ht="15.75" customHeight="1" x14ac:dyDescent="0.2">
      <c r="A53" s="317"/>
      <c r="B53" s="264"/>
      <c r="C53" s="264"/>
      <c r="D53" s="264"/>
      <c r="E53" s="127" t="s">
        <v>420</v>
      </c>
      <c r="F53" s="287">
        <v>8500000</v>
      </c>
      <c r="G53" s="127">
        <f t="shared" ca="1" si="27"/>
        <v>5</v>
      </c>
      <c r="H53" s="264"/>
      <c r="I53" s="286">
        <f t="shared" ca="1" si="0"/>
        <v>0.1049099049432216</v>
      </c>
      <c r="J53" s="286">
        <f t="shared" ca="1" si="1"/>
        <v>4.5387807008890516E-2</v>
      </c>
      <c r="K53" s="264">
        <f t="shared" ref="K53:M53" ca="1" si="63">RAND()</f>
        <v>0.38063263748938159</v>
      </c>
      <c r="L53" s="264">
        <f t="shared" ca="1" si="63"/>
        <v>0.69013446525218913</v>
      </c>
      <c r="M53" s="264">
        <f t="shared" ca="1" si="63"/>
        <v>0.98017123931910277</v>
      </c>
      <c r="N53" s="287">
        <f t="shared" ca="1" si="3"/>
        <v>1938067.0872585175</v>
      </c>
      <c r="O53" s="288">
        <f ca="1">(N53-Assumptions!$C$22)/Assumptions!$C$25</f>
        <v>143.64239457153116</v>
      </c>
      <c r="P53" s="11"/>
      <c r="Q53" s="11"/>
      <c r="R53" s="11"/>
      <c r="S53" s="11"/>
      <c r="T53" s="11"/>
    </row>
    <row r="54" spans="1:20" ht="15.75" customHeight="1" x14ac:dyDescent="0.2">
      <c r="A54" s="289"/>
      <c r="B54" s="270"/>
      <c r="C54" s="270"/>
      <c r="D54" s="270"/>
      <c r="E54" s="133" t="s">
        <v>421</v>
      </c>
      <c r="F54" s="291">
        <v>8750000</v>
      </c>
      <c r="G54" s="133">
        <f t="shared" ca="1" si="27"/>
        <v>37</v>
      </c>
      <c r="H54" s="270"/>
      <c r="I54" s="290">
        <f t="shared" ca="1" si="0"/>
        <v>8.5208512873146222E-2</v>
      </c>
      <c r="J54" s="290">
        <f t="shared" ca="1" si="1"/>
        <v>3.7651894166160112E-2</v>
      </c>
      <c r="K54" s="270">
        <f t="shared" ref="K54:M54" ca="1" si="64">RAND()</f>
        <v>0.71668622202432986</v>
      </c>
      <c r="L54" s="270">
        <f t="shared" ca="1" si="64"/>
        <v>0.54663320814103522</v>
      </c>
      <c r="M54" s="270">
        <f t="shared" ca="1" si="64"/>
        <v>0.334856810752861</v>
      </c>
      <c r="N54" s="291">
        <f t="shared" ca="1" si="3"/>
        <v>2347111.1385145979</v>
      </c>
      <c r="O54" s="292">
        <f ca="1">(N54-Assumptions!$C$22)/Assumptions!$C$25</f>
        <v>174.16807003840282</v>
      </c>
      <c r="P54" s="11"/>
      <c r="Q54" s="11"/>
      <c r="R54" s="11"/>
      <c r="S54" s="11"/>
      <c r="T54" s="11"/>
    </row>
    <row r="55" spans="1:20" ht="15.75" customHeight="1" x14ac:dyDescent="0.2">
      <c r="A55" s="317"/>
      <c r="B55" s="264"/>
      <c r="C55" s="264"/>
      <c r="D55" s="264"/>
      <c r="E55" s="127" t="s">
        <v>422</v>
      </c>
      <c r="F55" s="287">
        <v>9000000</v>
      </c>
      <c r="G55" s="127">
        <f t="shared" ca="1" si="27"/>
        <v>6</v>
      </c>
      <c r="H55" s="264"/>
      <c r="I55" s="286">
        <f t="shared" ca="1" si="0"/>
        <v>0.10432435494415647</v>
      </c>
      <c r="J55" s="286">
        <f t="shared" ca="1" si="1"/>
        <v>5.4155755824301828E-2</v>
      </c>
      <c r="K55" s="264">
        <f t="shared" ref="K55:M55" ca="1" si="65">RAND()</f>
        <v>8.228983435411541E-2</v>
      </c>
      <c r="L55" s="264">
        <f t="shared" ca="1" si="65"/>
        <v>0.83639915510623974</v>
      </c>
      <c r="M55" s="264">
        <f t="shared" ca="1" si="65"/>
        <v>0.73596993563742752</v>
      </c>
      <c r="N55" s="287">
        <f t="shared" ca="1" si="3"/>
        <v>1388757.4653974688</v>
      </c>
      <c r="O55" s="288">
        <f ca="1">(N55-Assumptions!$C$22)/Assumptions!$C$25</f>
        <v>102.64913920876633</v>
      </c>
      <c r="P55" s="11"/>
      <c r="Q55" s="11"/>
      <c r="R55" s="11"/>
      <c r="S55" s="11"/>
      <c r="T55" s="11"/>
    </row>
    <row r="56" spans="1:20" ht="15.75" customHeight="1" x14ac:dyDescent="0.2">
      <c r="A56" s="289"/>
      <c r="B56" s="270"/>
      <c r="C56" s="270"/>
      <c r="D56" s="270"/>
      <c r="E56" s="133" t="s">
        <v>423</v>
      </c>
      <c r="F56" s="291">
        <v>9250000</v>
      </c>
      <c r="G56" s="133">
        <f t="shared" ca="1" si="27"/>
        <v>4</v>
      </c>
      <c r="H56" s="270"/>
      <c r="I56" s="290">
        <f t="shared" ca="1" si="0"/>
        <v>0.12313667472122272</v>
      </c>
      <c r="J56" s="290">
        <f t="shared" ca="1" si="1"/>
        <v>4.0985314116176168E-2</v>
      </c>
      <c r="K56" s="270">
        <f t="shared" ref="K56:M56" ca="1" si="66">RAND()</f>
        <v>0.13866403968823438</v>
      </c>
      <c r="L56" s="270">
        <f t="shared" ca="1" si="66"/>
        <v>0.7929570708422401</v>
      </c>
      <c r="M56" s="270">
        <f t="shared" ca="1" si="66"/>
        <v>3.9359575378631106E-2</v>
      </c>
      <c r="N56" s="291">
        <f t="shared" ca="1" si="3"/>
        <v>472884.04509510967</v>
      </c>
      <c r="O56" s="292">
        <f ca="1">(N56-Assumptions!$C$22)/Assumptions!$C$25</f>
        <v>34.30037649963505</v>
      </c>
      <c r="P56" s="11"/>
      <c r="Q56" s="11"/>
      <c r="R56" s="11"/>
      <c r="S56" s="11"/>
      <c r="T56" s="11"/>
    </row>
    <row r="57" spans="1:20" ht="15.75" customHeight="1" x14ac:dyDescent="0.2">
      <c r="A57" s="317"/>
      <c r="B57" s="264"/>
      <c r="C57" s="264"/>
      <c r="D57" s="264"/>
      <c r="E57" s="127" t="s">
        <v>424</v>
      </c>
      <c r="F57" s="287">
        <v>9500000</v>
      </c>
      <c r="G57" s="127">
        <f t="shared" ca="1" si="27"/>
        <v>2</v>
      </c>
      <c r="H57" s="264"/>
      <c r="I57" s="286">
        <f t="shared" ca="1" si="0"/>
        <v>0.10066623467335173</v>
      </c>
      <c r="J57" s="286">
        <f t="shared" ca="1" si="1"/>
        <v>3.6661184167781267E-2</v>
      </c>
      <c r="K57" s="264">
        <f t="shared" ref="K57:M57" ca="1" si="67">RAND()</f>
        <v>0.62280463812393527</v>
      </c>
      <c r="L57" s="264">
        <f t="shared" ca="1" si="67"/>
        <v>0.71543514151235332</v>
      </c>
      <c r="M57" s="264">
        <f t="shared" ca="1" si="67"/>
        <v>0.5828583095672869</v>
      </c>
      <c r="N57" s="287">
        <f t="shared" ca="1" si="3"/>
        <v>1743935.3394080095</v>
      </c>
      <c r="O57" s="288">
        <f ca="1">(N57-Assumptions!$C$22)/Assumptions!$C$25</f>
        <v>129.15495070209028</v>
      </c>
      <c r="P57" s="11"/>
      <c r="Q57" s="11"/>
      <c r="R57" s="11"/>
      <c r="S57" s="11"/>
      <c r="T57" s="11"/>
    </row>
    <row r="58" spans="1:20" ht="15.75" customHeight="1" x14ac:dyDescent="0.2">
      <c r="A58" s="289"/>
      <c r="B58" s="270"/>
      <c r="C58" s="270"/>
      <c r="D58" s="270"/>
      <c r="E58" s="133" t="s">
        <v>425</v>
      </c>
      <c r="F58" s="291">
        <v>9750000</v>
      </c>
      <c r="G58" s="133">
        <f t="shared" ca="1" si="27"/>
        <v>1</v>
      </c>
      <c r="H58" s="270"/>
      <c r="I58" s="290">
        <f t="shared" ca="1" si="0"/>
        <v>0.10133157730181759</v>
      </c>
      <c r="J58" s="290">
        <f t="shared" ca="1" si="1"/>
        <v>3.4577744345439608E-2</v>
      </c>
      <c r="K58" s="270">
        <f t="shared" ref="K58:M58" ca="1" si="68">RAND()</f>
        <v>0.19644529410175271</v>
      </c>
      <c r="L58" s="270">
        <f t="shared" ca="1" si="68"/>
        <v>0.27254027969814598</v>
      </c>
      <c r="M58" s="270">
        <f t="shared" ca="1" si="68"/>
        <v>1.8315196033513503E-2</v>
      </c>
      <c r="N58" s="291">
        <f t="shared" ca="1" si="3"/>
        <v>244500.04279929126</v>
      </c>
      <c r="O58" s="292">
        <f ca="1">(N58-Assumptions!$C$22)/Assumptions!$C$25</f>
        <v>17.256794238753081</v>
      </c>
      <c r="P58" s="11"/>
      <c r="Q58" s="11"/>
      <c r="R58" s="11"/>
      <c r="S58" s="11"/>
      <c r="T58" s="11"/>
    </row>
    <row r="59" spans="1:20" ht="15.75" customHeight="1" x14ac:dyDescent="0.2">
      <c r="A59" s="317"/>
      <c r="B59" s="264"/>
      <c r="C59" s="264"/>
      <c r="D59" s="264"/>
      <c r="E59" s="127" t="s">
        <v>426</v>
      </c>
      <c r="F59" s="287">
        <v>10000000</v>
      </c>
      <c r="G59" s="127">
        <f t="shared" ca="1" si="27"/>
        <v>12</v>
      </c>
      <c r="H59" s="264"/>
      <c r="I59" s="286">
        <f t="shared" ca="1" si="0"/>
        <v>8.5194890874889725E-2</v>
      </c>
      <c r="J59" s="286">
        <f t="shared" ca="1" si="1"/>
        <v>3.8547824047239256E-2</v>
      </c>
      <c r="K59" s="264">
        <f t="shared" ref="K59:M59" ca="1" si="69">RAND()</f>
        <v>0.35247751737619892</v>
      </c>
      <c r="L59" s="264">
        <f t="shared" ca="1" si="69"/>
        <v>0.63095018706919914</v>
      </c>
      <c r="M59" s="264">
        <f t="shared" ca="1" si="69"/>
        <v>0.51321358688778207</v>
      </c>
      <c r="N59" s="287">
        <f t="shared" ca="1" si="3"/>
        <v>2392876.4886690504</v>
      </c>
      <c r="O59" s="288">
        <f ca="1">(N59-Assumptions!$C$22)/Assumptions!$C$25</f>
        <v>177.5833946767948</v>
      </c>
      <c r="P59" s="11"/>
      <c r="Q59" s="11"/>
      <c r="R59" s="11"/>
      <c r="S59" s="11"/>
      <c r="T59" s="11"/>
    </row>
    <row r="60" spans="1:20" ht="15.75" customHeight="1" x14ac:dyDescent="0.2">
      <c r="A60" s="289"/>
      <c r="B60" s="270"/>
      <c r="C60" s="270"/>
      <c r="D60" s="270"/>
      <c r="E60" s="133" t="s">
        <v>427</v>
      </c>
      <c r="F60" s="291">
        <v>100000000</v>
      </c>
      <c r="G60" s="133">
        <f ca="1">COUNTIFS($N$2:$N$5001,"&gt;"&amp;F59)</f>
        <v>0</v>
      </c>
      <c r="H60" s="270"/>
      <c r="I60" s="290">
        <f t="shared" ca="1" si="0"/>
        <v>9.854035948295331E-2</v>
      </c>
      <c r="J60" s="290">
        <f t="shared" ca="1" si="1"/>
        <v>4.6416116977541902E-2</v>
      </c>
      <c r="K60" s="270">
        <f t="shared" ref="K60:M60" ca="1" si="70">RAND()</f>
        <v>0.23392267360612384</v>
      </c>
      <c r="L60" s="270">
        <f t="shared" ca="1" si="70"/>
        <v>0.16785159036397757</v>
      </c>
      <c r="M60" s="270">
        <f t="shared" ca="1" si="70"/>
        <v>1.1076953553542657E-2</v>
      </c>
      <c r="N60" s="291">
        <f t="shared" ca="1" si="3"/>
        <v>1709260.6529462563</v>
      </c>
      <c r="O60" s="292">
        <f ca="1">(N60-Assumptions!$C$22)/Assumptions!$C$25</f>
        <v>126.56728753330272</v>
      </c>
      <c r="P60" s="11"/>
      <c r="Q60" s="11"/>
      <c r="R60" s="11"/>
      <c r="S60" s="11"/>
      <c r="T60" s="11"/>
    </row>
    <row r="61" spans="1:20" ht="15.75" customHeight="1" x14ac:dyDescent="0.2">
      <c r="A61" s="317"/>
      <c r="B61" s="264"/>
      <c r="C61" s="264"/>
      <c r="D61" s="264"/>
      <c r="E61" s="264"/>
      <c r="F61" s="264"/>
      <c r="G61" s="264"/>
      <c r="H61" s="264"/>
      <c r="I61" s="286">
        <f t="shared" ca="1" si="0"/>
        <v>0.13464681099944148</v>
      </c>
      <c r="J61" s="286">
        <f t="shared" ca="1" si="1"/>
        <v>4.4565543034137248E-2</v>
      </c>
      <c r="K61" s="264">
        <f t="shared" ref="K61:M61" ca="1" si="71">RAND()</f>
        <v>2.7658224008410892E-2</v>
      </c>
      <c r="L61" s="264">
        <f t="shared" ca="1" si="71"/>
        <v>4.9400843227484836E-2</v>
      </c>
      <c r="M61" s="264">
        <f t="shared" ca="1" si="71"/>
        <v>0.1894901118245228</v>
      </c>
      <c r="N61" s="287">
        <f t="shared" ca="1" si="3"/>
        <v>181184.33924728379</v>
      </c>
      <c r="O61" s="288">
        <f ca="1">(N61-Assumptions!$C$22)/Assumptions!$C$25</f>
        <v>12.531741734871925</v>
      </c>
      <c r="P61" s="11"/>
      <c r="Q61" s="11"/>
      <c r="R61" s="11"/>
      <c r="S61" s="11"/>
      <c r="T61" s="11"/>
    </row>
    <row r="62" spans="1:20" ht="15.75" customHeight="1" x14ac:dyDescent="0.2">
      <c r="A62" s="289"/>
      <c r="B62" s="270"/>
      <c r="C62" s="270"/>
      <c r="D62" s="270"/>
      <c r="E62" s="270"/>
      <c r="F62" s="270"/>
      <c r="G62" s="270"/>
      <c r="H62" s="270"/>
      <c r="I62" s="290">
        <f t="shared" ca="1" si="0"/>
        <v>0.10464017995913857</v>
      </c>
      <c r="J62" s="290">
        <f t="shared" ca="1" si="1"/>
        <v>4.5957431275323785E-2</v>
      </c>
      <c r="K62" s="270">
        <f t="shared" ref="K62:M62" ca="1" si="72">RAND()</f>
        <v>0.46645502647391812</v>
      </c>
      <c r="L62" s="270">
        <f t="shared" ca="1" si="72"/>
        <v>0.42115085216064185</v>
      </c>
      <c r="M62" s="270">
        <f t="shared" ca="1" si="72"/>
        <v>0.96135271178612847</v>
      </c>
      <c r="N62" s="291">
        <f t="shared" ca="1" si="3"/>
        <v>1965787.5876376927</v>
      </c>
      <c r="O62" s="292">
        <f ca="1">(N62-Assumptions!$C$22)/Assumptions!$C$25</f>
        <v>145.71108862967856</v>
      </c>
      <c r="P62" s="11"/>
      <c r="Q62" s="11"/>
      <c r="R62" s="11"/>
      <c r="S62" s="11"/>
      <c r="T62" s="11"/>
    </row>
    <row r="63" spans="1:20" ht="15.75" customHeight="1" x14ac:dyDescent="0.2">
      <c r="A63" s="317"/>
      <c r="B63" s="264"/>
      <c r="C63" s="264"/>
      <c r="D63" s="264"/>
      <c r="E63" s="264"/>
      <c r="F63" s="264"/>
      <c r="G63" s="264"/>
      <c r="H63" s="264"/>
      <c r="I63" s="286">
        <f t="shared" ca="1" si="0"/>
        <v>9.8197046239188041E-2</v>
      </c>
      <c r="J63" s="286">
        <f t="shared" ca="1" si="1"/>
        <v>4.5035338792977324E-2</v>
      </c>
      <c r="K63" s="264">
        <f t="shared" ref="K63:M63" ca="1" si="73">RAND()</f>
        <v>0.59608096501428909</v>
      </c>
      <c r="L63" s="264">
        <f t="shared" ca="1" si="73"/>
        <v>0.98343923561258717</v>
      </c>
      <c r="M63" s="264">
        <f t="shared" ca="1" si="73"/>
        <v>0.7258735279164128</v>
      </c>
      <c r="N63" s="287">
        <f t="shared" ca="1" si="3"/>
        <v>2679459.05357977</v>
      </c>
      <c r="O63" s="288">
        <f ca="1">(N63-Assumptions!$C$22)/Assumptions!$C$25</f>
        <v>198.97015325222165</v>
      </c>
      <c r="P63" s="11"/>
      <c r="Q63" s="11"/>
      <c r="R63" s="11"/>
      <c r="S63" s="11"/>
      <c r="T63" s="11"/>
    </row>
    <row r="64" spans="1:20" ht="15.75" customHeight="1" x14ac:dyDescent="0.2">
      <c r="A64" s="289"/>
      <c r="B64" s="270"/>
      <c r="C64" s="270"/>
      <c r="D64" s="270"/>
      <c r="E64" s="270"/>
      <c r="F64" s="270"/>
      <c r="G64" s="270"/>
      <c r="H64" s="270"/>
      <c r="I64" s="290">
        <f t="shared" ca="1" si="0"/>
        <v>8.9233380775073812E-2</v>
      </c>
      <c r="J64" s="290">
        <f t="shared" ca="1" si="1"/>
        <v>4.0125185642462945E-2</v>
      </c>
      <c r="K64" s="270">
        <f t="shared" ref="K64:M64" ca="1" si="74">RAND()</f>
        <v>0.12037085904427802</v>
      </c>
      <c r="L64" s="270">
        <f t="shared" ca="1" si="74"/>
        <v>0.11243943353323738</v>
      </c>
      <c r="M64" s="270">
        <f t="shared" ca="1" si="74"/>
        <v>0.1043451758903432</v>
      </c>
      <c r="N64" s="291">
        <f t="shared" ca="1" si="3"/>
        <v>332354.20220143255</v>
      </c>
      <c r="O64" s="292">
        <f ca="1">(N64-Assumptions!$C$22)/Assumptions!$C$25</f>
        <v>23.813074791151681</v>
      </c>
      <c r="P64" s="11"/>
      <c r="Q64" s="11"/>
      <c r="R64" s="11"/>
      <c r="S64" s="11"/>
      <c r="T64" s="11"/>
    </row>
    <row r="65" spans="1:20" ht="15.75" customHeight="1" x14ac:dyDescent="0.2">
      <c r="A65" s="317"/>
      <c r="B65" s="264"/>
      <c r="C65" s="264"/>
      <c r="D65" s="264"/>
      <c r="E65" s="264"/>
      <c r="F65" s="264"/>
      <c r="G65" s="264"/>
      <c r="H65" s="264"/>
      <c r="I65" s="286">
        <f t="shared" ca="1" si="0"/>
        <v>7.4000274246485073E-2</v>
      </c>
      <c r="J65" s="286">
        <f t="shared" ca="1" si="1"/>
        <v>3.1676997097241505E-2</v>
      </c>
      <c r="K65" s="264">
        <f t="shared" ref="K65:M65" ca="1" si="75">RAND()</f>
        <v>0.83499930459372051</v>
      </c>
      <c r="L65" s="264">
        <f t="shared" ca="1" si="75"/>
        <v>0.97217447955885161</v>
      </c>
      <c r="M65" s="264">
        <f t="shared" ca="1" si="75"/>
        <v>0.1926448211401508</v>
      </c>
      <c r="N65" s="287">
        <f t="shared" ca="1" si="3"/>
        <v>5798834.3969818801</v>
      </c>
      <c r="O65" s="288">
        <f ca="1">(N65-Assumptions!$C$22)/Assumptions!$C$25</f>
        <v>431.7593579837224</v>
      </c>
      <c r="P65" s="11"/>
      <c r="Q65" s="11"/>
      <c r="R65" s="11"/>
      <c r="S65" s="11"/>
      <c r="T65" s="11"/>
    </row>
    <row r="66" spans="1:20" ht="15.75" customHeight="1" x14ac:dyDescent="0.2">
      <c r="A66" s="289"/>
      <c r="B66" s="270"/>
      <c r="C66" s="270"/>
      <c r="D66" s="270"/>
      <c r="E66" s="270"/>
      <c r="F66" s="270"/>
      <c r="G66" s="270"/>
      <c r="H66" s="270"/>
      <c r="I66" s="290">
        <f t="shared" ca="1" si="0"/>
        <v>8.4636476959713491E-2</v>
      </c>
      <c r="J66" s="290">
        <f t="shared" ca="1" si="1"/>
        <v>2.2840958978169151E-2</v>
      </c>
      <c r="K66" s="270">
        <f t="shared" ref="K66:M66" ca="1" si="76">RAND()</f>
        <v>0.11164028617551058</v>
      </c>
      <c r="L66" s="270">
        <f t="shared" ca="1" si="76"/>
        <v>0.73082488174889026</v>
      </c>
      <c r="M66" s="270">
        <f t="shared" ca="1" si="76"/>
        <v>0.30659014762366865</v>
      </c>
      <c r="N66" s="291">
        <f t="shared" ca="1" si="3"/>
        <v>628655.1028601086</v>
      </c>
      <c r="O66" s="292">
        <f ca="1">(N66-Assumptions!$C$22)/Assumptions!$C$25</f>
        <v>45.925082302993182</v>
      </c>
      <c r="P66" s="11"/>
      <c r="Q66" s="11"/>
      <c r="R66" s="11"/>
      <c r="S66" s="11"/>
      <c r="T66" s="11"/>
    </row>
    <row r="67" spans="1:20" ht="15.75" customHeight="1" x14ac:dyDescent="0.2">
      <c r="A67" s="317"/>
      <c r="B67" s="264"/>
      <c r="C67" s="264"/>
      <c r="D67" s="264"/>
      <c r="E67" s="264"/>
      <c r="F67" s="264"/>
      <c r="G67" s="264"/>
      <c r="H67" s="264"/>
      <c r="I67" s="286">
        <f t="shared" ca="1" si="0"/>
        <v>8.5402208902643523E-2</v>
      </c>
      <c r="J67" s="286">
        <f t="shared" ca="1" si="1"/>
        <v>4.2795329330836109E-2</v>
      </c>
      <c r="K67" s="264">
        <f t="shared" ref="K67:M67" ca="1" si="77">RAND()</f>
        <v>5.8386774469204927E-2</v>
      </c>
      <c r="L67" s="264">
        <f t="shared" ca="1" si="77"/>
        <v>0.89205224355550317</v>
      </c>
      <c r="M67" s="264">
        <f t="shared" ca="1" si="77"/>
        <v>0.47679743109721406</v>
      </c>
      <c r="N67" s="287">
        <f t="shared" ca="1" si="3"/>
        <v>1606598.3819879396</v>
      </c>
      <c r="O67" s="288">
        <f ca="1">(N67-Assumptions!$C$22)/Assumptions!$C$25</f>
        <v>118.90592402895072</v>
      </c>
      <c r="P67" s="11"/>
      <c r="Q67" s="11"/>
      <c r="R67" s="11"/>
      <c r="S67" s="11"/>
      <c r="T67" s="11"/>
    </row>
    <row r="68" spans="1:20" ht="15.75" customHeight="1" x14ac:dyDescent="0.2">
      <c r="A68" s="289"/>
      <c r="B68" s="270"/>
      <c r="C68" s="270"/>
      <c r="D68" s="270"/>
      <c r="E68" s="270"/>
      <c r="F68" s="270"/>
      <c r="G68" s="270"/>
      <c r="H68" s="270"/>
      <c r="I68" s="290">
        <f t="shared" ca="1" si="0"/>
        <v>8.8218958516640522E-2</v>
      </c>
      <c r="J68" s="290">
        <f t="shared" ca="1" si="1"/>
        <v>3.5469759767405316E-2</v>
      </c>
      <c r="K68" s="270">
        <f t="shared" ref="K68:M68" ca="1" si="78">RAND()</f>
        <v>0.64834164540045369</v>
      </c>
      <c r="L68" s="270">
        <f t="shared" ca="1" si="78"/>
        <v>0.86183322740163704</v>
      </c>
      <c r="M68" s="270">
        <f t="shared" ca="1" si="78"/>
        <v>0.13983727026567705</v>
      </c>
      <c r="N68" s="291">
        <f t="shared" ca="1" si="3"/>
        <v>2677287.0279464805</v>
      </c>
      <c r="O68" s="292">
        <f ca="1">(N68-Assumptions!$C$22)/Assumptions!$C$25</f>
        <v>198.80806178705078</v>
      </c>
      <c r="P68" s="11"/>
      <c r="Q68" s="11"/>
      <c r="R68" s="11"/>
      <c r="S68" s="11"/>
      <c r="T68" s="11"/>
    </row>
    <row r="69" spans="1:20" ht="15.75" customHeight="1" x14ac:dyDescent="0.2">
      <c r="A69" s="317"/>
      <c r="B69" s="264"/>
      <c r="C69" s="264"/>
      <c r="D69" s="264"/>
      <c r="E69" s="264"/>
      <c r="F69" s="264"/>
      <c r="G69" s="264"/>
      <c r="H69" s="264"/>
      <c r="I69" s="286">
        <f t="shared" ca="1" si="0"/>
        <v>0.10397634858976998</v>
      </c>
      <c r="J69" s="286">
        <f t="shared" ca="1" si="1"/>
        <v>3.4960613423179451E-2</v>
      </c>
      <c r="K69" s="264">
        <f t="shared" ref="K69:M69" ca="1" si="79">RAND()</f>
        <v>0.12574828937419058</v>
      </c>
      <c r="L69" s="264">
        <f t="shared" ca="1" si="79"/>
        <v>0.61542945902421331</v>
      </c>
      <c r="M69" s="264">
        <f t="shared" ca="1" si="79"/>
        <v>0.49459766708138919</v>
      </c>
      <c r="N69" s="287">
        <f t="shared" ca="1" si="3"/>
        <v>562887.11000773648</v>
      </c>
      <c r="O69" s="288">
        <f ca="1">(N69-Assumptions!$C$22)/Assumptions!$C$25</f>
        <v>41.017023134905706</v>
      </c>
      <c r="P69" s="11"/>
      <c r="Q69" s="11"/>
      <c r="R69" s="11"/>
      <c r="S69" s="11"/>
      <c r="T69" s="11"/>
    </row>
    <row r="70" spans="1:20" ht="15.75" customHeight="1" x14ac:dyDescent="0.2">
      <c r="A70" s="289"/>
      <c r="B70" s="270"/>
      <c r="C70" s="270"/>
      <c r="D70" s="270"/>
      <c r="E70" s="270"/>
      <c r="F70" s="270"/>
      <c r="G70" s="270"/>
      <c r="H70" s="270"/>
      <c r="I70" s="290">
        <f t="shared" ca="1" si="0"/>
        <v>6.9669195302827447E-2</v>
      </c>
      <c r="J70" s="290">
        <f t="shared" ca="1" si="1"/>
        <v>4.2008112242934742E-2</v>
      </c>
      <c r="K70" s="270">
        <f t="shared" ref="K70:M70" ca="1" si="80">RAND()</f>
        <v>0.57530095112093316</v>
      </c>
      <c r="L70" s="270">
        <f t="shared" ca="1" si="80"/>
        <v>3.6673625474704541E-2</v>
      </c>
      <c r="M70" s="270">
        <f t="shared" ca="1" si="80"/>
        <v>0.80183271329819306</v>
      </c>
      <c r="N70" s="291">
        <f t="shared" ca="1" si="3"/>
        <v>3265012.7747416217</v>
      </c>
      <c r="O70" s="292">
        <f ca="1">(N70-Assumptions!$C$22)/Assumptions!$C$25</f>
        <v>242.66819214489715</v>
      </c>
      <c r="P70" s="11"/>
      <c r="Q70" s="11"/>
      <c r="R70" s="11"/>
      <c r="S70" s="11"/>
      <c r="T70" s="11"/>
    </row>
    <row r="71" spans="1:20" ht="15.75" customHeight="1" x14ac:dyDescent="0.2">
      <c r="A71" s="317"/>
      <c r="B71" s="264"/>
      <c r="C71" s="264"/>
      <c r="D71" s="264"/>
      <c r="E71" s="264"/>
      <c r="F71" s="264"/>
      <c r="G71" s="264"/>
      <c r="H71" s="264"/>
      <c r="I71" s="286">
        <f t="shared" ca="1" si="0"/>
        <v>0.11012095867317344</v>
      </c>
      <c r="J71" s="286">
        <f t="shared" ca="1" si="1"/>
        <v>0.02</v>
      </c>
      <c r="K71" s="264">
        <f t="shared" ref="K71:M71" ca="1" si="81">RAND()</f>
        <v>6.2411892361681431E-2</v>
      </c>
      <c r="L71" s="264">
        <f t="shared" ca="1" si="81"/>
        <v>0.1705201226957066</v>
      </c>
      <c r="M71" s="264">
        <f t="shared" ca="1" si="81"/>
        <v>0.16486262115257122</v>
      </c>
      <c r="N71" s="287">
        <f t="shared" ca="1" si="3"/>
        <v>181104.54277390605</v>
      </c>
      <c r="O71" s="288">
        <f ca="1">(N71-Assumptions!$C$22)/Assumptions!$C$25</f>
        <v>12.525786774172094</v>
      </c>
      <c r="P71" s="11"/>
      <c r="Q71" s="11"/>
      <c r="R71" s="11"/>
      <c r="S71" s="11"/>
      <c r="T71" s="11"/>
    </row>
    <row r="72" spans="1:20" ht="15.75" customHeight="1" x14ac:dyDescent="0.2">
      <c r="A72" s="289"/>
      <c r="B72" s="270"/>
      <c r="C72" s="270"/>
      <c r="D72" s="270"/>
      <c r="E72" s="270"/>
      <c r="F72" s="270"/>
      <c r="G72" s="270"/>
      <c r="H72" s="270"/>
      <c r="I72" s="290">
        <f t="shared" ca="1" si="0"/>
        <v>0.12007511878660759</v>
      </c>
      <c r="J72" s="290">
        <f t="shared" ca="1" si="1"/>
        <v>4.4177891117828702E-2</v>
      </c>
      <c r="K72" s="270">
        <f t="shared" ref="K72:M72" ca="1" si="82">RAND()</f>
        <v>0.83859316902576087</v>
      </c>
      <c r="L72" s="270">
        <f t="shared" ca="1" si="82"/>
        <v>0.6318444285493291</v>
      </c>
      <c r="M72" s="270">
        <f t="shared" ca="1" si="82"/>
        <v>0.27553065752812422</v>
      </c>
      <c r="N72" s="291">
        <f t="shared" ca="1" si="3"/>
        <v>2843603.1971978326</v>
      </c>
      <c r="O72" s="292">
        <f ca="1">(N72-Assumptions!$C$22)/Assumptions!$C$25</f>
        <v>211.21971620879347</v>
      </c>
      <c r="P72" s="11"/>
      <c r="Q72" s="11"/>
      <c r="R72" s="11"/>
      <c r="S72" s="11"/>
      <c r="T72" s="11"/>
    </row>
    <row r="73" spans="1:20" ht="15.75" customHeight="1" x14ac:dyDescent="0.2">
      <c r="A73" s="317"/>
      <c r="B73" s="264"/>
      <c r="C73" s="264"/>
      <c r="D73" s="264"/>
      <c r="E73" s="264"/>
      <c r="F73" s="264"/>
      <c r="G73" s="264"/>
      <c r="H73" s="264"/>
      <c r="I73" s="286">
        <f t="shared" ca="1" si="0"/>
        <v>0.10970967982365776</v>
      </c>
      <c r="J73" s="286">
        <f t="shared" ca="1" si="1"/>
        <v>3.5161108384281284E-2</v>
      </c>
      <c r="K73" s="264">
        <f t="shared" ref="K73:M73" ca="1" si="83">RAND()</f>
        <v>0.46982296926759637</v>
      </c>
      <c r="L73" s="264">
        <f t="shared" ca="1" si="83"/>
        <v>0.432954636948083</v>
      </c>
      <c r="M73" s="264">
        <f t="shared" ca="1" si="83"/>
        <v>0.80315359831450328</v>
      </c>
      <c r="N73" s="287">
        <f t="shared" ca="1" si="3"/>
        <v>1513651.3024080137</v>
      </c>
      <c r="O73" s="288">
        <f ca="1">(N73-Assumptions!$C$22)/Assumptions!$C$25</f>
        <v>111.96957480656819</v>
      </c>
      <c r="P73" s="11"/>
      <c r="Q73" s="11"/>
      <c r="R73" s="11"/>
      <c r="S73" s="11"/>
      <c r="T73" s="11"/>
    </row>
    <row r="74" spans="1:20" ht="15.75" customHeight="1" x14ac:dyDescent="0.2">
      <c r="A74" s="289"/>
      <c r="B74" s="270"/>
      <c r="C74" s="270"/>
      <c r="D74" s="270"/>
      <c r="E74" s="270"/>
      <c r="F74" s="270"/>
      <c r="G74" s="270"/>
      <c r="H74" s="270"/>
      <c r="I74" s="290">
        <f t="shared" ca="1" si="0"/>
        <v>9.9336234562162978E-2</v>
      </c>
      <c r="J74" s="290">
        <f t="shared" ca="1" si="1"/>
        <v>3.0521969049910332E-2</v>
      </c>
      <c r="K74" s="270">
        <f t="shared" ref="K74:M74" ca="1" si="84">RAND()</f>
        <v>0.66837541650562382</v>
      </c>
      <c r="L74" s="270">
        <f t="shared" ca="1" si="84"/>
        <v>0.84421948794850632</v>
      </c>
      <c r="M74" s="270">
        <f t="shared" ca="1" si="84"/>
        <v>0.85742672126320829</v>
      </c>
      <c r="N74" s="291">
        <f t="shared" ca="1" si="3"/>
        <v>2069986.7572537786</v>
      </c>
      <c r="O74" s="292">
        <f ca="1">(N74-Assumptions!$C$22)/Assumptions!$C$25</f>
        <v>153.48714606371482</v>
      </c>
      <c r="P74" s="11"/>
      <c r="Q74" s="11"/>
      <c r="R74" s="11"/>
      <c r="S74" s="11"/>
      <c r="T74" s="11"/>
    </row>
    <row r="75" spans="1:20" ht="15.75" customHeight="1" x14ac:dyDescent="0.2">
      <c r="A75" s="317"/>
      <c r="B75" s="264"/>
      <c r="C75" s="264"/>
      <c r="D75" s="264"/>
      <c r="E75" s="264"/>
      <c r="F75" s="264"/>
      <c r="G75" s="264"/>
      <c r="H75" s="264"/>
      <c r="I75" s="286">
        <f t="shared" ca="1" si="0"/>
        <v>8.1929761021408129E-2</v>
      </c>
      <c r="J75" s="286">
        <f t="shared" ca="1" si="1"/>
        <v>5.3084586704364001E-2</v>
      </c>
      <c r="K75" s="264">
        <f t="shared" ref="K75:M75" ca="1" si="85">RAND()</f>
        <v>0.40682607118139058</v>
      </c>
      <c r="L75" s="264">
        <f t="shared" ca="1" si="85"/>
        <v>0.83546090423973718</v>
      </c>
      <c r="M75" s="264">
        <f t="shared" ca="1" si="85"/>
        <v>0.57535881032348135</v>
      </c>
      <c r="N75" s="287">
        <f t="shared" ca="1" si="3"/>
        <v>4895957.4309956869</v>
      </c>
      <c r="O75" s="288">
        <f ca="1">(N75-Assumptions!$C$22)/Assumptions!$C$25</f>
        <v>364.38047992505125</v>
      </c>
      <c r="P75" s="11"/>
      <c r="Q75" s="11"/>
      <c r="R75" s="11"/>
      <c r="S75" s="11"/>
      <c r="T75" s="11"/>
    </row>
    <row r="76" spans="1:20" ht="15.75" customHeight="1" x14ac:dyDescent="0.2">
      <c r="A76" s="289"/>
      <c r="B76" s="270"/>
      <c r="C76" s="270"/>
      <c r="D76" s="270"/>
      <c r="E76" s="270"/>
      <c r="F76" s="270"/>
      <c r="G76" s="270"/>
      <c r="H76" s="270"/>
      <c r="I76" s="290">
        <f t="shared" ca="1" si="0"/>
        <v>8.5054424735106438E-2</v>
      </c>
      <c r="J76" s="290">
        <f t="shared" ca="1" si="1"/>
        <v>4.5280028432806714E-2</v>
      </c>
      <c r="K76" s="270">
        <f t="shared" ref="K76:M76" ca="1" si="86">RAND()</f>
        <v>0.6118024151575433</v>
      </c>
      <c r="L76" s="270">
        <f t="shared" ca="1" si="86"/>
        <v>0.54175118465501282</v>
      </c>
      <c r="M76" s="270">
        <f t="shared" ca="1" si="86"/>
        <v>0.2176930729287655</v>
      </c>
      <c r="N76" s="291">
        <f t="shared" ca="1" si="3"/>
        <v>2806344.7809214136</v>
      </c>
      <c r="O76" s="292">
        <f ca="1">(N76-Assumptions!$C$22)/Assumptions!$C$25</f>
        <v>208.43923738219505</v>
      </c>
      <c r="P76" s="11"/>
      <c r="Q76" s="11"/>
      <c r="R76" s="11"/>
      <c r="S76" s="11"/>
      <c r="T76" s="11"/>
    </row>
    <row r="77" spans="1:20" ht="15.75" customHeight="1" x14ac:dyDescent="0.2">
      <c r="A77" s="317"/>
      <c r="B77" s="264"/>
      <c r="C77" s="264"/>
      <c r="D77" s="264"/>
      <c r="E77" s="264"/>
      <c r="F77" s="264"/>
      <c r="G77" s="264"/>
      <c r="H77" s="264"/>
      <c r="I77" s="286">
        <f t="shared" ca="1" si="0"/>
        <v>0.10617856413215992</v>
      </c>
      <c r="J77" s="286">
        <f t="shared" ca="1" si="1"/>
        <v>2.8445420033752718E-2</v>
      </c>
      <c r="K77" s="264">
        <f t="shared" ref="K77:M77" ca="1" si="87">RAND()</f>
        <v>0.7587460934559177</v>
      </c>
      <c r="L77" s="264">
        <f t="shared" ca="1" si="87"/>
        <v>0.46392492046991007</v>
      </c>
      <c r="M77" s="264">
        <f t="shared" ca="1" si="87"/>
        <v>0.22913305209000434</v>
      </c>
      <c r="N77" s="287">
        <f t="shared" ca="1" si="3"/>
        <v>1435946.9280690779</v>
      </c>
      <c r="O77" s="288">
        <f ca="1">(N77-Assumptions!$C$22)/Assumptions!$C$25</f>
        <v>106.17074090067746</v>
      </c>
      <c r="P77" s="11"/>
      <c r="Q77" s="11"/>
      <c r="R77" s="11"/>
      <c r="S77" s="11"/>
      <c r="T77" s="11"/>
    </row>
    <row r="78" spans="1:20" ht="15.75" customHeight="1" x14ac:dyDescent="0.2">
      <c r="A78" s="289"/>
      <c r="B78" s="270"/>
      <c r="C78" s="270"/>
      <c r="D78" s="270"/>
      <c r="E78" s="270"/>
      <c r="F78" s="270"/>
      <c r="G78" s="270"/>
      <c r="H78" s="270"/>
      <c r="I78" s="290">
        <f t="shared" ca="1" si="0"/>
        <v>8.4367019671962529E-2</v>
      </c>
      <c r="J78" s="290">
        <f t="shared" ca="1" si="1"/>
        <v>4.3285074434064999E-2</v>
      </c>
      <c r="K78" s="270">
        <f t="shared" ref="K78:M78" ca="1" si="88">RAND()</f>
        <v>0.59277197894653888</v>
      </c>
      <c r="L78" s="270">
        <f t="shared" ca="1" si="88"/>
        <v>0.43557293817870835</v>
      </c>
      <c r="M78" s="270">
        <f t="shared" ca="1" si="88"/>
        <v>0.8002794876869459</v>
      </c>
      <c r="N78" s="291">
        <f t="shared" ca="1" si="3"/>
        <v>2746718.5791332782</v>
      </c>
      <c r="O78" s="292">
        <f ca="1">(N78-Assumptions!$C$22)/Assumptions!$C$25</f>
        <v>203.98952083084166</v>
      </c>
      <c r="P78" s="11"/>
      <c r="Q78" s="11"/>
      <c r="R78" s="11"/>
      <c r="S78" s="11"/>
      <c r="T78" s="11"/>
    </row>
    <row r="79" spans="1:20" ht="15.75" customHeight="1" x14ac:dyDescent="0.2">
      <c r="A79" s="317"/>
      <c r="B79" s="264"/>
      <c r="C79" s="264"/>
      <c r="D79" s="264"/>
      <c r="E79" s="264"/>
      <c r="F79" s="264"/>
      <c r="G79" s="264"/>
      <c r="H79" s="264"/>
      <c r="I79" s="286">
        <f t="shared" ca="1" si="0"/>
        <v>6.1263351735867805E-2</v>
      </c>
      <c r="J79" s="286">
        <f t="shared" ca="1" si="1"/>
        <v>3.4161733728235721E-2</v>
      </c>
      <c r="K79" s="264">
        <f t="shared" ref="K79:M79" ca="1" si="89">RAND()</f>
        <v>0.66236814810453359</v>
      </c>
      <c r="L79" s="264">
        <f t="shared" ca="1" si="89"/>
        <v>0.14327148808024748</v>
      </c>
      <c r="M79" s="264">
        <f t="shared" ca="1" si="89"/>
        <v>0.53046870376446631</v>
      </c>
      <c r="N79" s="287">
        <f t="shared" ca="1" si="3"/>
        <v>3287402.1305310549</v>
      </c>
      <c r="O79" s="288">
        <f ca="1">(N79-Assumptions!$C$22)/Assumptions!$C$25</f>
        <v>244.33903959186978</v>
      </c>
      <c r="P79" s="11"/>
      <c r="Q79" s="11"/>
      <c r="R79" s="11"/>
      <c r="S79" s="11"/>
      <c r="T79" s="11"/>
    </row>
    <row r="80" spans="1:20" ht="15.75" customHeight="1" x14ac:dyDescent="0.2">
      <c r="A80" s="289"/>
      <c r="B80" s="270"/>
      <c r="C80" s="270"/>
      <c r="D80" s="270"/>
      <c r="E80" s="270"/>
      <c r="F80" s="270"/>
      <c r="G80" s="270"/>
      <c r="H80" s="270"/>
      <c r="I80" s="290">
        <f t="shared" ca="1" si="0"/>
        <v>0.10667444427754195</v>
      </c>
      <c r="J80" s="290">
        <f t="shared" ca="1" si="1"/>
        <v>4.6981417082154753E-2</v>
      </c>
      <c r="K80" s="270">
        <f t="shared" ref="K80:M80" ca="1" si="90">RAND()</f>
        <v>0.3813831891545717</v>
      </c>
      <c r="L80" s="270">
        <f t="shared" ca="1" si="90"/>
        <v>0.33218960612373716</v>
      </c>
      <c r="M80" s="270">
        <f t="shared" ca="1" si="90"/>
        <v>0.85560745769287094</v>
      </c>
      <c r="N80" s="291">
        <f t="shared" ca="1" si="3"/>
        <v>1890347.1235010317</v>
      </c>
      <c r="O80" s="292">
        <f ca="1">(N80-Assumptions!$C$22)/Assumptions!$C$25</f>
        <v>140.08120324634564</v>
      </c>
      <c r="P80" s="11"/>
      <c r="Q80" s="11"/>
      <c r="R80" s="11"/>
      <c r="S80" s="11"/>
      <c r="T80" s="11"/>
    </row>
    <row r="81" spans="1:20" ht="15.75" customHeight="1" x14ac:dyDescent="0.2">
      <c r="A81" s="317"/>
      <c r="B81" s="264"/>
      <c r="C81" s="264"/>
      <c r="D81" s="264"/>
      <c r="E81" s="264"/>
      <c r="F81" s="264"/>
      <c r="G81" s="264"/>
      <c r="H81" s="264"/>
      <c r="I81" s="286">
        <f t="shared" ca="1" si="0"/>
        <v>0.11546556362512188</v>
      </c>
      <c r="J81" s="286">
        <f t="shared" ca="1" si="1"/>
        <v>4.7567497542111148E-2</v>
      </c>
      <c r="K81" s="264">
        <f t="shared" ref="K81:M81" ca="1" si="91">RAND()</f>
        <v>0.18620314142676786</v>
      </c>
      <c r="L81" s="264">
        <f t="shared" ca="1" si="91"/>
        <v>0.98229098154663463</v>
      </c>
      <c r="M81" s="264">
        <f t="shared" ca="1" si="91"/>
        <v>0.51991087993640828</v>
      </c>
      <c r="N81" s="287">
        <f t="shared" ca="1" si="3"/>
        <v>1008160.4341710211</v>
      </c>
      <c r="O81" s="288">
        <f ca="1">(N81-Assumptions!$C$22)/Assumptions!$C$25</f>
        <v>74.246375684404555</v>
      </c>
      <c r="P81" s="11"/>
      <c r="Q81" s="11"/>
      <c r="R81" s="11"/>
      <c r="S81" s="11"/>
      <c r="T81" s="11"/>
    </row>
    <row r="82" spans="1:20" ht="15.75" customHeight="1" x14ac:dyDescent="0.2">
      <c r="A82" s="289"/>
      <c r="B82" s="270"/>
      <c r="C82" s="270"/>
      <c r="D82" s="270"/>
      <c r="E82" s="270"/>
      <c r="F82" s="270"/>
      <c r="G82" s="270"/>
      <c r="H82" s="270"/>
      <c r="I82" s="290">
        <f t="shared" ca="1" si="0"/>
        <v>8.2239279428909684E-2</v>
      </c>
      <c r="J82" s="290">
        <f t="shared" ca="1" si="1"/>
        <v>4.5814053220022362E-2</v>
      </c>
      <c r="K82" s="270">
        <f t="shared" ref="K82:M82" ca="1" si="92">RAND()</f>
        <v>0.25734998059130343</v>
      </c>
      <c r="L82" s="270">
        <f t="shared" ca="1" si="92"/>
        <v>0.46619011217343198</v>
      </c>
      <c r="M82" s="270">
        <f t="shared" ca="1" si="92"/>
        <v>0.22281766535319891</v>
      </c>
      <c r="N82" s="291">
        <f t="shared" ca="1" si="3"/>
        <v>3064378.2096821866</v>
      </c>
      <c r="O82" s="292">
        <f ca="1">(N82-Assumptions!$C$22)/Assumptions!$C$25</f>
        <v>227.69546340911839</v>
      </c>
      <c r="P82" s="11"/>
      <c r="Q82" s="11"/>
      <c r="R82" s="11"/>
      <c r="S82" s="11"/>
      <c r="T82" s="11"/>
    </row>
    <row r="83" spans="1:20" ht="15.75" customHeight="1" x14ac:dyDescent="0.2">
      <c r="A83" s="317"/>
      <c r="B83" s="264"/>
      <c r="C83" s="264"/>
      <c r="D83" s="264"/>
      <c r="E83" s="264"/>
      <c r="F83" s="264"/>
      <c r="G83" s="264"/>
      <c r="H83" s="264"/>
      <c r="I83" s="286">
        <f t="shared" ca="1" si="0"/>
        <v>9.9635150705585263E-2</v>
      </c>
      <c r="J83" s="286">
        <f t="shared" ca="1" si="1"/>
        <v>3.1942168156512504E-2</v>
      </c>
      <c r="K83" s="264">
        <f t="shared" ref="K83:M83" ca="1" si="93">RAND()</f>
        <v>0.40078997115485182</v>
      </c>
      <c r="L83" s="264">
        <f t="shared" ca="1" si="93"/>
        <v>0.81669739786828821</v>
      </c>
      <c r="M83" s="264">
        <f t="shared" ca="1" si="93"/>
        <v>0.41139544125723948</v>
      </c>
      <c r="N83" s="287">
        <f t="shared" ca="1" si="3"/>
        <v>2086253.8512543733</v>
      </c>
      <c r="O83" s="288">
        <f ca="1">(N83-Assumptions!$C$22)/Assumptions!$C$25</f>
        <v>154.70110830256516</v>
      </c>
      <c r="P83" s="11"/>
      <c r="Q83" s="11"/>
      <c r="R83" s="11"/>
      <c r="S83" s="11"/>
      <c r="T83" s="11"/>
    </row>
    <row r="84" spans="1:20" ht="15.75" customHeight="1" x14ac:dyDescent="0.2">
      <c r="A84" s="289"/>
      <c r="B84" s="270"/>
      <c r="C84" s="270"/>
      <c r="D84" s="270"/>
      <c r="E84" s="270"/>
      <c r="F84" s="270"/>
      <c r="G84" s="270"/>
      <c r="H84" s="270"/>
      <c r="I84" s="290">
        <f t="shared" ca="1" si="0"/>
        <v>0.10794432317408462</v>
      </c>
      <c r="J84" s="290">
        <f t="shared" ca="1" si="1"/>
        <v>3.555708020953309E-2</v>
      </c>
      <c r="K84" s="270">
        <f t="shared" ref="K84:M84" ca="1" si="94">RAND()</f>
        <v>0.69265165648893734</v>
      </c>
      <c r="L84" s="270">
        <f t="shared" ca="1" si="94"/>
        <v>0.91414288451378345</v>
      </c>
      <c r="M84" s="270">
        <f t="shared" ca="1" si="94"/>
        <v>0.41420929949626117</v>
      </c>
      <c r="N84" s="291">
        <f t="shared" ca="1" si="3"/>
        <v>1950961.7960592415</v>
      </c>
      <c r="O84" s="292">
        <f ca="1">(N84-Assumptions!$C$22)/Assumptions!$C$25</f>
        <v>144.60468627307773</v>
      </c>
      <c r="P84" s="11"/>
      <c r="Q84" s="11"/>
      <c r="R84" s="11"/>
      <c r="S84" s="11"/>
      <c r="T84" s="11"/>
    </row>
    <row r="85" spans="1:20" ht="15.75" customHeight="1" x14ac:dyDescent="0.2">
      <c r="A85" s="317"/>
      <c r="B85" s="264"/>
      <c r="C85" s="264"/>
      <c r="D85" s="264"/>
      <c r="E85" s="264"/>
      <c r="F85" s="264"/>
      <c r="G85" s="264"/>
      <c r="H85" s="264"/>
      <c r="I85" s="286">
        <f t="shared" ca="1" si="0"/>
        <v>9.5667896216515141E-2</v>
      </c>
      <c r="J85" s="286">
        <f t="shared" ca="1" si="1"/>
        <v>3.5613571470954064E-2</v>
      </c>
      <c r="K85" s="264">
        <f t="shared" ref="K85:M85" ca="1" si="95">RAND()</f>
        <v>0.93311287275338961</v>
      </c>
      <c r="L85" s="264">
        <f t="shared" ca="1" si="95"/>
        <v>0.11800832394734273</v>
      </c>
      <c r="M85" s="264">
        <f t="shared" ca="1" si="95"/>
        <v>0.38682749201154587</v>
      </c>
      <c r="N85" s="287">
        <f t="shared" ca="1" si="3"/>
        <v>3218666.5552933151</v>
      </c>
      <c r="O85" s="288">
        <f ca="1">(N85-Assumptions!$C$22)/Assumptions!$C$25</f>
        <v>239.20951905173993</v>
      </c>
      <c r="P85" s="11"/>
      <c r="Q85" s="11"/>
      <c r="R85" s="11"/>
      <c r="S85" s="11"/>
      <c r="T85" s="11"/>
    </row>
    <row r="86" spans="1:20" ht="15.75" customHeight="1" x14ac:dyDescent="0.2">
      <c r="A86" s="289"/>
      <c r="B86" s="270"/>
      <c r="C86" s="270"/>
      <c r="D86" s="270"/>
      <c r="E86" s="270"/>
      <c r="F86" s="270"/>
      <c r="G86" s="270"/>
      <c r="H86" s="270"/>
      <c r="I86" s="290">
        <f t="shared" ca="1" si="0"/>
        <v>9.049850957078466E-2</v>
      </c>
      <c r="J86" s="290">
        <f t="shared" ca="1" si="1"/>
        <v>2.88196473487531E-2</v>
      </c>
      <c r="K86" s="270">
        <f t="shared" ref="K86:M86" ca="1" si="96">RAND()</f>
        <v>0.78458510697164008</v>
      </c>
      <c r="L86" s="270">
        <f t="shared" ca="1" si="96"/>
        <v>0.55022180228793816</v>
      </c>
      <c r="M86" s="270">
        <f t="shared" ca="1" si="96"/>
        <v>0.61310383173968885</v>
      </c>
      <c r="N86" s="291">
        <f t="shared" ca="1" si="3"/>
        <v>1829484.8216503358</v>
      </c>
      <c r="O86" s="292">
        <f ca="1">(N86-Assumptions!$C$22)/Assumptions!$C$25</f>
        <v>135.53924042166685</v>
      </c>
      <c r="P86" s="11"/>
      <c r="Q86" s="11"/>
      <c r="R86" s="11"/>
      <c r="S86" s="11"/>
      <c r="T86" s="11"/>
    </row>
    <row r="87" spans="1:20" ht="15.75" customHeight="1" x14ac:dyDescent="0.2">
      <c r="A87" s="317"/>
      <c r="B87" s="264"/>
      <c r="C87" s="264"/>
      <c r="D87" s="264"/>
      <c r="E87" s="264"/>
      <c r="F87" s="264"/>
      <c r="G87" s="264"/>
      <c r="H87" s="264"/>
      <c r="I87" s="286">
        <f t="shared" ca="1" si="0"/>
        <v>6.5975481111114856E-2</v>
      </c>
      <c r="J87" s="286">
        <f t="shared" ca="1" si="1"/>
        <v>2.3815240083333074E-2</v>
      </c>
      <c r="K87" s="264">
        <f t="shared" ref="K87:M87" ca="1" si="97">RAND()</f>
        <v>0.66861576063095429</v>
      </c>
      <c r="L87" s="264">
        <f t="shared" ca="1" si="97"/>
        <v>5.2323056890539288E-2</v>
      </c>
      <c r="M87" s="264">
        <f t="shared" ca="1" si="97"/>
        <v>0.79102679066210946</v>
      </c>
      <c r="N87" s="287">
        <f t="shared" ca="1" si="3"/>
        <v>2142155.4372572461</v>
      </c>
      <c r="O87" s="288">
        <f ca="1">(N87-Assumptions!$C$22)/Assumptions!$C$25</f>
        <v>158.87286845203329</v>
      </c>
      <c r="P87" s="11"/>
      <c r="Q87" s="11"/>
      <c r="R87" s="11"/>
      <c r="S87" s="11"/>
      <c r="T87" s="11"/>
    </row>
    <row r="88" spans="1:20" ht="15.75" customHeight="1" x14ac:dyDescent="0.2">
      <c r="A88" s="289"/>
      <c r="B88" s="270"/>
      <c r="C88" s="270"/>
      <c r="D88" s="270"/>
      <c r="E88" s="270"/>
      <c r="F88" s="270"/>
      <c r="G88" s="270"/>
      <c r="H88" s="270"/>
      <c r="I88" s="290">
        <f t="shared" ca="1" si="0"/>
        <v>0.10653127083243716</v>
      </c>
      <c r="J88" s="290">
        <f t="shared" ca="1" si="1"/>
        <v>3.8479324300294299E-2</v>
      </c>
      <c r="K88" s="270">
        <f t="shared" ref="K88:M88" ca="1" si="98">RAND()</f>
        <v>0.86568279959345429</v>
      </c>
      <c r="L88" s="270">
        <f t="shared" ca="1" si="98"/>
        <v>0.1269723324448504</v>
      </c>
      <c r="M88" s="270">
        <f t="shared" ca="1" si="98"/>
        <v>0.90225007668347901</v>
      </c>
      <c r="N88" s="291">
        <f t="shared" ca="1" si="3"/>
        <v>2895317.5639148518</v>
      </c>
      <c r="O88" s="292">
        <f ca="1">(N88-Assumptions!$C$22)/Assumptions!$C$25</f>
        <v>215.07899730707848</v>
      </c>
      <c r="P88" s="11"/>
      <c r="Q88" s="11"/>
      <c r="R88" s="11"/>
      <c r="S88" s="11"/>
      <c r="T88" s="11"/>
    </row>
    <row r="89" spans="1:20" ht="15.75" customHeight="1" x14ac:dyDescent="0.2">
      <c r="A89" s="317"/>
      <c r="B89" s="264"/>
      <c r="C89" s="264"/>
      <c r="D89" s="264"/>
      <c r="E89" s="264"/>
      <c r="F89" s="264"/>
      <c r="G89" s="264"/>
      <c r="H89" s="264"/>
      <c r="I89" s="286">
        <f t="shared" ca="1" si="0"/>
        <v>8.4246539936508019E-2</v>
      </c>
      <c r="J89" s="286">
        <f t="shared" ca="1" si="1"/>
        <v>3.7698622232694663E-2</v>
      </c>
      <c r="K89" s="264">
        <f t="shared" ref="K89:M89" ca="1" si="99">RAND()</f>
        <v>0.78759086909095377</v>
      </c>
      <c r="L89" s="264">
        <f t="shared" ca="1" si="99"/>
        <v>0.51683000470357021</v>
      </c>
      <c r="M89" s="264">
        <f t="shared" ca="1" si="99"/>
        <v>0.24514627747377937</v>
      </c>
      <c r="N89" s="287">
        <f t="shared" ca="1" si="3"/>
        <v>2397973.4214429632</v>
      </c>
      <c r="O89" s="288">
        <f ca="1">(N89-Assumptions!$C$22)/Assumptions!$C$25</f>
        <v>177.96376279425098</v>
      </c>
      <c r="P89" s="11"/>
      <c r="Q89" s="11"/>
      <c r="R89" s="11"/>
      <c r="S89" s="11"/>
      <c r="T89" s="11"/>
    </row>
    <row r="90" spans="1:20" ht="15.75" customHeight="1" x14ac:dyDescent="0.2">
      <c r="A90" s="289"/>
      <c r="B90" s="270"/>
      <c r="C90" s="270"/>
      <c r="D90" s="270"/>
      <c r="E90" s="270"/>
      <c r="F90" s="270"/>
      <c r="G90" s="270"/>
      <c r="H90" s="270"/>
      <c r="I90" s="290">
        <f t="shared" ca="1" si="0"/>
        <v>7.1319932281368459E-2</v>
      </c>
      <c r="J90" s="290">
        <f t="shared" ca="1" si="1"/>
        <v>4.965982813874268E-2</v>
      </c>
      <c r="K90" s="270">
        <f t="shared" ref="K90:M90" ca="1" si="100">RAND()</f>
        <v>0.62583284241278692</v>
      </c>
      <c r="L90" s="270">
        <f t="shared" ca="1" si="100"/>
        <v>0.93481502592000931</v>
      </c>
      <c r="M90" s="270">
        <f t="shared" ca="1" si="100"/>
        <v>0.51928590213341241</v>
      </c>
      <c r="N90" s="291">
        <f t="shared" ca="1" si="3"/>
        <v>5648989.8218359249</v>
      </c>
      <c r="O90" s="292">
        <f ca="1">(N90-Assumptions!$C$22)/Assumptions!$C$25</f>
        <v>420.57692700268097</v>
      </c>
      <c r="P90" s="11"/>
      <c r="Q90" s="11"/>
      <c r="R90" s="11"/>
      <c r="S90" s="11"/>
      <c r="T90" s="11"/>
    </row>
    <row r="91" spans="1:20" ht="15.75" customHeight="1" x14ac:dyDescent="0.2">
      <c r="A91" s="317"/>
      <c r="B91" s="264"/>
      <c r="C91" s="264"/>
      <c r="D91" s="264"/>
      <c r="E91" s="264"/>
      <c r="F91" s="264"/>
      <c r="G91" s="264"/>
      <c r="H91" s="264"/>
      <c r="I91" s="286">
        <f t="shared" ca="1" si="0"/>
        <v>9.4898853122033514E-2</v>
      </c>
      <c r="J91" s="286">
        <f t="shared" ca="1" si="1"/>
        <v>4.8688829837282559E-2</v>
      </c>
      <c r="K91" s="264">
        <f t="shared" ref="K91:M91" ca="1" si="101">RAND()</f>
        <v>0.50958527039217072</v>
      </c>
      <c r="L91" s="264">
        <f t="shared" ca="1" si="101"/>
        <v>0.64222083510071915</v>
      </c>
      <c r="M91" s="264">
        <f t="shared" ca="1" si="101"/>
        <v>0.41883943915148403</v>
      </c>
      <c r="N91" s="287">
        <f t="shared" ca="1" si="3"/>
        <v>2415507.752277913</v>
      </c>
      <c r="O91" s="288">
        <f ca="1">(N91-Assumptions!$C$22)/Assumptions!$C$25</f>
        <v>179.27229494611291</v>
      </c>
      <c r="P91" s="11"/>
      <c r="Q91" s="11"/>
      <c r="R91" s="11"/>
      <c r="S91" s="11"/>
      <c r="T91" s="11"/>
    </row>
    <row r="92" spans="1:20" ht="15.75" customHeight="1" x14ac:dyDescent="0.2">
      <c r="A92" s="289"/>
      <c r="B92" s="270"/>
      <c r="C92" s="270"/>
      <c r="D92" s="270"/>
      <c r="E92" s="270"/>
      <c r="F92" s="270"/>
      <c r="G92" s="270"/>
      <c r="H92" s="270"/>
      <c r="I92" s="290">
        <f t="shared" ca="1" si="0"/>
        <v>8.9270558730495275E-2</v>
      </c>
      <c r="J92" s="290">
        <f t="shared" ca="1" si="1"/>
        <v>3.3654212004956843E-2</v>
      </c>
      <c r="K92" s="270">
        <f t="shared" ref="K92:M92" ca="1" si="102">RAND()</f>
        <v>0.66855709337195124</v>
      </c>
      <c r="L92" s="270">
        <f t="shared" ca="1" si="102"/>
        <v>0.95396306867097369</v>
      </c>
      <c r="M92" s="270">
        <f t="shared" ca="1" si="102"/>
        <v>0.16723699991269436</v>
      </c>
      <c r="N92" s="291">
        <f t="shared" ca="1" si="3"/>
        <v>2539266.8497776254</v>
      </c>
      <c r="O92" s="292">
        <f ca="1">(N92-Assumptions!$C$22)/Assumptions!$C$25</f>
        <v>188.50804849086757</v>
      </c>
      <c r="P92" s="11"/>
      <c r="Q92" s="11"/>
      <c r="R92" s="11"/>
      <c r="S92" s="11"/>
      <c r="T92" s="11"/>
    </row>
    <row r="93" spans="1:20" ht="15.75" customHeight="1" x14ac:dyDescent="0.2">
      <c r="A93" s="317"/>
      <c r="B93" s="264"/>
      <c r="C93" s="264"/>
      <c r="D93" s="264"/>
      <c r="E93" s="264"/>
      <c r="F93" s="264"/>
      <c r="G93" s="264"/>
      <c r="H93" s="264"/>
      <c r="I93" s="286">
        <f t="shared" ca="1" si="0"/>
        <v>7.6325464434090801E-2</v>
      </c>
      <c r="J93" s="286">
        <f t="shared" ca="1" si="1"/>
        <v>3.6899700154712667E-2</v>
      </c>
      <c r="K93" s="264">
        <f t="shared" ref="K93:M93" ca="1" si="103">RAND()</f>
        <v>0.58846869873182139</v>
      </c>
      <c r="L93" s="264">
        <f t="shared" ca="1" si="103"/>
        <v>0.58381489838650824</v>
      </c>
      <c r="M93" s="264">
        <f t="shared" ca="1" si="103"/>
        <v>0.28762314239720077</v>
      </c>
      <c r="N93" s="287">
        <f t="shared" ca="1" si="3"/>
        <v>2831160.5752597321</v>
      </c>
      <c r="O93" s="288">
        <f ca="1">(N93-Assumptions!$C$22)/Assumptions!$C$25</f>
        <v>210.29116233281582</v>
      </c>
      <c r="P93" s="11"/>
      <c r="Q93" s="11"/>
      <c r="R93" s="11"/>
      <c r="S93" s="11"/>
      <c r="T93" s="11"/>
    </row>
    <row r="94" spans="1:20" ht="15.75" customHeight="1" x14ac:dyDescent="0.2">
      <c r="A94" s="289"/>
      <c r="B94" s="270"/>
      <c r="C94" s="270"/>
      <c r="D94" s="270"/>
      <c r="E94" s="270"/>
      <c r="F94" s="270"/>
      <c r="G94" s="270"/>
      <c r="H94" s="270"/>
      <c r="I94" s="290">
        <f t="shared" ca="1" si="0"/>
        <v>8.2854883627284423E-2</v>
      </c>
      <c r="J94" s="290">
        <f t="shared" ca="1" si="1"/>
        <v>4.3894071534682423E-2</v>
      </c>
      <c r="K94" s="270">
        <f t="shared" ref="K94:M94" ca="1" si="104">RAND()</f>
        <v>9.43797045517063E-2</v>
      </c>
      <c r="L94" s="270">
        <f t="shared" ca="1" si="104"/>
        <v>0.38580721184517119</v>
      </c>
      <c r="M94" s="270">
        <f t="shared" ca="1" si="104"/>
        <v>0.42456808731014284</v>
      </c>
      <c r="N94" s="291">
        <f t="shared" ca="1" si="3"/>
        <v>997106.21073933004</v>
      </c>
      <c r="O94" s="292">
        <f ca="1">(N94-Assumptions!$C$22)/Assumptions!$C$25</f>
        <v>73.421433637263434</v>
      </c>
      <c r="P94" s="11"/>
      <c r="Q94" s="11"/>
      <c r="R94" s="11"/>
      <c r="S94" s="11"/>
      <c r="T94" s="11"/>
    </row>
    <row r="95" spans="1:20" ht="15.75" customHeight="1" x14ac:dyDescent="0.2">
      <c r="A95" s="317"/>
      <c r="B95" s="264"/>
      <c r="C95" s="264"/>
      <c r="D95" s="264"/>
      <c r="E95" s="264"/>
      <c r="F95" s="264"/>
      <c r="G95" s="264"/>
      <c r="H95" s="264"/>
      <c r="I95" s="286">
        <f t="shared" ca="1" si="0"/>
        <v>0.11191993208871466</v>
      </c>
      <c r="J95" s="286">
        <f t="shared" ca="1" si="1"/>
        <v>5.2876953498213169E-2</v>
      </c>
      <c r="K95" s="264">
        <f t="shared" ref="K95:M95" ca="1" si="105">RAND()</f>
        <v>9.5651349263701446E-2</v>
      </c>
      <c r="L95" s="264">
        <f t="shared" ca="1" si="105"/>
        <v>0.31872285351259211</v>
      </c>
      <c r="M95" s="264">
        <f t="shared" ca="1" si="105"/>
        <v>0.56213471509679003</v>
      </c>
      <c r="N95" s="287">
        <f t="shared" ca="1" si="3"/>
        <v>657962.53238536837</v>
      </c>
      <c r="O95" s="288">
        <f ca="1">(N95-Assumptions!$C$22)/Assumptions!$C$25</f>
        <v>48.112203909355848</v>
      </c>
      <c r="P95" s="11"/>
      <c r="Q95" s="11"/>
      <c r="R95" s="11"/>
      <c r="S95" s="11"/>
      <c r="T95" s="11"/>
    </row>
    <row r="96" spans="1:20" ht="15.75" customHeight="1" x14ac:dyDescent="0.2">
      <c r="A96" s="289"/>
      <c r="B96" s="270"/>
      <c r="C96" s="270"/>
      <c r="D96" s="270"/>
      <c r="E96" s="270"/>
      <c r="F96" s="270"/>
      <c r="G96" s="270"/>
      <c r="H96" s="270"/>
      <c r="I96" s="290">
        <f t="shared" ca="1" si="0"/>
        <v>0.10482837314087237</v>
      </c>
      <c r="J96" s="290">
        <f t="shared" ca="1" si="1"/>
        <v>3.7374442045699063E-2</v>
      </c>
      <c r="K96" s="270">
        <f t="shared" ref="K96:M96" ca="1" si="106">RAND()</f>
        <v>0.25385161921417698</v>
      </c>
      <c r="L96" s="270">
        <f t="shared" ca="1" si="106"/>
        <v>0.84511754446885701</v>
      </c>
      <c r="M96" s="270">
        <f t="shared" ca="1" si="106"/>
        <v>0.57829669902075387</v>
      </c>
      <c r="N96" s="291">
        <f t="shared" ca="1" si="3"/>
        <v>2093647.3716652447</v>
      </c>
      <c r="O96" s="292">
        <f ca="1">(N96-Assumptions!$C$22)/Assumptions!$C$25</f>
        <v>155.25286355710782</v>
      </c>
      <c r="P96" s="11"/>
      <c r="Q96" s="11"/>
      <c r="R96" s="11"/>
      <c r="S96" s="11"/>
      <c r="T96" s="11"/>
    </row>
    <row r="97" spans="1:20" ht="15.75" customHeight="1" x14ac:dyDescent="0.2">
      <c r="A97" s="317"/>
      <c r="B97" s="264"/>
      <c r="C97" s="264"/>
      <c r="D97" s="264"/>
      <c r="E97" s="264"/>
      <c r="F97" s="264"/>
      <c r="G97" s="264"/>
      <c r="H97" s="264"/>
      <c r="I97" s="286">
        <f t="shared" ca="1" si="0"/>
        <v>0.10207177894593784</v>
      </c>
      <c r="J97" s="286">
        <f t="shared" ca="1" si="1"/>
        <v>4.2889940432531887E-2</v>
      </c>
      <c r="K97" s="264">
        <f t="shared" ref="K97:M97" ca="1" si="107">RAND()</f>
        <v>0.49244655368008194</v>
      </c>
      <c r="L97" s="264">
        <f t="shared" ca="1" si="107"/>
        <v>0.82391467378463079</v>
      </c>
      <c r="M97" s="264">
        <f t="shared" ca="1" si="107"/>
        <v>0.41597105779841559</v>
      </c>
      <c r="N97" s="287">
        <f t="shared" ca="1" si="3"/>
        <v>2386285.2032538275</v>
      </c>
      <c r="O97" s="288">
        <f ca="1">(N97-Assumptions!$C$22)/Assumptions!$C$25</f>
        <v>177.09150770550951</v>
      </c>
      <c r="P97" s="11"/>
      <c r="Q97" s="11"/>
      <c r="R97" s="11"/>
      <c r="S97" s="11"/>
      <c r="T97" s="11"/>
    </row>
    <row r="98" spans="1:20" ht="15.75" customHeight="1" x14ac:dyDescent="0.2">
      <c r="A98" s="289"/>
      <c r="B98" s="270"/>
      <c r="C98" s="270"/>
      <c r="D98" s="270"/>
      <c r="E98" s="270"/>
      <c r="F98" s="270"/>
      <c r="G98" s="270"/>
      <c r="H98" s="270"/>
      <c r="I98" s="290">
        <f t="shared" ca="1" si="0"/>
        <v>9.6071001538802298E-2</v>
      </c>
      <c r="J98" s="290">
        <f t="shared" ca="1" si="1"/>
        <v>5.1777032679981676E-2</v>
      </c>
      <c r="K98" s="270">
        <f t="shared" ref="K98:M98" ca="1" si="108">RAND()</f>
        <v>0.13202745719794329</v>
      </c>
      <c r="L98" s="270">
        <f t="shared" ca="1" si="108"/>
        <v>0.4618290931456922</v>
      </c>
      <c r="M98" s="270">
        <f t="shared" ca="1" si="108"/>
        <v>8.9950265930656803E-2</v>
      </c>
      <c r="N98" s="291">
        <f t="shared" ca="1" si="3"/>
        <v>877050.95555566391</v>
      </c>
      <c r="O98" s="292">
        <f ca="1">(N98-Assumptions!$C$22)/Assumptions!$C$25</f>
        <v>64.46208623549731</v>
      </c>
      <c r="P98" s="11"/>
      <c r="Q98" s="11"/>
      <c r="R98" s="11"/>
      <c r="S98" s="11"/>
      <c r="T98" s="11"/>
    </row>
    <row r="99" spans="1:20" ht="15.75" customHeight="1" x14ac:dyDescent="0.2">
      <c r="A99" s="317"/>
      <c r="B99" s="264"/>
      <c r="C99" s="264"/>
      <c r="D99" s="264"/>
      <c r="E99" s="264"/>
      <c r="F99" s="264"/>
      <c r="G99" s="264"/>
      <c r="H99" s="264"/>
      <c r="I99" s="286">
        <f t="shared" ca="1" si="0"/>
        <v>7.9574514912950867E-2</v>
      </c>
      <c r="J99" s="286">
        <f t="shared" ca="1" si="1"/>
        <v>4.0381250824654269E-2</v>
      </c>
      <c r="K99" s="264">
        <f t="shared" ref="K99:M99" ca="1" si="109">RAND()</f>
        <v>0.11481775052096233</v>
      </c>
      <c r="L99" s="264">
        <f t="shared" ca="1" si="109"/>
        <v>0.69372748303846288</v>
      </c>
      <c r="M99" s="264">
        <f t="shared" ca="1" si="109"/>
        <v>0.51415362252027974</v>
      </c>
      <c r="N99" s="287">
        <f t="shared" ca="1" si="3"/>
        <v>991192.45657780697</v>
      </c>
      <c r="O99" s="288">
        <f ca="1">(N99-Assumptions!$C$22)/Assumptions!$C$25</f>
        <v>72.980108699836336</v>
      </c>
      <c r="P99" s="11"/>
      <c r="Q99" s="11"/>
      <c r="R99" s="11"/>
      <c r="S99" s="11"/>
      <c r="T99" s="11"/>
    </row>
    <row r="100" spans="1:20" ht="15.75" customHeight="1" x14ac:dyDescent="0.2">
      <c r="A100" s="289"/>
      <c r="B100" s="270"/>
      <c r="C100" s="270"/>
      <c r="D100" s="270"/>
      <c r="E100" s="270"/>
      <c r="F100" s="270"/>
      <c r="G100" s="270"/>
      <c r="H100" s="270"/>
      <c r="I100" s="290">
        <f t="shared" ca="1" si="0"/>
        <v>8.6724353448003347E-2</v>
      </c>
      <c r="J100" s="290">
        <f t="shared" ca="1" si="1"/>
        <v>3.5657917706706746E-2</v>
      </c>
      <c r="K100" s="270">
        <f t="shared" ref="K100:M100" ca="1" si="110">RAND()</f>
        <v>0.93763485234122546</v>
      </c>
      <c r="L100" s="270">
        <f t="shared" ca="1" si="110"/>
        <v>0.81055583319176294</v>
      </c>
      <c r="M100" s="270">
        <f t="shared" ca="1" si="110"/>
        <v>9.4672806021595779E-2</v>
      </c>
      <c r="N100" s="291">
        <f t="shared" ca="1" si="3"/>
        <v>4806007.5422017174</v>
      </c>
      <c r="O100" s="292">
        <f ca="1">(N100-Assumptions!$C$22)/Assumptions!$C$25</f>
        <v>357.66780165684457</v>
      </c>
      <c r="P100" s="11"/>
      <c r="Q100" s="11"/>
      <c r="R100" s="11"/>
      <c r="S100" s="11"/>
      <c r="T100" s="11"/>
    </row>
    <row r="101" spans="1:20" ht="15.75" customHeight="1" x14ac:dyDescent="0.2">
      <c r="A101" s="317"/>
      <c r="B101" s="264"/>
      <c r="C101" s="264"/>
      <c r="D101" s="264"/>
      <c r="E101" s="264"/>
      <c r="F101" s="264"/>
      <c r="G101" s="264"/>
      <c r="H101" s="264"/>
      <c r="I101" s="286">
        <f t="shared" ca="1" si="0"/>
        <v>9.5832464119401092E-2</v>
      </c>
      <c r="J101" s="286">
        <f t="shared" ca="1" si="1"/>
        <v>4.4686396211470684E-2</v>
      </c>
      <c r="K101" s="264">
        <f t="shared" ref="K101:M101" ca="1" si="111">RAND()</f>
        <v>0.8382131030529123</v>
      </c>
      <c r="L101" s="264">
        <f t="shared" ca="1" si="111"/>
        <v>0.11268424821694356</v>
      </c>
      <c r="M101" s="264">
        <f t="shared" ca="1" si="111"/>
        <v>0.34162828194919637</v>
      </c>
      <c r="N101" s="287">
        <f t="shared" ca="1" si="3"/>
        <v>3779270.9090993488</v>
      </c>
      <c r="O101" s="288">
        <f ca="1">(N101-Assumptions!$C$22)/Assumptions!$C$25</f>
        <v>281.04566485816036</v>
      </c>
      <c r="P101" s="11"/>
      <c r="Q101" s="11"/>
      <c r="R101" s="11"/>
      <c r="S101" s="11"/>
      <c r="T101" s="11"/>
    </row>
    <row r="102" spans="1:20" ht="15.75" customHeight="1" x14ac:dyDescent="0.2">
      <c r="A102" s="289"/>
      <c r="B102" s="270"/>
      <c r="C102" s="270"/>
      <c r="D102" s="270"/>
      <c r="E102" s="270"/>
      <c r="F102" s="270"/>
      <c r="G102" s="270"/>
      <c r="H102" s="270"/>
      <c r="I102" s="290">
        <f t="shared" ca="1" si="0"/>
        <v>9.3870215792139375E-2</v>
      </c>
      <c r="J102" s="290">
        <f t="shared" ca="1" si="1"/>
        <v>5.5E-2</v>
      </c>
      <c r="K102" s="270">
        <f t="shared" ref="K102:M102" ca="1" si="112">RAND()</f>
        <v>0.88282352818772336</v>
      </c>
      <c r="L102" s="270">
        <f t="shared" ca="1" si="112"/>
        <v>2.6968902474352685E-2</v>
      </c>
      <c r="M102" s="270">
        <f t="shared" ca="1" si="112"/>
        <v>0.43918343497079104</v>
      </c>
      <c r="N102" s="291">
        <f t="shared" ca="1" si="3"/>
        <v>4972826.6905672979</v>
      </c>
      <c r="O102" s="292">
        <f ca="1">(N102-Assumptions!$C$22)/Assumptions!$C$25</f>
        <v>370.11699183338044</v>
      </c>
      <c r="P102" s="11"/>
      <c r="Q102" s="11"/>
      <c r="R102" s="11"/>
      <c r="S102" s="11"/>
      <c r="T102" s="11"/>
    </row>
    <row r="103" spans="1:20" ht="15.75" customHeight="1" x14ac:dyDescent="0.2">
      <c r="A103" s="317"/>
      <c r="B103" s="264"/>
      <c r="C103" s="264"/>
      <c r="D103" s="264"/>
      <c r="E103" s="264"/>
      <c r="F103" s="264"/>
      <c r="G103" s="264"/>
      <c r="H103" s="264"/>
      <c r="I103" s="286">
        <f t="shared" ca="1" si="0"/>
        <v>0.10917182828392982</v>
      </c>
      <c r="J103" s="286">
        <f t="shared" ca="1" si="1"/>
        <v>3.2820701186183146E-2</v>
      </c>
      <c r="K103" s="264">
        <f t="shared" ref="K103:M103" ca="1" si="113">RAND()</f>
        <v>0.58089091909520985</v>
      </c>
      <c r="L103" s="264">
        <f t="shared" ca="1" si="113"/>
        <v>5.3568313729844719E-2</v>
      </c>
      <c r="M103" s="264">
        <f t="shared" ca="1" si="113"/>
        <v>0.30176878408901131</v>
      </c>
      <c r="N103" s="287">
        <f t="shared" ca="1" si="3"/>
        <v>1166897.2046092809</v>
      </c>
      <c r="O103" s="288">
        <f ca="1">(N103-Assumptions!$C$22)/Assumptions!$C$25</f>
        <v>86.092403329050811</v>
      </c>
      <c r="P103" s="11"/>
      <c r="Q103" s="11"/>
      <c r="R103" s="11"/>
      <c r="S103" s="11"/>
      <c r="T103" s="11"/>
    </row>
    <row r="104" spans="1:20" ht="15.75" customHeight="1" x14ac:dyDescent="0.2">
      <c r="A104" s="289"/>
      <c r="B104" s="270"/>
      <c r="C104" s="270"/>
      <c r="D104" s="270"/>
      <c r="E104" s="270"/>
      <c r="F104" s="270"/>
      <c r="G104" s="270"/>
      <c r="H104" s="270"/>
      <c r="I104" s="290">
        <f t="shared" ca="1" si="0"/>
        <v>9.2802221085687586E-2</v>
      </c>
      <c r="J104" s="290">
        <f t="shared" ca="1" si="1"/>
        <v>4.000566096153596E-2</v>
      </c>
      <c r="K104" s="270">
        <f t="shared" ref="K104:M104" ca="1" si="114">RAND()</f>
        <v>0.91628115794999576</v>
      </c>
      <c r="L104" s="270">
        <f t="shared" ca="1" si="114"/>
        <v>0.79041995038949986</v>
      </c>
      <c r="M104" s="270">
        <f t="shared" ca="1" si="114"/>
        <v>0.2794945870636325</v>
      </c>
      <c r="N104" s="291">
        <f t="shared" ca="1" si="3"/>
        <v>4087796.6054963595</v>
      </c>
      <c r="O104" s="292">
        <f ca="1">(N104-Assumptions!$C$22)/Assumptions!$C$25</f>
        <v>304.06997055942981</v>
      </c>
      <c r="P104" s="11"/>
      <c r="Q104" s="11"/>
      <c r="R104" s="11"/>
      <c r="S104" s="11"/>
      <c r="T104" s="11"/>
    </row>
    <row r="105" spans="1:20" ht="15.75" customHeight="1" x14ac:dyDescent="0.2">
      <c r="A105" s="317"/>
      <c r="B105" s="264"/>
      <c r="C105" s="264"/>
      <c r="D105" s="264"/>
      <c r="E105" s="264"/>
      <c r="F105" s="264"/>
      <c r="G105" s="264"/>
      <c r="H105" s="264"/>
      <c r="I105" s="286">
        <f t="shared" ca="1" si="0"/>
        <v>7.7936306918399423E-2</v>
      </c>
      <c r="J105" s="286">
        <f t="shared" ca="1" si="1"/>
        <v>4.3579125590345297E-2</v>
      </c>
      <c r="K105" s="264">
        <f t="shared" ref="K105:M105" ca="1" si="115">RAND()</f>
        <v>0.3907623754603734</v>
      </c>
      <c r="L105" s="264">
        <f t="shared" ca="1" si="115"/>
        <v>0.74448825868975477</v>
      </c>
      <c r="M105" s="264">
        <f t="shared" ca="1" si="115"/>
        <v>7.0796726803224352E-2</v>
      </c>
      <c r="N105" s="287">
        <f t="shared" ca="1" si="3"/>
        <v>3248830.8168084701</v>
      </c>
      <c r="O105" s="288">
        <f ca="1">(N105-Assumptions!$C$22)/Assumptions!$C$25</f>
        <v>241.46058334391569</v>
      </c>
      <c r="P105" s="11"/>
      <c r="Q105" s="11"/>
      <c r="R105" s="11"/>
      <c r="S105" s="11"/>
      <c r="T105" s="11"/>
    </row>
    <row r="106" spans="1:20" ht="15.75" customHeight="1" x14ac:dyDescent="0.2">
      <c r="A106" s="289"/>
      <c r="B106" s="270"/>
      <c r="C106" s="270"/>
      <c r="D106" s="270"/>
      <c r="E106" s="270"/>
      <c r="F106" s="270"/>
      <c r="G106" s="270"/>
      <c r="H106" s="270"/>
      <c r="I106" s="290">
        <f t="shared" ca="1" si="0"/>
        <v>8.1409023451181964E-2</v>
      </c>
      <c r="J106" s="290">
        <f t="shared" ca="1" si="1"/>
        <v>3.569279250539182E-2</v>
      </c>
      <c r="K106" s="270">
        <f t="shared" ref="K106:M106" ca="1" si="116">RAND()</f>
        <v>0.70177327626124875</v>
      </c>
      <c r="L106" s="270">
        <f t="shared" ca="1" si="116"/>
        <v>0.727058561277799</v>
      </c>
      <c r="M106" s="270">
        <f t="shared" ca="1" si="116"/>
        <v>4.6034455090124382E-2</v>
      </c>
      <c r="N106" s="291">
        <f t="shared" ca="1" si="3"/>
        <v>2441598.2500748471</v>
      </c>
      <c r="O106" s="292">
        <f ca="1">(N106-Assumptions!$C$22)/Assumptions!$C$25</f>
        <v>181.21934702051098</v>
      </c>
      <c r="P106" s="11"/>
      <c r="Q106" s="11"/>
      <c r="R106" s="11"/>
      <c r="S106" s="11"/>
      <c r="T106" s="11"/>
    </row>
    <row r="107" spans="1:20" ht="15.75" customHeight="1" x14ac:dyDescent="0.2">
      <c r="A107" s="317"/>
      <c r="B107" s="264"/>
      <c r="C107" s="264"/>
      <c r="D107" s="264"/>
      <c r="E107" s="264"/>
      <c r="F107" s="264"/>
      <c r="G107" s="264"/>
      <c r="H107" s="264"/>
      <c r="I107" s="286">
        <f t="shared" ca="1" si="0"/>
        <v>6.9063822291453109E-2</v>
      </c>
      <c r="J107" s="286">
        <f t="shared" ca="1" si="1"/>
        <v>3.2069145302453278E-2</v>
      </c>
      <c r="K107" s="264">
        <f t="shared" ref="K107:M107" ca="1" si="117">RAND()</f>
        <v>0.53653854583898108</v>
      </c>
      <c r="L107" s="264">
        <f t="shared" ca="1" si="117"/>
        <v>0.92773335456956274</v>
      </c>
      <c r="M107" s="264">
        <f t="shared" ca="1" si="117"/>
        <v>0.29719528488005154</v>
      </c>
      <c r="N107" s="287">
        <f t="shared" ca="1" si="3"/>
        <v>3817434.2105457648</v>
      </c>
      <c r="O107" s="288">
        <f ca="1">(N107-Assumptions!$C$22)/Assumptions!$C$25</f>
        <v>283.89367242878842</v>
      </c>
      <c r="P107" s="11"/>
      <c r="Q107" s="11"/>
      <c r="R107" s="11"/>
      <c r="S107" s="11"/>
      <c r="T107" s="11"/>
    </row>
    <row r="108" spans="1:20" ht="15.75" customHeight="1" x14ac:dyDescent="0.2">
      <c r="A108" s="289"/>
      <c r="B108" s="270"/>
      <c r="C108" s="270"/>
      <c r="D108" s="270"/>
      <c r="E108" s="270"/>
      <c r="F108" s="270"/>
      <c r="G108" s="270"/>
      <c r="H108" s="270"/>
      <c r="I108" s="290">
        <f t="shared" ca="1" si="0"/>
        <v>8.932870816822977E-2</v>
      </c>
      <c r="J108" s="290">
        <f t="shared" ca="1" si="1"/>
        <v>4.8526174099710939E-2</v>
      </c>
      <c r="K108" s="270">
        <f t="shared" ref="K108:M108" ca="1" si="118">RAND()</f>
        <v>0.30377402112486807</v>
      </c>
      <c r="L108" s="270">
        <f t="shared" ca="1" si="118"/>
        <v>0.31036902707860159</v>
      </c>
      <c r="M108" s="270">
        <f t="shared" ca="1" si="118"/>
        <v>0.8726295991804921</v>
      </c>
      <c r="N108" s="291">
        <f t="shared" ca="1" si="3"/>
        <v>2765527.7993856538</v>
      </c>
      <c r="O108" s="292">
        <f ca="1">(N108-Assumptions!$C$22)/Assumptions!$C$25</f>
        <v>205.39319398400403</v>
      </c>
      <c r="P108" s="11"/>
      <c r="Q108" s="11"/>
      <c r="R108" s="11"/>
      <c r="S108" s="11"/>
      <c r="T108" s="11"/>
    </row>
    <row r="109" spans="1:20" ht="15.75" customHeight="1" x14ac:dyDescent="0.2">
      <c r="A109" s="317"/>
      <c r="B109" s="264"/>
      <c r="C109" s="264"/>
      <c r="D109" s="264"/>
      <c r="E109" s="264"/>
      <c r="F109" s="264"/>
      <c r="G109" s="264"/>
      <c r="H109" s="264"/>
      <c r="I109" s="286">
        <f t="shared" ca="1" si="0"/>
        <v>0.1118374373565133</v>
      </c>
      <c r="J109" s="286">
        <f t="shared" ca="1" si="1"/>
        <v>5.2176717828722088E-2</v>
      </c>
      <c r="K109" s="264">
        <f t="shared" ref="K109:M109" ca="1" si="119">RAND()</f>
        <v>0.58055063872753399</v>
      </c>
      <c r="L109" s="264">
        <f t="shared" ca="1" si="119"/>
        <v>0.50791688714699701</v>
      </c>
      <c r="M109" s="264">
        <f t="shared" ca="1" si="119"/>
        <v>0.1206574976890491</v>
      </c>
      <c r="N109" s="287">
        <f t="shared" ca="1" si="3"/>
        <v>1870923.9573495849</v>
      </c>
      <c r="O109" s="288">
        <f ca="1">(N109-Assumptions!$C$22)/Assumptions!$C$25</f>
        <v>138.63171323504366</v>
      </c>
      <c r="P109" s="11"/>
      <c r="Q109" s="11"/>
      <c r="R109" s="11"/>
      <c r="S109" s="11"/>
      <c r="T109" s="11"/>
    </row>
    <row r="110" spans="1:20" ht="15.75" customHeight="1" x14ac:dyDescent="0.2">
      <c r="A110" s="289"/>
      <c r="B110" s="270"/>
      <c r="C110" s="270"/>
      <c r="D110" s="270"/>
      <c r="E110" s="270"/>
      <c r="F110" s="270"/>
      <c r="G110" s="270"/>
      <c r="H110" s="270"/>
      <c r="I110" s="290">
        <f t="shared" ca="1" si="0"/>
        <v>9.6235379968519705E-2</v>
      </c>
      <c r="J110" s="290">
        <f t="shared" ca="1" si="1"/>
        <v>3.2434987317930847E-2</v>
      </c>
      <c r="K110" s="270">
        <f t="shared" ref="K110:M110" ca="1" si="120">RAND()</f>
        <v>0.5699583343870025</v>
      </c>
      <c r="L110" s="270">
        <f t="shared" ca="1" si="120"/>
        <v>0.35590151549386351</v>
      </c>
      <c r="M110" s="270">
        <f t="shared" ca="1" si="120"/>
        <v>0.87458125009679832</v>
      </c>
      <c r="N110" s="291">
        <f t="shared" ca="1" si="3"/>
        <v>1768649.6518893691</v>
      </c>
      <c r="O110" s="292">
        <f ca="1">(N110-Assumptions!$C$22)/Assumptions!$C$25</f>
        <v>130.99930237980368</v>
      </c>
      <c r="P110" s="11"/>
      <c r="Q110" s="11"/>
      <c r="R110" s="11"/>
      <c r="S110" s="11"/>
      <c r="T110" s="11"/>
    </row>
    <row r="111" spans="1:20" ht="15.75" customHeight="1" x14ac:dyDescent="0.2">
      <c r="A111" s="317"/>
      <c r="B111" s="264"/>
      <c r="C111" s="264"/>
      <c r="D111" s="264"/>
      <c r="E111" s="264"/>
      <c r="F111" s="264"/>
      <c r="G111" s="264"/>
      <c r="H111" s="264"/>
      <c r="I111" s="286">
        <f t="shared" ca="1" si="0"/>
        <v>8.1273808814411916E-2</v>
      </c>
      <c r="J111" s="286">
        <f t="shared" ca="1" si="1"/>
        <v>4.3669672798760495E-2</v>
      </c>
      <c r="K111" s="264">
        <f t="shared" ref="K111:M111" ca="1" si="121">RAND()</f>
        <v>0.90659815501260343</v>
      </c>
      <c r="L111" s="264">
        <f t="shared" ca="1" si="121"/>
        <v>0.78966283764481193</v>
      </c>
      <c r="M111" s="264">
        <f t="shared" ca="1" si="121"/>
        <v>0.802281648392137</v>
      </c>
      <c r="N111" s="287">
        <f t="shared" ca="1" si="3"/>
        <v>5771744.6810017303</v>
      </c>
      <c r="O111" s="288">
        <f ca="1">(N111-Assumptions!$C$22)/Assumptions!$C$25</f>
        <v>429.7377373881888</v>
      </c>
      <c r="P111" s="11"/>
      <c r="Q111" s="11"/>
      <c r="R111" s="11"/>
      <c r="S111" s="11"/>
      <c r="T111" s="11"/>
    </row>
    <row r="112" spans="1:20" ht="15.75" customHeight="1" x14ac:dyDescent="0.2">
      <c r="A112" s="289"/>
      <c r="B112" s="270"/>
      <c r="C112" s="270"/>
      <c r="D112" s="270"/>
      <c r="E112" s="270"/>
      <c r="F112" s="270"/>
      <c r="G112" s="270"/>
      <c r="H112" s="270"/>
      <c r="I112" s="290">
        <f t="shared" ca="1" si="0"/>
        <v>7.1256975376011999E-2</v>
      </c>
      <c r="J112" s="290">
        <f t="shared" ca="1" si="1"/>
        <v>4.2096969726816549E-2</v>
      </c>
      <c r="K112" s="270">
        <f t="shared" ref="K112:M112" ca="1" si="122">RAND()</f>
        <v>0.16465189254563883</v>
      </c>
      <c r="L112" s="270">
        <f t="shared" ca="1" si="122"/>
        <v>0.82579676756995968</v>
      </c>
      <c r="M112" s="270">
        <f t="shared" ca="1" si="122"/>
        <v>7.9339185660409761E-4</v>
      </c>
      <c r="N112" s="291">
        <f t="shared" ca="1" si="3"/>
        <v>2347466.7530974718</v>
      </c>
      <c r="O112" s="292">
        <f ca="1">(N112-Assumptions!$C$22)/Assumptions!$C$25</f>
        <v>174.19460844010985</v>
      </c>
      <c r="P112" s="11"/>
      <c r="Q112" s="11"/>
      <c r="R112" s="11"/>
      <c r="S112" s="11"/>
      <c r="T112" s="11"/>
    </row>
    <row r="113" spans="1:20" ht="15.75" customHeight="1" x14ac:dyDescent="0.2">
      <c r="A113" s="317"/>
      <c r="B113" s="264"/>
      <c r="C113" s="264"/>
      <c r="D113" s="264"/>
      <c r="E113" s="264"/>
      <c r="F113" s="264"/>
      <c r="G113" s="264"/>
      <c r="H113" s="264"/>
      <c r="I113" s="286">
        <f t="shared" ca="1" si="0"/>
        <v>8.448232052570169E-2</v>
      </c>
      <c r="J113" s="286">
        <f t="shared" ca="1" si="1"/>
        <v>3.0524507587338726E-2</v>
      </c>
      <c r="K113" s="264">
        <f t="shared" ref="K113:M113" ca="1" si="123">RAND()</f>
        <v>0.54323857906184858</v>
      </c>
      <c r="L113" s="264">
        <f t="shared" ca="1" si="123"/>
        <v>0.47416963169264725</v>
      </c>
      <c r="M113" s="264">
        <f t="shared" ca="1" si="123"/>
        <v>0.41749404747529317</v>
      </c>
      <c r="N113" s="287">
        <f t="shared" ca="1" si="3"/>
        <v>2068665.5629420194</v>
      </c>
      <c r="O113" s="288">
        <f ca="1">(N113-Assumptions!$C$22)/Assumptions!$C$25</f>
        <v>153.38854947328502</v>
      </c>
      <c r="P113" s="11"/>
      <c r="Q113" s="11"/>
      <c r="R113" s="11"/>
      <c r="S113" s="11"/>
      <c r="T113" s="11"/>
    </row>
    <row r="114" spans="1:20" ht="15.75" customHeight="1" x14ac:dyDescent="0.2">
      <c r="A114" s="289"/>
      <c r="B114" s="270"/>
      <c r="C114" s="270"/>
      <c r="D114" s="270"/>
      <c r="E114" s="270"/>
      <c r="F114" s="270"/>
      <c r="G114" s="270"/>
      <c r="H114" s="270"/>
      <c r="I114" s="290">
        <f t="shared" ca="1" si="0"/>
        <v>9.3813038760556355E-2</v>
      </c>
      <c r="J114" s="290">
        <f t="shared" ca="1" si="1"/>
        <v>3.1912237305308074E-2</v>
      </c>
      <c r="K114" s="270">
        <f t="shared" ref="K114:M114" ca="1" si="124">RAND()</f>
        <v>0.54681382117607591</v>
      </c>
      <c r="L114" s="270">
        <f t="shared" ca="1" si="124"/>
        <v>0.47086792134888655</v>
      </c>
      <c r="M114" s="270">
        <f t="shared" ca="1" si="124"/>
        <v>0.71354993700519342</v>
      </c>
      <c r="N114" s="291">
        <f t="shared" ca="1" si="3"/>
        <v>1822925.383824765</v>
      </c>
      <c r="O114" s="292">
        <f ca="1">(N114-Assumptions!$C$22)/Assumptions!$C$25</f>
        <v>135.04973013617649</v>
      </c>
      <c r="P114" s="11"/>
      <c r="Q114" s="11"/>
      <c r="R114" s="11"/>
      <c r="S114" s="11"/>
      <c r="T114" s="11"/>
    </row>
    <row r="115" spans="1:20" ht="15.75" customHeight="1" x14ac:dyDescent="0.2">
      <c r="A115" s="317"/>
      <c r="B115" s="264"/>
      <c r="C115" s="264"/>
      <c r="D115" s="264"/>
      <c r="E115" s="264"/>
      <c r="F115" s="264"/>
      <c r="G115" s="264"/>
      <c r="H115" s="264"/>
      <c r="I115" s="286">
        <f t="shared" ca="1" si="0"/>
        <v>7.9257291736710367E-2</v>
      </c>
      <c r="J115" s="286">
        <f t="shared" ca="1" si="1"/>
        <v>3.5165399484759316E-2</v>
      </c>
      <c r="K115" s="264">
        <f t="shared" ref="K115:M115" ca="1" si="125">RAND()</f>
        <v>0.96450477714523075</v>
      </c>
      <c r="L115" s="264">
        <f t="shared" ca="1" si="125"/>
        <v>0.26236493695839747</v>
      </c>
      <c r="M115" s="264">
        <f t="shared" ca="1" si="125"/>
        <v>0.17955612136168497</v>
      </c>
      <c r="N115" s="287">
        <f t="shared" ca="1" si="3"/>
        <v>4383909.0745920055</v>
      </c>
      <c r="O115" s="288">
        <f ca="1">(N115-Assumptions!$C$22)/Assumptions!$C$25</f>
        <v>326.16791601432874</v>
      </c>
      <c r="P115" s="11"/>
      <c r="Q115" s="11"/>
      <c r="R115" s="11"/>
      <c r="S115" s="11"/>
      <c r="T115" s="11"/>
    </row>
    <row r="116" spans="1:20" ht="15.75" customHeight="1" x14ac:dyDescent="0.2">
      <c r="A116" s="289"/>
      <c r="B116" s="270"/>
      <c r="C116" s="270"/>
      <c r="D116" s="270"/>
      <c r="E116" s="270"/>
      <c r="F116" s="270"/>
      <c r="G116" s="270"/>
      <c r="H116" s="270"/>
      <c r="I116" s="290">
        <f t="shared" ca="1" si="0"/>
        <v>9.7731383183719392E-2</v>
      </c>
      <c r="J116" s="290">
        <f t="shared" ca="1" si="1"/>
        <v>2.8425250634044712E-2</v>
      </c>
      <c r="K116" s="270">
        <f t="shared" ref="K116:M116" ca="1" si="126">RAND()</f>
        <v>0.64790098667029528</v>
      </c>
      <c r="L116" s="270">
        <f t="shared" ca="1" si="126"/>
        <v>0.90052618152351172</v>
      </c>
      <c r="M116" s="270">
        <f t="shared" ca="1" si="126"/>
        <v>0.83939981218478243</v>
      </c>
      <c r="N116" s="291">
        <f t="shared" ca="1" si="3"/>
        <v>2055296.0189837774</v>
      </c>
      <c r="O116" s="292">
        <f ca="1">(N116-Assumptions!$C$22)/Assumptions!$C$25</f>
        <v>152.39082231222218</v>
      </c>
      <c r="P116" s="11"/>
      <c r="Q116" s="11"/>
      <c r="R116" s="11"/>
      <c r="S116" s="11"/>
      <c r="T116" s="11"/>
    </row>
    <row r="117" spans="1:20" ht="15.75" customHeight="1" x14ac:dyDescent="0.2">
      <c r="A117" s="317"/>
      <c r="B117" s="264"/>
      <c r="C117" s="264"/>
      <c r="D117" s="264"/>
      <c r="E117" s="264"/>
      <c r="F117" s="264"/>
      <c r="G117" s="264"/>
      <c r="H117" s="264"/>
      <c r="I117" s="286">
        <f t="shared" ca="1" si="0"/>
        <v>0.10191103955190045</v>
      </c>
      <c r="J117" s="286">
        <f t="shared" ca="1" si="1"/>
        <v>3.3855444932251136E-2</v>
      </c>
      <c r="K117" s="264">
        <f t="shared" ref="K117:M117" ca="1" si="127">RAND()</f>
        <v>0.97915169558028514</v>
      </c>
      <c r="L117" s="264">
        <f t="shared" ca="1" si="127"/>
        <v>0.57549923739207121</v>
      </c>
      <c r="M117" s="264">
        <f t="shared" ca="1" si="127"/>
        <v>0.96883987444994679</v>
      </c>
      <c r="N117" s="287">
        <f t="shared" ca="1" si="3"/>
        <v>3226167.517576078</v>
      </c>
      <c r="O117" s="288">
        <f ca="1">(N117-Assumptions!$C$22)/Assumptions!$C$25</f>
        <v>239.76929235642373</v>
      </c>
      <c r="P117" s="11"/>
      <c r="Q117" s="11"/>
      <c r="R117" s="11"/>
      <c r="S117" s="11"/>
      <c r="T117" s="11"/>
    </row>
    <row r="118" spans="1:20" ht="15.75" customHeight="1" x14ac:dyDescent="0.2">
      <c r="A118" s="289"/>
      <c r="B118" s="270"/>
      <c r="C118" s="270"/>
      <c r="D118" s="270"/>
      <c r="E118" s="270"/>
      <c r="F118" s="270"/>
      <c r="G118" s="270"/>
      <c r="H118" s="270"/>
      <c r="I118" s="290">
        <f t="shared" ca="1" si="0"/>
        <v>9.277232585125221E-2</v>
      </c>
      <c r="J118" s="290">
        <f t="shared" ca="1" si="1"/>
        <v>4.597526454279087E-2</v>
      </c>
      <c r="K118" s="270">
        <f t="shared" ref="K118:M118" ca="1" si="128">RAND()</f>
        <v>0.13195311559700673</v>
      </c>
      <c r="L118" s="270">
        <f t="shared" ca="1" si="128"/>
        <v>0.11480669479788463</v>
      </c>
      <c r="M118" s="270">
        <f t="shared" ca="1" si="128"/>
        <v>0.50051808748575588</v>
      </c>
      <c r="N118" s="291">
        <f t="shared" ca="1" si="3"/>
        <v>348767.94735613267</v>
      </c>
      <c r="O118" s="292">
        <f ca="1">(N118-Assumptions!$C$22)/Assumptions!$C$25</f>
        <v>25.037981145980051</v>
      </c>
      <c r="P118" s="11"/>
      <c r="Q118" s="11"/>
      <c r="R118" s="11"/>
      <c r="S118" s="11"/>
      <c r="T118" s="11"/>
    </row>
    <row r="119" spans="1:20" ht="15.75" customHeight="1" x14ac:dyDescent="0.2">
      <c r="A119" s="317"/>
      <c r="B119" s="264"/>
      <c r="C119" s="264"/>
      <c r="D119" s="264"/>
      <c r="E119" s="264"/>
      <c r="F119" s="264"/>
      <c r="G119" s="264"/>
      <c r="H119" s="264"/>
      <c r="I119" s="286">
        <f t="shared" ca="1" si="0"/>
        <v>0.10864833808422403</v>
      </c>
      <c r="J119" s="286">
        <f t="shared" ca="1" si="1"/>
        <v>4.0845686386342353E-2</v>
      </c>
      <c r="K119" s="264">
        <f t="shared" ref="K119:M119" ca="1" si="129">RAND()</f>
        <v>0.49513688604412709</v>
      </c>
      <c r="L119" s="264">
        <f t="shared" ca="1" si="129"/>
        <v>0.72368044368913331</v>
      </c>
      <c r="M119" s="264">
        <f t="shared" ca="1" si="129"/>
        <v>0.10137632270085684</v>
      </c>
      <c r="N119" s="287">
        <f t="shared" ca="1" si="3"/>
        <v>1646258.1725361357</v>
      </c>
      <c r="O119" s="288">
        <f ca="1">(N119-Assumptions!$C$22)/Assumptions!$C$25</f>
        <v>121.86560989075639</v>
      </c>
      <c r="P119" s="11"/>
      <c r="Q119" s="11"/>
      <c r="R119" s="11"/>
      <c r="S119" s="11"/>
      <c r="T119" s="11"/>
    </row>
    <row r="120" spans="1:20" ht="15.75" customHeight="1" x14ac:dyDescent="0.2">
      <c r="A120" s="289"/>
      <c r="B120" s="270"/>
      <c r="C120" s="270"/>
      <c r="D120" s="270"/>
      <c r="E120" s="270"/>
      <c r="F120" s="270"/>
      <c r="G120" s="270"/>
      <c r="H120" s="270"/>
      <c r="I120" s="290">
        <f t="shared" ca="1" si="0"/>
        <v>9.6546133278012605E-2</v>
      </c>
      <c r="J120" s="290">
        <f t="shared" ca="1" si="1"/>
        <v>3.289572390134881E-2</v>
      </c>
      <c r="K120" s="270">
        <f t="shared" ref="K120:M120" ca="1" si="130">RAND()</f>
        <v>0.7652175147801995</v>
      </c>
      <c r="L120" s="270">
        <f t="shared" ca="1" si="130"/>
        <v>0.814181952377656</v>
      </c>
      <c r="M120" s="270">
        <f t="shared" ca="1" si="130"/>
        <v>0.51706333853622766</v>
      </c>
      <c r="N120" s="291">
        <f t="shared" ca="1" si="3"/>
        <v>2218756.2802647972</v>
      </c>
      <c r="O120" s="292">
        <f ca="1">(N120-Assumptions!$C$22)/Assumptions!$C$25</f>
        <v>164.58934927349233</v>
      </c>
      <c r="P120" s="11"/>
      <c r="Q120" s="11"/>
      <c r="R120" s="11"/>
      <c r="S120" s="11"/>
      <c r="T120" s="11"/>
    </row>
    <row r="121" spans="1:20" ht="15.75" customHeight="1" x14ac:dyDescent="0.2">
      <c r="A121" s="317"/>
      <c r="B121" s="264"/>
      <c r="C121" s="264"/>
      <c r="D121" s="264"/>
      <c r="E121" s="264"/>
      <c r="F121" s="264"/>
      <c r="G121" s="264"/>
      <c r="H121" s="264"/>
      <c r="I121" s="286">
        <f t="shared" ca="1" si="0"/>
        <v>0.10305292354682384</v>
      </c>
      <c r="J121" s="286">
        <f t="shared" ca="1" si="1"/>
        <v>2.44770641814629E-2</v>
      </c>
      <c r="K121" s="264">
        <f t="shared" ref="K121:M121" ca="1" si="131">RAND()</f>
        <v>0.91132935421378036</v>
      </c>
      <c r="L121" s="264">
        <f t="shared" ca="1" si="131"/>
        <v>0.97032647179764731</v>
      </c>
      <c r="M121" s="264">
        <f t="shared" ca="1" si="131"/>
        <v>0.94306255458158139</v>
      </c>
      <c r="N121" s="287">
        <f t="shared" ca="1" si="3"/>
        <v>3170984.40707245</v>
      </c>
      <c r="O121" s="288">
        <f ca="1">(N121-Assumptions!$C$22)/Assumptions!$C$25</f>
        <v>235.65114978152613</v>
      </c>
      <c r="P121" s="11"/>
      <c r="Q121" s="11"/>
      <c r="R121" s="11"/>
      <c r="S121" s="11"/>
      <c r="T121" s="11"/>
    </row>
    <row r="122" spans="1:20" ht="15.75" customHeight="1" x14ac:dyDescent="0.2">
      <c r="A122" s="289"/>
      <c r="B122" s="270"/>
      <c r="C122" s="270"/>
      <c r="D122" s="270"/>
      <c r="E122" s="270"/>
      <c r="F122" s="270"/>
      <c r="G122" s="270"/>
      <c r="H122" s="270"/>
      <c r="I122" s="290">
        <f t="shared" ca="1" si="0"/>
        <v>0.12777998380261088</v>
      </c>
      <c r="J122" s="290">
        <f t="shared" ca="1" si="1"/>
        <v>4.2437163978822051E-2</v>
      </c>
      <c r="K122" s="270">
        <f t="shared" ref="K122:M122" ca="1" si="132">RAND()</f>
        <v>0.68228121778520479</v>
      </c>
      <c r="L122" s="270">
        <f t="shared" ca="1" si="132"/>
        <v>0.76800925917180818</v>
      </c>
      <c r="M122" s="270">
        <f t="shared" ca="1" si="132"/>
        <v>0.18834654931764983</v>
      </c>
      <c r="N122" s="291">
        <f t="shared" ca="1" si="3"/>
        <v>1307909.3204059466</v>
      </c>
      <c r="O122" s="292">
        <f ca="1">(N122-Assumptions!$C$22)/Assumptions!$C$25</f>
        <v>96.615695552682581</v>
      </c>
      <c r="P122" s="11"/>
      <c r="Q122" s="11"/>
      <c r="R122" s="11"/>
      <c r="S122" s="11"/>
      <c r="T122" s="11"/>
    </row>
    <row r="123" spans="1:20" ht="15.75" customHeight="1" x14ac:dyDescent="0.2">
      <c r="A123" s="317"/>
      <c r="B123" s="264"/>
      <c r="C123" s="264"/>
      <c r="D123" s="264"/>
      <c r="E123" s="264"/>
      <c r="F123" s="264"/>
      <c r="G123" s="264"/>
      <c r="H123" s="264"/>
      <c r="I123" s="286">
        <f t="shared" ca="1" si="0"/>
        <v>8.2807471900723753E-2</v>
      </c>
      <c r="J123" s="286">
        <f t="shared" ca="1" si="1"/>
        <v>2.9771567757576251E-2</v>
      </c>
      <c r="K123" s="264">
        <f t="shared" ref="K123:M123" ca="1" si="133">RAND()</f>
        <v>0.82724066626248194</v>
      </c>
      <c r="L123" s="264">
        <f t="shared" ca="1" si="133"/>
        <v>0.30638616599373203</v>
      </c>
      <c r="M123" s="264">
        <f t="shared" ca="1" si="133"/>
        <v>3.722135749354194E-2</v>
      </c>
      <c r="N123" s="287">
        <f t="shared" ca="1" si="3"/>
        <v>4069348.9202121329</v>
      </c>
      <c r="O123" s="288">
        <f ca="1">(N123-Assumptions!$C$22)/Assumptions!$C$25</f>
        <v>302.69327762777112</v>
      </c>
      <c r="P123" s="11"/>
      <c r="Q123" s="11"/>
      <c r="R123" s="11"/>
      <c r="S123" s="11"/>
      <c r="T123" s="11"/>
    </row>
    <row r="124" spans="1:20" ht="15.75" customHeight="1" x14ac:dyDescent="0.2">
      <c r="A124" s="289"/>
      <c r="B124" s="270"/>
      <c r="C124" s="270"/>
      <c r="D124" s="270"/>
      <c r="E124" s="270"/>
      <c r="F124" s="270"/>
      <c r="G124" s="270"/>
      <c r="H124" s="270"/>
      <c r="I124" s="290">
        <f t="shared" ca="1" si="0"/>
        <v>8.6579197362606747E-2</v>
      </c>
      <c r="J124" s="290">
        <f t="shared" ca="1" si="1"/>
        <v>3.8312739235691458E-2</v>
      </c>
      <c r="K124" s="270">
        <f t="shared" ref="K124:M124" ca="1" si="134">RAND()</f>
        <v>0.26156909232984404</v>
      </c>
      <c r="L124" s="270">
        <f t="shared" ca="1" si="134"/>
        <v>0.89470359538995292</v>
      </c>
      <c r="M124" s="270">
        <f t="shared" ca="1" si="134"/>
        <v>7.7393032778361737E-2</v>
      </c>
      <c r="N124" s="291">
        <f t="shared" ca="1" si="3"/>
        <v>2925939.690344621</v>
      </c>
      <c r="O124" s="292">
        <f ca="1">(N124-Assumptions!$C$22)/Assumptions!$C$25</f>
        <v>217.36423062273292</v>
      </c>
      <c r="P124" s="11"/>
      <c r="Q124" s="11"/>
      <c r="R124" s="11"/>
      <c r="S124" s="11"/>
      <c r="T124" s="11"/>
    </row>
    <row r="125" spans="1:20" ht="15.75" customHeight="1" x14ac:dyDescent="0.2">
      <c r="A125" s="317"/>
      <c r="B125" s="264"/>
      <c r="C125" s="264"/>
      <c r="D125" s="264"/>
      <c r="E125" s="264"/>
      <c r="F125" s="264"/>
      <c r="G125" s="264"/>
      <c r="H125" s="264"/>
      <c r="I125" s="286">
        <f t="shared" ca="1" si="0"/>
        <v>8.4253714412469316E-2</v>
      </c>
      <c r="J125" s="286">
        <f t="shared" ca="1" si="1"/>
        <v>4.4058324254029391E-2</v>
      </c>
      <c r="K125" s="264">
        <f t="shared" ref="K125:M125" ca="1" si="135">RAND()</f>
        <v>0.75808333906977421</v>
      </c>
      <c r="L125" s="264">
        <f t="shared" ca="1" si="135"/>
        <v>0.36636280653446651</v>
      </c>
      <c r="M125" s="264">
        <f t="shared" ca="1" si="135"/>
        <v>0.40763354687162068</v>
      </c>
      <c r="N125" s="287">
        <f t="shared" ca="1" si="3"/>
        <v>2776952.0096030594</v>
      </c>
      <c r="O125" s="288">
        <f ca="1">(N125-Assumptions!$C$22)/Assumptions!$C$25</f>
        <v>206.24574698530293</v>
      </c>
      <c r="P125" s="11"/>
      <c r="Q125" s="11"/>
      <c r="R125" s="11"/>
      <c r="S125" s="11"/>
      <c r="T125" s="11"/>
    </row>
    <row r="126" spans="1:20" ht="15.75" customHeight="1" x14ac:dyDescent="0.2">
      <c r="A126" s="289"/>
      <c r="B126" s="270"/>
      <c r="C126" s="270"/>
      <c r="D126" s="270"/>
      <c r="E126" s="270"/>
      <c r="F126" s="270"/>
      <c r="G126" s="270"/>
      <c r="H126" s="270"/>
      <c r="I126" s="290">
        <f t="shared" ca="1" si="0"/>
        <v>0.11115153631929733</v>
      </c>
      <c r="J126" s="290">
        <f t="shared" ca="1" si="1"/>
        <v>3.9192198844180758E-2</v>
      </c>
      <c r="K126" s="270">
        <f t="shared" ref="K126:M126" ca="1" si="136">RAND()</f>
        <v>0.55061259278110908</v>
      </c>
      <c r="L126" s="270">
        <f t="shared" ca="1" si="136"/>
        <v>0.90303947342527691</v>
      </c>
      <c r="M126" s="270">
        <f t="shared" ca="1" si="136"/>
        <v>0.40148261014524278</v>
      </c>
      <c r="N126" s="291">
        <f t="shared" ca="1" si="3"/>
        <v>1962563.1711066465</v>
      </c>
      <c r="O126" s="292">
        <f ca="1">(N126-Assumptions!$C$22)/Assumptions!$C$25</f>
        <v>145.47046053034677</v>
      </c>
      <c r="P126" s="11"/>
      <c r="Q126" s="11"/>
      <c r="R126" s="11"/>
      <c r="S126" s="11"/>
      <c r="T126" s="11"/>
    </row>
    <row r="127" spans="1:20" ht="15.75" customHeight="1" x14ac:dyDescent="0.2">
      <c r="A127" s="317"/>
      <c r="B127" s="264"/>
      <c r="C127" s="264"/>
      <c r="D127" s="264"/>
      <c r="E127" s="264"/>
      <c r="F127" s="264"/>
      <c r="G127" s="264"/>
      <c r="H127" s="264"/>
      <c r="I127" s="286">
        <f t="shared" ca="1" si="0"/>
        <v>0.10855577517815168</v>
      </c>
      <c r="J127" s="286">
        <f t="shared" ca="1" si="1"/>
        <v>0.02</v>
      </c>
      <c r="K127" s="264">
        <f t="shared" ref="K127:M127" ca="1" si="137">RAND()</f>
        <v>0.94839706244149602</v>
      </c>
      <c r="L127" s="264">
        <f t="shared" ca="1" si="137"/>
        <v>0.85642410852021789</v>
      </c>
      <c r="M127" s="264">
        <f t="shared" ca="1" si="137"/>
        <v>0.82791607103689524</v>
      </c>
      <c r="N127" s="287">
        <f t="shared" ca="1" si="3"/>
        <v>2785200.0347177014</v>
      </c>
      <c r="O127" s="288">
        <f ca="1">(N127-Assumptions!$C$22)/Assumptions!$C$25</f>
        <v>206.86127124758966</v>
      </c>
      <c r="P127" s="11"/>
      <c r="Q127" s="11"/>
      <c r="R127" s="11"/>
      <c r="S127" s="11"/>
      <c r="T127" s="11"/>
    </row>
    <row r="128" spans="1:20" ht="15.75" customHeight="1" x14ac:dyDescent="0.2">
      <c r="A128" s="289"/>
      <c r="B128" s="270"/>
      <c r="C128" s="270"/>
      <c r="D128" s="270"/>
      <c r="E128" s="270"/>
      <c r="F128" s="270"/>
      <c r="G128" s="270"/>
      <c r="H128" s="270"/>
      <c r="I128" s="290">
        <f t="shared" ca="1" si="0"/>
        <v>7.2261070550329376E-2</v>
      </c>
      <c r="J128" s="290">
        <f t="shared" ca="1" si="1"/>
        <v>4.9895488517029345E-2</v>
      </c>
      <c r="K128" s="270">
        <f t="shared" ref="K128:M128" ca="1" si="138">RAND()</f>
        <v>0.74384493460071932</v>
      </c>
      <c r="L128" s="270">
        <f t="shared" ca="1" si="138"/>
        <v>9.5406603969030224E-2</v>
      </c>
      <c r="M128" s="270">
        <f t="shared" ca="1" si="138"/>
        <v>0.53267441373306834</v>
      </c>
      <c r="N128" s="291">
        <f t="shared" ca="1" si="3"/>
        <v>3563756.6711651403</v>
      </c>
      <c r="O128" s="292">
        <f ca="1">(N128-Assumptions!$C$22)/Assumptions!$C$25</f>
        <v>264.96251277351791</v>
      </c>
      <c r="P128" s="11"/>
      <c r="Q128" s="11"/>
      <c r="R128" s="11"/>
      <c r="S128" s="11"/>
      <c r="T128" s="11"/>
    </row>
    <row r="129" spans="1:20" ht="15.75" customHeight="1" x14ac:dyDescent="0.2">
      <c r="A129" s="317"/>
      <c r="B129" s="264"/>
      <c r="C129" s="264"/>
      <c r="D129" s="264"/>
      <c r="E129" s="264"/>
      <c r="F129" s="264"/>
      <c r="G129" s="264"/>
      <c r="H129" s="264"/>
      <c r="I129" s="286">
        <f t="shared" ca="1" si="0"/>
        <v>7.8057374215968714E-2</v>
      </c>
      <c r="J129" s="286">
        <f t="shared" ca="1" si="1"/>
        <v>4.2498117193938048E-2</v>
      </c>
      <c r="K129" s="264">
        <f t="shared" ref="K129:M129" ca="1" si="139">RAND()</f>
        <v>0.64932676824164259</v>
      </c>
      <c r="L129" s="264">
        <f t="shared" ca="1" si="139"/>
        <v>0.56492433159785393</v>
      </c>
      <c r="M129" s="264">
        <f t="shared" ca="1" si="139"/>
        <v>0.45256730899037645</v>
      </c>
      <c r="N129" s="287">
        <f t="shared" ca="1" si="3"/>
        <v>3139004.5469202138</v>
      </c>
      <c r="O129" s="288">
        <f ca="1">(N129-Assumptions!$C$22)/Assumptions!$C$25</f>
        <v>233.26459305374729</v>
      </c>
      <c r="P129" s="11"/>
      <c r="Q129" s="11"/>
      <c r="R129" s="11"/>
      <c r="S129" s="11"/>
      <c r="T129" s="11"/>
    </row>
    <row r="130" spans="1:20" ht="15.75" customHeight="1" x14ac:dyDescent="0.2">
      <c r="A130" s="289"/>
      <c r="B130" s="270"/>
      <c r="C130" s="270"/>
      <c r="D130" s="270"/>
      <c r="E130" s="270"/>
      <c r="F130" s="270"/>
      <c r="G130" s="270"/>
      <c r="H130" s="270"/>
      <c r="I130" s="290">
        <f t="shared" ca="1" si="0"/>
        <v>8.4826426693963952E-2</v>
      </c>
      <c r="J130" s="290">
        <f t="shared" ca="1" si="1"/>
        <v>3.9320879147986119E-2</v>
      </c>
      <c r="K130" s="270">
        <f t="shared" ref="K130:M130" ca="1" si="140">RAND()</f>
        <v>0.39284529443718341</v>
      </c>
      <c r="L130" s="270">
        <f t="shared" ca="1" si="140"/>
        <v>0.47859787203338511</v>
      </c>
      <c r="M130" s="270">
        <f t="shared" ca="1" si="140"/>
        <v>7.6545726071934328E-2</v>
      </c>
      <c r="N130" s="291">
        <f t="shared" ca="1" si="3"/>
        <v>2452902.4590788553</v>
      </c>
      <c r="O130" s="292">
        <f ca="1">(N130-Assumptions!$C$22)/Assumptions!$C$25</f>
        <v>182.06294470737726</v>
      </c>
      <c r="P130" s="11"/>
      <c r="Q130" s="11"/>
      <c r="R130" s="11"/>
      <c r="S130" s="11"/>
      <c r="T130" s="11"/>
    </row>
    <row r="131" spans="1:20" ht="15.75" customHeight="1" x14ac:dyDescent="0.2">
      <c r="A131" s="317"/>
      <c r="B131" s="264"/>
      <c r="C131" s="264"/>
      <c r="D131" s="264"/>
      <c r="E131" s="264"/>
      <c r="F131" s="264"/>
      <c r="G131" s="264"/>
      <c r="H131" s="264"/>
      <c r="I131" s="286">
        <f t="shared" ca="1" si="0"/>
        <v>9.7675777288967286E-2</v>
      </c>
      <c r="J131" s="286">
        <f t="shared" ca="1" si="1"/>
        <v>4.634510541857665E-2</v>
      </c>
      <c r="K131" s="264">
        <f t="shared" ref="K131:M131" ca="1" si="141">RAND()</f>
        <v>0.25590242889934389</v>
      </c>
      <c r="L131" s="264">
        <f t="shared" ca="1" si="141"/>
        <v>0.15500303663072967</v>
      </c>
      <c r="M131" s="264">
        <f t="shared" ca="1" si="141"/>
        <v>0.78290894762304064</v>
      </c>
      <c r="N131" s="287">
        <f t="shared" ca="1" si="3"/>
        <v>1759450.7584428282</v>
      </c>
      <c r="O131" s="288">
        <f ca="1">(N131-Assumptions!$C$22)/Assumptions!$C$25</f>
        <v>130.31281779424091</v>
      </c>
      <c r="P131" s="11"/>
      <c r="Q131" s="11"/>
      <c r="R131" s="11"/>
      <c r="S131" s="11"/>
      <c r="T131" s="11"/>
    </row>
    <row r="132" spans="1:20" ht="15.75" customHeight="1" x14ac:dyDescent="0.2">
      <c r="A132" s="289"/>
      <c r="B132" s="270"/>
      <c r="C132" s="270"/>
      <c r="D132" s="270"/>
      <c r="E132" s="270"/>
      <c r="F132" s="270"/>
      <c r="G132" s="270"/>
      <c r="H132" s="270"/>
      <c r="I132" s="290">
        <f t="shared" ca="1" si="0"/>
        <v>8.5140480767045904E-2</v>
      </c>
      <c r="J132" s="290">
        <f t="shared" ca="1" si="1"/>
        <v>2.8432037772213169E-2</v>
      </c>
      <c r="K132" s="270">
        <f t="shared" ref="K132:M132" ca="1" si="142">RAND()</f>
        <v>0.34808826570871954</v>
      </c>
      <c r="L132" s="270">
        <f t="shared" ca="1" si="142"/>
        <v>0.50679641218532534</v>
      </c>
      <c r="M132" s="270">
        <f t="shared" ca="1" si="142"/>
        <v>0.13406133593202518</v>
      </c>
      <c r="N132" s="291">
        <f t="shared" ca="1" si="3"/>
        <v>1968325.4129800329</v>
      </c>
      <c r="O132" s="292">
        <f ca="1">(N132-Assumptions!$C$22)/Assumptions!$C$25</f>
        <v>145.90047858059947</v>
      </c>
      <c r="P132" s="11"/>
      <c r="Q132" s="11"/>
      <c r="R132" s="11"/>
      <c r="S132" s="11"/>
      <c r="T132" s="11"/>
    </row>
    <row r="133" spans="1:20" ht="15.75" customHeight="1" x14ac:dyDescent="0.2">
      <c r="A133" s="317"/>
      <c r="B133" s="264"/>
      <c r="C133" s="264"/>
      <c r="D133" s="264"/>
      <c r="E133" s="264"/>
      <c r="F133" s="264"/>
      <c r="G133" s="264"/>
      <c r="H133" s="264"/>
      <c r="I133" s="286">
        <f t="shared" ca="1" si="0"/>
        <v>8.2840737447923016E-2</v>
      </c>
      <c r="J133" s="286">
        <f t="shared" ca="1" si="1"/>
        <v>2.6994352542777218E-2</v>
      </c>
      <c r="K133" s="264">
        <f t="shared" ref="K133:M133" ca="1" si="143">RAND()</f>
        <v>0.53567154908567849</v>
      </c>
      <c r="L133" s="264">
        <f t="shared" ca="1" si="143"/>
        <v>0.40254368824716558</v>
      </c>
      <c r="M133" s="264">
        <f t="shared" ca="1" si="143"/>
        <v>0.66563475282279616</v>
      </c>
      <c r="N133" s="287">
        <f t="shared" ca="1" si="3"/>
        <v>2020552.3140580526</v>
      </c>
      <c r="O133" s="288">
        <f ca="1">(N133-Assumptions!$C$22)/Assumptions!$C$25</f>
        <v>149.79800851179496</v>
      </c>
      <c r="P133" s="11"/>
      <c r="Q133" s="11"/>
      <c r="R133" s="11"/>
      <c r="S133" s="11"/>
      <c r="T133" s="11"/>
    </row>
    <row r="134" spans="1:20" ht="15.75" customHeight="1" x14ac:dyDescent="0.2">
      <c r="A134" s="289"/>
      <c r="B134" s="270"/>
      <c r="C134" s="270"/>
      <c r="D134" s="270"/>
      <c r="E134" s="270"/>
      <c r="F134" s="270"/>
      <c r="G134" s="270"/>
      <c r="H134" s="270"/>
      <c r="I134" s="290">
        <f t="shared" ca="1" si="0"/>
        <v>8.4431220336109114E-2</v>
      </c>
      <c r="J134" s="290">
        <f t="shared" ca="1" si="1"/>
        <v>5.0030402365181442E-2</v>
      </c>
      <c r="K134" s="270">
        <f t="shared" ref="K134:M134" ca="1" si="144">RAND()</f>
        <v>0.60066250304096735</v>
      </c>
      <c r="L134" s="270">
        <f t="shared" ca="1" si="144"/>
        <v>0.44191377835402235</v>
      </c>
      <c r="M134" s="270">
        <f t="shared" ca="1" si="144"/>
        <v>0.75901002501088266</v>
      </c>
      <c r="N134" s="291">
        <f t="shared" ca="1" si="3"/>
        <v>3280170.3246484208</v>
      </c>
      <c r="O134" s="292">
        <f ca="1">(N134-Assumptions!$C$22)/Assumptions!$C$25</f>
        <v>243.79935258570305</v>
      </c>
      <c r="P134" s="11"/>
      <c r="Q134" s="11"/>
      <c r="R134" s="11"/>
      <c r="S134" s="11"/>
      <c r="T134" s="11"/>
    </row>
    <row r="135" spans="1:20" ht="15.75" customHeight="1" x14ac:dyDescent="0.2">
      <c r="A135" s="317"/>
      <c r="B135" s="264"/>
      <c r="C135" s="264"/>
      <c r="D135" s="264"/>
      <c r="E135" s="264"/>
      <c r="F135" s="264"/>
      <c r="G135" s="264"/>
      <c r="H135" s="264"/>
      <c r="I135" s="286">
        <f t="shared" ca="1" si="0"/>
        <v>0.12488933563981933</v>
      </c>
      <c r="J135" s="286">
        <f t="shared" ca="1" si="1"/>
        <v>3.3228212501186148E-2</v>
      </c>
      <c r="K135" s="264">
        <f t="shared" ref="K135:M135" ca="1" si="145">RAND()</f>
        <v>0.71401643526711789</v>
      </c>
      <c r="L135" s="264">
        <f t="shared" ca="1" si="145"/>
        <v>0.71461711835264352</v>
      </c>
      <c r="M135" s="264">
        <f t="shared" ca="1" si="145"/>
        <v>1.6893497613911235E-3</v>
      </c>
      <c r="N135" s="287">
        <f t="shared" ca="1" si="3"/>
        <v>1217753.6741333373</v>
      </c>
      <c r="O135" s="288">
        <f ca="1">(N135-Assumptions!$C$22)/Assumptions!$C$25</f>
        <v>89.887662248756513</v>
      </c>
      <c r="P135" s="11"/>
      <c r="Q135" s="11"/>
      <c r="R135" s="11"/>
      <c r="S135" s="11"/>
      <c r="T135" s="11"/>
    </row>
    <row r="136" spans="1:20" ht="15.75" customHeight="1" x14ac:dyDescent="0.2">
      <c r="A136" s="289"/>
      <c r="B136" s="270"/>
      <c r="C136" s="270"/>
      <c r="D136" s="270"/>
      <c r="E136" s="270"/>
      <c r="F136" s="270"/>
      <c r="G136" s="270"/>
      <c r="H136" s="270"/>
      <c r="I136" s="290">
        <f t="shared" ca="1" si="0"/>
        <v>0.06</v>
      </c>
      <c r="J136" s="290">
        <f t="shared" ca="1" si="1"/>
        <v>3.8118932688983496E-2</v>
      </c>
      <c r="K136" s="270">
        <f t="shared" ref="K136:M136" ca="1" si="146">RAND()</f>
        <v>0.43139716644086779</v>
      </c>
      <c r="L136" s="270">
        <f t="shared" ca="1" si="146"/>
        <v>0.29590334291609677</v>
      </c>
      <c r="M136" s="270">
        <f t="shared" ca="1" si="146"/>
        <v>0.77146023338314917</v>
      </c>
      <c r="N136" s="291">
        <f t="shared" ca="1" si="3"/>
        <v>3612551.5821495499</v>
      </c>
      <c r="O136" s="292">
        <f ca="1">(N136-Assumptions!$C$22)/Assumptions!$C$25</f>
        <v>268.60392404101117</v>
      </c>
      <c r="P136" s="11"/>
      <c r="Q136" s="11"/>
      <c r="R136" s="11"/>
      <c r="S136" s="11"/>
      <c r="T136" s="11"/>
    </row>
    <row r="137" spans="1:20" ht="15.75" customHeight="1" x14ac:dyDescent="0.2">
      <c r="A137" s="317"/>
      <c r="B137" s="264"/>
      <c r="C137" s="264"/>
      <c r="D137" s="264"/>
      <c r="E137" s="264"/>
      <c r="F137" s="264"/>
      <c r="G137" s="264"/>
      <c r="H137" s="264"/>
      <c r="I137" s="286">
        <f t="shared" ca="1" si="0"/>
        <v>0.10767732338227441</v>
      </c>
      <c r="J137" s="286">
        <f t="shared" ca="1" si="1"/>
        <v>5.0429544398601013E-2</v>
      </c>
      <c r="K137" s="264">
        <f t="shared" ref="K137:M137" ca="1" si="147">RAND()</f>
        <v>0.12655293295899495</v>
      </c>
      <c r="L137" s="264">
        <f t="shared" ca="1" si="147"/>
        <v>0.64230762068209324</v>
      </c>
      <c r="M137" s="264">
        <f t="shared" ca="1" si="147"/>
        <v>0.51814026958712023</v>
      </c>
      <c r="N137" s="287">
        <f t="shared" ca="1" si="3"/>
        <v>678595.19448013173</v>
      </c>
      <c r="O137" s="288">
        <f ca="1">(N137-Assumptions!$C$22)/Assumptions!$C$25</f>
        <v>49.651954811950127</v>
      </c>
      <c r="P137" s="11"/>
      <c r="Q137" s="11"/>
      <c r="R137" s="11"/>
      <c r="S137" s="11"/>
      <c r="T137" s="11"/>
    </row>
    <row r="138" spans="1:20" ht="15.75" customHeight="1" x14ac:dyDescent="0.2">
      <c r="A138" s="289"/>
      <c r="B138" s="270"/>
      <c r="C138" s="270"/>
      <c r="D138" s="270"/>
      <c r="E138" s="270"/>
      <c r="F138" s="270"/>
      <c r="G138" s="270"/>
      <c r="H138" s="270"/>
      <c r="I138" s="290">
        <f t="shared" ca="1" si="0"/>
        <v>9.1884345593221214E-2</v>
      </c>
      <c r="J138" s="290">
        <f t="shared" ca="1" si="1"/>
        <v>5.5E-2</v>
      </c>
      <c r="K138" s="270">
        <f t="shared" ref="K138:M138" ca="1" si="148">RAND()</f>
        <v>0.88359275006486682</v>
      </c>
      <c r="L138" s="270">
        <f t="shared" ca="1" si="148"/>
        <v>0.52847624869842469</v>
      </c>
      <c r="M138" s="270">
        <f t="shared" ca="1" si="148"/>
        <v>0.90197352232291417</v>
      </c>
      <c r="N138" s="291">
        <f t="shared" ca="1" si="3"/>
        <v>5952626.9266815865</v>
      </c>
      <c r="O138" s="292">
        <f ca="1">(N138-Assumptions!$C$22)/Assumptions!$C$25</f>
        <v>443.23641243892439</v>
      </c>
      <c r="P138" s="11"/>
      <c r="Q138" s="11"/>
      <c r="R138" s="11"/>
      <c r="S138" s="11"/>
      <c r="T138" s="11"/>
    </row>
    <row r="139" spans="1:20" ht="15.75" customHeight="1" x14ac:dyDescent="0.2">
      <c r="A139" s="317"/>
      <c r="B139" s="264"/>
      <c r="C139" s="264"/>
      <c r="D139" s="264"/>
      <c r="E139" s="264"/>
      <c r="F139" s="264"/>
      <c r="G139" s="264"/>
      <c r="H139" s="264"/>
      <c r="I139" s="286">
        <f t="shared" ca="1" si="0"/>
        <v>9.8792230200034414E-2</v>
      </c>
      <c r="J139" s="286">
        <f t="shared" ca="1" si="1"/>
        <v>2.8529616876684254E-2</v>
      </c>
      <c r="K139" s="264">
        <f t="shared" ref="K139:M139" ca="1" si="149">RAND()</f>
        <v>0.81147635961909104</v>
      </c>
      <c r="L139" s="264">
        <f t="shared" ca="1" si="149"/>
        <v>0.52814497283010819</v>
      </c>
      <c r="M139" s="264">
        <f t="shared" ca="1" si="149"/>
        <v>0.51330025512464794</v>
      </c>
      <c r="N139" s="287">
        <f t="shared" ca="1" si="3"/>
        <v>3071642.0732057821</v>
      </c>
      <c r="O139" s="288">
        <f ca="1">(N139-Assumptions!$C$22)/Assumptions!$C$25</f>
        <v>228.2375427765509</v>
      </c>
      <c r="P139" s="11"/>
      <c r="Q139" s="11"/>
      <c r="R139" s="11"/>
      <c r="S139" s="11"/>
      <c r="T139" s="11"/>
    </row>
    <row r="140" spans="1:20" ht="15.75" customHeight="1" x14ac:dyDescent="0.2">
      <c r="A140" s="289"/>
      <c r="B140" s="270"/>
      <c r="C140" s="270"/>
      <c r="D140" s="270"/>
      <c r="E140" s="270"/>
      <c r="F140" s="270"/>
      <c r="G140" s="270"/>
      <c r="H140" s="270"/>
      <c r="I140" s="290">
        <f t="shared" ca="1" si="0"/>
        <v>8.78211798947717E-2</v>
      </c>
      <c r="J140" s="290">
        <f t="shared" ca="1" si="1"/>
        <v>3.0947652072800161E-2</v>
      </c>
      <c r="K140" s="270">
        <f t="shared" ref="K140:M140" ca="1" si="150">RAND()</f>
        <v>0.73981445870791329</v>
      </c>
      <c r="L140" s="270">
        <f t="shared" ca="1" si="150"/>
        <v>0.40497058083327664</v>
      </c>
      <c r="M140" s="270">
        <f t="shared" ca="1" si="150"/>
        <v>0.90056786478201456</v>
      </c>
      <c r="N140" s="291">
        <f t="shared" ca="1" si="3"/>
        <v>2028321.846539998</v>
      </c>
      <c r="O140" s="292">
        <f ca="1">(N140-Assumptions!$C$22)/Assumptions!$C$25</f>
        <v>150.37782436865658</v>
      </c>
      <c r="P140" s="11"/>
      <c r="Q140" s="11"/>
      <c r="R140" s="11"/>
      <c r="S140" s="11"/>
      <c r="T140" s="11"/>
    </row>
    <row r="141" spans="1:20" ht="15.75" customHeight="1" x14ac:dyDescent="0.2">
      <c r="A141" s="317"/>
      <c r="B141" s="264"/>
      <c r="C141" s="264"/>
      <c r="D141" s="264"/>
      <c r="E141" s="264"/>
      <c r="F141" s="264"/>
      <c r="G141" s="264"/>
      <c r="H141" s="264"/>
      <c r="I141" s="286">
        <f t="shared" ca="1" si="0"/>
        <v>9.0662833657687139E-2</v>
      </c>
      <c r="J141" s="286">
        <f t="shared" ca="1" si="1"/>
        <v>4.0630888514904803E-2</v>
      </c>
      <c r="K141" s="264">
        <f t="shared" ref="K141:M141" ca="1" si="151">RAND()</f>
        <v>0.15015689308732139</v>
      </c>
      <c r="L141" s="264">
        <f t="shared" ca="1" si="151"/>
        <v>0.26889895697479482</v>
      </c>
      <c r="M141" s="264">
        <f t="shared" ca="1" si="151"/>
        <v>0.88031013935873215</v>
      </c>
      <c r="N141" s="287">
        <f t="shared" ca="1" si="3"/>
        <v>350599.75660354493</v>
      </c>
      <c r="O141" s="288">
        <f ca="1">(N141-Assumptions!$C$22)/Assumptions!$C$25</f>
        <v>25.174683328622756</v>
      </c>
      <c r="P141" s="11"/>
      <c r="Q141" s="11"/>
      <c r="R141" s="11"/>
      <c r="S141" s="11"/>
      <c r="T141" s="11"/>
    </row>
    <row r="142" spans="1:20" ht="15.75" customHeight="1" x14ac:dyDescent="0.2">
      <c r="A142" s="289"/>
      <c r="B142" s="270"/>
      <c r="C142" s="270"/>
      <c r="D142" s="270"/>
      <c r="E142" s="270"/>
      <c r="F142" s="270"/>
      <c r="G142" s="270"/>
      <c r="H142" s="270"/>
      <c r="I142" s="290">
        <f t="shared" ca="1" si="0"/>
        <v>0.10158033531592299</v>
      </c>
      <c r="J142" s="290">
        <f t="shared" ca="1" si="1"/>
        <v>3.7841201101194988E-2</v>
      </c>
      <c r="K142" s="270">
        <f t="shared" ref="K142:M142" ca="1" si="152">RAND()</f>
        <v>0.84238281369320456</v>
      </c>
      <c r="L142" s="270">
        <f t="shared" ca="1" si="152"/>
        <v>0.26001782533029205</v>
      </c>
      <c r="M142" s="270">
        <f t="shared" ca="1" si="152"/>
        <v>0.62514838048808263</v>
      </c>
      <c r="N142" s="291">
        <f t="shared" ca="1" si="3"/>
        <v>3051731.4320363882</v>
      </c>
      <c r="O142" s="292">
        <f ca="1">(N142-Assumptions!$C$22)/Assumptions!$C$25</f>
        <v>226.75167403256629</v>
      </c>
      <c r="P142" s="11"/>
      <c r="Q142" s="11"/>
      <c r="R142" s="11"/>
      <c r="S142" s="11"/>
      <c r="T142" s="11"/>
    </row>
    <row r="143" spans="1:20" ht="15.75" customHeight="1" x14ac:dyDescent="0.2">
      <c r="A143" s="317"/>
      <c r="B143" s="264"/>
      <c r="C143" s="264"/>
      <c r="D143" s="264"/>
      <c r="E143" s="264"/>
      <c r="F143" s="264"/>
      <c r="G143" s="264"/>
      <c r="H143" s="264"/>
      <c r="I143" s="286">
        <f t="shared" ca="1" si="0"/>
        <v>8.8585309637231172E-2</v>
      </c>
      <c r="J143" s="286">
        <f t="shared" ca="1" si="1"/>
        <v>4.5248719966346204E-2</v>
      </c>
      <c r="K143" s="264">
        <f t="shared" ref="K143:M143" ca="1" si="153">RAND()</f>
        <v>0.96099506565089321</v>
      </c>
      <c r="L143" s="264">
        <f t="shared" ca="1" si="153"/>
        <v>0.37606920194834115</v>
      </c>
      <c r="M143" s="264">
        <f t="shared" ca="1" si="153"/>
        <v>0.7231958844213312</v>
      </c>
      <c r="N143" s="287">
        <f t="shared" ca="1" si="3"/>
        <v>5008273.0016436363</v>
      </c>
      <c r="O143" s="288">
        <f ca="1">(N143-Assumptions!$C$22)/Assumptions!$C$25</f>
        <v>372.76223892862959</v>
      </c>
      <c r="P143" s="11"/>
      <c r="Q143" s="11"/>
      <c r="R143" s="11"/>
      <c r="S143" s="11"/>
      <c r="T143" s="11"/>
    </row>
    <row r="144" spans="1:20" ht="15.75" customHeight="1" x14ac:dyDescent="0.2">
      <c r="A144" s="289"/>
      <c r="B144" s="270"/>
      <c r="C144" s="270"/>
      <c r="D144" s="270"/>
      <c r="E144" s="270"/>
      <c r="F144" s="270"/>
      <c r="G144" s="270"/>
      <c r="H144" s="270"/>
      <c r="I144" s="290">
        <f t="shared" ca="1" si="0"/>
        <v>8.3905470051681058E-2</v>
      </c>
      <c r="J144" s="290">
        <f t="shared" ca="1" si="1"/>
        <v>3.0224360014820071E-2</v>
      </c>
      <c r="K144" s="270">
        <f t="shared" ref="K144:M144" ca="1" si="154">RAND()</f>
        <v>4.5588159961785557E-2</v>
      </c>
      <c r="L144" s="270">
        <f t="shared" ca="1" si="154"/>
        <v>0.62237634420010302</v>
      </c>
      <c r="M144" s="270">
        <f t="shared" ca="1" si="154"/>
        <v>0.40144615637158887</v>
      </c>
      <c r="N144" s="291">
        <f t="shared" ca="1" si="3"/>
        <v>723682.27270832891</v>
      </c>
      <c r="O144" s="292">
        <f ca="1">(N144-Assumptions!$C$22)/Assumptions!$C$25</f>
        <v>53.016662142412606</v>
      </c>
      <c r="P144" s="11"/>
      <c r="Q144" s="11"/>
      <c r="R144" s="11"/>
      <c r="S144" s="11"/>
      <c r="T144" s="11"/>
    </row>
    <row r="145" spans="1:20" ht="15.75" customHeight="1" x14ac:dyDescent="0.2">
      <c r="A145" s="317"/>
      <c r="B145" s="264"/>
      <c r="C145" s="264"/>
      <c r="D145" s="264"/>
      <c r="E145" s="264"/>
      <c r="F145" s="264"/>
      <c r="G145" s="264"/>
      <c r="H145" s="264"/>
      <c r="I145" s="286">
        <f t="shared" ca="1" si="0"/>
        <v>0.06</v>
      </c>
      <c r="J145" s="286">
        <f t="shared" ca="1" si="1"/>
        <v>5.5E-2</v>
      </c>
      <c r="K145" s="264">
        <f t="shared" ref="K145:M145" ca="1" si="155">RAND()</f>
        <v>0.70879871948003992</v>
      </c>
      <c r="L145" s="264">
        <f t="shared" ca="1" si="155"/>
        <v>0.91285263759237512</v>
      </c>
      <c r="M145" s="264">
        <f t="shared" ca="1" si="155"/>
        <v>0.2762257281553383</v>
      </c>
      <c r="N145" s="287">
        <f t="shared" ca="1" si="3"/>
        <v>5648989.8218359249</v>
      </c>
      <c r="O145" s="288">
        <f ca="1">(N145-Assumptions!$C$22)/Assumptions!$C$25</f>
        <v>420.57692700268097</v>
      </c>
      <c r="P145" s="11"/>
      <c r="Q145" s="11"/>
      <c r="R145" s="11"/>
      <c r="S145" s="11"/>
      <c r="T145" s="11"/>
    </row>
    <row r="146" spans="1:20" ht="15.75" customHeight="1" x14ac:dyDescent="0.2">
      <c r="A146" s="289"/>
      <c r="B146" s="270"/>
      <c r="C146" s="270"/>
      <c r="D146" s="270"/>
      <c r="E146" s="270"/>
      <c r="F146" s="270"/>
      <c r="G146" s="270"/>
      <c r="H146" s="270"/>
      <c r="I146" s="290">
        <f t="shared" ca="1" si="0"/>
        <v>0.11571302555257972</v>
      </c>
      <c r="J146" s="290">
        <f t="shared" ca="1" si="1"/>
        <v>4.2105249612398511E-2</v>
      </c>
      <c r="K146" s="270">
        <f t="shared" ref="K146:M146" ca="1" si="156">RAND()</f>
        <v>0.41747423308696163</v>
      </c>
      <c r="L146" s="270">
        <f t="shared" ca="1" si="156"/>
        <v>0.80377769727747372</v>
      </c>
      <c r="M146" s="270">
        <f t="shared" ca="1" si="156"/>
        <v>0.11717282916846361</v>
      </c>
      <c r="N146" s="291">
        <f t="shared" ca="1" si="3"/>
        <v>1918611.7735803782</v>
      </c>
      <c r="O146" s="292">
        <f ca="1">(N146-Assumptions!$C$22)/Assumptions!$C$25</f>
        <v>142.190505491073</v>
      </c>
      <c r="P146" s="11"/>
      <c r="Q146" s="11"/>
      <c r="R146" s="11"/>
      <c r="S146" s="11"/>
      <c r="T146" s="11"/>
    </row>
    <row r="147" spans="1:20" ht="15.75" customHeight="1" x14ac:dyDescent="0.2">
      <c r="A147" s="317"/>
      <c r="B147" s="264"/>
      <c r="C147" s="264"/>
      <c r="D147" s="264"/>
      <c r="E147" s="264"/>
      <c r="F147" s="264"/>
      <c r="G147" s="264"/>
      <c r="H147" s="264"/>
      <c r="I147" s="286">
        <f t="shared" ca="1" si="0"/>
        <v>0.10169190316386006</v>
      </c>
      <c r="J147" s="286">
        <f t="shared" ca="1" si="1"/>
        <v>5.3847660588770808E-2</v>
      </c>
      <c r="K147" s="264">
        <f t="shared" ref="K147:M147" ca="1" si="157">RAND()</f>
        <v>0.19241653213967513</v>
      </c>
      <c r="L147" s="264">
        <f t="shared" ca="1" si="157"/>
        <v>5.776975328501921E-2</v>
      </c>
      <c r="M147" s="264">
        <f t="shared" ca="1" si="157"/>
        <v>0.69595896857963169</v>
      </c>
      <c r="N147" s="287">
        <f t="shared" ca="1" si="3"/>
        <v>366631.11056531704</v>
      </c>
      <c r="O147" s="288">
        <f ca="1">(N147-Assumptions!$C$22)/Assumptions!$C$25</f>
        <v>26.371053027262466</v>
      </c>
      <c r="P147" s="11"/>
      <c r="Q147" s="11"/>
      <c r="R147" s="11"/>
      <c r="S147" s="11"/>
      <c r="T147" s="11"/>
    </row>
    <row r="148" spans="1:20" ht="15.75" customHeight="1" x14ac:dyDescent="0.2">
      <c r="A148" s="289"/>
      <c r="B148" s="270"/>
      <c r="C148" s="270"/>
      <c r="D148" s="270"/>
      <c r="E148" s="270"/>
      <c r="F148" s="270"/>
      <c r="G148" s="270"/>
      <c r="H148" s="270"/>
      <c r="I148" s="290">
        <f t="shared" ca="1" si="0"/>
        <v>8.4419023390183839E-2</v>
      </c>
      <c r="J148" s="290">
        <f t="shared" ca="1" si="1"/>
        <v>3.7534117470328324E-2</v>
      </c>
      <c r="K148" s="270">
        <f t="shared" ref="K148:M148" ca="1" si="158">RAND()</f>
        <v>0.54628980258722648</v>
      </c>
      <c r="L148" s="270">
        <f t="shared" ca="1" si="158"/>
        <v>5.2758969691874991E-2</v>
      </c>
      <c r="M148" s="270">
        <f t="shared" ca="1" si="158"/>
        <v>0.62957729410094587</v>
      </c>
      <c r="N148" s="291">
        <f t="shared" ca="1" si="3"/>
        <v>1926287.1020391944</v>
      </c>
      <c r="O148" s="292">
        <f ca="1">(N148-Assumptions!$C$22)/Assumptions!$C$25</f>
        <v>142.76329119695481</v>
      </c>
      <c r="P148" s="11"/>
      <c r="Q148" s="11"/>
      <c r="R148" s="11"/>
      <c r="S148" s="11"/>
      <c r="T148" s="11"/>
    </row>
    <row r="149" spans="1:20" ht="15.75" customHeight="1" x14ac:dyDescent="0.2">
      <c r="A149" s="317"/>
      <c r="B149" s="264"/>
      <c r="C149" s="264"/>
      <c r="D149" s="264"/>
      <c r="E149" s="264"/>
      <c r="F149" s="264"/>
      <c r="G149" s="264"/>
      <c r="H149" s="264"/>
      <c r="I149" s="286">
        <f t="shared" ca="1" si="0"/>
        <v>8.3715975450300267E-2</v>
      </c>
      <c r="J149" s="286">
        <f t="shared" ca="1" si="1"/>
        <v>3.0808359730489936E-2</v>
      </c>
      <c r="K149" s="264">
        <f t="shared" ref="K149:M149" ca="1" si="159">RAND()</f>
        <v>0.78925602154351038</v>
      </c>
      <c r="L149" s="264">
        <f t="shared" ca="1" si="159"/>
        <v>0.60698257937319178</v>
      </c>
      <c r="M149" s="264">
        <f t="shared" ca="1" si="159"/>
        <v>0.23796482160026167</v>
      </c>
      <c r="N149" s="287">
        <f t="shared" ca="1" si="3"/>
        <v>2109727.8332930887</v>
      </c>
      <c r="O149" s="288">
        <f ca="1">(N149-Assumptions!$C$22)/Assumptions!$C$25</f>
        <v>156.45289800694692</v>
      </c>
      <c r="P149" s="11"/>
      <c r="Q149" s="11"/>
      <c r="R149" s="11"/>
      <c r="S149" s="11"/>
      <c r="T149" s="11"/>
    </row>
    <row r="150" spans="1:20" ht="15.75" customHeight="1" x14ac:dyDescent="0.2">
      <c r="A150" s="289"/>
      <c r="B150" s="270"/>
      <c r="C150" s="270"/>
      <c r="D150" s="270"/>
      <c r="E150" s="270"/>
      <c r="F150" s="270"/>
      <c r="G150" s="270"/>
      <c r="H150" s="270"/>
      <c r="I150" s="290">
        <f t="shared" ca="1" si="0"/>
        <v>0.1066064375039258</v>
      </c>
      <c r="J150" s="290">
        <f t="shared" ca="1" si="1"/>
        <v>5.0030564441435131E-2</v>
      </c>
      <c r="K150" s="270">
        <f t="shared" ref="K150:M150" ca="1" si="160">RAND()</f>
        <v>0.33913848790759871</v>
      </c>
      <c r="L150" s="270">
        <f t="shared" ca="1" si="160"/>
        <v>0.52531673797844292</v>
      </c>
      <c r="M150" s="270">
        <f t="shared" ca="1" si="160"/>
        <v>0.77403263134934452</v>
      </c>
      <c r="N150" s="291">
        <f t="shared" ca="1" si="3"/>
        <v>1994499.3535889662</v>
      </c>
      <c r="O150" s="292">
        <f ca="1">(N150-Assumptions!$C$22)/Assumptions!$C$25</f>
        <v>147.85375773051987</v>
      </c>
      <c r="P150" s="11"/>
      <c r="Q150" s="11"/>
      <c r="R150" s="11"/>
      <c r="S150" s="11"/>
      <c r="T150" s="11"/>
    </row>
    <row r="151" spans="1:20" ht="15.75" customHeight="1" x14ac:dyDescent="0.2">
      <c r="A151" s="317"/>
      <c r="B151" s="264"/>
      <c r="C151" s="264"/>
      <c r="D151" s="264"/>
      <c r="E151" s="264"/>
      <c r="F151" s="264"/>
      <c r="G151" s="264"/>
      <c r="H151" s="264"/>
      <c r="I151" s="286">
        <f t="shared" ca="1" si="0"/>
        <v>0.11081002148873667</v>
      </c>
      <c r="J151" s="286">
        <f t="shared" ca="1" si="1"/>
        <v>4.8503270020012507E-2</v>
      </c>
      <c r="K151" s="264">
        <f t="shared" ref="K151:M151" ca="1" si="161">RAND()</f>
        <v>9.6266771101875093E-2</v>
      </c>
      <c r="L151" s="264">
        <f t="shared" ca="1" si="161"/>
        <v>0.60528200464716386</v>
      </c>
      <c r="M151" s="264">
        <f t="shared" ca="1" si="161"/>
        <v>0.19801539283219083</v>
      </c>
      <c r="N151" s="287">
        <f t="shared" ca="1" si="3"/>
        <v>623496.92123624578</v>
      </c>
      <c r="O151" s="288">
        <f ca="1">(N151-Assumptions!$C$22)/Assumptions!$C$25</f>
        <v>45.540143375839236</v>
      </c>
      <c r="P151" s="11"/>
      <c r="Q151" s="11"/>
      <c r="R151" s="11"/>
      <c r="S151" s="11"/>
      <c r="T151" s="11"/>
    </row>
    <row r="152" spans="1:20" ht="15.75" customHeight="1" x14ac:dyDescent="0.2">
      <c r="A152" s="289"/>
      <c r="B152" s="270"/>
      <c r="C152" s="270"/>
      <c r="D152" s="270"/>
      <c r="E152" s="270"/>
      <c r="F152" s="270"/>
      <c r="G152" s="270"/>
      <c r="H152" s="270"/>
      <c r="I152" s="290">
        <f t="shared" ca="1" si="0"/>
        <v>9.287761731622482E-2</v>
      </c>
      <c r="J152" s="290">
        <f t="shared" ca="1" si="1"/>
        <v>3.8979972465450173E-2</v>
      </c>
      <c r="K152" s="270">
        <f t="shared" ref="K152:M152" ca="1" si="162">RAND()</f>
        <v>0.31910984712337043</v>
      </c>
      <c r="L152" s="270">
        <f t="shared" ca="1" si="162"/>
        <v>0.23100173507132693</v>
      </c>
      <c r="M152" s="270">
        <f t="shared" ca="1" si="162"/>
        <v>0.55339922229073224</v>
      </c>
      <c r="N152" s="291">
        <f t="shared" ca="1" si="3"/>
        <v>1653020.591638115</v>
      </c>
      <c r="O152" s="292">
        <f ca="1">(N152-Assumptions!$C$22)/Assumptions!$C$25</f>
        <v>122.37026803269515</v>
      </c>
      <c r="P152" s="11"/>
      <c r="Q152" s="11"/>
      <c r="R152" s="11"/>
      <c r="S152" s="11"/>
      <c r="T152" s="11"/>
    </row>
    <row r="153" spans="1:20" ht="15.75" customHeight="1" x14ac:dyDescent="0.2">
      <c r="A153" s="317"/>
      <c r="B153" s="264"/>
      <c r="C153" s="264"/>
      <c r="D153" s="264"/>
      <c r="E153" s="264"/>
      <c r="F153" s="264"/>
      <c r="G153" s="264"/>
      <c r="H153" s="264"/>
      <c r="I153" s="286">
        <f t="shared" ca="1" si="0"/>
        <v>0.12663650104307167</v>
      </c>
      <c r="J153" s="286">
        <f t="shared" ca="1" si="1"/>
        <v>5.102119368940973E-2</v>
      </c>
      <c r="K153" s="264">
        <f t="shared" ref="K153:M153" ca="1" si="163">RAND()</f>
        <v>0.56828078131394022</v>
      </c>
      <c r="L153" s="264">
        <f t="shared" ca="1" si="163"/>
        <v>0.61194095604097387</v>
      </c>
      <c r="M153" s="264">
        <f t="shared" ca="1" si="163"/>
        <v>0.10601729859108477</v>
      </c>
      <c r="N153" s="287">
        <f t="shared" ca="1" si="3"/>
        <v>1476164.9907100876</v>
      </c>
      <c r="O153" s="288">
        <f ca="1">(N153-Assumptions!$C$22)/Assumptions!$C$25</f>
        <v>109.17208885896176</v>
      </c>
      <c r="P153" s="11"/>
      <c r="Q153" s="11"/>
      <c r="R153" s="11"/>
      <c r="S153" s="11"/>
      <c r="T153" s="11"/>
    </row>
    <row r="154" spans="1:20" ht="15.75" customHeight="1" x14ac:dyDescent="0.2">
      <c r="A154" s="289"/>
      <c r="B154" s="270"/>
      <c r="C154" s="270"/>
      <c r="D154" s="270"/>
      <c r="E154" s="270"/>
      <c r="F154" s="270"/>
      <c r="G154" s="270"/>
      <c r="H154" s="270"/>
      <c r="I154" s="290">
        <f t="shared" ca="1" si="0"/>
        <v>7.5405341920386032E-2</v>
      </c>
      <c r="J154" s="290">
        <f t="shared" ca="1" si="1"/>
        <v>3.4603510105750412E-2</v>
      </c>
      <c r="K154" s="270">
        <f t="shared" ref="K154:M154" ca="1" si="164">RAND()</f>
        <v>0.56024890817954254</v>
      </c>
      <c r="L154" s="270">
        <f t="shared" ca="1" si="164"/>
        <v>0.14808971316383734</v>
      </c>
      <c r="M154" s="270">
        <f t="shared" ca="1" si="164"/>
        <v>0.76540161184132771</v>
      </c>
      <c r="N154" s="291">
        <f t="shared" ca="1" si="3"/>
        <v>2213473.8941143123</v>
      </c>
      <c r="O154" s="292">
        <f ca="1">(N154-Assumptions!$C$22)/Assumptions!$C$25</f>
        <v>164.19514135181436</v>
      </c>
      <c r="P154" s="11"/>
      <c r="Q154" s="11"/>
      <c r="R154" s="11"/>
      <c r="S154" s="11"/>
      <c r="T154" s="11"/>
    </row>
    <row r="155" spans="1:20" ht="15.75" customHeight="1" x14ac:dyDescent="0.2">
      <c r="A155" s="317"/>
      <c r="B155" s="264"/>
      <c r="C155" s="264"/>
      <c r="D155" s="264"/>
      <c r="E155" s="264"/>
      <c r="F155" s="264"/>
      <c r="G155" s="264"/>
      <c r="H155" s="264"/>
      <c r="I155" s="286">
        <f t="shared" ca="1" si="0"/>
        <v>0.10239167196591281</v>
      </c>
      <c r="J155" s="286">
        <f t="shared" ca="1" si="1"/>
        <v>5.2899519441025243E-2</v>
      </c>
      <c r="K155" s="264">
        <f t="shared" ref="K155:M155" ca="1" si="165">RAND()</f>
        <v>0.41524187028944815</v>
      </c>
      <c r="L155" s="264">
        <f t="shared" ca="1" si="165"/>
        <v>0.37772940315472003</v>
      </c>
      <c r="M155" s="264">
        <f t="shared" ca="1" si="165"/>
        <v>0.62727987991017331</v>
      </c>
      <c r="N155" s="287">
        <f t="shared" ca="1" si="3"/>
        <v>2279968.3686242215</v>
      </c>
      <c r="O155" s="288">
        <f ca="1">(N155-Assumptions!$C$22)/Assumptions!$C$25</f>
        <v>169.15741556897174</v>
      </c>
      <c r="P155" s="11"/>
      <c r="Q155" s="11"/>
      <c r="R155" s="11"/>
      <c r="S155" s="11"/>
      <c r="T155" s="11"/>
    </row>
    <row r="156" spans="1:20" ht="15.75" customHeight="1" x14ac:dyDescent="0.2">
      <c r="A156" s="289"/>
      <c r="B156" s="270"/>
      <c r="C156" s="270"/>
      <c r="D156" s="270"/>
      <c r="E156" s="270"/>
      <c r="F156" s="270"/>
      <c r="G156" s="270"/>
      <c r="H156" s="270"/>
      <c r="I156" s="290">
        <f t="shared" ca="1" si="0"/>
        <v>9.7552446000586532E-2</v>
      </c>
      <c r="J156" s="290">
        <f t="shared" ca="1" si="1"/>
        <v>4.0201163742480936E-2</v>
      </c>
      <c r="K156" s="270">
        <f t="shared" ref="K156:M156" ca="1" si="166">RAND()</f>
        <v>0.89015325372663423</v>
      </c>
      <c r="L156" s="270">
        <f t="shared" ca="1" si="166"/>
        <v>0.80483081843665238</v>
      </c>
      <c r="M156" s="270">
        <f t="shared" ca="1" si="166"/>
        <v>0.38212412598061662</v>
      </c>
      <c r="N156" s="291">
        <f t="shared" ca="1" si="3"/>
        <v>4279340.6818963354</v>
      </c>
      <c r="O156" s="292">
        <f ca="1">(N156-Assumptions!$C$22)/Assumptions!$C$25</f>
        <v>318.36430461912948</v>
      </c>
      <c r="P156" s="11"/>
      <c r="Q156" s="11"/>
      <c r="R156" s="11"/>
      <c r="S156" s="11"/>
      <c r="T156" s="11"/>
    </row>
    <row r="157" spans="1:20" ht="15.75" customHeight="1" x14ac:dyDescent="0.2">
      <c r="A157" s="317"/>
      <c r="B157" s="264"/>
      <c r="C157" s="264"/>
      <c r="D157" s="264"/>
      <c r="E157" s="264"/>
      <c r="F157" s="264"/>
      <c r="G157" s="264"/>
      <c r="H157" s="264"/>
      <c r="I157" s="286">
        <f t="shared" ca="1" si="0"/>
        <v>8.4240139750851387E-2</v>
      </c>
      <c r="J157" s="286">
        <f t="shared" ca="1" si="1"/>
        <v>4.8184734617027852E-2</v>
      </c>
      <c r="K157" s="264">
        <f t="shared" ref="K157:M157" ca="1" si="167">RAND()</f>
        <v>0.75443835597533759</v>
      </c>
      <c r="L157" s="264">
        <f t="shared" ca="1" si="167"/>
        <v>0.54474729893013396</v>
      </c>
      <c r="M157" s="264">
        <f t="shared" ca="1" si="167"/>
        <v>0.9792356309899114</v>
      </c>
      <c r="N157" s="287">
        <f t="shared" ca="1" si="3"/>
        <v>3199459.7909229486</v>
      </c>
      <c r="O157" s="288">
        <f ca="1">(N157-Assumptions!$C$22)/Assumptions!$C$25</f>
        <v>237.77617842708571</v>
      </c>
      <c r="P157" s="11"/>
      <c r="Q157" s="11"/>
      <c r="R157" s="11"/>
      <c r="S157" s="11"/>
      <c r="T157" s="11"/>
    </row>
    <row r="158" spans="1:20" ht="15.75" customHeight="1" x14ac:dyDescent="0.2">
      <c r="A158" s="289"/>
      <c r="B158" s="270"/>
      <c r="C158" s="270"/>
      <c r="D158" s="270"/>
      <c r="E158" s="270"/>
      <c r="F158" s="270"/>
      <c r="G158" s="270"/>
      <c r="H158" s="270"/>
      <c r="I158" s="290">
        <f t="shared" ca="1" si="0"/>
        <v>7.409244166752374E-2</v>
      </c>
      <c r="J158" s="290">
        <f t="shared" ca="1" si="1"/>
        <v>4.681026678105156E-2</v>
      </c>
      <c r="K158" s="270">
        <f t="shared" ref="K158:M158" ca="1" si="168">RAND()</f>
        <v>0.96828509056859124</v>
      </c>
      <c r="L158" s="270">
        <f t="shared" ca="1" si="168"/>
        <v>0.58315752968315671</v>
      </c>
      <c r="M158" s="270">
        <f t="shared" ca="1" si="168"/>
        <v>0.69378691963520933</v>
      </c>
      <c r="N158" s="291">
        <f t="shared" ca="1" si="3"/>
        <v>7955431.4469122961</v>
      </c>
      <c r="O158" s="292">
        <f ca="1">(N158-Assumptions!$C$22)/Assumptions!$C$25</f>
        <v>592.69943633673847</v>
      </c>
      <c r="P158" s="11"/>
      <c r="Q158" s="11"/>
      <c r="R158" s="11"/>
      <c r="S158" s="11"/>
      <c r="T158" s="11"/>
    </row>
    <row r="159" spans="1:20" ht="15.75" customHeight="1" x14ac:dyDescent="0.2">
      <c r="A159" s="317"/>
      <c r="B159" s="264"/>
      <c r="C159" s="264"/>
      <c r="D159" s="264"/>
      <c r="E159" s="264"/>
      <c r="F159" s="264"/>
      <c r="G159" s="264"/>
      <c r="H159" s="264"/>
      <c r="I159" s="286">
        <f t="shared" ca="1" si="0"/>
        <v>7.5375223489917056E-2</v>
      </c>
      <c r="J159" s="286">
        <f t="shared" ca="1" si="1"/>
        <v>5.1994646125373564E-2</v>
      </c>
      <c r="K159" s="264">
        <f t="shared" ref="K159:M159" ca="1" si="169">RAND()</f>
        <v>0.25942778905396791</v>
      </c>
      <c r="L159" s="264">
        <f t="shared" ca="1" si="169"/>
        <v>0.85503038263505104</v>
      </c>
      <c r="M159" s="264">
        <f t="shared" ca="1" si="169"/>
        <v>0.41618042682704248</v>
      </c>
      <c r="N159" s="287">
        <f t="shared" ca="1" si="3"/>
        <v>5648989.8218359249</v>
      </c>
      <c r="O159" s="288">
        <f ca="1">(N159-Assumptions!$C$22)/Assumptions!$C$25</f>
        <v>420.57692700268097</v>
      </c>
      <c r="P159" s="11"/>
      <c r="Q159" s="11"/>
      <c r="R159" s="11"/>
      <c r="S159" s="11"/>
      <c r="T159" s="11"/>
    </row>
    <row r="160" spans="1:20" ht="15.75" customHeight="1" x14ac:dyDescent="0.2">
      <c r="A160" s="289"/>
      <c r="B160" s="270"/>
      <c r="C160" s="270"/>
      <c r="D160" s="270"/>
      <c r="E160" s="270"/>
      <c r="F160" s="270"/>
      <c r="G160" s="270"/>
      <c r="H160" s="270"/>
      <c r="I160" s="290">
        <f t="shared" ca="1" si="0"/>
        <v>0.12044256424705811</v>
      </c>
      <c r="J160" s="290">
        <f t="shared" ca="1" si="1"/>
        <v>5.156763497955491E-2</v>
      </c>
      <c r="K160" s="270">
        <f t="shared" ref="K160:M160" ca="1" si="170">RAND()</f>
        <v>0.6780496219763702</v>
      </c>
      <c r="L160" s="270">
        <f t="shared" ca="1" si="170"/>
        <v>0.34698416126891163</v>
      </c>
      <c r="M160" s="270">
        <f t="shared" ca="1" si="170"/>
        <v>0.38716068718765606</v>
      </c>
      <c r="N160" s="291">
        <f t="shared" ca="1" si="3"/>
        <v>1620628.4444044291</v>
      </c>
      <c r="O160" s="292">
        <f ca="1">(N160-Assumptions!$C$22)/Assumptions!$C$25</f>
        <v>119.95294361227083</v>
      </c>
      <c r="P160" s="11"/>
      <c r="Q160" s="11"/>
      <c r="R160" s="11"/>
      <c r="S160" s="11"/>
      <c r="T160" s="11"/>
    </row>
    <row r="161" spans="1:20" ht="15.75" customHeight="1" x14ac:dyDescent="0.2">
      <c r="A161" s="317"/>
      <c r="B161" s="264"/>
      <c r="C161" s="264"/>
      <c r="D161" s="264"/>
      <c r="E161" s="264"/>
      <c r="F161" s="264"/>
      <c r="G161" s="264"/>
      <c r="H161" s="264"/>
      <c r="I161" s="286">
        <f t="shared" ca="1" si="0"/>
        <v>0.10343902957641819</v>
      </c>
      <c r="J161" s="286">
        <f t="shared" ca="1" si="1"/>
        <v>4.4378524230622232E-2</v>
      </c>
      <c r="K161" s="264">
        <f t="shared" ref="K161:M161" ca="1" si="171">RAND()</f>
        <v>0.80554522214130253</v>
      </c>
      <c r="L161" s="264">
        <f t="shared" ca="1" si="171"/>
        <v>0.46999214407699241</v>
      </c>
      <c r="M161" s="264">
        <f t="shared" ca="1" si="171"/>
        <v>0.84653826941759047</v>
      </c>
      <c r="N161" s="287">
        <f t="shared" ca="1" si="3"/>
        <v>3674900.3544963929</v>
      </c>
      <c r="O161" s="288">
        <f ca="1">(N161-Assumptions!$C$22)/Assumptions!$C$25</f>
        <v>273.2568174997308</v>
      </c>
      <c r="P161" s="11"/>
      <c r="Q161" s="11"/>
      <c r="R161" s="11"/>
      <c r="S161" s="11"/>
      <c r="T161" s="11"/>
    </row>
    <row r="162" spans="1:20" ht="15.75" customHeight="1" x14ac:dyDescent="0.2">
      <c r="A162" s="289"/>
      <c r="B162" s="270"/>
      <c r="C162" s="270"/>
      <c r="D162" s="270"/>
      <c r="E162" s="270"/>
      <c r="F162" s="270"/>
      <c r="G162" s="270"/>
      <c r="H162" s="270"/>
      <c r="I162" s="290">
        <f t="shared" ca="1" si="0"/>
        <v>7.4162737738821316E-2</v>
      </c>
      <c r="J162" s="290">
        <f t="shared" ca="1" si="1"/>
        <v>5.0324632419132029E-2</v>
      </c>
      <c r="K162" s="270">
        <f t="shared" ref="K162:M162" ca="1" si="172">RAND()</f>
        <v>0.25076158788246505</v>
      </c>
      <c r="L162" s="270">
        <f t="shared" ca="1" si="172"/>
        <v>0.40780926203708168</v>
      </c>
      <c r="M162" s="270">
        <f t="shared" ca="1" si="172"/>
        <v>0.74009634969541904</v>
      </c>
      <c r="N162" s="291">
        <f t="shared" ca="1" si="3"/>
        <v>4513621.6900747614</v>
      </c>
      <c r="O162" s="292">
        <f ca="1">(N162-Assumptions!$C$22)/Assumptions!$C$25</f>
        <v>335.84796194587773</v>
      </c>
      <c r="P162" s="11"/>
      <c r="Q162" s="11"/>
      <c r="R162" s="11"/>
      <c r="S162" s="11"/>
      <c r="T162" s="11"/>
    </row>
    <row r="163" spans="1:20" ht="15.75" customHeight="1" x14ac:dyDescent="0.2">
      <c r="A163" s="317"/>
      <c r="B163" s="264"/>
      <c r="C163" s="264"/>
      <c r="D163" s="264"/>
      <c r="E163" s="264"/>
      <c r="F163" s="264"/>
      <c r="G163" s="264"/>
      <c r="H163" s="264"/>
      <c r="I163" s="286">
        <f t="shared" ca="1" si="0"/>
        <v>8.6880656469788445E-2</v>
      </c>
      <c r="J163" s="286">
        <f t="shared" ca="1" si="1"/>
        <v>4.7633441231754205E-2</v>
      </c>
      <c r="K163" s="264">
        <f t="shared" ref="K163:M163" ca="1" si="173">RAND()</f>
        <v>0.1023275170314395</v>
      </c>
      <c r="L163" s="264">
        <f t="shared" ca="1" si="173"/>
        <v>0.96701452951024547</v>
      </c>
      <c r="M163" s="264">
        <f t="shared" ca="1" si="173"/>
        <v>0.67225015249579823</v>
      </c>
      <c r="N163" s="287">
        <f t="shared" ca="1" si="3"/>
        <v>1775209.1742986208</v>
      </c>
      <c r="O163" s="288">
        <f ca="1">(N163-Assumptions!$C$22)/Assumptions!$C$25</f>
        <v>131.48881897750903</v>
      </c>
      <c r="P163" s="11"/>
      <c r="Q163" s="11"/>
      <c r="R163" s="11"/>
      <c r="S163" s="11"/>
      <c r="T163" s="11"/>
    </row>
    <row r="164" spans="1:20" ht="15.75" customHeight="1" x14ac:dyDescent="0.2">
      <c r="A164" s="289"/>
      <c r="B164" s="270"/>
      <c r="C164" s="270"/>
      <c r="D164" s="270"/>
      <c r="E164" s="270"/>
      <c r="F164" s="270"/>
      <c r="G164" s="270"/>
      <c r="H164" s="270"/>
      <c r="I164" s="290">
        <f t="shared" ca="1" si="0"/>
        <v>0.10580756574295037</v>
      </c>
      <c r="J164" s="290">
        <f t="shared" ca="1" si="1"/>
        <v>5.3683987432701342E-2</v>
      </c>
      <c r="K164" s="270">
        <f t="shared" ref="K164:M164" ca="1" si="174">RAND()</f>
        <v>0.43502759022906379</v>
      </c>
      <c r="L164" s="270">
        <f t="shared" ca="1" si="174"/>
        <v>0.510925836679612</v>
      </c>
      <c r="M164" s="270">
        <f t="shared" ca="1" si="174"/>
        <v>0.82637308473580107</v>
      </c>
      <c r="N164" s="291">
        <f t="shared" ca="1" si="3"/>
        <v>2164865.6118776342</v>
      </c>
      <c r="O164" s="292">
        <f ca="1">(N164-Assumptions!$C$22)/Assumptions!$C$25</f>
        <v>160.56765760280851</v>
      </c>
      <c r="P164" s="11"/>
      <c r="Q164" s="11"/>
      <c r="R164" s="11"/>
      <c r="S164" s="11"/>
      <c r="T164" s="11"/>
    </row>
    <row r="165" spans="1:20" ht="15.75" customHeight="1" x14ac:dyDescent="0.2">
      <c r="A165" s="317"/>
      <c r="B165" s="264"/>
      <c r="C165" s="264"/>
      <c r="D165" s="264"/>
      <c r="E165" s="264"/>
      <c r="F165" s="264"/>
      <c r="G165" s="264"/>
      <c r="H165" s="264"/>
      <c r="I165" s="286">
        <f t="shared" ca="1" si="0"/>
        <v>9.3049619445460169E-2</v>
      </c>
      <c r="J165" s="286">
        <f t="shared" ca="1" si="1"/>
        <v>4.2878751847531343E-2</v>
      </c>
      <c r="K165" s="264">
        <f t="shared" ref="K165:M165" ca="1" si="175">RAND()</f>
        <v>0.29158927355730291</v>
      </c>
      <c r="L165" s="264">
        <f t="shared" ca="1" si="175"/>
        <v>2.4055350357907734E-2</v>
      </c>
      <c r="M165" s="264">
        <f t="shared" ca="1" si="175"/>
        <v>0.93069431110062351</v>
      </c>
      <c r="N165" s="287">
        <f t="shared" ca="1" si="3"/>
        <v>1850298.2052637907</v>
      </c>
      <c r="O165" s="288">
        <f ca="1">(N165-Assumptions!$C$22)/Assumptions!$C$25</f>
        <v>137.09247800476049</v>
      </c>
      <c r="P165" s="11"/>
      <c r="Q165" s="11"/>
      <c r="R165" s="11"/>
      <c r="S165" s="11"/>
      <c r="T165" s="11"/>
    </row>
    <row r="166" spans="1:20" ht="15.75" customHeight="1" x14ac:dyDescent="0.2">
      <c r="A166" s="289"/>
      <c r="B166" s="270"/>
      <c r="C166" s="270"/>
      <c r="D166" s="270"/>
      <c r="E166" s="270"/>
      <c r="F166" s="270"/>
      <c r="G166" s="270"/>
      <c r="H166" s="270"/>
      <c r="I166" s="290">
        <f t="shared" ca="1" si="0"/>
        <v>0.10017062053997247</v>
      </c>
      <c r="J166" s="290">
        <f t="shared" ca="1" si="1"/>
        <v>5.0829703762358631E-2</v>
      </c>
      <c r="K166" s="270">
        <f t="shared" ref="K166:M166" ca="1" si="176">RAND()</f>
        <v>0.19888558316220761</v>
      </c>
      <c r="L166" s="270">
        <f t="shared" ca="1" si="176"/>
        <v>0.70537195666059416</v>
      </c>
      <c r="M166" s="270">
        <f t="shared" ca="1" si="176"/>
        <v>0.79164474866452184</v>
      </c>
      <c r="N166" s="291">
        <f t="shared" ca="1" si="3"/>
        <v>812063.15375499206</v>
      </c>
      <c r="O166" s="292">
        <f ca="1">(N166-Assumptions!$C$22)/Assumptions!$C$25</f>
        <v>59.612250280223286</v>
      </c>
      <c r="P166" s="11"/>
      <c r="Q166" s="11"/>
      <c r="R166" s="11"/>
      <c r="S166" s="11"/>
      <c r="T166" s="11"/>
    </row>
    <row r="167" spans="1:20" ht="15.75" customHeight="1" x14ac:dyDescent="0.2">
      <c r="A167" s="317"/>
      <c r="B167" s="264"/>
      <c r="C167" s="264"/>
      <c r="D167" s="264"/>
      <c r="E167" s="264"/>
      <c r="F167" s="264"/>
      <c r="G167" s="264"/>
      <c r="H167" s="264"/>
      <c r="I167" s="286">
        <f t="shared" ca="1" si="0"/>
        <v>0.11220987643085178</v>
      </c>
      <c r="J167" s="286">
        <f t="shared" ca="1" si="1"/>
        <v>4.0096409876337065E-2</v>
      </c>
      <c r="K167" s="264">
        <f t="shared" ref="K167:M167" ca="1" si="177">RAND()</f>
        <v>0.93211569594488675</v>
      </c>
      <c r="L167" s="264">
        <f t="shared" ca="1" si="177"/>
        <v>0.11684281146019981</v>
      </c>
      <c r="M167" s="264">
        <f t="shared" ca="1" si="177"/>
        <v>0.24286693950054905</v>
      </c>
      <c r="N167" s="287">
        <f t="shared" ca="1" si="3"/>
        <v>2680426.4972221027</v>
      </c>
      <c r="O167" s="288">
        <f ca="1">(N167-Assumptions!$C$22)/Assumptions!$C$25</f>
        <v>199.04235053896289</v>
      </c>
      <c r="P167" s="11"/>
      <c r="Q167" s="11"/>
      <c r="R167" s="11"/>
      <c r="S167" s="11"/>
      <c r="T167" s="11"/>
    </row>
    <row r="168" spans="1:20" ht="15.75" customHeight="1" x14ac:dyDescent="0.2">
      <c r="A168" s="289"/>
      <c r="B168" s="270"/>
      <c r="C168" s="270"/>
      <c r="D168" s="270"/>
      <c r="E168" s="270"/>
      <c r="F168" s="270"/>
      <c r="G168" s="270"/>
      <c r="H168" s="270"/>
      <c r="I168" s="290">
        <f t="shared" ca="1" si="0"/>
        <v>7.6003442516639347E-2</v>
      </c>
      <c r="J168" s="290">
        <f t="shared" ca="1" si="1"/>
        <v>4.4064376928965768E-2</v>
      </c>
      <c r="K168" s="270">
        <f t="shared" ref="K168:M168" ca="1" si="178">RAND()</f>
        <v>0.2610525248040878</v>
      </c>
      <c r="L168" s="270">
        <f t="shared" ca="1" si="178"/>
        <v>0.26375364418909086</v>
      </c>
      <c r="M168" s="270">
        <f t="shared" ca="1" si="178"/>
        <v>0.76312102424822148</v>
      </c>
      <c r="N168" s="291">
        <f t="shared" ca="1" si="3"/>
        <v>2827690.4127274798</v>
      </c>
      <c r="O168" s="292">
        <f ca="1">(N168-Assumptions!$C$22)/Assumptions!$C$25</f>
        <v>210.03219497966268</v>
      </c>
      <c r="P168" s="11"/>
      <c r="Q168" s="11"/>
      <c r="R168" s="11"/>
      <c r="S168" s="11"/>
      <c r="T168" s="11"/>
    </row>
    <row r="169" spans="1:20" ht="15.75" customHeight="1" x14ac:dyDescent="0.2">
      <c r="A169" s="317"/>
      <c r="B169" s="264"/>
      <c r="C169" s="264"/>
      <c r="D169" s="264"/>
      <c r="E169" s="264"/>
      <c r="F169" s="264"/>
      <c r="G169" s="264"/>
      <c r="H169" s="264"/>
      <c r="I169" s="286">
        <f t="shared" ca="1" si="0"/>
        <v>9.1084667814998063E-2</v>
      </c>
      <c r="J169" s="286">
        <f t="shared" ca="1" si="1"/>
        <v>5.5E-2</v>
      </c>
      <c r="K169" s="264">
        <f t="shared" ref="K169:M169" ca="1" si="179">RAND()</f>
        <v>0.59973641196458194</v>
      </c>
      <c r="L169" s="264">
        <f t="shared" ca="1" si="179"/>
        <v>0.54175640432775773</v>
      </c>
      <c r="M169" s="264">
        <f t="shared" ca="1" si="179"/>
        <v>0.34365922915016389</v>
      </c>
      <c r="N169" s="287">
        <f t="shared" ca="1" si="3"/>
        <v>3093299.0723241554</v>
      </c>
      <c r="O169" s="288">
        <f ca="1">(N169-Assumptions!$C$22)/Assumptions!$C$25</f>
        <v>229.85373674060861</v>
      </c>
      <c r="P169" s="11"/>
      <c r="Q169" s="11"/>
      <c r="R169" s="11"/>
      <c r="S169" s="11"/>
      <c r="T169" s="11"/>
    </row>
    <row r="170" spans="1:20" ht="15.75" customHeight="1" x14ac:dyDescent="0.2">
      <c r="A170" s="289"/>
      <c r="B170" s="270"/>
      <c r="C170" s="270"/>
      <c r="D170" s="270"/>
      <c r="E170" s="270"/>
      <c r="F170" s="270"/>
      <c r="G170" s="270"/>
      <c r="H170" s="270"/>
      <c r="I170" s="290">
        <f t="shared" ca="1" si="0"/>
        <v>8.9137266627748957E-2</v>
      </c>
      <c r="J170" s="290">
        <f t="shared" ca="1" si="1"/>
        <v>4.7753492427139867E-2</v>
      </c>
      <c r="K170" s="270">
        <f t="shared" ref="K170:M170" ca="1" si="180">RAND()</f>
        <v>0.12524466422369906</v>
      </c>
      <c r="L170" s="270">
        <f t="shared" ca="1" si="180"/>
        <v>0.61147933652849851</v>
      </c>
      <c r="M170" s="270">
        <f t="shared" ca="1" si="180"/>
        <v>0.67264722954568135</v>
      </c>
      <c r="N170" s="291">
        <f t="shared" ca="1" si="3"/>
        <v>968204.11529797036</v>
      </c>
      <c r="O170" s="292">
        <f ca="1">(N170-Assumptions!$C$22)/Assumptions!$C$25</f>
        <v>71.264560843132116</v>
      </c>
      <c r="P170" s="11"/>
      <c r="Q170" s="11"/>
      <c r="R170" s="11"/>
      <c r="S170" s="11"/>
      <c r="T170" s="11"/>
    </row>
    <row r="171" spans="1:20" ht="15.75" customHeight="1" x14ac:dyDescent="0.2">
      <c r="A171" s="317"/>
      <c r="B171" s="264"/>
      <c r="C171" s="264"/>
      <c r="D171" s="264"/>
      <c r="E171" s="264"/>
      <c r="F171" s="264"/>
      <c r="G171" s="264"/>
      <c r="H171" s="264"/>
      <c r="I171" s="286">
        <f t="shared" ca="1" si="0"/>
        <v>6.9194313018606263E-2</v>
      </c>
      <c r="J171" s="286">
        <f t="shared" ca="1" si="1"/>
        <v>4.0650840343479128E-2</v>
      </c>
      <c r="K171" s="264">
        <f t="shared" ref="K171:M171" ca="1" si="181">RAND()</f>
        <v>0.97285609065295497</v>
      </c>
      <c r="L171" s="264">
        <f t="shared" ca="1" si="181"/>
        <v>0.81012924151731336</v>
      </c>
      <c r="M171" s="264">
        <f t="shared" ca="1" si="181"/>
        <v>0.46654868436865982</v>
      </c>
      <c r="N171" s="287">
        <f t="shared" ca="1" si="3"/>
        <v>8598311.7092790008</v>
      </c>
      <c r="O171" s="288">
        <f ca="1">(N171-Assumptions!$C$22)/Assumptions!$C$25</f>
        <v>640.67557531932846</v>
      </c>
      <c r="P171" s="11"/>
      <c r="Q171" s="11"/>
      <c r="R171" s="11"/>
      <c r="S171" s="11"/>
      <c r="T171" s="11"/>
    </row>
    <row r="172" spans="1:20" ht="15.75" customHeight="1" x14ac:dyDescent="0.2">
      <c r="A172" s="289"/>
      <c r="B172" s="270"/>
      <c r="C172" s="270"/>
      <c r="D172" s="270"/>
      <c r="E172" s="270"/>
      <c r="F172" s="270"/>
      <c r="G172" s="270"/>
      <c r="H172" s="270"/>
      <c r="I172" s="290">
        <f t="shared" ca="1" si="0"/>
        <v>0.10696683492473752</v>
      </c>
      <c r="J172" s="290">
        <f t="shared" ca="1" si="1"/>
        <v>3.883811865050002E-2</v>
      </c>
      <c r="K172" s="270">
        <f t="shared" ref="K172:M172" ca="1" si="182">RAND()</f>
        <v>0.41209730913526132</v>
      </c>
      <c r="L172" s="270">
        <f t="shared" ca="1" si="182"/>
        <v>0.84991682057254936</v>
      </c>
      <c r="M172" s="270">
        <f t="shared" ca="1" si="182"/>
        <v>8.8669658375611693E-2</v>
      </c>
      <c r="N172" s="291">
        <f t="shared" ca="1" si="3"/>
        <v>2072910.7088621526</v>
      </c>
      <c r="O172" s="292">
        <f ca="1">(N172-Assumptions!$C$22)/Assumptions!$C$25</f>
        <v>153.70535140762334</v>
      </c>
      <c r="P172" s="11"/>
      <c r="Q172" s="11"/>
      <c r="R172" s="11"/>
      <c r="S172" s="11"/>
      <c r="T172" s="11"/>
    </row>
    <row r="173" spans="1:20" ht="15.75" customHeight="1" x14ac:dyDescent="0.2">
      <c r="A173" s="317"/>
      <c r="B173" s="264"/>
      <c r="C173" s="264"/>
      <c r="D173" s="264"/>
      <c r="E173" s="264"/>
      <c r="F173" s="264"/>
      <c r="G173" s="264"/>
      <c r="H173" s="264"/>
      <c r="I173" s="286">
        <f t="shared" ca="1" si="0"/>
        <v>6.6023700894044801E-2</v>
      </c>
      <c r="J173" s="286">
        <f t="shared" ca="1" si="1"/>
        <v>4.6601243799873404E-2</v>
      </c>
      <c r="K173" s="264">
        <f t="shared" ref="K173:M173" ca="1" si="183">RAND()</f>
        <v>0.66145946370429565</v>
      </c>
      <c r="L173" s="264">
        <f t="shared" ca="1" si="183"/>
        <v>0.69743275509691516</v>
      </c>
      <c r="M173" s="264">
        <f t="shared" ca="1" si="183"/>
        <v>0.1236911446304223</v>
      </c>
      <c r="N173" s="287">
        <f t="shared" ca="1" si="3"/>
        <v>4464826.7790903514</v>
      </c>
      <c r="O173" s="288">
        <f ca="1">(N173-Assumptions!$C$22)/Assumptions!$C$25</f>
        <v>332.20655067838442</v>
      </c>
      <c r="P173" s="11"/>
      <c r="Q173" s="11"/>
      <c r="R173" s="11"/>
      <c r="S173" s="11"/>
      <c r="T173" s="11"/>
    </row>
    <row r="174" spans="1:20" ht="15.75" customHeight="1" x14ac:dyDescent="0.2">
      <c r="A174" s="289"/>
      <c r="B174" s="270"/>
      <c r="C174" s="270"/>
      <c r="D174" s="270"/>
      <c r="E174" s="270"/>
      <c r="F174" s="270"/>
      <c r="G174" s="270"/>
      <c r="H174" s="270"/>
      <c r="I174" s="290">
        <f t="shared" ca="1" si="0"/>
        <v>0.10470483435112928</v>
      </c>
      <c r="J174" s="290">
        <f t="shared" ca="1" si="1"/>
        <v>3.5979982740882835E-2</v>
      </c>
      <c r="K174" s="270">
        <f t="shared" ref="K174:M174" ca="1" si="184">RAND()</f>
        <v>0.16369508029485524</v>
      </c>
      <c r="L174" s="270">
        <f t="shared" ca="1" si="184"/>
        <v>0.3791959603947751</v>
      </c>
      <c r="M174" s="270">
        <f t="shared" ca="1" si="184"/>
        <v>0.97591687699464125</v>
      </c>
      <c r="N174" s="291">
        <f t="shared" ca="1" si="3"/>
        <v>619648.00518359675</v>
      </c>
      <c r="O174" s="292">
        <f ca="1">(N174-Assumptions!$C$22)/Assumptions!$C$25</f>
        <v>45.252910834596769</v>
      </c>
      <c r="P174" s="11"/>
      <c r="Q174" s="11"/>
      <c r="R174" s="11"/>
      <c r="S174" s="11"/>
      <c r="T174" s="11"/>
    </row>
    <row r="175" spans="1:20" ht="15.75" customHeight="1" x14ac:dyDescent="0.2">
      <c r="A175" s="317"/>
      <c r="B175" s="264"/>
      <c r="C175" s="264"/>
      <c r="D175" s="264"/>
      <c r="E175" s="264"/>
      <c r="F175" s="264"/>
      <c r="G175" s="264"/>
      <c r="H175" s="264"/>
      <c r="I175" s="286">
        <f t="shared" ca="1" si="0"/>
        <v>9.4767285308168747E-2</v>
      </c>
      <c r="J175" s="286">
        <f t="shared" ca="1" si="1"/>
        <v>5.5E-2</v>
      </c>
      <c r="K175" s="264">
        <f t="shared" ref="K175:M175" ca="1" si="185">RAND()</f>
        <v>0.46650730918291639</v>
      </c>
      <c r="L175" s="264">
        <f t="shared" ca="1" si="185"/>
        <v>0.27050182493592279</v>
      </c>
      <c r="M175" s="264">
        <f t="shared" ca="1" si="185"/>
        <v>0.23992396971185193</v>
      </c>
      <c r="N175" s="287">
        <f t="shared" ca="1" si="3"/>
        <v>2240382.1656095642</v>
      </c>
      <c r="O175" s="288">
        <f ca="1">(N175-Assumptions!$C$22)/Assumptions!$C$25</f>
        <v>166.20322131414659</v>
      </c>
      <c r="P175" s="11"/>
      <c r="Q175" s="11"/>
      <c r="R175" s="11"/>
      <c r="S175" s="11"/>
      <c r="T175" s="11"/>
    </row>
    <row r="176" spans="1:20" ht="15.75" customHeight="1" x14ac:dyDescent="0.2">
      <c r="A176" s="289"/>
      <c r="B176" s="270"/>
      <c r="C176" s="270"/>
      <c r="D176" s="270"/>
      <c r="E176" s="270"/>
      <c r="F176" s="270"/>
      <c r="G176" s="270"/>
      <c r="H176" s="270"/>
      <c r="I176" s="290">
        <f t="shared" ca="1" si="0"/>
        <v>0.11149039812464151</v>
      </c>
      <c r="J176" s="290">
        <f t="shared" ca="1" si="1"/>
        <v>5.2482487405789612E-2</v>
      </c>
      <c r="K176" s="270">
        <f t="shared" ref="K176:M176" ca="1" si="186">RAND()</f>
        <v>0.5305141258001711</v>
      </c>
      <c r="L176" s="270">
        <f t="shared" ca="1" si="186"/>
        <v>0.64044680166211376</v>
      </c>
      <c r="M176" s="270">
        <f t="shared" ca="1" si="186"/>
        <v>0.82646325327378911</v>
      </c>
      <c r="N176" s="291">
        <f t="shared" ca="1" si="3"/>
        <v>1912295.1630927455</v>
      </c>
      <c r="O176" s="292">
        <f ca="1">(N176-Assumptions!$C$22)/Assumptions!$C$25</f>
        <v>141.71911664871234</v>
      </c>
      <c r="P176" s="11"/>
      <c r="Q176" s="11"/>
      <c r="R176" s="11"/>
      <c r="S176" s="11"/>
      <c r="T176" s="11"/>
    </row>
    <row r="177" spans="1:20" ht="15.75" customHeight="1" x14ac:dyDescent="0.2">
      <c r="A177" s="317"/>
      <c r="B177" s="264"/>
      <c r="C177" s="264"/>
      <c r="D177" s="264"/>
      <c r="E177" s="264"/>
      <c r="F177" s="264"/>
      <c r="G177" s="264"/>
      <c r="H177" s="264"/>
      <c r="I177" s="286">
        <f t="shared" ca="1" si="0"/>
        <v>0.12183433638016117</v>
      </c>
      <c r="J177" s="286">
        <f t="shared" ca="1" si="1"/>
        <v>0.02</v>
      </c>
      <c r="K177" s="264">
        <f t="shared" ref="K177:M177" ca="1" si="187">RAND()</f>
        <v>0.86440258415799587</v>
      </c>
      <c r="L177" s="264">
        <f t="shared" ca="1" si="187"/>
        <v>0.53191184012395953</v>
      </c>
      <c r="M177" s="264">
        <f t="shared" ca="1" si="187"/>
        <v>0.5433845550450721</v>
      </c>
      <c r="N177" s="287">
        <f t="shared" ca="1" si="3"/>
        <v>2158215.992573915</v>
      </c>
      <c r="O177" s="288">
        <f ca="1">(N177-Assumptions!$C$22)/Assumptions!$C$25</f>
        <v>160.07141735626232</v>
      </c>
      <c r="P177" s="11"/>
      <c r="Q177" s="11"/>
      <c r="R177" s="11"/>
      <c r="S177" s="11"/>
      <c r="T177" s="11"/>
    </row>
    <row r="178" spans="1:20" ht="15.75" customHeight="1" x14ac:dyDescent="0.2">
      <c r="A178" s="289"/>
      <c r="B178" s="270"/>
      <c r="C178" s="270"/>
      <c r="D178" s="270"/>
      <c r="E178" s="270"/>
      <c r="F178" s="270"/>
      <c r="G178" s="270"/>
      <c r="H178" s="270"/>
      <c r="I178" s="290">
        <f t="shared" ca="1" si="0"/>
        <v>7.8756782784537599E-2</v>
      </c>
      <c r="J178" s="290">
        <f t="shared" ca="1" si="1"/>
        <v>3.1316449302548711E-2</v>
      </c>
      <c r="K178" s="270">
        <f t="shared" ref="K178:M178" ca="1" si="188">RAND()</f>
        <v>0.88116044668702953</v>
      </c>
      <c r="L178" s="270">
        <f t="shared" ca="1" si="188"/>
        <v>0.56278488543030425</v>
      </c>
      <c r="M178" s="270">
        <f t="shared" ca="1" si="188"/>
        <v>0.60263936286381659</v>
      </c>
      <c r="N178" s="291">
        <f t="shared" ca="1" si="3"/>
        <v>4575041.027365528</v>
      </c>
      <c r="O178" s="292">
        <f ca="1">(N178-Assumptions!$C$22)/Assumptions!$C$25</f>
        <v>340.43149457951699</v>
      </c>
      <c r="P178" s="11"/>
      <c r="Q178" s="11"/>
      <c r="R178" s="11"/>
      <c r="S178" s="11"/>
      <c r="T178" s="11"/>
    </row>
    <row r="179" spans="1:20" ht="15.75" customHeight="1" x14ac:dyDescent="0.2">
      <c r="A179" s="317"/>
      <c r="B179" s="264"/>
      <c r="C179" s="264"/>
      <c r="D179" s="264"/>
      <c r="E179" s="264"/>
      <c r="F179" s="264"/>
      <c r="G179" s="264"/>
      <c r="H179" s="264"/>
      <c r="I179" s="286">
        <f t="shared" ca="1" si="0"/>
        <v>0.10053821760962893</v>
      </c>
      <c r="J179" s="286">
        <f t="shared" ca="1" si="1"/>
        <v>4.1348627989883438E-2</v>
      </c>
      <c r="K179" s="264">
        <f t="shared" ref="K179:M179" ca="1" si="189">RAND()</f>
        <v>0.13822304722073442</v>
      </c>
      <c r="L179" s="264">
        <f t="shared" ca="1" si="189"/>
        <v>0.94088204200628855</v>
      </c>
      <c r="M179" s="264">
        <f t="shared" ca="1" si="189"/>
        <v>0.86198224605798557</v>
      </c>
      <c r="N179" s="287">
        <f t="shared" ca="1" si="3"/>
        <v>1177099.1656443013</v>
      </c>
      <c r="O179" s="288">
        <f ca="1">(N179-Assumptions!$C$22)/Assumptions!$C$25</f>
        <v>86.853743704798603</v>
      </c>
      <c r="P179" s="11"/>
      <c r="Q179" s="11"/>
      <c r="R179" s="11"/>
      <c r="S179" s="11"/>
      <c r="T179" s="11"/>
    </row>
    <row r="180" spans="1:20" ht="15.75" customHeight="1" x14ac:dyDescent="0.2">
      <c r="A180" s="289"/>
      <c r="B180" s="270"/>
      <c r="C180" s="270"/>
      <c r="D180" s="270"/>
      <c r="E180" s="270"/>
      <c r="F180" s="270"/>
      <c r="G180" s="270"/>
      <c r="H180" s="270"/>
      <c r="I180" s="290">
        <f t="shared" ca="1" si="0"/>
        <v>8.5666769210051091E-2</v>
      </c>
      <c r="J180" s="290">
        <f t="shared" ca="1" si="1"/>
        <v>3.1381498217524083E-2</v>
      </c>
      <c r="K180" s="270">
        <f t="shared" ref="K180:M180" ca="1" si="190">RAND()</f>
        <v>0.1859063438248636</v>
      </c>
      <c r="L180" s="270">
        <f t="shared" ca="1" si="190"/>
        <v>0.72726900200016187</v>
      </c>
      <c r="M180" s="270">
        <f t="shared" ca="1" si="190"/>
        <v>0.21205210718234557</v>
      </c>
      <c r="N180" s="291">
        <f t="shared" ca="1" si="3"/>
        <v>715628.14374325098</v>
      </c>
      <c r="O180" s="292">
        <f ca="1">(N180-Assumptions!$C$22)/Assumptions!$C$25</f>
        <v>52.415607742033657</v>
      </c>
      <c r="P180" s="11"/>
      <c r="Q180" s="11"/>
      <c r="R180" s="11"/>
      <c r="S180" s="11"/>
      <c r="T180" s="11"/>
    </row>
    <row r="181" spans="1:20" ht="15.75" customHeight="1" x14ac:dyDescent="0.2">
      <c r="A181" s="317"/>
      <c r="B181" s="264"/>
      <c r="C181" s="264"/>
      <c r="D181" s="264"/>
      <c r="E181" s="264"/>
      <c r="F181" s="264"/>
      <c r="G181" s="264"/>
      <c r="H181" s="264"/>
      <c r="I181" s="286">
        <f t="shared" ca="1" si="0"/>
        <v>7.9303177028637054E-2</v>
      </c>
      <c r="J181" s="286">
        <f t="shared" ca="1" si="1"/>
        <v>4.6416358754461221E-2</v>
      </c>
      <c r="K181" s="264">
        <f t="shared" ref="K181:M181" ca="1" si="191">RAND()</f>
        <v>0.5912508071886502</v>
      </c>
      <c r="L181" s="264">
        <f t="shared" ca="1" si="191"/>
        <v>4.8104037169285574E-2</v>
      </c>
      <c r="M181" s="264">
        <f t="shared" ca="1" si="191"/>
        <v>0.53954289581963644</v>
      </c>
      <c r="N181" s="287">
        <f t="shared" ca="1" si="3"/>
        <v>2709107.2184714493</v>
      </c>
      <c r="O181" s="288">
        <f ca="1">(N181-Assumptions!$C$22)/Assumptions!$C$25</f>
        <v>201.18270287100367</v>
      </c>
      <c r="P181" s="11"/>
      <c r="Q181" s="11"/>
      <c r="R181" s="11"/>
      <c r="S181" s="11"/>
      <c r="T181" s="11"/>
    </row>
    <row r="182" spans="1:20" ht="15.75" customHeight="1" x14ac:dyDescent="0.2">
      <c r="A182" s="289"/>
      <c r="B182" s="270"/>
      <c r="C182" s="270"/>
      <c r="D182" s="270"/>
      <c r="E182" s="270"/>
      <c r="F182" s="270"/>
      <c r="G182" s="270"/>
      <c r="H182" s="270"/>
      <c r="I182" s="290">
        <f t="shared" ca="1" si="0"/>
        <v>9.520336879413914E-2</v>
      </c>
      <c r="J182" s="290">
        <f t="shared" ca="1" si="1"/>
        <v>3.6852732813727425E-2</v>
      </c>
      <c r="K182" s="270">
        <f t="shared" ref="K182:M182" ca="1" si="192">RAND()</f>
        <v>0.84719644703345987</v>
      </c>
      <c r="L182" s="270">
        <f t="shared" ca="1" si="192"/>
        <v>0.65911533829442503</v>
      </c>
      <c r="M182" s="270">
        <f t="shared" ca="1" si="192"/>
        <v>0.6144243653984155</v>
      </c>
      <c r="N182" s="291">
        <f t="shared" ca="1" si="3"/>
        <v>3719607.6509750881</v>
      </c>
      <c r="O182" s="292">
        <f ca="1">(N182-Assumptions!$C$22)/Assumptions!$C$25</f>
        <v>276.59318290858869</v>
      </c>
      <c r="P182" s="11"/>
      <c r="Q182" s="11"/>
      <c r="R182" s="11"/>
      <c r="S182" s="11"/>
      <c r="T182" s="11"/>
    </row>
    <row r="183" spans="1:20" ht="15.75" customHeight="1" x14ac:dyDescent="0.2">
      <c r="A183" s="317"/>
      <c r="B183" s="264"/>
      <c r="C183" s="264"/>
      <c r="D183" s="264"/>
      <c r="E183" s="264"/>
      <c r="F183" s="264"/>
      <c r="G183" s="264"/>
      <c r="H183" s="264"/>
      <c r="I183" s="286">
        <f t="shared" ca="1" si="0"/>
        <v>7.4485148793817749E-2</v>
      </c>
      <c r="J183" s="286">
        <f t="shared" ca="1" si="1"/>
        <v>4.6169758003056588E-2</v>
      </c>
      <c r="K183" s="264">
        <f t="shared" ref="K183:M183" ca="1" si="193">RAND()</f>
        <v>5.2585378058992216E-2</v>
      </c>
      <c r="L183" s="264">
        <f t="shared" ca="1" si="193"/>
        <v>0.14161551645557746</v>
      </c>
      <c r="M183" s="264">
        <f t="shared" ca="1" si="193"/>
        <v>0.5981249540802025</v>
      </c>
      <c r="N183" s="287">
        <f t="shared" ca="1" si="3"/>
        <v>576411.43417227827</v>
      </c>
      <c r="O183" s="288">
        <f ca="1">(N183-Assumptions!$C$22)/Assumptions!$C$25</f>
        <v>42.026301057632708</v>
      </c>
      <c r="P183" s="11"/>
      <c r="Q183" s="11"/>
      <c r="R183" s="11"/>
      <c r="S183" s="11"/>
      <c r="T183" s="11"/>
    </row>
    <row r="184" spans="1:20" ht="15.75" customHeight="1" x14ac:dyDescent="0.2">
      <c r="A184" s="289"/>
      <c r="B184" s="270"/>
      <c r="C184" s="270"/>
      <c r="D184" s="270"/>
      <c r="E184" s="270"/>
      <c r="F184" s="270"/>
      <c r="G184" s="270"/>
      <c r="H184" s="270"/>
      <c r="I184" s="290">
        <f t="shared" ca="1" si="0"/>
        <v>7.620823228820367E-2</v>
      </c>
      <c r="J184" s="290">
        <f t="shared" ca="1" si="1"/>
        <v>3.5553944259688032E-2</v>
      </c>
      <c r="K184" s="270">
        <f t="shared" ref="K184:M184" ca="1" si="194">RAND()</f>
        <v>0.91260800177087109</v>
      </c>
      <c r="L184" s="270">
        <f t="shared" ca="1" si="194"/>
        <v>7.2472563910937482E-2</v>
      </c>
      <c r="M184" s="270">
        <f t="shared" ca="1" si="194"/>
        <v>0.29593659139689754</v>
      </c>
      <c r="N184" s="291">
        <f t="shared" ca="1" si="3"/>
        <v>4754599.2300659837</v>
      </c>
      <c r="O184" s="292">
        <f ca="1">(N184-Assumptions!$C$22)/Assumptions!$C$25</f>
        <v>353.83136045268537</v>
      </c>
      <c r="P184" s="11"/>
      <c r="Q184" s="11"/>
      <c r="R184" s="11"/>
      <c r="S184" s="11"/>
      <c r="T184" s="11"/>
    </row>
    <row r="185" spans="1:20" ht="15.75" customHeight="1" x14ac:dyDescent="0.2">
      <c r="A185" s="317"/>
      <c r="B185" s="264"/>
      <c r="C185" s="264"/>
      <c r="D185" s="264"/>
      <c r="E185" s="264"/>
      <c r="F185" s="264"/>
      <c r="G185" s="264"/>
      <c r="H185" s="264"/>
      <c r="I185" s="286">
        <f t="shared" ca="1" si="0"/>
        <v>0.10759106753189276</v>
      </c>
      <c r="J185" s="286">
        <f t="shared" ca="1" si="1"/>
        <v>5.5E-2</v>
      </c>
      <c r="K185" s="264">
        <f t="shared" ref="K185:M185" ca="1" si="195">RAND()</f>
        <v>7.2767801723138126E-2</v>
      </c>
      <c r="L185" s="264">
        <f t="shared" ca="1" si="195"/>
        <v>0.25350716354519998</v>
      </c>
      <c r="M185" s="264">
        <f t="shared" ca="1" si="195"/>
        <v>0.71351138453196594</v>
      </c>
      <c r="N185" s="287">
        <f t="shared" ca="1" si="3"/>
        <v>333539.29883290367</v>
      </c>
      <c r="O185" s="288">
        <f ca="1">(N185-Assumptions!$C$22)/Assumptions!$C$25</f>
        <v>23.901514838276395</v>
      </c>
      <c r="P185" s="11"/>
      <c r="Q185" s="11"/>
      <c r="R185" s="11"/>
      <c r="S185" s="11"/>
      <c r="T185" s="11"/>
    </row>
    <row r="186" spans="1:20" ht="15.75" customHeight="1" x14ac:dyDescent="0.2">
      <c r="A186" s="289"/>
      <c r="B186" s="270"/>
      <c r="C186" s="270"/>
      <c r="D186" s="270"/>
      <c r="E186" s="270"/>
      <c r="F186" s="270"/>
      <c r="G186" s="270"/>
      <c r="H186" s="270"/>
      <c r="I186" s="290">
        <f t="shared" ca="1" si="0"/>
        <v>8.3573495828387967E-2</v>
      </c>
      <c r="J186" s="290">
        <f t="shared" ca="1" si="1"/>
        <v>5.2033902907374932E-2</v>
      </c>
      <c r="K186" s="270">
        <f t="shared" ref="K186:M186" ca="1" si="196">RAND()</f>
        <v>0.68803025590383937</v>
      </c>
      <c r="L186" s="270">
        <f t="shared" ca="1" si="196"/>
        <v>0.36449377988842024</v>
      </c>
      <c r="M186" s="270">
        <f t="shared" ca="1" si="196"/>
        <v>0.78607743222607063</v>
      </c>
      <c r="N186" s="291">
        <f t="shared" ca="1" si="3"/>
        <v>3577742.5071548661</v>
      </c>
      <c r="O186" s="292">
        <f ca="1">(N186-Assumptions!$C$22)/Assumptions!$C$25</f>
        <v>266.0062318772288</v>
      </c>
      <c r="P186" s="11"/>
      <c r="Q186" s="11"/>
      <c r="R186" s="11"/>
      <c r="S186" s="11"/>
      <c r="T186" s="11"/>
    </row>
    <row r="187" spans="1:20" ht="15.75" customHeight="1" x14ac:dyDescent="0.2">
      <c r="A187" s="317"/>
      <c r="B187" s="264"/>
      <c r="C187" s="264"/>
      <c r="D187" s="264"/>
      <c r="E187" s="264"/>
      <c r="F187" s="264"/>
      <c r="G187" s="264"/>
      <c r="H187" s="264"/>
      <c r="I187" s="286">
        <f t="shared" ca="1" si="0"/>
        <v>9.5965203643959829E-2</v>
      </c>
      <c r="J187" s="286">
        <f t="shared" ca="1" si="1"/>
        <v>5.3365006444780649E-2</v>
      </c>
      <c r="K187" s="264">
        <f t="shared" ref="K187:M187" ca="1" si="197">RAND()</f>
        <v>0.56995738885545433</v>
      </c>
      <c r="L187" s="264">
        <f t="shared" ca="1" si="197"/>
        <v>0.13663963415505198</v>
      </c>
      <c r="M187" s="264">
        <f t="shared" ca="1" si="197"/>
        <v>0.44909598352696367</v>
      </c>
      <c r="N187" s="287">
        <f t="shared" ca="1" si="3"/>
        <v>2091396.8159012459</v>
      </c>
      <c r="O187" s="288">
        <f ca="1">(N187-Assumptions!$C$22)/Assumptions!$C$25</f>
        <v>155.08491163442133</v>
      </c>
      <c r="P187" s="11"/>
      <c r="Q187" s="11"/>
      <c r="R187" s="11"/>
      <c r="S187" s="11"/>
      <c r="T187" s="11"/>
    </row>
    <row r="188" spans="1:20" ht="15.75" customHeight="1" x14ac:dyDescent="0.2">
      <c r="A188" s="289"/>
      <c r="B188" s="270"/>
      <c r="C188" s="270"/>
      <c r="D188" s="270"/>
      <c r="E188" s="270"/>
      <c r="F188" s="270"/>
      <c r="G188" s="270"/>
      <c r="H188" s="270"/>
      <c r="I188" s="290">
        <f t="shared" ca="1" si="0"/>
        <v>6.2586644003370551E-2</v>
      </c>
      <c r="J188" s="290">
        <f t="shared" ca="1" si="1"/>
        <v>2.9116308639085695E-2</v>
      </c>
      <c r="K188" s="270">
        <f t="shared" ref="K188:M188" ca="1" si="198">RAND()</f>
        <v>0.49002341594179388</v>
      </c>
      <c r="L188" s="270">
        <f t="shared" ca="1" si="198"/>
        <v>0.45897555639171983</v>
      </c>
      <c r="M188" s="270">
        <f t="shared" ca="1" si="198"/>
        <v>0.24544278172036682</v>
      </c>
      <c r="N188" s="291">
        <f t="shared" ca="1" si="3"/>
        <v>3334913.3871053383</v>
      </c>
      <c r="O188" s="292">
        <f ca="1">(N188-Assumptions!$C$22)/Assumptions!$C$25</f>
        <v>247.88465575412971</v>
      </c>
      <c r="P188" s="11"/>
      <c r="Q188" s="11"/>
      <c r="R188" s="11"/>
      <c r="S188" s="11"/>
      <c r="T188" s="11"/>
    </row>
    <row r="189" spans="1:20" ht="15.75" customHeight="1" x14ac:dyDescent="0.2">
      <c r="A189" s="317"/>
      <c r="B189" s="264"/>
      <c r="C189" s="264"/>
      <c r="D189" s="264"/>
      <c r="E189" s="264"/>
      <c r="F189" s="264"/>
      <c r="G189" s="264"/>
      <c r="H189" s="264"/>
      <c r="I189" s="286">
        <f t="shared" ca="1" si="0"/>
        <v>9.1435092539938118E-2</v>
      </c>
      <c r="J189" s="286">
        <f t="shared" ca="1" si="1"/>
        <v>3.3410877425439092E-2</v>
      </c>
      <c r="K189" s="264">
        <f t="shared" ref="K189:M189" ca="1" si="199">RAND()</f>
        <v>0.80374807473885701</v>
      </c>
      <c r="L189" s="264">
        <f t="shared" ca="1" si="199"/>
        <v>0.57631204517187962</v>
      </c>
      <c r="M189" s="264">
        <f t="shared" ca="1" si="199"/>
        <v>0.30667945465197333</v>
      </c>
      <c r="N189" s="287">
        <f t="shared" ca="1" si="3"/>
        <v>3719509.153747471</v>
      </c>
      <c r="O189" s="288">
        <f ca="1">(N189-Assumptions!$C$22)/Assumptions!$C$25</f>
        <v>276.58583236921424</v>
      </c>
      <c r="P189" s="11"/>
      <c r="Q189" s="11"/>
      <c r="R189" s="11"/>
      <c r="S189" s="11"/>
      <c r="T189" s="11"/>
    </row>
    <row r="190" spans="1:20" ht="15.75" customHeight="1" x14ac:dyDescent="0.2">
      <c r="A190" s="289"/>
      <c r="B190" s="270"/>
      <c r="C190" s="270"/>
      <c r="D190" s="270"/>
      <c r="E190" s="270"/>
      <c r="F190" s="270"/>
      <c r="G190" s="270"/>
      <c r="H190" s="270"/>
      <c r="I190" s="290">
        <f t="shared" ca="1" si="0"/>
        <v>7.7506802577669107E-2</v>
      </c>
      <c r="J190" s="290">
        <f t="shared" ca="1" si="1"/>
        <v>2.4671385925671828E-2</v>
      </c>
      <c r="K190" s="270">
        <f t="shared" ref="K190:M190" ca="1" si="200">RAND()</f>
        <v>0.30142813565879256</v>
      </c>
      <c r="L190" s="270">
        <f t="shared" ca="1" si="200"/>
        <v>0.74854966514038845</v>
      </c>
      <c r="M190" s="270">
        <f t="shared" ca="1" si="200"/>
        <v>0.4495307416102734</v>
      </c>
      <c r="N190" s="291">
        <f t="shared" ca="1" si="3"/>
        <v>2112610.7552525438</v>
      </c>
      <c r="O190" s="292">
        <f ca="1">(N190-Assumptions!$C$22)/Assumptions!$C$25</f>
        <v>156.66804143675699</v>
      </c>
      <c r="P190" s="11"/>
      <c r="Q190" s="11"/>
      <c r="R190" s="11"/>
      <c r="S190" s="11"/>
      <c r="T190" s="11"/>
    </row>
    <row r="191" spans="1:20" ht="15.75" customHeight="1" x14ac:dyDescent="0.2">
      <c r="A191" s="317"/>
      <c r="B191" s="264"/>
      <c r="C191" s="264"/>
      <c r="D191" s="264"/>
      <c r="E191" s="264"/>
      <c r="F191" s="264"/>
      <c r="G191" s="264"/>
      <c r="H191" s="264"/>
      <c r="I191" s="286">
        <f t="shared" ca="1" si="0"/>
        <v>9.8022506902460116E-2</v>
      </c>
      <c r="J191" s="286">
        <f t="shared" ca="1" si="1"/>
        <v>3.1783602512870768E-2</v>
      </c>
      <c r="K191" s="264">
        <f t="shared" ref="K191:M191" ca="1" si="201">RAND()</f>
        <v>0.72718628181725986</v>
      </c>
      <c r="L191" s="264">
        <f t="shared" ca="1" si="201"/>
        <v>7.129954026075902E-2</v>
      </c>
      <c r="M191" s="264">
        <f t="shared" ca="1" si="201"/>
        <v>8.8751148644916622E-2</v>
      </c>
      <c r="N191" s="287">
        <f t="shared" ca="1" si="3"/>
        <v>1345039.1065515759</v>
      </c>
      <c r="O191" s="288">
        <f ca="1">(N191-Assumptions!$C$22)/Assumptions!$C$25</f>
        <v>99.386575115789256</v>
      </c>
      <c r="P191" s="11"/>
      <c r="Q191" s="11"/>
      <c r="R191" s="11"/>
      <c r="S191" s="11"/>
      <c r="T191" s="11"/>
    </row>
    <row r="192" spans="1:20" ht="15.75" customHeight="1" x14ac:dyDescent="0.2">
      <c r="A192" s="289"/>
      <c r="B192" s="270"/>
      <c r="C192" s="270"/>
      <c r="D192" s="270"/>
      <c r="E192" s="270"/>
      <c r="F192" s="270"/>
      <c r="G192" s="270"/>
      <c r="H192" s="270"/>
      <c r="I192" s="290">
        <f t="shared" ca="1" si="0"/>
        <v>8.432424142852421E-2</v>
      </c>
      <c r="J192" s="290">
        <f t="shared" ca="1" si="1"/>
        <v>4.2845633034233721E-2</v>
      </c>
      <c r="K192" s="270">
        <f t="shared" ref="K192:M192" ca="1" si="202">RAND()</f>
        <v>0.1194821009020216</v>
      </c>
      <c r="L192" s="270">
        <f t="shared" ca="1" si="202"/>
        <v>0.64641588443289311</v>
      </c>
      <c r="M192" s="270">
        <f t="shared" ca="1" si="202"/>
        <v>0.17324238574960704</v>
      </c>
      <c r="N192" s="291">
        <f t="shared" ca="1" si="3"/>
        <v>936580.7874675194</v>
      </c>
      <c r="O192" s="292">
        <f ca="1">(N192-Assumptions!$C$22)/Assumptions!$C$25</f>
        <v>68.90461100503876</v>
      </c>
      <c r="P192" s="11"/>
      <c r="Q192" s="11"/>
      <c r="R192" s="11"/>
      <c r="S192" s="11"/>
      <c r="T192" s="11"/>
    </row>
    <row r="193" spans="1:20" ht="15.75" customHeight="1" x14ac:dyDescent="0.2">
      <c r="A193" s="317"/>
      <c r="B193" s="264"/>
      <c r="C193" s="264"/>
      <c r="D193" s="264"/>
      <c r="E193" s="264"/>
      <c r="F193" s="264"/>
      <c r="G193" s="264"/>
      <c r="H193" s="264"/>
      <c r="I193" s="286">
        <f t="shared" ca="1" si="0"/>
        <v>8.3334501304293679E-2</v>
      </c>
      <c r="J193" s="286">
        <f t="shared" ca="1" si="1"/>
        <v>4.1324209817728032E-2</v>
      </c>
      <c r="K193" s="264">
        <f t="shared" ref="K193:M193" ca="1" si="203">RAND()</f>
        <v>0.66245969121974735</v>
      </c>
      <c r="L193" s="264">
        <f t="shared" ca="1" si="203"/>
        <v>0.43987880729920081</v>
      </c>
      <c r="M193" s="264">
        <f t="shared" ca="1" si="203"/>
        <v>0.46972387727186438</v>
      </c>
      <c r="N193" s="287">
        <f t="shared" ca="1" si="3"/>
        <v>2656983.9324479252</v>
      </c>
      <c r="O193" s="288">
        <f ca="1">(N193-Assumptions!$C$22)/Assumptions!$C$25</f>
        <v>197.29290540656157</v>
      </c>
      <c r="P193" s="11"/>
      <c r="Q193" s="11"/>
      <c r="R193" s="11"/>
      <c r="S193" s="11"/>
      <c r="T193" s="11"/>
    </row>
    <row r="194" spans="1:20" ht="15.75" customHeight="1" x14ac:dyDescent="0.2">
      <c r="A194" s="289"/>
      <c r="B194" s="270"/>
      <c r="C194" s="270"/>
      <c r="D194" s="270"/>
      <c r="E194" s="270"/>
      <c r="F194" s="270"/>
      <c r="G194" s="270"/>
      <c r="H194" s="270"/>
      <c r="I194" s="290">
        <f t="shared" ca="1" si="0"/>
        <v>7.9520871066989879E-2</v>
      </c>
      <c r="J194" s="290">
        <f t="shared" ca="1" si="1"/>
        <v>2.9308814751811175E-2</v>
      </c>
      <c r="K194" s="270">
        <f t="shared" ref="K194:M194" ca="1" si="204">RAND()</f>
        <v>0.16153049078982273</v>
      </c>
      <c r="L194" s="270">
        <f t="shared" ca="1" si="204"/>
        <v>0.1270936118220829</v>
      </c>
      <c r="M194" s="270">
        <f t="shared" ca="1" si="204"/>
        <v>0.26977767656795448</v>
      </c>
      <c r="N194" s="291">
        <f t="shared" ca="1" si="3"/>
        <v>325047.73181171936</v>
      </c>
      <c r="O194" s="292">
        <f ca="1">(N194-Assumptions!$C$22)/Assumptions!$C$25</f>
        <v>23.26781580684473</v>
      </c>
      <c r="P194" s="11"/>
      <c r="Q194" s="11"/>
      <c r="R194" s="11"/>
      <c r="S194" s="11"/>
      <c r="T194" s="11"/>
    </row>
    <row r="195" spans="1:20" ht="15.75" customHeight="1" x14ac:dyDescent="0.2">
      <c r="A195" s="317"/>
      <c r="B195" s="264"/>
      <c r="C195" s="264"/>
      <c r="D195" s="264"/>
      <c r="E195" s="264"/>
      <c r="F195" s="264"/>
      <c r="G195" s="264"/>
      <c r="H195" s="264"/>
      <c r="I195" s="286">
        <f t="shared" ca="1" si="0"/>
        <v>8.2310972883758188E-2</v>
      </c>
      <c r="J195" s="286">
        <f t="shared" ca="1" si="1"/>
        <v>5.3646379088573552E-2</v>
      </c>
      <c r="K195" s="264">
        <f t="shared" ref="K195:M195" ca="1" si="205">RAND()</f>
        <v>0.24508933090492058</v>
      </c>
      <c r="L195" s="264">
        <f t="shared" ca="1" si="205"/>
        <v>0.21951887578135132</v>
      </c>
      <c r="M195" s="264">
        <f t="shared" ca="1" si="205"/>
        <v>0.97268439241712412</v>
      </c>
      <c r="N195" s="287">
        <f t="shared" ca="1" si="3"/>
        <v>3238527.1857077442</v>
      </c>
      <c r="O195" s="288">
        <f ca="1">(N195-Assumptions!$C$22)/Assumptions!$C$25</f>
        <v>240.69165564983166</v>
      </c>
      <c r="P195" s="11"/>
      <c r="Q195" s="11"/>
      <c r="R195" s="11"/>
      <c r="S195" s="11"/>
      <c r="T195" s="11"/>
    </row>
    <row r="196" spans="1:20" ht="15.75" customHeight="1" x14ac:dyDescent="0.2">
      <c r="A196" s="289"/>
      <c r="B196" s="270"/>
      <c r="C196" s="270"/>
      <c r="D196" s="270"/>
      <c r="E196" s="270"/>
      <c r="F196" s="270"/>
      <c r="G196" s="270"/>
      <c r="H196" s="270"/>
      <c r="I196" s="290">
        <f t="shared" ca="1" si="0"/>
        <v>0.10438406625351788</v>
      </c>
      <c r="J196" s="290">
        <f t="shared" ca="1" si="1"/>
        <v>4.5435261773831281E-2</v>
      </c>
      <c r="K196" s="270">
        <f t="shared" ref="K196:M196" ca="1" si="206">RAND()</f>
        <v>0.96515923138904292</v>
      </c>
      <c r="L196" s="270">
        <f t="shared" ca="1" si="206"/>
        <v>0.88078224266597416</v>
      </c>
      <c r="M196" s="270">
        <f t="shared" ca="1" si="206"/>
        <v>0.36132042226204886</v>
      </c>
      <c r="N196" s="291">
        <f t="shared" ca="1" si="3"/>
        <v>4163369.8510476663</v>
      </c>
      <c r="O196" s="292">
        <f ca="1">(N196-Assumptions!$C$22)/Assumptions!$C$25</f>
        <v>309.70976500355721</v>
      </c>
      <c r="P196" s="11"/>
      <c r="Q196" s="11"/>
      <c r="R196" s="11"/>
      <c r="S196" s="11"/>
      <c r="T196" s="11"/>
    </row>
    <row r="197" spans="1:20" ht="15.75" customHeight="1" x14ac:dyDescent="0.2">
      <c r="A197" s="317"/>
      <c r="B197" s="264"/>
      <c r="C197" s="264"/>
      <c r="D197" s="264"/>
      <c r="E197" s="264"/>
      <c r="F197" s="264"/>
      <c r="G197" s="264"/>
      <c r="H197" s="264"/>
      <c r="I197" s="286">
        <f t="shared" ca="1" si="0"/>
        <v>7.5670890797252213E-2</v>
      </c>
      <c r="J197" s="286">
        <f t="shared" ca="1" si="1"/>
        <v>4.3246260109777231E-2</v>
      </c>
      <c r="K197" s="264">
        <f t="shared" ref="K197:M197" ca="1" si="207">RAND()</f>
        <v>0.67510111810477691</v>
      </c>
      <c r="L197" s="264">
        <f t="shared" ca="1" si="207"/>
        <v>0.37405440858317673</v>
      </c>
      <c r="M197" s="264">
        <f t="shared" ca="1" si="207"/>
        <v>0.80857138312993238</v>
      </c>
      <c r="N197" s="287">
        <f t="shared" ca="1" si="3"/>
        <v>3480087.200976423</v>
      </c>
      <c r="O197" s="288">
        <f ca="1">(N197-Assumptions!$C$22)/Assumptions!$C$25</f>
        <v>258.71852246092709</v>
      </c>
      <c r="P197" s="11"/>
      <c r="Q197" s="11"/>
      <c r="R197" s="11"/>
      <c r="S197" s="11"/>
      <c r="T197" s="11"/>
    </row>
    <row r="198" spans="1:20" ht="15.75" customHeight="1" x14ac:dyDescent="0.2">
      <c r="A198" s="289"/>
      <c r="B198" s="270"/>
      <c r="C198" s="270"/>
      <c r="D198" s="270"/>
      <c r="E198" s="270"/>
      <c r="F198" s="270"/>
      <c r="G198" s="270"/>
      <c r="H198" s="270"/>
      <c r="I198" s="290">
        <f t="shared" ca="1" si="0"/>
        <v>0.10703717265120059</v>
      </c>
      <c r="J198" s="290">
        <f t="shared" ca="1" si="1"/>
        <v>2.9755108403423942E-2</v>
      </c>
      <c r="K198" s="270">
        <f t="shared" ref="K198:M198" ca="1" si="208">RAND()</f>
        <v>0.56469390535938224</v>
      </c>
      <c r="L198" s="270">
        <f t="shared" ca="1" si="208"/>
        <v>2.6875083685745649E-2</v>
      </c>
      <c r="M198" s="270">
        <f t="shared" ca="1" si="208"/>
        <v>0.151303284479123</v>
      </c>
      <c r="N198" s="291">
        <f t="shared" ca="1" si="3"/>
        <v>1152840.8000785471</v>
      </c>
      <c r="O198" s="292">
        <f ca="1">(N198-Assumptions!$C$22)/Assumptions!$C$25</f>
        <v>85.04341791630948</v>
      </c>
      <c r="P198" s="11"/>
      <c r="Q198" s="11"/>
      <c r="R198" s="11"/>
      <c r="S198" s="11"/>
      <c r="T198" s="11"/>
    </row>
    <row r="199" spans="1:20" ht="15.75" customHeight="1" x14ac:dyDescent="0.2">
      <c r="A199" s="317"/>
      <c r="B199" s="264"/>
      <c r="C199" s="264"/>
      <c r="D199" s="264"/>
      <c r="E199" s="264"/>
      <c r="F199" s="264"/>
      <c r="G199" s="264"/>
      <c r="H199" s="264"/>
      <c r="I199" s="286">
        <f t="shared" ca="1" si="0"/>
        <v>8.696766922262264E-2</v>
      </c>
      <c r="J199" s="286">
        <f t="shared" ca="1" si="1"/>
        <v>4.1982236935587294E-2</v>
      </c>
      <c r="K199" s="264">
        <f t="shared" ref="K199:M199" ca="1" si="209">RAND()</f>
        <v>0.14448907624675222</v>
      </c>
      <c r="L199" s="264">
        <f t="shared" ca="1" si="209"/>
        <v>7.2166963482412916E-3</v>
      </c>
      <c r="M199" s="264">
        <f t="shared" ca="1" si="209"/>
        <v>0.52333169322928075</v>
      </c>
      <c r="N199" s="287">
        <f t="shared" ca="1" si="3"/>
        <v>362813.34167716576</v>
      </c>
      <c r="O199" s="288">
        <f ca="1">(N199-Assumptions!$C$22)/Assumptions!$C$25</f>
        <v>26.086144901281028</v>
      </c>
      <c r="P199" s="11"/>
      <c r="Q199" s="11"/>
      <c r="R199" s="11"/>
      <c r="S199" s="11"/>
      <c r="T199" s="11"/>
    </row>
    <row r="200" spans="1:20" ht="15.75" customHeight="1" x14ac:dyDescent="0.2">
      <c r="A200" s="289"/>
      <c r="B200" s="270"/>
      <c r="C200" s="270"/>
      <c r="D200" s="270"/>
      <c r="E200" s="270"/>
      <c r="F200" s="270"/>
      <c r="G200" s="270"/>
      <c r="H200" s="270"/>
      <c r="I200" s="290">
        <f t="shared" ca="1" si="0"/>
        <v>9.5004274892557611E-2</v>
      </c>
      <c r="J200" s="290">
        <f t="shared" ca="1" si="1"/>
        <v>3.160900019675273E-2</v>
      </c>
      <c r="K200" s="270">
        <f t="shared" ref="K200:M200" ca="1" si="210">RAND()</f>
        <v>0.53476769098407928</v>
      </c>
      <c r="L200" s="270">
        <f t="shared" ca="1" si="210"/>
        <v>0.143371016813296</v>
      </c>
      <c r="M200" s="270">
        <f t="shared" ca="1" si="210"/>
        <v>0.69685361821972691</v>
      </c>
      <c r="N200" s="291">
        <f t="shared" ca="1" si="3"/>
        <v>1424613.9004381532</v>
      </c>
      <c r="O200" s="292">
        <f ca="1">(N200-Assumptions!$C$22)/Assumptions!$C$25</f>
        <v>105.32499257001143</v>
      </c>
      <c r="P200" s="11"/>
      <c r="Q200" s="11"/>
      <c r="R200" s="11"/>
      <c r="S200" s="11"/>
      <c r="T200" s="11"/>
    </row>
    <row r="201" spans="1:20" ht="15.75" customHeight="1" x14ac:dyDescent="0.2">
      <c r="A201" s="317"/>
      <c r="B201" s="264"/>
      <c r="C201" s="264"/>
      <c r="D201" s="264"/>
      <c r="E201" s="264"/>
      <c r="F201" s="264"/>
      <c r="G201" s="264"/>
      <c r="H201" s="264"/>
      <c r="I201" s="286">
        <f t="shared" ca="1" si="0"/>
        <v>7.5631835447663401E-2</v>
      </c>
      <c r="J201" s="286">
        <f t="shared" ca="1" si="1"/>
        <v>3.734346986145097E-2</v>
      </c>
      <c r="K201" s="264">
        <f t="shared" ref="K201:M201" ca="1" si="211">RAND()</f>
        <v>0.65263516864859672</v>
      </c>
      <c r="L201" s="264">
        <f t="shared" ca="1" si="211"/>
        <v>9.156493279716349E-3</v>
      </c>
      <c r="M201" s="264">
        <f t="shared" ca="1" si="211"/>
        <v>4.1068861563088532E-2</v>
      </c>
      <c r="N201" s="287">
        <f t="shared" ca="1" si="3"/>
        <v>2326918.7758490029</v>
      </c>
      <c r="O201" s="288">
        <f ca="1">(N201-Assumptions!$C$22)/Assumptions!$C$25</f>
        <v>172.66117730216439</v>
      </c>
      <c r="P201" s="11"/>
      <c r="Q201" s="11"/>
      <c r="R201" s="11"/>
      <c r="S201" s="11"/>
      <c r="T201" s="11"/>
    </row>
    <row r="202" spans="1:20" ht="15.75" customHeight="1" x14ac:dyDescent="0.2">
      <c r="A202" s="289"/>
      <c r="B202" s="270"/>
      <c r="C202" s="270"/>
      <c r="D202" s="270"/>
      <c r="E202" s="270"/>
      <c r="F202" s="270"/>
      <c r="G202" s="270"/>
      <c r="H202" s="270"/>
      <c r="I202" s="290">
        <f t="shared" ca="1" si="0"/>
        <v>6.926773479739487E-2</v>
      </c>
      <c r="J202" s="290">
        <f t="shared" ca="1" si="1"/>
        <v>3.4091296118117141E-2</v>
      </c>
      <c r="K202" s="270">
        <f t="shared" ref="K202:M202" ca="1" si="212">RAND()</f>
        <v>0.67041351460984322</v>
      </c>
      <c r="L202" s="270">
        <f t="shared" ca="1" si="212"/>
        <v>0.22504749007554115</v>
      </c>
      <c r="M202" s="270">
        <f t="shared" ca="1" si="212"/>
        <v>0.2376588299847775</v>
      </c>
      <c r="N202" s="291">
        <f t="shared" ca="1" si="3"/>
        <v>2532772.506945489</v>
      </c>
      <c r="O202" s="292">
        <f ca="1">(N202-Assumptions!$C$22)/Assumptions!$C$25</f>
        <v>188.02339604070812</v>
      </c>
      <c r="P202" s="11"/>
      <c r="Q202" s="11"/>
      <c r="R202" s="11"/>
      <c r="S202" s="11"/>
      <c r="T202" s="11"/>
    </row>
    <row r="203" spans="1:20" ht="15.75" customHeight="1" x14ac:dyDescent="0.2">
      <c r="A203" s="317"/>
      <c r="B203" s="264"/>
      <c r="C203" s="264"/>
      <c r="D203" s="264"/>
      <c r="E203" s="264"/>
      <c r="F203" s="264"/>
      <c r="G203" s="264"/>
      <c r="H203" s="264"/>
      <c r="I203" s="286">
        <f t="shared" ca="1" si="0"/>
        <v>6.1812255310578608E-2</v>
      </c>
      <c r="J203" s="286">
        <f t="shared" ca="1" si="1"/>
        <v>5.5E-2</v>
      </c>
      <c r="K203" s="264">
        <f t="shared" ref="K203:M203" ca="1" si="213">RAND()</f>
        <v>0.86810801872658161</v>
      </c>
      <c r="L203" s="264">
        <f t="shared" ca="1" si="213"/>
        <v>0.19492771830901545</v>
      </c>
      <c r="M203" s="264">
        <f t="shared" ca="1" si="213"/>
        <v>0.96166322207419319</v>
      </c>
      <c r="N203" s="287">
        <f t="shared" ca="1" si="3"/>
        <v>7881279.8421243047</v>
      </c>
      <c r="O203" s="288">
        <f ca="1">(N203-Assumptions!$C$22)/Assumptions!$C$25</f>
        <v>587.16573448688837</v>
      </c>
      <c r="P203" s="11"/>
      <c r="Q203" s="11"/>
      <c r="R203" s="11"/>
      <c r="S203" s="11"/>
      <c r="T203" s="11"/>
    </row>
    <row r="204" spans="1:20" ht="15.75" customHeight="1" x14ac:dyDescent="0.2">
      <c r="A204" s="289"/>
      <c r="B204" s="270"/>
      <c r="C204" s="270"/>
      <c r="D204" s="270"/>
      <c r="E204" s="270"/>
      <c r="F204" s="270"/>
      <c r="G204" s="270"/>
      <c r="H204" s="270"/>
      <c r="I204" s="290">
        <f t="shared" ca="1" si="0"/>
        <v>7.7755282379892363E-2</v>
      </c>
      <c r="J204" s="290">
        <f t="shared" ca="1" si="1"/>
        <v>4.8324787792461348E-2</v>
      </c>
      <c r="K204" s="270">
        <f t="shared" ref="K204:M204" ca="1" si="214">RAND()</f>
        <v>2.3265663676191761E-2</v>
      </c>
      <c r="L204" s="270">
        <f t="shared" ca="1" si="214"/>
        <v>0.43336770439269967</v>
      </c>
      <c r="M204" s="270">
        <f t="shared" ca="1" si="214"/>
        <v>3.8893114470790247E-2</v>
      </c>
      <c r="N204" s="291">
        <f t="shared" ca="1" si="3"/>
        <v>1319993.7091635703</v>
      </c>
      <c r="O204" s="292">
        <f ca="1">(N204-Assumptions!$C$22)/Assumptions!$C$25</f>
        <v>97.517515609221661</v>
      </c>
      <c r="P204" s="11"/>
      <c r="Q204" s="11"/>
      <c r="R204" s="11"/>
      <c r="S204" s="11"/>
      <c r="T204" s="11"/>
    </row>
    <row r="205" spans="1:20" ht="15.75" customHeight="1" x14ac:dyDescent="0.2">
      <c r="A205" s="317"/>
      <c r="B205" s="264"/>
      <c r="C205" s="264"/>
      <c r="D205" s="264"/>
      <c r="E205" s="264"/>
      <c r="F205" s="264"/>
      <c r="G205" s="264"/>
      <c r="H205" s="264"/>
      <c r="I205" s="286">
        <f t="shared" ca="1" si="0"/>
        <v>8.4264007160532728E-2</v>
      </c>
      <c r="J205" s="286">
        <f t="shared" ca="1" si="1"/>
        <v>4.6236299637099319E-2</v>
      </c>
      <c r="K205" s="264">
        <f t="shared" ref="K205:M205" ca="1" si="215">RAND()</f>
        <v>0.61023337773866049</v>
      </c>
      <c r="L205" s="264">
        <f t="shared" ca="1" si="215"/>
        <v>0.80492737663792913</v>
      </c>
      <c r="M205" s="264">
        <f t="shared" ca="1" si="215"/>
        <v>1.587714396230544E-2</v>
      </c>
      <c r="N205" s="287">
        <f t="shared" ca="1" si="3"/>
        <v>3713732.8212296977</v>
      </c>
      <c r="O205" s="288">
        <f ca="1">(N205-Assumptions!$C$22)/Assumptions!$C$25</f>
        <v>276.15476277833562</v>
      </c>
      <c r="P205" s="11"/>
      <c r="Q205" s="11"/>
      <c r="R205" s="11"/>
      <c r="S205" s="11"/>
      <c r="T205" s="11"/>
    </row>
    <row r="206" spans="1:20" ht="15.75" customHeight="1" x14ac:dyDescent="0.2">
      <c r="A206" s="289"/>
      <c r="B206" s="270"/>
      <c r="C206" s="270"/>
      <c r="D206" s="270"/>
      <c r="E206" s="270"/>
      <c r="F206" s="270"/>
      <c r="G206" s="270"/>
      <c r="H206" s="270"/>
      <c r="I206" s="290">
        <f t="shared" ca="1" si="0"/>
        <v>7.8792644850101304E-2</v>
      </c>
      <c r="J206" s="290">
        <f t="shared" ca="1" si="1"/>
        <v>5.5E-2</v>
      </c>
      <c r="K206" s="270">
        <f t="shared" ref="K206:M206" ca="1" si="216">RAND()</f>
        <v>0.42505872863774574</v>
      </c>
      <c r="L206" s="270">
        <f t="shared" ca="1" si="216"/>
        <v>0.78993257937620232</v>
      </c>
      <c r="M206" s="270">
        <f t="shared" ca="1" si="216"/>
        <v>3.6935534819039884E-2</v>
      </c>
      <c r="N206" s="291">
        <f t="shared" ca="1" si="3"/>
        <v>4464826.7790903514</v>
      </c>
      <c r="O206" s="292">
        <f ca="1">(N206-Assumptions!$C$22)/Assumptions!$C$25</f>
        <v>332.20655067838442</v>
      </c>
      <c r="P206" s="11"/>
      <c r="Q206" s="11"/>
      <c r="R206" s="11"/>
      <c r="S206" s="11"/>
      <c r="T206" s="11"/>
    </row>
    <row r="207" spans="1:20" ht="15.75" customHeight="1" x14ac:dyDescent="0.2">
      <c r="A207" s="317"/>
      <c r="B207" s="264"/>
      <c r="C207" s="264"/>
      <c r="D207" s="264"/>
      <c r="E207" s="264"/>
      <c r="F207" s="264"/>
      <c r="G207" s="264"/>
      <c r="H207" s="264"/>
      <c r="I207" s="286">
        <f t="shared" ca="1" si="0"/>
        <v>8.950177157327778E-2</v>
      </c>
      <c r="J207" s="286">
        <f t="shared" ca="1" si="1"/>
        <v>4.8754024899670817E-2</v>
      </c>
      <c r="K207" s="264">
        <f t="shared" ref="K207:M207" ca="1" si="217">RAND()</f>
        <v>0.79908597699236716</v>
      </c>
      <c r="L207" s="264">
        <f t="shared" ca="1" si="217"/>
        <v>0.20480126316436853</v>
      </c>
      <c r="M207" s="264">
        <f t="shared" ca="1" si="217"/>
        <v>0.94528848934825671</v>
      </c>
      <c r="N207" s="287">
        <f t="shared" ca="1" si="3"/>
        <v>2278188.9515648554</v>
      </c>
      <c r="O207" s="288">
        <f ca="1">(N207-Assumptions!$C$22)/Assumptions!$C$25</f>
        <v>169.02462325110861</v>
      </c>
      <c r="P207" s="11"/>
      <c r="Q207" s="11"/>
      <c r="R207" s="11"/>
      <c r="S207" s="11"/>
      <c r="T207" s="11"/>
    </row>
    <row r="208" spans="1:20" ht="15.75" customHeight="1" x14ac:dyDescent="0.2">
      <c r="A208" s="289"/>
      <c r="B208" s="270"/>
      <c r="C208" s="270"/>
      <c r="D208" s="270"/>
      <c r="E208" s="270"/>
      <c r="F208" s="270"/>
      <c r="G208" s="270"/>
      <c r="H208" s="270"/>
      <c r="I208" s="290">
        <f t="shared" ca="1" si="0"/>
        <v>9.3798190874489984E-2</v>
      </c>
      <c r="J208" s="290">
        <f t="shared" ca="1" si="1"/>
        <v>3.7271568833114499E-2</v>
      </c>
      <c r="K208" s="270">
        <f t="shared" ref="K208:M208" ca="1" si="218">RAND()</f>
        <v>0.39413843129462378</v>
      </c>
      <c r="L208" s="270">
        <f t="shared" ca="1" si="218"/>
        <v>0.98884025038897116</v>
      </c>
      <c r="M208" s="270">
        <f t="shared" ca="1" si="218"/>
        <v>0.525317457210564</v>
      </c>
      <c r="N208" s="291">
        <f t="shared" ca="1" si="3"/>
        <v>2498375.8173719742</v>
      </c>
      <c r="O208" s="292">
        <f ca="1">(N208-Assumptions!$C$22)/Assumptions!$C$25</f>
        <v>185.45647890835627</v>
      </c>
      <c r="P208" s="11"/>
      <c r="Q208" s="11"/>
      <c r="R208" s="11"/>
      <c r="S208" s="11"/>
      <c r="T208" s="11"/>
    </row>
    <row r="209" spans="1:20" ht="15.75" customHeight="1" x14ac:dyDescent="0.2">
      <c r="A209" s="317"/>
      <c r="B209" s="264"/>
      <c r="C209" s="264"/>
      <c r="D209" s="264"/>
      <c r="E209" s="264"/>
      <c r="F209" s="264"/>
      <c r="G209" s="264"/>
      <c r="H209" s="264"/>
      <c r="I209" s="286">
        <f t="shared" ca="1" si="0"/>
        <v>0.10084960179617815</v>
      </c>
      <c r="J209" s="286">
        <f t="shared" ca="1" si="1"/>
        <v>5.5E-2</v>
      </c>
      <c r="K209" s="264">
        <f t="shared" ref="K209:M209" ca="1" si="219">RAND()</f>
        <v>7.5145167519406031E-2</v>
      </c>
      <c r="L209" s="264">
        <f t="shared" ca="1" si="219"/>
        <v>0.75081372856591455</v>
      </c>
      <c r="M209" s="264">
        <f t="shared" ca="1" si="219"/>
        <v>0.33802091738004014</v>
      </c>
      <c r="N209" s="287">
        <f t="shared" ca="1" si="3"/>
        <v>847293.45929062529</v>
      </c>
      <c r="O209" s="288">
        <f ca="1">(N209-Assumptions!$C$22)/Assumptions!$C$25</f>
        <v>62.24137755900189</v>
      </c>
      <c r="P209" s="11"/>
      <c r="Q209" s="11"/>
      <c r="R209" s="11"/>
      <c r="S209" s="11"/>
      <c r="T209" s="11"/>
    </row>
    <row r="210" spans="1:20" ht="15.75" customHeight="1" x14ac:dyDescent="0.2">
      <c r="A210" s="289"/>
      <c r="B210" s="270"/>
      <c r="C210" s="270"/>
      <c r="D210" s="270"/>
      <c r="E210" s="270"/>
      <c r="F210" s="270"/>
      <c r="G210" s="270"/>
      <c r="H210" s="270"/>
      <c r="I210" s="290">
        <f t="shared" ca="1" si="0"/>
        <v>7.9715579525949876E-2</v>
      </c>
      <c r="J210" s="290">
        <f t="shared" ca="1" si="1"/>
        <v>4.4358295711260015E-2</v>
      </c>
      <c r="K210" s="270">
        <f t="shared" ref="K210:M210" ca="1" si="220">RAND()</f>
        <v>0.13459184799131763</v>
      </c>
      <c r="L210" s="270">
        <f t="shared" ca="1" si="220"/>
        <v>0.49558066434018733</v>
      </c>
      <c r="M210" s="270">
        <f t="shared" ca="1" si="220"/>
        <v>0.69820722754983056</v>
      </c>
      <c r="N210" s="291">
        <f t="shared" ca="1" si="3"/>
        <v>1133230.1626332703</v>
      </c>
      <c r="O210" s="292">
        <f ca="1">(N210-Assumptions!$C$22)/Assumptions!$C$25</f>
        <v>83.579937509945537</v>
      </c>
      <c r="P210" s="11"/>
      <c r="Q210" s="11"/>
      <c r="R210" s="11"/>
      <c r="S210" s="11"/>
      <c r="T210" s="11"/>
    </row>
    <row r="211" spans="1:20" ht="15.75" customHeight="1" x14ac:dyDescent="0.2">
      <c r="A211" s="317"/>
      <c r="B211" s="264"/>
      <c r="C211" s="264"/>
      <c r="D211" s="264"/>
      <c r="E211" s="264"/>
      <c r="F211" s="264"/>
      <c r="G211" s="264"/>
      <c r="H211" s="264"/>
      <c r="I211" s="286">
        <f t="shared" ca="1" si="0"/>
        <v>9.2757911953079322E-2</v>
      </c>
      <c r="J211" s="286">
        <f t="shared" ca="1" si="1"/>
        <v>3.740359679702486E-2</v>
      </c>
      <c r="K211" s="264">
        <f t="shared" ref="K211:M211" ca="1" si="221">RAND()</f>
        <v>0.77146339781573969</v>
      </c>
      <c r="L211" s="264">
        <f t="shared" ca="1" si="221"/>
        <v>0.56702776047064907</v>
      </c>
      <c r="M211" s="264">
        <f t="shared" ca="1" si="221"/>
        <v>0.72527623939571528</v>
      </c>
      <c r="N211" s="287">
        <f t="shared" ca="1" si="3"/>
        <v>2038513.9249532733</v>
      </c>
      <c r="O211" s="288">
        <f ca="1">(N211-Assumptions!$C$22)/Assumptions!$C$25</f>
        <v>151.13842723531889</v>
      </c>
      <c r="P211" s="11"/>
      <c r="Q211" s="11"/>
      <c r="R211" s="11"/>
      <c r="S211" s="11"/>
      <c r="T211" s="11"/>
    </row>
    <row r="212" spans="1:20" ht="15.75" customHeight="1" x14ac:dyDescent="0.2">
      <c r="A212" s="289"/>
      <c r="B212" s="270"/>
      <c r="C212" s="270"/>
      <c r="D212" s="270"/>
      <c r="E212" s="270"/>
      <c r="F212" s="270"/>
      <c r="G212" s="270"/>
      <c r="H212" s="270"/>
      <c r="I212" s="290">
        <f t="shared" ca="1" si="0"/>
        <v>8.653174636659533E-2</v>
      </c>
      <c r="J212" s="290">
        <f t="shared" ca="1" si="1"/>
        <v>3.3239004768779855E-2</v>
      </c>
      <c r="K212" s="270">
        <f t="shared" ref="K212:M212" ca="1" si="222">RAND()</f>
        <v>0.87913227040400299</v>
      </c>
      <c r="L212" s="270">
        <f t="shared" ca="1" si="222"/>
        <v>0.83269960226415796</v>
      </c>
      <c r="M212" s="270">
        <f t="shared" ca="1" si="222"/>
        <v>0.90135859813378183</v>
      </c>
      <c r="N212" s="291">
        <f t="shared" ca="1" si="3"/>
        <v>4675361.3597182753</v>
      </c>
      <c r="O212" s="292">
        <f ca="1">(N212-Assumptions!$C$22)/Assumptions!$C$25</f>
        <v>347.91808654613993</v>
      </c>
      <c r="P212" s="11"/>
      <c r="Q212" s="11"/>
      <c r="R212" s="11"/>
      <c r="S212" s="11"/>
      <c r="T212" s="11"/>
    </row>
    <row r="213" spans="1:20" ht="15.75" customHeight="1" x14ac:dyDescent="0.2">
      <c r="A213" s="317"/>
      <c r="B213" s="264"/>
      <c r="C213" s="264"/>
      <c r="D213" s="264"/>
      <c r="E213" s="264"/>
      <c r="F213" s="264"/>
      <c r="G213" s="264"/>
      <c r="H213" s="264"/>
      <c r="I213" s="286">
        <f t="shared" ca="1" si="0"/>
        <v>9.5012007822573283E-2</v>
      </c>
      <c r="J213" s="286">
        <f t="shared" ca="1" si="1"/>
        <v>3.8131526234036942E-2</v>
      </c>
      <c r="K213" s="264">
        <f t="shared" ref="K213:M213" ca="1" si="223">RAND()</f>
        <v>0.13109114945946765</v>
      </c>
      <c r="L213" s="264">
        <f t="shared" ca="1" si="223"/>
        <v>0.62500720910971752</v>
      </c>
      <c r="M213" s="264">
        <f t="shared" ca="1" si="223"/>
        <v>0.62459268503947762</v>
      </c>
      <c r="N213" s="287">
        <f t="shared" ca="1" si="3"/>
        <v>704423.36929276213</v>
      </c>
      <c r="O213" s="288">
        <f ca="1">(N213-Assumptions!$C$22)/Assumptions!$C$25</f>
        <v>51.579430544235983</v>
      </c>
      <c r="P213" s="11"/>
      <c r="Q213" s="11"/>
      <c r="R213" s="11"/>
      <c r="S213" s="11"/>
      <c r="T213" s="11"/>
    </row>
    <row r="214" spans="1:20" ht="15.75" customHeight="1" x14ac:dyDescent="0.2">
      <c r="A214" s="289"/>
      <c r="B214" s="270"/>
      <c r="C214" s="270"/>
      <c r="D214" s="270"/>
      <c r="E214" s="270"/>
      <c r="F214" s="270"/>
      <c r="G214" s="270"/>
      <c r="H214" s="270"/>
      <c r="I214" s="290">
        <f t="shared" ca="1" si="0"/>
        <v>8.6027716835806303E-2</v>
      </c>
      <c r="J214" s="290">
        <f t="shared" ca="1" si="1"/>
        <v>2.4742786957060524E-2</v>
      </c>
      <c r="K214" s="270">
        <f t="shared" ref="K214:M214" ca="1" si="224">RAND()</f>
        <v>0.44633573348339006</v>
      </c>
      <c r="L214" s="270">
        <f t="shared" ca="1" si="224"/>
        <v>0.85382909033611942</v>
      </c>
      <c r="M214" s="270">
        <f t="shared" ca="1" si="224"/>
        <v>0.41074288239691137</v>
      </c>
      <c r="N214" s="291">
        <f t="shared" ca="1" si="3"/>
        <v>2304395.9718207377</v>
      </c>
      <c r="O214" s="292">
        <f ca="1">(N214-Assumptions!$C$22)/Assumptions!$C$25</f>
        <v>170.98037103139833</v>
      </c>
      <c r="P214" s="11"/>
      <c r="Q214" s="11"/>
      <c r="R214" s="11"/>
      <c r="S214" s="11"/>
      <c r="T214" s="11"/>
    </row>
    <row r="215" spans="1:20" ht="15.75" customHeight="1" x14ac:dyDescent="0.2">
      <c r="A215" s="317"/>
      <c r="B215" s="264"/>
      <c r="C215" s="264"/>
      <c r="D215" s="264"/>
      <c r="E215" s="264"/>
      <c r="F215" s="264"/>
      <c r="G215" s="264"/>
      <c r="H215" s="264"/>
      <c r="I215" s="286">
        <f t="shared" ca="1" si="0"/>
        <v>0.06</v>
      </c>
      <c r="J215" s="286">
        <f t="shared" ca="1" si="1"/>
        <v>4.6053710702164886E-2</v>
      </c>
      <c r="K215" s="264">
        <f t="shared" ref="K215:M215" ca="1" si="225">RAND()</f>
        <v>0.39864182721374464</v>
      </c>
      <c r="L215" s="264">
        <f t="shared" ca="1" si="225"/>
        <v>0.91132472930058794</v>
      </c>
      <c r="M215" s="264">
        <f t="shared" ca="1" si="225"/>
        <v>0.27554064151869939</v>
      </c>
      <c r="N215" s="287">
        <f t="shared" ca="1" si="3"/>
        <v>5648989.8218359249</v>
      </c>
      <c r="O215" s="288">
        <f ca="1">(N215-Assumptions!$C$22)/Assumptions!$C$25</f>
        <v>420.57692700268097</v>
      </c>
      <c r="P215" s="11"/>
      <c r="Q215" s="11"/>
      <c r="R215" s="11"/>
      <c r="S215" s="11"/>
      <c r="T215" s="11"/>
    </row>
    <row r="216" spans="1:20" ht="15.75" customHeight="1" x14ac:dyDescent="0.2">
      <c r="A216" s="289"/>
      <c r="B216" s="270"/>
      <c r="C216" s="270"/>
      <c r="D216" s="270"/>
      <c r="E216" s="270"/>
      <c r="F216" s="270"/>
      <c r="G216" s="270"/>
      <c r="H216" s="270"/>
      <c r="I216" s="290">
        <f t="shared" ca="1" si="0"/>
        <v>9.2229455024589374E-2</v>
      </c>
      <c r="J216" s="290">
        <f t="shared" ca="1" si="1"/>
        <v>3.1787114061609355E-2</v>
      </c>
      <c r="K216" s="270">
        <f t="shared" ref="K216:M216" ca="1" si="226">RAND()</f>
        <v>0.33792549856309273</v>
      </c>
      <c r="L216" s="270">
        <f t="shared" ca="1" si="226"/>
        <v>9.8337836272405554E-2</v>
      </c>
      <c r="M216" s="270">
        <f t="shared" ca="1" si="226"/>
        <v>0.16958711549208028</v>
      </c>
      <c r="N216" s="291">
        <f t="shared" ca="1" si="3"/>
        <v>1474031.5374895411</v>
      </c>
      <c r="O216" s="292">
        <f ca="1">(N216-Assumptions!$C$22)/Assumptions!$C$25</f>
        <v>109.01287593205531</v>
      </c>
      <c r="P216" s="11"/>
      <c r="Q216" s="11"/>
      <c r="R216" s="11"/>
      <c r="S216" s="11"/>
      <c r="T216" s="11"/>
    </row>
    <row r="217" spans="1:20" ht="15.75" customHeight="1" x14ac:dyDescent="0.2">
      <c r="A217" s="317"/>
      <c r="B217" s="264"/>
      <c r="C217" s="264"/>
      <c r="D217" s="264"/>
      <c r="E217" s="264"/>
      <c r="F217" s="264"/>
      <c r="G217" s="264"/>
      <c r="H217" s="264"/>
      <c r="I217" s="286">
        <f t="shared" ca="1" si="0"/>
        <v>9.038188777770384E-2</v>
      </c>
      <c r="J217" s="286">
        <f t="shared" ca="1" si="1"/>
        <v>2.3511167321957561E-2</v>
      </c>
      <c r="K217" s="264">
        <f t="shared" ref="K217:M217" ca="1" si="227">RAND()</f>
        <v>0.46321059080543425</v>
      </c>
      <c r="L217" s="264">
        <f t="shared" ca="1" si="227"/>
        <v>0.77003458733949415</v>
      </c>
      <c r="M217" s="264">
        <f t="shared" ca="1" si="227"/>
        <v>0.4191128232399105</v>
      </c>
      <c r="N217" s="287">
        <f t="shared" ca="1" si="3"/>
        <v>1669200.9405091896</v>
      </c>
      <c r="O217" s="288">
        <f ca="1">(N217-Assumptions!$C$22)/Assumptions!$C$25</f>
        <v>123.57775675441714</v>
      </c>
      <c r="P217" s="11"/>
      <c r="Q217" s="11"/>
      <c r="R217" s="11"/>
      <c r="S217" s="11"/>
      <c r="T217" s="11"/>
    </row>
    <row r="218" spans="1:20" ht="15.75" customHeight="1" x14ac:dyDescent="0.2">
      <c r="A218" s="289"/>
      <c r="B218" s="270"/>
      <c r="C218" s="270"/>
      <c r="D218" s="270"/>
      <c r="E218" s="270"/>
      <c r="F218" s="270"/>
      <c r="G218" s="270"/>
      <c r="H218" s="270"/>
      <c r="I218" s="290">
        <f t="shared" ca="1" si="0"/>
        <v>8.0945704695106493E-2</v>
      </c>
      <c r="J218" s="290">
        <f t="shared" ca="1" si="1"/>
        <v>3.1866905513293055E-2</v>
      </c>
      <c r="K218" s="270">
        <f t="shared" ref="K218:M218" ca="1" si="228">RAND()</f>
        <v>0.29781322806824695</v>
      </c>
      <c r="L218" s="270">
        <f t="shared" ca="1" si="228"/>
        <v>0.44305844546106998</v>
      </c>
      <c r="M218" s="270">
        <f t="shared" ca="1" si="228"/>
        <v>0.66609796721616832</v>
      </c>
      <c r="N218" s="291">
        <f t="shared" ca="1" si="3"/>
        <v>2299170.8055824451</v>
      </c>
      <c r="O218" s="292">
        <f ca="1">(N218-Assumptions!$C$22)/Assumptions!$C$25</f>
        <v>170.59043325242126</v>
      </c>
      <c r="P218" s="11"/>
      <c r="Q218" s="11"/>
      <c r="R218" s="11"/>
      <c r="S218" s="11"/>
      <c r="T218" s="11"/>
    </row>
    <row r="219" spans="1:20" ht="15.75" customHeight="1" x14ac:dyDescent="0.2">
      <c r="A219" s="317"/>
      <c r="B219" s="264"/>
      <c r="C219" s="264"/>
      <c r="D219" s="264"/>
      <c r="E219" s="264"/>
      <c r="F219" s="264"/>
      <c r="G219" s="264"/>
      <c r="H219" s="264"/>
      <c r="I219" s="286">
        <f t="shared" ca="1" si="0"/>
        <v>6.534966957786606E-2</v>
      </c>
      <c r="J219" s="286">
        <f t="shared" ca="1" si="1"/>
        <v>3.3017545044289429E-2</v>
      </c>
      <c r="K219" s="264">
        <f t="shared" ref="K219:M219" ca="1" si="229">RAND()</f>
        <v>0.47390807845645411</v>
      </c>
      <c r="L219" s="264">
        <f t="shared" ca="1" si="229"/>
        <v>0.50473959434927884</v>
      </c>
      <c r="M219" s="264">
        <f t="shared" ca="1" si="229"/>
        <v>0.6988011244005935</v>
      </c>
      <c r="N219" s="287">
        <f t="shared" ca="1" si="3"/>
        <v>3490044.1551462268</v>
      </c>
      <c r="O219" s="288">
        <f ca="1">(N219-Assumptions!$C$22)/Assumptions!$C$25</f>
        <v>259.46157874225571</v>
      </c>
      <c r="P219" s="11"/>
      <c r="Q219" s="11"/>
      <c r="R219" s="11"/>
      <c r="S219" s="11"/>
      <c r="T219" s="11"/>
    </row>
    <row r="220" spans="1:20" ht="15.75" customHeight="1" x14ac:dyDescent="0.2">
      <c r="A220" s="289"/>
      <c r="B220" s="270"/>
      <c r="C220" s="270"/>
      <c r="D220" s="270"/>
      <c r="E220" s="270"/>
      <c r="F220" s="270"/>
      <c r="G220" s="270"/>
      <c r="H220" s="270"/>
      <c r="I220" s="290">
        <f t="shared" ca="1" si="0"/>
        <v>8.6331462358356648E-2</v>
      </c>
      <c r="J220" s="290">
        <f t="shared" ca="1" si="1"/>
        <v>3.5553326938454151E-2</v>
      </c>
      <c r="K220" s="270">
        <f t="shared" ref="K220:M220" ca="1" si="230">RAND()</f>
        <v>0.56254340162147498</v>
      </c>
      <c r="L220" s="270">
        <f t="shared" ca="1" si="230"/>
        <v>0.40850784864215306</v>
      </c>
      <c r="M220" s="270">
        <f t="shared" ca="1" si="230"/>
        <v>0.67069770536590889</v>
      </c>
      <c r="N220" s="291">
        <f t="shared" ca="1" si="3"/>
        <v>2222226.9746368276</v>
      </c>
      <c r="O220" s="292">
        <f ca="1">(N220-Assumptions!$C$22)/Assumptions!$C$25</f>
        <v>164.84835631618117</v>
      </c>
      <c r="P220" s="11"/>
      <c r="Q220" s="11"/>
      <c r="R220" s="11"/>
      <c r="S220" s="11"/>
      <c r="T220" s="11"/>
    </row>
    <row r="221" spans="1:20" ht="15.75" customHeight="1" x14ac:dyDescent="0.2">
      <c r="A221" s="317"/>
      <c r="B221" s="264"/>
      <c r="C221" s="264"/>
      <c r="D221" s="264"/>
      <c r="E221" s="264"/>
      <c r="F221" s="264"/>
      <c r="G221" s="264"/>
      <c r="H221" s="264"/>
      <c r="I221" s="286">
        <f t="shared" ca="1" si="0"/>
        <v>9.1470959414383796E-2</v>
      </c>
      <c r="J221" s="286">
        <f t="shared" ca="1" si="1"/>
        <v>3.3745395865823688E-2</v>
      </c>
      <c r="K221" s="264">
        <f t="shared" ref="K221:M221" ca="1" si="231">RAND()</f>
        <v>2.4504123498094943E-2</v>
      </c>
      <c r="L221" s="264">
        <f t="shared" ca="1" si="231"/>
        <v>5.7508372718668155E-2</v>
      </c>
      <c r="M221" s="264">
        <f t="shared" ca="1" si="231"/>
        <v>0.52855285479320846</v>
      </c>
      <c r="N221" s="287">
        <f t="shared" ca="1" si="3"/>
        <v>282739.81251168356</v>
      </c>
      <c r="O221" s="288">
        <f ca="1">(N221-Assumptions!$C$22)/Assumptions!$C$25</f>
        <v>20.110508396394295</v>
      </c>
      <c r="P221" s="11"/>
      <c r="Q221" s="11"/>
      <c r="R221" s="11"/>
      <c r="S221" s="11"/>
      <c r="T221" s="11"/>
    </row>
    <row r="222" spans="1:20" ht="15.75" customHeight="1" x14ac:dyDescent="0.2">
      <c r="A222" s="289"/>
      <c r="B222" s="270"/>
      <c r="C222" s="270"/>
      <c r="D222" s="270"/>
      <c r="E222" s="270"/>
      <c r="F222" s="270"/>
      <c r="G222" s="270"/>
      <c r="H222" s="270"/>
      <c r="I222" s="290">
        <f t="shared" ca="1" si="0"/>
        <v>0.10474521929566663</v>
      </c>
      <c r="J222" s="290">
        <f t="shared" ca="1" si="1"/>
        <v>4.4394552013681837E-2</v>
      </c>
      <c r="K222" s="270">
        <f t="shared" ref="K222:M222" ca="1" si="232">RAND()</f>
        <v>0.68700098563306766</v>
      </c>
      <c r="L222" s="270">
        <f t="shared" ca="1" si="232"/>
        <v>0.23332318941023911</v>
      </c>
      <c r="M222" s="270">
        <f t="shared" ca="1" si="232"/>
        <v>0.76381537239568942</v>
      </c>
      <c r="N222" s="291">
        <f t="shared" ca="1" si="3"/>
        <v>1496483.6947328702</v>
      </c>
      <c r="O222" s="292">
        <f ca="1">(N222-Assumptions!$C$22)/Assumptions!$C$25</f>
        <v>110.6884100546918</v>
      </c>
      <c r="P222" s="11"/>
      <c r="Q222" s="11"/>
      <c r="R222" s="11"/>
      <c r="S222" s="11"/>
      <c r="T222" s="11"/>
    </row>
    <row r="223" spans="1:20" ht="15.75" customHeight="1" x14ac:dyDescent="0.2">
      <c r="A223" s="317"/>
      <c r="B223" s="264"/>
      <c r="C223" s="264"/>
      <c r="D223" s="264"/>
      <c r="E223" s="264"/>
      <c r="F223" s="264"/>
      <c r="G223" s="264"/>
      <c r="H223" s="264"/>
      <c r="I223" s="286">
        <f t="shared" ca="1" si="0"/>
        <v>8.2094627044457275E-2</v>
      </c>
      <c r="J223" s="286">
        <f t="shared" ca="1" si="1"/>
        <v>3.4274874413303388E-2</v>
      </c>
      <c r="K223" s="264">
        <f t="shared" ref="K223:M223" ca="1" si="233">RAND()</f>
        <v>0.70575981724152637</v>
      </c>
      <c r="L223" s="264">
        <f t="shared" ca="1" si="233"/>
        <v>0.97625554993101393</v>
      </c>
      <c r="M223" s="264">
        <f t="shared" ca="1" si="233"/>
        <v>0.46365303510359779</v>
      </c>
      <c r="N223" s="287">
        <f t="shared" ca="1" si="3"/>
        <v>2953272.1893231259</v>
      </c>
      <c r="O223" s="288">
        <f ca="1">(N223-Assumptions!$C$22)/Assumptions!$C$25</f>
        <v>219.40396935247207</v>
      </c>
      <c r="P223" s="11"/>
      <c r="Q223" s="11"/>
      <c r="R223" s="11"/>
      <c r="S223" s="11"/>
      <c r="T223" s="11"/>
    </row>
    <row r="224" spans="1:20" ht="15.75" customHeight="1" x14ac:dyDescent="0.2">
      <c r="A224" s="289"/>
      <c r="B224" s="270"/>
      <c r="C224" s="270"/>
      <c r="D224" s="270"/>
      <c r="E224" s="270"/>
      <c r="F224" s="270"/>
      <c r="G224" s="270"/>
      <c r="H224" s="270"/>
      <c r="I224" s="290">
        <f t="shared" ca="1" si="0"/>
        <v>0.10415009441005438</v>
      </c>
      <c r="J224" s="290">
        <f t="shared" ca="1" si="1"/>
        <v>4.5988526106759756E-2</v>
      </c>
      <c r="K224" s="270">
        <f t="shared" ref="K224:M224" ca="1" si="234">RAND()</f>
        <v>3.4087905918080752E-2</v>
      </c>
      <c r="L224" s="270">
        <f t="shared" ca="1" si="234"/>
        <v>0.50981059043140775</v>
      </c>
      <c r="M224" s="270">
        <f t="shared" ca="1" si="234"/>
        <v>0.23357832451046012</v>
      </c>
      <c r="N224" s="291">
        <f t="shared" ca="1" si="3"/>
        <v>667933.63463654846</v>
      </c>
      <c r="O224" s="292">
        <f ca="1">(N224-Assumptions!$C$22)/Assumptions!$C$25</f>
        <v>48.856316017652873</v>
      </c>
      <c r="P224" s="11"/>
      <c r="Q224" s="11"/>
      <c r="R224" s="11"/>
      <c r="S224" s="11"/>
      <c r="T224" s="11"/>
    </row>
    <row r="225" spans="1:20" ht="15.75" customHeight="1" x14ac:dyDescent="0.2">
      <c r="A225" s="317"/>
      <c r="B225" s="264"/>
      <c r="C225" s="264"/>
      <c r="D225" s="264"/>
      <c r="E225" s="264"/>
      <c r="F225" s="264"/>
      <c r="G225" s="264"/>
      <c r="H225" s="264"/>
      <c r="I225" s="286">
        <f t="shared" ca="1" si="0"/>
        <v>7.6256737713931752E-2</v>
      </c>
      <c r="J225" s="286">
        <f t="shared" ca="1" si="1"/>
        <v>2.4839754462731439E-2</v>
      </c>
      <c r="K225" s="264">
        <f t="shared" ref="K225:M225" ca="1" si="235">RAND()</f>
        <v>0.22453529336112266</v>
      </c>
      <c r="L225" s="264">
        <f t="shared" ca="1" si="235"/>
        <v>2.6475297546148191E-2</v>
      </c>
      <c r="M225" s="264">
        <f t="shared" ca="1" si="235"/>
        <v>0.20964435937877812</v>
      </c>
      <c r="N225" s="287">
        <f t="shared" ca="1" si="3"/>
        <v>1732772.1531980126</v>
      </c>
      <c r="O225" s="288">
        <f ca="1">(N225-Assumptions!$C$22)/Assumptions!$C$25</f>
        <v>128.3218771043293</v>
      </c>
      <c r="P225" s="11"/>
      <c r="Q225" s="11"/>
      <c r="R225" s="11"/>
      <c r="S225" s="11"/>
      <c r="T225" s="11"/>
    </row>
    <row r="226" spans="1:20" ht="15.75" customHeight="1" x14ac:dyDescent="0.2">
      <c r="A226" s="289"/>
      <c r="B226" s="270"/>
      <c r="C226" s="270"/>
      <c r="D226" s="270"/>
      <c r="E226" s="270"/>
      <c r="F226" s="270"/>
      <c r="G226" s="270"/>
      <c r="H226" s="270"/>
      <c r="I226" s="290">
        <f t="shared" ca="1" si="0"/>
        <v>9.5027312791341134E-2</v>
      </c>
      <c r="J226" s="290">
        <f t="shared" ca="1" si="1"/>
        <v>3.6701304150028771E-2</v>
      </c>
      <c r="K226" s="270">
        <f t="shared" ref="K226:M226" ca="1" si="236">RAND()</f>
        <v>0.35097606106985979</v>
      </c>
      <c r="L226" s="270">
        <f t="shared" ca="1" si="236"/>
        <v>0.15368707758356248</v>
      </c>
      <c r="M226" s="270">
        <f t="shared" ca="1" si="236"/>
        <v>0.60117045776891098</v>
      </c>
      <c r="N226" s="291">
        <f t="shared" ca="1" si="3"/>
        <v>1548430.8228451177</v>
      </c>
      <c r="O226" s="292">
        <f ca="1">(N226-Assumptions!$C$22)/Assumptions!$C$25</f>
        <v>114.56506140635206</v>
      </c>
      <c r="P226" s="11"/>
      <c r="Q226" s="11"/>
      <c r="R226" s="11"/>
      <c r="S226" s="11"/>
      <c r="T226" s="11"/>
    </row>
    <row r="227" spans="1:20" ht="15.75" customHeight="1" x14ac:dyDescent="0.2">
      <c r="A227" s="317"/>
      <c r="B227" s="264"/>
      <c r="C227" s="264"/>
      <c r="D227" s="264"/>
      <c r="E227" s="264"/>
      <c r="F227" s="264"/>
      <c r="G227" s="264"/>
      <c r="H227" s="264"/>
      <c r="I227" s="286">
        <f t="shared" ca="1" si="0"/>
        <v>0.12142049665447957</v>
      </c>
      <c r="J227" s="286">
        <f t="shared" ca="1" si="1"/>
        <v>4.0875655437326366E-2</v>
      </c>
      <c r="K227" s="264">
        <f t="shared" ref="K227:M227" ca="1" si="237">RAND()</f>
        <v>0.83691322239489674</v>
      </c>
      <c r="L227" s="264">
        <f t="shared" ca="1" si="237"/>
        <v>0.91354826612886175</v>
      </c>
      <c r="M227" s="264">
        <f t="shared" ca="1" si="237"/>
        <v>0.15282922498468732</v>
      </c>
      <c r="N227" s="287">
        <f t="shared" ca="1" si="3"/>
        <v>3047068.83292935</v>
      </c>
      <c r="O227" s="288">
        <f ca="1">(N227-Assumptions!$C$22)/Assumptions!$C$25</f>
        <v>226.40371887532461</v>
      </c>
      <c r="P227" s="11"/>
      <c r="Q227" s="11"/>
      <c r="R227" s="11"/>
      <c r="S227" s="11"/>
      <c r="T227" s="11"/>
    </row>
    <row r="228" spans="1:20" ht="15.75" customHeight="1" x14ac:dyDescent="0.2">
      <c r="A228" s="289"/>
      <c r="B228" s="270"/>
      <c r="C228" s="270"/>
      <c r="D228" s="270"/>
      <c r="E228" s="270"/>
      <c r="F228" s="270"/>
      <c r="G228" s="270"/>
      <c r="H228" s="270"/>
      <c r="I228" s="290">
        <f t="shared" ca="1" si="0"/>
        <v>0.10816215490184349</v>
      </c>
      <c r="J228" s="290">
        <f t="shared" ca="1" si="1"/>
        <v>4.1945385090402694E-2</v>
      </c>
      <c r="K228" s="270">
        <f t="shared" ref="K228:M228" ca="1" si="238">RAND()</f>
        <v>0.5639968903653112</v>
      </c>
      <c r="L228" s="270">
        <f t="shared" ca="1" si="238"/>
        <v>0.74875918605429881</v>
      </c>
      <c r="M228" s="270">
        <f t="shared" ca="1" si="238"/>
        <v>8.2387837237858697E-2</v>
      </c>
      <c r="N228" s="291">
        <f t="shared" ca="1" si="3"/>
        <v>1685685.8133537832</v>
      </c>
      <c r="O228" s="292">
        <f ca="1">(N228-Assumptions!$C$22)/Assumptions!$C$25</f>
        <v>124.80797114580471</v>
      </c>
      <c r="P228" s="11"/>
      <c r="Q228" s="11"/>
      <c r="R228" s="11"/>
      <c r="S228" s="11"/>
      <c r="T228" s="11"/>
    </row>
    <row r="229" spans="1:20" ht="15.75" customHeight="1" x14ac:dyDescent="0.2">
      <c r="A229" s="317"/>
      <c r="B229" s="264"/>
      <c r="C229" s="264"/>
      <c r="D229" s="264"/>
      <c r="E229" s="264"/>
      <c r="F229" s="264"/>
      <c r="G229" s="264"/>
      <c r="H229" s="264"/>
      <c r="I229" s="286">
        <f t="shared" ca="1" si="0"/>
        <v>9.8961157255566368E-2</v>
      </c>
      <c r="J229" s="286">
        <f t="shared" ca="1" si="1"/>
        <v>3.7252213825086249E-2</v>
      </c>
      <c r="K229" s="264">
        <f t="shared" ref="K229:M229" ca="1" si="239">RAND()</f>
        <v>0.8852754866221858</v>
      </c>
      <c r="L229" s="264">
        <f t="shared" ca="1" si="239"/>
        <v>0.31021160060183584</v>
      </c>
      <c r="M229" s="264">
        <f t="shared" ca="1" si="239"/>
        <v>0.13243712771121985</v>
      </c>
      <c r="N229" s="287">
        <f t="shared" ca="1" si="3"/>
        <v>3497411.9999401895</v>
      </c>
      <c r="O229" s="288">
        <f ca="1">(N229-Assumptions!$C$22)/Assumptions!$C$25</f>
        <v>260.01141790598427</v>
      </c>
      <c r="P229" s="11"/>
      <c r="Q229" s="11"/>
      <c r="R229" s="11"/>
      <c r="S229" s="11"/>
      <c r="T229" s="11"/>
    </row>
    <row r="230" spans="1:20" ht="15.75" customHeight="1" x14ac:dyDescent="0.2">
      <c r="A230" s="289"/>
      <c r="B230" s="270"/>
      <c r="C230" s="270"/>
      <c r="D230" s="270"/>
      <c r="E230" s="270"/>
      <c r="F230" s="270"/>
      <c r="G230" s="270"/>
      <c r="H230" s="270"/>
      <c r="I230" s="290">
        <f t="shared" ca="1" si="0"/>
        <v>9.7537183952579376E-2</v>
      </c>
      <c r="J230" s="290">
        <f t="shared" ca="1" si="1"/>
        <v>4.4109815633912537E-2</v>
      </c>
      <c r="K230" s="270">
        <f t="shared" ref="K230:M230" ca="1" si="240">RAND()</f>
        <v>4.2741355142265292E-2</v>
      </c>
      <c r="L230" s="270">
        <f t="shared" ca="1" si="240"/>
        <v>0.27949068434347746</v>
      </c>
      <c r="M230" s="270">
        <f t="shared" ca="1" si="240"/>
        <v>0.4797590577896107</v>
      </c>
      <c r="N230" s="291">
        <f t="shared" ca="1" si="3"/>
        <v>305486.03699704784</v>
      </c>
      <c r="O230" s="292">
        <f ca="1">(N230-Assumptions!$C$22)/Assumptions!$C$25</f>
        <v>21.807987835600585</v>
      </c>
      <c r="P230" s="11"/>
      <c r="Q230" s="11"/>
      <c r="R230" s="11"/>
      <c r="S230" s="11"/>
      <c r="T230" s="11"/>
    </row>
    <row r="231" spans="1:20" ht="15.75" customHeight="1" x14ac:dyDescent="0.2">
      <c r="A231" s="317"/>
      <c r="B231" s="264"/>
      <c r="C231" s="264"/>
      <c r="D231" s="264"/>
      <c r="E231" s="264"/>
      <c r="F231" s="264"/>
      <c r="G231" s="264"/>
      <c r="H231" s="264"/>
      <c r="I231" s="286">
        <f t="shared" ca="1" si="0"/>
        <v>0.10696705900759121</v>
      </c>
      <c r="J231" s="286">
        <f t="shared" ca="1" si="1"/>
        <v>2.7157783944344698E-2</v>
      </c>
      <c r="K231" s="264">
        <f t="shared" ref="K231:M231" ca="1" si="241">RAND()</f>
        <v>9.9682175683021956E-2</v>
      </c>
      <c r="L231" s="264">
        <f t="shared" ca="1" si="241"/>
        <v>0.93446859012380301</v>
      </c>
      <c r="M231" s="264">
        <f t="shared" ca="1" si="241"/>
        <v>2.4370791766039179E-2</v>
      </c>
      <c r="N231" s="287">
        <f t="shared" ca="1" si="3"/>
        <v>857696.59888997208</v>
      </c>
      <c r="O231" s="288">
        <f ca="1">(N231-Assumptions!$C$22)/Assumptions!$C$25</f>
        <v>63.017731260445679</v>
      </c>
      <c r="P231" s="11"/>
      <c r="Q231" s="11"/>
      <c r="R231" s="11"/>
      <c r="S231" s="11"/>
      <c r="T231" s="11"/>
    </row>
    <row r="232" spans="1:20" ht="15.75" customHeight="1" x14ac:dyDescent="0.2">
      <c r="A232" s="289"/>
      <c r="B232" s="270"/>
      <c r="C232" s="270"/>
      <c r="D232" s="270"/>
      <c r="E232" s="270"/>
      <c r="F232" s="270"/>
      <c r="G232" s="270"/>
      <c r="H232" s="270"/>
      <c r="I232" s="290">
        <f t="shared" ca="1" si="0"/>
        <v>6.1229884457103256E-2</v>
      </c>
      <c r="J232" s="290">
        <f t="shared" ca="1" si="1"/>
        <v>4.1241059496150971E-2</v>
      </c>
      <c r="K232" s="270">
        <f t="shared" ref="K232:M232" ca="1" si="242">RAND()</f>
        <v>0.71341151809189618</v>
      </c>
      <c r="L232" s="270">
        <f t="shared" ca="1" si="242"/>
        <v>0.57360475530160948</v>
      </c>
      <c r="M232" s="270">
        <f t="shared" ca="1" si="242"/>
        <v>0.53871226087420088</v>
      </c>
      <c r="N232" s="291">
        <f t="shared" ca="1" si="3"/>
        <v>4464826.7790903514</v>
      </c>
      <c r="O232" s="292">
        <f ca="1">(N232-Assumptions!$C$22)/Assumptions!$C$25</f>
        <v>332.20655067838442</v>
      </c>
      <c r="P232" s="11"/>
      <c r="Q232" s="11"/>
      <c r="R232" s="11"/>
      <c r="S232" s="11"/>
      <c r="T232" s="11"/>
    </row>
    <row r="233" spans="1:20" ht="15.75" customHeight="1" x14ac:dyDescent="0.2">
      <c r="A233" s="317"/>
      <c r="B233" s="264"/>
      <c r="C233" s="264"/>
      <c r="D233" s="264"/>
      <c r="E233" s="264"/>
      <c r="F233" s="264"/>
      <c r="G233" s="264"/>
      <c r="H233" s="264"/>
      <c r="I233" s="286">
        <f t="shared" ca="1" si="0"/>
        <v>9.266473725165611E-2</v>
      </c>
      <c r="J233" s="286">
        <f t="shared" ca="1" si="1"/>
        <v>4.874661363898658E-2</v>
      </c>
      <c r="K233" s="264">
        <f t="shared" ref="K233:M233" ca="1" si="243">RAND()</f>
        <v>0.61164681678805943</v>
      </c>
      <c r="L233" s="264">
        <f t="shared" ca="1" si="243"/>
        <v>0.90412933820832486</v>
      </c>
      <c r="M233" s="264">
        <f t="shared" ca="1" si="243"/>
        <v>0.81738346327426969</v>
      </c>
      <c r="N233" s="287">
        <f t="shared" ca="1" si="3"/>
        <v>3243413.1197585105</v>
      </c>
      <c r="O233" s="288">
        <f ca="1">(N233-Assumptions!$C$22)/Assumptions!$C$25</f>
        <v>241.05627759391871</v>
      </c>
      <c r="P233" s="11"/>
      <c r="Q233" s="11"/>
      <c r="R233" s="11"/>
      <c r="S233" s="11"/>
      <c r="T233" s="11"/>
    </row>
    <row r="234" spans="1:20" ht="15.75" customHeight="1" x14ac:dyDescent="0.2">
      <c r="A234" s="289"/>
      <c r="B234" s="270"/>
      <c r="C234" s="270"/>
      <c r="D234" s="270"/>
      <c r="E234" s="270"/>
      <c r="F234" s="270"/>
      <c r="G234" s="270"/>
      <c r="H234" s="270"/>
      <c r="I234" s="290">
        <f t="shared" ca="1" si="0"/>
        <v>7.6593150794980427E-2</v>
      </c>
      <c r="J234" s="290">
        <f t="shared" ca="1" si="1"/>
        <v>3.8386605670455702E-2</v>
      </c>
      <c r="K234" s="270">
        <f t="shared" ref="K234:M234" ca="1" si="244">RAND()</f>
        <v>0.62900590387905775</v>
      </c>
      <c r="L234" s="270">
        <f t="shared" ca="1" si="244"/>
        <v>0.72344574861117328</v>
      </c>
      <c r="M234" s="270">
        <f t="shared" ca="1" si="244"/>
        <v>0.30108921399732058</v>
      </c>
      <c r="N234" s="291">
        <f t="shared" ca="1" si="3"/>
        <v>2921506.4883113354</v>
      </c>
      <c r="O234" s="292">
        <f ca="1">(N234-Assumptions!$C$22)/Assumptions!$C$25</f>
        <v>217.03339465009967</v>
      </c>
      <c r="P234" s="11"/>
      <c r="Q234" s="11"/>
      <c r="R234" s="11"/>
      <c r="S234" s="11"/>
      <c r="T234" s="11"/>
    </row>
    <row r="235" spans="1:20" ht="15.75" customHeight="1" x14ac:dyDescent="0.2">
      <c r="A235" s="317"/>
      <c r="B235" s="264"/>
      <c r="C235" s="264"/>
      <c r="D235" s="264"/>
      <c r="E235" s="264"/>
      <c r="F235" s="264"/>
      <c r="G235" s="264"/>
      <c r="H235" s="264"/>
      <c r="I235" s="286">
        <f t="shared" ca="1" si="0"/>
        <v>7.4996419925492552E-2</v>
      </c>
      <c r="J235" s="286">
        <f t="shared" ca="1" si="1"/>
        <v>4.4254020746859482E-2</v>
      </c>
      <c r="K235" s="264">
        <f t="shared" ref="K235:M235" ca="1" si="245">RAND()</f>
        <v>0.45827848517551928</v>
      </c>
      <c r="L235" s="264">
        <f t="shared" ca="1" si="245"/>
        <v>0.1798754828146597</v>
      </c>
      <c r="M235" s="264">
        <f t="shared" ca="1" si="245"/>
        <v>0.49010704843032282</v>
      </c>
      <c r="N235" s="287">
        <f t="shared" ca="1" si="3"/>
        <v>2898079.498006505</v>
      </c>
      <c r="O235" s="288">
        <f ca="1">(N235-Assumptions!$C$22)/Assumptions!$C$25</f>
        <v>215.28511179153023</v>
      </c>
      <c r="P235" s="11"/>
      <c r="Q235" s="11"/>
      <c r="R235" s="11"/>
      <c r="S235" s="11"/>
      <c r="T235" s="11"/>
    </row>
    <row r="236" spans="1:20" ht="15.75" customHeight="1" x14ac:dyDescent="0.2">
      <c r="A236" s="289"/>
      <c r="B236" s="270"/>
      <c r="C236" s="270"/>
      <c r="D236" s="270"/>
      <c r="E236" s="270"/>
      <c r="F236" s="270"/>
      <c r="G236" s="270"/>
      <c r="H236" s="270"/>
      <c r="I236" s="290">
        <f t="shared" ca="1" si="0"/>
        <v>7.412689212761564E-2</v>
      </c>
      <c r="J236" s="290">
        <f t="shared" ca="1" si="1"/>
        <v>3.8173549289665189E-2</v>
      </c>
      <c r="K236" s="270">
        <f t="shared" ref="K236:M236" ca="1" si="246">RAND()</f>
        <v>0.81456977276160691</v>
      </c>
      <c r="L236" s="270">
        <f t="shared" ca="1" si="246"/>
        <v>0.99098554433686059</v>
      </c>
      <c r="M236" s="270">
        <f t="shared" ca="1" si="246"/>
        <v>0.70402339118206703</v>
      </c>
      <c r="N236" s="291">
        <f t="shared" ca="1" si="3"/>
        <v>6860156.2089045858</v>
      </c>
      <c r="O236" s="292">
        <f ca="1">(N236-Assumptions!$C$22)/Assumptions!$C$25</f>
        <v>510.96247827646164</v>
      </c>
      <c r="P236" s="11"/>
      <c r="Q236" s="11"/>
      <c r="R236" s="11"/>
      <c r="S236" s="11"/>
      <c r="T236" s="11"/>
    </row>
    <row r="237" spans="1:20" ht="15.75" customHeight="1" x14ac:dyDescent="0.2">
      <c r="A237" s="317"/>
      <c r="B237" s="264"/>
      <c r="C237" s="264"/>
      <c r="D237" s="264"/>
      <c r="E237" s="264"/>
      <c r="F237" s="264"/>
      <c r="G237" s="264"/>
      <c r="H237" s="264"/>
      <c r="I237" s="286">
        <f t="shared" ca="1" si="0"/>
        <v>8.6518890677488872E-2</v>
      </c>
      <c r="J237" s="286">
        <f t="shared" ca="1" si="1"/>
        <v>4.5162346055356441E-2</v>
      </c>
      <c r="K237" s="264">
        <f t="shared" ref="K237:M237" ca="1" si="247">RAND()</f>
        <v>0.18573970626181646</v>
      </c>
      <c r="L237" s="264">
        <f t="shared" ca="1" si="247"/>
        <v>0.51340452053416752</v>
      </c>
      <c r="M237" s="264">
        <f t="shared" ca="1" si="247"/>
        <v>0.70297459977404519</v>
      </c>
      <c r="N237" s="287">
        <f t="shared" ca="1" si="3"/>
        <v>968841.59094250994</v>
      </c>
      <c r="O237" s="288">
        <f ca="1">(N237-Assumptions!$C$22)/Assumptions!$C$25</f>
        <v>71.312133652426112</v>
      </c>
      <c r="P237" s="11"/>
      <c r="Q237" s="11"/>
      <c r="R237" s="11"/>
      <c r="S237" s="11"/>
      <c r="T237" s="11"/>
    </row>
    <row r="238" spans="1:20" ht="15.75" customHeight="1" x14ac:dyDescent="0.2">
      <c r="A238" s="289"/>
      <c r="B238" s="270"/>
      <c r="C238" s="270"/>
      <c r="D238" s="270"/>
      <c r="E238" s="270"/>
      <c r="F238" s="270"/>
      <c r="G238" s="270"/>
      <c r="H238" s="270"/>
      <c r="I238" s="290">
        <f t="shared" ca="1" si="0"/>
        <v>6.6605918389784163E-2</v>
      </c>
      <c r="J238" s="290">
        <f t="shared" ca="1" si="1"/>
        <v>3.1951894029500154E-2</v>
      </c>
      <c r="K238" s="270">
        <f t="shared" ref="K238:M238" ca="1" si="248">RAND()</f>
        <v>8.0539869311890278E-2</v>
      </c>
      <c r="L238" s="270">
        <f t="shared" ca="1" si="248"/>
        <v>0.22410494599703934</v>
      </c>
      <c r="M238" s="270">
        <f t="shared" ca="1" si="248"/>
        <v>0.51132604174527896</v>
      </c>
      <c r="N238" s="291">
        <f t="shared" ca="1" si="3"/>
        <v>470978.92138485803</v>
      </c>
      <c r="O238" s="292">
        <f ca="1">(N238-Assumptions!$C$22)/Assumptions!$C$25</f>
        <v>34.158203088422241</v>
      </c>
      <c r="P238" s="11"/>
      <c r="Q238" s="11"/>
      <c r="R238" s="11"/>
      <c r="S238" s="11"/>
      <c r="T238" s="11"/>
    </row>
    <row r="239" spans="1:20" ht="15.75" customHeight="1" x14ac:dyDescent="0.2">
      <c r="A239" s="317"/>
      <c r="B239" s="264"/>
      <c r="C239" s="264"/>
      <c r="D239" s="264"/>
      <c r="E239" s="264"/>
      <c r="F239" s="264"/>
      <c r="G239" s="264"/>
      <c r="H239" s="264"/>
      <c r="I239" s="286">
        <f t="shared" ca="1" si="0"/>
        <v>0.10377312836520736</v>
      </c>
      <c r="J239" s="286">
        <f t="shared" ca="1" si="1"/>
        <v>2.5366849086489805E-2</v>
      </c>
      <c r="K239" s="264">
        <f t="shared" ref="K239:M239" ca="1" si="249">RAND()</f>
        <v>0.61845721821351773</v>
      </c>
      <c r="L239" s="264">
        <f t="shared" ca="1" si="249"/>
        <v>0.75603985534412699</v>
      </c>
      <c r="M239" s="264">
        <f t="shared" ca="1" si="249"/>
        <v>0.48262129901584405</v>
      </c>
      <c r="N239" s="287">
        <f t="shared" ca="1" si="3"/>
        <v>1423619.0073561738</v>
      </c>
      <c r="O239" s="288">
        <f ca="1">(N239-Assumptions!$C$22)/Assumptions!$C$25</f>
        <v>105.25074681762491</v>
      </c>
      <c r="P239" s="11"/>
      <c r="Q239" s="11"/>
      <c r="R239" s="11"/>
      <c r="S239" s="11"/>
      <c r="T239" s="11"/>
    </row>
    <row r="240" spans="1:20" ht="15.75" customHeight="1" x14ac:dyDescent="0.2">
      <c r="A240" s="289"/>
      <c r="B240" s="270"/>
      <c r="C240" s="270"/>
      <c r="D240" s="270"/>
      <c r="E240" s="270"/>
      <c r="F240" s="270"/>
      <c r="G240" s="270"/>
      <c r="H240" s="270"/>
      <c r="I240" s="290">
        <f t="shared" ca="1" si="0"/>
        <v>9.0266621738791894E-2</v>
      </c>
      <c r="J240" s="290">
        <f t="shared" ca="1" si="1"/>
        <v>3.2293412831616616E-2</v>
      </c>
      <c r="K240" s="270">
        <f t="shared" ref="K240:M240" ca="1" si="250">RAND()</f>
        <v>0.85852749379436577</v>
      </c>
      <c r="L240" s="270">
        <f t="shared" ca="1" si="250"/>
        <v>0.1037762991564507</v>
      </c>
      <c r="M240" s="270">
        <f t="shared" ca="1" si="250"/>
        <v>0.84799467310151611</v>
      </c>
      <c r="N240" s="291">
        <f t="shared" ca="1" si="3"/>
        <v>3355251.8999823132</v>
      </c>
      <c r="O240" s="292">
        <f ca="1">(N240-Assumptions!$C$22)/Assumptions!$C$25</f>
        <v>249.40245522256069</v>
      </c>
      <c r="P240" s="11"/>
      <c r="Q240" s="11"/>
      <c r="R240" s="11"/>
      <c r="S240" s="11"/>
      <c r="T240" s="11"/>
    </row>
    <row r="241" spans="1:20" ht="15.75" customHeight="1" x14ac:dyDescent="0.2">
      <c r="A241" s="317"/>
      <c r="B241" s="264"/>
      <c r="C241" s="264"/>
      <c r="D241" s="264"/>
      <c r="E241" s="264"/>
      <c r="F241" s="264"/>
      <c r="G241" s="264"/>
      <c r="H241" s="264"/>
      <c r="I241" s="286">
        <f t="shared" ca="1" si="0"/>
        <v>0.1089384141117343</v>
      </c>
      <c r="J241" s="286">
        <f t="shared" ca="1" si="1"/>
        <v>4.8417814600221785E-2</v>
      </c>
      <c r="K241" s="264">
        <f t="shared" ref="K241:M241" ca="1" si="251">RAND()</f>
        <v>0.5539084464427797</v>
      </c>
      <c r="L241" s="264">
        <f t="shared" ca="1" si="251"/>
        <v>0.18685478057570715</v>
      </c>
      <c r="M241" s="264">
        <f t="shared" ca="1" si="251"/>
        <v>0.14277985791927861</v>
      </c>
      <c r="N241" s="287">
        <f t="shared" ca="1" si="3"/>
        <v>1472125.4828644032</v>
      </c>
      <c r="O241" s="288">
        <f ca="1">(N241-Assumptions!$C$22)/Assumptions!$C$25</f>
        <v>108.87063304958232</v>
      </c>
      <c r="P241" s="11"/>
      <c r="Q241" s="11"/>
      <c r="R241" s="11"/>
      <c r="S241" s="11"/>
      <c r="T241" s="11"/>
    </row>
    <row r="242" spans="1:20" ht="15.75" customHeight="1" x14ac:dyDescent="0.2">
      <c r="A242" s="289"/>
      <c r="B242" s="270"/>
      <c r="C242" s="270"/>
      <c r="D242" s="270"/>
      <c r="E242" s="270"/>
      <c r="F242" s="270"/>
      <c r="G242" s="270"/>
      <c r="H242" s="270"/>
      <c r="I242" s="290">
        <f t="shared" ca="1" si="0"/>
        <v>7.6493992903681335E-2</v>
      </c>
      <c r="J242" s="290">
        <f t="shared" ca="1" si="1"/>
        <v>3.7165919914696602E-2</v>
      </c>
      <c r="K242" s="270">
        <f t="shared" ref="K242:M242" ca="1" si="252">RAND()</f>
        <v>3.6703233629787557E-2</v>
      </c>
      <c r="L242" s="270">
        <f t="shared" ca="1" si="252"/>
        <v>2.6620874952926199E-2</v>
      </c>
      <c r="M242" s="270">
        <f t="shared" ca="1" si="252"/>
        <v>5.0559965049346567E-2</v>
      </c>
      <c r="N242" s="291">
        <f t="shared" ca="1" si="3"/>
        <v>415004.18846920214</v>
      </c>
      <c r="O242" s="292">
        <f ca="1">(N242-Assumptions!$C$22)/Assumptions!$C$25</f>
        <v>29.980984214119562</v>
      </c>
      <c r="P242" s="11"/>
      <c r="Q242" s="11"/>
      <c r="R242" s="11"/>
      <c r="S242" s="11"/>
      <c r="T242" s="11"/>
    </row>
    <row r="243" spans="1:20" ht="15.75" customHeight="1" x14ac:dyDescent="0.2">
      <c r="A243" s="317"/>
      <c r="B243" s="264"/>
      <c r="C243" s="264"/>
      <c r="D243" s="264"/>
      <c r="E243" s="264"/>
      <c r="F243" s="264"/>
      <c r="G243" s="264"/>
      <c r="H243" s="264"/>
      <c r="I243" s="286">
        <f t="shared" ca="1" si="0"/>
        <v>8.0471562971239585E-2</v>
      </c>
      <c r="J243" s="286">
        <f t="shared" ca="1" si="1"/>
        <v>3.6451881970580469E-2</v>
      </c>
      <c r="K243" s="264">
        <f t="shared" ref="K243:M243" ca="1" si="253">RAND()</f>
        <v>0.41580089012701571</v>
      </c>
      <c r="L243" s="264">
        <f t="shared" ca="1" si="253"/>
        <v>0.76918810967663787</v>
      </c>
      <c r="M243" s="264">
        <f t="shared" ca="1" si="253"/>
        <v>0.11527034421730797</v>
      </c>
      <c r="N243" s="287">
        <f t="shared" ca="1" si="3"/>
        <v>2535699.1904504597</v>
      </c>
      <c r="O243" s="288">
        <f ca="1">(N243-Assumptions!$C$22)/Assumptions!$C$25</f>
        <v>188.24180525749699</v>
      </c>
      <c r="P243" s="11"/>
      <c r="Q243" s="11"/>
      <c r="R243" s="11"/>
      <c r="S243" s="11"/>
      <c r="T243" s="11"/>
    </row>
    <row r="244" spans="1:20" ht="15.75" customHeight="1" x14ac:dyDescent="0.2">
      <c r="A244" s="289"/>
      <c r="B244" s="270"/>
      <c r="C244" s="270"/>
      <c r="D244" s="270"/>
      <c r="E244" s="270"/>
      <c r="F244" s="270"/>
      <c r="G244" s="270"/>
      <c r="H244" s="270"/>
      <c r="I244" s="290">
        <f t="shared" ca="1" si="0"/>
        <v>9.9716188868504474E-2</v>
      </c>
      <c r="J244" s="290">
        <f t="shared" ca="1" si="1"/>
        <v>4.9756507712813619E-2</v>
      </c>
      <c r="K244" s="270">
        <f t="shared" ref="K244:M244" ca="1" si="254">RAND()</f>
        <v>0.96019842904058028</v>
      </c>
      <c r="L244" s="270">
        <f t="shared" ca="1" si="254"/>
        <v>0.81871317186525883</v>
      </c>
      <c r="M244" s="270">
        <f t="shared" ca="1" si="254"/>
        <v>0.21435745357100988</v>
      </c>
      <c r="N244" s="291">
        <f t="shared" ca="1" si="3"/>
        <v>4912474.812663503</v>
      </c>
      <c r="O244" s="292">
        <f ca="1">(N244-Assumptions!$C$22)/Assumptions!$C$25</f>
        <v>365.61312034802262</v>
      </c>
      <c r="P244" s="11"/>
      <c r="Q244" s="11"/>
      <c r="R244" s="11"/>
      <c r="S244" s="11"/>
      <c r="T244" s="11"/>
    </row>
    <row r="245" spans="1:20" ht="15.75" customHeight="1" x14ac:dyDescent="0.2">
      <c r="A245" s="317"/>
      <c r="B245" s="264"/>
      <c r="C245" s="264"/>
      <c r="D245" s="264"/>
      <c r="E245" s="264"/>
      <c r="F245" s="264"/>
      <c r="G245" s="264"/>
      <c r="H245" s="264"/>
      <c r="I245" s="286">
        <f t="shared" ca="1" si="0"/>
        <v>0.11164711042194717</v>
      </c>
      <c r="J245" s="286">
        <f t="shared" ca="1" si="1"/>
        <v>3.6047866397831307E-2</v>
      </c>
      <c r="K245" s="264">
        <f t="shared" ref="K245:M245" ca="1" si="255">RAND()</f>
        <v>0.27260803370598785</v>
      </c>
      <c r="L245" s="264">
        <f t="shared" ca="1" si="255"/>
        <v>0.97623204377876072</v>
      </c>
      <c r="M245" s="264">
        <f t="shared" ca="1" si="255"/>
        <v>0.79194915406132882</v>
      </c>
      <c r="N245" s="287">
        <f t="shared" ca="1" si="3"/>
        <v>1884206.9144906939</v>
      </c>
      <c r="O245" s="288">
        <f ca="1">(N245-Assumptions!$C$22)/Assumptions!$C$25</f>
        <v>139.62297869333537</v>
      </c>
      <c r="P245" s="11"/>
      <c r="Q245" s="11"/>
      <c r="R245" s="11"/>
      <c r="S245" s="11"/>
      <c r="T245" s="11"/>
    </row>
    <row r="246" spans="1:20" ht="15.75" customHeight="1" x14ac:dyDescent="0.2">
      <c r="A246" s="289"/>
      <c r="B246" s="270"/>
      <c r="C246" s="270"/>
      <c r="D246" s="270"/>
      <c r="E246" s="270"/>
      <c r="F246" s="270"/>
      <c r="G246" s="270"/>
      <c r="H246" s="270"/>
      <c r="I246" s="290">
        <f t="shared" ca="1" si="0"/>
        <v>0.10191670777011624</v>
      </c>
      <c r="J246" s="290">
        <f t="shared" ca="1" si="1"/>
        <v>2.7484365028368561E-2</v>
      </c>
      <c r="K246" s="270">
        <f t="shared" ref="K246:M246" ca="1" si="256">RAND()</f>
        <v>0.75404928485147804</v>
      </c>
      <c r="L246" s="270">
        <f t="shared" ca="1" si="256"/>
        <v>0.58481488833642348</v>
      </c>
      <c r="M246" s="270">
        <f t="shared" ca="1" si="256"/>
        <v>0.62839290928863556</v>
      </c>
      <c r="N246" s="291">
        <f t="shared" ca="1" si="3"/>
        <v>1516014.9216770381</v>
      </c>
      <c r="O246" s="292">
        <f ca="1">(N246-Assumptions!$C$22)/Assumptions!$C$25</f>
        <v>112.14596430425657</v>
      </c>
      <c r="P246" s="11"/>
      <c r="Q246" s="11"/>
      <c r="R246" s="11"/>
      <c r="S246" s="11"/>
      <c r="T246" s="11"/>
    </row>
    <row r="247" spans="1:20" ht="15.75" customHeight="1" x14ac:dyDescent="0.2">
      <c r="A247" s="317"/>
      <c r="B247" s="264"/>
      <c r="C247" s="264"/>
      <c r="D247" s="264"/>
      <c r="E247" s="264"/>
      <c r="F247" s="264"/>
      <c r="G247" s="264"/>
      <c r="H247" s="264"/>
      <c r="I247" s="286">
        <f t="shared" ca="1" si="0"/>
        <v>9.4564749358649239E-2</v>
      </c>
      <c r="J247" s="286">
        <f t="shared" ca="1" si="1"/>
        <v>4.2269259748219476E-2</v>
      </c>
      <c r="K247" s="264">
        <f t="shared" ref="K247:M247" ca="1" si="257">RAND()</f>
        <v>0.96034009166251688</v>
      </c>
      <c r="L247" s="264">
        <f t="shared" ca="1" si="257"/>
        <v>0.40267338403494757</v>
      </c>
      <c r="M247" s="264">
        <f t="shared" ca="1" si="257"/>
        <v>0.99327253818581562</v>
      </c>
      <c r="N247" s="287">
        <f t="shared" ca="1" si="3"/>
        <v>4198426.1049436536</v>
      </c>
      <c r="O247" s="288">
        <f ca="1">(N247-Assumptions!$C$22)/Assumptions!$C$25</f>
        <v>312.32590335400397</v>
      </c>
      <c r="P247" s="11"/>
      <c r="Q247" s="11"/>
      <c r="R247" s="11"/>
      <c r="S247" s="11"/>
      <c r="T247" s="11"/>
    </row>
    <row r="248" spans="1:20" ht="15.75" customHeight="1" x14ac:dyDescent="0.2">
      <c r="A248" s="289"/>
      <c r="B248" s="270"/>
      <c r="C248" s="270"/>
      <c r="D248" s="270"/>
      <c r="E248" s="270"/>
      <c r="F248" s="270"/>
      <c r="G248" s="270"/>
      <c r="H248" s="270"/>
      <c r="I248" s="290">
        <f t="shared" ca="1" si="0"/>
        <v>0.1095226449614867</v>
      </c>
      <c r="J248" s="290">
        <f t="shared" ca="1" si="1"/>
        <v>0.02</v>
      </c>
      <c r="K248" s="270">
        <f t="shared" ref="K248:M248" ca="1" si="258">RAND()</f>
        <v>0.9501608802375433</v>
      </c>
      <c r="L248" s="270">
        <f t="shared" ca="1" si="258"/>
        <v>0.20956192842436572</v>
      </c>
      <c r="M248" s="270">
        <f t="shared" ca="1" si="258"/>
        <v>0.50251437721547754</v>
      </c>
      <c r="N248" s="291">
        <f t="shared" ca="1" si="3"/>
        <v>2159172.6500308169</v>
      </c>
      <c r="O248" s="292">
        <f ca="1">(N248-Assumptions!$C$22)/Assumptions!$C$25</f>
        <v>160.1428097037923</v>
      </c>
      <c r="P248" s="11"/>
      <c r="Q248" s="11"/>
      <c r="R248" s="11"/>
      <c r="S248" s="11"/>
      <c r="T248" s="11"/>
    </row>
    <row r="249" spans="1:20" ht="15.75" customHeight="1" x14ac:dyDescent="0.2">
      <c r="A249" s="317"/>
      <c r="B249" s="264"/>
      <c r="C249" s="264"/>
      <c r="D249" s="264"/>
      <c r="E249" s="264"/>
      <c r="F249" s="264"/>
      <c r="G249" s="264"/>
      <c r="H249" s="264"/>
      <c r="I249" s="286">
        <f t="shared" ca="1" si="0"/>
        <v>8.9030005599748441E-2</v>
      </c>
      <c r="J249" s="286">
        <f t="shared" ca="1" si="1"/>
        <v>5.5E-2</v>
      </c>
      <c r="K249" s="264">
        <f t="shared" ref="K249:M249" ca="1" si="259">RAND()</f>
        <v>0.9338192717999273</v>
      </c>
      <c r="L249" s="264">
        <f t="shared" ca="1" si="259"/>
        <v>0.66418589237073011</v>
      </c>
      <c r="M249" s="264">
        <f t="shared" ca="1" si="259"/>
        <v>0.49290742257112063</v>
      </c>
      <c r="N249" s="287">
        <f t="shared" ca="1" si="3"/>
        <v>6342097.0832572207</v>
      </c>
      <c r="O249" s="288">
        <f ca="1">(N249-Assumptions!$C$22)/Assumptions!$C$25</f>
        <v>472.30134949680752</v>
      </c>
      <c r="P249" s="11"/>
      <c r="Q249" s="11"/>
      <c r="R249" s="11"/>
      <c r="S249" s="11"/>
      <c r="T249" s="11"/>
    </row>
    <row r="250" spans="1:20" ht="15.75" customHeight="1" x14ac:dyDescent="0.2">
      <c r="A250" s="289"/>
      <c r="B250" s="270"/>
      <c r="C250" s="270"/>
      <c r="D250" s="270"/>
      <c r="E250" s="270"/>
      <c r="F250" s="270"/>
      <c r="G250" s="270"/>
      <c r="H250" s="270"/>
      <c r="I250" s="290">
        <f t="shared" ca="1" si="0"/>
        <v>0.10324316591659986</v>
      </c>
      <c r="J250" s="290">
        <f t="shared" ca="1" si="1"/>
        <v>3.4843898929084634E-2</v>
      </c>
      <c r="K250" s="270">
        <f t="shared" ref="K250:M250" ca="1" si="260">RAND()</f>
        <v>0.87961174916535956</v>
      </c>
      <c r="L250" s="270">
        <f t="shared" ca="1" si="260"/>
        <v>0.58113510919647771</v>
      </c>
      <c r="M250" s="270">
        <f t="shared" ca="1" si="260"/>
        <v>9.9587491851014565E-2</v>
      </c>
      <c r="N250" s="291">
        <f t="shared" ca="1" si="3"/>
        <v>3155320.3530205223</v>
      </c>
      <c r="O250" s="292">
        <f ca="1">(N250-Assumptions!$C$22)/Assumptions!$C$25</f>
        <v>234.48219052391957</v>
      </c>
      <c r="P250" s="11"/>
      <c r="Q250" s="11"/>
      <c r="R250" s="11"/>
      <c r="S250" s="11"/>
      <c r="T250" s="11"/>
    </row>
    <row r="251" spans="1:20" ht="15.75" customHeight="1" x14ac:dyDescent="0.2">
      <c r="A251" s="317"/>
      <c r="B251" s="264"/>
      <c r="C251" s="264"/>
      <c r="D251" s="264"/>
      <c r="E251" s="264"/>
      <c r="F251" s="264"/>
      <c r="G251" s="264"/>
      <c r="H251" s="264"/>
      <c r="I251" s="286">
        <f t="shared" ca="1" si="0"/>
        <v>9.5905953215798562E-2</v>
      </c>
      <c r="J251" s="286">
        <f t="shared" ca="1" si="1"/>
        <v>3.8336677970905786E-2</v>
      </c>
      <c r="K251" s="264">
        <f t="shared" ref="K251:M251" ca="1" si="261">RAND()</f>
        <v>0.37455004172620288</v>
      </c>
      <c r="L251" s="264">
        <f t="shared" ca="1" si="261"/>
        <v>2.4191018212032178E-2</v>
      </c>
      <c r="M251" s="264">
        <f t="shared" ca="1" si="261"/>
        <v>0.34683233190753249</v>
      </c>
      <c r="N251" s="287">
        <f t="shared" ca="1" si="3"/>
        <v>1547594.9002333919</v>
      </c>
      <c r="O251" s="288">
        <f ca="1">(N251-Assumptions!$C$22)/Assumptions!$C$25</f>
        <v>114.50267912189491</v>
      </c>
      <c r="P251" s="11"/>
      <c r="Q251" s="11"/>
      <c r="R251" s="11"/>
      <c r="S251" s="11"/>
      <c r="T251" s="11"/>
    </row>
    <row r="252" spans="1:20" ht="15.75" customHeight="1" x14ac:dyDescent="0.2">
      <c r="A252" s="289"/>
      <c r="B252" s="270"/>
      <c r="C252" s="270"/>
      <c r="D252" s="270"/>
      <c r="E252" s="270"/>
      <c r="F252" s="270"/>
      <c r="G252" s="270"/>
      <c r="H252" s="270"/>
      <c r="I252" s="290">
        <f t="shared" ca="1" si="0"/>
        <v>9.0552321666442948E-2</v>
      </c>
      <c r="J252" s="290">
        <f t="shared" ca="1" si="1"/>
        <v>5.0562699890776268E-2</v>
      </c>
      <c r="K252" s="270">
        <f t="shared" ref="K252:M252" ca="1" si="262">RAND()</f>
        <v>0.18610100661561546</v>
      </c>
      <c r="L252" s="270">
        <f t="shared" ca="1" si="262"/>
        <v>0.55715837568093463</v>
      </c>
      <c r="M252" s="270">
        <f t="shared" ca="1" si="262"/>
        <v>0.58685350755270971</v>
      </c>
      <c r="N252" s="291">
        <f t="shared" ca="1" si="3"/>
        <v>971453.74194612016</v>
      </c>
      <c r="O252" s="292">
        <f ca="1">(N252-Assumptions!$C$22)/Assumptions!$C$25</f>
        <v>71.507070294486581</v>
      </c>
      <c r="P252" s="11"/>
      <c r="Q252" s="11"/>
      <c r="R252" s="11"/>
      <c r="S252" s="11"/>
      <c r="T252" s="11"/>
    </row>
    <row r="253" spans="1:20" ht="15.75" customHeight="1" x14ac:dyDescent="0.2">
      <c r="A253" s="317"/>
      <c r="B253" s="264"/>
      <c r="C253" s="264"/>
      <c r="D253" s="264"/>
      <c r="E253" s="264"/>
      <c r="F253" s="264"/>
      <c r="G253" s="264"/>
      <c r="H253" s="264"/>
      <c r="I253" s="286">
        <f t="shared" ca="1" si="0"/>
        <v>9.6700524844137103E-2</v>
      </c>
      <c r="J253" s="286">
        <f t="shared" ca="1" si="1"/>
        <v>3.7497874380404965E-2</v>
      </c>
      <c r="K253" s="264">
        <f t="shared" ref="K253:M253" ca="1" si="263">RAND()</f>
        <v>0.31041585931662741</v>
      </c>
      <c r="L253" s="264">
        <f t="shared" ca="1" si="263"/>
        <v>0.87761231303311582</v>
      </c>
      <c r="M253" s="264">
        <f t="shared" ca="1" si="263"/>
        <v>0.64080258194994999</v>
      </c>
      <c r="N253" s="287">
        <f t="shared" ca="1" si="3"/>
        <v>2406051.3710914128</v>
      </c>
      <c r="O253" s="288">
        <f ca="1">(N253-Assumptions!$C$22)/Assumptions!$C$25</f>
        <v>178.56659485756813</v>
      </c>
      <c r="P253" s="11"/>
      <c r="Q253" s="11"/>
      <c r="R253" s="11"/>
      <c r="S253" s="11"/>
      <c r="T253" s="11"/>
    </row>
    <row r="254" spans="1:20" ht="15.75" customHeight="1" x14ac:dyDescent="0.2">
      <c r="A254" s="289"/>
      <c r="B254" s="270"/>
      <c r="C254" s="270"/>
      <c r="D254" s="270"/>
      <c r="E254" s="270"/>
      <c r="F254" s="270"/>
      <c r="G254" s="270"/>
      <c r="H254" s="270"/>
      <c r="I254" s="290">
        <f t="shared" ca="1" si="0"/>
        <v>0.10404752348360993</v>
      </c>
      <c r="J254" s="290">
        <f t="shared" ca="1" si="1"/>
        <v>5.184466476718546E-2</v>
      </c>
      <c r="K254" s="270">
        <f t="shared" ref="K254:M254" ca="1" si="264">RAND()</f>
        <v>0.91855030379866298</v>
      </c>
      <c r="L254" s="270">
        <f t="shared" ca="1" si="264"/>
        <v>0.60807514730561529</v>
      </c>
      <c r="M254" s="270">
        <f t="shared" ca="1" si="264"/>
        <v>0.41253904742540937</v>
      </c>
      <c r="N254" s="291">
        <f t="shared" ca="1" si="3"/>
        <v>4134286.9828216517</v>
      </c>
      <c r="O254" s="292">
        <f ca="1">(N254-Assumptions!$C$22)/Assumptions!$C$25</f>
        <v>307.53940170310835</v>
      </c>
      <c r="P254" s="11"/>
      <c r="Q254" s="11"/>
      <c r="R254" s="11"/>
      <c r="S254" s="11"/>
      <c r="T254" s="11"/>
    </row>
    <row r="255" spans="1:20" ht="15.75" customHeight="1" x14ac:dyDescent="0.2">
      <c r="A255" s="317"/>
      <c r="B255" s="264"/>
      <c r="C255" s="264"/>
      <c r="D255" s="264"/>
      <c r="E255" s="264"/>
      <c r="F255" s="264"/>
      <c r="G255" s="264"/>
      <c r="H255" s="264"/>
      <c r="I255" s="286">
        <f t="shared" ca="1" si="0"/>
        <v>9.6216152827678092E-2</v>
      </c>
      <c r="J255" s="286">
        <f t="shared" ca="1" si="1"/>
        <v>3.7047255964490808E-2</v>
      </c>
      <c r="K255" s="264">
        <f t="shared" ref="K255:M255" ca="1" si="265">RAND()</f>
        <v>5.9613886606408872E-2</v>
      </c>
      <c r="L255" s="264">
        <f t="shared" ca="1" si="265"/>
        <v>0.21779665234558243</v>
      </c>
      <c r="M255" s="264">
        <f t="shared" ca="1" si="265"/>
        <v>0.28536389852590516</v>
      </c>
      <c r="N255" s="287">
        <f t="shared" ca="1" si="3"/>
        <v>275842.81404789351</v>
      </c>
      <c r="O255" s="288">
        <f ca="1">(N255-Assumptions!$C$22)/Assumptions!$C$25</f>
        <v>19.595807018499517</v>
      </c>
      <c r="P255" s="11"/>
      <c r="Q255" s="11"/>
      <c r="R255" s="11"/>
      <c r="S255" s="11"/>
      <c r="T255" s="11"/>
    </row>
    <row r="256" spans="1:20" ht="15.75" customHeight="1" x14ac:dyDescent="0.2">
      <c r="A256" s="289"/>
      <c r="B256" s="270"/>
      <c r="C256" s="270"/>
      <c r="D256" s="270"/>
      <c r="E256" s="270"/>
      <c r="F256" s="270"/>
      <c r="G256" s="270"/>
      <c r="H256" s="270"/>
      <c r="I256" s="290">
        <f t="shared" ca="1" si="0"/>
        <v>7.2967203173408088E-2</v>
      </c>
      <c r="J256" s="290">
        <f t="shared" ca="1" si="1"/>
        <v>4.7059662678102632E-2</v>
      </c>
      <c r="K256" s="270">
        <f t="shared" ref="K256:M256" ca="1" si="266">RAND()</f>
        <v>0.37820074270935855</v>
      </c>
      <c r="L256" s="270">
        <f t="shared" ca="1" si="266"/>
        <v>0.31933198168497667</v>
      </c>
      <c r="M256" s="270">
        <f t="shared" ca="1" si="266"/>
        <v>0.96223738726638885</v>
      </c>
      <c r="N256" s="291">
        <f t="shared" ca="1" si="3"/>
        <v>4452673.4983588476</v>
      </c>
      <c r="O256" s="292">
        <f ca="1">(N256-Assumptions!$C$22)/Assumptions!$C$25</f>
        <v>331.29958942976475</v>
      </c>
      <c r="P256" s="11"/>
      <c r="Q256" s="11"/>
      <c r="R256" s="11"/>
      <c r="S256" s="11"/>
      <c r="T256" s="11"/>
    </row>
    <row r="257" spans="1:20" ht="15.75" customHeight="1" x14ac:dyDescent="0.2">
      <c r="A257" s="317"/>
      <c r="B257" s="264"/>
      <c r="C257" s="264"/>
      <c r="D257" s="264"/>
      <c r="E257" s="264"/>
      <c r="F257" s="264"/>
      <c r="G257" s="264"/>
      <c r="H257" s="264"/>
      <c r="I257" s="286">
        <f t="shared" ref="I257:I511" ca="1" si="267">MAX($D$6,MIN($E$6,_xlfn.NORM.INV(RAND(),$B$6,$C$6)))</f>
        <v>0.12462941675720841</v>
      </c>
      <c r="J257" s="286">
        <f t="shared" ref="J257:J511" ca="1" si="268">MAX($D$7,MIN($E$7,_xlfn.NORM.INV(RAND(),$B$7,$C$7)))</f>
        <v>3.2178049900986806E-2</v>
      </c>
      <c r="K257" s="264">
        <f t="shared" ref="K257:M257" ca="1" si="269">RAND()</f>
        <v>0.52481620578317556</v>
      </c>
      <c r="L257" s="264">
        <f t="shared" ca="1" si="269"/>
        <v>0.33427546164094635</v>
      </c>
      <c r="M257" s="264">
        <f t="shared" ca="1" si="269"/>
        <v>0.82278352120625631</v>
      </c>
      <c r="N257" s="287">
        <f t="shared" ref="N257:N511" ca="1" si="270">(IF(K257&lt;$E$10,$B$10,IF(K257&lt;$E$10+$F$10,$C$10,$D$10))+IF(L257&lt;$E$11,$B$11,IF(L257&lt;$E$11+$F$11,$C$11,$D$11))+IF(M257&lt;$E$12,$B$12,IF(M257&lt;$E$12+$F$12,$C$12,$D$12)))*MIN(2.5,MAX(0.5,(0.09-0.04)/MAX(0.025,(I257-J257))))</f>
        <v>1220539.469441877</v>
      </c>
      <c r="O257" s="288">
        <f ca="1">(N257-Assumptions!$C$22)/Assumptions!$C$25</f>
        <v>90.095557421035593</v>
      </c>
      <c r="P257" s="11"/>
      <c r="Q257" s="11"/>
      <c r="R257" s="11"/>
      <c r="S257" s="11"/>
      <c r="T257" s="11"/>
    </row>
    <row r="258" spans="1:20" ht="15.75" customHeight="1" x14ac:dyDescent="0.2">
      <c r="A258" s="289"/>
      <c r="B258" s="270"/>
      <c r="C258" s="270"/>
      <c r="D258" s="270"/>
      <c r="E258" s="270"/>
      <c r="F258" s="270"/>
      <c r="G258" s="270"/>
      <c r="H258" s="270"/>
      <c r="I258" s="290">
        <f t="shared" ca="1" si="267"/>
        <v>0.11113707806567374</v>
      </c>
      <c r="J258" s="290">
        <f t="shared" ca="1" si="268"/>
        <v>4.4077944570628226E-2</v>
      </c>
      <c r="K258" s="270">
        <f t="shared" ref="K258:M258" ca="1" si="271">RAND()</f>
        <v>0.87882761597616321</v>
      </c>
      <c r="L258" s="270">
        <f t="shared" ca="1" si="271"/>
        <v>0.54239834298495493</v>
      </c>
      <c r="M258" s="270">
        <f t="shared" ca="1" si="271"/>
        <v>0.88599332966063848</v>
      </c>
      <c r="N258" s="291">
        <f t="shared" ca="1" si="270"/>
        <v>3236568.3944907696</v>
      </c>
      <c r="O258" s="292">
        <f ca="1">(N258-Assumptions!$C$22)/Assumptions!$C$25</f>
        <v>240.5454772008037</v>
      </c>
      <c r="P258" s="11"/>
      <c r="Q258" s="11"/>
      <c r="R258" s="11"/>
      <c r="S258" s="11"/>
      <c r="T258" s="11"/>
    </row>
    <row r="259" spans="1:20" ht="15.75" customHeight="1" x14ac:dyDescent="0.2">
      <c r="A259" s="317"/>
      <c r="B259" s="264"/>
      <c r="C259" s="264"/>
      <c r="D259" s="264"/>
      <c r="E259" s="264"/>
      <c r="F259" s="264"/>
      <c r="G259" s="264"/>
      <c r="H259" s="264"/>
      <c r="I259" s="286">
        <f t="shared" ca="1" si="267"/>
        <v>8.5176146698472163E-2</v>
      </c>
      <c r="J259" s="286">
        <f t="shared" ca="1" si="268"/>
        <v>0.02</v>
      </c>
      <c r="K259" s="264">
        <f t="shared" ref="K259:M259" ca="1" si="272">RAND()</f>
        <v>0.98989145823717228</v>
      </c>
      <c r="L259" s="264">
        <f t="shared" ca="1" si="272"/>
        <v>2.8962203866161218E-2</v>
      </c>
      <c r="M259" s="264">
        <f t="shared" ca="1" si="272"/>
        <v>0.20014216070072055</v>
      </c>
      <c r="N259" s="287">
        <f t="shared" ca="1" si="270"/>
        <v>2965729.8927706066</v>
      </c>
      <c r="O259" s="288">
        <f ca="1">(N259-Assumptions!$C$22)/Assumptions!$C$25</f>
        <v>220.33364871422438</v>
      </c>
      <c r="P259" s="11"/>
      <c r="Q259" s="11"/>
      <c r="R259" s="11"/>
      <c r="S259" s="11"/>
      <c r="T259" s="11"/>
    </row>
    <row r="260" spans="1:20" ht="15.75" customHeight="1" x14ac:dyDescent="0.2">
      <c r="A260" s="289"/>
      <c r="B260" s="270"/>
      <c r="C260" s="270"/>
      <c r="D260" s="270"/>
      <c r="E260" s="270"/>
      <c r="F260" s="270"/>
      <c r="G260" s="270"/>
      <c r="H260" s="270"/>
      <c r="I260" s="290">
        <f t="shared" ca="1" si="267"/>
        <v>9.5893825329804699E-2</v>
      </c>
      <c r="J260" s="290">
        <f t="shared" ca="1" si="268"/>
        <v>2.5470755930651769E-2</v>
      </c>
      <c r="K260" s="270">
        <f t="shared" ref="K260:M260" ca="1" si="273">RAND()</f>
        <v>0.42201284192077193</v>
      </c>
      <c r="L260" s="270">
        <f t="shared" ca="1" si="273"/>
        <v>0.44222526169680798</v>
      </c>
      <c r="M260" s="270">
        <f t="shared" ca="1" si="273"/>
        <v>0.43023134037380339</v>
      </c>
      <c r="N260" s="291">
        <f t="shared" ca="1" si="270"/>
        <v>1585001.4835990861</v>
      </c>
      <c r="O260" s="292">
        <f ca="1">(N260-Assumptions!$C$22)/Assumptions!$C$25</f>
        <v>117.29421519396165</v>
      </c>
      <c r="P260" s="11"/>
      <c r="Q260" s="11"/>
      <c r="R260" s="11"/>
      <c r="S260" s="11"/>
      <c r="T260" s="11"/>
    </row>
    <row r="261" spans="1:20" ht="15.75" customHeight="1" x14ac:dyDescent="0.2">
      <c r="A261" s="317"/>
      <c r="B261" s="264"/>
      <c r="C261" s="264"/>
      <c r="D261" s="264"/>
      <c r="E261" s="264"/>
      <c r="F261" s="264"/>
      <c r="G261" s="264"/>
      <c r="H261" s="264"/>
      <c r="I261" s="286">
        <f t="shared" ca="1" si="267"/>
        <v>8.9962658718100996E-2</v>
      </c>
      <c r="J261" s="286">
        <f t="shared" ca="1" si="268"/>
        <v>0.02</v>
      </c>
      <c r="K261" s="264">
        <f t="shared" ref="K261:M261" ca="1" si="274">RAND()</f>
        <v>0.28555410299890227</v>
      </c>
      <c r="L261" s="264">
        <f t="shared" ca="1" si="274"/>
        <v>0.73856635759186962</v>
      </c>
      <c r="M261" s="264">
        <f t="shared" ca="1" si="274"/>
        <v>0.2313918770141572</v>
      </c>
      <c r="N261" s="287">
        <f t="shared" ca="1" si="270"/>
        <v>1595432.0707995035</v>
      </c>
      <c r="O261" s="288">
        <f ca="1">(N261-Assumptions!$C$22)/Assumptions!$C$25</f>
        <v>118.07261722384354</v>
      </c>
      <c r="P261" s="11"/>
      <c r="Q261" s="11"/>
      <c r="R261" s="11"/>
      <c r="S261" s="11"/>
      <c r="T261" s="11"/>
    </row>
    <row r="262" spans="1:20" ht="15.75" customHeight="1" x14ac:dyDescent="0.2">
      <c r="A262" s="289"/>
      <c r="B262" s="270"/>
      <c r="C262" s="270"/>
      <c r="D262" s="270"/>
      <c r="E262" s="270"/>
      <c r="F262" s="270"/>
      <c r="G262" s="270"/>
      <c r="H262" s="270"/>
      <c r="I262" s="290">
        <f t="shared" ca="1" si="267"/>
        <v>9.6240591944999274E-2</v>
      </c>
      <c r="J262" s="290">
        <f t="shared" ca="1" si="268"/>
        <v>3.1450353801081916E-2</v>
      </c>
      <c r="K262" s="270">
        <f t="shared" ref="K262:M262" ca="1" si="275">RAND()</f>
        <v>0.25960650174346933</v>
      </c>
      <c r="L262" s="270">
        <f t="shared" ca="1" si="275"/>
        <v>0.75133875212366263</v>
      </c>
      <c r="M262" s="270">
        <f t="shared" ca="1" si="275"/>
        <v>1.6958317068852424E-2</v>
      </c>
      <c r="N262" s="291">
        <f t="shared" ca="1" si="270"/>
        <v>1722800.7285498455</v>
      </c>
      <c r="O262" s="292">
        <f ca="1">(N262-Assumptions!$C$22)/Assumptions!$C$25</f>
        <v>127.57774093655564</v>
      </c>
      <c r="P262" s="11"/>
      <c r="Q262" s="11"/>
      <c r="R262" s="11"/>
      <c r="S262" s="11"/>
      <c r="T262" s="11"/>
    </row>
    <row r="263" spans="1:20" ht="15.75" customHeight="1" x14ac:dyDescent="0.2">
      <c r="A263" s="317"/>
      <c r="B263" s="264"/>
      <c r="C263" s="264"/>
      <c r="D263" s="264"/>
      <c r="E263" s="264"/>
      <c r="F263" s="264"/>
      <c r="G263" s="264"/>
      <c r="H263" s="264"/>
      <c r="I263" s="286">
        <f t="shared" ca="1" si="267"/>
        <v>0.11437819938364009</v>
      </c>
      <c r="J263" s="286">
        <f t="shared" ca="1" si="268"/>
        <v>4.2516194891308243E-2</v>
      </c>
      <c r="K263" s="264">
        <f t="shared" ref="K263:M263" ca="1" si="276">RAND()</f>
        <v>0.6202201635867659</v>
      </c>
      <c r="L263" s="264">
        <f t="shared" ca="1" si="276"/>
        <v>0.80935566074387277</v>
      </c>
      <c r="M263" s="264">
        <f t="shared" ca="1" si="276"/>
        <v>0.81121163530169416</v>
      </c>
      <c r="N263" s="287">
        <f t="shared" ca="1" si="270"/>
        <v>1982196.5630767811</v>
      </c>
      <c r="O263" s="288">
        <f ca="1">(N263-Assumptions!$C$22)/Assumptions!$C$25</f>
        <v>146.93563903558069</v>
      </c>
      <c r="P263" s="11"/>
      <c r="Q263" s="11"/>
      <c r="R263" s="11"/>
      <c r="S263" s="11"/>
      <c r="T263" s="11"/>
    </row>
    <row r="264" spans="1:20" ht="15.75" customHeight="1" x14ac:dyDescent="0.2">
      <c r="A264" s="289"/>
      <c r="B264" s="270"/>
      <c r="C264" s="270"/>
      <c r="D264" s="270"/>
      <c r="E264" s="270"/>
      <c r="F264" s="270"/>
      <c r="G264" s="270"/>
      <c r="H264" s="270"/>
      <c r="I264" s="290">
        <f t="shared" ca="1" si="267"/>
        <v>8.0704719823478668E-2</v>
      </c>
      <c r="J264" s="290">
        <f t="shared" ca="1" si="268"/>
        <v>3.6614582457232203E-2</v>
      </c>
      <c r="K264" s="270">
        <f t="shared" ref="K264:M264" ca="1" si="277">RAND()</f>
        <v>0.6293835409621944</v>
      </c>
      <c r="L264" s="270">
        <f t="shared" ca="1" si="277"/>
        <v>0.45568338075816495</v>
      </c>
      <c r="M264" s="270">
        <f t="shared" ca="1" si="277"/>
        <v>0.99980045307299958</v>
      </c>
      <c r="N264" s="291">
        <f t="shared" ca="1" si="270"/>
        <v>2616408.6995886364</v>
      </c>
      <c r="O264" s="292">
        <f ca="1">(N264-Assumptions!$C$22)/Assumptions!$C$25</f>
        <v>194.26490295437586</v>
      </c>
      <c r="P264" s="11"/>
      <c r="Q264" s="11"/>
      <c r="R264" s="11"/>
      <c r="S264" s="11"/>
      <c r="T264" s="11"/>
    </row>
    <row r="265" spans="1:20" ht="15.75" customHeight="1" x14ac:dyDescent="0.2">
      <c r="A265" s="317"/>
      <c r="B265" s="264"/>
      <c r="C265" s="264"/>
      <c r="D265" s="264"/>
      <c r="E265" s="264"/>
      <c r="F265" s="264"/>
      <c r="G265" s="264"/>
      <c r="H265" s="264"/>
      <c r="I265" s="286">
        <f t="shared" ca="1" si="267"/>
        <v>8.8158358220453495E-2</v>
      </c>
      <c r="J265" s="286">
        <f t="shared" ca="1" si="268"/>
        <v>3.6075792428498135E-2</v>
      </c>
      <c r="K265" s="264">
        <f t="shared" ref="K265:M265" ca="1" si="278">RAND()</f>
        <v>0.75889804347252754</v>
      </c>
      <c r="L265" s="264">
        <f t="shared" ca="1" si="278"/>
        <v>0.75793432445544839</v>
      </c>
      <c r="M265" s="264">
        <f t="shared" ca="1" si="278"/>
        <v>0.31637288470877933</v>
      </c>
      <c r="N265" s="287">
        <f t="shared" ca="1" si="270"/>
        <v>2143148.4371013776</v>
      </c>
      <c r="O265" s="288">
        <f ca="1">(N265-Assumptions!$C$22)/Assumptions!$C$25</f>
        <v>158.94697291801324</v>
      </c>
      <c r="P265" s="11"/>
      <c r="Q265" s="11"/>
      <c r="R265" s="11"/>
      <c r="S265" s="11"/>
      <c r="T265" s="11"/>
    </row>
    <row r="266" spans="1:20" ht="15.75" customHeight="1" x14ac:dyDescent="0.2">
      <c r="A266" s="289"/>
      <c r="B266" s="270"/>
      <c r="C266" s="270"/>
      <c r="D266" s="270"/>
      <c r="E266" s="270"/>
      <c r="F266" s="270"/>
      <c r="G266" s="270"/>
      <c r="H266" s="270"/>
      <c r="I266" s="290">
        <f t="shared" ca="1" si="267"/>
        <v>7.6547243818934491E-2</v>
      </c>
      <c r="J266" s="290">
        <f t="shared" ca="1" si="268"/>
        <v>4.5447390951251186E-2</v>
      </c>
      <c r="K266" s="270">
        <f t="shared" ref="K266:M266" ca="1" si="279">RAND()</f>
        <v>0.50825629810456652</v>
      </c>
      <c r="L266" s="270">
        <f t="shared" ca="1" si="279"/>
        <v>0.75521573102011375</v>
      </c>
      <c r="M266" s="270">
        <f t="shared" ca="1" si="279"/>
        <v>1.6751513186634148E-2</v>
      </c>
      <c r="N266" s="291">
        <f t="shared" ca="1" si="270"/>
        <v>3589106.0305705448</v>
      </c>
      <c r="O266" s="292">
        <f ca="1">(N266-Assumptions!$C$22)/Assumptions!$C$25</f>
        <v>266.85425601272721</v>
      </c>
      <c r="P266" s="11"/>
      <c r="Q266" s="11"/>
      <c r="R266" s="11"/>
      <c r="S266" s="11"/>
      <c r="T266" s="11"/>
    </row>
    <row r="267" spans="1:20" ht="15.75" customHeight="1" x14ac:dyDescent="0.2">
      <c r="A267" s="317"/>
      <c r="B267" s="264"/>
      <c r="C267" s="264"/>
      <c r="D267" s="264"/>
      <c r="E267" s="264"/>
      <c r="F267" s="264"/>
      <c r="G267" s="264"/>
      <c r="H267" s="264"/>
      <c r="I267" s="286">
        <f t="shared" ca="1" si="267"/>
        <v>0.11472069873577377</v>
      </c>
      <c r="J267" s="286">
        <f t="shared" ca="1" si="268"/>
        <v>4.3963214531326365E-2</v>
      </c>
      <c r="K267" s="264">
        <f t="shared" ref="K267:M267" ca="1" si="280">RAND()</f>
        <v>0.37744694234409992</v>
      </c>
      <c r="L267" s="264">
        <f t="shared" ca="1" si="280"/>
        <v>0.86662875877756962</v>
      </c>
      <c r="M267" s="264">
        <f t="shared" ca="1" si="280"/>
        <v>0.14084968964097355</v>
      </c>
      <c r="N267" s="287">
        <f t="shared" ca="1" si="270"/>
        <v>1995898.3439524488</v>
      </c>
      <c r="O267" s="288">
        <f ca="1">(N267-Assumptions!$C$22)/Assumptions!$C$25</f>
        <v>147.9581599964514</v>
      </c>
      <c r="P267" s="11"/>
      <c r="Q267" s="11"/>
      <c r="R267" s="11"/>
      <c r="S267" s="11"/>
      <c r="T267" s="11"/>
    </row>
    <row r="268" spans="1:20" ht="15.75" customHeight="1" x14ac:dyDescent="0.2">
      <c r="A268" s="289"/>
      <c r="B268" s="270"/>
      <c r="C268" s="270"/>
      <c r="D268" s="270"/>
      <c r="E268" s="270"/>
      <c r="F268" s="270"/>
      <c r="G268" s="270"/>
      <c r="H268" s="270"/>
      <c r="I268" s="290">
        <f t="shared" ca="1" si="267"/>
        <v>6.8967894555385573E-2</v>
      </c>
      <c r="J268" s="290">
        <f t="shared" ca="1" si="268"/>
        <v>4.2995573417657473E-2</v>
      </c>
      <c r="K268" s="270">
        <f t="shared" ref="K268:M268" ca="1" si="281">RAND()</f>
        <v>0.60699161714370742</v>
      </c>
      <c r="L268" s="270">
        <f t="shared" ca="1" si="281"/>
        <v>0.19802731545427688</v>
      </c>
      <c r="M268" s="270">
        <f t="shared" ca="1" si="281"/>
        <v>0.36837721279310531</v>
      </c>
      <c r="N268" s="291">
        <f t="shared" ca="1" si="270"/>
        <v>3430340.9505324601</v>
      </c>
      <c r="O268" s="292">
        <f ca="1">(N268-Assumptions!$C$22)/Assumptions!$C$25</f>
        <v>255.00611571137762</v>
      </c>
      <c r="P268" s="11"/>
      <c r="Q268" s="11"/>
      <c r="R268" s="11"/>
      <c r="S268" s="11"/>
      <c r="T268" s="11"/>
    </row>
    <row r="269" spans="1:20" ht="15.75" customHeight="1" x14ac:dyDescent="0.2">
      <c r="A269" s="317"/>
      <c r="B269" s="264"/>
      <c r="C269" s="264"/>
      <c r="D269" s="264"/>
      <c r="E269" s="264"/>
      <c r="F269" s="264"/>
      <c r="G269" s="264"/>
      <c r="H269" s="264"/>
      <c r="I269" s="286">
        <f t="shared" ca="1" si="267"/>
        <v>0.10474405669533213</v>
      </c>
      <c r="J269" s="286">
        <f t="shared" ca="1" si="268"/>
        <v>5.5E-2</v>
      </c>
      <c r="K269" s="264">
        <f t="shared" ref="K269:M269" ca="1" si="282">RAND()</f>
        <v>0.47461757008561023</v>
      </c>
      <c r="L269" s="264">
        <f t="shared" ca="1" si="282"/>
        <v>0.35031064898977138</v>
      </c>
      <c r="M269" s="264">
        <f t="shared" ca="1" si="282"/>
        <v>0.39086501905483795</v>
      </c>
      <c r="N269" s="287">
        <f t="shared" ca="1" si="270"/>
        <v>2243899.6111817523</v>
      </c>
      <c r="O269" s="288">
        <f ca="1">(N269-Assumptions!$C$22)/Assumptions!$C$25</f>
        <v>166.46571725236959</v>
      </c>
      <c r="P269" s="11"/>
      <c r="Q269" s="11"/>
      <c r="R269" s="11"/>
      <c r="S269" s="11"/>
      <c r="T269" s="11"/>
    </row>
    <row r="270" spans="1:20" ht="15.75" customHeight="1" x14ac:dyDescent="0.2">
      <c r="A270" s="289"/>
      <c r="B270" s="270"/>
      <c r="C270" s="270"/>
      <c r="D270" s="270"/>
      <c r="E270" s="270"/>
      <c r="F270" s="270"/>
      <c r="G270" s="270"/>
      <c r="H270" s="270"/>
      <c r="I270" s="290">
        <f t="shared" ca="1" si="267"/>
        <v>8.6596246699597632E-2</v>
      </c>
      <c r="J270" s="290">
        <f t="shared" ca="1" si="268"/>
        <v>4.2507647187764688E-2</v>
      </c>
      <c r="K270" s="270">
        <f t="shared" ref="K270:M270" ca="1" si="283">RAND()</f>
        <v>0.8301366667933755</v>
      </c>
      <c r="L270" s="270">
        <f t="shared" ca="1" si="283"/>
        <v>0.20466923197447395</v>
      </c>
      <c r="M270" s="270">
        <f t="shared" ca="1" si="283"/>
        <v>0.96055575781185676</v>
      </c>
      <c r="N270" s="291">
        <f t="shared" ca="1" si="270"/>
        <v>4469001.0169233475</v>
      </c>
      <c r="O270" s="292">
        <f ca="1">(N270-Assumptions!$C$22)/Assumptions!$C$25</f>
        <v>332.51806096442891</v>
      </c>
      <c r="P270" s="11"/>
      <c r="Q270" s="11"/>
      <c r="R270" s="11"/>
      <c r="S270" s="11"/>
      <c r="T270" s="11"/>
    </row>
    <row r="271" spans="1:20" ht="15.75" customHeight="1" x14ac:dyDescent="0.2">
      <c r="A271" s="317"/>
      <c r="B271" s="264"/>
      <c r="C271" s="264"/>
      <c r="D271" s="264"/>
      <c r="E271" s="264"/>
      <c r="F271" s="264"/>
      <c r="G271" s="264"/>
      <c r="H271" s="264"/>
      <c r="I271" s="286">
        <f t="shared" ca="1" si="267"/>
        <v>0.10589522057043704</v>
      </c>
      <c r="J271" s="286">
        <f t="shared" ca="1" si="268"/>
        <v>3.891851198610552E-2</v>
      </c>
      <c r="K271" s="264">
        <f t="shared" ref="K271:M271" ca="1" si="284">RAND()</f>
        <v>0.76456484422888205</v>
      </c>
      <c r="L271" s="264">
        <f t="shared" ca="1" si="284"/>
        <v>0.30788033556583183</v>
      </c>
      <c r="M271" s="264">
        <f t="shared" ca="1" si="284"/>
        <v>0.23498964562802716</v>
      </c>
      <c r="N271" s="287">
        <f t="shared" ca="1" si="270"/>
        <v>1666559.4926438539</v>
      </c>
      <c r="O271" s="288">
        <f ca="1">(N271-Assumptions!$C$22)/Assumptions!$C$25</f>
        <v>123.38063377939208</v>
      </c>
      <c r="P271" s="11"/>
      <c r="Q271" s="11"/>
      <c r="R271" s="11"/>
      <c r="S271" s="11"/>
      <c r="T271" s="11"/>
    </row>
    <row r="272" spans="1:20" ht="15.75" customHeight="1" x14ac:dyDescent="0.2">
      <c r="A272" s="289"/>
      <c r="B272" s="270"/>
      <c r="C272" s="270"/>
      <c r="D272" s="270"/>
      <c r="E272" s="270"/>
      <c r="F272" s="270"/>
      <c r="G272" s="270"/>
      <c r="H272" s="270"/>
      <c r="I272" s="290">
        <f t="shared" ca="1" si="267"/>
        <v>8.9381352438923367E-2</v>
      </c>
      <c r="J272" s="290">
        <f t="shared" ca="1" si="268"/>
        <v>5.3559125339059856E-2</v>
      </c>
      <c r="K272" s="270">
        <f t="shared" ref="K272:M272" ca="1" si="285">RAND()</f>
        <v>0.77170672368882232</v>
      </c>
      <c r="L272" s="270">
        <f t="shared" ca="1" si="285"/>
        <v>3.3615685482447533E-2</v>
      </c>
      <c r="M272" s="270">
        <f t="shared" ca="1" si="285"/>
        <v>0.37448317854375635</v>
      </c>
      <c r="N272" s="291">
        <f t="shared" ca="1" si="270"/>
        <v>2487112.7228007545</v>
      </c>
      <c r="O272" s="292">
        <f ca="1">(N272-Assumptions!$C$22)/Assumptions!$C$25</f>
        <v>184.61594946274286</v>
      </c>
      <c r="P272" s="11"/>
      <c r="Q272" s="11"/>
      <c r="R272" s="11"/>
      <c r="S272" s="11"/>
      <c r="T272" s="11"/>
    </row>
    <row r="273" spans="1:20" ht="15.75" customHeight="1" x14ac:dyDescent="0.2">
      <c r="A273" s="317"/>
      <c r="B273" s="264"/>
      <c r="C273" s="264"/>
      <c r="D273" s="264"/>
      <c r="E273" s="264"/>
      <c r="F273" s="264"/>
      <c r="G273" s="264"/>
      <c r="H273" s="264"/>
      <c r="I273" s="286">
        <f t="shared" ca="1" si="267"/>
        <v>7.0061806058779652E-2</v>
      </c>
      <c r="J273" s="286">
        <f t="shared" ca="1" si="268"/>
        <v>0.02</v>
      </c>
      <c r="K273" s="264">
        <f t="shared" ref="K273:M273" ca="1" si="286">RAND()</f>
        <v>0.98251225198322234</v>
      </c>
      <c r="L273" s="264">
        <f t="shared" ca="1" si="286"/>
        <v>0.45506119891594332</v>
      </c>
      <c r="M273" s="264">
        <f t="shared" ca="1" si="286"/>
        <v>0.66984953712860595</v>
      </c>
      <c r="N273" s="287">
        <f t="shared" ca="1" si="270"/>
        <v>4335470.2740281541</v>
      </c>
      <c r="O273" s="288">
        <f ca="1">(N273-Assumptions!$C$22)/Assumptions!$C$25</f>
        <v>322.55308015135478</v>
      </c>
      <c r="P273" s="11"/>
      <c r="Q273" s="11"/>
      <c r="R273" s="11"/>
      <c r="S273" s="11"/>
      <c r="T273" s="11"/>
    </row>
    <row r="274" spans="1:20" ht="15.75" customHeight="1" x14ac:dyDescent="0.2">
      <c r="A274" s="289"/>
      <c r="B274" s="270"/>
      <c r="C274" s="270"/>
      <c r="D274" s="270"/>
      <c r="E274" s="270"/>
      <c r="F274" s="270"/>
      <c r="G274" s="270"/>
      <c r="H274" s="270"/>
      <c r="I274" s="290">
        <f t="shared" ca="1" si="267"/>
        <v>0.10096470392376808</v>
      </c>
      <c r="J274" s="290">
        <f t="shared" ca="1" si="268"/>
        <v>5.2819606116119362E-2</v>
      </c>
      <c r="K274" s="270">
        <f t="shared" ref="K274:M274" ca="1" si="287">RAND()</f>
        <v>0.81007100711805191</v>
      </c>
      <c r="L274" s="270">
        <f t="shared" ca="1" si="287"/>
        <v>7.0901372205746216E-2</v>
      </c>
      <c r="M274" s="270">
        <f t="shared" ca="1" si="287"/>
        <v>9.5838999455704621E-2</v>
      </c>
      <c r="N274" s="291">
        <f t="shared" ca="1" si="270"/>
        <v>4014839.6277336627</v>
      </c>
      <c r="O274" s="292">
        <f ca="1">(N274-Assumptions!$C$22)/Assumptions!$C$25</f>
        <v>298.62541998012409</v>
      </c>
      <c r="P274" s="11"/>
      <c r="Q274" s="11"/>
      <c r="R274" s="11"/>
      <c r="S274" s="11"/>
      <c r="T274" s="11"/>
    </row>
    <row r="275" spans="1:20" ht="15.75" customHeight="1" x14ac:dyDescent="0.2">
      <c r="A275" s="317"/>
      <c r="B275" s="264"/>
      <c r="C275" s="264"/>
      <c r="D275" s="264"/>
      <c r="E275" s="264"/>
      <c r="F275" s="264"/>
      <c r="G275" s="264"/>
      <c r="H275" s="264"/>
      <c r="I275" s="286">
        <f t="shared" ca="1" si="267"/>
        <v>0.12641586819601872</v>
      </c>
      <c r="J275" s="286">
        <f t="shared" ca="1" si="268"/>
        <v>5.5E-2</v>
      </c>
      <c r="K275" s="264">
        <f t="shared" ref="K275:M275" ca="1" si="288">RAND()</f>
        <v>0.98912359985904763</v>
      </c>
      <c r="L275" s="264">
        <f t="shared" ca="1" si="288"/>
        <v>0.5712288891530013</v>
      </c>
      <c r="M275" s="264">
        <f t="shared" ca="1" si="288"/>
        <v>0.6839735309313405</v>
      </c>
      <c r="N275" s="287">
        <f t="shared" ca="1" si="270"/>
        <v>3039121.1017175769</v>
      </c>
      <c r="O275" s="288">
        <f ca="1">(N275-Assumptions!$C$22)/Assumptions!$C$25</f>
        <v>225.81060460578931</v>
      </c>
      <c r="P275" s="11"/>
      <c r="Q275" s="11"/>
      <c r="R275" s="11"/>
      <c r="S275" s="11"/>
      <c r="T275" s="11"/>
    </row>
    <row r="276" spans="1:20" ht="15.75" customHeight="1" x14ac:dyDescent="0.2">
      <c r="A276" s="289"/>
      <c r="B276" s="270"/>
      <c r="C276" s="270"/>
      <c r="D276" s="270"/>
      <c r="E276" s="270"/>
      <c r="F276" s="270"/>
      <c r="G276" s="270"/>
      <c r="H276" s="270"/>
      <c r="I276" s="290">
        <f t="shared" ca="1" si="267"/>
        <v>9.1494274901636238E-2</v>
      </c>
      <c r="J276" s="290">
        <f t="shared" ca="1" si="268"/>
        <v>3.967463338947684E-2</v>
      </c>
      <c r="K276" s="270">
        <f t="shared" ref="K276:M276" ca="1" si="289">RAND()</f>
        <v>0.21261923277880079</v>
      </c>
      <c r="L276" s="270">
        <f t="shared" ca="1" si="289"/>
        <v>1.1274813156801233E-2</v>
      </c>
      <c r="M276" s="270">
        <f t="shared" ca="1" si="289"/>
        <v>0.53732705278835646</v>
      </c>
      <c r="N276" s="291">
        <f t="shared" ca="1" si="270"/>
        <v>1719307.8566207904</v>
      </c>
      <c r="O276" s="292">
        <f ca="1">(N276-Assumptions!$C$22)/Assumptions!$C$25</f>
        <v>127.3170788522978</v>
      </c>
      <c r="P276" s="11"/>
      <c r="Q276" s="11"/>
      <c r="R276" s="11"/>
      <c r="S276" s="11"/>
      <c r="T276" s="11"/>
    </row>
    <row r="277" spans="1:20" ht="15.75" customHeight="1" x14ac:dyDescent="0.2">
      <c r="A277" s="317"/>
      <c r="B277" s="264"/>
      <c r="C277" s="264"/>
      <c r="D277" s="264"/>
      <c r="E277" s="264"/>
      <c r="F277" s="264"/>
      <c r="G277" s="264"/>
      <c r="H277" s="264"/>
      <c r="I277" s="286">
        <f t="shared" ca="1" si="267"/>
        <v>0.14000000000000001</v>
      </c>
      <c r="J277" s="286">
        <f t="shared" ca="1" si="268"/>
        <v>3.17047138011749E-2</v>
      </c>
      <c r="K277" s="264">
        <f t="shared" ref="K277:M277" ca="1" si="290">RAND()</f>
        <v>0.93336606947906142</v>
      </c>
      <c r="L277" s="264">
        <f t="shared" ca="1" si="290"/>
        <v>0.32687655705839391</v>
      </c>
      <c r="M277" s="264">
        <f t="shared" ca="1" si="290"/>
        <v>0.93108143617515982</v>
      </c>
      <c r="N277" s="287">
        <f t="shared" ca="1" si="270"/>
        <v>2195587.4875123794</v>
      </c>
      <c r="O277" s="288">
        <f ca="1">(N277-Assumptions!$C$22)/Assumptions!$C$25</f>
        <v>162.86033488898354</v>
      </c>
      <c r="P277" s="11"/>
      <c r="Q277" s="11"/>
      <c r="R277" s="11"/>
      <c r="S277" s="11"/>
      <c r="T277" s="11"/>
    </row>
    <row r="278" spans="1:20" ht="15.75" customHeight="1" x14ac:dyDescent="0.2">
      <c r="A278" s="289"/>
      <c r="B278" s="270"/>
      <c r="C278" s="270"/>
      <c r="D278" s="270"/>
      <c r="E278" s="270"/>
      <c r="F278" s="270"/>
      <c r="G278" s="270"/>
      <c r="H278" s="270"/>
      <c r="I278" s="290">
        <f t="shared" ca="1" si="267"/>
        <v>7.6112268556579155E-2</v>
      </c>
      <c r="J278" s="290">
        <f t="shared" ca="1" si="268"/>
        <v>3.5271215558589843E-2</v>
      </c>
      <c r="K278" s="270">
        <f t="shared" ref="K278:M278" ca="1" si="291">RAND()</f>
        <v>7.8653853878865809E-2</v>
      </c>
      <c r="L278" s="270">
        <f t="shared" ca="1" si="291"/>
        <v>0.95446401149683935</v>
      </c>
      <c r="M278" s="270">
        <f t="shared" ca="1" si="291"/>
        <v>0.51028489909825903</v>
      </c>
      <c r="N278" s="291">
        <f t="shared" ca="1" si="270"/>
        <v>1676062.1667857296</v>
      </c>
      <c r="O278" s="292">
        <f ca="1">(N278-Assumptions!$C$22)/Assumptions!$C$25</f>
        <v>124.08978856609922</v>
      </c>
      <c r="P278" s="11"/>
      <c r="Q278" s="11"/>
      <c r="R278" s="11"/>
      <c r="S278" s="11"/>
      <c r="T278" s="11"/>
    </row>
    <row r="279" spans="1:20" ht="15.75" customHeight="1" x14ac:dyDescent="0.2">
      <c r="A279" s="317"/>
      <c r="B279" s="264"/>
      <c r="C279" s="264"/>
      <c r="D279" s="264"/>
      <c r="E279" s="264"/>
      <c r="F279" s="264"/>
      <c r="G279" s="264"/>
      <c r="H279" s="264"/>
      <c r="I279" s="286">
        <f t="shared" ca="1" si="267"/>
        <v>8.7714836001719032E-2</v>
      </c>
      <c r="J279" s="286">
        <f t="shared" ca="1" si="268"/>
        <v>4.5927396303925623E-2</v>
      </c>
      <c r="K279" s="264">
        <f t="shared" ref="K279:M279" ca="1" si="292">RAND()</f>
        <v>0.73817574887566384</v>
      </c>
      <c r="L279" s="264">
        <f t="shared" ca="1" si="292"/>
        <v>0.70040825205783974</v>
      </c>
      <c r="M279" s="264">
        <f t="shared" ca="1" si="292"/>
        <v>0.80673546185321265</v>
      </c>
      <c r="N279" s="287">
        <f t="shared" ca="1" si="270"/>
        <v>2700345.9189634826</v>
      </c>
      <c r="O279" s="288">
        <f ca="1">(N279-Assumptions!$C$22)/Assumptions!$C$25</f>
        <v>200.52887454951363</v>
      </c>
      <c r="P279" s="11"/>
      <c r="Q279" s="11"/>
      <c r="R279" s="11"/>
      <c r="S279" s="11"/>
      <c r="T279" s="11"/>
    </row>
    <row r="280" spans="1:20" ht="15.75" customHeight="1" x14ac:dyDescent="0.2">
      <c r="A280" s="289"/>
      <c r="B280" s="270"/>
      <c r="C280" s="270"/>
      <c r="D280" s="270"/>
      <c r="E280" s="270"/>
      <c r="F280" s="270"/>
      <c r="G280" s="270"/>
      <c r="H280" s="270"/>
      <c r="I280" s="290">
        <f t="shared" ca="1" si="267"/>
        <v>0.11825789291699951</v>
      </c>
      <c r="J280" s="290">
        <f t="shared" ca="1" si="268"/>
        <v>5.0693816946699312E-2</v>
      </c>
      <c r="K280" s="270">
        <f t="shared" ref="K280:M280" ca="1" si="293">RAND()</f>
        <v>0.5309339274814262</v>
      </c>
      <c r="L280" s="270">
        <f t="shared" ca="1" si="293"/>
        <v>0.77199999555380561</v>
      </c>
      <c r="M280" s="270">
        <f t="shared" ca="1" si="293"/>
        <v>0.13188758240223342</v>
      </c>
      <c r="N280" s="291">
        <f t="shared" ca="1" si="270"/>
        <v>1652071.2801034234</v>
      </c>
      <c r="O280" s="292">
        <f ca="1">(N280-Assumptions!$C$22)/Assumptions!$C$25</f>
        <v>122.29942388831518</v>
      </c>
      <c r="P280" s="11"/>
      <c r="Q280" s="11"/>
      <c r="R280" s="11"/>
      <c r="S280" s="11"/>
      <c r="T280" s="11"/>
    </row>
    <row r="281" spans="1:20" ht="15.75" customHeight="1" x14ac:dyDescent="0.2">
      <c r="A281" s="317"/>
      <c r="B281" s="264"/>
      <c r="C281" s="264"/>
      <c r="D281" s="264"/>
      <c r="E281" s="264"/>
      <c r="F281" s="264"/>
      <c r="G281" s="264"/>
      <c r="H281" s="264"/>
      <c r="I281" s="286">
        <f t="shared" ca="1" si="267"/>
        <v>8.8239960113405624E-2</v>
      </c>
      <c r="J281" s="286">
        <f t="shared" ca="1" si="268"/>
        <v>3.5679130390965937E-2</v>
      </c>
      <c r="K281" s="264">
        <f t="shared" ref="K281:M281" ca="1" si="294">RAND()</f>
        <v>0.38124950235904875</v>
      </c>
      <c r="L281" s="264">
        <f t="shared" ca="1" si="294"/>
        <v>0.48410059740345091</v>
      </c>
      <c r="M281" s="264">
        <f t="shared" ca="1" si="294"/>
        <v>0.92089671199890932</v>
      </c>
      <c r="N281" s="287">
        <f t="shared" ca="1" si="270"/>
        <v>2194748.8192306026</v>
      </c>
      <c r="O281" s="288">
        <f ca="1">(N281-Assumptions!$C$22)/Assumptions!$C$25</f>
        <v>162.79774770377631</v>
      </c>
      <c r="P281" s="11"/>
      <c r="Q281" s="11"/>
      <c r="R281" s="11"/>
      <c r="S281" s="11"/>
      <c r="T281" s="11"/>
    </row>
    <row r="282" spans="1:20" ht="15.75" customHeight="1" x14ac:dyDescent="0.2">
      <c r="A282" s="289"/>
      <c r="B282" s="270"/>
      <c r="C282" s="270"/>
      <c r="D282" s="270"/>
      <c r="E282" s="270"/>
      <c r="F282" s="270"/>
      <c r="G282" s="270"/>
      <c r="H282" s="270"/>
      <c r="I282" s="290">
        <f t="shared" ca="1" si="267"/>
        <v>8.8057945070641366E-2</v>
      </c>
      <c r="J282" s="290">
        <f t="shared" ca="1" si="268"/>
        <v>3.7460116599089668E-2</v>
      </c>
      <c r="K282" s="270">
        <f t="shared" ref="K282:M282" ca="1" si="295">RAND()</f>
        <v>0.18860914049859534</v>
      </c>
      <c r="L282" s="270">
        <f t="shared" ca="1" si="295"/>
        <v>0.34147551301042323</v>
      </c>
      <c r="M282" s="270">
        <f t="shared" ca="1" si="295"/>
        <v>0.83292921096727845</v>
      </c>
      <c r="N282" s="291">
        <f t="shared" ca="1" si="270"/>
        <v>791890.51581768238</v>
      </c>
      <c r="O282" s="292">
        <f ca="1">(N282-Assumptions!$C$22)/Assumptions!$C$25</f>
        <v>58.106829538633015</v>
      </c>
      <c r="P282" s="11"/>
      <c r="Q282" s="11"/>
      <c r="R282" s="11"/>
      <c r="S282" s="11"/>
      <c r="T282" s="11"/>
    </row>
    <row r="283" spans="1:20" ht="15.75" customHeight="1" x14ac:dyDescent="0.2">
      <c r="A283" s="317"/>
      <c r="B283" s="264"/>
      <c r="C283" s="264"/>
      <c r="D283" s="264"/>
      <c r="E283" s="264"/>
      <c r="F283" s="264"/>
      <c r="G283" s="264"/>
      <c r="H283" s="264"/>
      <c r="I283" s="286">
        <f t="shared" ca="1" si="267"/>
        <v>8.8217620029686514E-2</v>
      </c>
      <c r="J283" s="286">
        <f t="shared" ca="1" si="268"/>
        <v>3.9036053444091119E-2</v>
      </c>
      <c r="K283" s="264">
        <f t="shared" ref="K283:M283" ca="1" si="296">RAND()</f>
        <v>0.25780976236521003</v>
      </c>
      <c r="L283" s="264">
        <f t="shared" ca="1" si="296"/>
        <v>0.95027580922107191</v>
      </c>
      <c r="M283" s="264">
        <f t="shared" ca="1" si="296"/>
        <v>0.35583293282201589</v>
      </c>
      <c r="N283" s="287">
        <f t="shared" ca="1" si="270"/>
        <v>2871497.501001949</v>
      </c>
      <c r="O283" s="288">
        <f ca="1">(N283-Assumptions!$C$22)/Assumptions!$C$25</f>
        <v>213.30138067178723</v>
      </c>
      <c r="P283" s="11"/>
      <c r="Q283" s="11"/>
      <c r="R283" s="11"/>
      <c r="S283" s="11"/>
      <c r="T283" s="11"/>
    </row>
    <row r="284" spans="1:20" ht="15.75" customHeight="1" x14ac:dyDescent="0.2">
      <c r="A284" s="289"/>
      <c r="B284" s="270"/>
      <c r="C284" s="270"/>
      <c r="D284" s="270"/>
      <c r="E284" s="270"/>
      <c r="F284" s="270"/>
      <c r="G284" s="270"/>
      <c r="H284" s="270"/>
      <c r="I284" s="290">
        <f t="shared" ca="1" si="267"/>
        <v>7.9548969307993211E-2</v>
      </c>
      <c r="J284" s="290">
        <f t="shared" ca="1" si="268"/>
        <v>3.4415039279886102E-2</v>
      </c>
      <c r="K284" s="270">
        <f t="shared" ref="K284:M284" ca="1" si="297">RAND()</f>
        <v>0.5542737171429859</v>
      </c>
      <c r="L284" s="270">
        <f t="shared" ca="1" si="297"/>
        <v>0.84408855871303323</v>
      </c>
      <c r="M284" s="270">
        <f t="shared" ca="1" si="297"/>
        <v>0.48495859889568649</v>
      </c>
      <c r="N284" s="291">
        <f t="shared" ca="1" si="270"/>
        <v>3129015.032769151</v>
      </c>
      <c r="O284" s="292">
        <f ca="1">(N284-Assumptions!$C$22)/Assumptions!$C$25</f>
        <v>232.51910692307098</v>
      </c>
      <c r="P284" s="11"/>
      <c r="Q284" s="11"/>
      <c r="R284" s="11"/>
      <c r="S284" s="11"/>
      <c r="T284" s="11"/>
    </row>
    <row r="285" spans="1:20" ht="15.75" customHeight="1" x14ac:dyDescent="0.2">
      <c r="A285" s="317"/>
      <c r="B285" s="264"/>
      <c r="C285" s="264"/>
      <c r="D285" s="264"/>
      <c r="E285" s="264"/>
      <c r="F285" s="264"/>
      <c r="G285" s="264"/>
      <c r="H285" s="264"/>
      <c r="I285" s="286">
        <f t="shared" ca="1" si="267"/>
        <v>0.11210165914630546</v>
      </c>
      <c r="J285" s="286">
        <f t="shared" ca="1" si="268"/>
        <v>2.772279835915982E-2</v>
      </c>
      <c r="K285" s="264">
        <f t="shared" ref="K285:M285" ca="1" si="298">RAND()</f>
        <v>0.41596415075418114</v>
      </c>
      <c r="L285" s="264">
        <f t="shared" ca="1" si="298"/>
        <v>0.34709328528559491</v>
      </c>
      <c r="M285" s="264">
        <f t="shared" ca="1" si="298"/>
        <v>0.91454701783062953</v>
      </c>
      <c r="N285" s="287">
        <f t="shared" ca="1" si="270"/>
        <v>1367141.2234648112</v>
      </c>
      <c r="O285" s="288">
        <f ca="1">(N285-Assumptions!$C$22)/Assumptions!$C$25</f>
        <v>101.03598682573218</v>
      </c>
      <c r="P285" s="11"/>
      <c r="Q285" s="11"/>
      <c r="R285" s="11"/>
      <c r="S285" s="11"/>
      <c r="T285" s="11"/>
    </row>
    <row r="286" spans="1:20" ht="15.75" customHeight="1" x14ac:dyDescent="0.2">
      <c r="A286" s="289"/>
      <c r="B286" s="270"/>
      <c r="C286" s="270"/>
      <c r="D286" s="270"/>
      <c r="E286" s="270"/>
      <c r="F286" s="270"/>
      <c r="G286" s="270"/>
      <c r="H286" s="270"/>
      <c r="I286" s="290">
        <f t="shared" ca="1" si="267"/>
        <v>9.5604903515216652E-2</v>
      </c>
      <c r="J286" s="290">
        <f t="shared" ca="1" si="268"/>
        <v>4.3903968816084299E-2</v>
      </c>
      <c r="K286" s="270">
        <f t="shared" ref="K286:M286" ca="1" si="299">RAND()</f>
        <v>0.63321885806101985</v>
      </c>
      <c r="L286" s="270">
        <f t="shared" ca="1" si="299"/>
        <v>0.84596642287329027</v>
      </c>
      <c r="M286" s="270">
        <f t="shared" ca="1" si="299"/>
        <v>0.70589877175601934</v>
      </c>
      <c r="N286" s="291">
        <f t="shared" ca="1" si="270"/>
        <v>2755165.2431324203</v>
      </c>
      <c r="O286" s="292">
        <f ca="1">(N286-Assumptions!$C$22)/Assumptions!$C$25</f>
        <v>204.61986889047913</v>
      </c>
      <c r="P286" s="11"/>
      <c r="Q286" s="11"/>
      <c r="R286" s="11"/>
      <c r="S286" s="11"/>
      <c r="T286" s="11"/>
    </row>
    <row r="287" spans="1:20" ht="15.75" customHeight="1" x14ac:dyDescent="0.2">
      <c r="A287" s="317"/>
      <c r="B287" s="264"/>
      <c r="C287" s="264"/>
      <c r="D287" s="264"/>
      <c r="E287" s="264"/>
      <c r="F287" s="264"/>
      <c r="G287" s="264"/>
      <c r="H287" s="264"/>
      <c r="I287" s="286">
        <f t="shared" ca="1" si="267"/>
        <v>8.97268660875081E-2</v>
      </c>
      <c r="J287" s="286">
        <f t="shared" ca="1" si="268"/>
        <v>4.9076343490842722E-2</v>
      </c>
      <c r="K287" s="264">
        <f t="shared" ref="K287:M287" ca="1" si="300">RAND()</f>
        <v>0.1040476901581513</v>
      </c>
      <c r="L287" s="264">
        <f t="shared" ca="1" si="300"/>
        <v>0.87854448495863557</v>
      </c>
      <c r="M287" s="264">
        <f t="shared" ca="1" si="300"/>
        <v>0.14844159245832012</v>
      </c>
      <c r="N287" s="287">
        <f t="shared" ca="1" si="270"/>
        <v>1683917.9279637604</v>
      </c>
      <c r="O287" s="288">
        <f ca="1">(N287-Assumptions!$C$22)/Assumptions!$C$25</f>
        <v>124.67603940028063</v>
      </c>
      <c r="P287" s="11"/>
      <c r="Q287" s="11"/>
      <c r="R287" s="11"/>
      <c r="S287" s="11"/>
      <c r="T287" s="11"/>
    </row>
    <row r="288" spans="1:20" ht="15.75" customHeight="1" x14ac:dyDescent="0.2">
      <c r="A288" s="289"/>
      <c r="B288" s="270"/>
      <c r="C288" s="270"/>
      <c r="D288" s="270"/>
      <c r="E288" s="270"/>
      <c r="F288" s="270"/>
      <c r="G288" s="270"/>
      <c r="H288" s="270"/>
      <c r="I288" s="290">
        <f t="shared" ca="1" si="267"/>
        <v>6.4153841731134031E-2</v>
      </c>
      <c r="J288" s="290">
        <f t="shared" ca="1" si="268"/>
        <v>5.2822932270926014E-2</v>
      </c>
      <c r="K288" s="270">
        <f t="shared" ref="K288:M288" ca="1" si="301">RAND()</f>
        <v>0.16278572916961875</v>
      </c>
      <c r="L288" s="270">
        <f t="shared" ca="1" si="301"/>
        <v>0.92823035628495165</v>
      </c>
      <c r="M288" s="270">
        <f t="shared" ca="1" si="301"/>
        <v>0.54500745735477429</v>
      </c>
      <c r="N288" s="291">
        <f t="shared" ca="1" si="270"/>
        <v>2738085.7512648311</v>
      </c>
      <c r="O288" s="292">
        <f ca="1">(N288-Assumptions!$C$22)/Assumptions!$C$25</f>
        <v>203.34527994513664</v>
      </c>
      <c r="P288" s="11"/>
      <c r="Q288" s="11"/>
      <c r="R288" s="11"/>
      <c r="S288" s="11"/>
      <c r="T288" s="11"/>
    </row>
    <row r="289" spans="1:20" ht="15.75" customHeight="1" x14ac:dyDescent="0.2">
      <c r="A289" s="317"/>
      <c r="B289" s="264"/>
      <c r="C289" s="264"/>
      <c r="D289" s="264"/>
      <c r="E289" s="264"/>
      <c r="F289" s="264"/>
      <c r="G289" s="264"/>
      <c r="H289" s="264"/>
      <c r="I289" s="286">
        <f t="shared" ca="1" si="267"/>
        <v>7.0818782214247575E-2</v>
      </c>
      <c r="J289" s="286">
        <f t="shared" ca="1" si="268"/>
        <v>3.1762445564457981E-2</v>
      </c>
      <c r="K289" s="264">
        <f t="shared" ref="K289:M289" ca="1" si="302">RAND()</f>
        <v>0.47553003440605823</v>
      </c>
      <c r="L289" s="264">
        <f t="shared" ca="1" si="302"/>
        <v>0.58144055200904532</v>
      </c>
      <c r="M289" s="264">
        <f t="shared" ca="1" si="302"/>
        <v>0.52373851767987434</v>
      </c>
      <c r="N289" s="287">
        <f t="shared" ca="1" si="270"/>
        <v>2857940.0694473512</v>
      </c>
      <c r="O289" s="288">
        <f ca="1">(N289-Assumptions!$C$22)/Assumptions!$C$25</f>
        <v>212.28963204830978</v>
      </c>
      <c r="P289" s="11"/>
      <c r="Q289" s="11"/>
      <c r="R289" s="11"/>
      <c r="S289" s="11"/>
      <c r="T289" s="11"/>
    </row>
    <row r="290" spans="1:20" ht="15.75" customHeight="1" x14ac:dyDescent="0.2">
      <c r="A290" s="289"/>
      <c r="B290" s="270"/>
      <c r="C290" s="270"/>
      <c r="D290" s="270"/>
      <c r="E290" s="270"/>
      <c r="F290" s="270"/>
      <c r="G290" s="270"/>
      <c r="H290" s="270"/>
      <c r="I290" s="290">
        <f t="shared" ca="1" si="267"/>
        <v>7.9517674354539658E-2</v>
      </c>
      <c r="J290" s="290">
        <f t="shared" ca="1" si="268"/>
        <v>2.7986030679173823E-2</v>
      </c>
      <c r="K290" s="270">
        <f t="shared" ref="K290:M290" ca="1" si="303">RAND()</f>
        <v>0.60692934083017924</v>
      </c>
      <c r="L290" s="270">
        <f t="shared" ca="1" si="303"/>
        <v>0.16568286365789053</v>
      </c>
      <c r="M290" s="270">
        <f t="shared" ca="1" si="303"/>
        <v>0.52269155876166928</v>
      </c>
      <c r="N290" s="291">
        <f t="shared" ca="1" si="270"/>
        <v>1728916.6505224232</v>
      </c>
      <c r="O290" s="292">
        <f ca="1">(N290-Assumptions!$C$22)/Assumptions!$C$25</f>
        <v>128.03415302406142</v>
      </c>
      <c r="P290" s="11"/>
      <c r="Q290" s="11"/>
      <c r="R290" s="11"/>
      <c r="S290" s="11"/>
      <c r="T290" s="11"/>
    </row>
    <row r="291" spans="1:20" ht="15.75" customHeight="1" x14ac:dyDescent="0.2">
      <c r="A291" s="317"/>
      <c r="B291" s="264"/>
      <c r="C291" s="264"/>
      <c r="D291" s="264"/>
      <c r="E291" s="264"/>
      <c r="F291" s="264"/>
      <c r="G291" s="264"/>
      <c r="H291" s="264"/>
      <c r="I291" s="286">
        <f t="shared" ca="1" si="267"/>
        <v>9.3896890701873403E-2</v>
      </c>
      <c r="J291" s="286">
        <f t="shared" ca="1" si="268"/>
        <v>4.2419481373355009E-2</v>
      </c>
      <c r="K291" s="264">
        <f t="shared" ref="K291:M291" ca="1" si="304">RAND()</f>
        <v>0.54012761078327098</v>
      </c>
      <c r="L291" s="264">
        <f t="shared" ca="1" si="304"/>
        <v>1.3271962066923382E-2</v>
      </c>
      <c r="M291" s="264">
        <f t="shared" ca="1" si="304"/>
        <v>0.98693569418723959</v>
      </c>
      <c r="N291" s="287">
        <f t="shared" ca="1" si="270"/>
        <v>1803336.0163979102</v>
      </c>
      <c r="O291" s="288">
        <f ca="1">(N291-Assumptions!$C$22)/Assumptions!$C$25</f>
        <v>133.58783704462016</v>
      </c>
      <c r="P291" s="11"/>
      <c r="Q291" s="11"/>
      <c r="R291" s="11"/>
      <c r="S291" s="11"/>
      <c r="T291" s="11"/>
    </row>
    <row r="292" spans="1:20" ht="15.75" customHeight="1" x14ac:dyDescent="0.2">
      <c r="A292" s="289"/>
      <c r="B292" s="270"/>
      <c r="C292" s="270"/>
      <c r="D292" s="270"/>
      <c r="E292" s="270"/>
      <c r="F292" s="270"/>
      <c r="G292" s="270"/>
      <c r="H292" s="270"/>
      <c r="I292" s="290">
        <f t="shared" ca="1" si="267"/>
        <v>9.4295745070885589E-2</v>
      </c>
      <c r="J292" s="290">
        <f t="shared" ca="1" si="268"/>
        <v>3.3698559503617886E-2</v>
      </c>
      <c r="K292" s="270">
        <f t="shared" ref="K292:M292" ca="1" si="305">RAND()</f>
        <v>0.97016791439569638</v>
      </c>
      <c r="L292" s="270">
        <f t="shared" ca="1" si="305"/>
        <v>0.40284409346894812</v>
      </c>
      <c r="M292" s="270">
        <f t="shared" ca="1" si="305"/>
        <v>0.60492870021109724</v>
      </c>
      <c r="N292" s="291">
        <f t="shared" ca="1" si="270"/>
        <v>3581708.787301159</v>
      </c>
      <c r="O292" s="292">
        <f ca="1">(N292-Assumptions!$C$22)/Assumptions!$C$25</f>
        <v>266.30222293292229</v>
      </c>
      <c r="P292" s="11"/>
      <c r="Q292" s="11"/>
      <c r="R292" s="11"/>
      <c r="S292" s="11"/>
      <c r="T292" s="11"/>
    </row>
    <row r="293" spans="1:20" ht="15.75" customHeight="1" x14ac:dyDescent="0.2">
      <c r="A293" s="317"/>
      <c r="B293" s="264"/>
      <c r="C293" s="264"/>
      <c r="D293" s="264"/>
      <c r="E293" s="264"/>
      <c r="F293" s="264"/>
      <c r="G293" s="264"/>
      <c r="H293" s="264"/>
      <c r="I293" s="286">
        <f t="shared" ca="1" si="267"/>
        <v>7.9925931461642397E-2</v>
      </c>
      <c r="J293" s="286">
        <f t="shared" ca="1" si="268"/>
        <v>3.9289835918103082E-2</v>
      </c>
      <c r="K293" s="264">
        <f t="shared" ref="K293:M293" ca="1" si="306">RAND()</f>
        <v>0.81098116295573519</v>
      </c>
      <c r="L293" s="264">
        <f t="shared" ca="1" si="306"/>
        <v>0.42541108760056645</v>
      </c>
      <c r="M293" s="264">
        <f t="shared" ca="1" si="306"/>
        <v>0.64278616203763639</v>
      </c>
      <c r="N293" s="287">
        <f t="shared" ca="1" si="270"/>
        <v>5341100.5444520088</v>
      </c>
      <c r="O293" s="288">
        <f ca="1">(N293-Assumptions!$C$22)/Assumptions!$C$25</f>
        <v>397.60011525761257</v>
      </c>
      <c r="P293" s="11"/>
      <c r="Q293" s="11"/>
      <c r="R293" s="11"/>
      <c r="S293" s="11"/>
      <c r="T293" s="11"/>
    </row>
    <row r="294" spans="1:20" ht="15.75" customHeight="1" x14ac:dyDescent="0.2">
      <c r="A294" s="289"/>
      <c r="B294" s="270"/>
      <c r="C294" s="270"/>
      <c r="D294" s="270"/>
      <c r="E294" s="270"/>
      <c r="F294" s="270"/>
      <c r="G294" s="270"/>
      <c r="H294" s="270"/>
      <c r="I294" s="290">
        <f t="shared" ca="1" si="267"/>
        <v>8.5372045121293719E-2</v>
      </c>
      <c r="J294" s="290">
        <f t="shared" ca="1" si="268"/>
        <v>0.02</v>
      </c>
      <c r="K294" s="270">
        <f t="shared" ref="K294:M294" ca="1" si="307">RAND()</f>
        <v>0.47127479105516301</v>
      </c>
      <c r="L294" s="270">
        <f t="shared" ca="1" si="307"/>
        <v>1.8044598152156976E-2</v>
      </c>
      <c r="M294" s="270">
        <f t="shared" ca="1" si="307"/>
        <v>0.42374248073734466</v>
      </c>
      <c r="N294" s="291">
        <f t="shared" ca="1" si="270"/>
        <v>1362874.859029121</v>
      </c>
      <c r="O294" s="292">
        <f ca="1">(N294-Assumptions!$C$22)/Assumptions!$C$25</f>
        <v>100.71760142008365</v>
      </c>
      <c r="P294" s="11"/>
      <c r="Q294" s="11"/>
      <c r="R294" s="11"/>
      <c r="S294" s="11"/>
      <c r="T294" s="11"/>
    </row>
    <row r="295" spans="1:20" ht="15.75" customHeight="1" x14ac:dyDescent="0.2">
      <c r="A295" s="317"/>
      <c r="B295" s="264"/>
      <c r="C295" s="264"/>
      <c r="D295" s="264"/>
      <c r="E295" s="264"/>
      <c r="F295" s="264"/>
      <c r="G295" s="264"/>
      <c r="H295" s="264"/>
      <c r="I295" s="286">
        <f t="shared" ca="1" si="267"/>
        <v>8.2898396524213686E-2</v>
      </c>
      <c r="J295" s="286">
        <f t="shared" ca="1" si="268"/>
        <v>4.5443594018872963E-2</v>
      </c>
      <c r="K295" s="264">
        <f t="shared" ref="K295:M295" ca="1" si="308">RAND()</f>
        <v>0.26662057362695202</v>
      </c>
      <c r="L295" s="264">
        <f t="shared" ca="1" si="308"/>
        <v>0.26183131166984719</v>
      </c>
      <c r="M295" s="264">
        <f t="shared" ca="1" si="308"/>
        <v>0.27960296327297918</v>
      </c>
      <c r="N295" s="287">
        <f t="shared" ca="1" si="270"/>
        <v>2378704.7539878101</v>
      </c>
      <c r="O295" s="288">
        <f ca="1">(N295-Assumptions!$C$22)/Assumptions!$C$25</f>
        <v>176.52580253640375</v>
      </c>
      <c r="P295" s="11"/>
      <c r="Q295" s="11"/>
      <c r="R295" s="11"/>
      <c r="S295" s="11"/>
      <c r="T295" s="11"/>
    </row>
    <row r="296" spans="1:20" ht="15.75" customHeight="1" x14ac:dyDescent="0.2">
      <c r="A296" s="289"/>
      <c r="B296" s="270"/>
      <c r="C296" s="270"/>
      <c r="D296" s="270"/>
      <c r="E296" s="270"/>
      <c r="F296" s="270"/>
      <c r="G296" s="270"/>
      <c r="H296" s="270"/>
      <c r="I296" s="290">
        <f t="shared" ca="1" si="267"/>
        <v>7.1995547766319806E-2</v>
      </c>
      <c r="J296" s="290">
        <f t="shared" ca="1" si="268"/>
        <v>5.2990186312004042E-2</v>
      </c>
      <c r="K296" s="270">
        <f t="shared" ref="K296:M296" ca="1" si="309">RAND()</f>
        <v>0.39082066278466543</v>
      </c>
      <c r="L296" s="270">
        <f t="shared" ca="1" si="309"/>
        <v>0.12015886546964327</v>
      </c>
      <c r="M296" s="270">
        <f t="shared" ca="1" si="309"/>
        <v>0.11532514503965519</v>
      </c>
      <c r="N296" s="291">
        <f t="shared" ca="1" si="270"/>
        <v>3563756.6711651403</v>
      </c>
      <c r="O296" s="292">
        <f ca="1">(N296-Assumptions!$C$22)/Assumptions!$C$25</f>
        <v>264.96251277351791</v>
      </c>
      <c r="P296" s="11"/>
      <c r="Q296" s="11"/>
      <c r="R296" s="11"/>
      <c r="S296" s="11"/>
      <c r="T296" s="11"/>
    </row>
    <row r="297" spans="1:20" ht="15.75" customHeight="1" x14ac:dyDescent="0.2">
      <c r="A297" s="317"/>
      <c r="B297" s="264"/>
      <c r="C297" s="264"/>
      <c r="D297" s="264"/>
      <c r="E297" s="264"/>
      <c r="F297" s="264"/>
      <c r="G297" s="264"/>
      <c r="H297" s="264"/>
      <c r="I297" s="286">
        <f t="shared" ca="1" si="267"/>
        <v>7.4311904075235358E-2</v>
      </c>
      <c r="J297" s="286">
        <f t="shared" ca="1" si="268"/>
        <v>3.6846267341367721E-2</v>
      </c>
      <c r="K297" s="264">
        <f t="shared" ref="K297:M297" ca="1" si="310">RAND()</f>
        <v>1.0566229499623048E-2</v>
      </c>
      <c r="L297" s="264">
        <f t="shared" ca="1" si="310"/>
        <v>0.89465626891351202</v>
      </c>
      <c r="M297" s="264">
        <f t="shared" ca="1" si="310"/>
        <v>0.81420844316106178</v>
      </c>
      <c r="N297" s="287">
        <f t="shared" ca="1" si="270"/>
        <v>1859624.5154229538</v>
      </c>
      <c r="O297" s="288">
        <f ca="1">(N297-Assumptions!$C$22)/Assumptions!$C$25</f>
        <v>137.78847130022044</v>
      </c>
      <c r="P297" s="11"/>
      <c r="Q297" s="11"/>
      <c r="R297" s="11"/>
      <c r="S297" s="11"/>
      <c r="T297" s="11"/>
    </row>
    <row r="298" spans="1:20" ht="15.75" customHeight="1" x14ac:dyDescent="0.2">
      <c r="A298" s="289"/>
      <c r="B298" s="270"/>
      <c r="C298" s="270"/>
      <c r="D298" s="270"/>
      <c r="E298" s="270"/>
      <c r="F298" s="270"/>
      <c r="G298" s="270"/>
      <c r="H298" s="270"/>
      <c r="I298" s="290">
        <f t="shared" ca="1" si="267"/>
        <v>7.7345889162901652E-2</v>
      </c>
      <c r="J298" s="290">
        <f t="shared" ca="1" si="268"/>
        <v>2.452683710831928E-2</v>
      </c>
      <c r="K298" s="270">
        <f t="shared" ref="K298:M298" ca="1" si="311">RAND()</f>
        <v>0.64878564150125984</v>
      </c>
      <c r="L298" s="270">
        <f t="shared" ca="1" si="311"/>
        <v>0.61193377063495658</v>
      </c>
      <c r="M298" s="270">
        <f t="shared" ca="1" si="311"/>
        <v>0.25622494194151824</v>
      </c>
      <c r="N298" s="291">
        <f t="shared" ca="1" si="270"/>
        <v>2113265.2922644611</v>
      </c>
      <c r="O298" s="292">
        <f ca="1">(N298-Assumptions!$C$22)/Assumptions!$C$25</f>
        <v>156.71688748242246</v>
      </c>
      <c r="P298" s="11"/>
      <c r="Q298" s="11"/>
      <c r="R298" s="11"/>
      <c r="S298" s="11"/>
      <c r="T298" s="11"/>
    </row>
    <row r="299" spans="1:20" ht="15.75" customHeight="1" x14ac:dyDescent="0.2">
      <c r="A299" s="317"/>
      <c r="B299" s="264"/>
      <c r="C299" s="264"/>
      <c r="D299" s="264"/>
      <c r="E299" s="264"/>
      <c r="F299" s="264"/>
      <c r="G299" s="264"/>
      <c r="H299" s="264"/>
      <c r="I299" s="286">
        <f t="shared" ca="1" si="267"/>
        <v>8.6527980275708821E-2</v>
      </c>
      <c r="J299" s="286">
        <f t="shared" ca="1" si="268"/>
        <v>3.9175274830359277E-2</v>
      </c>
      <c r="K299" s="264">
        <f t="shared" ref="K299:M299" ca="1" si="312">RAND()</f>
        <v>0.52705118494954595</v>
      </c>
      <c r="L299" s="264">
        <f t="shared" ca="1" si="312"/>
        <v>0.59362273015121569</v>
      </c>
      <c r="M299" s="264">
        <f t="shared" ca="1" si="312"/>
        <v>0.82766531364375329</v>
      </c>
      <c r="N299" s="287">
        <f t="shared" ca="1" si="270"/>
        <v>2382979.8359061023</v>
      </c>
      <c r="O299" s="288">
        <f ca="1">(N299-Assumptions!$C$22)/Assumptions!$C$25</f>
        <v>176.84483850045541</v>
      </c>
      <c r="P299" s="11"/>
      <c r="Q299" s="11"/>
      <c r="R299" s="11"/>
      <c r="S299" s="11"/>
      <c r="T299" s="11"/>
    </row>
    <row r="300" spans="1:20" ht="15.75" customHeight="1" x14ac:dyDescent="0.2">
      <c r="A300" s="289"/>
      <c r="B300" s="270"/>
      <c r="C300" s="270"/>
      <c r="D300" s="270"/>
      <c r="E300" s="270"/>
      <c r="F300" s="270"/>
      <c r="G300" s="270"/>
      <c r="H300" s="270"/>
      <c r="I300" s="290">
        <f t="shared" ca="1" si="267"/>
        <v>8.2055281365275484E-2</v>
      </c>
      <c r="J300" s="290">
        <f t="shared" ca="1" si="268"/>
        <v>3.105980826141639E-2</v>
      </c>
      <c r="K300" s="270">
        <f t="shared" ref="K300:M300" ca="1" si="313">RAND()</f>
        <v>0.63880503123491172</v>
      </c>
      <c r="L300" s="270">
        <f t="shared" ca="1" si="313"/>
        <v>0.63472721146743827</v>
      </c>
      <c r="M300" s="270">
        <f t="shared" ca="1" si="313"/>
        <v>0.32669659674162765</v>
      </c>
      <c r="N300" s="291">
        <f t="shared" ca="1" si="270"/>
        <v>2188834.8648110079</v>
      </c>
      <c r="O300" s="292">
        <f ca="1">(N300-Assumptions!$C$22)/Assumptions!$C$25</f>
        <v>162.356407821717</v>
      </c>
      <c r="P300" s="11"/>
      <c r="Q300" s="11"/>
      <c r="R300" s="11"/>
      <c r="S300" s="11"/>
      <c r="T300" s="11"/>
    </row>
    <row r="301" spans="1:20" ht="15.75" customHeight="1" x14ac:dyDescent="0.2">
      <c r="A301" s="317"/>
      <c r="B301" s="264"/>
      <c r="C301" s="264"/>
      <c r="D301" s="264"/>
      <c r="E301" s="264"/>
      <c r="F301" s="264"/>
      <c r="G301" s="264"/>
      <c r="H301" s="264"/>
      <c r="I301" s="286">
        <f t="shared" ca="1" si="267"/>
        <v>6.6101086655253896E-2</v>
      </c>
      <c r="J301" s="286">
        <f t="shared" ca="1" si="268"/>
        <v>4.2012110777526653E-2</v>
      </c>
      <c r="K301" s="264">
        <f t="shared" ref="K301:M301" ca="1" si="314">RAND()</f>
        <v>0.8175951297913101</v>
      </c>
      <c r="L301" s="264">
        <f t="shared" ca="1" si="314"/>
        <v>0.58953943310062595</v>
      </c>
      <c r="M301" s="264">
        <f t="shared" ca="1" si="314"/>
        <v>0.72448388229587668</v>
      </c>
      <c r="N301" s="287">
        <f t="shared" ca="1" si="270"/>
        <v>8681658.8812800664</v>
      </c>
      <c r="O301" s="288">
        <f ca="1">(N301-Assumptions!$C$22)/Assumptions!$C$25</f>
        <v>646.89551352836315</v>
      </c>
      <c r="P301" s="11"/>
      <c r="Q301" s="11"/>
      <c r="R301" s="11"/>
      <c r="S301" s="11"/>
      <c r="T301" s="11"/>
    </row>
    <row r="302" spans="1:20" ht="15.75" customHeight="1" x14ac:dyDescent="0.2">
      <c r="A302" s="289"/>
      <c r="B302" s="270"/>
      <c r="C302" s="270"/>
      <c r="D302" s="270"/>
      <c r="E302" s="270"/>
      <c r="F302" s="270"/>
      <c r="G302" s="270"/>
      <c r="H302" s="270"/>
      <c r="I302" s="290">
        <f t="shared" ca="1" si="267"/>
        <v>9.5088028050561338E-2</v>
      </c>
      <c r="J302" s="290">
        <f t="shared" ca="1" si="268"/>
        <v>4.5073819139411685E-2</v>
      </c>
      <c r="K302" s="270">
        <f t="shared" ref="K302:M302" ca="1" si="315">RAND()</f>
        <v>0.61825701799543098</v>
      </c>
      <c r="L302" s="270">
        <f t="shared" ca="1" si="315"/>
        <v>0.36751348204788858</v>
      </c>
      <c r="M302" s="270">
        <f t="shared" ca="1" si="315"/>
        <v>0.90638148681065356</v>
      </c>
      <c r="N302" s="291">
        <f t="shared" ca="1" si="270"/>
        <v>2306500.9220887343</v>
      </c>
      <c r="O302" s="292">
        <f ca="1">(N302-Assumptions!$C$22)/Assumptions!$C$25</f>
        <v>171.1374568722936</v>
      </c>
      <c r="P302" s="11"/>
      <c r="Q302" s="11"/>
      <c r="R302" s="11"/>
      <c r="S302" s="11"/>
      <c r="T302" s="11"/>
    </row>
    <row r="303" spans="1:20" ht="15.75" customHeight="1" x14ac:dyDescent="0.2">
      <c r="A303" s="317"/>
      <c r="B303" s="264"/>
      <c r="C303" s="264"/>
      <c r="D303" s="264"/>
      <c r="E303" s="264"/>
      <c r="F303" s="264"/>
      <c r="G303" s="264"/>
      <c r="H303" s="264"/>
      <c r="I303" s="286">
        <f t="shared" ca="1" si="267"/>
        <v>0.10255647558453673</v>
      </c>
      <c r="J303" s="286">
        <f t="shared" ca="1" si="268"/>
        <v>5.3135066694285367E-2</v>
      </c>
      <c r="K303" s="264">
        <f t="shared" ref="K303:M303" ca="1" si="316">RAND()</f>
        <v>0.57414244127810021</v>
      </c>
      <c r="L303" s="264">
        <f t="shared" ca="1" si="316"/>
        <v>0.56472660025544907</v>
      </c>
      <c r="M303" s="264">
        <f t="shared" ca="1" si="316"/>
        <v>0.42287863316909124</v>
      </c>
      <c r="N303" s="287">
        <f t="shared" ca="1" si="270"/>
        <v>2258548.9160200078</v>
      </c>
      <c r="O303" s="288">
        <f ca="1">(N303-Assumptions!$C$22)/Assumptions!$C$25</f>
        <v>167.55894895671699</v>
      </c>
      <c r="P303" s="11"/>
      <c r="Q303" s="11"/>
      <c r="R303" s="11"/>
      <c r="S303" s="11"/>
      <c r="T303" s="11"/>
    </row>
    <row r="304" spans="1:20" ht="15.75" customHeight="1" x14ac:dyDescent="0.2">
      <c r="A304" s="289"/>
      <c r="B304" s="270"/>
      <c r="C304" s="270"/>
      <c r="D304" s="270"/>
      <c r="E304" s="270"/>
      <c r="F304" s="270"/>
      <c r="G304" s="270"/>
      <c r="H304" s="270"/>
      <c r="I304" s="290">
        <f t="shared" ca="1" si="267"/>
        <v>0.10375138440335416</v>
      </c>
      <c r="J304" s="290">
        <f t="shared" ca="1" si="268"/>
        <v>4.7577346280389017E-2</v>
      </c>
      <c r="K304" s="270">
        <f t="shared" ref="K304:M304" ca="1" si="317">RAND()</f>
        <v>0.63833777675515802</v>
      </c>
      <c r="L304" s="270">
        <f t="shared" ca="1" si="317"/>
        <v>0.8194001593926501</v>
      </c>
      <c r="M304" s="270">
        <f t="shared" ca="1" si="317"/>
        <v>0.44972461210615844</v>
      </c>
      <c r="N304" s="291">
        <f t="shared" ca="1" si="270"/>
        <v>2514057.2097871392</v>
      </c>
      <c r="O304" s="292">
        <f ca="1">(N304-Assumptions!$C$22)/Assumptions!$C$25</f>
        <v>186.62673207366711</v>
      </c>
      <c r="P304" s="11"/>
      <c r="Q304" s="11"/>
      <c r="R304" s="11"/>
      <c r="S304" s="11"/>
      <c r="T304" s="11"/>
    </row>
    <row r="305" spans="1:20" ht="15.75" customHeight="1" x14ac:dyDescent="0.2">
      <c r="A305" s="317"/>
      <c r="B305" s="264"/>
      <c r="C305" s="264"/>
      <c r="D305" s="264"/>
      <c r="E305" s="264"/>
      <c r="F305" s="264"/>
      <c r="G305" s="264"/>
      <c r="H305" s="264"/>
      <c r="I305" s="286">
        <f t="shared" ca="1" si="267"/>
        <v>9.3240751786348205E-2</v>
      </c>
      <c r="J305" s="286">
        <f t="shared" ca="1" si="268"/>
        <v>3.8471224089353447E-2</v>
      </c>
      <c r="K305" s="264">
        <f t="shared" ref="K305:M305" ca="1" si="318">RAND()</f>
        <v>0.90068930299159811</v>
      </c>
      <c r="L305" s="264">
        <f t="shared" ca="1" si="318"/>
        <v>5.4903654939677304E-2</v>
      </c>
      <c r="M305" s="264">
        <f t="shared" ca="1" si="318"/>
        <v>0.96364080154739418</v>
      </c>
      <c r="N305" s="287">
        <f t="shared" ca="1" si="270"/>
        <v>3597474.8064865805</v>
      </c>
      <c r="O305" s="288">
        <f ca="1">(N305-Assumptions!$C$22)/Assumptions!$C$25</f>
        <v>267.47879152884929</v>
      </c>
      <c r="P305" s="11"/>
      <c r="Q305" s="11"/>
      <c r="R305" s="11"/>
      <c r="S305" s="11"/>
      <c r="T305" s="11"/>
    </row>
    <row r="306" spans="1:20" ht="15.75" customHeight="1" x14ac:dyDescent="0.2">
      <c r="A306" s="289"/>
      <c r="B306" s="270"/>
      <c r="C306" s="270"/>
      <c r="D306" s="270"/>
      <c r="E306" s="270"/>
      <c r="F306" s="270"/>
      <c r="G306" s="270"/>
      <c r="H306" s="270"/>
      <c r="I306" s="290">
        <f t="shared" ca="1" si="267"/>
        <v>9.0005419117838131E-2</v>
      </c>
      <c r="J306" s="290">
        <f t="shared" ca="1" si="268"/>
        <v>4.043268216912644E-2</v>
      </c>
      <c r="K306" s="270">
        <f t="shared" ref="K306:M306" ca="1" si="319">RAND()</f>
        <v>0.46392843013441809</v>
      </c>
      <c r="L306" s="270">
        <f t="shared" ca="1" si="319"/>
        <v>0.98521486140576897</v>
      </c>
      <c r="M306" s="270">
        <f t="shared" ca="1" si="319"/>
        <v>0.61102908500630837</v>
      </c>
      <c r="N306" s="291">
        <f t="shared" ca="1" si="270"/>
        <v>2873446.7186647896</v>
      </c>
      <c r="O306" s="292">
        <f ca="1">(N306-Assumptions!$C$22)/Assumptions!$C$25</f>
        <v>213.44684467647684</v>
      </c>
      <c r="P306" s="11"/>
      <c r="Q306" s="11"/>
      <c r="R306" s="11"/>
      <c r="S306" s="11"/>
      <c r="T306" s="11"/>
    </row>
    <row r="307" spans="1:20" ht="15.75" customHeight="1" x14ac:dyDescent="0.2">
      <c r="A307" s="317"/>
      <c r="B307" s="264"/>
      <c r="C307" s="264"/>
      <c r="D307" s="264"/>
      <c r="E307" s="264"/>
      <c r="F307" s="264"/>
      <c r="G307" s="264"/>
      <c r="H307" s="264"/>
      <c r="I307" s="286">
        <f t="shared" ca="1" si="267"/>
        <v>9.4570754879105823E-2</v>
      </c>
      <c r="J307" s="286">
        <f t="shared" ca="1" si="268"/>
        <v>4.1455913333724122E-2</v>
      </c>
      <c r="K307" s="264">
        <f t="shared" ref="K307:M307" ca="1" si="320">RAND()</f>
        <v>0.61492501696935808</v>
      </c>
      <c r="L307" s="264">
        <f t="shared" ca="1" si="320"/>
        <v>0.49773100830992367</v>
      </c>
      <c r="M307" s="264">
        <f t="shared" ca="1" si="320"/>
        <v>4.3086040433247375E-2</v>
      </c>
      <c r="N307" s="287">
        <f t="shared" ca="1" si="270"/>
        <v>2101496.7988163778</v>
      </c>
      <c r="O307" s="288">
        <f ca="1">(N307-Assumptions!$C$22)/Assumptions!$C$25</f>
        <v>155.83864170271477</v>
      </c>
      <c r="P307" s="11"/>
      <c r="Q307" s="11"/>
      <c r="R307" s="11"/>
      <c r="S307" s="11"/>
      <c r="T307" s="11"/>
    </row>
    <row r="308" spans="1:20" ht="15.75" customHeight="1" x14ac:dyDescent="0.2">
      <c r="A308" s="289"/>
      <c r="B308" s="270"/>
      <c r="C308" s="270"/>
      <c r="D308" s="270"/>
      <c r="E308" s="270"/>
      <c r="F308" s="270"/>
      <c r="G308" s="270"/>
      <c r="H308" s="270"/>
      <c r="I308" s="290">
        <f t="shared" ca="1" si="267"/>
        <v>6.6807684966969622E-2</v>
      </c>
      <c r="J308" s="290">
        <f t="shared" ca="1" si="268"/>
        <v>2.7147737206678551E-2</v>
      </c>
      <c r="K308" s="270">
        <f t="shared" ref="K308:M308" ca="1" si="321">RAND()</f>
        <v>0.87171023549815962</v>
      </c>
      <c r="L308" s="270">
        <f t="shared" ca="1" si="321"/>
        <v>0.63668554960664903</v>
      </c>
      <c r="M308" s="270">
        <f t="shared" ca="1" si="321"/>
        <v>0.9216603890149222</v>
      </c>
      <c r="N308" s="291">
        <f t="shared" ca="1" si="270"/>
        <v>5536032.2226916263</v>
      </c>
      <c r="O308" s="292">
        <f ca="1">(N308-Assumptions!$C$22)/Assumptions!$C$25</f>
        <v>412.14725542474821</v>
      </c>
      <c r="P308" s="11"/>
      <c r="Q308" s="11"/>
      <c r="R308" s="11"/>
      <c r="S308" s="11"/>
      <c r="T308" s="11"/>
    </row>
    <row r="309" spans="1:20" ht="15.75" customHeight="1" x14ac:dyDescent="0.2">
      <c r="A309" s="317"/>
      <c r="B309" s="264"/>
      <c r="C309" s="264"/>
      <c r="D309" s="264"/>
      <c r="E309" s="264"/>
      <c r="F309" s="264"/>
      <c r="G309" s="264"/>
      <c r="H309" s="264"/>
      <c r="I309" s="286">
        <f t="shared" ca="1" si="267"/>
        <v>0.11811319902428277</v>
      </c>
      <c r="J309" s="286">
        <f t="shared" ca="1" si="268"/>
        <v>4.7547399780666313E-2</v>
      </c>
      <c r="K309" s="264">
        <f t="shared" ref="K309:M309" ca="1" si="322">RAND()</f>
        <v>0.77015283909465859</v>
      </c>
      <c r="L309" s="264">
        <f t="shared" ca="1" si="322"/>
        <v>8.9732541343273353E-2</v>
      </c>
      <c r="M309" s="264">
        <f t="shared" ca="1" si="322"/>
        <v>0.7154738731615049</v>
      </c>
      <c r="N309" s="287">
        <f t="shared" ca="1" si="270"/>
        <v>1279852.1453990154</v>
      </c>
      <c r="O309" s="288">
        <f ca="1">(N309-Assumptions!$C$22)/Assumptions!$C$25</f>
        <v>94.521876522314585</v>
      </c>
      <c r="P309" s="11"/>
      <c r="Q309" s="11"/>
      <c r="R309" s="11"/>
      <c r="S309" s="11"/>
      <c r="T309" s="11"/>
    </row>
    <row r="310" spans="1:20" ht="15.75" customHeight="1" x14ac:dyDescent="0.2">
      <c r="A310" s="289"/>
      <c r="B310" s="270"/>
      <c r="C310" s="270"/>
      <c r="D310" s="270"/>
      <c r="E310" s="270"/>
      <c r="F310" s="270"/>
      <c r="G310" s="270"/>
      <c r="H310" s="270"/>
      <c r="I310" s="290">
        <f t="shared" ca="1" si="267"/>
        <v>8.950687502787151E-2</v>
      </c>
      <c r="J310" s="290">
        <f t="shared" ca="1" si="268"/>
        <v>4.2394459731328521E-2</v>
      </c>
      <c r="K310" s="270">
        <f t="shared" ref="K310:M310" ca="1" si="323">RAND()</f>
        <v>0.23741387360429689</v>
      </c>
      <c r="L310" s="270">
        <f t="shared" ca="1" si="323"/>
        <v>0.621431486717404</v>
      </c>
      <c r="M310" s="270">
        <f t="shared" ca="1" si="323"/>
        <v>0.4907922600324115</v>
      </c>
      <c r="N310" s="291">
        <f t="shared" ca="1" si="270"/>
        <v>2369241.0753020616</v>
      </c>
      <c r="O310" s="292">
        <f ca="1">(N310-Assumptions!$C$22)/Assumptions!$C$25</f>
        <v>175.8195578583628</v>
      </c>
      <c r="P310" s="11"/>
      <c r="Q310" s="11"/>
      <c r="R310" s="11"/>
      <c r="S310" s="11"/>
      <c r="T310" s="11"/>
    </row>
    <row r="311" spans="1:20" ht="15.75" customHeight="1" x14ac:dyDescent="0.2">
      <c r="A311" s="317"/>
      <c r="B311" s="264"/>
      <c r="C311" s="264"/>
      <c r="D311" s="264"/>
      <c r="E311" s="264"/>
      <c r="F311" s="264"/>
      <c r="G311" s="264"/>
      <c r="H311" s="264"/>
      <c r="I311" s="286">
        <f t="shared" ca="1" si="267"/>
        <v>8.814848484872119E-2</v>
      </c>
      <c r="J311" s="286">
        <f t="shared" ca="1" si="268"/>
        <v>5.5E-2</v>
      </c>
      <c r="K311" s="264">
        <f t="shared" ref="K311:M311" ca="1" si="324">RAND()</f>
        <v>0.56720683142904527</v>
      </c>
      <c r="L311" s="264">
        <f t="shared" ca="1" si="324"/>
        <v>2.0214440512294485E-2</v>
      </c>
      <c r="M311" s="264">
        <f t="shared" ca="1" si="324"/>
        <v>0.14287725197583512</v>
      </c>
      <c r="N311" s="287">
        <f t="shared" ca="1" si="270"/>
        <v>2687722.1443370315</v>
      </c>
      <c r="O311" s="288">
        <f ca="1">(N311-Assumptions!$C$22)/Assumptions!$C$25</f>
        <v>199.58680181619638</v>
      </c>
      <c r="P311" s="11"/>
      <c r="Q311" s="11"/>
      <c r="R311" s="11"/>
      <c r="S311" s="11"/>
      <c r="T311" s="11"/>
    </row>
    <row r="312" spans="1:20" ht="15.75" customHeight="1" x14ac:dyDescent="0.2">
      <c r="A312" s="289"/>
      <c r="B312" s="270"/>
      <c r="C312" s="270"/>
      <c r="D312" s="270"/>
      <c r="E312" s="270"/>
      <c r="F312" s="270"/>
      <c r="G312" s="270"/>
      <c r="H312" s="270"/>
      <c r="I312" s="290">
        <f t="shared" ca="1" si="267"/>
        <v>8.2690151409220342E-2</v>
      </c>
      <c r="J312" s="290">
        <f t="shared" ca="1" si="268"/>
        <v>5.3649114256474104E-2</v>
      </c>
      <c r="K312" s="270">
        <f t="shared" ref="K312:M312" ca="1" si="325">RAND()</f>
        <v>0.82060583818894628</v>
      </c>
      <c r="L312" s="270">
        <f t="shared" ca="1" si="325"/>
        <v>0.33120579579010867</v>
      </c>
      <c r="M312" s="270">
        <f t="shared" ca="1" si="325"/>
        <v>0.96919960050487408</v>
      </c>
      <c r="N312" s="291">
        <f t="shared" ca="1" si="270"/>
        <v>7560292.9604900684</v>
      </c>
      <c r="O312" s="292">
        <f ca="1">(N312-Assumptions!$C$22)/Assumptions!$C$25</f>
        <v>563.21148958881111</v>
      </c>
      <c r="P312" s="11"/>
      <c r="Q312" s="11"/>
      <c r="R312" s="11"/>
      <c r="S312" s="11"/>
      <c r="T312" s="11"/>
    </row>
    <row r="313" spans="1:20" ht="15.75" customHeight="1" x14ac:dyDescent="0.2">
      <c r="A313" s="317"/>
      <c r="B313" s="264"/>
      <c r="C313" s="264"/>
      <c r="D313" s="264"/>
      <c r="E313" s="264"/>
      <c r="F313" s="264"/>
      <c r="G313" s="264"/>
      <c r="H313" s="264"/>
      <c r="I313" s="286">
        <f t="shared" ca="1" si="267"/>
        <v>6.3247111681554335E-2</v>
      </c>
      <c r="J313" s="286">
        <f t="shared" ca="1" si="268"/>
        <v>3.3821468242663931E-2</v>
      </c>
      <c r="K313" s="264">
        <f t="shared" ref="K313:M313" ca="1" si="326">RAND()</f>
        <v>0.83759713163885363</v>
      </c>
      <c r="L313" s="264">
        <f t="shared" ca="1" si="326"/>
        <v>0.15826138845768223</v>
      </c>
      <c r="M313" s="264">
        <f t="shared" ca="1" si="326"/>
        <v>0.73303790828729065</v>
      </c>
      <c r="N313" s="287">
        <f t="shared" ca="1" si="270"/>
        <v>6610381.1710295863</v>
      </c>
      <c r="O313" s="288">
        <f ca="1">(N313-Assumptions!$C$22)/Assumptions!$C$25</f>
        <v>492.32255007683483</v>
      </c>
      <c r="P313" s="11"/>
      <c r="Q313" s="11"/>
      <c r="R313" s="11"/>
      <c r="S313" s="11"/>
      <c r="T313" s="11"/>
    </row>
    <row r="314" spans="1:20" ht="15.75" customHeight="1" x14ac:dyDescent="0.2">
      <c r="A314" s="289"/>
      <c r="B314" s="270"/>
      <c r="C314" s="270"/>
      <c r="D314" s="270"/>
      <c r="E314" s="270"/>
      <c r="F314" s="270"/>
      <c r="G314" s="270"/>
      <c r="H314" s="270"/>
      <c r="I314" s="290">
        <f t="shared" ca="1" si="267"/>
        <v>9.4876017986962144E-2</v>
      </c>
      <c r="J314" s="290">
        <f t="shared" ca="1" si="268"/>
        <v>4.1963104950923931E-2</v>
      </c>
      <c r="K314" s="270">
        <f t="shared" ref="K314:M314" ca="1" si="327">RAND()</f>
        <v>0.99867882084946802</v>
      </c>
      <c r="L314" s="270">
        <f t="shared" ca="1" si="327"/>
        <v>0.27523987356470236</v>
      </c>
      <c r="M314" s="270">
        <f t="shared" ca="1" si="327"/>
        <v>0.16951725603724299</v>
      </c>
      <c r="N314" s="291">
        <f t="shared" ca="1" si="270"/>
        <v>3653075.1279486516</v>
      </c>
      <c r="O314" s="292">
        <f ca="1">(N314-Assumptions!$C$22)/Assumptions!$C$25</f>
        <v>271.6280692498994</v>
      </c>
      <c r="P314" s="11"/>
      <c r="Q314" s="11"/>
      <c r="R314" s="11"/>
      <c r="S314" s="11"/>
      <c r="T314" s="11"/>
    </row>
    <row r="315" spans="1:20" ht="15.75" customHeight="1" x14ac:dyDescent="0.2">
      <c r="A315" s="317"/>
      <c r="B315" s="264"/>
      <c r="C315" s="264"/>
      <c r="D315" s="264"/>
      <c r="E315" s="264"/>
      <c r="F315" s="264"/>
      <c r="G315" s="264"/>
      <c r="H315" s="264"/>
      <c r="I315" s="286">
        <f t="shared" ca="1" si="267"/>
        <v>8.4941785156522481E-2</v>
      </c>
      <c r="J315" s="286">
        <f t="shared" ca="1" si="268"/>
        <v>5.4223515571289529E-2</v>
      </c>
      <c r="K315" s="264">
        <f t="shared" ref="K315:M315" ca="1" si="328">RAND()</f>
        <v>0.74528808212149544</v>
      </c>
      <c r="L315" s="264">
        <f t="shared" ca="1" si="328"/>
        <v>0.1924551531875901</v>
      </c>
      <c r="M315" s="264">
        <f t="shared" ca="1" si="328"/>
        <v>0.54966659385723959</v>
      </c>
      <c r="N315" s="287">
        <f t="shared" ca="1" si="270"/>
        <v>2900355.9764954406</v>
      </c>
      <c r="O315" s="288">
        <f ca="1">(N315-Assumptions!$C$22)/Assumptions!$C$25</f>
        <v>215.45499824592841</v>
      </c>
      <c r="P315" s="11"/>
      <c r="Q315" s="11"/>
      <c r="R315" s="11"/>
      <c r="S315" s="11"/>
      <c r="T315" s="11"/>
    </row>
    <row r="316" spans="1:20" ht="15.75" customHeight="1" x14ac:dyDescent="0.2">
      <c r="A316" s="289"/>
      <c r="B316" s="270"/>
      <c r="C316" s="270"/>
      <c r="D316" s="270"/>
      <c r="E316" s="270"/>
      <c r="F316" s="270"/>
      <c r="G316" s="270"/>
      <c r="H316" s="270"/>
      <c r="I316" s="290">
        <f t="shared" ca="1" si="267"/>
        <v>8.4734077202911429E-2</v>
      </c>
      <c r="J316" s="290">
        <f t="shared" ca="1" si="268"/>
        <v>4.1479279770029055E-2</v>
      </c>
      <c r="K316" s="270">
        <f t="shared" ref="K316:M316" ca="1" si="329">RAND()</f>
        <v>0.98198105892197718</v>
      </c>
      <c r="L316" s="270">
        <f t="shared" ca="1" si="329"/>
        <v>0.90425803811318672</v>
      </c>
      <c r="M316" s="270">
        <f t="shared" ca="1" si="329"/>
        <v>0.94793815944620174</v>
      </c>
      <c r="N316" s="291">
        <f t="shared" ca="1" si="270"/>
        <v>5760351.212059157</v>
      </c>
      <c r="O316" s="292">
        <f ca="1">(N316-Assumptions!$C$22)/Assumptions!$C$25</f>
        <v>428.88747851187736</v>
      </c>
      <c r="P316" s="11"/>
      <c r="Q316" s="11"/>
      <c r="R316" s="11"/>
      <c r="S316" s="11"/>
      <c r="T316" s="11"/>
    </row>
    <row r="317" spans="1:20" ht="15.75" customHeight="1" x14ac:dyDescent="0.2">
      <c r="A317" s="317"/>
      <c r="B317" s="264"/>
      <c r="C317" s="264"/>
      <c r="D317" s="264"/>
      <c r="E317" s="264"/>
      <c r="F317" s="264"/>
      <c r="G317" s="264"/>
      <c r="H317" s="264"/>
      <c r="I317" s="286">
        <f t="shared" ca="1" si="267"/>
        <v>8.1272597870430993E-2</v>
      </c>
      <c r="J317" s="286">
        <f t="shared" ca="1" si="268"/>
        <v>3.1153175170678907E-2</v>
      </c>
      <c r="K317" s="264">
        <f t="shared" ref="K317:M317" ca="1" si="330">RAND()</f>
        <v>0.93263758489711823</v>
      </c>
      <c r="L317" s="264">
        <f t="shared" ca="1" si="330"/>
        <v>0.41182182287801927</v>
      </c>
      <c r="M317" s="264">
        <f t="shared" ca="1" si="330"/>
        <v>0.35963799239660788</v>
      </c>
      <c r="N317" s="287">
        <f t="shared" ca="1" si="270"/>
        <v>4306146.9512588587</v>
      </c>
      <c r="O317" s="288">
        <f ca="1">(N317-Assumptions!$C$22)/Assumptions!$C$25</f>
        <v>320.36477248200435</v>
      </c>
      <c r="P317" s="11"/>
      <c r="Q317" s="11"/>
      <c r="R317" s="11"/>
      <c r="S317" s="11"/>
      <c r="T317" s="11"/>
    </row>
    <row r="318" spans="1:20" ht="15.75" customHeight="1" x14ac:dyDescent="0.2">
      <c r="A318" s="289"/>
      <c r="B318" s="270"/>
      <c r="C318" s="270"/>
      <c r="D318" s="270"/>
      <c r="E318" s="270"/>
      <c r="F318" s="270"/>
      <c r="G318" s="270"/>
      <c r="H318" s="270"/>
      <c r="I318" s="290">
        <f t="shared" ca="1" si="267"/>
        <v>7.5795901109566285E-2</v>
      </c>
      <c r="J318" s="290">
        <f t="shared" ca="1" si="268"/>
        <v>4.5700909328269909E-2</v>
      </c>
      <c r="K318" s="270">
        <f t="shared" ref="K318:M318" ca="1" si="331">RAND()</f>
        <v>0.55004039755385659</v>
      </c>
      <c r="L318" s="270">
        <f t="shared" ca="1" si="331"/>
        <v>0.73599771872956332</v>
      </c>
      <c r="M318" s="270">
        <f t="shared" ca="1" si="331"/>
        <v>0.21692210125498046</v>
      </c>
      <c r="N318" s="291">
        <f t="shared" ca="1" si="270"/>
        <v>3708945.0061464882</v>
      </c>
      <c r="O318" s="292">
        <f ca="1">(N318-Assumptions!$C$22)/Assumptions!$C$25</f>
        <v>275.79746314526034</v>
      </c>
      <c r="P318" s="11"/>
      <c r="Q318" s="11"/>
      <c r="R318" s="11"/>
      <c r="S318" s="11"/>
      <c r="T318" s="11"/>
    </row>
    <row r="319" spans="1:20" ht="15.75" customHeight="1" x14ac:dyDescent="0.2">
      <c r="A319" s="317"/>
      <c r="B319" s="264"/>
      <c r="C319" s="264"/>
      <c r="D319" s="264"/>
      <c r="E319" s="264"/>
      <c r="F319" s="264"/>
      <c r="G319" s="264"/>
      <c r="H319" s="264"/>
      <c r="I319" s="286">
        <f t="shared" ca="1" si="267"/>
        <v>7.8533146176889848E-2</v>
      </c>
      <c r="J319" s="286">
        <f t="shared" ca="1" si="268"/>
        <v>4.0365263579509036E-2</v>
      </c>
      <c r="K319" s="264">
        <f t="shared" ref="K319:M319" ca="1" si="332">RAND()</f>
        <v>0.59735719824299882</v>
      </c>
      <c r="L319" s="264">
        <f t="shared" ca="1" si="332"/>
        <v>0.67288414702737842</v>
      </c>
      <c r="M319" s="264">
        <f t="shared" ca="1" si="332"/>
        <v>0.46445134520571629</v>
      </c>
      <c r="N319" s="287">
        <f t="shared" ca="1" si="270"/>
        <v>2924465.856665534</v>
      </c>
      <c r="O319" s="288">
        <f ca="1">(N319-Assumptions!$C$22)/Assumptions!$C$25</f>
        <v>217.25424303474134</v>
      </c>
      <c r="P319" s="11"/>
      <c r="Q319" s="11"/>
      <c r="R319" s="11"/>
      <c r="S319" s="11"/>
      <c r="T319" s="11"/>
    </row>
    <row r="320" spans="1:20" ht="15.75" customHeight="1" x14ac:dyDescent="0.2">
      <c r="A320" s="289"/>
      <c r="B320" s="270"/>
      <c r="C320" s="270"/>
      <c r="D320" s="270"/>
      <c r="E320" s="270"/>
      <c r="F320" s="270"/>
      <c r="G320" s="270"/>
      <c r="H320" s="270"/>
      <c r="I320" s="290">
        <f t="shared" ca="1" si="267"/>
        <v>8.4037379865175663E-2</v>
      </c>
      <c r="J320" s="290">
        <f t="shared" ca="1" si="268"/>
        <v>4.8719712748576331E-2</v>
      </c>
      <c r="K320" s="270">
        <f t="shared" ref="K320:M320" ca="1" si="333">RAND()</f>
        <v>0.99662020855997158</v>
      </c>
      <c r="L320" s="270">
        <f t="shared" ca="1" si="333"/>
        <v>1.8239321427019228E-2</v>
      </c>
      <c r="M320" s="270">
        <f t="shared" ca="1" si="333"/>
        <v>0.35286447429755596</v>
      </c>
      <c r="N320" s="291">
        <f t="shared" ca="1" si="270"/>
        <v>5473035.5184873594</v>
      </c>
      <c r="O320" s="292">
        <f ca="1">(N320-Assumptions!$C$22)/Assumptions!$C$25</f>
        <v>407.44600884234023</v>
      </c>
      <c r="P320" s="11"/>
      <c r="Q320" s="11"/>
      <c r="R320" s="11"/>
      <c r="S320" s="11"/>
      <c r="T320" s="11"/>
    </row>
    <row r="321" spans="1:20" ht="15.75" customHeight="1" x14ac:dyDescent="0.2">
      <c r="A321" s="317"/>
      <c r="B321" s="264"/>
      <c r="C321" s="264"/>
      <c r="D321" s="264"/>
      <c r="E321" s="264"/>
      <c r="F321" s="264"/>
      <c r="G321" s="264"/>
      <c r="H321" s="264"/>
      <c r="I321" s="286">
        <f t="shared" ca="1" si="267"/>
        <v>0.10393861575063064</v>
      </c>
      <c r="J321" s="286">
        <f t="shared" ca="1" si="268"/>
        <v>2.2445757561269073E-2</v>
      </c>
      <c r="K321" s="264">
        <f t="shared" ref="K321:M321" ca="1" si="334">RAND()</f>
        <v>0.33622600575928774</v>
      </c>
      <c r="L321" s="264">
        <f t="shared" ca="1" si="334"/>
        <v>0.25081246200286689</v>
      </c>
      <c r="M321" s="264">
        <f t="shared" ca="1" si="334"/>
        <v>0.90724440823695951</v>
      </c>
      <c r="N321" s="287">
        <f t="shared" ca="1" si="270"/>
        <v>1139131.3096083496</v>
      </c>
      <c r="O321" s="288">
        <f ca="1">(N321-Assumptions!$C$22)/Assumptions!$C$25</f>
        <v>84.020321612563407</v>
      </c>
      <c r="P321" s="11"/>
      <c r="Q321" s="11"/>
      <c r="R321" s="11"/>
      <c r="S321" s="11"/>
      <c r="T321" s="11"/>
    </row>
    <row r="322" spans="1:20" ht="15.75" customHeight="1" x14ac:dyDescent="0.2">
      <c r="A322" s="289"/>
      <c r="B322" s="270"/>
      <c r="C322" s="270"/>
      <c r="D322" s="270"/>
      <c r="E322" s="270"/>
      <c r="F322" s="270"/>
      <c r="G322" s="270"/>
      <c r="H322" s="270"/>
      <c r="I322" s="290">
        <f t="shared" ca="1" si="267"/>
        <v>0.11349576933958204</v>
      </c>
      <c r="J322" s="290">
        <f t="shared" ca="1" si="268"/>
        <v>3.9191560398464338E-2</v>
      </c>
      <c r="K322" s="270">
        <f t="shared" ref="K322:M322" ca="1" si="335">RAND()</f>
        <v>0.80895039237259903</v>
      </c>
      <c r="L322" s="270">
        <f t="shared" ca="1" si="335"/>
        <v>0.52396468567993704</v>
      </c>
      <c r="M322" s="270">
        <f t="shared" ca="1" si="335"/>
        <v>0.61964972233175686</v>
      </c>
      <c r="N322" s="291">
        <f t="shared" ca="1" si="270"/>
        <v>2920984.8960776371</v>
      </c>
      <c r="O322" s="292">
        <f ca="1">(N322-Assumptions!$C$22)/Assumptions!$C$25</f>
        <v>216.99446985654009</v>
      </c>
      <c r="P322" s="11"/>
      <c r="Q322" s="11"/>
      <c r="R322" s="11"/>
      <c r="S322" s="11"/>
      <c r="T322" s="11"/>
    </row>
    <row r="323" spans="1:20" ht="15.75" customHeight="1" x14ac:dyDescent="0.2">
      <c r="A323" s="317"/>
      <c r="B323" s="264"/>
      <c r="C323" s="264"/>
      <c r="D323" s="264"/>
      <c r="E323" s="264"/>
      <c r="F323" s="264"/>
      <c r="G323" s="264"/>
      <c r="H323" s="264"/>
      <c r="I323" s="286">
        <f t="shared" ca="1" si="267"/>
        <v>9.8045696437111973E-2</v>
      </c>
      <c r="J323" s="286">
        <f t="shared" ca="1" si="268"/>
        <v>5.1276860334775319E-2</v>
      </c>
      <c r="K323" s="264">
        <f t="shared" ref="K323:M323" ca="1" si="336">RAND()</f>
        <v>0.87364114343413624</v>
      </c>
      <c r="L323" s="264">
        <f t="shared" ca="1" si="336"/>
        <v>0.41059802871780848</v>
      </c>
      <c r="M323" s="264">
        <f t="shared" ca="1" si="336"/>
        <v>0.79100906065125931</v>
      </c>
      <c r="N323" s="287">
        <f t="shared" ca="1" si="270"/>
        <v>4640728.5303633604</v>
      </c>
      <c r="O323" s="288">
        <f ca="1">(N323-Assumptions!$C$22)/Assumptions!$C$25</f>
        <v>345.3335470420418</v>
      </c>
      <c r="P323" s="11"/>
      <c r="Q323" s="11"/>
      <c r="R323" s="11"/>
      <c r="S323" s="11"/>
      <c r="T323" s="11"/>
    </row>
    <row r="324" spans="1:20" ht="15.75" customHeight="1" x14ac:dyDescent="0.2">
      <c r="A324" s="289"/>
      <c r="B324" s="270"/>
      <c r="C324" s="270"/>
      <c r="D324" s="270"/>
      <c r="E324" s="270"/>
      <c r="F324" s="270"/>
      <c r="G324" s="270"/>
      <c r="H324" s="270"/>
      <c r="I324" s="290">
        <f t="shared" ca="1" si="267"/>
        <v>8.2352631960534203E-2</v>
      </c>
      <c r="J324" s="290">
        <f t="shared" ca="1" si="268"/>
        <v>2.5293905091577557E-2</v>
      </c>
      <c r="K324" s="270">
        <f t="shared" ref="K324:M324" ca="1" si="337">RAND()</f>
        <v>0.57754515857554156</v>
      </c>
      <c r="L324" s="270">
        <f t="shared" ca="1" si="337"/>
        <v>0.81231351922513062</v>
      </c>
      <c r="M324" s="270">
        <f t="shared" ca="1" si="337"/>
        <v>0.81017578493574371</v>
      </c>
      <c r="N324" s="291">
        <f t="shared" ca="1" si="270"/>
        <v>2496456.3027782305</v>
      </c>
      <c r="O324" s="292">
        <f ca="1">(N324-Assumptions!$C$22)/Assumptions!$C$25</f>
        <v>185.3132315506142</v>
      </c>
      <c r="P324" s="11"/>
      <c r="Q324" s="11"/>
      <c r="R324" s="11"/>
      <c r="S324" s="11"/>
      <c r="T324" s="11"/>
    </row>
    <row r="325" spans="1:20" ht="15.75" customHeight="1" x14ac:dyDescent="0.2">
      <c r="A325" s="317"/>
      <c r="B325" s="264"/>
      <c r="C325" s="264"/>
      <c r="D325" s="264"/>
      <c r="E325" s="264"/>
      <c r="F325" s="264"/>
      <c r="G325" s="264"/>
      <c r="H325" s="264"/>
      <c r="I325" s="286">
        <f t="shared" ca="1" si="267"/>
        <v>7.9070737748215922E-2</v>
      </c>
      <c r="J325" s="286">
        <f t="shared" ca="1" si="268"/>
        <v>4.8704993484432565E-2</v>
      </c>
      <c r="K325" s="264">
        <f t="shared" ref="K325:M325" ca="1" si="338">RAND()</f>
        <v>0.82989680621376083</v>
      </c>
      <c r="L325" s="264">
        <f t="shared" ca="1" si="338"/>
        <v>0.49094503862637329</v>
      </c>
      <c r="M325" s="264">
        <f t="shared" ca="1" si="338"/>
        <v>0.13508485509371848</v>
      </c>
      <c r="N325" s="287">
        <f t="shared" ca="1" si="270"/>
        <v>7107403.5723470738</v>
      </c>
      <c r="O325" s="288">
        <f ca="1">(N325-Assumptions!$C$22)/Assumptions!$C$25</f>
        <v>529.41377405575179</v>
      </c>
      <c r="P325" s="11"/>
      <c r="Q325" s="11"/>
      <c r="R325" s="11"/>
      <c r="S325" s="11"/>
      <c r="T325" s="11"/>
    </row>
    <row r="326" spans="1:20" ht="15.75" customHeight="1" x14ac:dyDescent="0.2">
      <c r="A326" s="289"/>
      <c r="B326" s="270"/>
      <c r="C326" s="270"/>
      <c r="D326" s="270"/>
      <c r="E326" s="270"/>
      <c r="F326" s="270"/>
      <c r="G326" s="270"/>
      <c r="H326" s="270"/>
      <c r="I326" s="290">
        <f t="shared" ca="1" si="267"/>
        <v>9.8134003350255974E-2</v>
      </c>
      <c r="J326" s="290">
        <f t="shared" ca="1" si="268"/>
        <v>2.4767203794743089E-2</v>
      </c>
      <c r="K326" s="270">
        <f t="shared" ref="K326:M326" ca="1" si="339">RAND()</f>
        <v>0.59115983411631279</v>
      </c>
      <c r="L326" s="270">
        <f t="shared" ca="1" si="339"/>
        <v>0.94905083536730273</v>
      </c>
      <c r="M326" s="270">
        <f t="shared" ca="1" si="339"/>
        <v>0.8585628221665107</v>
      </c>
      <c r="N326" s="291">
        <f t="shared" ca="1" si="270"/>
        <v>1941540.5767117846</v>
      </c>
      <c r="O326" s="292">
        <f ca="1">(N326-Assumptions!$C$22)/Assumptions!$C$25</f>
        <v>143.90161020237198</v>
      </c>
      <c r="P326" s="11"/>
      <c r="Q326" s="11"/>
      <c r="R326" s="11"/>
      <c r="S326" s="11"/>
      <c r="T326" s="11"/>
    </row>
    <row r="327" spans="1:20" ht="15.75" customHeight="1" x14ac:dyDescent="0.2">
      <c r="A327" s="317"/>
      <c r="B327" s="264"/>
      <c r="C327" s="264"/>
      <c r="D327" s="264"/>
      <c r="E327" s="264"/>
      <c r="F327" s="264"/>
      <c r="G327" s="264"/>
      <c r="H327" s="264"/>
      <c r="I327" s="286">
        <f t="shared" ca="1" si="267"/>
        <v>8.9348779901457717E-2</v>
      </c>
      <c r="J327" s="286">
        <f t="shared" ca="1" si="268"/>
        <v>4.8157116871596926E-2</v>
      </c>
      <c r="K327" s="264">
        <f t="shared" ref="K327:M327" ca="1" si="340">RAND()</f>
        <v>0.68550578665447304</v>
      </c>
      <c r="L327" s="264">
        <f t="shared" ca="1" si="340"/>
        <v>0.67276317840944955</v>
      </c>
      <c r="M327" s="264">
        <f t="shared" ca="1" si="340"/>
        <v>0.30337403560046827</v>
      </c>
      <c r="N327" s="287">
        <f t="shared" ca="1" si="270"/>
        <v>2709787.8858724977</v>
      </c>
      <c r="O327" s="288">
        <f ca="1">(N327-Assumptions!$C$22)/Assumptions!$C$25</f>
        <v>201.23349894570879</v>
      </c>
      <c r="P327" s="11"/>
      <c r="Q327" s="11"/>
      <c r="R327" s="11"/>
      <c r="S327" s="11"/>
      <c r="T327" s="11"/>
    </row>
    <row r="328" spans="1:20" ht="15.75" customHeight="1" x14ac:dyDescent="0.2">
      <c r="A328" s="289"/>
      <c r="B328" s="270"/>
      <c r="C328" s="270"/>
      <c r="D328" s="270"/>
      <c r="E328" s="270"/>
      <c r="F328" s="270"/>
      <c r="G328" s="270"/>
      <c r="H328" s="270"/>
      <c r="I328" s="290">
        <f t="shared" ca="1" si="267"/>
        <v>8.9234172497201697E-2</v>
      </c>
      <c r="J328" s="290">
        <f t="shared" ca="1" si="268"/>
        <v>4.1985746111345083E-2</v>
      </c>
      <c r="K328" s="270">
        <f t="shared" ref="K328:M328" ca="1" si="341">RAND()</f>
        <v>0.39250882067023962</v>
      </c>
      <c r="L328" s="270">
        <f t="shared" ca="1" si="341"/>
        <v>8.6259021941142433E-2</v>
      </c>
      <c r="M328" s="270">
        <f t="shared" ca="1" si="341"/>
        <v>0.83369317583873503</v>
      </c>
      <c r="N328" s="291">
        <f t="shared" ca="1" si="270"/>
        <v>1911466.6130081606</v>
      </c>
      <c r="O328" s="292">
        <f ca="1">(N328-Assumptions!$C$22)/Assumptions!$C$25</f>
        <v>141.65728455284781</v>
      </c>
      <c r="P328" s="11"/>
      <c r="Q328" s="11"/>
      <c r="R328" s="11"/>
      <c r="S328" s="11"/>
      <c r="T328" s="11"/>
    </row>
    <row r="329" spans="1:20" ht="15.75" customHeight="1" x14ac:dyDescent="0.2">
      <c r="A329" s="317"/>
      <c r="B329" s="264"/>
      <c r="C329" s="264"/>
      <c r="D329" s="264"/>
      <c r="E329" s="264"/>
      <c r="F329" s="264"/>
      <c r="G329" s="264"/>
      <c r="H329" s="264"/>
      <c r="I329" s="286">
        <f t="shared" ca="1" si="267"/>
        <v>9.362468122016665E-2</v>
      </c>
      <c r="J329" s="286">
        <f t="shared" ca="1" si="268"/>
        <v>4.2028209616911817E-2</v>
      </c>
      <c r="K329" s="264">
        <f t="shared" ref="K329:M329" ca="1" si="342">RAND()</f>
        <v>0.13827747818630709</v>
      </c>
      <c r="L329" s="264">
        <f t="shared" ca="1" si="342"/>
        <v>0.58988497496545944</v>
      </c>
      <c r="M329" s="264">
        <f t="shared" ca="1" si="342"/>
        <v>4.1864208600153829E-2</v>
      </c>
      <c r="N329" s="287">
        <f t="shared" ca="1" si="270"/>
        <v>752921.01389605133</v>
      </c>
      <c r="O329" s="288">
        <f ca="1">(N329-Assumptions!$C$22)/Assumptions!$C$25</f>
        <v>55.198657753436663</v>
      </c>
      <c r="P329" s="11"/>
      <c r="Q329" s="11"/>
      <c r="R329" s="11"/>
      <c r="S329" s="11"/>
      <c r="T329" s="11"/>
    </row>
    <row r="330" spans="1:20" ht="15.75" customHeight="1" x14ac:dyDescent="0.2">
      <c r="A330" s="289"/>
      <c r="B330" s="270"/>
      <c r="C330" s="270"/>
      <c r="D330" s="270"/>
      <c r="E330" s="270"/>
      <c r="F330" s="270"/>
      <c r="G330" s="270"/>
      <c r="H330" s="270"/>
      <c r="I330" s="290">
        <f t="shared" ca="1" si="267"/>
        <v>7.3761646469464162E-2</v>
      </c>
      <c r="J330" s="290">
        <f t="shared" ca="1" si="268"/>
        <v>5.318248218287961E-2</v>
      </c>
      <c r="K330" s="270">
        <f t="shared" ref="K330:M330" ca="1" si="343">RAND()</f>
        <v>0.33690552210906988</v>
      </c>
      <c r="L330" s="270">
        <f t="shared" ca="1" si="343"/>
        <v>0.83377344689668897</v>
      </c>
      <c r="M330" s="270">
        <f t="shared" ca="1" si="343"/>
        <v>0.94800433867528189</v>
      </c>
      <c r="N330" s="291">
        <f t="shared" ca="1" si="270"/>
        <v>5798475.8015897833</v>
      </c>
      <c r="O330" s="292">
        <f ca="1">(N330-Assumptions!$C$22)/Assumptions!$C$25</f>
        <v>431.73259713356589</v>
      </c>
      <c r="P330" s="11"/>
      <c r="Q330" s="11"/>
      <c r="R330" s="11"/>
      <c r="S330" s="11"/>
      <c r="T330" s="11"/>
    </row>
    <row r="331" spans="1:20" ht="15.75" customHeight="1" x14ac:dyDescent="0.2">
      <c r="A331" s="317"/>
      <c r="B331" s="264"/>
      <c r="C331" s="264"/>
      <c r="D331" s="264"/>
      <c r="E331" s="264"/>
      <c r="F331" s="264"/>
      <c r="G331" s="264"/>
      <c r="H331" s="264"/>
      <c r="I331" s="286">
        <f t="shared" ca="1" si="267"/>
        <v>9.4170908419249244E-2</v>
      </c>
      <c r="J331" s="286">
        <f t="shared" ca="1" si="268"/>
        <v>3.6269896525991725E-2</v>
      </c>
      <c r="K331" s="264">
        <f t="shared" ref="K331:M331" ca="1" si="344">RAND()</f>
        <v>0.41007157919099024</v>
      </c>
      <c r="L331" s="264">
        <f t="shared" ca="1" si="344"/>
        <v>0.91468683953890462</v>
      </c>
      <c r="M331" s="264">
        <f t="shared" ca="1" si="344"/>
        <v>0.99861703270820434</v>
      </c>
      <c r="N331" s="287">
        <f t="shared" ca="1" si="270"/>
        <v>2503615.9179218966</v>
      </c>
      <c r="O331" s="288">
        <f ca="1">(N331-Assumptions!$C$22)/Assumptions!$C$25</f>
        <v>185.84753118820123</v>
      </c>
      <c r="P331" s="11"/>
      <c r="Q331" s="11"/>
      <c r="R331" s="11"/>
      <c r="S331" s="11"/>
      <c r="T331" s="11"/>
    </row>
    <row r="332" spans="1:20" ht="15.75" customHeight="1" x14ac:dyDescent="0.2">
      <c r="A332" s="289"/>
      <c r="B332" s="270"/>
      <c r="C332" s="270"/>
      <c r="D332" s="270"/>
      <c r="E332" s="270"/>
      <c r="F332" s="270"/>
      <c r="G332" s="270"/>
      <c r="H332" s="270"/>
      <c r="I332" s="290">
        <f t="shared" ca="1" si="267"/>
        <v>0.10431386006314097</v>
      </c>
      <c r="J332" s="290">
        <f t="shared" ca="1" si="268"/>
        <v>4.2127278406583278E-2</v>
      </c>
      <c r="K332" s="270">
        <f t="shared" ref="K332:M332" ca="1" si="345">RAND()</f>
        <v>4.9502140258381733E-3</v>
      </c>
      <c r="L332" s="270">
        <f t="shared" ca="1" si="345"/>
        <v>0.67808537542414027</v>
      </c>
      <c r="M332" s="270">
        <f t="shared" ca="1" si="345"/>
        <v>0.83352264536243581</v>
      </c>
      <c r="N332" s="291">
        <f t="shared" ca="1" si="270"/>
        <v>644318.10561445204</v>
      </c>
      <c r="O332" s="292">
        <f ca="1">(N332-Assumptions!$C$22)/Assumptions!$C$25</f>
        <v>47.093963105556121</v>
      </c>
      <c r="P332" s="11"/>
      <c r="Q332" s="11"/>
      <c r="R332" s="11"/>
      <c r="S332" s="11"/>
      <c r="T332" s="11"/>
    </row>
    <row r="333" spans="1:20" ht="15.75" customHeight="1" x14ac:dyDescent="0.2">
      <c r="A333" s="317"/>
      <c r="B333" s="264"/>
      <c r="C333" s="264"/>
      <c r="D333" s="264"/>
      <c r="E333" s="264"/>
      <c r="F333" s="264"/>
      <c r="G333" s="264"/>
      <c r="H333" s="264"/>
      <c r="I333" s="286">
        <f t="shared" ca="1" si="267"/>
        <v>9.0582156334152494E-2</v>
      </c>
      <c r="J333" s="286">
        <f t="shared" ca="1" si="268"/>
        <v>2.44144442487895E-2</v>
      </c>
      <c r="K333" s="264">
        <f t="shared" ref="K333:M333" ca="1" si="346">RAND()</f>
        <v>0.18270123222107204</v>
      </c>
      <c r="L333" s="264">
        <f t="shared" ca="1" si="346"/>
        <v>0.93022687540608429</v>
      </c>
      <c r="M333" s="264">
        <f t="shared" ca="1" si="346"/>
        <v>0.73307895266452028</v>
      </c>
      <c r="N333" s="287">
        <f t="shared" ca="1" si="270"/>
        <v>1052960.9436449476</v>
      </c>
      <c r="O333" s="288">
        <f ca="1">(N333-Assumptions!$C$22)/Assumptions!$C$25</f>
        <v>77.589697286936385</v>
      </c>
      <c r="P333" s="11"/>
      <c r="Q333" s="11"/>
      <c r="R333" s="11"/>
      <c r="S333" s="11"/>
      <c r="T333" s="11"/>
    </row>
    <row r="334" spans="1:20" ht="15.75" customHeight="1" x14ac:dyDescent="0.2">
      <c r="A334" s="289"/>
      <c r="B334" s="270"/>
      <c r="C334" s="270"/>
      <c r="D334" s="270"/>
      <c r="E334" s="270"/>
      <c r="F334" s="270"/>
      <c r="G334" s="270"/>
      <c r="H334" s="270"/>
      <c r="I334" s="290">
        <f t="shared" ca="1" si="267"/>
        <v>8.8816408577307424E-2</v>
      </c>
      <c r="J334" s="290">
        <f t="shared" ca="1" si="268"/>
        <v>4.2418591449268947E-2</v>
      </c>
      <c r="K334" s="270">
        <f t="shared" ref="K334:M334" ca="1" si="347">RAND()</f>
        <v>0.29202887086569174</v>
      </c>
      <c r="L334" s="270">
        <f t="shared" ca="1" si="347"/>
        <v>0.73013952976189389</v>
      </c>
      <c r="M334" s="270">
        <f t="shared" ca="1" si="347"/>
        <v>0.76550539101458981</v>
      </c>
      <c r="N334" s="291">
        <f t="shared" ca="1" si="270"/>
        <v>2432022.651851844</v>
      </c>
      <c r="O334" s="292">
        <f ca="1">(N334-Assumptions!$C$22)/Assumptions!$C$25</f>
        <v>180.50475013819732</v>
      </c>
      <c r="P334" s="11"/>
      <c r="Q334" s="11"/>
      <c r="R334" s="11"/>
      <c r="S334" s="11"/>
      <c r="T334" s="11"/>
    </row>
    <row r="335" spans="1:20" ht="15.75" customHeight="1" x14ac:dyDescent="0.2">
      <c r="A335" s="317"/>
      <c r="B335" s="264"/>
      <c r="C335" s="264"/>
      <c r="D335" s="264"/>
      <c r="E335" s="264"/>
      <c r="F335" s="264"/>
      <c r="G335" s="264"/>
      <c r="H335" s="264"/>
      <c r="I335" s="286">
        <f t="shared" ca="1" si="267"/>
        <v>8.8797604420445653E-2</v>
      </c>
      <c r="J335" s="286">
        <f t="shared" ca="1" si="268"/>
        <v>4.5994294191575538E-2</v>
      </c>
      <c r="K335" s="264">
        <f t="shared" ref="K335:M335" ca="1" si="348">RAND()</f>
        <v>0.18906603794299781</v>
      </c>
      <c r="L335" s="264">
        <f t="shared" ca="1" si="348"/>
        <v>0.42718661008470604</v>
      </c>
      <c r="M335" s="264">
        <f t="shared" ca="1" si="348"/>
        <v>0.45072479676657107</v>
      </c>
      <c r="N335" s="287">
        <f t="shared" ca="1" si="270"/>
        <v>907594.9384582662</v>
      </c>
      <c r="O335" s="288">
        <f ca="1">(N335-Assumptions!$C$22)/Assumptions!$C$25</f>
        <v>66.741487944646735</v>
      </c>
      <c r="P335" s="11"/>
      <c r="Q335" s="11"/>
      <c r="R335" s="11"/>
      <c r="S335" s="11"/>
      <c r="T335" s="11"/>
    </row>
    <row r="336" spans="1:20" ht="15.75" customHeight="1" x14ac:dyDescent="0.2">
      <c r="A336" s="289"/>
      <c r="B336" s="270"/>
      <c r="C336" s="270"/>
      <c r="D336" s="270"/>
      <c r="E336" s="270"/>
      <c r="F336" s="270"/>
      <c r="G336" s="270"/>
      <c r="H336" s="270"/>
      <c r="I336" s="290">
        <f t="shared" ca="1" si="267"/>
        <v>0.10831040456322633</v>
      </c>
      <c r="J336" s="290">
        <f t="shared" ca="1" si="268"/>
        <v>2.6445348899478707E-2</v>
      </c>
      <c r="K336" s="270">
        <f t="shared" ref="K336:M336" ca="1" si="349">RAND()</f>
        <v>0.62824007200211263</v>
      </c>
      <c r="L336" s="270">
        <f t="shared" ca="1" si="349"/>
        <v>0.46817688012352265</v>
      </c>
      <c r="M336" s="270">
        <f t="shared" ca="1" si="349"/>
        <v>0.14583795910589059</v>
      </c>
      <c r="N336" s="291">
        <f t="shared" ca="1" si="270"/>
        <v>1363471.4906410046</v>
      </c>
      <c r="O336" s="292">
        <f ca="1">(N336-Assumptions!$C$22)/Assumptions!$C$25</f>
        <v>100.76212616723915</v>
      </c>
      <c r="P336" s="11"/>
      <c r="Q336" s="11"/>
      <c r="R336" s="11"/>
      <c r="S336" s="11"/>
      <c r="T336" s="11"/>
    </row>
    <row r="337" spans="1:20" ht="15.75" customHeight="1" x14ac:dyDescent="0.2">
      <c r="A337" s="317"/>
      <c r="B337" s="264"/>
      <c r="C337" s="264"/>
      <c r="D337" s="264"/>
      <c r="E337" s="264"/>
      <c r="F337" s="264"/>
      <c r="G337" s="264"/>
      <c r="H337" s="264"/>
      <c r="I337" s="286">
        <f t="shared" ca="1" si="267"/>
        <v>6.6638568937345322E-2</v>
      </c>
      <c r="J337" s="286">
        <f t="shared" ca="1" si="268"/>
        <v>2.9476503043810963E-2</v>
      </c>
      <c r="K337" s="264">
        <f t="shared" ref="K337:M337" ca="1" si="350">RAND()</f>
        <v>0.17466289497665533</v>
      </c>
      <c r="L337" s="264">
        <f t="shared" ca="1" si="350"/>
        <v>9.5897275671167903E-2</v>
      </c>
      <c r="M337" s="264">
        <f t="shared" ca="1" si="350"/>
        <v>0.70945078673834516</v>
      </c>
      <c r="N337" s="287">
        <f t="shared" ca="1" si="270"/>
        <v>472018.63964493165</v>
      </c>
      <c r="O337" s="288">
        <f ca="1">(N337-Assumptions!$C$22)/Assumptions!$C$25</f>
        <v>34.235794003353107</v>
      </c>
      <c r="P337" s="11"/>
      <c r="Q337" s="11"/>
      <c r="R337" s="11"/>
      <c r="S337" s="11"/>
      <c r="T337" s="11"/>
    </row>
    <row r="338" spans="1:20" ht="15.75" customHeight="1" x14ac:dyDescent="0.2">
      <c r="A338" s="289"/>
      <c r="B338" s="270"/>
      <c r="C338" s="270"/>
      <c r="D338" s="270"/>
      <c r="E338" s="270"/>
      <c r="F338" s="270"/>
      <c r="G338" s="270"/>
      <c r="H338" s="270"/>
      <c r="I338" s="290">
        <f t="shared" ca="1" si="267"/>
        <v>9.1094053546844952E-2</v>
      </c>
      <c r="J338" s="290">
        <f t="shared" ca="1" si="268"/>
        <v>3.939083943450368E-2</v>
      </c>
      <c r="K338" s="270">
        <f t="shared" ref="K338:M338" ca="1" si="351">RAND()</f>
        <v>0.16626228562649115</v>
      </c>
      <c r="L338" s="270">
        <f t="shared" ca="1" si="351"/>
        <v>0.22275384905684514</v>
      </c>
      <c r="M338" s="270">
        <f t="shared" ca="1" si="351"/>
        <v>0.13950014053182158</v>
      </c>
      <c r="N338" s="291">
        <f t="shared" ca="1" si="270"/>
        <v>315673.12197241816</v>
      </c>
      <c r="O338" s="292">
        <f ca="1">(N338-Assumptions!$C$22)/Assumptions!$C$25</f>
        <v>22.568218057643147</v>
      </c>
      <c r="P338" s="11"/>
      <c r="Q338" s="11"/>
      <c r="R338" s="11"/>
      <c r="S338" s="11"/>
      <c r="T338" s="11"/>
    </row>
    <row r="339" spans="1:20" ht="15.75" customHeight="1" x14ac:dyDescent="0.2">
      <c r="A339" s="317"/>
      <c r="B339" s="264"/>
      <c r="C339" s="264"/>
      <c r="D339" s="264"/>
      <c r="E339" s="264"/>
      <c r="F339" s="264"/>
      <c r="G339" s="264"/>
      <c r="H339" s="264"/>
      <c r="I339" s="286">
        <f t="shared" ca="1" si="267"/>
        <v>6.703343326666733E-2</v>
      </c>
      <c r="J339" s="286">
        <f t="shared" ca="1" si="268"/>
        <v>4.3437795430480292E-2</v>
      </c>
      <c r="K339" s="264">
        <f t="shared" ref="K339:M339" ca="1" si="352">RAND()</f>
        <v>0.87172254229678592</v>
      </c>
      <c r="L339" s="264">
        <f t="shared" ca="1" si="352"/>
        <v>0.7263023412667029</v>
      </c>
      <c r="M339" s="264">
        <f t="shared" ca="1" si="352"/>
        <v>0.13012586114336799</v>
      </c>
      <c r="N339" s="287">
        <f t="shared" ca="1" si="270"/>
        <v>8632863.9702956583</v>
      </c>
      <c r="O339" s="288">
        <f ca="1">(N339-Assumptions!$C$22)/Assumptions!$C$25</f>
        <v>643.25410226087001</v>
      </c>
      <c r="P339" s="11"/>
      <c r="Q339" s="11"/>
      <c r="R339" s="11"/>
      <c r="S339" s="11"/>
      <c r="T339" s="11"/>
    </row>
    <row r="340" spans="1:20" ht="15.75" customHeight="1" x14ac:dyDescent="0.2">
      <c r="A340" s="289"/>
      <c r="B340" s="270"/>
      <c r="C340" s="270"/>
      <c r="D340" s="270"/>
      <c r="E340" s="270"/>
      <c r="F340" s="270"/>
      <c r="G340" s="270"/>
      <c r="H340" s="270"/>
      <c r="I340" s="290">
        <f t="shared" ca="1" si="267"/>
        <v>0.10238883633745023</v>
      </c>
      <c r="J340" s="290">
        <f t="shared" ca="1" si="268"/>
        <v>3.9353656292088549E-2</v>
      </c>
      <c r="K340" s="270">
        <f t="shared" ref="K340:M340" ca="1" si="353">RAND()</f>
        <v>0.91820986213158473</v>
      </c>
      <c r="L340" s="270">
        <f t="shared" ca="1" si="353"/>
        <v>0.23615890169497422</v>
      </c>
      <c r="M340" s="270">
        <f t="shared" ca="1" si="353"/>
        <v>3.6466938039188435E-2</v>
      </c>
      <c r="N340" s="291">
        <f t="shared" ca="1" si="270"/>
        <v>3066459.8152993517</v>
      </c>
      <c r="O340" s="292">
        <f ca="1">(N340-Assumptions!$C$22)/Assumptions!$C$25</f>
        <v>227.85080711189192</v>
      </c>
      <c r="P340" s="11"/>
      <c r="Q340" s="11"/>
      <c r="R340" s="11"/>
      <c r="S340" s="11"/>
      <c r="T340" s="11"/>
    </row>
    <row r="341" spans="1:20" ht="15.75" customHeight="1" x14ac:dyDescent="0.2">
      <c r="A341" s="317"/>
      <c r="B341" s="264"/>
      <c r="C341" s="264"/>
      <c r="D341" s="264"/>
      <c r="E341" s="264"/>
      <c r="F341" s="264"/>
      <c r="G341" s="264"/>
      <c r="H341" s="264"/>
      <c r="I341" s="286">
        <f t="shared" ca="1" si="267"/>
        <v>0.10503325647603623</v>
      </c>
      <c r="J341" s="286">
        <f t="shared" ca="1" si="268"/>
        <v>3.2990223114502344E-2</v>
      </c>
      <c r="K341" s="264">
        <f t="shared" ref="K341:M341" ca="1" si="354">RAND()</f>
        <v>0.60577912492853159</v>
      </c>
      <c r="L341" s="264">
        <f t="shared" ca="1" si="354"/>
        <v>0.90417748551467925</v>
      </c>
      <c r="M341" s="264">
        <f t="shared" ca="1" si="354"/>
        <v>0.53931299842434399</v>
      </c>
      <c r="N341" s="287">
        <f t="shared" ca="1" si="270"/>
        <v>1960283.1662735427</v>
      </c>
      <c r="O341" s="288">
        <f ca="1">(N341-Assumptions!$C$22)/Assumptions!$C$25</f>
        <v>145.30031091593602</v>
      </c>
      <c r="P341" s="11"/>
      <c r="Q341" s="11"/>
      <c r="R341" s="11"/>
      <c r="S341" s="11"/>
      <c r="T341" s="11"/>
    </row>
    <row r="342" spans="1:20" ht="15.75" customHeight="1" x14ac:dyDescent="0.2">
      <c r="A342" s="289"/>
      <c r="B342" s="270"/>
      <c r="C342" s="270"/>
      <c r="D342" s="270"/>
      <c r="E342" s="270"/>
      <c r="F342" s="270"/>
      <c r="G342" s="270"/>
      <c r="H342" s="270"/>
      <c r="I342" s="290">
        <f t="shared" ca="1" si="267"/>
        <v>6.6288367666840903E-2</v>
      </c>
      <c r="J342" s="290">
        <f t="shared" ca="1" si="268"/>
        <v>5.5E-2</v>
      </c>
      <c r="K342" s="270">
        <f t="shared" ref="K342:M342" ca="1" si="355">RAND()</f>
        <v>0.60153807250322533</v>
      </c>
      <c r="L342" s="270">
        <f t="shared" ca="1" si="355"/>
        <v>0.73138504213872835</v>
      </c>
      <c r="M342" s="270">
        <f t="shared" ca="1" si="355"/>
        <v>0.6188930582559814</v>
      </c>
      <c r="N342" s="291">
        <f t="shared" ca="1" si="270"/>
        <v>4513621.6900747614</v>
      </c>
      <c r="O342" s="292">
        <f ca="1">(N342-Assumptions!$C$22)/Assumptions!$C$25</f>
        <v>335.84796194587773</v>
      </c>
      <c r="P342" s="11"/>
      <c r="Q342" s="11"/>
      <c r="R342" s="11"/>
      <c r="S342" s="11"/>
      <c r="T342" s="11"/>
    </row>
    <row r="343" spans="1:20" ht="15.75" customHeight="1" x14ac:dyDescent="0.2">
      <c r="A343" s="317"/>
      <c r="B343" s="264"/>
      <c r="C343" s="264"/>
      <c r="D343" s="264"/>
      <c r="E343" s="264"/>
      <c r="F343" s="264"/>
      <c r="G343" s="264"/>
      <c r="H343" s="264"/>
      <c r="I343" s="286">
        <f t="shared" ca="1" si="267"/>
        <v>9.3915647592633988E-2</v>
      </c>
      <c r="J343" s="286">
        <f t="shared" ca="1" si="268"/>
        <v>3.431823457487896E-2</v>
      </c>
      <c r="K343" s="264">
        <f t="shared" ref="K343:M343" ca="1" si="356">RAND()</f>
        <v>0.44409116659501602</v>
      </c>
      <c r="L343" s="264">
        <f t="shared" ca="1" si="356"/>
        <v>0.20218052063368053</v>
      </c>
      <c r="M343" s="264">
        <f t="shared" ca="1" si="356"/>
        <v>0.14889649642514635</v>
      </c>
      <c r="N343" s="287">
        <f t="shared" ca="1" si="270"/>
        <v>1494929.2640032212</v>
      </c>
      <c r="O343" s="288">
        <f ca="1">(N343-Assumptions!$C$22)/Assumptions!$C$25</f>
        <v>110.57240776143442</v>
      </c>
      <c r="P343" s="11"/>
      <c r="Q343" s="11"/>
      <c r="R343" s="11"/>
      <c r="S343" s="11"/>
      <c r="T343" s="11"/>
    </row>
    <row r="344" spans="1:20" ht="15.75" customHeight="1" x14ac:dyDescent="0.2">
      <c r="A344" s="289"/>
      <c r="B344" s="270"/>
      <c r="C344" s="270"/>
      <c r="D344" s="270"/>
      <c r="E344" s="270"/>
      <c r="F344" s="270"/>
      <c r="G344" s="270"/>
      <c r="H344" s="270"/>
      <c r="I344" s="290">
        <f t="shared" ca="1" si="267"/>
        <v>7.8267609657350051E-2</v>
      </c>
      <c r="J344" s="290">
        <f t="shared" ca="1" si="268"/>
        <v>4.8899943671506137E-2</v>
      </c>
      <c r="K344" s="270">
        <f t="shared" ref="K344:M344" ca="1" si="357">RAND()</f>
        <v>0.94253990255631481</v>
      </c>
      <c r="L344" s="270">
        <f t="shared" ca="1" si="357"/>
        <v>0.65608331535194697</v>
      </c>
      <c r="M344" s="270">
        <f t="shared" ca="1" si="357"/>
        <v>0.86405384685221198</v>
      </c>
      <c r="N344" s="291">
        <f t="shared" ca="1" si="270"/>
        <v>7390491.0297134984</v>
      </c>
      <c r="O344" s="292">
        <f ca="1">(N344-Assumptions!$C$22)/Assumptions!$C$25</f>
        <v>550.53970370996262</v>
      </c>
      <c r="P344" s="11"/>
      <c r="Q344" s="11"/>
      <c r="R344" s="11"/>
      <c r="S344" s="11"/>
      <c r="T344" s="11"/>
    </row>
    <row r="345" spans="1:20" ht="15.75" customHeight="1" x14ac:dyDescent="0.2">
      <c r="A345" s="317"/>
      <c r="B345" s="264"/>
      <c r="C345" s="264"/>
      <c r="D345" s="264"/>
      <c r="E345" s="264"/>
      <c r="F345" s="264"/>
      <c r="G345" s="264"/>
      <c r="H345" s="264"/>
      <c r="I345" s="286">
        <f t="shared" ca="1" si="267"/>
        <v>0.10674140466533855</v>
      </c>
      <c r="J345" s="286">
        <f t="shared" ca="1" si="268"/>
        <v>5.159730334020636E-2</v>
      </c>
      <c r="K345" s="264">
        <f t="shared" ref="K345:M345" ca="1" si="358">RAND()</f>
        <v>0.10922442541681143</v>
      </c>
      <c r="L345" s="264">
        <f t="shared" ca="1" si="358"/>
        <v>6.4919867479712789E-2</v>
      </c>
      <c r="M345" s="264">
        <f t="shared" ca="1" si="358"/>
        <v>0.33657491414437024</v>
      </c>
      <c r="N345" s="287">
        <f t="shared" ca="1" si="270"/>
        <v>295975.71857450221</v>
      </c>
      <c r="O345" s="288">
        <f ca="1">(N345-Assumptions!$C$22)/Assumptions!$C$25</f>
        <v>21.098262580186731</v>
      </c>
      <c r="P345" s="11"/>
      <c r="Q345" s="11"/>
      <c r="R345" s="11"/>
      <c r="S345" s="11"/>
      <c r="T345" s="11"/>
    </row>
    <row r="346" spans="1:20" ht="15.75" customHeight="1" x14ac:dyDescent="0.2">
      <c r="A346" s="289"/>
      <c r="B346" s="270"/>
      <c r="C346" s="270"/>
      <c r="D346" s="270"/>
      <c r="E346" s="270"/>
      <c r="F346" s="270"/>
      <c r="G346" s="270"/>
      <c r="H346" s="270"/>
      <c r="I346" s="290">
        <f t="shared" ca="1" si="267"/>
        <v>9.9353617571977138E-2</v>
      </c>
      <c r="J346" s="290">
        <f t="shared" ca="1" si="268"/>
        <v>4.8160238459591859E-2</v>
      </c>
      <c r="K346" s="270">
        <f t="shared" ref="K346:M346" ca="1" si="359">RAND()</f>
        <v>0.34017799697251472</v>
      </c>
      <c r="L346" s="270">
        <f t="shared" ca="1" si="359"/>
        <v>0.33276287146310657</v>
      </c>
      <c r="M346" s="270">
        <f t="shared" ca="1" si="359"/>
        <v>0.94859872334541617</v>
      </c>
      <c r="N346" s="291">
        <f t="shared" ca="1" si="270"/>
        <v>2253373.7950342996</v>
      </c>
      <c r="O346" s="292">
        <f ca="1">(N346-Assumptions!$C$22)/Assumptions!$C$25</f>
        <v>167.17274589808207</v>
      </c>
      <c r="P346" s="11"/>
      <c r="Q346" s="11"/>
      <c r="R346" s="11"/>
      <c r="S346" s="11"/>
      <c r="T346" s="11"/>
    </row>
    <row r="347" spans="1:20" ht="15.75" customHeight="1" x14ac:dyDescent="0.2">
      <c r="A347" s="317"/>
      <c r="B347" s="264"/>
      <c r="C347" s="264"/>
      <c r="D347" s="264"/>
      <c r="E347" s="264"/>
      <c r="F347" s="264"/>
      <c r="G347" s="264"/>
      <c r="H347" s="264"/>
      <c r="I347" s="286">
        <f t="shared" ca="1" si="267"/>
        <v>7.6174154765486807E-2</v>
      </c>
      <c r="J347" s="286">
        <f t="shared" ca="1" si="268"/>
        <v>5.3293009302020619E-2</v>
      </c>
      <c r="K347" s="264">
        <f t="shared" ref="K347:M347" ca="1" si="360">RAND()</f>
        <v>0.3093914424876526</v>
      </c>
      <c r="L347" s="264">
        <f t="shared" ca="1" si="360"/>
        <v>0.3345207181810802</v>
      </c>
      <c r="M347" s="264">
        <f t="shared" ca="1" si="360"/>
        <v>0.97941007619880938</v>
      </c>
      <c r="N347" s="287">
        <f t="shared" ca="1" si="270"/>
        <v>4614312.7588442098</v>
      </c>
      <c r="O347" s="288">
        <f ca="1">(N347-Assumptions!$C$22)/Assumptions!$C$25</f>
        <v>343.36222080926939</v>
      </c>
      <c r="P347" s="11"/>
      <c r="Q347" s="11"/>
      <c r="R347" s="11"/>
      <c r="S347" s="11"/>
      <c r="T347" s="11"/>
    </row>
    <row r="348" spans="1:20" ht="15.75" customHeight="1" x14ac:dyDescent="0.2">
      <c r="A348" s="289"/>
      <c r="B348" s="270"/>
      <c r="C348" s="270"/>
      <c r="D348" s="270"/>
      <c r="E348" s="270"/>
      <c r="F348" s="270"/>
      <c r="G348" s="270"/>
      <c r="H348" s="270"/>
      <c r="I348" s="290">
        <f t="shared" ca="1" si="267"/>
        <v>0.11538433532013055</v>
      </c>
      <c r="J348" s="290">
        <f t="shared" ca="1" si="268"/>
        <v>5.5E-2</v>
      </c>
      <c r="K348" s="270">
        <f t="shared" ref="K348:M348" ca="1" si="361">RAND()</f>
        <v>0.30923472709039734</v>
      </c>
      <c r="L348" s="270">
        <f t="shared" ca="1" si="361"/>
        <v>4.0746632837459718E-2</v>
      </c>
      <c r="M348" s="270">
        <f t="shared" ca="1" si="361"/>
        <v>0.22998889008670564</v>
      </c>
      <c r="N348" s="291">
        <f t="shared" ca="1" si="270"/>
        <v>1475447.5031776484</v>
      </c>
      <c r="O348" s="292">
        <f ca="1">(N348-Assumptions!$C$22)/Assumptions!$C$25</f>
        <v>109.11854501325735</v>
      </c>
      <c r="P348" s="11"/>
      <c r="Q348" s="11"/>
      <c r="R348" s="11"/>
      <c r="S348" s="11"/>
      <c r="T348" s="11"/>
    </row>
    <row r="349" spans="1:20" ht="15.75" customHeight="1" x14ac:dyDescent="0.2">
      <c r="A349" s="317"/>
      <c r="B349" s="264"/>
      <c r="C349" s="264"/>
      <c r="D349" s="264"/>
      <c r="E349" s="264"/>
      <c r="F349" s="264"/>
      <c r="G349" s="264"/>
      <c r="H349" s="264"/>
      <c r="I349" s="286">
        <f t="shared" ca="1" si="267"/>
        <v>9.3711216238171149E-2</v>
      </c>
      <c r="J349" s="286">
        <f t="shared" ca="1" si="268"/>
        <v>3.8915167524801099E-2</v>
      </c>
      <c r="K349" s="264">
        <f t="shared" ref="K349:M349" ca="1" si="362">RAND()</f>
        <v>0.55007619761589532</v>
      </c>
      <c r="L349" s="264">
        <f t="shared" ca="1" si="362"/>
        <v>0.49262984102724783</v>
      </c>
      <c r="M349" s="264">
        <f t="shared" ca="1" si="362"/>
        <v>0.27816785287894585</v>
      </c>
      <c r="N349" s="287">
        <f t="shared" ca="1" si="270"/>
        <v>2037020.4074591191</v>
      </c>
      <c r="O349" s="288">
        <f ca="1">(N349-Assumptions!$C$22)/Assumptions!$C$25</f>
        <v>151.0269707059044</v>
      </c>
      <c r="P349" s="11"/>
      <c r="Q349" s="11"/>
      <c r="R349" s="11"/>
      <c r="S349" s="11"/>
      <c r="T349" s="11"/>
    </row>
    <row r="350" spans="1:20" ht="15.75" customHeight="1" x14ac:dyDescent="0.2">
      <c r="A350" s="289"/>
      <c r="B350" s="270"/>
      <c r="C350" s="270"/>
      <c r="D350" s="270"/>
      <c r="E350" s="270"/>
      <c r="F350" s="270"/>
      <c r="G350" s="270"/>
      <c r="H350" s="270"/>
      <c r="I350" s="290">
        <f t="shared" ca="1" si="267"/>
        <v>7.6699553404002085E-2</v>
      </c>
      <c r="J350" s="290">
        <f t="shared" ca="1" si="268"/>
        <v>3.3502606641639267E-2</v>
      </c>
      <c r="K350" s="270">
        <f t="shared" ref="K350:M350" ca="1" si="363">RAND()</f>
        <v>0.63576957554476654</v>
      </c>
      <c r="L350" s="270">
        <f t="shared" ca="1" si="363"/>
        <v>0.93250242011288653</v>
      </c>
      <c r="M350" s="270">
        <f t="shared" ca="1" si="363"/>
        <v>0.95799985173047331</v>
      </c>
      <c r="N350" s="291">
        <f t="shared" ca="1" si="270"/>
        <v>3355836.6019991217</v>
      </c>
      <c r="O350" s="292">
        <f ca="1">(N350-Assumptions!$C$22)/Assumptions!$C$25</f>
        <v>249.44608970142698</v>
      </c>
      <c r="P350" s="11"/>
      <c r="Q350" s="11"/>
      <c r="R350" s="11"/>
      <c r="S350" s="11"/>
      <c r="T350" s="11"/>
    </row>
    <row r="351" spans="1:20" ht="15.75" customHeight="1" x14ac:dyDescent="0.2">
      <c r="A351" s="317"/>
      <c r="B351" s="264"/>
      <c r="C351" s="264"/>
      <c r="D351" s="264"/>
      <c r="E351" s="264"/>
      <c r="F351" s="264"/>
      <c r="G351" s="264"/>
      <c r="H351" s="264"/>
      <c r="I351" s="286">
        <f t="shared" ca="1" si="267"/>
        <v>9.7198795658004267E-2</v>
      </c>
      <c r="J351" s="286">
        <f t="shared" ca="1" si="268"/>
        <v>4.8923126616163042E-2</v>
      </c>
      <c r="K351" s="264">
        <f t="shared" ref="K351:M351" ca="1" si="364">RAND()</f>
        <v>0.83768111493566366</v>
      </c>
      <c r="L351" s="264">
        <f t="shared" ca="1" si="364"/>
        <v>5.1947056373849776E-2</v>
      </c>
      <c r="M351" s="264">
        <f t="shared" ca="1" si="364"/>
        <v>0.68414359666331692</v>
      </c>
      <c r="N351" s="287">
        <f t="shared" ca="1" si="270"/>
        <v>4029249.5825440073</v>
      </c>
      <c r="O351" s="288">
        <f ca="1">(N351-Assumptions!$C$22)/Assumptions!$C$25</f>
        <v>299.70078974209008</v>
      </c>
      <c r="P351" s="11"/>
      <c r="Q351" s="11"/>
      <c r="R351" s="11"/>
      <c r="S351" s="11"/>
      <c r="T351" s="11"/>
    </row>
    <row r="352" spans="1:20" ht="15.75" customHeight="1" x14ac:dyDescent="0.2">
      <c r="A352" s="289"/>
      <c r="B352" s="270"/>
      <c r="C352" s="270"/>
      <c r="D352" s="270"/>
      <c r="E352" s="270"/>
      <c r="F352" s="270"/>
      <c r="G352" s="270"/>
      <c r="H352" s="270"/>
      <c r="I352" s="290">
        <f t="shared" ca="1" si="267"/>
        <v>9.6462440451587569E-2</v>
      </c>
      <c r="J352" s="290">
        <f t="shared" ca="1" si="268"/>
        <v>3.890760955253951E-2</v>
      </c>
      <c r="K352" s="270">
        <f t="shared" ref="K352:M352" ca="1" si="365">RAND()</f>
        <v>0.22695060367869502</v>
      </c>
      <c r="L352" s="270">
        <f t="shared" ca="1" si="365"/>
        <v>0.17496268607161436</v>
      </c>
      <c r="M352" s="270">
        <f t="shared" ca="1" si="365"/>
        <v>0.19875764085143843</v>
      </c>
      <c r="N352" s="291">
        <f t="shared" ca="1" si="270"/>
        <v>1547983.2950148082</v>
      </c>
      <c r="O352" s="292">
        <f ca="1">(N352-Assumptions!$C$22)/Assumptions!$C$25</f>
        <v>114.53166380707523</v>
      </c>
      <c r="P352" s="11"/>
      <c r="Q352" s="11"/>
      <c r="R352" s="11"/>
      <c r="S352" s="11"/>
      <c r="T352" s="11"/>
    </row>
    <row r="353" spans="1:20" ht="15.75" customHeight="1" x14ac:dyDescent="0.2">
      <c r="A353" s="317"/>
      <c r="B353" s="264"/>
      <c r="C353" s="264"/>
      <c r="D353" s="264"/>
      <c r="E353" s="264"/>
      <c r="F353" s="264"/>
      <c r="G353" s="264"/>
      <c r="H353" s="264"/>
      <c r="I353" s="286">
        <f t="shared" ca="1" si="267"/>
        <v>9.8627810976609054E-2</v>
      </c>
      <c r="J353" s="286">
        <f t="shared" ca="1" si="268"/>
        <v>4.9152516926569356E-2</v>
      </c>
      <c r="K353" s="264">
        <f t="shared" ref="K353:M353" ca="1" si="366">RAND()</f>
        <v>0.72598549733302953</v>
      </c>
      <c r="L353" s="264">
        <f t="shared" ca="1" si="366"/>
        <v>0.23995332753426901</v>
      </c>
      <c r="M353" s="264">
        <f t="shared" ca="1" si="366"/>
        <v>0.91886840539890091</v>
      </c>
      <c r="N353" s="287">
        <f t="shared" ca="1" si="270"/>
        <v>1876311.5622735848</v>
      </c>
      <c r="O353" s="288">
        <f ca="1">(N353-Assumptions!$C$22)/Assumptions!$C$25</f>
        <v>139.03377330399886</v>
      </c>
      <c r="P353" s="11"/>
      <c r="Q353" s="11"/>
      <c r="R353" s="11"/>
      <c r="S353" s="11"/>
      <c r="T353" s="11"/>
    </row>
    <row r="354" spans="1:20" ht="15.75" customHeight="1" x14ac:dyDescent="0.2">
      <c r="A354" s="289"/>
      <c r="B354" s="270"/>
      <c r="C354" s="270"/>
      <c r="D354" s="270"/>
      <c r="E354" s="270"/>
      <c r="F354" s="270"/>
      <c r="G354" s="270"/>
      <c r="H354" s="270"/>
      <c r="I354" s="290">
        <f t="shared" ca="1" si="267"/>
        <v>8.5501370902429791E-2</v>
      </c>
      <c r="J354" s="290">
        <f t="shared" ca="1" si="268"/>
        <v>4.5597807662720355E-2</v>
      </c>
      <c r="K354" s="270">
        <f t="shared" ref="K354:M354" ca="1" si="367">RAND()</f>
        <v>0.75170733114001054</v>
      </c>
      <c r="L354" s="270">
        <f t="shared" ca="1" si="367"/>
        <v>0.79786631627155413</v>
      </c>
      <c r="M354" s="270">
        <f t="shared" ca="1" si="367"/>
        <v>0.96326051084419395</v>
      </c>
      <c r="N354" s="291">
        <f t="shared" ca="1" si="270"/>
        <v>2890915.2367703505</v>
      </c>
      <c r="O354" s="292">
        <f ca="1">(N354-Assumptions!$C$22)/Assumptions!$C$25</f>
        <v>214.75046543062317</v>
      </c>
      <c r="P354" s="11"/>
      <c r="Q354" s="11"/>
      <c r="R354" s="11"/>
      <c r="S354" s="11"/>
      <c r="T354" s="11"/>
    </row>
    <row r="355" spans="1:20" ht="15.75" customHeight="1" x14ac:dyDescent="0.2">
      <c r="A355" s="317"/>
      <c r="B355" s="264"/>
      <c r="C355" s="264"/>
      <c r="D355" s="264"/>
      <c r="E355" s="264"/>
      <c r="F355" s="264"/>
      <c r="G355" s="264"/>
      <c r="H355" s="264"/>
      <c r="I355" s="286">
        <f t="shared" ca="1" si="267"/>
        <v>7.332303201491927E-2</v>
      </c>
      <c r="J355" s="286">
        <f t="shared" ca="1" si="268"/>
        <v>3.8630777351063447E-2</v>
      </c>
      <c r="K355" s="264">
        <f t="shared" ref="K355:M355" ca="1" si="368">RAND()</f>
        <v>0.75440690839637636</v>
      </c>
      <c r="L355" s="264">
        <f t="shared" ca="1" si="368"/>
        <v>0.86676829392499433</v>
      </c>
      <c r="M355" s="264">
        <f t="shared" ca="1" si="368"/>
        <v>0.19708955048171506</v>
      </c>
      <c r="N355" s="287">
        <f t="shared" ca="1" si="270"/>
        <v>4070786.0274366471</v>
      </c>
      <c r="O355" s="288">
        <f ca="1">(N355-Assumptions!$C$22)/Assumptions!$C$25</f>
        <v>302.80052443557065</v>
      </c>
      <c r="P355" s="11"/>
      <c r="Q355" s="11"/>
      <c r="R355" s="11"/>
      <c r="S355" s="11"/>
      <c r="T355" s="11"/>
    </row>
    <row r="356" spans="1:20" ht="15.75" customHeight="1" x14ac:dyDescent="0.2">
      <c r="A356" s="289"/>
      <c r="B356" s="270"/>
      <c r="C356" s="270"/>
      <c r="D356" s="270"/>
      <c r="E356" s="270"/>
      <c r="F356" s="270"/>
      <c r="G356" s="270"/>
      <c r="H356" s="270"/>
      <c r="I356" s="290">
        <f t="shared" ca="1" si="267"/>
        <v>7.9061814552206927E-2</v>
      </c>
      <c r="J356" s="290">
        <f t="shared" ca="1" si="268"/>
        <v>3.4407170456813983E-2</v>
      </c>
      <c r="K356" s="270">
        <f t="shared" ref="K356:M356" ca="1" si="369">RAND()</f>
        <v>0.15638628446433045</v>
      </c>
      <c r="L356" s="270">
        <f t="shared" ca="1" si="369"/>
        <v>0.30447923457468007</v>
      </c>
      <c r="M356" s="270">
        <f t="shared" ca="1" si="369"/>
        <v>0.21839461314477393</v>
      </c>
      <c r="N356" s="291">
        <f t="shared" ca="1" si="270"/>
        <v>869967.0213470459</v>
      </c>
      <c r="O356" s="292">
        <f ca="1">(N356-Assumptions!$C$22)/Assumptions!$C$25</f>
        <v>63.93343442888402</v>
      </c>
      <c r="P356" s="11"/>
      <c r="Q356" s="11"/>
      <c r="R356" s="11"/>
      <c r="S356" s="11"/>
      <c r="T356" s="11"/>
    </row>
    <row r="357" spans="1:20" ht="15.75" customHeight="1" x14ac:dyDescent="0.2">
      <c r="A357" s="317"/>
      <c r="B357" s="264"/>
      <c r="C357" s="264"/>
      <c r="D357" s="264"/>
      <c r="E357" s="264"/>
      <c r="F357" s="264"/>
      <c r="G357" s="264"/>
      <c r="H357" s="264"/>
      <c r="I357" s="286">
        <f t="shared" ca="1" si="267"/>
        <v>0.11311770125573496</v>
      </c>
      <c r="J357" s="286">
        <f t="shared" ca="1" si="268"/>
        <v>2.4108685131844214E-2</v>
      </c>
      <c r="K357" s="264">
        <f t="shared" ref="K357:M357" ca="1" si="370">RAND()</f>
        <v>0.38202619128775051</v>
      </c>
      <c r="L357" s="264">
        <f t="shared" ca="1" si="370"/>
        <v>0.16554204377426907</v>
      </c>
      <c r="M357" s="264">
        <f t="shared" ca="1" si="370"/>
        <v>0.17047048273675391</v>
      </c>
      <c r="N357" s="287">
        <f t="shared" ca="1" si="270"/>
        <v>1000953.8433176206</v>
      </c>
      <c r="O357" s="288">
        <f ca="1">(N357-Assumptions!$C$22)/Assumptions!$C$25</f>
        <v>73.708570396837359</v>
      </c>
      <c r="P357" s="11"/>
      <c r="Q357" s="11"/>
      <c r="R357" s="11"/>
      <c r="S357" s="11"/>
      <c r="T357" s="11"/>
    </row>
    <row r="358" spans="1:20" ht="15.75" customHeight="1" x14ac:dyDescent="0.2">
      <c r="A358" s="289"/>
      <c r="B358" s="270"/>
      <c r="C358" s="270"/>
      <c r="D358" s="270"/>
      <c r="E358" s="270"/>
      <c r="F358" s="270"/>
      <c r="G358" s="270"/>
      <c r="H358" s="270"/>
      <c r="I358" s="290">
        <f t="shared" ca="1" si="267"/>
        <v>8.013048109460745E-2</v>
      </c>
      <c r="J358" s="290">
        <f t="shared" ca="1" si="268"/>
        <v>4.6730526095719149E-2</v>
      </c>
      <c r="K358" s="270">
        <f t="shared" ref="K358:M358" ca="1" si="371">RAND()</f>
        <v>0.85213206909839301</v>
      </c>
      <c r="L358" s="270">
        <f t="shared" ca="1" si="371"/>
        <v>0.91280930016890138</v>
      </c>
      <c r="M358" s="270">
        <f t="shared" ca="1" si="371"/>
        <v>0.55343901467125411</v>
      </c>
      <c r="N358" s="291">
        <f t="shared" ca="1" si="270"/>
        <v>7348084.0119155748</v>
      </c>
      <c r="O358" s="292">
        <f ca="1">(N358-Assumptions!$C$22)/Assumptions!$C$25</f>
        <v>547.37500088922195</v>
      </c>
      <c r="P358" s="11"/>
      <c r="Q358" s="11"/>
      <c r="R358" s="11"/>
      <c r="S358" s="11"/>
      <c r="T358" s="11"/>
    </row>
    <row r="359" spans="1:20" ht="15.75" customHeight="1" x14ac:dyDescent="0.2">
      <c r="A359" s="317"/>
      <c r="B359" s="264"/>
      <c r="C359" s="264"/>
      <c r="D359" s="264"/>
      <c r="E359" s="264"/>
      <c r="F359" s="264"/>
      <c r="G359" s="264"/>
      <c r="H359" s="264"/>
      <c r="I359" s="286">
        <f t="shared" ca="1" si="267"/>
        <v>8.9456488547092691E-2</v>
      </c>
      <c r="J359" s="286">
        <f t="shared" ca="1" si="268"/>
        <v>3.7086926894967093E-2</v>
      </c>
      <c r="K359" s="264">
        <f t="shared" ref="K359:M359" ca="1" si="372">RAND()</f>
        <v>0.17520263082691534</v>
      </c>
      <c r="L359" s="264">
        <f t="shared" ca="1" si="372"/>
        <v>0.79093435930401101</v>
      </c>
      <c r="M359" s="264">
        <f t="shared" ca="1" si="372"/>
        <v>0.75545921530239191</v>
      </c>
      <c r="N359" s="287">
        <f t="shared" ca="1" si="270"/>
        <v>765099.78742519021</v>
      </c>
      <c r="O359" s="288">
        <f ca="1">(N359-Assumptions!$C$22)/Assumptions!$C$25</f>
        <v>56.107521449641062</v>
      </c>
      <c r="P359" s="11"/>
      <c r="Q359" s="11"/>
      <c r="R359" s="11"/>
      <c r="S359" s="11"/>
      <c r="T359" s="11"/>
    </row>
    <row r="360" spans="1:20" ht="15.75" customHeight="1" x14ac:dyDescent="0.2">
      <c r="A360" s="289"/>
      <c r="B360" s="270"/>
      <c r="C360" s="270"/>
      <c r="D360" s="270"/>
      <c r="E360" s="270"/>
      <c r="F360" s="270"/>
      <c r="G360" s="270"/>
      <c r="H360" s="270"/>
      <c r="I360" s="290">
        <f t="shared" ca="1" si="267"/>
        <v>0.10181276825197012</v>
      </c>
      <c r="J360" s="290">
        <f t="shared" ca="1" si="268"/>
        <v>3.9491051895046439E-2</v>
      </c>
      <c r="K360" s="270">
        <f t="shared" ref="K360:M360" ca="1" si="373">RAND()</f>
        <v>0.49008043654100797</v>
      </c>
      <c r="L360" s="270">
        <f t="shared" ca="1" si="373"/>
        <v>0.51964292440073168</v>
      </c>
      <c r="M360" s="270">
        <f t="shared" ca="1" si="373"/>
        <v>3.9629019075084315E-2</v>
      </c>
      <c r="N360" s="291">
        <f t="shared" ca="1" si="270"/>
        <v>1791039.7210178601</v>
      </c>
      <c r="O360" s="292">
        <f ca="1">(N360-Assumptions!$C$22)/Assumptions!$C$25</f>
        <v>132.67020306103433</v>
      </c>
      <c r="P360" s="11"/>
      <c r="Q360" s="11"/>
      <c r="R360" s="11"/>
      <c r="S360" s="11"/>
      <c r="T360" s="11"/>
    </row>
    <row r="361" spans="1:20" ht="15.75" customHeight="1" x14ac:dyDescent="0.2">
      <c r="A361" s="317"/>
      <c r="B361" s="264"/>
      <c r="C361" s="264"/>
      <c r="D361" s="264"/>
      <c r="E361" s="264"/>
      <c r="F361" s="264"/>
      <c r="G361" s="264"/>
      <c r="H361" s="264"/>
      <c r="I361" s="286">
        <f t="shared" ca="1" si="267"/>
        <v>7.5939464942317417E-2</v>
      </c>
      <c r="J361" s="286">
        <f t="shared" ca="1" si="268"/>
        <v>3.2443701562605926E-2</v>
      </c>
      <c r="K361" s="264">
        <f t="shared" ref="K361:M361" ca="1" si="374">RAND()</f>
        <v>3.8789849338321303E-2</v>
      </c>
      <c r="L361" s="264">
        <f t="shared" ca="1" si="374"/>
        <v>0.97304611584231004</v>
      </c>
      <c r="M361" s="264">
        <f t="shared" ca="1" si="374"/>
        <v>0.16033551897159837</v>
      </c>
      <c r="N361" s="287">
        <f t="shared" ca="1" si="270"/>
        <v>1573765.7753938893</v>
      </c>
      <c r="O361" s="288">
        <f ca="1">(N361-Assumptions!$C$22)/Assumptions!$C$25</f>
        <v>116.45572950700667</v>
      </c>
      <c r="P361" s="11"/>
      <c r="Q361" s="11"/>
      <c r="R361" s="11"/>
      <c r="S361" s="11"/>
      <c r="T361" s="11"/>
    </row>
    <row r="362" spans="1:20" ht="15.75" customHeight="1" x14ac:dyDescent="0.2">
      <c r="A362" s="289"/>
      <c r="B362" s="270"/>
      <c r="C362" s="270"/>
      <c r="D362" s="270"/>
      <c r="E362" s="270"/>
      <c r="F362" s="270"/>
      <c r="G362" s="270"/>
      <c r="H362" s="270"/>
      <c r="I362" s="290">
        <f t="shared" ca="1" si="267"/>
        <v>0.10349202451168094</v>
      </c>
      <c r="J362" s="290">
        <f t="shared" ca="1" si="268"/>
        <v>4.1936098521199235E-2</v>
      </c>
      <c r="K362" s="270">
        <f t="shared" ref="K362:M362" ca="1" si="375">RAND()</f>
        <v>0.76900545388575281</v>
      </c>
      <c r="L362" s="270">
        <f t="shared" ca="1" si="375"/>
        <v>0.91093925189838454</v>
      </c>
      <c r="M362" s="270">
        <f t="shared" ca="1" si="375"/>
        <v>0.58491825168395928</v>
      </c>
      <c r="N362" s="291">
        <f t="shared" ca="1" si="270"/>
        <v>2294251.012773904</v>
      </c>
      <c r="O362" s="292">
        <f ca="1">(N362-Assumptions!$C$22)/Assumptions!$C$25</f>
        <v>170.22328453536596</v>
      </c>
      <c r="P362" s="11"/>
      <c r="Q362" s="11"/>
      <c r="R362" s="11"/>
      <c r="S362" s="11"/>
      <c r="T362" s="11"/>
    </row>
    <row r="363" spans="1:20" ht="15.75" customHeight="1" x14ac:dyDescent="0.2">
      <c r="A363" s="317"/>
      <c r="B363" s="264"/>
      <c r="C363" s="264"/>
      <c r="D363" s="264"/>
      <c r="E363" s="264"/>
      <c r="F363" s="264"/>
      <c r="G363" s="264"/>
      <c r="H363" s="264"/>
      <c r="I363" s="286">
        <f t="shared" ca="1" si="267"/>
        <v>0.12296520396802121</v>
      </c>
      <c r="J363" s="286">
        <f t="shared" ca="1" si="268"/>
        <v>4.4654584300759997E-2</v>
      </c>
      <c r="K363" s="264">
        <f t="shared" ref="K363:M363" ca="1" si="376">RAND()</f>
        <v>0.7749477601604513</v>
      </c>
      <c r="L363" s="264">
        <f t="shared" ca="1" si="376"/>
        <v>4.5031636726338253E-2</v>
      </c>
      <c r="M363" s="264">
        <f t="shared" ca="1" si="376"/>
        <v>0.52160665447647847</v>
      </c>
      <c r="N363" s="287">
        <f t="shared" ca="1" si="270"/>
        <v>1137699.0395132245</v>
      </c>
      <c r="O363" s="288">
        <f ca="1">(N363-Assumptions!$C$22)/Assumptions!$C$25</f>
        <v>83.913435784568989</v>
      </c>
      <c r="P363" s="11"/>
      <c r="Q363" s="11"/>
      <c r="R363" s="11"/>
      <c r="S363" s="11"/>
      <c r="T363" s="11"/>
    </row>
    <row r="364" spans="1:20" ht="15.75" customHeight="1" x14ac:dyDescent="0.2">
      <c r="A364" s="289"/>
      <c r="B364" s="270"/>
      <c r="C364" s="270"/>
      <c r="D364" s="270"/>
      <c r="E364" s="270"/>
      <c r="F364" s="270"/>
      <c r="G364" s="270"/>
      <c r="H364" s="270"/>
      <c r="I364" s="290">
        <f t="shared" ca="1" si="267"/>
        <v>9.451802951555123E-2</v>
      </c>
      <c r="J364" s="290">
        <f t="shared" ca="1" si="268"/>
        <v>5.2659274494210331E-2</v>
      </c>
      <c r="K364" s="270">
        <f t="shared" ref="K364:M364" ca="1" si="377">RAND()</f>
        <v>0.88354428936916707</v>
      </c>
      <c r="L364" s="270">
        <f t="shared" ca="1" si="377"/>
        <v>0.35568447326517494</v>
      </c>
      <c r="M364" s="270">
        <f t="shared" ca="1" si="377"/>
        <v>0.95989207701276902</v>
      </c>
      <c r="N364" s="291">
        <f t="shared" ca="1" si="270"/>
        <v>5245228.8329956308</v>
      </c>
      <c r="O364" s="292">
        <f ca="1">(N364-Assumptions!$C$22)/Assumptions!$C$25</f>
        <v>390.44550992504708</v>
      </c>
      <c r="P364" s="11"/>
      <c r="Q364" s="11"/>
      <c r="R364" s="11"/>
      <c r="S364" s="11"/>
      <c r="T364" s="11"/>
    </row>
    <row r="365" spans="1:20" ht="15.75" customHeight="1" x14ac:dyDescent="0.2">
      <c r="A365" s="317"/>
      <c r="B365" s="264"/>
      <c r="C365" s="264"/>
      <c r="D365" s="264"/>
      <c r="E365" s="264"/>
      <c r="F365" s="264"/>
      <c r="G365" s="264"/>
      <c r="H365" s="264"/>
      <c r="I365" s="286">
        <f t="shared" ca="1" si="267"/>
        <v>8.5180805330750606E-2</v>
      </c>
      <c r="J365" s="286">
        <f t="shared" ca="1" si="268"/>
        <v>5.5E-2</v>
      </c>
      <c r="K365" s="264">
        <f t="shared" ref="K365:M365" ca="1" si="378">RAND()</f>
        <v>0.32342622448939606</v>
      </c>
      <c r="L365" s="264">
        <f t="shared" ca="1" si="378"/>
        <v>0.84639804634971894</v>
      </c>
      <c r="M365" s="264">
        <f t="shared" ca="1" si="378"/>
        <v>0.12876261185000681</v>
      </c>
      <c r="N365" s="287">
        <f t="shared" ca="1" si="270"/>
        <v>4679290.1646665847</v>
      </c>
      <c r="O365" s="288">
        <f ca="1">(N365-Assumptions!$C$22)/Assumptions!$C$25</f>
        <v>348.2112809452675</v>
      </c>
      <c r="P365" s="11"/>
      <c r="Q365" s="11"/>
      <c r="R365" s="11"/>
      <c r="S365" s="11"/>
      <c r="T365" s="11"/>
    </row>
    <row r="366" spans="1:20" ht="15.75" customHeight="1" x14ac:dyDescent="0.2">
      <c r="A366" s="289"/>
      <c r="B366" s="270"/>
      <c r="C366" s="270"/>
      <c r="D366" s="270"/>
      <c r="E366" s="270"/>
      <c r="F366" s="270"/>
      <c r="G366" s="270"/>
      <c r="H366" s="270"/>
      <c r="I366" s="290">
        <f t="shared" ca="1" si="267"/>
        <v>9.243240601446423E-2</v>
      </c>
      <c r="J366" s="290">
        <f t="shared" ca="1" si="268"/>
        <v>4.5226349802923373E-2</v>
      </c>
      <c r="K366" s="270">
        <f t="shared" ref="K366:M366" ca="1" si="379">RAND()</f>
        <v>0.38808057998925305</v>
      </c>
      <c r="L366" s="270">
        <f t="shared" ca="1" si="379"/>
        <v>0.66797467955084966</v>
      </c>
      <c r="M366" s="270">
        <f t="shared" ca="1" si="379"/>
        <v>0.63596525676490623</v>
      </c>
      <c r="N366" s="291">
        <f t="shared" ca="1" si="270"/>
        <v>2390382.7455148008</v>
      </c>
      <c r="O366" s="292">
        <f ca="1">(N366-Assumptions!$C$22)/Assumptions!$C$25</f>
        <v>177.39729444140303</v>
      </c>
      <c r="P366" s="11"/>
      <c r="Q366" s="11"/>
      <c r="R366" s="11"/>
      <c r="S366" s="11"/>
      <c r="T366" s="11"/>
    </row>
    <row r="367" spans="1:20" ht="15.75" customHeight="1" x14ac:dyDescent="0.2">
      <c r="A367" s="317"/>
      <c r="B367" s="264"/>
      <c r="C367" s="264"/>
      <c r="D367" s="264"/>
      <c r="E367" s="264"/>
      <c r="F367" s="264"/>
      <c r="G367" s="264"/>
      <c r="H367" s="264"/>
      <c r="I367" s="286">
        <f t="shared" ca="1" si="267"/>
        <v>0.11074834485410612</v>
      </c>
      <c r="J367" s="286">
        <f t="shared" ca="1" si="268"/>
        <v>4.2034157796319527E-2</v>
      </c>
      <c r="K367" s="264">
        <f t="shared" ref="K367:M367" ca="1" si="380">RAND()</f>
        <v>0.90047420064727435</v>
      </c>
      <c r="L367" s="264">
        <f t="shared" ca="1" si="380"/>
        <v>0.71745526320971853</v>
      </c>
      <c r="M367" s="264">
        <f t="shared" ca="1" si="380"/>
        <v>0.85652746582196893</v>
      </c>
      <c r="N367" s="287">
        <f t="shared" ca="1" si="270"/>
        <v>3158612.2360652578</v>
      </c>
      <c r="O367" s="288">
        <f ca="1">(N367-Assumptions!$C$22)/Assumptions!$C$25</f>
        <v>234.72785343770582</v>
      </c>
      <c r="P367" s="11"/>
      <c r="Q367" s="11"/>
      <c r="R367" s="11"/>
      <c r="S367" s="11"/>
      <c r="T367" s="11"/>
    </row>
    <row r="368" spans="1:20" ht="15.75" customHeight="1" x14ac:dyDescent="0.2">
      <c r="A368" s="289"/>
      <c r="B368" s="270"/>
      <c r="C368" s="270"/>
      <c r="D368" s="270"/>
      <c r="E368" s="270"/>
      <c r="F368" s="270"/>
      <c r="G368" s="270"/>
      <c r="H368" s="270"/>
      <c r="I368" s="290">
        <f t="shared" ca="1" si="267"/>
        <v>8.9298872027994081E-2</v>
      </c>
      <c r="J368" s="290">
        <f t="shared" ca="1" si="268"/>
        <v>4.1896805188031933E-2</v>
      </c>
      <c r="K368" s="270">
        <f t="shared" ref="K368:M368" ca="1" si="381">RAND()</f>
        <v>0.39138163982689433</v>
      </c>
      <c r="L368" s="270">
        <f t="shared" ca="1" si="381"/>
        <v>0.69291032538406827</v>
      </c>
      <c r="M368" s="270">
        <f t="shared" ca="1" si="381"/>
        <v>0.1637327607083513</v>
      </c>
      <c r="N368" s="291">
        <f t="shared" ca="1" si="270"/>
        <v>2354763.7670338331</v>
      </c>
      <c r="O368" s="292">
        <f ca="1">(N368-Assumptions!$C$22)/Assumptions!$C$25</f>
        <v>174.73916171894277</v>
      </c>
      <c r="P368" s="11"/>
      <c r="Q368" s="11"/>
      <c r="R368" s="11"/>
      <c r="S368" s="11"/>
      <c r="T368" s="11"/>
    </row>
    <row r="369" spans="1:20" ht="15.75" customHeight="1" x14ac:dyDescent="0.2">
      <c r="A369" s="317"/>
      <c r="B369" s="264"/>
      <c r="C369" s="264"/>
      <c r="D369" s="264"/>
      <c r="E369" s="264"/>
      <c r="F369" s="264"/>
      <c r="G369" s="264"/>
      <c r="H369" s="264"/>
      <c r="I369" s="286">
        <f t="shared" ca="1" si="267"/>
        <v>9.3266833725709652E-2</v>
      </c>
      <c r="J369" s="286">
        <f t="shared" ca="1" si="268"/>
        <v>3.5090819409185764E-2</v>
      </c>
      <c r="K369" s="264">
        <f t="shared" ref="K369:M369" ca="1" si="382">RAND()</f>
        <v>0.52051390858697966</v>
      </c>
      <c r="L369" s="264">
        <f t="shared" ca="1" si="382"/>
        <v>0.32222323443372447</v>
      </c>
      <c r="M369" s="264">
        <f t="shared" ca="1" si="382"/>
        <v>0.38944665976749471</v>
      </c>
      <c r="N369" s="287">
        <f t="shared" ca="1" si="270"/>
        <v>1918671.6516871264</v>
      </c>
      <c r="O369" s="288">
        <f ca="1">(N369-Assumptions!$C$22)/Assumptions!$C$25</f>
        <v>142.19497400650198</v>
      </c>
      <c r="P369" s="11"/>
      <c r="Q369" s="11"/>
      <c r="R369" s="11"/>
      <c r="S369" s="11"/>
      <c r="T369" s="11"/>
    </row>
    <row r="370" spans="1:20" ht="15.75" customHeight="1" x14ac:dyDescent="0.2">
      <c r="A370" s="289"/>
      <c r="B370" s="270"/>
      <c r="C370" s="270"/>
      <c r="D370" s="270"/>
      <c r="E370" s="270"/>
      <c r="F370" s="270"/>
      <c r="G370" s="270"/>
      <c r="H370" s="270"/>
      <c r="I370" s="290">
        <f t="shared" ca="1" si="267"/>
        <v>0.11834561138029674</v>
      </c>
      <c r="J370" s="290">
        <f t="shared" ca="1" si="268"/>
        <v>4.1587242955306428E-2</v>
      </c>
      <c r="K370" s="270">
        <f t="shared" ref="K370:M370" ca="1" si="383">RAND()</f>
        <v>0.40344341699559705</v>
      </c>
      <c r="L370" s="270">
        <f t="shared" ca="1" si="383"/>
        <v>0.18046034899182684</v>
      </c>
      <c r="M370" s="270">
        <f t="shared" ca="1" si="383"/>
        <v>0.79814950416437347</v>
      </c>
      <c r="N370" s="291">
        <f t="shared" ca="1" si="270"/>
        <v>1176598.6094662114</v>
      </c>
      <c r="O370" s="292">
        <f ca="1">(N370-Assumptions!$C$22)/Assumptions!$C$25</f>
        <v>86.816388766135177</v>
      </c>
      <c r="P370" s="11"/>
      <c r="Q370" s="11"/>
      <c r="R370" s="11"/>
      <c r="S370" s="11"/>
      <c r="T370" s="11"/>
    </row>
    <row r="371" spans="1:20" ht="15.75" customHeight="1" x14ac:dyDescent="0.2">
      <c r="A371" s="317"/>
      <c r="B371" s="264"/>
      <c r="C371" s="264"/>
      <c r="D371" s="264"/>
      <c r="E371" s="264"/>
      <c r="F371" s="264"/>
      <c r="G371" s="264"/>
      <c r="H371" s="264"/>
      <c r="I371" s="286">
        <f t="shared" ca="1" si="267"/>
        <v>8.6905566751250427E-2</v>
      </c>
      <c r="J371" s="286">
        <f t="shared" ca="1" si="268"/>
        <v>4.7520342469838099E-2</v>
      </c>
      <c r="K371" s="264">
        <f t="shared" ref="K371:M371" ca="1" si="384">RAND()</f>
        <v>0.97726404517018439</v>
      </c>
      <c r="L371" s="264">
        <f t="shared" ca="1" si="384"/>
        <v>0.41256833138188453</v>
      </c>
      <c r="M371" s="264">
        <f t="shared" ca="1" si="384"/>
        <v>0.94769465872872782</v>
      </c>
      <c r="N371" s="287">
        <f t="shared" ca="1" si="270"/>
        <v>5574647.6694524661</v>
      </c>
      <c r="O371" s="288">
        <f ca="1">(N371-Assumptions!$C$22)/Assumptions!$C$25</f>
        <v>415.02900518301988</v>
      </c>
      <c r="P371" s="11"/>
      <c r="Q371" s="11"/>
      <c r="R371" s="11"/>
      <c r="S371" s="11"/>
      <c r="T371" s="11"/>
    </row>
    <row r="372" spans="1:20" ht="15.75" customHeight="1" x14ac:dyDescent="0.2">
      <c r="A372" s="289"/>
      <c r="B372" s="270"/>
      <c r="C372" s="270"/>
      <c r="D372" s="270"/>
      <c r="E372" s="270"/>
      <c r="F372" s="270"/>
      <c r="G372" s="270"/>
      <c r="H372" s="270"/>
      <c r="I372" s="290">
        <f t="shared" ca="1" si="267"/>
        <v>7.6441888199998309E-2</v>
      </c>
      <c r="J372" s="290">
        <f t="shared" ca="1" si="268"/>
        <v>4.1276928195939526E-2</v>
      </c>
      <c r="K372" s="270">
        <f t="shared" ref="K372:M372" ca="1" si="385">RAND()</f>
        <v>0.68555589199455036</v>
      </c>
      <c r="L372" s="270">
        <f t="shared" ca="1" si="385"/>
        <v>0.18863693379276669</v>
      </c>
      <c r="M372" s="270">
        <f t="shared" ca="1" si="385"/>
        <v>0.20218976795996824</v>
      </c>
      <c r="N372" s="291">
        <f t="shared" ca="1" si="270"/>
        <v>2533599.2638366483</v>
      </c>
      <c r="O372" s="292">
        <f ca="1">(N372-Assumptions!$C$22)/Assumptions!$C$25</f>
        <v>188.08509431616778</v>
      </c>
      <c r="P372" s="11"/>
      <c r="Q372" s="11"/>
      <c r="R372" s="11"/>
      <c r="S372" s="11"/>
      <c r="T372" s="11"/>
    </row>
    <row r="373" spans="1:20" ht="15.75" customHeight="1" x14ac:dyDescent="0.2">
      <c r="A373" s="317"/>
      <c r="B373" s="264"/>
      <c r="C373" s="264"/>
      <c r="D373" s="264"/>
      <c r="E373" s="264"/>
      <c r="F373" s="264"/>
      <c r="G373" s="264"/>
      <c r="H373" s="264"/>
      <c r="I373" s="286">
        <f t="shared" ca="1" si="267"/>
        <v>9.8541705966385479E-2</v>
      </c>
      <c r="J373" s="286">
        <f t="shared" ca="1" si="268"/>
        <v>3.8951288829258864E-2</v>
      </c>
      <c r="K373" s="264">
        <f t="shared" ref="K373:M373" ca="1" si="386">RAND()</f>
        <v>3.0111814194244135E-2</v>
      </c>
      <c r="L373" s="264">
        <f t="shared" ca="1" si="386"/>
        <v>9.3857997236478141E-2</v>
      </c>
      <c r="M373" s="264">
        <f t="shared" ca="1" si="386"/>
        <v>0.39463284641929941</v>
      </c>
      <c r="N373" s="287">
        <f t="shared" ca="1" si="270"/>
        <v>273891.60537831666</v>
      </c>
      <c r="O373" s="288">
        <f ca="1">(N373-Assumptions!$C$22)/Assumptions!$C$25</f>
        <v>19.45019443121766</v>
      </c>
      <c r="P373" s="11"/>
      <c r="Q373" s="11"/>
      <c r="R373" s="11"/>
      <c r="S373" s="11"/>
      <c r="T373" s="11"/>
    </row>
    <row r="374" spans="1:20" ht="15.75" customHeight="1" x14ac:dyDescent="0.2">
      <c r="A374" s="289"/>
      <c r="B374" s="270"/>
      <c r="C374" s="270"/>
      <c r="D374" s="270"/>
      <c r="E374" s="270"/>
      <c r="F374" s="270"/>
      <c r="G374" s="270"/>
      <c r="H374" s="270"/>
      <c r="I374" s="290">
        <f t="shared" ca="1" si="267"/>
        <v>9.6436591788726878E-2</v>
      </c>
      <c r="J374" s="290">
        <f t="shared" ca="1" si="268"/>
        <v>5.0285667242485232E-2</v>
      </c>
      <c r="K374" s="270">
        <f t="shared" ref="K374:M374" ca="1" si="387">RAND()</f>
        <v>0.25461447879214072</v>
      </c>
      <c r="L374" s="270">
        <f t="shared" ca="1" si="387"/>
        <v>0.75178791427705083</v>
      </c>
      <c r="M374" s="270">
        <f t="shared" ca="1" si="387"/>
        <v>0.71976415128643856</v>
      </c>
      <c r="N374" s="291">
        <f t="shared" ca="1" si="270"/>
        <v>2445033.1897209706</v>
      </c>
      <c r="O374" s="292">
        <f ca="1">(N374-Assumptions!$C$22)/Assumptions!$C$25</f>
        <v>181.47568580007243</v>
      </c>
      <c r="P374" s="11"/>
      <c r="Q374" s="11"/>
      <c r="R374" s="11"/>
      <c r="S374" s="11"/>
      <c r="T374" s="11"/>
    </row>
    <row r="375" spans="1:20" ht="15.75" customHeight="1" x14ac:dyDescent="0.2">
      <c r="A375" s="317"/>
      <c r="B375" s="264"/>
      <c r="C375" s="264"/>
      <c r="D375" s="264"/>
      <c r="E375" s="264"/>
      <c r="F375" s="264"/>
      <c r="G375" s="264"/>
      <c r="H375" s="264"/>
      <c r="I375" s="286">
        <f t="shared" ca="1" si="267"/>
        <v>8.962751806424829E-2</v>
      </c>
      <c r="J375" s="286">
        <f t="shared" ca="1" si="268"/>
        <v>3.007204127146092E-2</v>
      </c>
      <c r="K375" s="264">
        <f t="shared" ref="K375:M375" ca="1" si="388">RAND()</f>
        <v>0.70638991472058044</v>
      </c>
      <c r="L375" s="264">
        <f t="shared" ca="1" si="388"/>
        <v>0.51365429392878081</v>
      </c>
      <c r="M375" s="264">
        <f t="shared" ca="1" si="388"/>
        <v>0.53616371046759737</v>
      </c>
      <c r="N375" s="287">
        <f t="shared" ca="1" si="270"/>
        <v>1874230.1378196157</v>
      </c>
      <c r="O375" s="288">
        <f ca="1">(N375-Assumptions!$C$22)/Assumptions!$C$25</f>
        <v>138.87844312086685</v>
      </c>
      <c r="P375" s="11"/>
      <c r="Q375" s="11"/>
      <c r="R375" s="11"/>
      <c r="S375" s="11"/>
      <c r="T375" s="11"/>
    </row>
    <row r="376" spans="1:20" ht="15.75" customHeight="1" x14ac:dyDescent="0.2">
      <c r="A376" s="289"/>
      <c r="B376" s="270"/>
      <c r="C376" s="270"/>
      <c r="D376" s="270"/>
      <c r="E376" s="270"/>
      <c r="F376" s="270"/>
      <c r="G376" s="270"/>
      <c r="H376" s="270"/>
      <c r="I376" s="290">
        <f t="shared" ca="1" si="267"/>
        <v>0.10570966862653612</v>
      </c>
      <c r="J376" s="290">
        <f t="shared" ca="1" si="268"/>
        <v>4.1364655839175077E-2</v>
      </c>
      <c r="K376" s="270">
        <f t="shared" ref="K376:M376" ca="1" si="389">RAND()</f>
        <v>0.86023830788504607</v>
      </c>
      <c r="L376" s="270">
        <f t="shared" ca="1" si="389"/>
        <v>0.82643110137893283</v>
      </c>
      <c r="M376" s="270">
        <f t="shared" ca="1" si="389"/>
        <v>0.55125650919467917</v>
      </c>
      <c r="N376" s="291">
        <f t="shared" ca="1" si="270"/>
        <v>3814214.4152971325</v>
      </c>
      <c r="O376" s="292">
        <f ca="1">(N376-Assumptions!$C$22)/Assumptions!$C$25</f>
        <v>283.65338920127851</v>
      </c>
      <c r="P376" s="11"/>
      <c r="Q376" s="11"/>
      <c r="R376" s="11"/>
      <c r="S376" s="11"/>
      <c r="T376" s="11"/>
    </row>
    <row r="377" spans="1:20" ht="15.75" customHeight="1" x14ac:dyDescent="0.2">
      <c r="A377" s="317"/>
      <c r="B377" s="264"/>
      <c r="C377" s="264"/>
      <c r="D377" s="264"/>
      <c r="E377" s="264"/>
      <c r="F377" s="264"/>
      <c r="G377" s="264"/>
      <c r="H377" s="264"/>
      <c r="I377" s="286">
        <f t="shared" ca="1" si="267"/>
        <v>6.7782246816717961E-2</v>
      </c>
      <c r="J377" s="286">
        <f t="shared" ca="1" si="268"/>
        <v>5.2597981082089386E-2</v>
      </c>
      <c r="K377" s="264">
        <f t="shared" ref="K377:M377" ca="1" si="390">RAND()</f>
        <v>0.66757622994218546</v>
      </c>
      <c r="L377" s="264">
        <f t="shared" ca="1" si="390"/>
        <v>0.55908165117713149</v>
      </c>
      <c r="M377" s="264">
        <f t="shared" ca="1" si="390"/>
        <v>0.63348417962534709</v>
      </c>
      <c r="N377" s="287">
        <f t="shared" ca="1" si="270"/>
        <v>4513621.6900747614</v>
      </c>
      <c r="O377" s="288">
        <f ca="1">(N377-Assumptions!$C$22)/Assumptions!$C$25</f>
        <v>335.84796194587773</v>
      </c>
      <c r="P377" s="11"/>
      <c r="Q377" s="11"/>
      <c r="R377" s="11"/>
      <c r="S377" s="11"/>
      <c r="T377" s="11"/>
    </row>
    <row r="378" spans="1:20" ht="15.75" customHeight="1" x14ac:dyDescent="0.2">
      <c r="A378" s="289"/>
      <c r="B378" s="270"/>
      <c r="C378" s="270"/>
      <c r="D378" s="270"/>
      <c r="E378" s="270"/>
      <c r="F378" s="270"/>
      <c r="G378" s="270"/>
      <c r="H378" s="270"/>
      <c r="I378" s="290">
        <f t="shared" ca="1" si="267"/>
        <v>0.10132877597778496</v>
      </c>
      <c r="J378" s="290">
        <f t="shared" ca="1" si="268"/>
        <v>5.5E-2</v>
      </c>
      <c r="K378" s="270">
        <f t="shared" ref="K378:M378" ca="1" si="391">RAND()</f>
        <v>0.59387250148910553</v>
      </c>
      <c r="L378" s="270">
        <f t="shared" ca="1" si="391"/>
        <v>0.52579671623577906</v>
      </c>
      <c r="M378" s="270">
        <f t="shared" ca="1" si="391"/>
        <v>0.43863914378469959</v>
      </c>
      <c r="N378" s="291">
        <f t="shared" ca="1" si="270"/>
        <v>2409316.1781520378</v>
      </c>
      <c r="O378" s="292">
        <f ca="1">(N378-Assumptions!$C$22)/Assumptions!$C$25</f>
        <v>178.8102371755252</v>
      </c>
      <c r="P378" s="11"/>
      <c r="Q378" s="11"/>
      <c r="R378" s="11"/>
      <c r="S378" s="11"/>
      <c r="T378" s="11"/>
    </row>
    <row r="379" spans="1:20" ht="15.75" customHeight="1" x14ac:dyDescent="0.2">
      <c r="A379" s="317"/>
      <c r="B379" s="264"/>
      <c r="C379" s="264"/>
      <c r="D379" s="264"/>
      <c r="E379" s="264"/>
      <c r="F379" s="264"/>
      <c r="G379" s="264"/>
      <c r="H379" s="264"/>
      <c r="I379" s="286">
        <f t="shared" ca="1" si="267"/>
        <v>0.10503931878854444</v>
      </c>
      <c r="J379" s="286">
        <f t="shared" ca="1" si="268"/>
        <v>5.1222433342729828E-2</v>
      </c>
      <c r="K379" s="264">
        <f t="shared" ref="K379:M379" ca="1" si="392">RAND()</f>
        <v>0.87535775587963172</v>
      </c>
      <c r="L379" s="264">
        <f t="shared" ca="1" si="392"/>
        <v>0.64036448495496245</v>
      </c>
      <c r="M379" s="264">
        <f t="shared" ca="1" si="392"/>
        <v>0.55068174646219437</v>
      </c>
      <c r="N379" s="287">
        <f t="shared" ca="1" si="270"/>
        <v>4010295.2348420625</v>
      </c>
      <c r="O379" s="288">
        <f ca="1">(N379-Assumptions!$C$22)/Assumptions!$C$25</f>
        <v>298.28628618224349</v>
      </c>
      <c r="P379" s="11"/>
      <c r="Q379" s="11"/>
      <c r="R379" s="11"/>
      <c r="S379" s="11"/>
      <c r="T379" s="11"/>
    </row>
    <row r="380" spans="1:20" ht="15.75" customHeight="1" x14ac:dyDescent="0.2">
      <c r="A380" s="289"/>
      <c r="B380" s="270"/>
      <c r="C380" s="270"/>
      <c r="D380" s="270"/>
      <c r="E380" s="270"/>
      <c r="F380" s="270"/>
      <c r="G380" s="270"/>
      <c r="H380" s="270"/>
      <c r="I380" s="290">
        <f t="shared" ca="1" si="267"/>
        <v>0.1071981454466672</v>
      </c>
      <c r="J380" s="290">
        <f t="shared" ca="1" si="268"/>
        <v>4.1223159953548347E-2</v>
      </c>
      <c r="K380" s="270">
        <f t="shared" ref="K380:M380" ca="1" si="393">RAND()</f>
        <v>0.9363730885799797</v>
      </c>
      <c r="L380" s="270">
        <f t="shared" ca="1" si="393"/>
        <v>9.6713523671709489E-2</v>
      </c>
      <c r="M380" s="270">
        <f t="shared" ca="1" si="393"/>
        <v>0.95396281019994789</v>
      </c>
      <c r="N380" s="291">
        <f t="shared" ca="1" si="270"/>
        <v>2986465.1667662426</v>
      </c>
      <c r="O380" s="292">
        <f ca="1">(N380-Assumptions!$C$22)/Assumptions!$C$25</f>
        <v>221.88105722136137</v>
      </c>
      <c r="P380" s="11"/>
      <c r="Q380" s="11"/>
      <c r="R380" s="11"/>
      <c r="S380" s="11"/>
      <c r="T380" s="11"/>
    </row>
    <row r="381" spans="1:20" ht="15.75" customHeight="1" x14ac:dyDescent="0.2">
      <c r="A381" s="317"/>
      <c r="B381" s="264"/>
      <c r="C381" s="264"/>
      <c r="D381" s="264"/>
      <c r="E381" s="264"/>
      <c r="F381" s="264"/>
      <c r="G381" s="264"/>
      <c r="H381" s="264"/>
      <c r="I381" s="286">
        <f t="shared" ca="1" si="267"/>
        <v>9.1926034448005151E-2</v>
      </c>
      <c r="J381" s="286">
        <f t="shared" ca="1" si="268"/>
        <v>4.3203467939562951E-2</v>
      </c>
      <c r="K381" s="264">
        <f t="shared" ref="K381:M381" ca="1" si="394">RAND()</f>
        <v>0.1986209991163943</v>
      </c>
      <c r="L381" s="264">
        <f t="shared" ca="1" si="394"/>
        <v>0.70282067160423645</v>
      </c>
      <c r="M381" s="264">
        <f t="shared" ca="1" si="394"/>
        <v>0.31282243816892275</v>
      </c>
      <c r="N381" s="287">
        <f t="shared" ca="1" si="270"/>
        <v>797332.1295841469</v>
      </c>
      <c r="O381" s="288">
        <f ca="1">(N381-Assumptions!$C$22)/Assumptions!$C$25</f>
        <v>58.512920118219917</v>
      </c>
      <c r="P381" s="11"/>
      <c r="Q381" s="11"/>
      <c r="R381" s="11"/>
      <c r="S381" s="11"/>
      <c r="T381" s="11"/>
    </row>
    <row r="382" spans="1:20" ht="15.75" customHeight="1" x14ac:dyDescent="0.2">
      <c r="A382" s="289"/>
      <c r="B382" s="270"/>
      <c r="C382" s="270"/>
      <c r="D382" s="270"/>
      <c r="E382" s="270"/>
      <c r="F382" s="270"/>
      <c r="G382" s="270"/>
      <c r="H382" s="270"/>
      <c r="I382" s="290">
        <f t="shared" ca="1" si="267"/>
        <v>8.1814024863485102E-2</v>
      </c>
      <c r="J382" s="290">
        <f t="shared" ca="1" si="268"/>
        <v>5.5E-2</v>
      </c>
      <c r="K382" s="270">
        <f t="shared" ref="K382:M382" ca="1" si="395">RAND()</f>
        <v>0.33902371466477843</v>
      </c>
      <c r="L382" s="270">
        <f t="shared" ca="1" si="395"/>
        <v>0.66007061958187374</v>
      </c>
      <c r="M382" s="270">
        <f t="shared" ca="1" si="395"/>
        <v>0.79423301697675686</v>
      </c>
      <c r="N382" s="291">
        <f t="shared" ca="1" si="270"/>
        <v>4208265.7425119886</v>
      </c>
      <c r="O382" s="292">
        <f ca="1">(N382-Assumptions!$C$22)/Assumptions!$C$25</f>
        <v>313.0602046650738</v>
      </c>
      <c r="P382" s="11"/>
      <c r="Q382" s="11"/>
      <c r="R382" s="11"/>
      <c r="S382" s="11"/>
      <c r="T382" s="11"/>
    </row>
    <row r="383" spans="1:20" ht="15.75" customHeight="1" x14ac:dyDescent="0.2">
      <c r="A383" s="317"/>
      <c r="B383" s="264"/>
      <c r="C383" s="264"/>
      <c r="D383" s="264"/>
      <c r="E383" s="264"/>
      <c r="F383" s="264"/>
      <c r="G383" s="264"/>
      <c r="H383" s="264"/>
      <c r="I383" s="286">
        <f t="shared" ca="1" si="267"/>
        <v>9.9923578414164119E-2</v>
      </c>
      <c r="J383" s="286">
        <f t="shared" ca="1" si="268"/>
        <v>5.2156896613219907E-2</v>
      </c>
      <c r="K383" s="264">
        <f t="shared" ref="K383:M383" ca="1" si="396">RAND()</f>
        <v>0.94112754678181387</v>
      </c>
      <c r="L383" s="264">
        <f t="shared" ca="1" si="396"/>
        <v>0.26385998370904162</v>
      </c>
      <c r="M383" s="264">
        <f t="shared" ca="1" si="396"/>
        <v>0.57264825546683107</v>
      </c>
      <c r="N383" s="287">
        <f t="shared" ca="1" si="270"/>
        <v>4046645.8893830949</v>
      </c>
      <c r="O383" s="288">
        <f ca="1">(N383-Assumptions!$C$22)/Assumptions!$C$25</f>
        <v>300.99902159575333</v>
      </c>
      <c r="P383" s="11"/>
      <c r="Q383" s="11"/>
      <c r="R383" s="11"/>
      <c r="S383" s="11"/>
      <c r="T383" s="11"/>
    </row>
    <row r="384" spans="1:20" ht="15.75" customHeight="1" x14ac:dyDescent="0.2">
      <c r="A384" s="289"/>
      <c r="B384" s="270"/>
      <c r="C384" s="270"/>
      <c r="D384" s="270"/>
      <c r="E384" s="270"/>
      <c r="F384" s="270"/>
      <c r="G384" s="270"/>
      <c r="H384" s="270"/>
      <c r="I384" s="290">
        <f t="shared" ca="1" si="267"/>
        <v>0.06</v>
      </c>
      <c r="J384" s="290">
        <f t="shared" ca="1" si="268"/>
        <v>5.064299229797864E-2</v>
      </c>
      <c r="K384" s="270">
        <f t="shared" ref="K384:M384" ca="1" si="397">RAND()</f>
        <v>0.24373374778787182</v>
      </c>
      <c r="L384" s="270">
        <f t="shared" ca="1" si="397"/>
        <v>0.85274719665544341</v>
      </c>
      <c r="M384" s="270">
        <f t="shared" ca="1" si="397"/>
        <v>0.4240712427296085</v>
      </c>
      <c r="N384" s="291">
        <f t="shared" ca="1" si="270"/>
        <v>5648989.8218359249</v>
      </c>
      <c r="O384" s="292">
        <f ca="1">(N384-Assumptions!$C$22)/Assumptions!$C$25</f>
        <v>420.57692700268097</v>
      </c>
      <c r="P384" s="11"/>
      <c r="Q384" s="11"/>
      <c r="R384" s="11"/>
      <c r="S384" s="11"/>
      <c r="T384" s="11"/>
    </row>
    <row r="385" spans="1:20" ht="15.75" customHeight="1" x14ac:dyDescent="0.2">
      <c r="A385" s="317"/>
      <c r="B385" s="264"/>
      <c r="C385" s="264"/>
      <c r="D385" s="264"/>
      <c r="E385" s="264"/>
      <c r="F385" s="264"/>
      <c r="G385" s="264"/>
      <c r="H385" s="264"/>
      <c r="I385" s="286">
        <f t="shared" ca="1" si="267"/>
        <v>6.1852729247620086E-2</v>
      </c>
      <c r="J385" s="286">
        <f t="shared" ca="1" si="268"/>
        <v>4.9407117946748721E-2</v>
      </c>
      <c r="K385" s="264">
        <f t="shared" ref="K385:M385" ca="1" si="398">RAND()</f>
        <v>0.52019187566397151</v>
      </c>
      <c r="L385" s="264">
        <f t="shared" ca="1" si="398"/>
        <v>0.98319581087118169</v>
      </c>
      <c r="M385" s="264">
        <f t="shared" ca="1" si="398"/>
        <v>0.21893153079890215</v>
      </c>
      <c r="N385" s="287">
        <f t="shared" ca="1" si="270"/>
        <v>5648989.8218359249</v>
      </c>
      <c r="O385" s="288">
        <f ca="1">(N385-Assumptions!$C$22)/Assumptions!$C$25</f>
        <v>420.57692700268097</v>
      </c>
      <c r="P385" s="11"/>
      <c r="Q385" s="11"/>
      <c r="R385" s="11"/>
      <c r="S385" s="11"/>
      <c r="T385" s="11"/>
    </row>
    <row r="386" spans="1:20" ht="15.75" customHeight="1" x14ac:dyDescent="0.2">
      <c r="A386" s="289"/>
      <c r="B386" s="270"/>
      <c r="C386" s="270"/>
      <c r="D386" s="270"/>
      <c r="E386" s="270"/>
      <c r="F386" s="270"/>
      <c r="G386" s="270"/>
      <c r="H386" s="270"/>
      <c r="I386" s="290">
        <f t="shared" ca="1" si="267"/>
        <v>9.6231008695389933E-2</v>
      </c>
      <c r="J386" s="290">
        <f t="shared" ca="1" si="268"/>
        <v>4.3243584152133953E-2</v>
      </c>
      <c r="K386" s="270">
        <f t="shared" ref="K386:M386" ca="1" si="399">RAND()</f>
        <v>4.4039662535613533E-2</v>
      </c>
      <c r="L386" s="270">
        <f t="shared" ca="1" si="399"/>
        <v>0.86744495431025903</v>
      </c>
      <c r="M386" s="270">
        <f t="shared" ca="1" si="399"/>
        <v>0.8948669719680975</v>
      </c>
      <c r="N386" s="291">
        <f t="shared" ca="1" si="270"/>
        <v>1314878.334940674</v>
      </c>
      <c r="O386" s="292">
        <f ca="1">(N386-Assumptions!$C$22)/Assumptions!$C$25</f>
        <v>97.135771264229405</v>
      </c>
      <c r="P386" s="11"/>
      <c r="Q386" s="11"/>
      <c r="R386" s="11"/>
      <c r="S386" s="11"/>
      <c r="T386" s="11"/>
    </row>
    <row r="387" spans="1:20" ht="15.75" customHeight="1" x14ac:dyDescent="0.2">
      <c r="A387" s="317"/>
      <c r="B387" s="264"/>
      <c r="C387" s="264"/>
      <c r="D387" s="264"/>
      <c r="E387" s="264"/>
      <c r="F387" s="264"/>
      <c r="G387" s="264"/>
      <c r="H387" s="264"/>
      <c r="I387" s="286">
        <f t="shared" ca="1" si="267"/>
        <v>0.10369968584554805</v>
      </c>
      <c r="J387" s="286">
        <f t="shared" ca="1" si="268"/>
        <v>3.1536716353159008E-2</v>
      </c>
      <c r="K387" s="264">
        <f t="shared" ref="K387:M387" ca="1" si="400">RAND()</f>
        <v>0.15235711085753689</v>
      </c>
      <c r="L387" s="264">
        <f t="shared" ca="1" si="400"/>
        <v>0.93164672962264306</v>
      </c>
      <c r="M387" s="264">
        <f t="shared" ca="1" si="400"/>
        <v>0.98102920959342554</v>
      </c>
      <c r="N387" s="287">
        <f t="shared" ca="1" si="270"/>
        <v>1000364.7824259917</v>
      </c>
      <c r="O387" s="288">
        <f ca="1">(N387-Assumptions!$C$22)/Assumptions!$C$25</f>
        <v>73.664610628805349</v>
      </c>
      <c r="P387" s="11"/>
      <c r="Q387" s="11"/>
      <c r="R387" s="11"/>
      <c r="S387" s="11"/>
      <c r="T387" s="11"/>
    </row>
    <row r="388" spans="1:20" ht="15.75" customHeight="1" x14ac:dyDescent="0.2">
      <c r="A388" s="289"/>
      <c r="B388" s="270"/>
      <c r="C388" s="270"/>
      <c r="D388" s="270"/>
      <c r="E388" s="270"/>
      <c r="F388" s="270"/>
      <c r="G388" s="270"/>
      <c r="H388" s="270"/>
      <c r="I388" s="290">
        <f t="shared" ca="1" si="267"/>
        <v>7.7287922312376245E-2</v>
      </c>
      <c r="J388" s="290">
        <f t="shared" ca="1" si="268"/>
        <v>4.0939173010819667E-2</v>
      </c>
      <c r="K388" s="270">
        <f t="shared" ref="K388:M388" ca="1" si="401">RAND()</f>
        <v>0.22533855588488738</v>
      </c>
      <c r="L388" s="270">
        <f t="shared" ca="1" si="401"/>
        <v>0.98397451885524811</v>
      </c>
      <c r="M388" s="270">
        <f t="shared" ca="1" si="401"/>
        <v>0.42384036204166875</v>
      </c>
      <c r="N388" s="291">
        <f t="shared" ca="1" si="270"/>
        <v>3885271.1099980101</v>
      </c>
      <c r="O388" s="292">
        <f ca="1">(N388-Assumptions!$C$22)/Assumptions!$C$25</f>
        <v>288.95612761179177</v>
      </c>
      <c r="P388" s="11"/>
      <c r="Q388" s="11"/>
      <c r="R388" s="11"/>
      <c r="S388" s="11"/>
      <c r="T388" s="11"/>
    </row>
    <row r="389" spans="1:20" ht="15.75" customHeight="1" x14ac:dyDescent="0.2">
      <c r="A389" s="317"/>
      <c r="B389" s="264"/>
      <c r="C389" s="264"/>
      <c r="D389" s="264"/>
      <c r="E389" s="264"/>
      <c r="F389" s="264"/>
      <c r="G389" s="264"/>
      <c r="H389" s="264"/>
      <c r="I389" s="286">
        <f t="shared" ca="1" si="267"/>
        <v>9.14137167736849E-2</v>
      </c>
      <c r="J389" s="286">
        <f t="shared" ca="1" si="268"/>
        <v>3.5295248841142379E-2</v>
      </c>
      <c r="K389" s="264">
        <f t="shared" ref="K389:M389" ca="1" si="402">RAND()</f>
        <v>0.39750035932817596</v>
      </c>
      <c r="L389" s="264">
        <f t="shared" ca="1" si="402"/>
        <v>0.4828945394553853</v>
      </c>
      <c r="M389" s="264">
        <f t="shared" ca="1" si="402"/>
        <v>0.82911514845166567</v>
      </c>
      <c r="N389" s="287">
        <f t="shared" ca="1" si="270"/>
        <v>2010755.931318538</v>
      </c>
      <c r="O389" s="288">
        <f ca="1">(N389-Assumptions!$C$22)/Assumptions!$C$25</f>
        <v>149.06693517302523</v>
      </c>
      <c r="P389" s="11"/>
      <c r="Q389" s="11"/>
      <c r="R389" s="11"/>
      <c r="S389" s="11"/>
      <c r="T389" s="11"/>
    </row>
    <row r="390" spans="1:20" ht="15.75" customHeight="1" x14ac:dyDescent="0.2">
      <c r="A390" s="289"/>
      <c r="B390" s="270"/>
      <c r="C390" s="270"/>
      <c r="D390" s="270"/>
      <c r="E390" s="270"/>
      <c r="F390" s="270"/>
      <c r="G390" s="270"/>
      <c r="H390" s="270"/>
      <c r="I390" s="290">
        <f t="shared" ca="1" si="267"/>
        <v>9.6260123585520857E-2</v>
      </c>
      <c r="J390" s="290">
        <f t="shared" ca="1" si="268"/>
        <v>5.5E-2</v>
      </c>
      <c r="K390" s="270">
        <f t="shared" ref="K390:M390" ca="1" si="403">RAND()</f>
        <v>0.25288201696413271</v>
      </c>
      <c r="L390" s="270">
        <f t="shared" ca="1" si="403"/>
        <v>0.50349051927790434</v>
      </c>
      <c r="M390" s="270">
        <f t="shared" ca="1" si="403"/>
        <v>0.12572811509746218</v>
      </c>
      <c r="N390" s="291">
        <f t="shared" ca="1" si="270"/>
        <v>2705291.6903144978</v>
      </c>
      <c r="O390" s="292">
        <f ca="1">(N390-Assumptions!$C$22)/Assumptions!$C$25</f>
        <v>200.89796196376849</v>
      </c>
      <c r="P390" s="11"/>
      <c r="Q390" s="11"/>
      <c r="R390" s="11"/>
      <c r="S390" s="11"/>
      <c r="T390" s="11"/>
    </row>
    <row r="391" spans="1:20" ht="15.75" customHeight="1" x14ac:dyDescent="0.2">
      <c r="A391" s="317"/>
      <c r="B391" s="264"/>
      <c r="C391" s="264"/>
      <c r="D391" s="264"/>
      <c r="E391" s="264"/>
      <c r="F391" s="264"/>
      <c r="G391" s="264"/>
      <c r="H391" s="264"/>
      <c r="I391" s="286">
        <f t="shared" ca="1" si="267"/>
        <v>6.824197327413456E-2</v>
      </c>
      <c r="J391" s="286">
        <f t="shared" ca="1" si="268"/>
        <v>2.9533167761673626E-2</v>
      </c>
      <c r="K391" s="264">
        <f t="shared" ref="K391:M391" ca="1" si="404">RAND()</f>
        <v>0.97426943492984774</v>
      </c>
      <c r="L391" s="264">
        <f t="shared" ca="1" si="404"/>
        <v>0.13122981740858053</v>
      </c>
      <c r="M391" s="264">
        <f t="shared" ca="1" si="404"/>
        <v>0.44662792879170388</v>
      </c>
      <c r="N391" s="287">
        <f t="shared" ca="1" si="270"/>
        <v>4993562.6790921437</v>
      </c>
      <c r="O391" s="288">
        <f ca="1">(N391-Assumptions!$C$22)/Assumptions!$C$25</f>
        <v>371.66445366359284</v>
      </c>
      <c r="P391" s="11"/>
      <c r="Q391" s="11"/>
      <c r="R391" s="11"/>
      <c r="S391" s="11"/>
      <c r="T391" s="11"/>
    </row>
    <row r="392" spans="1:20" ht="15.75" customHeight="1" x14ac:dyDescent="0.2">
      <c r="A392" s="289"/>
      <c r="B392" s="270"/>
      <c r="C392" s="270"/>
      <c r="D392" s="270"/>
      <c r="E392" s="270"/>
      <c r="F392" s="270"/>
      <c r="G392" s="270"/>
      <c r="H392" s="270"/>
      <c r="I392" s="290">
        <f t="shared" ca="1" si="267"/>
        <v>9.2935718917656701E-2</v>
      </c>
      <c r="J392" s="290">
        <f t="shared" ca="1" si="268"/>
        <v>5.2031860485521296E-2</v>
      </c>
      <c r="K392" s="270">
        <f t="shared" ref="K392:M392" ca="1" si="405">RAND()</f>
        <v>0.68991990349198506</v>
      </c>
      <c r="L392" s="270">
        <f t="shared" ca="1" si="405"/>
        <v>0.23436616881478056</v>
      </c>
      <c r="M392" s="270">
        <f t="shared" ca="1" si="405"/>
        <v>0.65667597805467393</v>
      </c>
      <c r="N392" s="291">
        <f t="shared" ca="1" si="270"/>
        <v>2207952.8195018712</v>
      </c>
      <c r="O392" s="292">
        <f ca="1">(N392-Assumptions!$C$22)/Assumptions!$C$25</f>
        <v>163.78312085834861</v>
      </c>
      <c r="P392" s="11"/>
      <c r="Q392" s="11"/>
      <c r="R392" s="11"/>
      <c r="S392" s="11"/>
      <c r="T392" s="11"/>
    </row>
    <row r="393" spans="1:20" ht="15.75" customHeight="1" x14ac:dyDescent="0.2">
      <c r="A393" s="317"/>
      <c r="B393" s="264"/>
      <c r="C393" s="264"/>
      <c r="D393" s="264"/>
      <c r="E393" s="264"/>
      <c r="F393" s="264"/>
      <c r="G393" s="264"/>
      <c r="H393" s="264"/>
      <c r="I393" s="286">
        <f t="shared" ca="1" si="267"/>
        <v>9.7235351978456244E-2</v>
      </c>
      <c r="J393" s="286">
        <f t="shared" ca="1" si="268"/>
        <v>3.5902127081941293E-2</v>
      </c>
      <c r="K393" s="264">
        <f t="shared" ref="K393:M393" ca="1" si="406">RAND()</f>
        <v>0.52358175448595801</v>
      </c>
      <c r="L393" s="264">
        <f t="shared" ca="1" si="406"/>
        <v>0.26375971307471802</v>
      </c>
      <c r="M393" s="264">
        <f t="shared" ca="1" si="406"/>
        <v>0.39697375279433578</v>
      </c>
      <c r="N393" s="287">
        <f t="shared" ca="1" si="270"/>
        <v>1452620.7765766932</v>
      </c>
      <c r="O393" s="288">
        <f ca="1">(N393-Assumptions!$C$22)/Assumptions!$C$25</f>
        <v>107.41505795348456</v>
      </c>
      <c r="P393" s="11"/>
      <c r="Q393" s="11"/>
      <c r="R393" s="11"/>
      <c r="S393" s="11"/>
      <c r="T393" s="11"/>
    </row>
    <row r="394" spans="1:20" ht="15.75" customHeight="1" x14ac:dyDescent="0.2">
      <c r="A394" s="289"/>
      <c r="B394" s="270"/>
      <c r="C394" s="270"/>
      <c r="D394" s="270"/>
      <c r="E394" s="270"/>
      <c r="F394" s="270"/>
      <c r="G394" s="270"/>
      <c r="H394" s="270"/>
      <c r="I394" s="290">
        <f t="shared" ca="1" si="267"/>
        <v>9.8602390007936691E-2</v>
      </c>
      <c r="J394" s="290">
        <f t="shared" ca="1" si="268"/>
        <v>4.3871227143985954E-2</v>
      </c>
      <c r="K394" s="270">
        <f t="shared" ref="K394:M394" ca="1" si="407">RAND()</f>
        <v>0.10956533811665914</v>
      </c>
      <c r="L394" s="270">
        <f t="shared" ca="1" si="407"/>
        <v>0.27275378920521909</v>
      </c>
      <c r="M394" s="270">
        <f t="shared" ca="1" si="407"/>
        <v>0.90863147173811043</v>
      </c>
      <c r="N394" s="291">
        <f t="shared" ca="1" si="270"/>
        <v>366490.74236844573</v>
      </c>
      <c r="O394" s="292">
        <f ca="1">(N394-Assumptions!$C$22)/Assumptions!$C$25</f>
        <v>26.36057778868998</v>
      </c>
      <c r="P394" s="11"/>
      <c r="Q394" s="11"/>
      <c r="R394" s="11"/>
      <c r="S394" s="11"/>
      <c r="T394" s="11"/>
    </row>
    <row r="395" spans="1:20" ht="15.75" customHeight="1" x14ac:dyDescent="0.2">
      <c r="A395" s="317"/>
      <c r="B395" s="264"/>
      <c r="C395" s="264"/>
      <c r="D395" s="264"/>
      <c r="E395" s="264"/>
      <c r="F395" s="264"/>
      <c r="G395" s="264"/>
      <c r="H395" s="264"/>
      <c r="I395" s="286">
        <f t="shared" ca="1" si="267"/>
        <v>8.9386346074248696E-2</v>
      </c>
      <c r="J395" s="286">
        <f t="shared" ca="1" si="268"/>
        <v>5.3313196001291377E-2</v>
      </c>
      <c r="K395" s="264">
        <f t="shared" ref="K395:M395" ca="1" si="408">RAND()</f>
        <v>0.81833869070306886</v>
      </c>
      <c r="L395" s="264">
        <f t="shared" ca="1" si="408"/>
        <v>0.27243607927068481</v>
      </c>
      <c r="M395" s="264">
        <f t="shared" ca="1" si="408"/>
        <v>0.41086027019052507</v>
      </c>
      <c r="N395" s="287">
        <f t="shared" ca="1" si="270"/>
        <v>5358413.2843493205</v>
      </c>
      <c r="O395" s="288">
        <f ca="1">(N395-Assumptions!$C$22)/Assumptions!$C$25</f>
        <v>398.89211077233733</v>
      </c>
      <c r="P395" s="11"/>
      <c r="Q395" s="11"/>
      <c r="R395" s="11"/>
      <c r="S395" s="11"/>
      <c r="T395" s="11"/>
    </row>
    <row r="396" spans="1:20" ht="15.75" customHeight="1" x14ac:dyDescent="0.2">
      <c r="A396" s="289"/>
      <c r="B396" s="270"/>
      <c r="C396" s="270"/>
      <c r="D396" s="270"/>
      <c r="E396" s="270"/>
      <c r="F396" s="270"/>
      <c r="G396" s="270"/>
      <c r="H396" s="270"/>
      <c r="I396" s="290">
        <f t="shared" ca="1" si="267"/>
        <v>9.3338875873978169E-2</v>
      </c>
      <c r="J396" s="290">
        <f t="shared" ca="1" si="268"/>
        <v>3.8070706648612888E-2</v>
      </c>
      <c r="K396" s="270">
        <f t="shared" ref="K396:M396" ca="1" si="409">RAND()</f>
        <v>2.197297926458841E-2</v>
      </c>
      <c r="L396" s="270">
        <f t="shared" ca="1" si="409"/>
        <v>0.36063067841360019</v>
      </c>
      <c r="M396" s="270">
        <f t="shared" ca="1" si="409"/>
        <v>0.20453318311954982</v>
      </c>
      <c r="N396" s="291">
        <f t="shared" ca="1" si="270"/>
        <v>702901.29485874414</v>
      </c>
      <c r="O396" s="292">
        <f ca="1">(N396-Assumptions!$C$22)/Assumptions!$C$25</f>
        <v>51.465842899906278</v>
      </c>
      <c r="P396" s="11"/>
      <c r="Q396" s="11"/>
      <c r="R396" s="11"/>
      <c r="S396" s="11"/>
      <c r="T396" s="11"/>
    </row>
    <row r="397" spans="1:20" ht="15.75" customHeight="1" x14ac:dyDescent="0.2">
      <c r="A397" s="317"/>
      <c r="B397" s="264"/>
      <c r="C397" s="264"/>
      <c r="D397" s="264"/>
      <c r="E397" s="264"/>
      <c r="F397" s="264"/>
      <c r="G397" s="264"/>
      <c r="H397" s="264"/>
      <c r="I397" s="286">
        <f t="shared" ca="1" si="267"/>
        <v>6.9380319074588248E-2</v>
      </c>
      <c r="J397" s="286">
        <f t="shared" ca="1" si="268"/>
        <v>5.5E-2</v>
      </c>
      <c r="K397" s="264">
        <f t="shared" ref="K397:M397" ca="1" si="410">RAND()</f>
        <v>0.73296220170642867</v>
      </c>
      <c r="L397" s="264">
        <f t="shared" ca="1" si="410"/>
        <v>0.8264803153200444</v>
      </c>
      <c r="M397" s="264">
        <f t="shared" ca="1" si="410"/>
        <v>7.4952146047525869E-2</v>
      </c>
      <c r="N397" s="287">
        <f t="shared" ca="1" si="270"/>
        <v>5648989.8218359249</v>
      </c>
      <c r="O397" s="288">
        <f ca="1">(N397-Assumptions!$C$22)/Assumptions!$C$25</f>
        <v>420.57692700268097</v>
      </c>
      <c r="P397" s="11"/>
      <c r="Q397" s="11"/>
      <c r="R397" s="11"/>
      <c r="S397" s="11"/>
      <c r="T397" s="11"/>
    </row>
    <row r="398" spans="1:20" ht="15.75" customHeight="1" x14ac:dyDescent="0.2">
      <c r="A398" s="289"/>
      <c r="B398" s="270"/>
      <c r="C398" s="270"/>
      <c r="D398" s="270"/>
      <c r="E398" s="270"/>
      <c r="F398" s="270"/>
      <c r="G398" s="270"/>
      <c r="H398" s="270"/>
      <c r="I398" s="290">
        <f t="shared" ca="1" si="267"/>
        <v>9.432808144220961E-2</v>
      </c>
      <c r="J398" s="290">
        <f t="shared" ca="1" si="268"/>
        <v>3.704637361234954E-2</v>
      </c>
      <c r="K398" s="270">
        <f t="shared" ref="K398:M398" ca="1" si="411">RAND()</f>
        <v>9.2900219951282281E-2</v>
      </c>
      <c r="L398" s="270">
        <f t="shared" ca="1" si="411"/>
        <v>0.95872931843850917</v>
      </c>
      <c r="M398" s="270">
        <f t="shared" ca="1" si="411"/>
        <v>0.93993006784323641</v>
      </c>
      <c r="N398" s="291">
        <f t="shared" ca="1" si="270"/>
        <v>1260250.3663104135</v>
      </c>
      <c r="O398" s="292">
        <f ca="1">(N398-Assumptions!$C$22)/Assumptions!$C$25</f>
        <v>93.059057187344294</v>
      </c>
      <c r="P398" s="11"/>
      <c r="Q398" s="11"/>
      <c r="R398" s="11"/>
      <c r="S398" s="11"/>
      <c r="T398" s="11"/>
    </row>
    <row r="399" spans="1:20" ht="15.75" customHeight="1" x14ac:dyDescent="0.2">
      <c r="A399" s="317"/>
      <c r="B399" s="264"/>
      <c r="C399" s="264"/>
      <c r="D399" s="264"/>
      <c r="E399" s="264"/>
      <c r="F399" s="264"/>
      <c r="G399" s="264"/>
      <c r="H399" s="264"/>
      <c r="I399" s="286">
        <f t="shared" ca="1" si="267"/>
        <v>7.8450089679647395E-2</v>
      </c>
      <c r="J399" s="286">
        <f t="shared" ca="1" si="268"/>
        <v>2.3271885944922306E-2</v>
      </c>
      <c r="K399" s="264">
        <f t="shared" ref="K399:M399" ca="1" si="412">RAND()</f>
        <v>0.18493617575307708</v>
      </c>
      <c r="L399" s="264">
        <f t="shared" ca="1" si="412"/>
        <v>0.23094983217218501</v>
      </c>
      <c r="M399" s="264">
        <f t="shared" ca="1" si="412"/>
        <v>0.17195721138009223</v>
      </c>
      <c r="N399" s="287">
        <f t="shared" ca="1" si="270"/>
        <v>295792.79335220053</v>
      </c>
      <c r="O399" s="288">
        <f ca="1">(N399-Assumptions!$C$22)/Assumptions!$C$25</f>
        <v>21.084611444194071</v>
      </c>
      <c r="P399" s="11"/>
      <c r="Q399" s="11"/>
      <c r="R399" s="11"/>
      <c r="S399" s="11"/>
      <c r="T399" s="11"/>
    </row>
    <row r="400" spans="1:20" ht="15.75" customHeight="1" x14ac:dyDescent="0.2">
      <c r="A400" s="289"/>
      <c r="B400" s="270"/>
      <c r="C400" s="270"/>
      <c r="D400" s="270"/>
      <c r="E400" s="270"/>
      <c r="F400" s="270"/>
      <c r="G400" s="270"/>
      <c r="H400" s="270"/>
      <c r="I400" s="290">
        <f t="shared" ca="1" si="267"/>
        <v>0.11526129029916955</v>
      </c>
      <c r="J400" s="290">
        <f t="shared" ca="1" si="268"/>
        <v>5.5E-2</v>
      </c>
      <c r="K400" s="270">
        <f t="shared" ref="K400:M400" ca="1" si="413">RAND()</f>
        <v>0.83261245398591854</v>
      </c>
      <c r="L400" s="270">
        <f t="shared" ca="1" si="413"/>
        <v>0.96502687563065936</v>
      </c>
      <c r="M400" s="270">
        <f t="shared" ca="1" si="413"/>
        <v>3.8516305170005816E-2</v>
      </c>
      <c r="N400" s="291">
        <f t="shared" ca="1" si="270"/>
        <v>4072692.0068854378</v>
      </c>
      <c r="O400" s="292">
        <f ca="1">(N400-Assumptions!$C$22)/Assumptions!$C$25</f>
        <v>302.9427617078685</v>
      </c>
      <c r="P400" s="11"/>
      <c r="Q400" s="11"/>
      <c r="R400" s="11"/>
      <c r="S400" s="11"/>
      <c r="T400" s="11"/>
    </row>
    <row r="401" spans="1:20" ht="15.75" customHeight="1" x14ac:dyDescent="0.2">
      <c r="A401" s="317"/>
      <c r="B401" s="264"/>
      <c r="C401" s="264"/>
      <c r="D401" s="264"/>
      <c r="E401" s="264"/>
      <c r="F401" s="264"/>
      <c r="G401" s="264"/>
      <c r="H401" s="264"/>
      <c r="I401" s="286">
        <f t="shared" ca="1" si="267"/>
        <v>6.8118564951182348E-2</v>
      </c>
      <c r="J401" s="286">
        <f t="shared" ca="1" si="268"/>
        <v>4.3877863672294452E-2</v>
      </c>
      <c r="K401" s="264">
        <f t="shared" ref="K401:M401" ca="1" si="414">RAND()</f>
        <v>0.67056553448464962</v>
      </c>
      <c r="L401" s="264">
        <f t="shared" ca="1" si="414"/>
        <v>0.41834777310590854</v>
      </c>
      <c r="M401" s="264">
        <f t="shared" ca="1" si="414"/>
        <v>0.48557178397067002</v>
      </c>
      <c r="N401" s="287">
        <f t="shared" ca="1" si="270"/>
        <v>4464826.7790903514</v>
      </c>
      <c r="O401" s="288">
        <f ca="1">(N401-Assumptions!$C$22)/Assumptions!$C$25</f>
        <v>332.20655067838442</v>
      </c>
      <c r="P401" s="11"/>
      <c r="Q401" s="11"/>
      <c r="R401" s="11"/>
      <c r="S401" s="11"/>
      <c r="T401" s="11"/>
    </row>
    <row r="402" spans="1:20" ht="15.75" customHeight="1" x14ac:dyDescent="0.2">
      <c r="A402" s="289"/>
      <c r="B402" s="270"/>
      <c r="C402" s="270"/>
      <c r="D402" s="270"/>
      <c r="E402" s="270"/>
      <c r="F402" s="270"/>
      <c r="G402" s="270"/>
      <c r="H402" s="270"/>
      <c r="I402" s="290">
        <f t="shared" ca="1" si="267"/>
        <v>9.2678450601838921E-2</v>
      </c>
      <c r="J402" s="290">
        <f t="shared" ca="1" si="268"/>
        <v>0.02</v>
      </c>
      <c r="K402" s="270">
        <f t="shared" ref="K402:M402" ca="1" si="415">RAND()</f>
        <v>0.49951439643547135</v>
      </c>
      <c r="L402" s="270">
        <f t="shared" ca="1" si="415"/>
        <v>0.95023391506569976</v>
      </c>
      <c r="M402" s="270">
        <f t="shared" ca="1" si="415"/>
        <v>0.45845001256315998</v>
      </c>
      <c r="N402" s="291">
        <f t="shared" ca="1" si="270"/>
        <v>1943144.692497405</v>
      </c>
      <c r="O402" s="292">
        <f ca="1">(N402-Assumptions!$C$22)/Assumptions!$C$25</f>
        <v>144.02132033562725</v>
      </c>
      <c r="P402" s="11"/>
      <c r="Q402" s="11"/>
      <c r="R402" s="11"/>
      <c r="S402" s="11"/>
      <c r="T402" s="11"/>
    </row>
    <row r="403" spans="1:20" ht="15.75" customHeight="1" x14ac:dyDescent="0.2">
      <c r="A403" s="317"/>
      <c r="B403" s="264"/>
      <c r="C403" s="264"/>
      <c r="D403" s="264"/>
      <c r="E403" s="264"/>
      <c r="F403" s="264"/>
      <c r="G403" s="264"/>
      <c r="H403" s="264"/>
      <c r="I403" s="286">
        <f t="shared" ca="1" si="267"/>
        <v>9.1623496854755723E-2</v>
      </c>
      <c r="J403" s="286">
        <f t="shared" ca="1" si="268"/>
        <v>2.3951110890816047E-2</v>
      </c>
      <c r="K403" s="264">
        <f t="shared" ref="K403:M403" ca="1" si="416">RAND()</f>
        <v>0.36340422350267154</v>
      </c>
      <c r="L403" s="264">
        <f t="shared" ca="1" si="416"/>
        <v>0.38004293347915319</v>
      </c>
      <c r="M403" s="264">
        <f t="shared" ca="1" si="416"/>
        <v>0.39011041663527068</v>
      </c>
      <c r="N403" s="287">
        <f t="shared" ca="1" si="270"/>
        <v>1649427.1317216104</v>
      </c>
      <c r="O403" s="288">
        <f ca="1">(N403-Assumptions!$C$22)/Assumptions!$C$25</f>
        <v>122.10209938220973</v>
      </c>
      <c r="P403" s="11"/>
      <c r="Q403" s="11"/>
      <c r="R403" s="11"/>
      <c r="S403" s="11"/>
      <c r="T403" s="11"/>
    </row>
    <row r="404" spans="1:20" ht="15.75" customHeight="1" x14ac:dyDescent="0.2">
      <c r="A404" s="289"/>
      <c r="B404" s="270"/>
      <c r="C404" s="270"/>
      <c r="D404" s="270"/>
      <c r="E404" s="270"/>
      <c r="F404" s="270"/>
      <c r="G404" s="270"/>
      <c r="H404" s="270"/>
      <c r="I404" s="290">
        <f t="shared" ca="1" si="267"/>
        <v>0.11550038440891515</v>
      </c>
      <c r="J404" s="290">
        <f t="shared" ca="1" si="268"/>
        <v>4.7495456784397455E-2</v>
      </c>
      <c r="K404" s="270">
        <f t="shared" ref="K404:M404" ca="1" si="417">RAND()</f>
        <v>0.58106919917603805</v>
      </c>
      <c r="L404" s="270">
        <f t="shared" ca="1" si="417"/>
        <v>0.8723864807345223</v>
      </c>
      <c r="M404" s="270">
        <f t="shared" ca="1" si="417"/>
        <v>0.84739629936148153</v>
      </c>
      <c r="N404" s="291">
        <f t="shared" ca="1" si="270"/>
        <v>2094622.0119077531</v>
      </c>
      <c r="O404" s="292">
        <f ca="1">(N404-Assumptions!$C$22)/Assumptions!$C$25</f>
        <v>155.32559790356368</v>
      </c>
      <c r="P404" s="11"/>
      <c r="Q404" s="11"/>
      <c r="R404" s="11"/>
      <c r="S404" s="11"/>
      <c r="T404" s="11"/>
    </row>
    <row r="405" spans="1:20" ht="15.75" customHeight="1" x14ac:dyDescent="0.2">
      <c r="A405" s="317"/>
      <c r="B405" s="264"/>
      <c r="C405" s="264"/>
      <c r="D405" s="264"/>
      <c r="E405" s="264"/>
      <c r="F405" s="264"/>
      <c r="G405" s="264"/>
      <c r="H405" s="264"/>
      <c r="I405" s="286">
        <f t="shared" ca="1" si="267"/>
        <v>0.11596574608115692</v>
      </c>
      <c r="J405" s="286">
        <f t="shared" ca="1" si="268"/>
        <v>4.2416582485767865E-2</v>
      </c>
      <c r="K405" s="264">
        <f t="shared" ref="K405:M405" ca="1" si="418">RAND()</f>
        <v>0.98827676609049697</v>
      </c>
      <c r="L405" s="264">
        <f t="shared" ca="1" si="418"/>
        <v>0.43234373629069911</v>
      </c>
      <c r="M405" s="264">
        <f t="shared" ca="1" si="418"/>
        <v>0.1077442751143155</v>
      </c>
      <c r="N405" s="287">
        <f t="shared" ca="1" si="270"/>
        <v>2934385.5008967328</v>
      </c>
      <c r="O405" s="288">
        <f ca="1">(N405-Assumptions!$C$22)/Assumptions!$C$25</f>
        <v>217.99451499229349</v>
      </c>
      <c r="P405" s="11"/>
      <c r="Q405" s="11"/>
      <c r="R405" s="11"/>
      <c r="S405" s="11"/>
      <c r="T405" s="11"/>
    </row>
    <row r="406" spans="1:20" ht="15.75" customHeight="1" x14ac:dyDescent="0.2">
      <c r="A406" s="289"/>
      <c r="B406" s="270"/>
      <c r="C406" s="270"/>
      <c r="D406" s="270"/>
      <c r="E406" s="270"/>
      <c r="F406" s="270"/>
      <c r="G406" s="270"/>
      <c r="H406" s="270"/>
      <c r="I406" s="290">
        <f t="shared" ca="1" si="267"/>
        <v>6.447535991777692E-2</v>
      </c>
      <c r="J406" s="290">
        <f t="shared" ca="1" si="268"/>
        <v>4.6526630433104565E-2</v>
      </c>
      <c r="K406" s="270">
        <f t="shared" ref="K406:M406" ca="1" si="419">RAND()</f>
        <v>0.54641150740252076</v>
      </c>
      <c r="L406" s="270">
        <f t="shared" ca="1" si="419"/>
        <v>0.77843466312843357</v>
      </c>
      <c r="M406" s="270">
        <f t="shared" ca="1" si="419"/>
        <v>0.47174035909604273</v>
      </c>
      <c r="N406" s="291">
        <f t="shared" ca="1" si="270"/>
        <v>4464826.7790903514</v>
      </c>
      <c r="O406" s="292">
        <f ca="1">(N406-Assumptions!$C$22)/Assumptions!$C$25</f>
        <v>332.20655067838442</v>
      </c>
      <c r="P406" s="11"/>
      <c r="Q406" s="11"/>
      <c r="R406" s="11"/>
      <c r="S406" s="11"/>
      <c r="T406" s="11"/>
    </row>
    <row r="407" spans="1:20" ht="15.75" customHeight="1" x14ac:dyDescent="0.2">
      <c r="A407" s="317"/>
      <c r="B407" s="264"/>
      <c r="C407" s="264"/>
      <c r="D407" s="264"/>
      <c r="E407" s="264"/>
      <c r="F407" s="264"/>
      <c r="G407" s="264"/>
      <c r="H407" s="264"/>
      <c r="I407" s="286">
        <f t="shared" ca="1" si="267"/>
        <v>8.2268811193285413E-2</v>
      </c>
      <c r="J407" s="286">
        <f t="shared" ca="1" si="268"/>
        <v>3.3000653985522391E-2</v>
      </c>
      <c r="K407" s="264">
        <f t="shared" ref="K407:M407" ca="1" si="420">RAND()</f>
        <v>0.21498260709085393</v>
      </c>
      <c r="L407" s="264">
        <f t="shared" ca="1" si="420"/>
        <v>0.6788255351662652</v>
      </c>
      <c r="M407" s="264">
        <f t="shared" ca="1" si="420"/>
        <v>0.48621871668367</v>
      </c>
      <c r="N407" s="287">
        <f t="shared" ca="1" si="270"/>
        <v>2265574.2735933117</v>
      </c>
      <c r="O407" s="288">
        <f ca="1">(N407-Assumptions!$C$22)/Assumptions!$C$25</f>
        <v>168.0832293726352</v>
      </c>
      <c r="P407" s="11"/>
      <c r="Q407" s="11"/>
      <c r="R407" s="11"/>
      <c r="S407" s="11"/>
      <c r="T407" s="11"/>
    </row>
    <row r="408" spans="1:20" ht="15.75" customHeight="1" x14ac:dyDescent="0.2">
      <c r="A408" s="289"/>
      <c r="B408" s="270"/>
      <c r="C408" s="270"/>
      <c r="D408" s="270"/>
      <c r="E408" s="270"/>
      <c r="F408" s="270"/>
      <c r="G408" s="270"/>
      <c r="H408" s="270"/>
      <c r="I408" s="290">
        <f t="shared" ca="1" si="267"/>
        <v>0.10612117652151652</v>
      </c>
      <c r="J408" s="290">
        <f t="shared" ca="1" si="268"/>
        <v>3.2636459268055654E-2</v>
      </c>
      <c r="K408" s="270">
        <f t="shared" ref="K408:M408" ca="1" si="421">RAND()</f>
        <v>1.4455580944288893E-2</v>
      </c>
      <c r="L408" s="270">
        <f t="shared" ca="1" si="421"/>
        <v>0.12645628536906195</v>
      </c>
      <c r="M408" s="270">
        <f t="shared" ca="1" si="421"/>
        <v>0.60323485569753665</v>
      </c>
      <c r="N408" s="291">
        <f t="shared" ca="1" si="270"/>
        <v>238705.24981349471</v>
      </c>
      <c r="O408" s="292">
        <f ca="1">(N408-Assumptions!$C$22)/Assumptions!$C$25</f>
        <v>16.824347001007069</v>
      </c>
      <c r="P408" s="11"/>
      <c r="Q408" s="11"/>
      <c r="R408" s="11"/>
      <c r="S408" s="11"/>
      <c r="T408" s="11"/>
    </row>
    <row r="409" spans="1:20" ht="15.75" customHeight="1" x14ac:dyDescent="0.2">
      <c r="A409" s="317"/>
      <c r="B409" s="264"/>
      <c r="C409" s="264"/>
      <c r="D409" s="264"/>
      <c r="E409" s="264"/>
      <c r="F409" s="264"/>
      <c r="G409" s="264"/>
      <c r="H409" s="264"/>
      <c r="I409" s="286">
        <f t="shared" ca="1" si="267"/>
        <v>8.280933149621543E-2</v>
      </c>
      <c r="J409" s="286">
        <f t="shared" ca="1" si="268"/>
        <v>4.6625896417808996E-2</v>
      </c>
      <c r="K409" s="264">
        <f t="shared" ref="K409:M409" ca="1" si="422">RAND()</f>
        <v>0.80360901378126781</v>
      </c>
      <c r="L409" s="264">
        <f t="shared" ca="1" si="422"/>
        <v>0.44917938854541151</v>
      </c>
      <c r="M409" s="264">
        <f t="shared" ca="1" si="422"/>
        <v>0.56024378267484864</v>
      </c>
      <c r="N409" s="287">
        <f t="shared" ca="1" si="270"/>
        <v>5964652.0234942976</v>
      </c>
      <c r="O409" s="288">
        <f ca="1">(N409-Assumptions!$C$22)/Assumptions!$C$25</f>
        <v>444.13380772345505</v>
      </c>
      <c r="P409" s="11"/>
      <c r="Q409" s="11"/>
      <c r="R409" s="11"/>
      <c r="S409" s="11"/>
      <c r="T409" s="11"/>
    </row>
    <row r="410" spans="1:20" ht="15.75" customHeight="1" x14ac:dyDescent="0.2">
      <c r="A410" s="289"/>
      <c r="B410" s="270"/>
      <c r="C410" s="270"/>
      <c r="D410" s="270"/>
      <c r="E410" s="270"/>
      <c r="F410" s="270"/>
      <c r="G410" s="270"/>
      <c r="H410" s="270"/>
      <c r="I410" s="290">
        <f t="shared" ca="1" si="267"/>
        <v>7.5143772662139049E-2</v>
      </c>
      <c r="J410" s="290">
        <f t="shared" ca="1" si="268"/>
        <v>3.5284479701659155E-2</v>
      </c>
      <c r="K410" s="270">
        <f t="shared" ref="K410:M410" ca="1" si="423">RAND()</f>
        <v>0.10335326736023442</v>
      </c>
      <c r="L410" s="270">
        <f t="shared" ca="1" si="423"/>
        <v>0.66296563346746373</v>
      </c>
      <c r="M410" s="270">
        <f t="shared" ca="1" si="423"/>
        <v>0.83753021307319331</v>
      </c>
      <c r="N410" s="291">
        <f t="shared" ca="1" si="270"/>
        <v>1005234.6018108918</v>
      </c>
      <c r="O410" s="292">
        <f ca="1">(N410-Assumptions!$C$22)/Assumptions!$C$25</f>
        <v>74.028029985887443</v>
      </c>
      <c r="P410" s="11"/>
      <c r="Q410" s="11"/>
      <c r="R410" s="11"/>
      <c r="S410" s="11"/>
      <c r="T410" s="11"/>
    </row>
    <row r="411" spans="1:20" ht="15.75" customHeight="1" x14ac:dyDescent="0.2">
      <c r="A411" s="317"/>
      <c r="B411" s="264"/>
      <c r="C411" s="264"/>
      <c r="D411" s="264"/>
      <c r="E411" s="264"/>
      <c r="F411" s="264"/>
      <c r="G411" s="264"/>
      <c r="H411" s="264"/>
      <c r="I411" s="286">
        <f t="shared" ca="1" si="267"/>
        <v>9.5274448981051696E-2</v>
      </c>
      <c r="J411" s="286">
        <f t="shared" ca="1" si="268"/>
        <v>4.712801127683805E-2</v>
      </c>
      <c r="K411" s="264">
        <f t="shared" ref="K411:M411" ca="1" si="424">RAND()</f>
        <v>0.33132756470092273</v>
      </c>
      <c r="L411" s="264">
        <f t="shared" ca="1" si="424"/>
        <v>0.97521350849820831</v>
      </c>
      <c r="M411" s="264">
        <f t="shared" ca="1" si="424"/>
        <v>0.49938901647738543</v>
      </c>
      <c r="N411" s="287">
        <f t="shared" ca="1" si="270"/>
        <v>2933233.532530664</v>
      </c>
      <c r="O411" s="288">
        <f ca="1">(N411-Assumptions!$C$22)/Assumptions!$C$25</f>
        <v>217.9085472037809</v>
      </c>
      <c r="P411" s="11"/>
      <c r="Q411" s="11"/>
      <c r="R411" s="11"/>
      <c r="S411" s="11"/>
      <c r="T411" s="11"/>
    </row>
    <row r="412" spans="1:20" ht="15.75" customHeight="1" x14ac:dyDescent="0.2">
      <c r="A412" s="289"/>
      <c r="B412" s="270"/>
      <c r="C412" s="270"/>
      <c r="D412" s="270"/>
      <c r="E412" s="270"/>
      <c r="F412" s="270"/>
      <c r="G412" s="270"/>
      <c r="H412" s="270"/>
      <c r="I412" s="290">
        <f t="shared" ca="1" si="267"/>
        <v>0.10211120360705213</v>
      </c>
      <c r="J412" s="290">
        <f t="shared" ca="1" si="268"/>
        <v>5.5E-2</v>
      </c>
      <c r="K412" s="270">
        <f t="shared" ref="K412:M412" ca="1" si="425">RAND()</f>
        <v>0.87819822757061006</v>
      </c>
      <c r="L412" s="270">
        <f t="shared" ca="1" si="425"/>
        <v>0.47052421913666664</v>
      </c>
      <c r="M412" s="270">
        <f t="shared" ca="1" si="425"/>
        <v>0.66809957751969595</v>
      </c>
      <c r="N412" s="291">
        <f t="shared" ca="1" si="270"/>
        <v>4607003.3328444296</v>
      </c>
      <c r="O412" s="292">
        <f ca="1">(N412-Assumptions!$C$22)/Assumptions!$C$25</f>
        <v>342.816741257047</v>
      </c>
      <c r="P412" s="11"/>
      <c r="Q412" s="11"/>
      <c r="R412" s="11"/>
      <c r="S412" s="11"/>
      <c r="T412" s="11"/>
    </row>
    <row r="413" spans="1:20" ht="15.75" customHeight="1" x14ac:dyDescent="0.2">
      <c r="A413" s="317"/>
      <c r="B413" s="264"/>
      <c r="C413" s="264"/>
      <c r="D413" s="264"/>
      <c r="E413" s="264"/>
      <c r="F413" s="264"/>
      <c r="G413" s="264"/>
      <c r="H413" s="264"/>
      <c r="I413" s="286">
        <f t="shared" ca="1" si="267"/>
        <v>9.9186382090588401E-2</v>
      </c>
      <c r="J413" s="286">
        <f t="shared" ca="1" si="268"/>
        <v>4.0904165314321637E-2</v>
      </c>
      <c r="K413" s="264">
        <f t="shared" ref="K413:M413" ca="1" si="426">RAND()</f>
        <v>0.82411300956453248</v>
      </c>
      <c r="L413" s="264">
        <f t="shared" ca="1" si="426"/>
        <v>0.37481250475145467</v>
      </c>
      <c r="M413" s="264">
        <f t="shared" ca="1" si="426"/>
        <v>0.68448584050517758</v>
      </c>
      <c r="N413" s="287">
        <f t="shared" ca="1" si="270"/>
        <v>3723974.2075216267</v>
      </c>
      <c r="O413" s="288">
        <f ca="1">(N413-Assumptions!$C$22)/Assumptions!$C$25</f>
        <v>276.91904533743485</v>
      </c>
      <c r="P413" s="11"/>
      <c r="Q413" s="11"/>
      <c r="R413" s="11"/>
      <c r="S413" s="11"/>
      <c r="T413" s="11"/>
    </row>
    <row r="414" spans="1:20" ht="15.75" customHeight="1" x14ac:dyDescent="0.2">
      <c r="A414" s="289"/>
      <c r="B414" s="270"/>
      <c r="C414" s="270"/>
      <c r="D414" s="270"/>
      <c r="E414" s="270"/>
      <c r="F414" s="270"/>
      <c r="G414" s="270"/>
      <c r="H414" s="270"/>
      <c r="I414" s="290">
        <f t="shared" ca="1" si="267"/>
        <v>0.11878828051931278</v>
      </c>
      <c r="J414" s="290">
        <f t="shared" ca="1" si="268"/>
        <v>5.0709901576731088E-2</v>
      </c>
      <c r="K414" s="270">
        <f t="shared" ref="K414:M414" ca="1" si="427">RAND()</f>
        <v>0.71714390444457088</v>
      </c>
      <c r="L414" s="270">
        <f t="shared" ca="1" si="427"/>
        <v>8.1735786658765575E-2</v>
      </c>
      <c r="M414" s="270">
        <f t="shared" ca="1" si="427"/>
        <v>0.53756135880908951</v>
      </c>
      <c r="N414" s="291">
        <f t="shared" ca="1" si="270"/>
        <v>1308696.2140251843</v>
      </c>
      <c r="O414" s="292">
        <f ca="1">(N414-Assumptions!$C$22)/Assumptions!$C$25</f>
        <v>96.674418957103299</v>
      </c>
      <c r="P414" s="11"/>
      <c r="Q414" s="11"/>
      <c r="R414" s="11"/>
      <c r="S414" s="11"/>
      <c r="T414" s="11"/>
    </row>
    <row r="415" spans="1:20" ht="15.75" customHeight="1" x14ac:dyDescent="0.2">
      <c r="A415" s="317"/>
      <c r="B415" s="264"/>
      <c r="C415" s="264"/>
      <c r="D415" s="264"/>
      <c r="E415" s="264"/>
      <c r="F415" s="264"/>
      <c r="G415" s="264"/>
      <c r="H415" s="264"/>
      <c r="I415" s="286">
        <f t="shared" ca="1" si="267"/>
        <v>0.06</v>
      </c>
      <c r="J415" s="286">
        <f t="shared" ca="1" si="268"/>
        <v>4.410029520091089E-2</v>
      </c>
      <c r="K415" s="264">
        <f t="shared" ref="K415:M415" ca="1" si="428">RAND()</f>
        <v>0.28554705973169248</v>
      </c>
      <c r="L415" s="264">
        <f t="shared" ca="1" si="428"/>
        <v>0.91285672007916685</v>
      </c>
      <c r="M415" s="264">
        <f t="shared" ca="1" si="428"/>
        <v>0.56355607029333854</v>
      </c>
      <c r="N415" s="287">
        <f t="shared" ca="1" si="270"/>
        <v>5648989.8218359249</v>
      </c>
      <c r="O415" s="288">
        <f ca="1">(N415-Assumptions!$C$22)/Assumptions!$C$25</f>
        <v>420.57692700268097</v>
      </c>
      <c r="P415" s="11"/>
      <c r="Q415" s="11"/>
      <c r="R415" s="11"/>
      <c r="S415" s="11"/>
      <c r="T415" s="11"/>
    </row>
    <row r="416" spans="1:20" ht="15.75" customHeight="1" x14ac:dyDescent="0.2">
      <c r="A416" s="289"/>
      <c r="B416" s="270"/>
      <c r="C416" s="270"/>
      <c r="D416" s="270"/>
      <c r="E416" s="270"/>
      <c r="F416" s="270"/>
      <c r="G416" s="270"/>
      <c r="H416" s="270"/>
      <c r="I416" s="290">
        <f t="shared" ca="1" si="267"/>
        <v>0.10898367761150694</v>
      </c>
      <c r="J416" s="290">
        <f t="shared" ca="1" si="268"/>
        <v>3.5338408538378559E-2</v>
      </c>
      <c r="K416" s="270">
        <f t="shared" ref="K416:M416" ca="1" si="429">RAND()</f>
        <v>0.24947676849423062</v>
      </c>
      <c r="L416" s="270">
        <f t="shared" ca="1" si="429"/>
        <v>0.86871823172148732</v>
      </c>
      <c r="M416" s="270">
        <f t="shared" ca="1" si="429"/>
        <v>0.3795394842849118</v>
      </c>
      <c r="N416" s="291">
        <f t="shared" ca="1" si="270"/>
        <v>1917634.9998214359</v>
      </c>
      <c r="O416" s="292">
        <f ca="1">(N416-Assumptions!$C$22)/Assumptions!$C$25</f>
        <v>142.11761192697284</v>
      </c>
      <c r="P416" s="11"/>
      <c r="Q416" s="11"/>
      <c r="R416" s="11"/>
      <c r="S416" s="11"/>
      <c r="T416" s="11"/>
    </row>
    <row r="417" spans="1:20" ht="15.75" customHeight="1" x14ac:dyDescent="0.2">
      <c r="A417" s="317"/>
      <c r="B417" s="264"/>
      <c r="C417" s="264"/>
      <c r="D417" s="264"/>
      <c r="E417" s="264"/>
      <c r="F417" s="264"/>
      <c r="G417" s="264"/>
      <c r="H417" s="264"/>
      <c r="I417" s="286">
        <f t="shared" ca="1" si="267"/>
        <v>7.2211250499841215E-2</v>
      </c>
      <c r="J417" s="286">
        <f t="shared" ca="1" si="268"/>
        <v>4.0975126042253569E-2</v>
      </c>
      <c r="K417" s="264">
        <f t="shared" ref="K417:M417" ca="1" si="430">RAND()</f>
        <v>2.9384631605901435E-2</v>
      </c>
      <c r="L417" s="264">
        <f t="shared" ca="1" si="430"/>
        <v>0.45649810932583146</v>
      </c>
      <c r="M417" s="264">
        <f t="shared" ca="1" si="430"/>
        <v>0.25459532045828492</v>
      </c>
      <c r="N417" s="287">
        <f t="shared" ca="1" si="270"/>
        <v>1243690.3869341821</v>
      </c>
      <c r="O417" s="288">
        <f ca="1">(N417-Assumptions!$C$22)/Assumptions!$C$25</f>
        <v>91.823237830909122</v>
      </c>
      <c r="P417" s="11"/>
      <c r="Q417" s="11"/>
      <c r="R417" s="11"/>
      <c r="S417" s="11"/>
      <c r="T417" s="11"/>
    </row>
    <row r="418" spans="1:20" ht="15.75" customHeight="1" x14ac:dyDescent="0.2">
      <c r="A418" s="289"/>
      <c r="B418" s="270"/>
      <c r="C418" s="270"/>
      <c r="D418" s="270"/>
      <c r="E418" s="270"/>
      <c r="F418" s="270"/>
      <c r="G418" s="270"/>
      <c r="H418" s="270"/>
      <c r="I418" s="290">
        <f t="shared" ca="1" si="267"/>
        <v>9.3756542074659388E-2</v>
      </c>
      <c r="J418" s="290">
        <f t="shared" ca="1" si="268"/>
        <v>3.9189093413266811E-2</v>
      </c>
      <c r="K418" s="270">
        <f t="shared" ref="K418:M418" ca="1" si="431">RAND()</f>
        <v>0.60399762626327758</v>
      </c>
      <c r="L418" s="270">
        <f t="shared" ca="1" si="431"/>
        <v>0.81354129197394709</v>
      </c>
      <c r="M418" s="270">
        <f t="shared" ca="1" si="431"/>
        <v>0.81778356041014988</v>
      </c>
      <c r="N418" s="291">
        <f t="shared" ca="1" si="270"/>
        <v>2610432.0765374252</v>
      </c>
      <c r="O418" s="292">
        <f ca="1">(N418-Assumptions!$C$22)/Assumptions!$C$25</f>
        <v>193.81888630876307</v>
      </c>
      <c r="P418" s="11"/>
      <c r="Q418" s="11"/>
      <c r="R418" s="11"/>
      <c r="S418" s="11"/>
      <c r="T418" s="11"/>
    </row>
    <row r="419" spans="1:20" ht="15.75" customHeight="1" x14ac:dyDescent="0.2">
      <c r="A419" s="317"/>
      <c r="B419" s="264"/>
      <c r="C419" s="264"/>
      <c r="D419" s="264"/>
      <c r="E419" s="264"/>
      <c r="F419" s="264"/>
      <c r="G419" s="264"/>
      <c r="H419" s="264"/>
      <c r="I419" s="286">
        <f t="shared" ca="1" si="267"/>
        <v>9.7337380397065687E-2</v>
      </c>
      <c r="J419" s="286">
        <f t="shared" ca="1" si="268"/>
        <v>3.7296489803299616E-2</v>
      </c>
      <c r="K419" s="264">
        <f t="shared" ref="K419:M419" ca="1" si="432">RAND()</f>
        <v>0.32151259754072015</v>
      </c>
      <c r="L419" s="264">
        <f t="shared" ca="1" si="432"/>
        <v>2.2296109900029615E-2</v>
      </c>
      <c r="M419" s="264">
        <f t="shared" ca="1" si="432"/>
        <v>0.69383160855635329</v>
      </c>
      <c r="N419" s="287">
        <f t="shared" ca="1" si="270"/>
        <v>1504204.6955098941</v>
      </c>
      <c r="O419" s="288">
        <f ca="1">(N419-Assumptions!$C$22)/Assumptions!$C$25</f>
        <v>111.26460414252941</v>
      </c>
      <c r="P419" s="11"/>
      <c r="Q419" s="11"/>
      <c r="R419" s="11"/>
      <c r="S419" s="11"/>
      <c r="T419" s="11"/>
    </row>
    <row r="420" spans="1:20" ht="15.75" customHeight="1" x14ac:dyDescent="0.2">
      <c r="A420" s="289"/>
      <c r="B420" s="270"/>
      <c r="C420" s="270"/>
      <c r="D420" s="270"/>
      <c r="E420" s="270"/>
      <c r="F420" s="270"/>
      <c r="G420" s="270"/>
      <c r="H420" s="270"/>
      <c r="I420" s="290">
        <f t="shared" ca="1" si="267"/>
        <v>9.514425620057082E-2</v>
      </c>
      <c r="J420" s="290">
        <f t="shared" ca="1" si="268"/>
        <v>4.7525873117727852E-2</v>
      </c>
      <c r="K420" s="270">
        <f t="shared" ref="K420:M420" ca="1" si="433">RAND()</f>
        <v>0.17997492980307728</v>
      </c>
      <c r="L420" s="270">
        <f t="shared" ca="1" si="433"/>
        <v>0.29890322771168476</v>
      </c>
      <c r="M420" s="270">
        <f t="shared" ca="1" si="433"/>
        <v>0.82848821536030737</v>
      </c>
      <c r="N420" s="291">
        <f t="shared" ca="1" si="270"/>
        <v>368370.0842791014</v>
      </c>
      <c r="O420" s="292">
        <f ca="1">(N420-Assumptions!$C$22)/Assumptions!$C$25</f>
        <v>26.500827185007566</v>
      </c>
      <c r="P420" s="11"/>
      <c r="Q420" s="11"/>
      <c r="R420" s="11"/>
      <c r="S420" s="11"/>
      <c r="T420" s="11"/>
    </row>
    <row r="421" spans="1:20" ht="15.75" customHeight="1" x14ac:dyDescent="0.2">
      <c r="A421" s="317"/>
      <c r="B421" s="264"/>
      <c r="C421" s="264"/>
      <c r="D421" s="264"/>
      <c r="E421" s="264"/>
      <c r="F421" s="264"/>
      <c r="G421" s="264"/>
      <c r="H421" s="264"/>
      <c r="I421" s="286">
        <f t="shared" ca="1" si="267"/>
        <v>7.3948282019975858E-2</v>
      </c>
      <c r="J421" s="286">
        <f t="shared" ca="1" si="268"/>
        <v>4.4548074040969658E-2</v>
      </c>
      <c r="K421" s="264">
        <f t="shared" ref="K421:M421" ca="1" si="434">RAND()</f>
        <v>0.5810796655667323</v>
      </c>
      <c r="L421" s="264">
        <f t="shared" ca="1" si="434"/>
        <v>0.51206470711617691</v>
      </c>
      <c r="M421" s="264">
        <f t="shared" ca="1" si="434"/>
        <v>0.33569852570898684</v>
      </c>
      <c r="N421" s="287">
        <f t="shared" ca="1" si="270"/>
        <v>3796594.5532413833</v>
      </c>
      <c r="O421" s="288">
        <f ca="1">(N421-Assumptions!$C$22)/Assumptions!$C$25</f>
        <v>282.33847412249128</v>
      </c>
      <c r="P421" s="11"/>
      <c r="Q421" s="11"/>
      <c r="R421" s="11"/>
      <c r="S421" s="11"/>
      <c r="T421" s="11"/>
    </row>
    <row r="422" spans="1:20" ht="15.75" customHeight="1" x14ac:dyDescent="0.2">
      <c r="A422" s="289"/>
      <c r="B422" s="270"/>
      <c r="C422" s="270"/>
      <c r="D422" s="270"/>
      <c r="E422" s="270"/>
      <c r="F422" s="270"/>
      <c r="G422" s="270"/>
      <c r="H422" s="270"/>
      <c r="I422" s="290">
        <f t="shared" ca="1" si="267"/>
        <v>0.06</v>
      </c>
      <c r="J422" s="290">
        <f t="shared" ca="1" si="268"/>
        <v>3.7080462298452584E-2</v>
      </c>
      <c r="K422" s="270">
        <f t="shared" ref="K422:M422" ca="1" si="435">RAND()</f>
        <v>0.82750234874101325</v>
      </c>
      <c r="L422" s="270">
        <f t="shared" ca="1" si="435"/>
        <v>2.4227650498638509E-2</v>
      </c>
      <c r="M422" s="270">
        <f t="shared" ca="1" si="435"/>
        <v>0.18312728458789651</v>
      </c>
      <c r="N422" s="291">
        <f t="shared" ca="1" si="270"/>
        <v>7731793.8623704463</v>
      </c>
      <c r="O422" s="292">
        <f ca="1">(N422-Assumptions!$C$22)/Assumptions!$C$25</f>
        <v>576.01006435600345</v>
      </c>
      <c r="P422" s="11"/>
      <c r="Q422" s="11"/>
      <c r="R422" s="11"/>
      <c r="S422" s="11"/>
      <c r="T422" s="11"/>
    </row>
    <row r="423" spans="1:20" ht="15.75" customHeight="1" x14ac:dyDescent="0.2">
      <c r="A423" s="317"/>
      <c r="B423" s="264"/>
      <c r="C423" s="264"/>
      <c r="D423" s="264"/>
      <c r="E423" s="264"/>
      <c r="F423" s="264"/>
      <c r="G423" s="264"/>
      <c r="H423" s="264"/>
      <c r="I423" s="286">
        <f t="shared" ca="1" si="267"/>
        <v>6.396485114644461E-2</v>
      </c>
      <c r="J423" s="286">
        <f t="shared" ca="1" si="268"/>
        <v>3.7542367406786743E-2</v>
      </c>
      <c r="K423" s="264">
        <f t="shared" ref="K423:M423" ca="1" si="436">RAND()</f>
        <v>0.85609608271271531</v>
      </c>
      <c r="L423" s="264">
        <f t="shared" ca="1" si="436"/>
        <v>0.90125005950183057</v>
      </c>
      <c r="M423" s="264">
        <f t="shared" ca="1" si="436"/>
        <v>0.69823828019099865</v>
      </c>
      <c r="N423" s="287">
        <f t="shared" ca="1" si="270"/>
        <v>9334684.4502149262</v>
      </c>
      <c r="O423" s="288">
        <f ca="1">(N423-Assumptions!$C$22)/Assumptions!$C$25</f>
        <v>695.62876494141244</v>
      </c>
      <c r="P423" s="11"/>
      <c r="Q423" s="11"/>
      <c r="R423" s="11"/>
      <c r="S423" s="11"/>
      <c r="T423" s="11"/>
    </row>
    <row r="424" spans="1:20" ht="15.75" customHeight="1" x14ac:dyDescent="0.2">
      <c r="A424" s="289"/>
      <c r="B424" s="270"/>
      <c r="C424" s="270"/>
      <c r="D424" s="270"/>
      <c r="E424" s="270"/>
      <c r="F424" s="270"/>
      <c r="G424" s="270"/>
      <c r="H424" s="270"/>
      <c r="I424" s="290">
        <f t="shared" ca="1" si="267"/>
        <v>8.0133799763411534E-2</v>
      </c>
      <c r="J424" s="290">
        <f t="shared" ca="1" si="268"/>
        <v>4.7801799433358889E-2</v>
      </c>
      <c r="K424" s="270">
        <f t="shared" ref="K424:M424" ca="1" si="437">RAND()</f>
        <v>0.33457806675554103</v>
      </c>
      <c r="L424" s="270">
        <f t="shared" ca="1" si="437"/>
        <v>0.40112885501340934</v>
      </c>
      <c r="M424" s="270">
        <f t="shared" ca="1" si="437"/>
        <v>0.35583735611537315</v>
      </c>
      <c r="N424" s="291">
        <f t="shared" ca="1" si="270"/>
        <v>3452327.9827356432</v>
      </c>
      <c r="O424" s="292">
        <f ca="1">(N424-Assumptions!$C$22)/Assumptions!$C$25</f>
        <v>256.64693901012265</v>
      </c>
      <c r="P424" s="11"/>
      <c r="Q424" s="11"/>
      <c r="R424" s="11"/>
      <c r="S424" s="11"/>
      <c r="T424" s="11"/>
    </row>
    <row r="425" spans="1:20" ht="15.75" customHeight="1" x14ac:dyDescent="0.2">
      <c r="A425" s="317"/>
      <c r="B425" s="264"/>
      <c r="C425" s="264"/>
      <c r="D425" s="264"/>
      <c r="E425" s="264"/>
      <c r="F425" s="264"/>
      <c r="G425" s="264"/>
      <c r="H425" s="264"/>
      <c r="I425" s="286">
        <f t="shared" ca="1" si="267"/>
        <v>7.0933310776198882E-2</v>
      </c>
      <c r="J425" s="286">
        <f t="shared" ca="1" si="268"/>
        <v>2.8723459567073322E-2</v>
      </c>
      <c r="K425" s="264">
        <f t="shared" ref="K425:M425" ca="1" si="438">RAND()</f>
        <v>0.82965715262413486</v>
      </c>
      <c r="L425" s="264">
        <f t="shared" ca="1" si="438"/>
        <v>0.65842121598997727</v>
      </c>
      <c r="M425" s="264">
        <f t="shared" ca="1" si="438"/>
        <v>0.43274884655646217</v>
      </c>
      <c r="N425" s="287">
        <f t="shared" ca="1" si="270"/>
        <v>5113062.308325123</v>
      </c>
      <c r="O425" s="288">
        <f ca="1">(N425-Assumptions!$C$22)/Assumptions!$C$25</f>
        <v>380.58233644217336</v>
      </c>
      <c r="P425" s="11"/>
      <c r="Q425" s="11"/>
      <c r="R425" s="11"/>
      <c r="S425" s="11"/>
      <c r="T425" s="11"/>
    </row>
    <row r="426" spans="1:20" ht="15.75" customHeight="1" x14ac:dyDescent="0.2">
      <c r="A426" s="289"/>
      <c r="B426" s="270"/>
      <c r="C426" s="270"/>
      <c r="D426" s="270"/>
      <c r="E426" s="270"/>
      <c r="F426" s="270"/>
      <c r="G426" s="270"/>
      <c r="H426" s="270"/>
      <c r="I426" s="290">
        <f t="shared" ca="1" si="267"/>
        <v>9.8344822880049865E-2</v>
      </c>
      <c r="J426" s="290">
        <f t="shared" ca="1" si="268"/>
        <v>4.4117118363924762E-2</v>
      </c>
      <c r="K426" s="270">
        <f t="shared" ref="K426:M426" ca="1" si="439">RAND()</f>
        <v>0.58852713966415149</v>
      </c>
      <c r="L426" s="270">
        <f t="shared" ca="1" si="439"/>
        <v>0.20344581392615757</v>
      </c>
      <c r="M426" s="270">
        <f t="shared" ca="1" si="439"/>
        <v>0.78341178158031222</v>
      </c>
      <c r="N426" s="291">
        <f t="shared" ca="1" si="270"/>
        <v>1665454.7773985735</v>
      </c>
      <c r="O426" s="292">
        <f ca="1">(N426-Assumptions!$C$22)/Assumptions!$C$25</f>
        <v>123.29819234317712</v>
      </c>
      <c r="P426" s="11"/>
      <c r="Q426" s="11"/>
      <c r="R426" s="11"/>
      <c r="S426" s="11"/>
      <c r="T426" s="11"/>
    </row>
    <row r="427" spans="1:20" ht="15.75" customHeight="1" x14ac:dyDescent="0.2">
      <c r="A427" s="317"/>
      <c r="B427" s="264"/>
      <c r="C427" s="264"/>
      <c r="D427" s="264"/>
      <c r="E427" s="264"/>
      <c r="F427" s="264"/>
      <c r="G427" s="264"/>
      <c r="H427" s="264"/>
      <c r="I427" s="286">
        <f t="shared" ca="1" si="267"/>
        <v>7.0174305697829675E-2</v>
      </c>
      <c r="J427" s="286">
        <f t="shared" ca="1" si="268"/>
        <v>3.4987916511904395E-2</v>
      </c>
      <c r="K427" s="264">
        <f t="shared" ref="K427:M427" ca="1" si="440">RAND()</f>
        <v>0.16631569930974388</v>
      </c>
      <c r="L427" s="264">
        <f t="shared" ca="1" si="440"/>
        <v>0.63288735604764423</v>
      </c>
      <c r="M427" s="264">
        <f t="shared" ca="1" si="440"/>
        <v>9.2747592311214433E-2</v>
      </c>
      <c r="N427" s="287">
        <f t="shared" ca="1" si="270"/>
        <v>1104065.1971336934</v>
      </c>
      <c r="O427" s="288">
        <f ca="1">(N427-Assumptions!$C$22)/Assumptions!$C$25</f>
        <v>81.403447547290554</v>
      </c>
      <c r="P427" s="11"/>
      <c r="Q427" s="11"/>
      <c r="R427" s="11"/>
      <c r="S427" s="11"/>
      <c r="T427" s="11"/>
    </row>
    <row r="428" spans="1:20" ht="15.75" customHeight="1" x14ac:dyDescent="0.2">
      <c r="A428" s="289"/>
      <c r="B428" s="270"/>
      <c r="C428" s="270"/>
      <c r="D428" s="270"/>
      <c r="E428" s="270"/>
      <c r="F428" s="270"/>
      <c r="G428" s="270"/>
      <c r="H428" s="270"/>
      <c r="I428" s="290">
        <f t="shared" ca="1" si="267"/>
        <v>0.12213862524890676</v>
      </c>
      <c r="J428" s="290">
        <f t="shared" ca="1" si="268"/>
        <v>4.6148007552786578E-2</v>
      </c>
      <c r="K428" s="270">
        <f t="shared" ref="K428:M428" ca="1" si="441">RAND()</f>
        <v>0.67374258267061982</v>
      </c>
      <c r="L428" s="270">
        <f t="shared" ca="1" si="441"/>
        <v>5.2169412124013492E-2</v>
      </c>
      <c r="M428" s="270">
        <f t="shared" ca="1" si="441"/>
        <v>0.2217155821726402</v>
      </c>
      <c r="N428" s="291">
        <f t="shared" ca="1" si="270"/>
        <v>1172433.1171435833</v>
      </c>
      <c r="O428" s="292">
        <f ca="1">(N428-Assumptions!$C$22)/Assumptions!$C$25</f>
        <v>86.505531130118158</v>
      </c>
      <c r="P428" s="11"/>
      <c r="Q428" s="11"/>
      <c r="R428" s="11"/>
      <c r="S428" s="11"/>
      <c r="T428" s="11"/>
    </row>
    <row r="429" spans="1:20" ht="15.75" customHeight="1" x14ac:dyDescent="0.2">
      <c r="A429" s="317"/>
      <c r="B429" s="264"/>
      <c r="C429" s="264"/>
      <c r="D429" s="264"/>
      <c r="E429" s="264"/>
      <c r="F429" s="264"/>
      <c r="G429" s="264"/>
      <c r="H429" s="264"/>
      <c r="I429" s="286">
        <f t="shared" ca="1" si="267"/>
        <v>8.6051453539351161E-2</v>
      </c>
      <c r="J429" s="286">
        <f t="shared" ca="1" si="268"/>
        <v>4.561430399375966E-2</v>
      </c>
      <c r="K429" s="264">
        <f t="shared" ref="K429:M429" ca="1" si="442">RAND()</f>
        <v>0.79760413726284762</v>
      </c>
      <c r="L429" s="264">
        <f t="shared" ca="1" si="442"/>
        <v>0.17274622484409019</v>
      </c>
      <c r="M429" s="264">
        <f t="shared" ca="1" si="442"/>
        <v>0.4093452178989796</v>
      </c>
      <c r="N429" s="287">
        <f t="shared" ca="1" si="270"/>
        <v>2203268.9687654213</v>
      </c>
      <c r="O429" s="288">
        <f ca="1">(N429-Assumptions!$C$22)/Assumptions!$C$25</f>
        <v>163.43357975861352</v>
      </c>
      <c r="P429" s="11"/>
      <c r="Q429" s="11"/>
      <c r="R429" s="11"/>
      <c r="S429" s="11"/>
      <c r="T429" s="11"/>
    </row>
    <row r="430" spans="1:20" ht="15.75" customHeight="1" x14ac:dyDescent="0.2">
      <c r="A430" s="289"/>
      <c r="B430" s="270"/>
      <c r="C430" s="270"/>
      <c r="D430" s="270"/>
      <c r="E430" s="270"/>
      <c r="F430" s="270"/>
      <c r="G430" s="270"/>
      <c r="H430" s="270"/>
      <c r="I430" s="290">
        <f t="shared" ca="1" si="267"/>
        <v>9.4877683115319952E-2</v>
      </c>
      <c r="J430" s="290">
        <f t="shared" ca="1" si="268"/>
        <v>5.3730274105241047E-2</v>
      </c>
      <c r="K430" s="270">
        <f t="shared" ref="K430:M430" ca="1" si="443">RAND()</f>
        <v>0.29363482594935009</v>
      </c>
      <c r="L430" s="270">
        <f t="shared" ca="1" si="443"/>
        <v>0.3206309959868604</v>
      </c>
      <c r="M430" s="270">
        <f t="shared" ca="1" si="443"/>
        <v>0.1875386958081342</v>
      </c>
      <c r="N430" s="291">
        <f t="shared" ca="1" si="270"/>
        <v>2712702.2615182824</v>
      </c>
      <c r="O430" s="292">
        <f ca="1">(N430-Assumptions!$C$22)/Assumptions!$C$25</f>
        <v>201.45098966554346</v>
      </c>
      <c r="P430" s="11"/>
      <c r="Q430" s="11"/>
      <c r="R430" s="11"/>
      <c r="S430" s="11"/>
      <c r="T430" s="11"/>
    </row>
    <row r="431" spans="1:20" ht="15.75" customHeight="1" x14ac:dyDescent="0.2">
      <c r="A431" s="317"/>
      <c r="B431" s="264"/>
      <c r="C431" s="264"/>
      <c r="D431" s="264"/>
      <c r="E431" s="264"/>
      <c r="F431" s="264"/>
      <c r="G431" s="264"/>
      <c r="H431" s="264"/>
      <c r="I431" s="286">
        <f t="shared" ca="1" si="267"/>
        <v>0.10460972155737429</v>
      </c>
      <c r="J431" s="286">
        <f t="shared" ca="1" si="268"/>
        <v>4.6071141688984199E-2</v>
      </c>
      <c r="K431" s="264">
        <f t="shared" ref="K431:M431" ca="1" si="444">RAND()</f>
        <v>0.76940918061743824</v>
      </c>
      <c r="L431" s="264">
        <f t="shared" ca="1" si="444"/>
        <v>0.33001029735103227</v>
      </c>
      <c r="M431" s="264">
        <f t="shared" ca="1" si="444"/>
        <v>0.14915345575043992</v>
      </c>
      <c r="N431" s="287">
        <f t="shared" ca="1" si="270"/>
        <v>1906788.1340512703</v>
      </c>
      <c r="O431" s="288">
        <f ca="1">(N431-Assumptions!$C$22)/Assumptions!$C$25</f>
        <v>141.30814433218436</v>
      </c>
      <c r="P431" s="11"/>
      <c r="Q431" s="11"/>
      <c r="R431" s="11"/>
      <c r="S431" s="11"/>
      <c r="T431" s="11"/>
    </row>
    <row r="432" spans="1:20" ht="15.75" customHeight="1" x14ac:dyDescent="0.2">
      <c r="A432" s="289"/>
      <c r="B432" s="270"/>
      <c r="C432" s="270"/>
      <c r="D432" s="270"/>
      <c r="E432" s="270"/>
      <c r="F432" s="270"/>
      <c r="G432" s="270"/>
      <c r="H432" s="270"/>
      <c r="I432" s="290">
        <f t="shared" ca="1" si="267"/>
        <v>7.5228466777534267E-2</v>
      </c>
      <c r="J432" s="290">
        <f t="shared" ca="1" si="268"/>
        <v>4.7887954529864482E-2</v>
      </c>
      <c r="K432" s="270">
        <f t="shared" ref="K432:M432" ca="1" si="445">RAND()</f>
        <v>0.40892028647121437</v>
      </c>
      <c r="L432" s="270">
        <f t="shared" ca="1" si="445"/>
        <v>0.21023782524224643</v>
      </c>
      <c r="M432" s="270">
        <f t="shared" ca="1" si="445"/>
        <v>0.29808730941835282</v>
      </c>
      <c r="N432" s="291">
        <f t="shared" ca="1" si="270"/>
        <v>3258677.6711442899</v>
      </c>
      <c r="O432" s="292">
        <f ca="1">(N432-Assumptions!$C$22)/Assumptions!$C$25</f>
        <v>242.19542321972312</v>
      </c>
      <c r="P432" s="11"/>
      <c r="Q432" s="11"/>
      <c r="R432" s="11"/>
      <c r="S432" s="11"/>
      <c r="T432" s="11"/>
    </row>
    <row r="433" spans="1:20" ht="15.75" customHeight="1" x14ac:dyDescent="0.2">
      <c r="A433" s="317"/>
      <c r="B433" s="264"/>
      <c r="C433" s="264"/>
      <c r="D433" s="264"/>
      <c r="E433" s="264"/>
      <c r="F433" s="264"/>
      <c r="G433" s="264"/>
      <c r="H433" s="264"/>
      <c r="I433" s="286">
        <f t="shared" ca="1" si="267"/>
        <v>0.11237430373877849</v>
      </c>
      <c r="J433" s="286">
        <f t="shared" ca="1" si="268"/>
        <v>4.6870553297918394E-2</v>
      </c>
      <c r="K433" s="264">
        <f t="shared" ref="K433:M433" ca="1" si="446">RAND()</f>
        <v>0.47627617749145512</v>
      </c>
      <c r="L433" s="264">
        <f t="shared" ca="1" si="446"/>
        <v>0.31451797301029805</v>
      </c>
      <c r="M433" s="264">
        <f t="shared" ca="1" si="446"/>
        <v>0.88246766448686409</v>
      </c>
      <c r="N433" s="287">
        <f t="shared" ca="1" si="270"/>
        <v>1722657.7332201286</v>
      </c>
      <c r="O433" s="288">
        <f ca="1">(N433-Assumptions!$C$22)/Assumptions!$C$25</f>
        <v>127.56706964329318</v>
      </c>
      <c r="P433" s="11"/>
      <c r="Q433" s="11"/>
      <c r="R433" s="11"/>
      <c r="S433" s="11"/>
      <c r="T433" s="11"/>
    </row>
    <row r="434" spans="1:20" ht="15.75" customHeight="1" x14ac:dyDescent="0.2">
      <c r="A434" s="289"/>
      <c r="B434" s="270"/>
      <c r="C434" s="270"/>
      <c r="D434" s="270"/>
      <c r="E434" s="270"/>
      <c r="F434" s="270"/>
      <c r="G434" s="270"/>
      <c r="H434" s="270"/>
      <c r="I434" s="290">
        <f t="shared" ca="1" si="267"/>
        <v>6.252607827087997E-2</v>
      </c>
      <c r="J434" s="290">
        <f t="shared" ca="1" si="268"/>
        <v>4.469912810811226E-2</v>
      </c>
      <c r="K434" s="270">
        <f t="shared" ref="K434:M434" ca="1" si="447">RAND()</f>
        <v>0.40309036310733237</v>
      </c>
      <c r="L434" s="270">
        <f t="shared" ca="1" si="447"/>
        <v>0.42667969956198559</v>
      </c>
      <c r="M434" s="270">
        <f t="shared" ca="1" si="447"/>
        <v>0.25457386033204743</v>
      </c>
      <c r="N434" s="291">
        <f t="shared" ca="1" si="270"/>
        <v>4464826.7790903514</v>
      </c>
      <c r="O434" s="292">
        <f ca="1">(N434-Assumptions!$C$22)/Assumptions!$C$25</f>
        <v>332.20655067838442</v>
      </c>
      <c r="P434" s="11"/>
      <c r="Q434" s="11"/>
      <c r="R434" s="11"/>
      <c r="S434" s="11"/>
      <c r="T434" s="11"/>
    </row>
    <row r="435" spans="1:20" ht="15.75" customHeight="1" x14ac:dyDescent="0.2">
      <c r="A435" s="317"/>
      <c r="B435" s="264"/>
      <c r="C435" s="264"/>
      <c r="D435" s="264"/>
      <c r="E435" s="264"/>
      <c r="F435" s="264"/>
      <c r="G435" s="264"/>
      <c r="H435" s="264"/>
      <c r="I435" s="286">
        <f t="shared" ca="1" si="267"/>
        <v>0.10112228597656933</v>
      </c>
      <c r="J435" s="286">
        <f t="shared" ca="1" si="268"/>
        <v>3.1551452776356681E-2</v>
      </c>
      <c r="K435" s="264">
        <f t="shared" ref="K435:M435" ca="1" si="448">RAND()</f>
        <v>0.99352139928045446</v>
      </c>
      <c r="L435" s="264">
        <f t="shared" ca="1" si="448"/>
        <v>0.65807518317351066</v>
      </c>
      <c r="M435" s="264">
        <f t="shared" ca="1" si="448"/>
        <v>0.81047569908712058</v>
      </c>
      <c r="N435" s="287">
        <f t="shared" ca="1" si="270"/>
        <v>3119719.3140894892</v>
      </c>
      <c r="O435" s="288">
        <f ca="1">(N435-Assumptions!$C$22)/Assumptions!$C$25</f>
        <v>231.82539657384248</v>
      </c>
      <c r="P435" s="11"/>
      <c r="Q435" s="11"/>
      <c r="R435" s="11"/>
      <c r="S435" s="11"/>
      <c r="T435" s="11"/>
    </row>
    <row r="436" spans="1:20" ht="15.75" customHeight="1" x14ac:dyDescent="0.2">
      <c r="A436" s="289"/>
      <c r="B436" s="270"/>
      <c r="C436" s="270"/>
      <c r="D436" s="270"/>
      <c r="E436" s="270"/>
      <c r="F436" s="270"/>
      <c r="G436" s="270"/>
      <c r="H436" s="270"/>
      <c r="I436" s="290">
        <f t="shared" ca="1" si="267"/>
        <v>7.3420049449662239E-2</v>
      </c>
      <c r="J436" s="290">
        <f t="shared" ca="1" si="268"/>
        <v>5.2995298191687377E-2</v>
      </c>
      <c r="K436" s="270">
        <f t="shared" ref="K436:M436" ca="1" si="449">RAND()</f>
        <v>0.93161014791166086</v>
      </c>
      <c r="L436" s="270">
        <f t="shared" ca="1" si="449"/>
        <v>0.59064196463736063</v>
      </c>
      <c r="M436" s="270">
        <f t="shared" ca="1" si="449"/>
        <v>0.88766036127932901</v>
      </c>
      <c r="N436" s="291">
        <f t="shared" ca="1" si="270"/>
        <v>8681658.8812800664</v>
      </c>
      <c r="O436" s="292">
        <f ca="1">(N436-Assumptions!$C$22)/Assumptions!$C$25</f>
        <v>646.89551352836315</v>
      </c>
      <c r="P436" s="11"/>
      <c r="Q436" s="11"/>
      <c r="R436" s="11"/>
      <c r="S436" s="11"/>
      <c r="T436" s="11"/>
    </row>
    <row r="437" spans="1:20" ht="15.75" customHeight="1" x14ac:dyDescent="0.2">
      <c r="A437" s="317"/>
      <c r="B437" s="264"/>
      <c r="C437" s="264"/>
      <c r="D437" s="264"/>
      <c r="E437" s="264"/>
      <c r="F437" s="264"/>
      <c r="G437" s="264"/>
      <c r="H437" s="264"/>
      <c r="I437" s="286">
        <f t="shared" ca="1" si="267"/>
        <v>9.3819472055811537E-2</v>
      </c>
      <c r="J437" s="286">
        <f t="shared" ca="1" si="268"/>
        <v>2.662176005810574E-2</v>
      </c>
      <c r="K437" s="264">
        <f t="shared" ref="K437:M437" ca="1" si="450">RAND()</f>
        <v>0.15602066342782439</v>
      </c>
      <c r="L437" s="264">
        <f t="shared" ca="1" si="450"/>
        <v>0.43583695642495912</v>
      </c>
      <c r="M437" s="264">
        <f t="shared" ca="1" si="450"/>
        <v>0.85174941112264579</v>
      </c>
      <c r="N437" s="287">
        <f t="shared" ca="1" si="270"/>
        <v>596269.41597296717</v>
      </c>
      <c r="O437" s="288">
        <f ca="1">(N437-Assumptions!$C$22)/Assumptions!$C$25</f>
        <v>43.508239997982628</v>
      </c>
      <c r="P437" s="11"/>
      <c r="Q437" s="11"/>
      <c r="R437" s="11"/>
      <c r="S437" s="11"/>
      <c r="T437" s="11"/>
    </row>
    <row r="438" spans="1:20" ht="15.75" customHeight="1" x14ac:dyDescent="0.2">
      <c r="A438" s="289"/>
      <c r="B438" s="270"/>
      <c r="C438" s="270"/>
      <c r="D438" s="270"/>
      <c r="E438" s="270"/>
      <c r="F438" s="270"/>
      <c r="G438" s="270"/>
      <c r="H438" s="270"/>
      <c r="I438" s="290">
        <f t="shared" ca="1" si="267"/>
        <v>9.782705501076347E-2</v>
      </c>
      <c r="J438" s="290">
        <f t="shared" ca="1" si="268"/>
        <v>3.4449905335669335E-2</v>
      </c>
      <c r="K438" s="270">
        <f t="shared" ref="K438:M438" ca="1" si="451">RAND()</f>
        <v>0.47396573622146787</v>
      </c>
      <c r="L438" s="270">
        <f t="shared" ca="1" si="451"/>
        <v>0.50499386536351665</v>
      </c>
      <c r="M438" s="270">
        <f t="shared" ca="1" si="451"/>
        <v>0.98646274113216426</v>
      </c>
      <c r="N438" s="291">
        <f t="shared" ca="1" si="270"/>
        <v>1820179.9791011808</v>
      </c>
      <c r="O438" s="292">
        <f ca="1">(N438-Assumptions!$C$22)/Assumptions!$C$25</f>
        <v>134.8448491866553</v>
      </c>
      <c r="P438" s="11"/>
      <c r="Q438" s="11"/>
      <c r="R438" s="11"/>
      <c r="S438" s="11"/>
      <c r="T438" s="11"/>
    </row>
    <row r="439" spans="1:20" ht="15.75" customHeight="1" x14ac:dyDescent="0.2">
      <c r="A439" s="317"/>
      <c r="B439" s="264"/>
      <c r="C439" s="264"/>
      <c r="D439" s="264"/>
      <c r="E439" s="264"/>
      <c r="F439" s="264"/>
      <c r="G439" s="264"/>
      <c r="H439" s="264"/>
      <c r="I439" s="286">
        <f t="shared" ca="1" si="267"/>
        <v>6.6558071876790831E-2</v>
      </c>
      <c r="J439" s="286">
        <f t="shared" ca="1" si="268"/>
        <v>4.4946839997103208E-2</v>
      </c>
      <c r="K439" s="264">
        <f t="shared" ref="K439:M439" ca="1" si="452">RAND()</f>
        <v>0.55385408520679369</v>
      </c>
      <c r="L439" s="264">
        <f t="shared" ca="1" si="452"/>
        <v>0.6733346342673886</v>
      </c>
      <c r="M439" s="264">
        <f t="shared" ca="1" si="452"/>
        <v>0.91176302943848553</v>
      </c>
      <c r="N439" s="287">
        <f t="shared" ca="1" si="270"/>
        <v>4614312.7588442098</v>
      </c>
      <c r="O439" s="288">
        <f ca="1">(N439-Assumptions!$C$22)/Assumptions!$C$25</f>
        <v>343.36222080926939</v>
      </c>
      <c r="P439" s="11"/>
      <c r="Q439" s="11"/>
      <c r="R439" s="11"/>
      <c r="S439" s="11"/>
      <c r="T439" s="11"/>
    </row>
    <row r="440" spans="1:20" ht="15.75" customHeight="1" x14ac:dyDescent="0.2">
      <c r="A440" s="289"/>
      <c r="B440" s="270"/>
      <c r="C440" s="270"/>
      <c r="D440" s="270"/>
      <c r="E440" s="270"/>
      <c r="F440" s="270"/>
      <c r="G440" s="270"/>
      <c r="H440" s="270"/>
      <c r="I440" s="290">
        <f t="shared" ca="1" si="267"/>
        <v>9.9723944957647637E-2</v>
      </c>
      <c r="J440" s="290">
        <f t="shared" ca="1" si="268"/>
        <v>4.9071258286808028E-2</v>
      </c>
      <c r="K440" s="270">
        <f t="shared" ref="K440:M440" ca="1" si="453">RAND()</f>
        <v>0.16741116165088654</v>
      </c>
      <c r="L440" s="270">
        <f t="shared" ca="1" si="453"/>
        <v>0.49624854768596138</v>
      </c>
      <c r="M440" s="270">
        <f t="shared" ca="1" si="453"/>
        <v>0.78798710218982182</v>
      </c>
      <c r="N440" s="291">
        <f t="shared" ca="1" si="270"/>
        <v>791032.87744573911</v>
      </c>
      <c r="O440" s="292">
        <f ca="1">(N440-Assumptions!$C$22)/Assumptions!$C$25</f>
        <v>58.04282667505516</v>
      </c>
      <c r="P440" s="11"/>
      <c r="Q440" s="11"/>
      <c r="R440" s="11"/>
      <c r="S440" s="11"/>
      <c r="T440" s="11"/>
    </row>
    <row r="441" spans="1:20" ht="15.75" customHeight="1" x14ac:dyDescent="0.2">
      <c r="A441" s="317"/>
      <c r="B441" s="264"/>
      <c r="C441" s="264"/>
      <c r="D441" s="264"/>
      <c r="E441" s="264"/>
      <c r="F441" s="264"/>
      <c r="G441" s="264"/>
      <c r="H441" s="264"/>
      <c r="I441" s="286">
        <f t="shared" ca="1" si="267"/>
        <v>6.8717031093775638E-2</v>
      </c>
      <c r="J441" s="286">
        <f t="shared" ca="1" si="268"/>
        <v>2.1136749858037204E-2</v>
      </c>
      <c r="K441" s="264">
        <f t="shared" ref="K441:M441" ca="1" si="454">RAND()</f>
        <v>0.15898797406208842</v>
      </c>
      <c r="L441" s="264">
        <f t="shared" ca="1" si="454"/>
        <v>0.13917833814410718</v>
      </c>
      <c r="M441" s="264">
        <f t="shared" ca="1" si="454"/>
        <v>4.9314811039951278E-2</v>
      </c>
      <c r="N441" s="287">
        <f t="shared" ca="1" si="270"/>
        <v>343026.87144673534</v>
      </c>
      <c r="O441" s="288">
        <f ca="1">(N441-Assumptions!$C$22)/Assumptions!$C$25</f>
        <v>24.609542645278758</v>
      </c>
      <c r="P441" s="11"/>
      <c r="Q441" s="11"/>
      <c r="R441" s="11"/>
      <c r="S441" s="11"/>
      <c r="T441" s="11"/>
    </row>
    <row r="442" spans="1:20" ht="15.75" customHeight="1" x14ac:dyDescent="0.2">
      <c r="A442" s="289"/>
      <c r="B442" s="270"/>
      <c r="C442" s="270"/>
      <c r="D442" s="270"/>
      <c r="E442" s="270"/>
      <c r="F442" s="270"/>
      <c r="G442" s="270"/>
      <c r="H442" s="270"/>
      <c r="I442" s="290">
        <f t="shared" ca="1" si="267"/>
        <v>0.10904838565724756</v>
      </c>
      <c r="J442" s="290">
        <f t="shared" ca="1" si="268"/>
        <v>3.553254746979885E-2</v>
      </c>
      <c r="K442" s="270">
        <f t="shared" ref="K442:M442" ca="1" si="455">RAND()</f>
        <v>0.38492280309059601</v>
      </c>
      <c r="L442" s="270">
        <f t="shared" ca="1" si="455"/>
        <v>0.65282566810663389</v>
      </c>
      <c r="M442" s="270">
        <f t="shared" ca="1" si="455"/>
        <v>0.42354665778646838</v>
      </c>
      <c r="N442" s="291">
        <f t="shared" ca="1" si="270"/>
        <v>1518321.3880069137</v>
      </c>
      <c r="O442" s="292">
        <f ca="1">(N442-Assumptions!$C$22)/Assumptions!$C$25</f>
        <v>112.31808865723237</v>
      </c>
      <c r="P442" s="11"/>
      <c r="Q442" s="11"/>
      <c r="R442" s="11"/>
      <c r="S442" s="11"/>
      <c r="T442" s="11"/>
    </row>
    <row r="443" spans="1:20" ht="15.75" customHeight="1" x14ac:dyDescent="0.2">
      <c r="A443" s="317"/>
      <c r="B443" s="264"/>
      <c r="C443" s="264"/>
      <c r="D443" s="264"/>
      <c r="E443" s="264"/>
      <c r="F443" s="264"/>
      <c r="G443" s="264"/>
      <c r="H443" s="264"/>
      <c r="I443" s="286">
        <f t="shared" ca="1" si="267"/>
        <v>8.0620949164524752E-2</v>
      </c>
      <c r="J443" s="286">
        <f t="shared" ca="1" si="268"/>
        <v>2.7572514521761595E-2</v>
      </c>
      <c r="K443" s="264">
        <f t="shared" ref="K443:M443" ca="1" si="456">RAND()</f>
        <v>0.98554882354286744</v>
      </c>
      <c r="L443" s="264">
        <f t="shared" ca="1" si="456"/>
        <v>5.5486107799869511E-2</v>
      </c>
      <c r="M443" s="264">
        <f t="shared" ca="1" si="456"/>
        <v>0.24029486310971304</v>
      </c>
      <c r="N443" s="287">
        <f t="shared" ca="1" si="270"/>
        <v>3643742.7015696187</v>
      </c>
      <c r="O443" s="288">
        <f ca="1">(N443-Assumptions!$C$22)/Assumptions!$C$25</f>
        <v>270.93161952012082</v>
      </c>
      <c r="P443" s="11"/>
      <c r="Q443" s="11"/>
      <c r="R443" s="11"/>
      <c r="S443" s="11"/>
      <c r="T443" s="11"/>
    </row>
    <row r="444" spans="1:20" ht="15.75" customHeight="1" x14ac:dyDescent="0.2">
      <c r="A444" s="289"/>
      <c r="B444" s="270"/>
      <c r="C444" s="270"/>
      <c r="D444" s="270"/>
      <c r="E444" s="270"/>
      <c r="F444" s="270"/>
      <c r="G444" s="270"/>
      <c r="H444" s="270"/>
      <c r="I444" s="290">
        <f t="shared" ca="1" si="267"/>
        <v>0.10645490351951648</v>
      </c>
      <c r="J444" s="290">
        <f t="shared" ca="1" si="268"/>
        <v>2.7009974288765407E-2</v>
      </c>
      <c r="K444" s="270">
        <f t="shared" ref="K444:M444" ca="1" si="457">RAND()</f>
        <v>1.2367740055130749E-2</v>
      </c>
      <c r="L444" s="270">
        <f t="shared" ca="1" si="457"/>
        <v>0.43058808269593396</v>
      </c>
      <c r="M444" s="270">
        <f t="shared" ca="1" si="457"/>
        <v>0.10930210153114439</v>
      </c>
      <c r="N444" s="291">
        <f t="shared" ca="1" si="270"/>
        <v>488993.67258727911</v>
      </c>
      <c r="O444" s="292">
        <f ca="1">(N444-Assumptions!$C$22)/Assumptions!$C$25</f>
        <v>35.502587506513365</v>
      </c>
      <c r="P444" s="11"/>
      <c r="Q444" s="11"/>
      <c r="R444" s="11"/>
      <c r="S444" s="11"/>
      <c r="T444" s="11"/>
    </row>
    <row r="445" spans="1:20" ht="15.75" customHeight="1" x14ac:dyDescent="0.2">
      <c r="A445" s="317"/>
      <c r="B445" s="264"/>
      <c r="C445" s="264"/>
      <c r="D445" s="264"/>
      <c r="E445" s="264"/>
      <c r="F445" s="264"/>
      <c r="G445" s="264"/>
      <c r="H445" s="264"/>
      <c r="I445" s="286">
        <f t="shared" ca="1" si="267"/>
        <v>0.11389969728858328</v>
      </c>
      <c r="J445" s="286">
        <f t="shared" ca="1" si="268"/>
        <v>4.3233415619755883E-2</v>
      </c>
      <c r="K445" s="264">
        <f t="shared" ref="K445:M445" ca="1" si="458">RAND()</f>
        <v>0.50026613824908073</v>
      </c>
      <c r="L445" s="264">
        <f t="shared" ca="1" si="458"/>
        <v>0.47399930472469765</v>
      </c>
      <c r="M445" s="264">
        <f t="shared" ca="1" si="458"/>
        <v>0.69775910748780479</v>
      </c>
      <c r="N445" s="287">
        <f t="shared" ca="1" si="270"/>
        <v>1596808.825752123</v>
      </c>
      <c r="O445" s="288">
        <f ca="1">(N445-Assumptions!$C$22)/Assumptions!$C$25</f>
        <v>118.17536013075545</v>
      </c>
      <c r="P445" s="11"/>
      <c r="Q445" s="11"/>
      <c r="R445" s="11"/>
      <c r="S445" s="11"/>
      <c r="T445" s="11"/>
    </row>
    <row r="446" spans="1:20" ht="15.75" customHeight="1" x14ac:dyDescent="0.2">
      <c r="A446" s="289"/>
      <c r="B446" s="270"/>
      <c r="C446" s="270"/>
      <c r="D446" s="270"/>
      <c r="E446" s="270"/>
      <c r="F446" s="270"/>
      <c r="G446" s="270"/>
      <c r="H446" s="270"/>
      <c r="I446" s="290">
        <f t="shared" ca="1" si="267"/>
        <v>9.0162053494212538E-2</v>
      </c>
      <c r="J446" s="290">
        <f t="shared" ca="1" si="268"/>
        <v>4.8135446538727839E-2</v>
      </c>
      <c r="K446" s="270">
        <f t="shared" ref="K446:M446" ca="1" si="459">RAND()</f>
        <v>0.5290002748686361</v>
      </c>
      <c r="L446" s="270">
        <f t="shared" ca="1" si="459"/>
        <v>0.62099045171180456</v>
      </c>
      <c r="M446" s="270">
        <f t="shared" ca="1" si="459"/>
        <v>0.75490088887856543</v>
      </c>
      <c r="N446" s="291">
        <f t="shared" ca="1" si="270"/>
        <v>2684978.6462988001</v>
      </c>
      <c r="O446" s="292">
        <f ca="1">(N446-Assumptions!$C$22)/Assumptions!$C$25</f>
        <v>199.38206315662688</v>
      </c>
      <c r="P446" s="11"/>
      <c r="Q446" s="11"/>
      <c r="R446" s="11"/>
      <c r="S446" s="11"/>
      <c r="T446" s="11"/>
    </row>
    <row r="447" spans="1:20" ht="15.75" customHeight="1" x14ac:dyDescent="0.2">
      <c r="A447" s="317"/>
      <c r="B447" s="264"/>
      <c r="C447" s="264"/>
      <c r="D447" s="264"/>
      <c r="E447" s="264"/>
      <c r="F447" s="264"/>
      <c r="G447" s="264"/>
      <c r="H447" s="264"/>
      <c r="I447" s="286">
        <f t="shared" ca="1" si="267"/>
        <v>8.3514878768590275E-2</v>
      </c>
      <c r="J447" s="286">
        <f t="shared" ca="1" si="268"/>
        <v>4.2126017393385076E-2</v>
      </c>
      <c r="K447" s="264">
        <f t="shared" ref="K447:M447" ca="1" si="460">RAND()</f>
        <v>0.7671925605221106</v>
      </c>
      <c r="L447" s="264">
        <f t="shared" ca="1" si="460"/>
        <v>0.2835183127770784</v>
      </c>
      <c r="M447" s="264">
        <f t="shared" ca="1" si="460"/>
        <v>2.3986094665652491E-2</v>
      </c>
      <c r="N447" s="287">
        <f t="shared" ca="1" si="270"/>
        <v>2152606.1316705355</v>
      </c>
      <c r="O447" s="288">
        <f ca="1">(N447-Assumptions!$C$22)/Assumptions!$C$25</f>
        <v>159.65277102018922</v>
      </c>
      <c r="P447" s="11"/>
      <c r="Q447" s="11"/>
      <c r="R447" s="11"/>
      <c r="S447" s="11"/>
      <c r="T447" s="11"/>
    </row>
    <row r="448" spans="1:20" ht="15.75" customHeight="1" x14ac:dyDescent="0.2">
      <c r="A448" s="289"/>
      <c r="B448" s="270"/>
      <c r="C448" s="270"/>
      <c r="D448" s="270"/>
      <c r="E448" s="270"/>
      <c r="F448" s="270"/>
      <c r="G448" s="270"/>
      <c r="H448" s="270"/>
      <c r="I448" s="290">
        <f t="shared" ca="1" si="267"/>
        <v>0.11413669634684616</v>
      </c>
      <c r="J448" s="290">
        <f t="shared" ca="1" si="268"/>
        <v>4.267399360880092E-2</v>
      </c>
      <c r="K448" s="270">
        <f t="shared" ref="K448:M448" ca="1" si="461">RAND()</f>
        <v>0.17614746819300076</v>
      </c>
      <c r="L448" s="270">
        <f t="shared" ca="1" si="461"/>
        <v>0.38608990396151877</v>
      </c>
      <c r="M448" s="270">
        <f t="shared" ca="1" si="461"/>
        <v>0.82961752234843411</v>
      </c>
      <c r="N448" s="291">
        <f t="shared" ca="1" si="270"/>
        <v>560683.2508765494</v>
      </c>
      <c r="O448" s="292">
        <f ca="1">(N448-Assumptions!$C$22)/Assumptions!$C$25</f>
        <v>40.852556035563389</v>
      </c>
      <c r="P448" s="11"/>
      <c r="Q448" s="11"/>
      <c r="R448" s="11"/>
      <c r="S448" s="11"/>
      <c r="T448" s="11"/>
    </row>
    <row r="449" spans="1:20" ht="15.75" customHeight="1" x14ac:dyDescent="0.2">
      <c r="A449" s="317"/>
      <c r="B449" s="264"/>
      <c r="C449" s="264"/>
      <c r="D449" s="264"/>
      <c r="E449" s="264"/>
      <c r="F449" s="264"/>
      <c r="G449" s="264"/>
      <c r="H449" s="264"/>
      <c r="I449" s="286">
        <f t="shared" ca="1" si="267"/>
        <v>9.1964196302387502E-2</v>
      </c>
      <c r="J449" s="286">
        <f t="shared" ca="1" si="268"/>
        <v>4.1288664382089758E-2</v>
      </c>
      <c r="K449" s="264">
        <f t="shared" ref="K449:M449" ca="1" si="462">RAND()</f>
        <v>0.47033282998246473</v>
      </c>
      <c r="L449" s="264">
        <f t="shared" ca="1" si="462"/>
        <v>0.51780068588608064</v>
      </c>
      <c r="M449" s="264">
        <f t="shared" ca="1" si="462"/>
        <v>0.62743613585030444</v>
      </c>
      <c r="N449" s="287">
        <f t="shared" ca="1" si="270"/>
        <v>2226726.3504869402</v>
      </c>
      <c r="O449" s="288">
        <f ca="1">(N449-Assumptions!$C$22)/Assumptions!$C$25</f>
        <v>165.18413063335376</v>
      </c>
      <c r="P449" s="11"/>
      <c r="Q449" s="11"/>
      <c r="R449" s="11"/>
      <c r="S449" s="11"/>
      <c r="T449" s="11"/>
    </row>
    <row r="450" spans="1:20" ht="15.75" customHeight="1" x14ac:dyDescent="0.2">
      <c r="A450" s="289"/>
      <c r="B450" s="270"/>
      <c r="C450" s="270"/>
      <c r="D450" s="270"/>
      <c r="E450" s="270"/>
      <c r="F450" s="270"/>
      <c r="G450" s="270"/>
      <c r="H450" s="270"/>
      <c r="I450" s="290">
        <f t="shared" ca="1" si="267"/>
        <v>9.0788683317697932E-2</v>
      </c>
      <c r="J450" s="290">
        <f t="shared" ca="1" si="268"/>
        <v>5.4056166190905877E-2</v>
      </c>
      <c r="K450" s="270">
        <f t="shared" ref="K450:M450" ca="1" si="463">RAND()</f>
        <v>0.69611755767523598</v>
      </c>
      <c r="L450" s="270">
        <f t="shared" ca="1" si="463"/>
        <v>0.60610997750265561</v>
      </c>
      <c r="M450" s="270">
        <f t="shared" ca="1" si="463"/>
        <v>0.61339010079412393</v>
      </c>
      <c r="N450" s="291">
        <f t="shared" ca="1" si="270"/>
        <v>3071952.3484429317</v>
      </c>
      <c r="O450" s="292">
        <f ca="1">(N450-Assumptions!$C$22)/Assumptions!$C$25</f>
        <v>228.26069764499491</v>
      </c>
      <c r="P450" s="11"/>
      <c r="Q450" s="11"/>
      <c r="R450" s="11"/>
      <c r="S450" s="11"/>
      <c r="T450" s="11"/>
    </row>
    <row r="451" spans="1:20" ht="15.75" customHeight="1" x14ac:dyDescent="0.2">
      <c r="A451" s="317"/>
      <c r="B451" s="264"/>
      <c r="C451" s="264"/>
      <c r="D451" s="264"/>
      <c r="E451" s="264"/>
      <c r="F451" s="264"/>
      <c r="G451" s="264"/>
      <c r="H451" s="264"/>
      <c r="I451" s="286">
        <f t="shared" ca="1" si="267"/>
        <v>9.4399689899223052E-2</v>
      </c>
      <c r="J451" s="286">
        <f t="shared" ca="1" si="268"/>
        <v>2.8937915117359325E-2</v>
      </c>
      <c r="K451" s="264">
        <f t="shared" ref="K451:M451" ca="1" si="464">RAND()</f>
        <v>0.78443552658663418</v>
      </c>
      <c r="L451" s="264">
        <f t="shared" ca="1" si="464"/>
        <v>0.79857826763754058</v>
      </c>
      <c r="M451" s="264">
        <f t="shared" ca="1" si="464"/>
        <v>8.3593889445494951E-2</v>
      </c>
      <c r="N451" s="287">
        <f t="shared" ca="1" si="270"/>
        <v>1705127.4556672035</v>
      </c>
      <c r="O451" s="288">
        <f ca="1">(N451-Assumptions!$C$22)/Assumptions!$C$25</f>
        <v>126.25883997516445</v>
      </c>
      <c r="P451" s="11"/>
      <c r="Q451" s="11"/>
      <c r="R451" s="11"/>
      <c r="S451" s="11"/>
      <c r="T451" s="11"/>
    </row>
    <row r="452" spans="1:20" ht="15.75" customHeight="1" x14ac:dyDescent="0.2">
      <c r="A452" s="289"/>
      <c r="B452" s="270"/>
      <c r="C452" s="270"/>
      <c r="D452" s="270"/>
      <c r="E452" s="270"/>
      <c r="F452" s="270"/>
      <c r="G452" s="270"/>
      <c r="H452" s="270"/>
      <c r="I452" s="290">
        <f t="shared" ca="1" si="267"/>
        <v>7.9048557573265871E-2</v>
      </c>
      <c r="J452" s="290">
        <f t="shared" ca="1" si="268"/>
        <v>2.6365564255459498E-2</v>
      </c>
      <c r="K452" s="270">
        <f t="shared" ref="K452:M452" ca="1" si="465">RAND()</f>
        <v>0.27903768725149858</v>
      </c>
      <c r="L452" s="270">
        <f t="shared" ca="1" si="465"/>
        <v>0.3971119219975332</v>
      </c>
      <c r="M452" s="270">
        <f t="shared" ca="1" si="465"/>
        <v>0.50610261330284079</v>
      </c>
      <c r="N452" s="291">
        <f t="shared" ca="1" si="270"/>
        <v>2118722.996696773</v>
      </c>
      <c r="O452" s="292">
        <f ca="1">(N452-Assumptions!$C$22)/Assumptions!$C$25</f>
        <v>157.12417885796813</v>
      </c>
      <c r="P452" s="11"/>
      <c r="Q452" s="11"/>
      <c r="R452" s="11"/>
      <c r="S452" s="11"/>
      <c r="T452" s="11"/>
    </row>
    <row r="453" spans="1:20" ht="15.75" customHeight="1" x14ac:dyDescent="0.2">
      <c r="A453" s="317"/>
      <c r="B453" s="264"/>
      <c r="C453" s="264"/>
      <c r="D453" s="264"/>
      <c r="E453" s="264"/>
      <c r="F453" s="264"/>
      <c r="G453" s="264"/>
      <c r="H453" s="264"/>
      <c r="I453" s="286">
        <f t="shared" ca="1" si="267"/>
        <v>9.8942304224991479E-2</v>
      </c>
      <c r="J453" s="286">
        <f t="shared" ca="1" si="268"/>
        <v>3.8896292653971071E-2</v>
      </c>
      <c r="K453" s="264">
        <f t="shared" ref="K453:M453" ca="1" si="466">RAND()</f>
        <v>4.9676453087066808E-2</v>
      </c>
      <c r="L453" s="264">
        <f t="shared" ca="1" si="466"/>
        <v>6.2819591693190402E-2</v>
      </c>
      <c r="M453" s="264">
        <f t="shared" ca="1" si="466"/>
        <v>0.56738305107860043</v>
      </c>
      <c r="N453" s="287">
        <f t="shared" ca="1" si="270"/>
        <v>271813.47416467214</v>
      </c>
      <c r="O453" s="288">
        <f ca="1">(N453-Assumptions!$C$22)/Assumptions!$C$25</f>
        <v>19.295110012288966</v>
      </c>
      <c r="P453" s="11"/>
      <c r="Q453" s="11"/>
      <c r="R453" s="11"/>
      <c r="S453" s="11"/>
      <c r="T453" s="11"/>
    </row>
    <row r="454" spans="1:20" ht="15.75" customHeight="1" x14ac:dyDescent="0.2">
      <c r="A454" s="289"/>
      <c r="B454" s="270"/>
      <c r="C454" s="270"/>
      <c r="D454" s="270"/>
      <c r="E454" s="270"/>
      <c r="F454" s="270"/>
      <c r="G454" s="270"/>
      <c r="H454" s="270"/>
      <c r="I454" s="290">
        <f t="shared" ca="1" si="267"/>
        <v>9.359481463323166E-2</v>
      </c>
      <c r="J454" s="290">
        <f t="shared" ca="1" si="268"/>
        <v>4.3835104826787305E-2</v>
      </c>
      <c r="K454" s="270">
        <f t="shared" ref="K454:M454" ca="1" si="467">RAND()</f>
        <v>0.14990452027708223</v>
      </c>
      <c r="L454" s="270">
        <f t="shared" ca="1" si="467"/>
        <v>0.72903336723003043</v>
      </c>
      <c r="M454" s="270">
        <f t="shared" ca="1" si="467"/>
        <v>0.21267516290511823</v>
      </c>
      <c r="N454" s="291">
        <f t="shared" ca="1" si="270"/>
        <v>780713.30930371</v>
      </c>
      <c r="O454" s="292">
        <f ca="1">(N454-Assumptions!$C$22)/Assumptions!$C$25</f>
        <v>57.272709649530597</v>
      </c>
      <c r="P454" s="11"/>
      <c r="Q454" s="11"/>
      <c r="R454" s="11"/>
      <c r="S454" s="11"/>
      <c r="T454" s="11"/>
    </row>
    <row r="455" spans="1:20" ht="15.75" customHeight="1" x14ac:dyDescent="0.2">
      <c r="A455" s="317"/>
      <c r="B455" s="264"/>
      <c r="C455" s="264"/>
      <c r="D455" s="264"/>
      <c r="E455" s="264"/>
      <c r="F455" s="264"/>
      <c r="G455" s="264"/>
      <c r="H455" s="264"/>
      <c r="I455" s="286">
        <f t="shared" ca="1" si="267"/>
        <v>9.3218969052329334E-2</v>
      </c>
      <c r="J455" s="286">
        <f t="shared" ca="1" si="268"/>
        <v>4.1498088393117423E-2</v>
      </c>
      <c r="K455" s="264">
        <f t="shared" ref="K455:M455" ca="1" si="468">RAND()</f>
        <v>0.41550481079685386</v>
      </c>
      <c r="L455" s="264">
        <f t="shared" ca="1" si="468"/>
        <v>0.21166406658835657</v>
      </c>
      <c r="M455" s="264">
        <f t="shared" ca="1" si="468"/>
        <v>0.7888312004771636</v>
      </c>
      <c r="N455" s="287">
        <f t="shared" ca="1" si="270"/>
        <v>1746176.5616253698</v>
      </c>
      <c r="O455" s="288">
        <f ca="1">(N455-Assumptions!$C$22)/Assumptions!$C$25</f>
        <v>129.32220609144551</v>
      </c>
      <c r="P455" s="11"/>
      <c r="Q455" s="11"/>
      <c r="R455" s="11"/>
      <c r="S455" s="11"/>
      <c r="T455" s="11"/>
    </row>
    <row r="456" spans="1:20" ht="15.75" customHeight="1" x14ac:dyDescent="0.2">
      <c r="A456" s="289"/>
      <c r="B456" s="270"/>
      <c r="C456" s="270"/>
      <c r="D456" s="270"/>
      <c r="E456" s="270"/>
      <c r="F456" s="270"/>
      <c r="G456" s="270"/>
      <c r="H456" s="270"/>
      <c r="I456" s="290">
        <f t="shared" ca="1" si="267"/>
        <v>0.10938093541321478</v>
      </c>
      <c r="J456" s="290">
        <f t="shared" ca="1" si="268"/>
        <v>2.9543231362388692E-2</v>
      </c>
      <c r="K456" s="270">
        <f t="shared" ref="K456:M456" ca="1" si="469">RAND()</f>
        <v>0.50510867391058933</v>
      </c>
      <c r="L456" s="270">
        <f t="shared" ca="1" si="469"/>
        <v>0.54804812245518109</v>
      </c>
      <c r="M456" s="270">
        <f t="shared" ca="1" si="469"/>
        <v>0.48915634834932253</v>
      </c>
      <c r="N456" s="291">
        <f t="shared" ca="1" si="270"/>
        <v>1398094.6822593887</v>
      </c>
      <c r="O456" s="292">
        <f ca="1">(N456-Assumptions!$C$22)/Assumptions!$C$25</f>
        <v>103.34594643726781</v>
      </c>
      <c r="P456" s="11"/>
      <c r="Q456" s="11"/>
      <c r="R456" s="11"/>
      <c r="S456" s="11"/>
      <c r="T456" s="11"/>
    </row>
    <row r="457" spans="1:20" ht="15.75" customHeight="1" x14ac:dyDescent="0.2">
      <c r="A457" s="317"/>
      <c r="B457" s="264"/>
      <c r="C457" s="264"/>
      <c r="D457" s="264"/>
      <c r="E457" s="264"/>
      <c r="F457" s="264"/>
      <c r="G457" s="264"/>
      <c r="H457" s="264"/>
      <c r="I457" s="286">
        <f t="shared" ca="1" si="267"/>
        <v>9.8540757075472885E-2</v>
      </c>
      <c r="J457" s="286">
        <f t="shared" ca="1" si="268"/>
        <v>3.6361879916454544E-2</v>
      </c>
      <c r="K457" s="264">
        <f t="shared" ref="K457:M457" ca="1" si="470">RAND()</f>
        <v>0.89046670765199631</v>
      </c>
      <c r="L457" s="264">
        <f t="shared" ca="1" si="470"/>
        <v>0.18546844626963366</v>
      </c>
      <c r="M457" s="264">
        <f t="shared" ca="1" si="470"/>
        <v>0.39694689179144849</v>
      </c>
      <c r="N457" s="287">
        <f t="shared" ca="1" si="270"/>
        <v>3108689.8861959581</v>
      </c>
      <c r="O457" s="288">
        <f ca="1">(N457-Assumptions!$C$22)/Assumptions!$C$25</f>
        <v>231.00230493999686</v>
      </c>
      <c r="P457" s="11"/>
      <c r="Q457" s="11"/>
      <c r="R457" s="11"/>
      <c r="S457" s="11"/>
      <c r="T457" s="11"/>
    </row>
    <row r="458" spans="1:20" ht="15.75" customHeight="1" x14ac:dyDescent="0.2">
      <c r="A458" s="289"/>
      <c r="B458" s="270"/>
      <c r="C458" s="270"/>
      <c r="D458" s="270"/>
      <c r="E458" s="270"/>
      <c r="F458" s="270"/>
      <c r="G458" s="270"/>
      <c r="H458" s="270"/>
      <c r="I458" s="290">
        <f t="shared" ca="1" si="267"/>
        <v>8.6175576139584362E-2</v>
      </c>
      <c r="J458" s="290">
        <f t="shared" ca="1" si="268"/>
        <v>4.4575245855515852E-2</v>
      </c>
      <c r="K458" s="270">
        <f t="shared" ref="K458:M458" ca="1" si="471">RAND()</f>
        <v>0.21661886513329598</v>
      </c>
      <c r="L458" s="270">
        <f t="shared" ca="1" si="471"/>
        <v>0.85471273450422136</v>
      </c>
      <c r="M458" s="270">
        <f t="shared" ca="1" si="471"/>
        <v>2.3287647682391222E-2</v>
      </c>
      <c r="N458" s="291">
        <f t="shared" ca="1" si="270"/>
        <v>3394798.6610092451</v>
      </c>
      <c r="O458" s="292">
        <f ca="1">(N458-Assumptions!$C$22)/Assumptions!$C$25</f>
        <v>252.35370604546605</v>
      </c>
      <c r="P458" s="11"/>
      <c r="Q458" s="11"/>
      <c r="R458" s="11"/>
      <c r="S458" s="11"/>
      <c r="T458" s="11"/>
    </row>
    <row r="459" spans="1:20" ht="15.75" customHeight="1" x14ac:dyDescent="0.2">
      <c r="A459" s="317"/>
      <c r="B459" s="264"/>
      <c r="C459" s="264"/>
      <c r="D459" s="264"/>
      <c r="E459" s="264"/>
      <c r="F459" s="264"/>
      <c r="G459" s="264"/>
      <c r="H459" s="264"/>
      <c r="I459" s="286">
        <f t="shared" ca="1" si="267"/>
        <v>6.693593034450207E-2</v>
      </c>
      <c r="J459" s="286">
        <f t="shared" ca="1" si="268"/>
        <v>4.0032211364558347E-2</v>
      </c>
      <c r="K459" s="264">
        <f t="shared" ref="K459:M459" ca="1" si="472">RAND()</f>
        <v>0.51175758862866583</v>
      </c>
      <c r="L459" s="264">
        <f t="shared" ca="1" si="472"/>
        <v>0.28641947342057217</v>
      </c>
      <c r="M459" s="264">
        <f t="shared" ca="1" si="472"/>
        <v>0.8390717782925825</v>
      </c>
      <c r="N459" s="287">
        <f t="shared" ca="1" si="270"/>
        <v>3356925.8443810754</v>
      </c>
      <c r="O459" s="288">
        <f ca="1">(N459-Assumptions!$C$22)/Assumptions!$C$25</f>
        <v>249.52737644634891</v>
      </c>
      <c r="P459" s="11"/>
      <c r="Q459" s="11"/>
      <c r="R459" s="11"/>
      <c r="S459" s="11"/>
      <c r="T459" s="11"/>
    </row>
    <row r="460" spans="1:20" ht="15.75" customHeight="1" x14ac:dyDescent="0.2">
      <c r="A460" s="289"/>
      <c r="B460" s="270"/>
      <c r="C460" s="270"/>
      <c r="D460" s="270"/>
      <c r="E460" s="270"/>
      <c r="F460" s="270"/>
      <c r="G460" s="270"/>
      <c r="H460" s="270"/>
      <c r="I460" s="290">
        <f t="shared" ca="1" si="267"/>
        <v>0.11676462580720605</v>
      </c>
      <c r="J460" s="290">
        <f t="shared" ca="1" si="268"/>
        <v>5.5E-2</v>
      </c>
      <c r="K460" s="270">
        <f t="shared" ref="K460:M460" ca="1" si="473">RAND()</f>
        <v>0.55861736193786704</v>
      </c>
      <c r="L460" s="270">
        <f t="shared" ca="1" si="473"/>
        <v>1.4950493565614176E-2</v>
      </c>
      <c r="M460" s="270">
        <f t="shared" ca="1" si="473"/>
        <v>0.98025456053054882</v>
      </c>
      <c r="N460" s="291">
        <f t="shared" ca="1" si="270"/>
        <v>1502981.1167761404</v>
      </c>
      <c r="O460" s="292">
        <f ca="1">(N460-Assumptions!$C$22)/Assumptions!$C$25</f>
        <v>111.1732922967269</v>
      </c>
      <c r="P460" s="11"/>
      <c r="Q460" s="11"/>
      <c r="R460" s="11"/>
      <c r="S460" s="11"/>
      <c r="T460" s="11"/>
    </row>
    <row r="461" spans="1:20" ht="15.75" customHeight="1" x14ac:dyDescent="0.2">
      <c r="A461" s="317"/>
      <c r="B461" s="264"/>
      <c r="C461" s="264"/>
      <c r="D461" s="264"/>
      <c r="E461" s="264"/>
      <c r="F461" s="264"/>
      <c r="G461" s="264"/>
      <c r="H461" s="264"/>
      <c r="I461" s="286">
        <f t="shared" ca="1" si="267"/>
        <v>9.1213139171773469E-2</v>
      </c>
      <c r="J461" s="286">
        <f t="shared" ca="1" si="268"/>
        <v>5.3523899634187855E-2</v>
      </c>
      <c r="K461" s="264">
        <f t="shared" ref="K461:M461" ca="1" si="474">RAND()</f>
        <v>0.68255851554474101</v>
      </c>
      <c r="L461" s="264">
        <f t="shared" ca="1" si="474"/>
        <v>0.2029126537472784</v>
      </c>
      <c r="M461" s="264">
        <f t="shared" ca="1" si="474"/>
        <v>0.49565955592468747</v>
      </c>
      <c r="N461" s="287">
        <f t="shared" ca="1" si="270"/>
        <v>2363908.5816597482</v>
      </c>
      <c r="O461" s="288">
        <f ca="1">(N461-Assumptions!$C$22)/Assumptions!$C$25</f>
        <v>175.42161057162301</v>
      </c>
      <c r="P461" s="11"/>
      <c r="Q461" s="11"/>
      <c r="R461" s="11"/>
      <c r="S461" s="11"/>
      <c r="T461" s="11"/>
    </row>
    <row r="462" spans="1:20" ht="15.75" customHeight="1" x14ac:dyDescent="0.2">
      <c r="A462" s="289"/>
      <c r="B462" s="270"/>
      <c r="C462" s="270"/>
      <c r="D462" s="270"/>
      <c r="E462" s="270"/>
      <c r="F462" s="270"/>
      <c r="G462" s="270"/>
      <c r="H462" s="270"/>
      <c r="I462" s="290">
        <f t="shared" ca="1" si="267"/>
        <v>7.2460655449636535E-2</v>
      </c>
      <c r="J462" s="290">
        <f t="shared" ca="1" si="268"/>
        <v>2.6529886144115597E-2</v>
      </c>
      <c r="K462" s="270">
        <f t="shared" ref="K462:M462" ca="1" si="475">RAND()</f>
        <v>0.79704091279593947</v>
      </c>
      <c r="L462" s="270">
        <f t="shared" ca="1" si="475"/>
        <v>0.81004143075310231</v>
      </c>
      <c r="M462" s="270">
        <f t="shared" ca="1" si="475"/>
        <v>0.86479703408089592</v>
      </c>
      <c r="N462" s="291">
        <f t="shared" ca="1" si="270"/>
        <v>3101289.6251094658</v>
      </c>
      <c r="O462" s="292">
        <f ca="1">(N462-Assumptions!$C$22)/Assumptions!$C$25</f>
        <v>230.45004664996014</v>
      </c>
      <c r="P462" s="11"/>
      <c r="Q462" s="11"/>
      <c r="R462" s="11"/>
      <c r="S462" s="11"/>
      <c r="T462" s="11"/>
    </row>
    <row r="463" spans="1:20" ht="15.75" customHeight="1" x14ac:dyDescent="0.2">
      <c r="A463" s="317"/>
      <c r="B463" s="264"/>
      <c r="C463" s="264"/>
      <c r="D463" s="264"/>
      <c r="E463" s="264"/>
      <c r="F463" s="264"/>
      <c r="G463" s="264"/>
      <c r="H463" s="264"/>
      <c r="I463" s="286">
        <f t="shared" ca="1" si="267"/>
        <v>8.142331355331027E-2</v>
      </c>
      <c r="J463" s="286">
        <f t="shared" ca="1" si="268"/>
        <v>4.1717990740716193E-2</v>
      </c>
      <c r="K463" s="264">
        <f t="shared" ref="K463:M463" ca="1" si="476">RAND()</f>
        <v>0.34084176886898809</v>
      </c>
      <c r="L463" s="264">
        <f t="shared" ca="1" si="476"/>
        <v>0.11465434772428296</v>
      </c>
      <c r="M463" s="264">
        <f t="shared" ca="1" si="476"/>
        <v>0.57279720361136099</v>
      </c>
      <c r="N463" s="287">
        <f t="shared" ca="1" si="270"/>
        <v>2243878.4139759955</v>
      </c>
      <c r="O463" s="288">
        <f ca="1">(N463-Assumptions!$C$22)/Assumptions!$C$25</f>
        <v>166.46413537134293</v>
      </c>
      <c r="P463" s="11"/>
      <c r="Q463" s="11"/>
      <c r="R463" s="11"/>
      <c r="S463" s="11"/>
      <c r="T463" s="11"/>
    </row>
    <row r="464" spans="1:20" ht="15.75" customHeight="1" x14ac:dyDescent="0.2">
      <c r="A464" s="289"/>
      <c r="B464" s="270"/>
      <c r="C464" s="270"/>
      <c r="D464" s="270"/>
      <c r="E464" s="270"/>
      <c r="F464" s="270"/>
      <c r="G464" s="270"/>
      <c r="H464" s="270"/>
      <c r="I464" s="290">
        <f t="shared" ca="1" si="267"/>
        <v>8.6240420264403095E-2</v>
      </c>
      <c r="J464" s="290">
        <f t="shared" ca="1" si="268"/>
        <v>3.8815339207221064E-2</v>
      </c>
      <c r="K464" s="270">
        <f t="shared" ref="K464:M464" ca="1" si="477">RAND()</f>
        <v>2.0992414588226538E-2</v>
      </c>
      <c r="L464" s="270">
        <f t="shared" ca="1" si="477"/>
        <v>0.94428157224664822</v>
      </c>
      <c r="M464" s="270">
        <f t="shared" ca="1" si="477"/>
        <v>0.53684795963038556</v>
      </c>
      <c r="N464" s="291">
        <f t="shared" ca="1" si="270"/>
        <v>1443374.3128258591</v>
      </c>
      <c r="O464" s="292">
        <f ca="1">(N464-Assumptions!$C$22)/Assumptions!$C$25</f>
        <v>106.72502334521336</v>
      </c>
      <c r="P464" s="11"/>
      <c r="Q464" s="11"/>
      <c r="R464" s="11"/>
      <c r="S464" s="11"/>
      <c r="T464" s="11"/>
    </row>
    <row r="465" spans="1:20" ht="15.75" customHeight="1" x14ac:dyDescent="0.2">
      <c r="A465" s="317"/>
      <c r="B465" s="264"/>
      <c r="C465" s="264"/>
      <c r="D465" s="264"/>
      <c r="E465" s="264"/>
      <c r="F465" s="264"/>
      <c r="G465" s="264"/>
      <c r="H465" s="264"/>
      <c r="I465" s="286">
        <f t="shared" ca="1" si="267"/>
        <v>9.6779049617831708E-2</v>
      </c>
      <c r="J465" s="286">
        <f t="shared" ca="1" si="268"/>
        <v>4.0497612125079817E-2</v>
      </c>
      <c r="K465" s="264">
        <f t="shared" ref="K465:M465" ca="1" si="478">RAND()</f>
        <v>3.9731526864474342E-2</v>
      </c>
      <c r="L465" s="264">
        <f t="shared" ca="1" si="478"/>
        <v>0.52517397983727254</v>
      </c>
      <c r="M465" s="264">
        <f t="shared" ca="1" si="478"/>
        <v>0.42640212942257105</v>
      </c>
      <c r="N465" s="287">
        <f t="shared" ca="1" si="270"/>
        <v>690246.54386243119</v>
      </c>
      <c r="O465" s="288">
        <f ca="1">(N465-Assumptions!$C$22)/Assumptions!$C$25</f>
        <v>50.521458497196356</v>
      </c>
      <c r="P465" s="11"/>
      <c r="Q465" s="11"/>
      <c r="R465" s="11"/>
      <c r="S465" s="11"/>
      <c r="T465" s="11"/>
    </row>
    <row r="466" spans="1:20" ht="15.75" customHeight="1" x14ac:dyDescent="0.2">
      <c r="A466" s="289"/>
      <c r="B466" s="270"/>
      <c r="C466" s="270"/>
      <c r="D466" s="270"/>
      <c r="E466" s="270"/>
      <c r="F466" s="270"/>
      <c r="G466" s="270"/>
      <c r="H466" s="270"/>
      <c r="I466" s="290">
        <f t="shared" ca="1" si="267"/>
        <v>6.9066779307502102E-2</v>
      </c>
      <c r="J466" s="290">
        <f t="shared" ca="1" si="268"/>
        <v>4.1815811801853467E-2</v>
      </c>
      <c r="K466" s="270">
        <f t="shared" ref="K466:M466" ca="1" si="479">RAND()</f>
        <v>0.80726054154388394</v>
      </c>
      <c r="L466" s="270">
        <f t="shared" ca="1" si="479"/>
        <v>0.46568211096048329</v>
      </c>
      <c r="M466" s="270">
        <f t="shared" ca="1" si="479"/>
        <v>0.70676478828455291</v>
      </c>
      <c r="N466" s="291">
        <f t="shared" ca="1" si="270"/>
        <v>7964541.88230245</v>
      </c>
      <c r="O466" s="292">
        <f ca="1">(N466-Assumptions!$C$22)/Assumptions!$C$25</f>
        <v>593.37931957480976</v>
      </c>
      <c r="P466" s="11"/>
      <c r="Q466" s="11"/>
      <c r="R466" s="11"/>
      <c r="S466" s="11"/>
      <c r="T466" s="11"/>
    </row>
    <row r="467" spans="1:20" ht="15.75" customHeight="1" x14ac:dyDescent="0.2">
      <c r="A467" s="317"/>
      <c r="B467" s="264"/>
      <c r="C467" s="264"/>
      <c r="D467" s="264"/>
      <c r="E467" s="264"/>
      <c r="F467" s="264"/>
      <c r="G467" s="264"/>
      <c r="H467" s="264"/>
      <c r="I467" s="286">
        <f t="shared" ca="1" si="267"/>
        <v>0.10415727807503583</v>
      </c>
      <c r="J467" s="286">
        <f t="shared" ca="1" si="268"/>
        <v>4.5602604372073419E-2</v>
      </c>
      <c r="K467" s="264">
        <f t="shared" ref="K467:M467" ca="1" si="480">RAND()</f>
        <v>0.50288445432849582</v>
      </c>
      <c r="L467" s="264">
        <f t="shared" ca="1" si="480"/>
        <v>0.92035966505886591</v>
      </c>
      <c r="M467" s="264">
        <f t="shared" ca="1" si="480"/>
        <v>0.16165004482799994</v>
      </c>
      <c r="N467" s="287">
        <f t="shared" ca="1" si="270"/>
        <v>2411844.1213131249</v>
      </c>
      <c r="O467" s="288">
        <f ca="1">(N467-Assumptions!$C$22)/Assumptions!$C$25</f>
        <v>178.9988896502332</v>
      </c>
      <c r="P467" s="11"/>
      <c r="Q467" s="11"/>
      <c r="R467" s="11"/>
      <c r="S467" s="11"/>
      <c r="T467" s="11"/>
    </row>
    <row r="468" spans="1:20" ht="15.75" customHeight="1" x14ac:dyDescent="0.2">
      <c r="A468" s="289"/>
      <c r="B468" s="270"/>
      <c r="C468" s="270"/>
      <c r="D468" s="270"/>
      <c r="E468" s="270"/>
      <c r="F468" s="270"/>
      <c r="G468" s="270"/>
      <c r="H468" s="270"/>
      <c r="I468" s="290">
        <f t="shared" ca="1" si="267"/>
        <v>7.9391001351738252E-2</v>
      </c>
      <c r="J468" s="290">
        <f t="shared" ca="1" si="268"/>
        <v>3.6372711153849997E-2</v>
      </c>
      <c r="K468" s="270">
        <f t="shared" ref="K468:M468" ca="1" si="481">RAND()</f>
        <v>0.65951201058049413</v>
      </c>
      <c r="L468" s="270">
        <f t="shared" ca="1" si="481"/>
        <v>0.95642351425130978</v>
      </c>
      <c r="M468" s="270">
        <f t="shared" ca="1" si="481"/>
        <v>0.11862240378989808</v>
      </c>
      <c r="N468" s="291">
        <f t="shared" ca="1" si="270"/>
        <v>3282900.0152319111</v>
      </c>
      <c r="O468" s="292">
        <f ca="1">(N468-Assumptions!$C$22)/Assumptions!$C$25</f>
        <v>244.00306083820232</v>
      </c>
      <c r="P468" s="11"/>
      <c r="Q468" s="11"/>
      <c r="R468" s="11"/>
      <c r="S468" s="11"/>
      <c r="T468" s="11"/>
    </row>
    <row r="469" spans="1:20" ht="15.75" customHeight="1" x14ac:dyDescent="0.2">
      <c r="A469" s="317"/>
      <c r="B469" s="264"/>
      <c r="C469" s="264"/>
      <c r="D469" s="264"/>
      <c r="E469" s="264"/>
      <c r="F469" s="264"/>
      <c r="G469" s="264"/>
      <c r="H469" s="264"/>
      <c r="I469" s="286">
        <f t="shared" ca="1" si="267"/>
        <v>0.10459943790353066</v>
      </c>
      <c r="J469" s="286">
        <f t="shared" ca="1" si="268"/>
        <v>2.947291343706411E-2</v>
      </c>
      <c r="K469" s="264">
        <f t="shared" ref="K469:M469" ca="1" si="482">RAND()</f>
        <v>0.29371243302127692</v>
      </c>
      <c r="L469" s="264">
        <f t="shared" ca="1" si="482"/>
        <v>0.15562628463161665</v>
      </c>
      <c r="M469" s="264">
        <f t="shared" ca="1" si="482"/>
        <v>0.3172294153790971</v>
      </c>
      <c r="N469" s="287">
        <f t="shared" ca="1" si="270"/>
        <v>1185918.2547290132</v>
      </c>
      <c r="O469" s="288">
        <f ca="1">(N469-Assumptions!$C$22)/Assumptions!$C$25</f>
        <v>87.511884681269635</v>
      </c>
      <c r="P469" s="11"/>
      <c r="Q469" s="11"/>
      <c r="R469" s="11"/>
      <c r="S469" s="11"/>
      <c r="T469" s="11"/>
    </row>
    <row r="470" spans="1:20" ht="15.75" customHeight="1" x14ac:dyDescent="0.2">
      <c r="A470" s="289"/>
      <c r="B470" s="270"/>
      <c r="C470" s="270"/>
      <c r="D470" s="270"/>
      <c r="E470" s="270"/>
      <c r="F470" s="270"/>
      <c r="G470" s="270"/>
      <c r="H470" s="270"/>
      <c r="I470" s="290">
        <f t="shared" ca="1" si="267"/>
        <v>8.3740608057469468E-2</v>
      </c>
      <c r="J470" s="290">
        <f t="shared" ca="1" si="268"/>
        <v>2.9376108015975368E-2</v>
      </c>
      <c r="K470" s="270">
        <f t="shared" ref="K470:M470" ca="1" si="483">RAND()</f>
        <v>0.39739431516645352</v>
      </c>
      <c r="L470" s="270">
        <f t="shared" ca="1" si="483"/>
        <v>0.70793292442757128</v>
      </c>
      <c r="M470" s="270">
        <f t="shared" ca="1" si="483"/>
        <v>0.64144975360022338</v>
      </c>
      <c r="N470" s="291">
        <f t="shared" ca="1" si="270"/>
        <v>2075629.1728194444</v>
      </c>
      <c r="O470" s="292">
        <f ca="1">(N470-Assumptions!$C$22)/Assumptions!$C$25</f>
        <v>153.90822185219736</v>
      </c>
      <c r="P470" s="11"/>
      <c r="Q470" s="11"/>
      <c r="R470" s="11"/>
      <c r="S470" s="11"/>
      <c r="T470" s="11"/>
    </row>
    <row r="471" spans="1:20" ht="15.75" customHeight="1" x14ac:dyDescent="0.2">
      <c r="A471" s="317"/>
      <c r="B471" s="264"/>
      <c r="C471" s="264"/>
      <c r="D471" s="264"/>
      <c r="E471" s="264"/>
      <c r="F471" s="264"/>
      <c r="G471" s="264"/>
      <c r="H471" s="264"/>
      <c r="I471" s="286">
        <f t="shared" ca="1" si="267"/>
        <v>6.9218650791162739E-2</v>
      </c>
      <c r="J471" s="286">
        <f t="shared" ca="1" si="268"/>
        <v>4.1165853049287847E-2</v>
      </c>
      <c r="K471" s="264">
        <f t="shared" ref="K471:M471" ca="1" si="484">RAND()</f>
        <v>0.44645386636717244</v>
      </c>
      <c r="L471" s="264">
        <f t="shared" ca="1" si="484"/>
        <v>4.7988070886062717E-2</v>
      </c>
      <c r="M471" s="264">
        <f t="shared" ca="1" si="484"/>
        <v>0.33103520016882382</v>
      </c>
      <c r="N471" s="287">
        <f t="shared" ca="1" si="270"/>
        <v>3175936.9457163448</v>
      </c>
      <c r="O471" s="288">
        <f ca="1">(N471-Assumptions!$C$22)/Assumptions!$C$25</f>
        <v>236.02074221763766</v>
      </c>
      <c r="P471" s="11"/>
      <c r="Q471" s="11"/>
      <c r="R471" s="11"/>
      <c r="S471" s="11"/>
      <c r="T471" s="11"/>
    </row>
    <row r="472" spans="1:20" ht="15.75" customHeight="1" x14ac:dyDescent="0.2">
      <c r="A472" s="289"/>
      <c r="B472" s="270"/>
      <c r="C472" s="270"/>
      <c r="D472" s="270"/>
      <c r="E472" s="270"/>
      <c r="F472" s="270"/>
      <c r="G472" s="270"/>
      <c r="H472" s="270"/>
      <c r="I472" s="290">
        <f t="shared" ca="1" si="267"/>
        <v>9.8953411285954487E-2</v>
      </c>
      <c r="J472" s="290">
        <f t="shared" ca="1" si="268"/>
        <v>3.6889333961645773E-2</v>
      </c>
      <c r="K472" s="270">
        <f t="shared" ref="K472:M472" ca="1" si="485">RAND()</f>
        <v>0.45698297385018793</v>
      </c>
      <c r="L472" s="270">
        <f t="shared" ca="1" si="485"/>
        <v>0.57279563611840689</v>
      </c>
      <c r="M472" s="270">
        <f t="shared" ca="1" si="485"/>
        <v>0.16339314019426865</v>
      </c>
      <c r="N472" s="291">
        <f t="shared" ca="1" si="270"/>
        <v>1798474.645711686</v>
      </c>
      <c r="O472" s="292">
        <f ca="1">(N472-Assumptions!$C$22)/Assumptions!$C$25</f>
        <v>133.22504818743926</v>
      </c>
      <c r="P472" s="11"/>
      <c r="Q472" s="11"/>
      <c r="R472" s="11"/>
      <c r="S472" s="11"/>
      <c r="T472" s="11"/>
    </row>
    <row r="473" spans="1:20" ht="15.75" customHeight="1" x14ac:dyDescent="0.2">
      <c r="A473" s="317"/>
      <c r="B473" s="264"/>
      <c r="C473" s="264"/>
      <c r="D473" s="264"/>
      <c r="E473" s="264"/>
      <c r="F473" s="264"/>
      <c r="G473" s="264"/>
      <c r="H473" s="264"/>
      <c r="I473" s="286">
        <f t="shared" ca="1" si="267"/>
        <v>9.6673998924728555E-2</v>
      </c>
      <c r="J473" s="286">
        <f t="shared" ca="1" si="268"/>
        <v>2.2361582481031275E-2</v>
      </c>
      <c r="K473" s="264">
        <f t="shared" ref="K473:M473" ca="1" si="486">RAND()</f>
        <v>0.8033244609461524</v>
      </c>
      <c r="L473" s="264">
        <f t="shared" ca="1" si="486"/>
        <v>0.96793255334802109</v>
      </c>
      <c r="M473" s="264">
        <f t="shared" ca="1" si="486"/>
        <v>0.93345041647800531</v>
      </c>
      <c r="N473" s="287">
        <f t="shared" ca="1" si="270"/>
        <v>3352909.738962064</v>
      </c>
      <c r="O473" s="288">
        <f ca="1">(N473-Assumptions!$C$22)/Assumptions!$C$25</f>
        <v>249.2276670867212</v>
      </c>
      <c r="P473" s="11"/>
      <c r="Q473" s="11"/>
      <c r="R473" s="11"/>
      <c r="S473" s="11"/>
      <c r="T473" s="11"/>
    </row>
    <row r="474" spans="1:20" ht="15.75" customHeight="1" x14ac:dyDescent="0.2">
      <c r="A474" s="289"/>
      <c r="B474" s="270"/>
      <c r="C474" s="270"/>
      <c r="D474" s="270"/>
      <c r="E474" s="270"/>
      <c r="F474" s="270"/>
      <c r="G474" s="270"/>
      <c r="H474" s="270"/>
      <c r="I474" s="290">
        <f t="shared" ca="1" si="267"/>
        <v>0.11257675539784506</v>
      </c>
      <c r="J474" s="290">
        <f t="shared" ca="1" si="268"/>
        <v>2.7863627126262985E-2</v>
      </c>
      <c r="K474" s="270">
        <f t="shared" ref="K474:M474" ca="1" si="487">RAND()</f>
        <v>0.46882819703208767</v>
      </c>
      <c r="L474" s="270">
        <f t="shared" ca="1" si="487"/>
        <v>0.77663315872020999</v>
      </c>
      <c r="M474" s="270">
        <f t="shared" ca="1" si="487"/>
        <v>0.44896028661871323</v>
      </c>
      <c r="N474" s="291">
        <f t="shared" ca="1" si="270"/>
        <v>1317631.3017200092</v>
      </c>
      <c r="O474" s="292">
        <f ca="1">(N474-Assumptions!$C$22)/Assumptions!$C$25</f>
        <v>97.341216546269337</v>
      </c>
      <c r="P474" s="11"/>
      <c r="Q474" s="11"/>
      <c r="R474" s="11"/>
      <c r="S474" s="11"/>
      <c r="T474" s="11"/>
    </row>
    <row r="475" spans="1:20" ht="15.75" customHeight="1" x14ac:dyDescent="0.2">
      <c r="A475" s="317"/>
      <c r="B475" s="264"/>
      <c r="C475" s="264"/>
      <c r="D475" s="264"/>
      <c r="E475" s="264"/>
      <c r="F475" s="264"/>
      <c r="G475" s="264"/>
      <c r="H475" s="264"/>
      <c r="I475" s="286">
        <f t="shared" ca="1" si="267"/>
        <v>9.6863630753714972E-2</v>
      </c>
      <c r="J475" s="286">
        <f t="shared" ca="1" si="268"/>
        <v>4.2950020539484816E-2</v>
      </c>
      <c r="K475" s="264">
        <f t="shared" ref="K475:M475" ca="1" si="488">RAND()</f>
        <v>0.38464157462607462</v>
      </c>
      <c r="L475" s="264">
        <f t="shared" ca="1" si="488"/>
        <v>2.8137956301627076E-3</v>
      </c>
      <c r="M475" s="264">
        <f t="shared" ca="1" si="488"/>
        <v>2.1826720510426556E-2</v>
      </c>
      <c r="N475" s="287">
        <f t="shared" ca="1" si="270"/>
        <v>1652531.0849172689</v>
      </c>
      <c r="O475" s="288">
        <f ca="1">(N475-Assumptions!$C$22)/Assumptions!$C$25</f>
        <v>122.3337376803932</v>
      </c>
      <c r="P475" s="11"/>
      <c r="Q475" s="11"/>
      <c r="R475" s="11"/>
      <c r="S475" s="11"/>
      <c r="T475" s="11"/>
    </row>
    <row r="476" spans="1:20" ht="15.75" customHeight="1" x14ac:dyDescent="0.2">
      <c r="A476" s="289"/>
      <c r="B476" s="270"/>
      <c r="C476" s="270"/>
      <c r="D476" s="270"/>
      <c r="E476" s="270"/>
      <c r="F476" s="270"/>
      <c r="G476" s="270"/>
      <c r="H476" s="270"/>
      <c r="I476" s="290">
        <f t="shared" ca="1" si="267"/>
        <v>8.041754666020566E-2</v>
      </c>
      <c r="J476" s="290">
        <f t="shared" ca="1" si="268"/>
        <v>3.2191553429523068E-2</v>
      </c>
      <c r="K476" s="270">
        <f t="shared" ref="K476:M476" ca="1" si="489">RAND()</f>
        <v>0.30954697116969276</v>
      </c>
      <c r="L476" s="270">
        <f t="shared" ca="1" si="489"/>
        <v>0.27781773122329134</v>
      </c>
      <c r="M476" s="270">
        <f t="shared" ca="1" si="489"/>
        <v>0.27589533913673092</v>
      </c>
      <c r="N476" s="291">
        <f t="shared" ca="1" si="270"/>
        <v>1847425.2329642994</v>
      </c>
      <c r="O476" s="292">
        <f ca="1">(N476-Assumptions!$C$22)/Assumptions!$C$25</f>
        <v>136.87807708688803</v>
      </c>
      <c r="P476" s="11"/>
      <c r="Q476" s="11"/>
      <c r="R476" s="11"/>
      <c r="S476" s="11"/>
      <c r="T476" s="11"/>
    </row>
    <row r="477" spans="1:20" ht="15.75" customHeight="1" x14ac:dyDescent="0.2">
      <c r="A477" s="317"/>
      <c r="B477" s="264"/>
      <c r="C477" s="264"/>
      <c r="D477" s="264"/>
      <c r="E477" s="264"/>
      <c r="F477" s="264"/>
      <c r="G477" s="264"/>
      <c r="H477" s="264"/>
      <c r="I477" s="286">
        <f t="shared" ca="1" si="267"/>
        <v>0.11780611831705379</v>
      </c>
      <c r="J477" s="286">
        <f t="shared" ca="1" si="268"/>
        <v>3.7772154319578845E-2</v>
      </c>
      <c r="K477" s="264">
        <f t="shared" ref="K477:M477" ca="1" si="490">RAND()</f>
        <v>0.61052639800364772</v>
      </c>
      <c r="L477" s="264">
        <f t="shared" ca="1" si="490"/>
        <v>0.88797749559714445</v>
      </c>
      <c r="M477" s="264">
        <f t="shared" ca="1" si="490"/>
        <v>0.27043217424498012</v>
      </c>
      <c r="N477" s="287">
        <f t="shared" ca="1" si="270"/>
        <v>1764560.1753569739</v>
      </c>
      <c r="O477" s="288">
        <f ca="1">(N477-Assumptions!$C$22)/Assumptions!$C$25</f>
        <v>130.69411756395328</v>
      </c>
      <c r="P477" s="11"/>
      <c r="Q477" s="11"/>
      <c r="R477" s="11"/>
      <c r="S477" s="11"/>
      <c r="T477" s="11"/>
    </row>
    <row r="478" spans="1:20" ht="15.75" customHeight="1" x14ac:dyDescent="0.2">
      <c r="A478" s="289"/>
      <c r="B478" s="270"/>
      <c r="C478" s="270"/>
      <c r="D478" s="270"/>
      <c r="E478" s="270"/>
      <c r="F478" s="270"/>
      <c r="G478" s="270"/>
      <c r="H478" s="270"/>
      <c r="I478" s="290">
        <f t="shared" ca="1" si="267"/>
        <v>9.7331061275321318E-2</v>
      </c>
      <c r="J478" s="290">
        <f t="shared" ca="1" si="268"/>
        <v>5.0956928987445652E-2</v>
      </c>
      <c r="K478" s="270">
        <f t="shared" ref="K478:M478" ca="1" si="491">RAND()</f>
        <v>0.18676679362943149</v>
      </c>
      <c r="L478" s="270">
        <f t="shared" ca="1" si="491"/>
        <v>0.90617036013210084</v>
      </c>
      <c r="M478" s="270">
        <f t="shared" ca="1" si="491"/>
        <v>0.83576012834962154</v>
      </c>
      <c r="N478" s="291">
        <f t="shared" ca="1" si="270"/>
        <v>1502389.6538641327</v>
      </c>
      <c r="O478" s="292">
        <f ca="1">(N478-Assumptions!$C$22)/Assumptions!$C$25</f>
        <v>111.12915327344274</v>
      </c>
      <c r="P478" s="11"/>
      <c r="Q478" s="11"/>
      <c r="R478" s="11"/>
      <c r="S478" s="11"/>
      <c r="T478" s="11"/>
    </row>
    <row r="479" spans="1:20" ht="15.75" customHeight="1" x14ac:dyDescent="0.2">
      <c r="A479" s="317"/>
      <c r="B479" s="264"/>
      <c r="C479" s="264"/>
      <c r="D479" s="264"/>
      <c r="E479" s="264"/>
      <c r="F479" s="264"/>
      <c r="G479" s="264"/>
      <c r="H479" s="264"/>
      <c r="I479" s="286">
        <f t="shared" ca="1" si="267"/>
        <v>7.891265953461922E-2</v>
      </c>
      <c r="J479" s="286">
        <f t="shared" ca="1" si="268"/>
        <v>4.1955626490452848E-2</v>
      </c>
      <c r="K479" s="264">
        <f t="shared" ref="K479:M479" ca="1" si="492">RAND()</f>
        <v>0.47009860846999818</v>
      </c>
      <c r="L479" s="264">
        <f t="shared" ca="1" si="492"/>
        <v>0.1944980558744609</v>
      </c>
      <c r="M479" s="264">
        <f t="shared" ca="1" si="492"/>
        <v>0.48552035148850492</v>
      </c>
      <c r="N479" s="287">
        <f t="shared" ca="1" si="270"/>
        <v>2410743.2182841823</v>
      </c>
      <c r="O479" s="288">
        <f ca="1">(N479-Assumptions!$C$22)/Assumptions!$C$25</f>
        <v>178.9167327077748</v>
      </c>
      <c r="P479" s="11"/>
      <c r="Q479" s="11"/>
      <c r="R479" s="11"/>
      <c r="S479" s="11"/>
      <c r="T479" s="11"/>
    </row>
    <row r="480" spans="1:20" ht="15.75" customHeight="1" x14ac:dyDescent="0.2">
      <c r="A480" s="289"/>
      <c r="B480" s="270"/>
      <c r="C480" s="270"/>
      <c r="D480" s="270"/>
      <c r="E480" s="270"/>
      <c r="F480" s="270"/>
      <c r="G480" s="270"/>
      <c r="H480" s="270"/>
      <c r="I480" s="290">
        <f t="shared" ca="1" si="267"/>
        <v>9.9699932675395161E-2</v>
      </c>
      <c r="J480" s="290">
        <f t="shared" ca="1" si="268"/>
        <v>4.0227618934913487E-2</v>
      </c>
      <c r="K480" s="270">
        <f t="shared" ref="K480:M480" ca="1" si="493">RAND()</f>
        <v>2.9333664744099264E-2</v>
      </c>
      <c r="L480" s="270">
        <f t="shared" ca="1" si="493"/>
        <v>0.91121568076544046</v>
      </c>
      <c r="M480" s="270">
        <f t="shared" ca="1" si="493"/>
        <v>0.99558482695890727</v>
      </c>
      <c r="N480" s="291">
        <f t="shared" ca="1" si="270"/>
        <v>1213830.2469696812</v>
      </c>
      <c r="O480" s="292">
        <f ca="1">(N480-Assumptions!$C$22)/Assumptions!$C$25</f>
        <v>89.594869176841883</v>
      </c>
      <c r="P480" s="11"/>
      <c r="Q480" s="11"/>
      <c r="R480" s="11"/>
      <c r="S480" s="11"/>
      <c r="T480" s="11"/>
    </row>
    <row r="481" spans="1:20" ht="15.75" customHeight="1" x14ac:dyDescent="0.2">
      <c r="A481" s="317"/>
      <c r="B481" s="264"/>
      <c r="C481" s="264"/>
      <c r="D481" s="264"/>
      <c r="E481" s="264"/>
      <c r="F481" s="264"/>
      <c r="G481" s="264"/>
      <c r="H481" s="264"/>
      <c r="I481" s="286">
        <f t="shared" ca="1" si="267"/>
        <v>6.0344784819211655E-2</v>
      </c>
      <c r="J481" s="286">
        <f t="shared" ca="1" si="268"/>
        <v>3.6820828458963041E-2</v>
      </c>
      <c r="K481" s="264">
        <f t="shared" ref="K481:M481" ca="1" si="494">RAND()</f>
        <v>0.50397864534966974</v>
      </c>
      <c r="L481" s="264">
        <f t="shared" ca="1" si="494"/>
        <v>0.10073549622168976</v>
      </c>
      <c r="M481" s="264">
        <f t="shared" ca="1" si="494"/>
        <v>0.76132185146193498</v>
      </c>
      <c r="N481" s="287">
        <f t="shared" ca="1" si="270"/>
        <v>3612551.5821495499</v>
      </c>
      <c r="O481" s="288">
        <f ca="1">(N481-Assumptions!$C$22)/Assumptions!$C$25</f>
        <v>268.60392404101117</v>
      </c>
      <c r="P481" s="11"/>
      <c r="Q481" s="11"/>
      <c r="R481" s="11"/>
      <c r="S481" s="11"/>
      <c r="T481" s="11"/>
    </row>
    <row r="482" spans="1:20" ht="15.75" customHeight="1" x14ac:dyDescent="0.2">
      <c r="A482" s="289"/>
      <c r="B482" s="270"/>
      <c r="C482" s="270"/>
      <c r="D482" s="270"/>
      <c r="E482" s="270"/>
      <c r="F482" s="270"/>
      <c r="G482" s="270"/>
      <c r="H482" s="270"/>
      <c r="I482" s="290">
        <f t="shared" ca="1" si="267"/>
        <v>8.4373944102609733E-2</v>
      </c>
      <c r="J482" s="290">
        <f t="shared" ca="1" si="268"/>
        <v>3.4782907781065575E-2</v>
      </c>
      <c r="K482" s="270">
        <f t="shared" ref="K482:M482" ca="1" si="495">RAND()</f>
        <v>0.81041958960944127</v>
      </c>
      <c r="L482" s="270">
        <f t="shared" ca="1" si="495"/>
        <v>0.2963833574304896</v>
      </c>
      <c r="M482" s="270">
        <f t="shared" ca="1" si="495"/>
        <v>6.8120755753079187E-2</v>
      </c>
      <c r="N482" s="291">
        <f t="shared" ca="1" si="270"/>
        <v>3897777.923130169</v>
      </c>
      <c r="O482" s="292">
        <f ca="1">(N482-Assumptions!$C$22)/Assumptions!$C$25</f>
        <v>289.88947187538577</v>
      </c>
      <c r="P482" s="11"/>
      <c r="Q482" s="11"/>
      <c r="R482" s="11"/>
      <c r="S482" s="11"/>
      <c r="T482" s="11"/>
    </row>
    <row r="483" spans="1:20" ht="15.75" customHeight="1" x14ac:dyDescent="0.2">
      <c r="A483" s="317"/>
      <c r="B483" s="264"/>
      <c r="C483" s="264"/>
      <c r="D483" s="264"/>
      <c r="E483" s="264"/>
      <c r="F483" s="264"/>
      <c r="G483" s="264"/>
      <c r="H483" s="264"/>
      <c r="I483" s="286">
        <f t="shared" ca="1" si="267"/>
        <v>8.5663619254687379E-2</v>
      </c>
      <c r="J483" s="286">
        <f t="shared" ca="1" si="268"/>
        <v>3.5136820755209568E-2</v>
      </c>
      <c r="K483" s="264">
        <f t="shared" ref="K483:M483" ca="1" si="496">RAND()</f>
        <v>0.30687757751911726</v>
      </c>
      <c r="L483" s="264">
        <f t="shared" ca="1" si="496"/>
        <v>0.68286041701523847</v>
      </c>
      <c r="M483" s="264">
        <f t="shared" ca="1" si="496"/>
        <v>0.57143189105838077</v>
      </c>
      <c r="N483" s="287">
        <f t="shared" ca="1" si="270"/>
        <v>2209137.9781050719</v>
      </c>
      <c r="O483" s="288">
        <f ca="1">(N483-Assumptions!$C$22)/Assumptions!$C$25</f>
        <v>163.87156553022925</v>
      </c>
      <c r="P483" s="11"/>
      <c r="Q483" s="11"/>
      <c r="R483" s="11"/>
      <c r="S483" s="11"/>
      <c r="T483" s="11"/>
    </row>
    <row r="484" spans="1:20" ht="15.75" customHeight="1" x14ac:dyDescent="0.2">
      <c r="A484" s="289"/>
      <c r="B484" s="270"/>
      <c r="C484" s="270"/>
      <c r="D484" s="270"/>
      <c r="E484" s="270"/>
      <c r="F484" s="270"/>
      <c r="G484" s="270"/>
      <c r="H484" s="270"/>
      <c r="I484" s="290">
        <f t="shared" ca="1" si="267"/>
        <v>0.11503527438288291</v>
      </c>
      <c r="J484" s="290">
        <f t="shared" ca="1" si="268"/>
        <v>5.5E-2</v>
      </c>
      <c r="K484" s="270">
        <f t="shared" ref="K484:M484" ca="1" si="497">RAND()</f>
        <v>0.83821592049088023</v>
      </c>
      <c r="L484" s="270">
        <f t="shared" ca="1" si="497"/>
        <v>0.27892392031662694</v>
      </c>
      <c r="M484" s="270">
        <f t="shared" ca="1" si="497"/>
        <v>0.32339283905611205</v>
      </c>
      <c r="N484" s="291">
        <f t="shared" ca="1" si="270"/>
        <v>3219687.9009246742</v>
      </c>
      <c r="O484" s="292">
        <f ca="1">(N484-Assumptions!$C$22)/Assumptions!$C$25</f>
        <v>239.28573887497569</v>
      </c>
      <c r="P484" s="11"/>
      <c r="Q484" s="11"/>
      <c r="R484" s="11"/>
      <c r="S484" s="11"/>
      <c r="T484" s="11"/>
    </row>
    <row r="485" spans="1:20" ht="15.75" customHeight="1" x14ac:dyDescent="0.2">
      <c r="A485" s="317"/>
      <c r="B485" s="264"/>
      <c r="C485" s="264"/>
      <c r="D485" s="264"/>
      <c r="E485" s="264"/>
      <c r="F485" s="264"/>
      <c r="G485" s="264"/>
      <c r="H485" s="264"/>
      <c r="I485" s="286">
        <f t="shared" ca="1" si="267"/>
        <v>0.10073183657275828</v>
      </c>
      <c r="J485" s="286">
        <f t="shared" ca="1" si="268"/>
        <v>0.02</v>
      </c>
      <c r="K485" s="264">
        <f t="shared" ref="K485:M485" ca="1" si="498">RAND()</f>
        <v>0.87243575846525545</v>
      </c>
      <c r="L485" s="264">
        <f t="shared" ca="1" si="498"/>
        <v>0.19217506676944796</v>
      </c>
      <c r="M485" s="264">
        <f t="shared" ca="1" si="498"/>
        <v>0.77405071851827179</v>
      </c>
      <c r="N485" s="287">
        <f t="shared" ca="1" si="270"/>
        <v>2409392.9680215828</v>
      </c>
      <c r="O485" s="288">
        <f ca="1">(N485-Assumptions!$C$22)/Assumptions!$C$25</f>
        <v>178.81596776280469</v>
      </c>
      <c r="P485" s="11"/>
      <c r="Q485" s="11"/>
      <c r="R485" s="11"/>
      <c r="S485" s="11"/>
      <c r="T485" s="11"/>
    </row>
    <row r="486" spans="1:20" ht="15.75" customHeight="1" x14ac:dyDescent="0.2">
      <c r="A486" s="289"/>
      <c r="B486" s="270"/>
      <c r="C486" s="270"/>
      <c r="D486" s="270"/>
      <c r="E486" s="270"/>
      <c r="F486" s="270"/>
      <c r="G486" s="270"/>
      <c r="H486" s="270"/>
      <c r="I486" s="290">
        <f t="shared" ca="1" si="267"/>
        <v>7.5843191500557031E-2</v>
      </c>
      <c r="J486" s="290">
        <f t="shared" ca="1" si="268"/>
        <v>4.6334841640468388E-2</v>
      </c>
      <c r="K486" s="270">
        <f t="shared" ref="K486:M486" ca="1" si="499">RAND()</f>
        <v>0.64741790890221851</v>
      </c>
      <c r="L486" s="270">
        <f t="shared" ca="1" si="499"/>
        <v>0.76185402306687888</v>
      </c>
      <c r="M486" s="270">
        <f t="shared" ca="1" si="499"/>
        <v>8.5225082215273251E-2</v>
      </c>
      <c r="N486" s="291">
        <f t="shared" ca="1" si="270"/>
        <v>3782680.8346281243</v>
      </c>
      <c r="O486" s="292">
        <f ca="1">(N486-Assumptions!$C$22)/Assumptions!$C$25</f>
        <v>281.30013691254658</v>
      </c>
      <c r="P486" s="11"/>
      <c r="Q486" s="11"/>
      <c r="R486" s="11"/>
      <c r="S486" s="11"/>
      <c r="T486" s="11"/>
    </row>
    <row r="487" spans="1:20" ht="15.75" customHeight="1" x14ac:dyDescent="0.2">
      <c r="A487" s="317"/>
      <c r="B487" s="264"/>
      <c r="C487" s="264"/>
      <c r="D487" s="264"/>
      <c r="E487" s="264"/>
      <c r="F487" s="264"/>
      <c r="G487" s="264"/>
      <c r="H487" s="264"/>
      <c r="I487" s="286">
        <f t="shared" ca="1" si="267"/>
        <v>8.2748734451051423E-2</v>
      </c>
      <c r="J487" s="286">
        <f t="shared" ca="1" si="268"/>
        <v>4.6971376260469044E-2</v>
      </c>
      <c r="K487" s="264">
        <f t="shared" ref="K487:M487" ca="1" si="500">RAND()</f>
        <v>0.15030298149744725</v>
      </c>
      <c r="L487" s="264">
        <f t="shared" ca="1" si="500"/>
        <v>0.23568603640137575</v>
      </c>
      <c r="M487" s="264">
        <f t="shared" ca="1" si="500"/>
        <v>0.16554836742497181</v>
      </c>
      <c r="N487" s="287">
        <f t="shared" ca="1" si="270"/>
        <v>456191.17342060752</v>
      </c>
      <c r="O487" s="288">
        <f ca="1">(N487-Assumptions!$C$22)/Assumptions!$C$25</f>
        <v>33.054639807508025</v>
      </c>
      <c r="P487" s="11"/>
      <c r="Q487" s="11"/>
      <c r="R487" s="11"/>
      <c r="S487" s="11"/>
      <c r="T487" s="11"/>
    </row>
    <row r="488" spans="1:20" ht="15.75" customHeight="1" x14ac:dyDescent="0.2">
      <c r="A488" s="289"/>
      <c r="B488" s="270"/>
      <c r="C488" s="270"/>
      <c r="D488" s="270"/>
      <c r="E488" s="270"/>
      <c r="F488" s="270"/>
      <c r="G488" s="270"/>
      <c r="H488" s="270"/>
      <c r="I488" s="290">
        <f t="shared" ca="1" si="267"/>
        <v>9.9060160122288729E-2</v>
      </c>
      <c r="J488" s="290">
        <f t="shared" ca="1" si="268"/>
        <v>4.0441085609362222E-2</v>
      </c>
      <c r="K488" s="270">
        <f t="shared" ref="K488:M488" ca="1" si="501">RAND()</f>
        <v>0.27896775506918592</v>
      </c>
      <c r="L488" s="270">
        <f t="shared" ca="1" si="501"/>
        <v>0.2942853438726446</v>
      </c>
      <c r="M488" s="270">
        <f t="shared" ca="1" si="501"/>
        <v>0.40901423688607519</v>
      </c>
      <c r="N488" s="291">
        <f t="shared" ca="1" si="270"/>
        <v>1519879.2802414815</v>
      </c>
      <c r="O488" s="292">
        <f ca="1">(N488-Assumptions!$C$22)/Assumptions!$C$25</f>
        <v>112.43434927175235</v>
      </c>
      <c r="P488" s="11"/>
      <c r="Q488" s="11"/>
      <c r="R488" s="11"/>
      <c r="S488" s="11"/>
      <c r="T488" s="11"/>
    </row>
    <row r="489" spans="1:20" ht="15.75" customHeight="1" x14ac:dyDescent="0.2">
      <c r="A489" s="317"/>
      <c r="B489" s="264"/>
      <c r="C489" s="264"/>
      <c r="D489" s="264"/>
      <c r="E489" s="264"/>
      <c r="F489" s="264"/>
      <c r="G489" s="264"/>
      <c r="H489" s="264"/>
      <c r="I489" s="286">
        <f t="shared" ca="1" si="267"/>
        <v>8.4945874518110781E-2</v>
      </c>
      <c r="J489" s="286">
        <f t="shared" ca="1" si="268"/>
        <v>3.0036260682352489E-2</v>
      </c>
      <c r="K489" s="264">
        <f t="shared" ref="K489:M489" ca="1" si="502">RAND()</f>
        <v>0.26070307830983563</v>
      </c>
      <c r="L489" s="264">
        <f t="shared" ca="1" si="502"/>
        <v>0.74234253282787233</v>
      </c>
      <c r="M489" s="264">
        <f t="shared" ca="1" si="502"/>
        <v>0.93212825638556618</v>
      </c>
      <c r="N489" s="287">
        <f t="shared" ca="1" si="270"/>
        <v>2100867.4239843558</v>
      </c>
      <c r="O489" s="288">
        <f ca="1">(N489-Assumptions!$C$22)/Assumptions!$C$25</f>
        <v>155.79167343166833</v>
      </c>
      <c r="P489" s="11"/>
      <c r="Q489" s="11"/>
      <c r="R489" s="11"/>
      <c r="S489" s="11"/>
      <c r="T489" s="11"/>
    </row>
    <row r="490" spans="1:20" ht="15.75" customHeight="1" x14ac:dyDescent="0.2">
      <c r="A490" s="289"/>
      <c r="B490" s="270"/>
      <c r="C490" s="270"/>
      <c r="D490" s="270"/>
      <c r="E490" s="270"/>
      <c r="F490" s="270"/>
      <c r="G490" s="270"/>
      <c r="H490" s="270"/>
      <c r="I490" s="290">
        <f t="shared" ca="1" si="267"/>
        <v>7.984396577278674E-2</v>
      </c>
      <c r="J490" s="290">
        <f t="shared" ca="1" si="268"/>
        <v>4.2232940693839843E-2</v>
      </c>
      <c r="K490" s="270">
        <f t="shared" ref="K490:M490" ca="1" si="503">RAND()</f>
        <v>0.64314404331351527</v>
      </c>
      <c r="L490" s="270">
        <f t="shared" ca="1" si="503"/>
        <v>0.18416897691783285</v>
      </c>
      <c r="M490" s="270">
        <f t="shared" ca="1" si="503"/>
        <v>0.14161465578175481</v>
      </c>
      <c r="N490" s="291">
        <f t="shared" ca="1" si="270"/>
        <v>2368824.476124146</v>
      </c>
      <c r="O490" s="292">
        <f ca="1">(N490-Assumptions!$C$22)/Assumptions!$C$25</f>
        <v>175.78846836747357</v>
      </c>
      <c r="P490" s="11"/>
      <c r="Q490" s="11"/>
      <c r="R490" s="11"/>
      <c r="S490" s="11"/>
      <c r="T490" s="11"/>
    </row>
    <row r="491" spans="1:20" ht="15.75" customHeight="1" x14ac:dyDescent="0.2">
      <c r="A491" s="317"/>
      <c r="B491" s="264"/>
      <c r="C491" s="264"/>
      <c r="D491" s="264"/>
      <c r="E491" s="264"/>
      <c r="F491" s="264"/>
      <c r="G491" s="264"/>
      <c r="H491" s="264"/>
      <c r="I491" s="286">
        <f t="shared" ca="1" si="267"/>
        <v>7.175710863124718E-2</v>
      </c>
      <c r="J491" s="286">
        <f t="shared" ca="1" si="268"/>
        <v>4.000139359967702E-2</v>
      </c>
      <c r="K491" s="264">
        <f t="shared" ref="K491:M491" ca="1" si="504">RAND()</f>
        <v>0.26908559851093128</v>
      </c>
      <c r="L491" s="264">
        <f t="shared" ca="1" si="504"/>
        <v>0.19155202672171978</v>
      </c>
      <c r="M491" s="264">
        <f t="shared" ca="1" si="504"/>
        <v>0.88949840520347301</v>
      </c>
      <c r="N491" s="287">
        <f t="shared" ca="1" si="270"/>
        <v>2844016.8789760419</v>
      </c>
      <c r="O491" s="288">
        <f ca="1">(N491-Assumptions!$C$22)/Assumptions!$C$25</f>
        <v>211.25058798328672</v>
      </c>
      <c r="P491" s="11"/>
      <c r="Q491" s="11"/>
      <c r="R491" s="11"/>
      <c r="S491" s="11"/>
      <c r="T491" s="11"/>
    </row>
    <row r="492" spans="1:20" ht="15.75" customHeight="1" x14ac:dyDescent="0.2">
      <c r="A492" s="289"/>
      <c r="B492" s="270"/>
      <c r="C492" s="270"/>
      <c r="D492" s="270"/>
      <c r="E492" s="270"/>
      <c r="F492" s="270"/>
      <c r="G492" s="270"/>
      <c r="H492" s="270"/>
      <c r="I492" s="290">
        <f t="shared" ca="1" si="267"/>
        <v>0.102892676514434</v>
      </c>
      <c r="J492" s="290">
        <f t="shared" ca="1" si="268"/>
        <v>4.6007391656340997E-2</v>
      </c>
      <c r="K492" s="270">
        <f t="shared" ref="K492:M492" ca="1" si="505">RAND()</f>
        <v>0.51456753700725022</v>
      </c>
      <c r="L492" s="270">
        <f t="shared" ca="1" si="505"/>
        <v>0.99702070374737428</v>
      </c>
      <c r="M492" s="270">
        <f t="shared" ca="1" si="505"/>
        <v>0.63454210688992441</v>
      </c>
      <c r="N492" s="291">
        <f t="shared" ca="1" si="270"/>
        <v>2504067.9443876068</v>
      </c>
      <c r="O492" s="292">
        <f ca="1">(N492-Assumptions!$C$22)/Assumptions!$C$25</f>
        <v>185.88126450653783</v>
      </c>
      <c r="P492" s="11"/>
      <c r="Q492" s="11"/>
      <c r="R492" s="11"/>
      <c r="S492" s="11"/>
      <c r="T492" s="11"/>
    </row>
    <row r="493" spans="1:20" ht="15.75" customHeight="1" x14ac:dyDescent="0.2">
      <c r="A493" s="317"/>
      <c r="B493" s="264"/>
      <c r="C493" s="264"/>
      <c r="D493" s="264"/>
      <c r="E493" s="264"/>
      <c r="F493" s="264"/>
      <c r="G493" s="264"/>
      <c r="H493" s="264"/>
      <c r="I493" s="286">
        <f t="shared" ca="1" si="267"/>
        <v>8.8889678286392826E-2</v>
      </c>
      <c r="J493" s="286">
        <f t="shared" ca="1" si="268"/>
        <v>2.8965045492412703E-2</v>
      </c>
      <c r="K493" s="264">
        <f t="shared" ref="K493:M493" ca="1" si="506">RAND()</f>
        <v>0.30985434003913159</v>
      </c>
      <c r="L493" s="264">
        <f t="shared" ca="1" si="506"/>
        <v>0.6672184007612515</v>
      </c>
      <c r="M493" s="264">
        <f t="shared" ca="1" si="506"/>
        <v>0.85827676365691741</v>
      </c>
      <c r="N493" s="287">
        <f t="shared" ca="1" si="270"/>
        <v>1883041.0298852047</v>
      </c>
      <c r="O493" s="288">
        <f ca="1">(N493-Assumptions!$C$22)/Assumptions!$C$25</f>
        <v>139.5359723794929</v>
      </c>
      <c r="P493" s="11"/>
      <c r="Q493" s="11"/>
      <c r="R493" s="11"/>
      <c r="S493" s="11"/>
      <c r="T493" s="11"/>
    </row>
    <row r="494" spans="1:20" ht="15.75" customHeight="1" x14ac:dyDescent="0.2">
      <c r="A494" s="289"/>
      <c r="B494" s="270"/>
      <c r="C494" s="270"/>
      <c r="D494" s="270"/>
      <c r="E494" s="270"/>
      <c r="F494" s="270"/>
      <c r="G494" s="270"/>
      <c r="H494" s="270"/>
      <c r="I494" s="290">
        <f t="shared" ca="1" si="267"/>
        <v>8.569466405292446E-2</v>
      </c>
      <c r="J494" s="290">
        <f t="shared" ca="1" si="268"/>
        <v>3.2716618528847122E-2</v>
      </c>
      <c r="K494" s="270">
        <f t="shared" ref="K494:M494" ca="1" si="507">RAND()</f>
        <v>0.29186759806619833</v>
      </c>
      <c r="L494" s="270">
        <f t="shared" ca="1" si="507"/>
        <v>0.12009234710167571</v>
      </c>
      <c r="M494" s="270">
        <f t="shared" ca="1" si="507"/>
        <v>0.82123552668482469</v>
      </c>
      <c r="N494" s="291">
        <f t="shared" ca="1" si="270"/>
        <v>1704739.9287822566</v>
      </c>
      <c r="O494" s="292">
        <f ca="1">(N494-Assumptions!$C$22)/Assumptions!$C$25</f>
        <v>126.22992005837736</v>
      </c>
      <c r="P494" s="11"/>
      <c r="Q494" s="11"/>
      <c r="R494" s="11"/>
      <c r="S494" s="11"/>
      <c r="T494" s="11"/>
    </row>
    <row r="495" spans="1:20" ht="15.75" customHeight="1" x14ac:dyDescent="0.2">
      <c r="A495" s="317"/>
      <c r="B495" s="264"/>
      <c r="C495" s="264"/>
      <c r="D495" s="264"/>
      <c r="E495" s="264"/>
      <c r="F495" s="264"/>
      <c r="G495" s="264"/>
      <c r="H495" s="264"/>
      <c r="I495" s="286">
        <f t="shared" ca="1" si="267"/>
        <v>0.10980006697353502</v>
      </c>
      <c r="J495" s="286">
        <f t="shared" ca="1" si="268"/>
        <v>0.02</v>
      </c>
      <c r="K495" s="264">
        <f t="shared" ref="K495:M495" ca="1" si="508">RAND()</f>
        <v>0.44071151639978778</v>
      </c>
      <c r="L495" s="264">
        <f t="shared" ca="1" si="508"/>
        <v>0.56897397522440096</v>
      </c>
      <c r="M495" s="264">
        <f t="shared" ca="1" si="508"/>
        <v>0.82265845685492389</v>
      </c>
      <c r="N495" s="287">
        <f t="shared" ca="1" si="270"/>
        <v>1256575.2571779741</v>
      </c>
      <c r="O495" s="288">
        <f ca="1">(N495-Assumptions!$C$22)/Assumptions!$C$25</f>
        <v>92.784795311789111</v>
      </c>
      <c r="P495" s="11"/>
      <c r="Q495" s="11"/>
      <c r="R495" s="11"/>
      <c r="S495" s="11"/>
      <c r="T495" s="11"/>
    </row>
    <row r="496" spans="1:20" ht="15.75" customHeight="1" x14ac:dyDescent="0.2">
      <c r="A496" s="289"/>
      <c r="B496" s="270"/>
      <c r="C496" s="270"/>
      <c r="D496" s="270"/>
      <c r="E496" s="270"/>
      <c r="F496" s="270"/>
      <c r="G496" s="270"/>
      <c r="H496" s="270"/>
      <c r="I496" s="290">
        <f t="shared" ca="1" si="267"/>
        <v>8.3911498415967622E-2</v>
      </c>
      <c r="J496" s="290">
        <f t="shared" ca="1" si="268"/>
        <v>2.8356708327962936E-2</v>
      </c>
      <c r="K496" s="270">
        <f t="shared" ref="K496:M496" ca="1" si="509">RAND()</f>
        <v>5.0841349999462881E-2</v>
      </c>
      <c r="L496" s="270">
        <f t="shared" ca="1" si="509"/>
        <v>0.23373400484679507</v>
      </c>
      <c r="M496" s="270">
        <f t="shared" ca="1" si="509"/>
        <v>0.77103266209256349</v>
      </c>
      <c r="N496" s="291">
        <f t="shared" ca="1" si="270"/>
        <v>315745.7306863062</v>
      </c>
      <c r="O496" s="292">
        <f ca="1">(N496-Assumptions!$C$22)/Assumptions!$C$25</f>
        <v>22.573636618381059</v>
      </c>
      <c r="P496" s="11"/>
      <c r="Q496" s="11"/>
      <c r="R496" s="11"/>
      <c r="S496" s="11"/>
      <c r="T496" s="11"/>
    </row>
    <row r="497" spans="1:20" ht="15.75" customHeight="1" x14ac:dyDescent="0.2">
      <c r="A497" s="317"/>
      <c r="B497" s="264"/>
      <c r="C497" s="264"/>
      <c r="D497" s="264"/>
      <c r="E497" s="264"/>
      <c r="F497" s="264"/>
      <c r="G497" s="264"/>
      <c r="H497" s="264"/>
      <c r="I497" s="286">
        <f t="shared" ca="1" si="267"/>
        <v>7.6161146047686909E-2</v>
      </c>
      <c r="J497" s="286">
        <f t="shared" ca="1" si="268"/>
        <v>3.8187372311411436E-2</v>
      </c>
      <c r="K497" s="264">
        <f t="shared" ref="K497:M497" ca="1" si="510">RAND()</f>
        <v>0.12483634998566384</v>
      </c>
      <c r="L497" s="264">
        <f t="shared" ca="1" si="510"/>
        <v>0.89075973510188144</v>
      </c>
      <c r="M497" s="264">
        <f t="shared" ca="1" si="510"/>
        <v>0.44145112996111191</v>
      </c>
      <c r="N497" s="287">
        <f t="shared" ca="1" si="270"/>
        <v>1802616.3071654378</v>
      </c>
      <c r="O497" s="288">
        <f ca="1">(N497-Assumptions!$C$22)/Assumptions!$C$25</f>
        <v>133.53412740040582</v>
      </c>
      <c r="P497" s="11"/>
      <c r="Q497" s="11"/>
      <c r="R497" s="11"/>
      <c r="S497" s="11"/>
      <c r="T497" s="11"/>
    </row>
    <row r="498" spans="1:20" ht="15.75" customHeight="1" x14ac:dyDescent="0.2">
      <c r="A498" s="289"/>
      <c r="B498" s="270"/>
      <c r="C498" s="270"/>
      <c r="D498" s="270"/>
      <c r="E498" s="270"/>
      <c r="F498" s="270"/>
      <c r="G498" s="270"/>
      <c r="H498" s="270"/>
      <c r="I498" s="290">
        <f t="shared" ca="1" si="267"/>
        <v>8.0297044037834345E-2</v>
      </c>
      <c r="J498" s="290">
        <f t="shared" ca="1" si="268"/>
        <v>4.6414369095849957E-2</v>
      </c>
      <c r="K498" s="270">
        <f t="shared" ref="K498:M498" ca="1" si="511">RAND()</f>
        <v>0.80174271064625369</v>
      </c>
      <c r="L498" s="270">
        <f t="shared" ca="1" si="511"/>
        <v>0.19002569969805505</v>
      </c>
      <c r="M498" s="270">
        <f t="shared" ca="1" si="511"/>
        <v>0.64578583116219412</v>
      </c>
      <c r="N498" s="291">
        <f t="shared" ca="1" si="270"/>
        <v>5740831.2557060281</v>
      </c>
      <c r="O498" s="292">
        <f ca="1">(N498-Assumptions!$C$22)/Assumptions!$C$25</f>
        <v>427.4307653511961</v>
      </c>
      <c r="P498" s="11"/>
      <c r="Q498" s="11"/>
      <c r="R498" s="11"/>
      <c r="S498" s="11"/>
      <c r="T498" s="11"/>
    </row>
    <row r="499" spans="1:20" ht="15.75" customHeight="1" x14ac:dyDescent="0.2">
      <c r="A499" s="317"/>
      <c r="B499" s="264"/>
      <c r="C499" s="264"/>
      <c r="D499" s="264"/>
      <c r="E499" s="264"/>
      <c r="F499" s="264"/>
      <c r="G499" s="264"/>
      <c r="H499" s="264"/>
      <c r="I499" s="286">
        <f t="shared" ca="1" si="267"/>
        <v>9.1098131328689713E-2</v>
      </c>
      <c r="J499" s="286">
        <f t="shared" ca="1" si="268"/>
        <v>3.4313909297555879E-2</v>
      </c>
      <c r="K499" s="264">
        <f t="shared" ref="K499:M499" ca="1" si="512">RAND()</f>
        <v>0.16606664506839197</v>
      </c>
      <c r="L499" s="264">
        <f t="shared" ca="1" si="512"/>
        <v>0.39364731547199061</v>
      </c>
      <c r="M499" s="264">
        <f t="shared" ca="1" si="512"/>
        <v>0.81270169348968047</v>
      </c>
      <c r="N499" s="287">
        <f t="shared" ca="1" si="270"/>
        <v>705617.49469109776</v>
      </c>
      <c r="O499" s="288">
        <f ca="1">(N499-Assumptions!$C$22)/Assumptions!$C$25</f>
        <v>51.668544379932669</v>
      </c>
      <c r="P499" s="11"/>
      <c r="Q499" s="11"/>
      <c r="R499" s="11"/>
      <c r="S499" s="11"/>
      <c r="T499" s="11"/>
    </row>
    <row r="500" spans="1:20" ht="15.75" customHeight="1" x14ac:dyDescent="0.2">
      <c r="A500" s="289"/>
      <c r="B500" s="270"/>
      <c r="C500" s="270"/>
      <c r="D500" s="270"/>
      <c r="E500" s="270"/>
      <c r="F500" s="270"/>
      <c r="G500" s="270"/>
      <c r="H500" s="270"/>
      <c r="I500" s="290">
        <f t="shared" ca="1" si="267"/>
        <v>7.9637735226368425E-2</v>
      </c>
      <c r="J500" s="290">
        <f t="shared" ca="1" si="268"/>
        <v>5.5E-2</v>
      </c>
      <c r="K500" s="270">
        <f t="shared" ref="K500:M500" ca="1" si="513">RAND()</f>
        <v>0.55726142930899847</v>
      </c>
      <c r="L500" s="270">
        <f t="shared" ca="1" si="513"/>
        <v>7.7637394244078117E-2</v>
      </c>
      <c r="M500" s="270">
        <f t="shared" ca="1" si="513"/>
        <v>0.44194852586547939</v>
      </c>
      <c r="N500" s="291">
        <f t="shared" ca="1" si="270"/>
        <v>3563756.6711651403</v>
      </c>
      <c r="O500" s="292">
        <f ca="1">(N500-Assumptions!$C$22)/Assumptions!$C$25</f>
        <v>264.96251277351791</v>
      </c>
      <c r="P500" s="11"/>
      <c r="Q500" s="11"/>
      <c r="R500" s="11"/>
      <c r="S500" s="11"/>
      <c r="T500" s="11"/>
    </row>
    <row r="501" spans="1:20" ht="15.75" customHeight="1" x14ac:dyDescent="0.2">
      <c r="A501" s="317"/>
      <c r="B501" s="264"/>
      <c r="C501" s="264"/>
      <c r="D501" s="264"/>
      <c r="E501" s="264"/>
      <c r="F501" s="264"/>
      <c r="G501" s="264"/>
      <c r="H501" s="264"/>
      <c r="I501" s="286">
        <f t="shared" ca="1" si="267"/>
        <v>6.9704440968529485E-2</v>
      </c>
      <c r="J501" s="286">
        <f t="shared" ca="1" si="268"/>
        <v>4.3496575517949512E-2</v>
      </c>
      <c r="K501" s="264">
        <f t="shared" ref="K501:M501" ca="1" si="514">RAND()</f>
        <v>0.47317034450720474</v>
      </c>
      <c r="L501" s="264">
        <f t="shared" ca="1" si="514"/>
        <v>0.24941569332094649</v>
      </c>
      <c r="M501" s="264">
        <f t="shared" ca="1" si="514"/>
        <v>0.1759749597894239</v>
      </c>
      <c r="N501" s="287">
        <f t="shared" ca="1" si="270"/>
        <v>3399510.6143662259</v>
      </c>
      <c r="O501" s="288">
        <f ca="1">(N501-Assumptions!$C$22)/Assumptions!$C$25</f>
        <v>252.70534435568851</v>
      </c>
      <c r="P501" s="11"/>
      <c r="Q501" s="11"/>
      <c r="R501" s="11"/>
      <c r="S501" s="11"/>
      <c r="T501" s="11"/>
    </row>
    <row r="502" spans="1:20" ht="15.75" customHeight="1" x14ac:dyDescent="0.2">
      <c r="A502" s="289"/>
      <c r="B502" s="270"/>
      <c r="C502" s="270"/>
      <c r="D502" s="270"/>
      <c r="E502" s="270"/>
      <c r="F502" s="270"/>
      <c r="G502" s="270"/>
      <c r="H502" s="270"/>
      <c r="I502" s="290">
        <f t="shared" ca="1" si="267"/>
        <v>7.9425983821212867E-2</v>
      </c>
      <c r="J502" s="290">
        <f t="shared" ca="1" si="268"/>
        <v>3.7964677394506562E-2</v>
      </c>
      <c r="K502" s="270">
        <f t="shared" ref="K502:M502" ca="1" si="515">RAND()</f>
        <v>0.65328568352973215</v>
      </c>
      <c r="L502" s="270">
        <f t="shared" ca="1" si="515"/>
        <v>0.6124496195852267</v>
      </c>
      <c r="M502" s="270">
        <f t="shared" ca="1" si="515"/>
        <v>0.11269666987502036</v>
      </c>
      <c r="N502" s="291">
        <f t="shared" ca="1" si="270"/>
        <v>2692164.7940490614</v>
      </c>
      <c r="O502" s="292">
        <f ca="1">(N502-Assumptions!$C$22)/Assumptions!$C$25</f>
        <v>199.91834283948219</v>
      </c>
      <c r="P502" s="11"/>
      <c r="Q502" s="11"/>
      <c r="R502" s="11"/>
      <c r="S502" s="11"/>
      <c r="T502" s="11"/>
    </row>
    <row r="503" spans="1:20" ht="15.75" customHeight="1" x14ac:dyDescent="0.2">
      <c r="A503" s="317"/>
      <c r="B503" s="264"/>
      <c r="C503" s="264"/>
      <c r="D503" s="264"/>
      <c r="E503" s="264"/>
      <c r="F503" s="264"/>
      <c r="G503" s="264"/>
      <c r="H503" s="264"/>
      <c r="I503" s="286">
        <f t="shared" ca="1" si="267"/>
        <v>6.7123822012214771E-2</v>
      </c>
      <c r="J503" s="286">
        <f t="shared" ca="1" si="268"/>
        <v>5.2741120327565408E-2</v>
      </c>
      <c r="K503" s="264">
        <f t="shared" ref="K503:M503" ca="1" si="516">RAND()</f>
        <v>0.59148196080100246</v>
      </c>
      <c r="L503" s="264">
        <f t="shared" ca="1" si="516"/>
        <v>0.40903298957893908</v>
      </c>
      <c r="M503" s="264">
        <f t="shared" ca="1" si="516"/>
        <v>0.8082476875221567</v>
      </c>
      <c r="N503" s="287">
        <f t="shared" ca="1" si="270"/>
        <v>4513621.6900747614</v>
      </c>
      <c r="O503" s="288">
        <f ca="1">(N503-Assumptions!$C$22)/Assumptions!$C$25</f>
        <v>335.84796194587773</v>
      </c>
      <c r="P503" s="11"/>
      <c r="Q503" s="11"/>
      <c r="R503" s="11"/>
      <c r="S503" s="11"/>
      <c r="T503" s="11"/>
    </row>
    <row r="504" spans="1:20" ht="15.75" customHeight="1" x14ac:dyDescent="0.2">
      <c r="A504" s="289"/>
      <c r="B504" s="270"/>
      <c r="C504" s="270"/>
      <c r="D504" s="270"/>
      <c r="E504" s="270"/>
      <c r="F504" s="270"/>
      <c r="G504" s="270"/>
      <c r="H504" s="270"/>
      <c r="I504" s="290">
        <f t="shared" ca="1" si="267"/>
        <v>6.7094002507028669E-2</v>
      </c>
      <c r="J504" s="290">
        <f t="shared" ca="1" si="268"/>
        <v>4.7827177882945777E-2</v>
      </c>
      <c r="K504" s="270">
        <f t="shared" ref="K504:M504" ca="1" si="517">RAND()</f>
        <v>0.84574725078211532</v>
      </c>
      <c r="L504" s="270">
        <f t="shared" ca="1" si="517"/>
        <v>8.8448573003518272E-2</v>
      </c>
      <c r="M504" s="270">
        <f t="shared" ca="1" si="517"/>
        <v>0.59479264804568743</v>
      </c>
      <c r="N504" s="291">
        <f t="shared" ca="1" si="270"/>
        <v>7731793.8623704463</v>
      </c>
      <c r="O504" s="292">
        <f ca="1">(N504-Assumptions!$C$22)/Assumptions!$C$25</f>
        <v>576.01006435600345</v>
      </c>
      <c r="P504" s="11"/>
      <c r="Q504" s="11"/>
      <c r="R504" s="11"/>
      <c r="S504" s="11"/>
      <c r="T504" s="11"/>
    </row>
    <row r="505" spans="1:20" ht="15.75" customHeight="1" x14ac:dyDescent="0.2">
      <c r="A505" s="317"/>
      <c r="B505" s="264"/>
      <c r="C505" s="264"/>
      <c r="D505" s="264"/>
      <c r="E505" s="264"/>
      <c r="F505" s="264"/>
      <c r="G505" s="264"/>
      <c r="H505" s="264"/>
      <c r="I505" s="286">
        <f t="shared" ca="1" si="267"/>
        <v>6.6469152636159309E-2</v>
      </c>
      <c r="J505" s="286">
        <f t="shared" ca="1" si="268"/>
        <v>5.5E-2</v>
      </c>
      <c r="K505" s="264">
        <f t="shared" ref="K505:M505" ca="1" si="518">RAND()</f>
        <v>7.5679574163265095E-2</v>
      </c>
      <c r="L505" s="264">
        <f t="shared" ca="1" si="518"/>
        <v>0.72429653651569181</v>
      </c>
      <c r="M505" s="264">
        <f t="shared" ca="1" si="518"/>
        <v>0.25093804204262204</v>
      </c>
      <c r="N505" s="287">
        <f t="shared" ca="1" si="270"/>
        <v>1553922.7085192578</v>
      </c>
      <c r="O505" s="288">
        <f ca="1">(N505-Assumptions!$C$22)/Assumptions!$C$25</f>
        <v>114.97490362084014</v>
      </c>
      <c r="P505" s="11"/>
      <c r="Q505" s="11"/>
      <c r="R505" s="11"/>
      <c r="S505" s="11"/>
      <c r="T505" s="11"/>
    </row>
    <row r="506" spans="1:20" ht="15.75" customHeight="1" x14ac:dyDescent="0.2">
      <c r="A506" s="289"/>
      <c r="B506" s="270"/>
      <c r="C506" s="270"/>
      <c r="D506" s="270"/>
      <c r="E506" s="270"/>
      <c r="F506" s="270"/>
      <c r="G506" s="270"/>
      <c r="H506" s="270"/>
      <c r="I506" s="290">
        <f t="shared" ca="1" si="267"/>
        <v>9.0391700190240024E-2</v>
      </c>
      <c r="J506" s="290">
        <f t="shared" ca="1" si="268"/>
        <v>4.6815333893113355E-2</v>
      </c>
      <c r="K506" s="270">
        <f t="shared" ref="K506:M506" ca="1" si="519">RAND()</f>
        <v>0.21107180068941866</v>
      </c>
      <c r="L506" s="270">
        <f t="shared" ca="1" si="519"/>
        <v>0.57580929609671505</v>
      </c>
      <c r="M506" s="270">
        <f t="shared" ca="1" si="519"/>
        <v>0.81685002529334017</v>
      </c>
      <c r="N506" s="291">
        <f t="shared" ca="1" si="270"/>
        <v>2589489.4834154523</v>
      </c>
      <c r="O506" s="292">
        <f ca="1">(N506-Assumptions!$C$22)/Assumptions!$C$25</f>
        <v>192.25600622503376</v>
      </c>
      <c r="P506" s="11"/>
      <c r="Q506" s="11"/>
      <c r="R506" s="11"/>
      <c r="S506" s="11"/>
      <c r="T506" s="11"/>
    </row>
    <row r="507" spans="1:20" ht="15.75" customHeight="1" x14ac:dyDescent="0.2">
      <c r="A507" s="317"/>
      <c r="B507" s="264"/>
      <c r="C507" s="264"/>
      <c r="D507" s="264"/>
      <c r="E507" s="264"/>
      <c r="F507" s="264"/>
      <c r="G507" s="264"/>
      <c r="H507" s="264"/>
      <c r="I507" s="286">
        <f t="shared" ca="1" si="267"/>
        <v>0.10548267160250011</v>
      </c>
      <c r="J507" s="286">
        <f t="shared" ca="1" si="268"/>
        <v>5.5E-2</v>
      </c>
      <c r="K507" s="264">
        <f t="shared" ref="K507:M507" ca="1" si="520">RAND()</f>
        <v>0.62935221164089417</v>
      </c>
      <c r="L507" s="264">
        <f t="shared" ca="1" si="520"/>
        <v>0.95779702627505658</v>
      </c>
      <c r="M507" s="264">
        <f t="shared" ca="1" si="520"/>
        <v>0.71979247296490445</v>
      </c>
      <c r="N507" s="287">
        <f t="shared" ca="1" si="270"/>
        <v>2821653.7239176929</v>
      </c>
      <c r="O507" s="288">
        <f ca="1">(N507-Assumptions!$C$22)/Assumptions!$C$25</f>
        <v>209.5816958147532</v>
      </c>
      <c r="P507" s="11"/>
      <c r="Q507" s="11"/>
      <c r="R507" s="11"/>
      <c r="S507" s="11"/>
      <c r="T507" s="11"/>
    </row>
    <row r="508" spans="1:20" ht="15.75" customHeight="1" x14ac:dyDescent="0.2">
      <c r="A508" s="289"/>
      <c r="B508" s="270"/>
      <c r="C508" s="270"/>
      <c r="D508" s="270"/>
      <c r="E508" s="270"/>
      <c r="F508" s="270"/>
      <c r="G508" s="270"/>
      <c r="H508" s="270"/>
      <c r="I508" s="290">
        <f t="shared" ca="1" si="267"/>
        <v>8.3117674958659585E-2</v>
      </c>
      <c r="J508" s="290">
        <f t="shared" ca="1" si="268"/>
        <v>4.6779294680693029E-2</v>
      </c>
      <c r="K508" s="270">
        <f t="shared" ref="K508:M508" ca="1" si="521">RAND()</f>
        <v>0.76788732303999052</v>
      </c>
      <c r="L508" s="270">
        <f t="shared" ca="1" si="521"/>
        <v>0.96793417719086383</v>
      </c>
      <c r="M508" s="270">
        <f t="shared" ca="1" si="521"/>
        <v>0.25327827093590816</v>
      </c>
      <c r="N508" s="291">
        <f t="shared" ca="1" si="270"/>
        <v>3886379.757865225</v>
      </c>
      <c r="O508" s="292">
        <f ca="1">(N508-Assumptions!$C$22)/Assumptions!$C$25</f>
        <v>289.03886252725562</v>
      </c>
      <c r="P508" s="11"/>
      <c r="Q508" s="11"/>
      <c r="R508" s="11"/>
      <c r="S508" s="11"/>
      <c r="T508" s="11"/>
    </row>
    <row r="509" spans="1:20" ht="15.75" customHeight="1" x14ac:dyDescent="0.2">
      <c r="A509" s="317"/>
      <c r="B509" s="264"/>
      <c r="C509" s="264"/>
      <c r="D509" s="264"/>
      <c r="E509" s="264"/>
      <c r="F509" s="264"/>
      <c r="G509" s="264"/>
      <c r="H509" s="264"/>
      <c r="I509" s="286">
        <f t="shared" ca="1" si="267"/>
        <v>8.1009725487048517E-2</v>
      </c>
      <c r="J509" s="286">
        <f t="shared" ca="1" si="268"/>
        <v>4.2943341533260654E-2</v>
      </c>
      <c r="K509" s="264">
        <f t="shared" ref="K509:M509" ca="1" si="522">RAND()</f>
        <v>0.84008788230440157</v>
      </c>
      <c r="L509" s="264">
        <f t="shared" ca="1" si="522"/>
        <v>0.54972297224819933</v>
      </c>
      <c r="M509" s="264">
        <f t="shared" ca="1" si="522"/>
        <v>0.20333753119805076</v>
      </c>
      <c r="N509" s="287">
        <f t="shared" ca="1" si="270"/>
        <v>5669611.2643479966</v>
      </c>
      <c r="O509" s="288">
        <f ca="1">(N509-Assumptions!$C$22)/Assumptions!$C$25</f>
        <v>422.11584062298482</v>
      </c>
      <c r="P509" s="11"/>
      <c r="Q509" s="11"/>
      <c r="R509" s="11"/>
      <c r="S509" s="11"/>
      <c r="T509" s="11"/>
    </row>
    <row r="510" spans="1:20" ht="15.75" customHeight="1" x14ac:dyDescent="0.2">
      <c r="A510" s="289"/>
      <c r="B510" s="270"/>
      <c r="C510" s="270"/>
      <c r="D510" s="270"/>
      <c r="E510" s="270"/>
      <c r="F510" s="270"/>
      <c r="G510" s="270"/>
      <c r="H510" s="270"/>
      <c r="I510" s="290">
        <f t="shared" ca="1" si="267"/>
        <v>9.0519096836958066E-2</v>
      </c>
      <c r="J510" s="290">
        <f t="shared" ca="1" si="268"/>
        <v>4.2423297191713866E-2</v>
      </c>
      <c r="K510" s="270">
        <f t="shared" ref="K510:M510" ca="1" si="523">RAND()</f>
        <v>0.44505214748980304</v>
      </c>
      <c r="L510" s="270">
        <f t="shared" ca="1" si="523"/>
        <v>0.36158257953419859</v>
      </c>
      <c r="M510" s="270">
        <f t="shared" ca="1" si="523"/>
        <v>0.65395177728090104</v>
      </c>
      <c r="N510" s="291">
        <f t="shared" ca="1" si="270"/>
        <v>2346162.0990644437</v>
      </c>
      <c r="O510" s="292">
        <f ca="1">(N510-Assumptions!$C$22)/Assumptions!$C$25</f>
        <v>174.09724619883909</v>
      </c>
      <c r="P510" s="11"/>
      <c r="Q510" s="11"/>
      <c r="R510" s="11"/>
      <c r="S510" s="11"/>
      <c r="T510" s="11"/>
    </row>
    <row r="511" spans="1:20" ht="15.75" customHeight="1" x14ac:dyDescent="0.2">
      <c r="A511" s="317"/>
      <c r="B511" s="264"/>
      <c r="C511" s="264"/>
      <c r="D511" s="264"/>
      <c r="E511" s="264"/>
      <c r="F511" s="264"/>
      <c r="G511" s="264"/>
      <c r="H511" s="264"/>
      <c r="I511" s="286">
        <f t="shared" ca="1" si="267"/>
        <v>9.1120320663336765E-2</v>
      </c>
      <c r="J511" s="286">
        <f t="shared" ca="1" si="268"/>
        <v>4.1546131592723912E-2</v>
      </c>
      <c r="K511" s="264">
        <f t="shared" ref="K511:M511" ca="1" si="524">RAND()</f>
        <v>0.55183596142372715</v>
      </c>
      <c r="L511" s="264">
        <f t="shared" ca="1" si="524"/>
        <v>0.4218717560073012</v>
      </c>
      <c r="M511" s="264">
        <f t="shared" ca="1" si="524"/>
        <v>0.69932459894208454</v>
      </c>
      <c r="N511" s="287">
        <f t="shared" ca="1" si="270"/>
        <v>2276195.4228064204</v>
      </c>
      <c r="O511" s="288">
        <f ca="1">(N511-Assumptions!$C$22)/Assumptions!$C$25</f>
        <v>168.87585244824032</v>
      </c>
      <c r="P511" s="11"/>
      <c r="Q511" s="11"/>
      <c r="R511" s="11"/>
      <c r="S511" s="11"/>
      <c r="T511" s="11"/>
    </row>
    <row r="512" spans="1:20" ht="15.75" customHeight="1" x14ac:dyDescent="0.2">
      <c r="A512" s="289"/>
      <c r="B512" s="270"/>
      <c r="C512" s="270"/>
      <c r="D512" s="270"/>
      <c r="E512" s="270"/>
      <c r="F512" s="270"/>
      <c r="G512" s="270"/>
      <c r="H512" s="270"/>
      <c r="I512" s="290">
        <f t="shared" ref="I512:I766" ca="1" si="525">MAX($D$6,MIN($E$6,_xlfn.NORM.INV(RAND(),$B$6,$C$6)))</f>
        <v>9.7742056170707414E-2</v>
      </c>
      <c r="J512" s="290">
        <f t="shared" ref="J512:J766" ca="1" si="526">MAX($D$7,MIN($E$7,_xlfn.NORM.INV(RAND(),$B$7,$C$7)))</f>
        <v>2.6474602753628972E-2</v>
      </c>
      <c r="K512" s="270">
        <f t="shared" ref="K512:M512" ca="1" si="527">RAND()</f>
        <v>0.87972526738896717</v>
      </c>
      <c r="L512" s="270">
        <f t="shared" ca="1" si="527"/>
        <v>0.36759453072075965</v>
      </c>
      <c r="M512" s="270">
        <f t="shared" ca="1" si="527"/>
        <v>0.87480459071192085</v>
      </c>
      <c r="N512" s="291">
        <f t="shared" ref="N512:N766" ca="1" si="528">(IF(K512&lt;$E$10,$B$10,IF(K512&lt;$E$10+$F$10,$C$10,$D$10))+IF(L512&lt;$E$11,$B$11,IF(L512&lt;$E$11+$F$11,$C$11,$D$11))+IF(M512&lt;$E$12,$B$12,IF(M512&lt;$E$12+$F$12,$C$12,$D$12)))*MIN(2.5,MAX(0.5,(0.09-0.04)/MAX(0.025,(I512-J512))))</f>
        <v>3045450.0845120721</v>
      </c>
      <c r="O512" s="292">
        <f ca="1">(N512-Assumptions!$C$22)/Assumptions!$C$25</f>
        <v>226.28291675463225</v>
      </c>
      <c r="P512" s="11"/>
      <c r="Q512" s="11"/>
      <c r="R512" s="11"/>
      <c r="S512" s="11"/>
      <c r="T512" s="11"/>
    </row>
    <row r="513" spans="1:20" ht="15.75" customHeight="1" x14ac:dyDescent="0.2">
      <c r="A513" s="317"/>
      <c r="B513" s="264"/>
      <c r="C513" s="264"/>
      <c r="D513" s="264"/>
      <c r="E513" s="264"/>
      <c r="F513" s="264"/>
      <c r="G513" s="264"/>
      <c r="H513" s="264"/>
      <c r="I513" s="286">
        <f t="shared" ca="1" si="525"/>
        <v>8.8666234449503667E-2</v>
      </c>
      <c r="J513" s="286">
        <f t="shared" ca="1" si="526"/>
        <v>0.02</v>
      </c>
      <c r="K513" s="264">
        <f t="shared" ref="K513:M513" ca="1" si="529">RAND()</f>
        <v>0.85146963112776985</v>
      </c>
      <c r="L513" s="264">
        <f t="shared" ca="1" si="529"/>
        <v>0.64061540759396429</v>
      </c>
      <c r="M513" s="264">
        <f t="shared" ca="1" si="529"/>
        <v>2.4332620806980509E-3</v>
      </c>
      <c r="N513" s="287">
        <f t="shared" ca="1" si="528"/>
        <v>3143052.7826031311</v>
      </c>
      <c r="O513" s="288">
        <f ca="1">(N513-Assumptions!$C$22)/Assumptions!$C$25</f>
        <v>233.56670019426352</v>
      </c>
      <c r="P513" s="11"/>
      <c r="Q513" s="11"/>
      <c r="R513" s="11"/>
      <c r="S513" s="11"/>
      <c r="T513" s="11"/>
    </row>
    <row r="514" spans="1:20" ht="15.75" customHeight="1" x14ac:dyDescent="0.2">
      <c r="A514" s="289"/>
      <c r="B514" s="270"/>
      <c r="C514" s="270"/>
      <c r="D514" s="270"/>
      <c r="E514" s="270"/>
      <c r="F514" s="270"/>
      <c r="G514" s="270"/>
      <c r="H514" s="270"/>
      <c r="I514" s="290">
        <f t="shared" ca="1" si="525"/>
        <v>9.8734424445530933E-2</v>
      </c>
      <c r="J514" s="290">
        <f t="shared" ca="1" si="526"/>
        <v>2.9038789522882601E-2</v>
      </c>
      <c r="K514" s="270">
        <f t="shared" ref="K514:M514" ca="1" si="530">RAND()</f>
        <v>0.13378518442478293</v>
      </c>
      <c r="L514" s="270">
        <f t="shared" ca="1" si="530"/>
        <v>4.9685799894511828E-2</v>
      </c>
      <c r="M514" s="270">
        <f t="shared" ca="1" si="530"/>
        <v>0.53498811606073349</v>
      </c>
      <c r="N514" s="291">
        <f t="shared" ca="1" si="528"/>
        <v>234179.87414800606</v>
      </c>
      <c r="O514" s="292">
        <f ca="1">(N514-Assumptions!$C$22)/Assumptions!$C$25</f>
        <v>16.486632399104931</v>
      </c>
      <c r="P514" s="11"/>
      <c r="Q514" s="11"/>
      <c r="R514" s="11"/>
      <c r="S514" s="11"/>
      <c r="T514" s="11"/>
    </row>
    <row r="515" spans="1:20" ht="15.75" customHeight="1" x14ac:dyDescent="0.2">
      <c r="A515" s="317"/>
      <c r="B515" s="264"/>
      <c r="C515" s="264"/>
      <c r="D515" s="264"/>
      <c r="E515" s="264"/>
      <c r="F515" s="264"/>
      <c r="G515" s="264"/>
      <c r="H515" s="264"/>
      <c r="I515" s="286">
        <f t="shared" ca="1" si="525"/>
        <v>6.4032414091628104E-2</v>
      </c>
      <c r="J515" s="286">
        <f t="shared" ca="1" si="526"/>
        <v>4.1466697433296409E-2</v>
      </c>
      <c r="K515" s="264">
        <f t="shared" ref="K515:M515" ca="1" si="531">RAND()</f>
        <v>0.59757171178935808</v>
      </c>
      <c r="L515" s="264">
        <f t="shared" ca="1" si="531"/>
        <v>0.19730423225161864</v>
      </c>
      <c r="M515" s="264">
        <f t="shared" ca="1" si="531"/>
        <v>0.75975303776691561</v>
      </c>
      <c r="N515" s="287">
        <f t="shared" ca="1" si="528"/>
        <v>3612551.5821495499</v>
      </c>
      <c r="O515" s="288">
        <f ca="1">(N515-Assumptions!$C$22)/Assumptions!$C$25</f>
        <v>268.60392404101117</v>
      </c>
      <c r="P515" s="11"/>
      <c r="Q515" s="11"/>
      <c r="R515" s="11"/>
      <c r="S515" s="11"/>
      <c r="T515" s="11"/>
    </row>
    <row r="516" spans="1:20" ht="15.75" customHeight="1" x14ac:dyDescent="0.2">
      <c r="A516" s="289"/>
      <c r="B516" s="270"/>
      <c r="C516" s="270"/>
      <c r="D516" s="270"/>
      <c r="E516" s="270"/>
      <c r="F516" s="270"/>
      <c r="G516" s="270"/>
      <c r="H516" s="270"/>
      <c r="I516" s="290">
        <f t="shared" ca="1" si="525"/>
        <v>0.10562852699835679</v>
      </c>
      <c r="J516" s="290">
        <f t="shared" ca="1" si="526"/>
        <v>4.0300812358251233E-2</v>
      </c>
      <c r="K516" s="270">
        <f t="shared" ref="K516:M516" ca="1" si="532">RAND()</f>
        <v>0.24483386832624887</v>
      </c>
      <c r="L516" s="270">
        <f t="shared" ca="1" si="532"/>
        <v>7.5375054414451137E-2</v>
      </c>
      <c r="M516" s="270">
        <f t="shared" ca="1" si="532"/>
        <v>0.91767701543153835</v>
      </c>
      <c r="N516" s="291">
        <f t="shared" ca="1" si="528"/>
        <v>1421005.8745264101</v>
      </c>
      <c r="O516" s="292">
        <f ca="1">(N516-Assumptions!$C$22)/Assumptions!$C$25</f>
        <v>105.05573690495598</v>
      </c>
      <c r="P516" s="11"/>
      <c r="Q516" s="11"/>
      <c r="R516" s="11"/>
      <c r="S516" s="11"/>
      <c r="T516" s="11"/>
    </row>
    <row r="517" spans="1:20" ht="15.75" customHeight="1" x14ac:dyDescent="0.2">
      <c r="A517" s="317"/>
      <c r="B517" s="264"/>
      <c r="C517" s="264"/>
      <c r="D517" s="264"/>
      <c r="E517" s="264"/>
      <c r="F517" s="264"/>
      <c r="G517" s="264"/>
      <c r="H517" s="264"/>
      <c r="I517" s="286">
        <f t="shared" ca="1" si="525"/>
        <v>0.10093490301895172</v>
      </c>
      <c r="J517" s="286">
        <f t="shared" ca="1" si="526"/>
        <v>4.8292019973040626E-2</v>
      </c>
      <c r="K517" s="264">
        <f t="shared" ref="K517:M517" ca="1" si="533">RAND()</f>
        <v>0.62024941368692221</v>
      </c>
      <c r="L517" s="264">
        <f t="shared" ca="1" si="533"/>
        <v>0.96641736450421523</v>
      </c>
      <c r="M517" s="264">
        <f t="shared" ca="1" si="533"/>
        <v>0.84216588778722901</v>
      </c>
      <c r="N517" s="287">
        <f t="shared" ca="1" si="528"/>
        <v>2705866.5878211702</v>
      </c>
      <c r="O517" s="288">
        <f ca="1">(N517-Assumptions!$C$22)/Assumptions!$C$25</f>
        <v>200.94086476277388</v>
      </c>
      <c r="P517" s="11"/>
      <c r="Q517" s="11"/>
      <c r="R517" s="11"/>
      <c r="S517" s="11"/>
      <c r="T517" s="11"/>
    </row>
    <row r="518" spans="1:20" ht="15.75" customHeight="1" x14ac:dyDescent="0.2">
      <c r="A518" s="289"/>
      <c r="B518" s="270"/>
      <c r="C518" s="270"/>
      <c r="D518" s="270"/>
      <c r="E518" s="270"/>
      <c r="F518" s="270"/>
      <c r="G518" s="270"/>
      <c r="H518" s="270"/>
      <c r="I518" s="290">
        <f t="shared" ca="1" si="525"/>
        <v>9.0638997985012695E-2</v>
      </c>
      <c r="J518" s="290">
        <f t="shared" ca="1" si="526"/>
        <v>3.695301144090226E-2</v>
      </c>
      <c r="K518" s="270">
        <f t="shared" ref="K518:M518" ca="1" si="534">RAND()</f>
        <v>0.82511884288496018</v>
      </c>
      <c r="L518" s="270">
        <f t="shared" ca="1" si="534"/>
        <v>0.38281433436133283</v>
      </c>
      <c r="M518" s="270">
        <f t="shared" ca="1" si="534"/>
        <v>0.57615713091709175</v>
      </c>
      <c r="N518" s="291">
        <f t="shared" ca="1" si="528"/>
        <v>4020073.2658617403</v>
      </c>
      <c r="O518" s="292">
        <f ca="1">(N518-Assumptions!$C$22)/Assumptions!$C$25</f>
        <v>299.01598998968211</v>
      </c>
      <c r="P518" s="11"/>
      <c r="Q518" s="11"/>
      <c r="R518" s="11"/>
      <c r="S518" s="11"/>
      <c r="T518" s="11"/>
    </row>
    <row r="519" spans="1:20" ht="15.75" customHeight="1" x14ac:dyDescent="0.2">
      <c r="A519" s="317"/>
      <c r="B519" s="264"/>
      <c r="C519" s="264"/>
      <c r="D519" s="264"/>
      <c r="E519" s="264"/>
      <c r="F519" s="264"/>
      <c r="G519" s="264"/>
      <c r="H519" s="264"/>
      <c r="I519" s="286">
        <f t="shared" ca="1" si="525"/>
        <v>7.5312720366254526E-2</v>
      </c>
      <c r="J519" s="286">
        <f t="shared" ca="1" si="526"/>
        <v>4.2448437068111022E-2</v>
      </c>
      <c r="K519" s="264">
        <f t="shared" ref="K519:M519" ca="1" si="535">RAND()</f>
        <v>0.76515845734725185</v>
      </c>
      <c r="L519" s="264">
        <f t="shared" ca="1" si="535"/>
        <v>0.87066322664625195</v>
      </c>
      <c r="M519" s="264">
        <f t="shared" ca="1" si="535"/>
        <v>0.32310817787566959</v>
      </c>
      <c r="N519" s="287">
        <f t="shared" ca="1" si="528"/>
        <v>4297210.5694413809</v>
      </c>
      <c r="O519" s="288">
        <f ca="1">(N519-Assumptions!$C$22)/Assumptions!$C$25</f>
        <v>319.69787831652098</v>
      </c>
      <c r="P519" s="11"/>
      <c r="Q519" s="11"/>
      <c r="R519" s="11"/>
      <c r="S519" s="11"/>
      <c r="T519" s="11"/>
    </row>
    <row r="520" spans="1:20" ht="15.75" customHeight="1" x14ac:dyDescent="0.2">
      <c r="A520" s="289"/>
      <c r="B520" s="270"/>
      <c r="C520" s="270"/>
      <c r="D520" s="270"/>
      <c r="E520" s="270"/>
      <c r="F520" s="270"/>
      <c r="G520" s="270"/>
      <c r="H520" s="270"/>
      <c r="I520" s="290">
        <f t="shared" ca="1" si="525"/>
        <v>7.8417191774749526E-2</v>
      </c>
      <c r="J520" s="290">
        <f t="shared" ca="1" si="526"/>
        <v>2.3463728550336221E-2</v>
      </c>
      <c r="K520" s="270">
        <f t="shared" ref="K520:M520" ca="1" si="536">RAND()</f>
        <v>0.38339299347323075</v>
      </c>
      <c r="L520" s="270">
        <f t="shared" ca="1" si="536"/>
        <v>0.48318495251246096</v>
      </c>
      <c r="M520" s="270">
        <f t="shared" ca="1" si="536"/>
        <v>1.7143094416596449E-2</v>
      </c>
      <c r="N520" s="291">
        <f t="shared" ca="1" si="528"/>
        <v>2031185.3508018919</v>
      </c>
      <c r="O520" s="292">
        <f ca="1">(N520-Assumptions!$C$22)/Assumptions!$C$25</f>
        <v>150.59151871655911</v>
      </c>
      <c r="P520" s="11"/>
      <c r="Q520" s="11"/>
      <c r="R520" s="11"/>
      <c r="S520" s="11"/>
      <c r="T520" s="11"/>
    </row>
    <row r="521" spans="1:20" ht="15.75" customHeight="1" x14ac:dyDescent="0.2">
      <c r="A521" s="317"/>
      <c r="B521" s="264"/>
      <c r="C521" s="264"/>
      <c r="D521" s="264"/>
      <c r="E521" s="264"/>
      <c r="F521" s="264"/>
      <c r="G521" s="264"/>
      <c r="H521" s="264"/>
      <c r="I521" s="286">
        <f t="shared" ca="1" si="525"/>
        <v>0.10966876272093656</v>
      </c>
      <c r="J521" s="286">
        <f t="shared" ca="1" si="526"/>
        <v>4.4813439633089334E-2</v>
      </c>
      <c r="K521" s="264">
        <f t="shared" ref="K521:M521" ca="1" si="537">RAND()</f>
        <v>0.92388144862259236</v>
      </c>
      <c r="L521" s="264">
        <f t="shared" ca="1" si="537"/>
        <v>0.3508656684262742</v>
      </c>
      <c r="M521" s="264">
        <f t="shared" ca="1" si="537"/>
        <v>0.44985464709412459</v>
      </c>
      <c r="N521" s="287">
        <f t="shared" ca="1" si="528"/>
        <v>3327739.1736227856</v>
      </c>
      <c r="O521" s="288">
        <f ca="1">(N521-Assumptions!$C$22)/Assumptions!$C$25</f>
        <v>247.34926668826759</v>
      </c>
      <c r="P521" s="11"/>
      <c r="Q521" s="11"/>
      <c r="R521" s="11"/>
      <c r="S521" s="11"/>
      <c r="T521" s="11"/>
    </row>
    <row r="522" spans="1:20" ht="15.75" customHeight="1" x14ac:dyDescent="0.2">
      <c r="A522" s="289"/>
      <c r="B522" s="270"/>
      <c r="C522" s="270"/>
      <c r="D522" s="270"/>
      <c r="E522" s="270"/>
      <c r="F522" s="270"/>
      <c r="G522" s="270"/>
      <c r="H522" s="270"/>
      <c r="I522" s="290">
        <f t="shared" ca="1" si="525"/>
        <v>0.14000000000000001</v>
      </c>
      <c r="J522" s="290">
        <f t="shared" ca="1" si="526"/>
        <v>4.5347138444747331E-2</v>
      </c>
      <c r="K522" s="270">
        <f t="shared" ref="K522:M522" ca="1" si="538">RAND()</f>
        <v>0.96384297532631713</v>
      </c>
      <c r="L522" s="270">
        <f t="shared" ca="1" si="538"/>
        <v>0.58512776242960607</v>
      </c>
      <c r="M522" s="270">
        <f t="shared" ca="1" si="538"/>
        <v>0.1515602315763388</v>
      </c>
      <c r="N522" s="291">
        <f t="shared" ca="1" si="528"/>
        <v>2280138.1354055284</v>
      </c>
      <c r="O522" s="292">
        <f ca="1">(N522-Assumptions!$C$22)/Assumptions!$C$25</f>
        <v>169.17008473175585</v>
      </c>
      <c r="P522" s="11"/>
      <c r="Q522" s="11"/>
      <c r="R522" s="11"/>
      <c r="S522" s="11"/>
      <c r="T522" s="11"/>
    </row>
    <row r="523" spans="1:20" ht="15.75" customHeight="1" x14ac:dyDescent="0.2">
      <c r="A523" s="317"/>
      <c r="B523" s="264"/>
      <c r="C523" s="264"/>
      <c r="D523" s="264"/>
      <c r="E523" s="264"/>
      <c r="F523" s="264"/>
      <c r="G523" s="264"/>
      <c r="H523" s="264"/>
      <c r="I523" s="286">
        <f t="shared" ca="1" si="525"/>
        <v>7.4395933650853535E-2</v>
      </c>
      <c r="J523" s="286">
        <f t="shared" ca="1" si="526"/>
        <v>3.6961332164121369E-2</v>
      </c>
      <c r="K523" s="264">
        <f t="shared" ref="K523:M523" ca="1" si="539">RAND()</f>
        <v>0.33919934819379471</v>
      </c>
      <c r="L523" s="264">
        <f t="shared" ca="1" si="539"/>
        <v>0.42047444146775614</v>
      </c>
      <c r="M523" s="264">
        <f t="shared" ca="1" si="539"/>
        <v>5.2922964723013388E-2</v>
      </c>
      <c r="N523" s="287">
        <f t="shared" ca="1" si="528"/>
        <v>2981751.2420112225</v>
      </c>
      <c r="O523" s="288">
        <f ca="1">(N523-Assumptions!$C$22)/Assumptions!$C$25</f>
        <v>221.52927179188228</v>
      </c>
      <c r="P523" s="11"/>
      <c r="Q523" s="11"/>
      <c r="R523" s="11"/>
      <c r="S523" s="11"/>
      <c r="T523" s="11"/>
    </row>
    <row r="524" spans="1:20" ht="15.75" customHeight="1" x14ac:dyDescent="0.2">
      <c r="A524" s="289"/>
      <c r="B524" s="270"/>
      <c r="C524" s="270"/>
      <c r="D524" s="270"/>
      <c r="E524" s="270"/>
      <c r="F524" s="270"/>
      <c r="G524" s="270"/>
      <c r="H524" s="270"/>
      <c r="I524" s="290">
        <f t="shared" ca="1" si="525"/>
        <v>8.6482984550303829E-2</v>
      </c>
      <c r="J524" s="290">
        <f t="shared" ca="1" si="526"/>
        <v>4.4997321202061576E-2</v>
      </c>
      <c r="K524" s="270">
        <f t="shared" ref="K524:M524" ca="1" si="540">RAND()</f>
        <v>8.4521777911952589E-2</v>
      </c>
      <c r="L524" s="270">
        <f t="shared" ca="1" si="540"/>
        <v>0.89863846203615061</v>
      </c>
      <c r="M524" s="270">
        <f t="shared" ca="1" si="540"/>
        <v>0.14142121794863127</v>
      </c>
      <c r="N524" s="291">
        <f t="shared" ca="1" si="528"/>
        <v>1650019.2658609399</v>
      </c>
      <c r="O524" s="292">
        <f ca="1">(N524-Assumptions!$C$22)/Assumptions!$C$25</f>
        <v>122.14628849708507</v>
      </c>
      <c r="P524" s="11"/>
      <c r="Q524" s="11"/>
      <c r="R524" s="11"/>
      <c r="S524" s="11"/>
      <c r="T524" s="11"/>
    </row>
    <row r="525" spans="1:20" ht="15.75" customHeight="1" x14ac:dyDescent="0.2">
      <c r="A525" s="317"/>
      <c r="B525" s="264"/>
      <c r="C525" s="264"/>
      <c r="D525" s="264"/>
      <c r="E525" s="264"/>
      <c r="F525" s="264"/>
      <c r="G525" s="264"/>
      <c r="H525" s="264"/>
      <c r="I525" s="286">
        <f t="shared" ca="1" si="525"/>
        <v>9.4117247879292418E-2</v>
      </c>
      <c r="J525" s="286">
        <f t="shared" ca="1" si="526"/>
        <v>4.026291492225114E-2</v>
      </c>
      <c r="K525" s="264">
        <f t="shared" ref="K525:M525" ca="1" si="541">RAND()</f>
        <v>0.33328744875935923</v>
      </c>
      <c r="L525" s="264">
        <f t="shared" ca="1" si="541"/>
        <v>4.5243938075435586E-2</v>
      </c>
      <c r="M525" s="264">
        <f t="shared" ca="1" si="541"/>
        <v>0.11041030865310253</v>
      </c>
      <c r="N525" s="287">
        <f t="shared" ca="1" si="528"/>
        <v>1654350.019527626</v>
      </c>
      <c r="O525" s="288">
        <f ca="1">(N525-Assumptions!$C$22)/Assumptions!$C$25</f>
        <v>122.46947906922583</v>
      </c>
      <c r="P525" s="11"/>
      <c r="Q525" s="11"/>
      <c r="R525" s="11"/>
      <c r="S525" s="11"/>
      <c r="T525" s="11"/>
    </row>
    <row r="526" spans="1:20" ht="15.75" customHeight="1" x14ac:dyDescent="0.2">
      <c r="A526" s="289"/>
      <c r="B526" s="270"/>
      <c r="C526" s="270"/>
      <c r="D526" s="270"/>
      <c r="E526" s="270"/>
      <c r="F526" s="270"/>
      <c r="G526" s="270"/>
      <c r="H526" s="270"/>
      <c r="I526" s="290">
        <f t="shared" ca="1" si="525"/>
        <v>0.11033402511329601</v>
      </c>
      <c r="J526" s="290">
        <f t="shared" ca="1" si="526"/>
        <v>4.3783421331994012E-2</v>
      </c>
      <c r="K526" s="270">
        <f t="shared" ref="K526:M526" ca="1" si="542">RAND()</f>
        <v>0.33962330562358478</v>
      </c>
      <c r="L526" s="270">
        <f t="shared" ca="1" si="542"/>
        <v>0.52400679598274646</v>
      </c>
      <c r="M526" s="270">
        <f t="shared" ca="1" si="542"/>
        <v>0.8252337897030646</v>
      </c>
      <c r="N526" s="291">
        <f t="shared" ca="1" si="528"/>
        <v>1695560.0075798654</v>
      </c>
      <c r="O526" s="292">
        <f ca="1">(N526-Assumptions!$C$22)/Assumptions!$C$25</f>
        <v>125.54485131193026</v>
      </c>
      <c r="P526" s="11"/>
      <c r="Q526" s="11"/>
      <c r="R526" s="11"/>
      <c r="S526" s="11"/>
      <c r="T526" s="11"/>
    </row>
    <row r="527" spans="1:20" ht="15.75" customHeight="1" x14ac:dyDescent="0.2">
      <c r="A527" s="317"/>
      <c r="B527" s="264"/>
      <c r="C527" s="264"/>
      <c r="D527" s="264"/>
      <c r="E527" s="264"/>
      <c r="F527" s="264"/>
      <c r="G527" s="264"/>
      <c r="H527" s="264"/>
      <c r="I527" s="286">
        <f t="shared" ca="1" si="525"/>
        <v>0.11019385522378333</v>
      </c>
      <c r="J527" s="286">
        <f t="shared" ca="1" si="526"/>
        <v>4.7231352655435654E-2</v>
      </c>
      <c r="K527" s="264">
        <f t="shared" ref="K527:M527" ca="1" si="543">RAND()</f>
        <v>0.17616558164495277</v>
      </c>
      <c r="L527" s="264">
        <f t="shared" ca="1" si="543"/>
        <v>0.92537848282802271</v>
      </c>
      <c r="M527" s="264">
        <f t="shared" ca="1" si="543"/>
        <v>0.69497153542440238</v>
      </c>
      <c r="N527" s="287">
        <f t="shared" ca="1" si="528"/>
        <v>1106563.6484286813</v>
      </c>
      <c r="O527" s="288">
        <f ca="1">(N527-Assumptions!$C$22)/Assumptions!$C$25</f>
        <v>81.589899136468759</v>
      </c>
      <c r="P527" s="11"/>
      <c r="Q527" s="11"/>
      <c r="R527" s="11"/>
      <c r="S527" s="11"/>
      <c r="T527" s="11"/>
    </row>
    <row r="528" spans="1:20" ht="15.75" customHeight="1" x14ac:dyDescent="0.2">
      <c r="A528" s="289"/>
      <c r="B528" s="270"/>
      <c r="C528" s="270"/>
      <c r="D528" s="270"/>
      <c r="E528" s="270"/>
      <c r="F528" s="270"/>
      <c r="G528" s="270"/>
      <c r="H528" s="270"/>
      <c r="I528" s="290">
        <f t="shared" ca="1" si="525"/>
        <v>0.11675152001810095</v>
      </c>
      <c r="J528" s="290">
        <f t="shared" ca="1" si="526"/>
        <v>2.3475599891588036E-2</v>
      </c>
      <c r="K528" s="270">
        <f t="shared" ref="K528:M528" ca="1" si="544">RAND()</f>
        <v>0.20331552470068948</v>
      </c>
      <c r="L528" s="270">
        <f t="shared" ca="1" si="544"/>
        <v>0.98545986719604173</v>
      </c>
      <c r="M528" s="270">
        <f t="shared" ca="1" si="544"/>
        <v>0.5653988585700227</v>
      </c>
      <c r="N528" s="291">
        <f t="shared" ca="1" si="528"/>
        <v>1514053.6309301564</v>
      </c>
      <c r="O528" s="292">
        <f ca="1">(N528-Assumptions!$C$22)/Assumptions!$C$25</f>
        <v>111.999599323146</v>
      </c>
      <c r="P528" s="11"/>
      <c r="Q528" s="11"/>
      <c r="R528" s="11"/>
      <c r="S528" s="11"/>
      <c r="T528" s="11"/>
    </row>
    <row r="529" spans="1:20" ht="15.75" customHeight="1" x14ac:dyDescent="0.2">
      <c r="A529" s="317"/>
      <c r="B529" s="264"/>
      <c r="C529" s="264"/>
      <c r="D529" s="264"/>
      <c r="E529" s="264"/>
      <c r="F529" s="264"/>
      <c r="G529" s="264"/>
      <c r="H529" s="264"/>
      <c r="I529" s="286">
        <f t="shared" ca="1" si="525"/>
        <v>0.06</v>
      </c>
      <c r="J529" s="286">
        <f t="shared" ca="1" si="526"/>
        <v>4.5037912763009065E-2</v>
      </c>
      <c r="K529" s="264">
        <f t="shared" ref="K529:M529" ca="1" si="545">RAND()</f>
        <v>0.40657445635377898</v>
      </c>
      <c r="L529" s="264">
        <f t="shared" ca="1" si="545"/>
        <v>0.44508337537995935</v>
      </c>
      <c r="M529" s="264">
        <f t="shared" ca="1" si="545"/>
        <v>0.41439212451065133</v>
      </c>
      <c r="N529" s="287">
        <f t="shared" ca="1" si="528"/>
        <v>4464826.7790903514</v>
      </c>
      <c r="O529" s="288">
        <f ca="1">(N529-Assumptions!$C$22)/Assumptions!$C$25</f>
        <v>332.20655067838442</v>
      </c>
      <c r="P529" s="11"/>
      <c r="Q529" s="11"/>
      <c r="R529" s="11"/>
      <c r="S529" s="11"/>
      <c r="T529" s="11"/>
    </row>
    <row r="530" spans="1:20" ht="15.75" customHeight="1" x14ac:dyDescent="0.2">
      <c r="A530" s="289"/>
      <c r="B530" s="270"/>
      <c r="C530" s="270"/>
      <c r="D530" s="270"/>
      <c r="E530" s="270"/>
      <c r="F530" s="270"/>
      <c r="G530" s="270"/>
      <c r="H530" s="270"/>
      <c r="I530" s="290">
        <f t="shared" ca="1" si="525"/>
        <v>7.7672844960783902E-2</v>
      </c>
      <c r="J530" s="290">
        <f t="shared" ca="1" si="526"/>
        <v>4.0207189571978288E-2</v>
      </c>
      <c r="K530" s="270">
        <f t="shared" ref="K530:M530" ca="1" si="546">RAND()</f>
        <v>0.99432511086140707</v>
      </c>
      <c r="L530" s="270">
        <f t="shared" ca="1" si="546"/>
        <v>0.93077869997839091</v>
      </c>
      <c r="M530" s="270">
        <f t="shared" ca="1" si="546"/>
        <v>0.16526328280950109</v>
      </c>
      <c r="N530" s="291">
        <f t="shared" ca="1" si="528"/>
        <v>6550684.1607090021</v>
      </c>
      <c r="O530" s="292">
        <f ca="1">(N530-Assumptions!$C$22)/Assumptions!$C$25</f>
        <v>487.86754930664193</v>
      </c>
      <c r="P530" s="11"/>
      <c r="Q530" s="11"/>
      <c r="R530" s="11"/>
      <c r="S530" s="11"/>
      <c r="T530" s="11"/>
    </row>
    <row r="531" spans="1:20" ht="15.75" customHeight="1" x14ac:dyDescent="0.2">
      <c r="A531" s="317"/>
      <c r="B531" s="264"/>
      <c r="C531" s="264"/>
      <c r="D531" s="264"/>
      <c r="E531" s="264"/>
      <c r="F531" s="264"/>
      <c r="G531" s="264"/>
      <c r="H531" s="264"/>
      <c r="I531" s="286">
        <f t="shared" ca="1" si="525"/>
        <v>6.2857692176341864E-2</v>
      </c>
      <c r="J531" s="286">
        <f t="shared" ca="1" si="526"/>
        <v>3.4025513267935556E-2</v>
      </c>
      <c r="K531" s="264">
        <f t="shared" ref="K531:M531" ca="1" si="547">RAND()</f>
        <v>0.77380630787665794</v>
      </c>
      <c r="L531" s="264">
        <f t="shared" ca="1" si="547"/>
        <v>0.72186370201183403</v>
      </c>
      <c r="M531" s="264">
        <f t="shared" ca="1" si="547"/>
        <v>0.58948155132256208</v>
      </c>
      <c r="N531" s="287">
        <f t="shared" ca="1" si="528"/>
        <v>3871392.0939466245</v>
      </c>
      <c r="O531" s="288">
        <f ca="1">(N531-Assumptions!$C$22)/Assumptions!$C$25</f>
        <v>287.92038014527049</v>
      </c>
      <c r="P531" s="11"/>
      <c r="Q531" s="11"/>
      <c r="R531" s="11"/>
      <c r="S531" s="11"/>
      <c r="T531" s="11"/>
    </row>
    <row r="532" spans="1:20" ht="15.75" customHeight="1" x14ac:dyDescent="0.2">
      <c r="A532" s="289"/>
      <c r="B532" s="270"/>
      <c r="C532" s="270"/>
      <c r="D532" s="270"/>
      <c r="E532" s="270"/>
      <c r="F532" s="270"/>
      <c r="G532" s="270"/>
      <c r="H532" s="270"/>
      <c r="I532" s="290">
        <f t="shared" ca="1" si="525"/>
        <v>0.1039321356493693</v>
      </c>
      <c r="J532" s="290">
        <f t="shared" ca="1" si="526"/>
        <v>5.4979485146212773E-2</v>
      </c>
      <c r="K532" s="270">
        <f t="shared" ref="K532:M532" ca="1" si="548">RAND()</f>
        <v>0.42759267106376542</v>
      </c>
      <c r="L532" s="270">
        <f t="shared" ca="1" si="548"/>
        <v>0.32140074671727448</v>
      </c>
      <c r="M532" s="270">
        <f t="shared" ca="1" si="548"/>
        <v>0.73884325550145513</v>
      </c>
      <c r="N532" s="291">
        <f t="shared" ca="1" si="528"/>
        <v>2305095.6606444209</v>
      </c>
      <c r="O532" s="292">
        <f ca="1">(N532-Assumptions!$C$22)/Assumptions!$C$25</f>
        <v>171.0325866152553</v>
      </c>
      <c r="P532" s="11"/>
      <c r="Q532" s="11"/>
      <c r="R532" s="11"/>
      <c r="S532" s="11"/>
      <c r="T532" s="11"/>
    </row>
    <row r="533" spans="1:20" ht="15.75" customHeight="1" x14ac:dyDescent="0.2">
      <c r="A533" s="317"/>
      <c r="B533" s="264"/>
      <c r="C533" s="264"/>
      <c r="D533" s="264"/>
      <c r="E533" s="264"/>
      <c r="F533" s="264"/>
      <c r="G533" s="264"/>
      <c r="H533" s="264"/>
      <c r="I533" s="286">
        <f t="shared" ca="1" si="525"/>
        <v>8.5687809964796691E-2</v>
      </c>
      <c r="J533" s="286">
        <f t="shared" ca="1" si="526"/>
        <v>4.0379715097017925E-2</v>
      </c>
      <c r="K533" s="264">
        <f t="shared" ref="K533:M533" ca="1" si="549">RAND()</f>
        <v>0.46154493516144546</v>
      </c>
      <c r="L533" s="264">
        <f t="shared" ca="1" si="549"/>
        <v>0.67949316369814383</v>
      </c>
      <c r="M533" s="264">
        <f t="shared" ca="1" si="549"/>
        <v>0.62678742507021501</v>
      </c>
      <c r="N533" s="287">
        <f t="shared" ca="1" si="528"/>
        <v>2490516.1556928884</v>
      </c>
      <c r="O533" s="288">
        <f ca="1">(N533-Assumptions!$C$22)/Assumptions!$C$25</f>
        <v>184.86993699200659</v>
      </c>
      <c r="P533" s="11"/>
      <c r="Q533" s="11"/>
      <c r="R533" s="11"/>
      <c r="S533" s="11"/>
      <c r="T533" s="11"/>
    </row>
    <row r="534" spans="1:20" ht="15.75" customHeight="1" x14ac:dyDescent="0.2">
      <c r="A534" s="289"/>
      <c r="B534" s="270"/>
      <c r="C534" s="270"/>
      <c r="D534" s="270"/>
      <c r="E534" s="270"/>
      <c r="F534" s="270"/>
      <c r="G534" s="270"/>
      <c r="H534" s="270"/>
      <c r="I534" s="290">
        <f t="shared" ca="1" si="525"/>
        <v>6.3310460058936077E-2</v>
      </c>
      <c r="J534" s="290">
        <f t="shared" ca="1" si="526"/>
        <v>4.0759830302310576E-2</v>
      </c>
      <c r="K534" s="270">
        <f t="shared" ref="K534:M534" ca="1" si="550">RAND()</f>
        <v>0.92243909880211328</v>
      </c>
      <c r="L534" s="270">
        <f t="shared" ca="1" si="550"/>
        <v>0.81479391309453952</v>
      </c>
      <c r="M534" s="270">
        <f t="shared" ca="1" si="550"/>
        <v>0.32879668504026216</v>
      </c>
      <c r="N534" s="291">
        <f t="shared" ca="1" si="528"/>
        <v>9817027.0130412318</v>
      </c>
      <c r="O534" s="292">
        <f ca="1">(N534-Assumptions!$C$22)/Assumptions!$C$25</f>
        <v>731.62447858516657</v>
      </c>
      <c r="P534" s="11"/>
      <c r="Q534" s="11"/>
      <c r="R534" s="11"/>
      <c r="S534" s="11"/>
      <c r="T534" s="11"/>
    </row>
    <row r="535" spans="1:20" ht="15.75" customHeight="1" x14ac:dyDescent="0.2">
      <c r="A535" s="317"/>
      <c r="B535" s="264"/>
      <c r="C535" s="264"/>
      <c r="D535" s="264"/>
      <c r="E535" s="264"/>
      <c r="F535" s="264"/>
      <c r="G535" s="264"/>
      <c r="H535" s="264"/>
      <c r="I535" s="286">
        <f t="shared" ca="1" si="525"/>
        <v>0.11625995680832965</v>
      </c>
      <c r="J535" s="286">
        <f t="shared" ca="1" si="526"/>
        <v>4.5933550011950132E-2</v>
      </c>
      <c r="K535" s="264">
        <f t="shared" ref="K535:M535" ca="1" si="551">RAND()</f>
        <v>0.88345589444231754</v>
      </c>
      <c r="L535" s="264">
        <f t="shared" ca="1" si="551"/>
        <v>0.50693932639440542</v>
      </c>
      <c r="M535" s="264">
        <f t="shared" ca="1" si="551"/>
        <v>0.27413517105840479</v>
      </c>
      <c r="N535" s="287">
        <f t="shared" ca="1" si="528"/>
        <v>3068855.7696723132</v>
      </c>
      <c r="O535" s="288">
        <f ca="1">(N535-Assumptions!$C$22)/Assumptions!$C$25</f>
        <v>228.02960967703831</v>
      </c>
      <c r="P535" s="11"/>
      <c r="Q535" s="11"/>
      <c r="R535" s="11"/>
      <c r="S535" s="11"/>
      <c r="T535" s="11"/>
    </row>
    <row r="536" spans="1:20" ht="15.75" customHeight="1" x14ac:dyDescent="0.2">
      <c r="A536" s="289"/>
      <c r="B536" s="270"/>
      <c r="C536" s="270"/>
      <c r="D536" s="270"/>
      <c r="E536" s="270"/>
      <c r="F536" s="270"/>
      <c r="G536" s="270"/>
      <c r="H536" s="270"/>
      <c r="I536" s="290">
        <f t="shared" ca="1" si="525"/>
        <v>9.6025852804499295E-2</v>
      </c>
      <c r="J536" s="290">
        <f t="shared" ca="1" si="526"/>
        <v>4.1316269933113943E-2</v>
      </c>
      <c r="K536" s="270">
        <f t="shared" ref="K536:M536" ca="1" si="552">RAND()</f>
        <v>0.5054606862785298</v>
      </c>
      <c r="L536" s="270">
        <f t="shared" ca="1" si="552"/>
        <v>0.64598069465597541</v>
      </c>
      <c r="M536" s="270">
        <f t="shared" ca="1" si="552"/>
        <v>0.8732541145824616</v>
      </c>
      <c r="N536" s="291">
        <f t="shared" ca="1" si="528"/>
        <v>2062537.0607767478</v>
      </c>
      <c r="O536" s="292">
        <f ca="1">(N536-Assumptions!$C$22)/Assumptions!$C$25</f>
        <v>152.93119856542893</v>
      </c>
      <c r="P536" s="11"/>
      <c r="Q536" s="11"/>
      <c r="R536" s="11"/>
      <c r="S536" s="11"/>
      <c r="T536" s="11"/>
    </row>
    <row r="537" spans="1:20" ht="15.75" customHeight="1" x14ac:dyDescent="0.2">
      <c r="A537" s="317"/>
      <c r="B537" s="264"/>
      <c r="C537" s="264"/>
      <c r="D537" s="264"/>
      <c r="E537" s="264"/>
      <c r="F537" s="264"/>
      <c r="G537" s="264"/>
      <c r="H537" s="264"/>
      <c r="I537" s="286">
        <f t="shared" ca="1" si="525"/>
        <v>7.3129157592610711E-2</v>
      </c>
      <c r="J537" s="286">
        <f t="shared" ca="1" si="526"/>
        <v>3.400640532041016E-2</v>
      </c>
      <c r="K537" s="264">
        <f t="shared" ref="K537:M537" ca="1" si="553">RAND()</f>
        <v>0.57252676528537838</v>
      </c>
      <c r="L537" s="264">
        <f t="shared" ca="1" si="553"/>
        <v>0.60584941124609937</v>
      </c>
      <c r="M537" s="264">
        <f t="shared" ca="1" si="553"/>
        <v>0.24164063967931704</v>
      </c>
      <c r="N537" s="287">
        <f t="shared" ca="1" si="528"/>
        <v>2853088.3691578386</v>
      </c>
      <c r="O537" s="288">
        <f ca="1">(N537-Assumptions!$C$22)/Assumptions!$C$25</f>
        <v>211.92756486252526</v>
      </c>
      <c r="P537" s="11"/>
      <c r="Q537" s="11"/>
      <c r="R537" s="11"/>
      <c r="S537" s="11"/>
      <c r="T537" s="11"/>
    </row>
    <row r="538" spans="1:20" ht="15.75" customHeight="1" x14ac:dyDescent="0.2">
      <c r="A538" s="289"/>
      <c r="B538" s="270"/>
      <c r="C538" s="270"/>
      <c r="D538" s="270"/>
      <c r="E538" s="270"/>
      <c r="F538" s="270"/>
      <c r="G538" s="270"/>
      <c r="H538" s="270"/>
      <c r="I538" s="290">
        <f t="shared" ca="1" si="525"/>
        <v>9.6184514856187897E-2</v>
      </c>
      <c r="J538" s="290">
        <f t="shared" ca="1" si="526"/>
        <v>4.7098505220737469E-2</v>
      </c>
      <c r="K538" s="270">
        <f t="shared" ref="K538:M538" ca="1" si="554">RAND()</f>
        <v>0.25512294707272232</v>
      </c>
      <c r="L538" s="270">
        <f t="shared" ca="1" si="554"/>
        <v>0.59063518339167165</v>
      </c>
      <c r="M538" s="270">
        <f t="shared" ca="1" si="554"/>
        <v>0.70461693574180118</v>
      </c>
      <c r="N538" s="291">
        <f t="shared" ca="1" si="528"/>
        <v>2298833.0705614015</v>
      </c>
      <c r="O538" s="292">
        <f ca="1">(N538-Assumptions!$C$22)/Assumptions!$C$25</f>
        <v>170.56522914637324</v>
      </c>
      <c r="P538" s="11"/>
      <c r="Q538" s="11"/>
      <c r="R538" s="11"/>
      <c r="S538" s="11"/>
      <c r="T538" s="11"/>
    </row>
    <row r="539" spans="1:20" ht="15.75" customHeight="1" x14ac:dyDescent="0.2">
      <c r="A539" s="317"/>
      <c r="B539" s="264"/>
      <c r="C539" s="264"/>
      <c r="D539" s="264"/>
      <c r="E539" s="264"/>
      <c r="F539" s="264"/>
      <c r="G539" s="264"/>
      <c r="H539" s="264"/>
      <c r="I539" s="286">
        <f t="shared" ca="1" si="525"/>
        <v>9.1727282737171609E-2</v>
      </c>
      <c r="J539" s="286">
        <f t="shared" ca="1" si="526"/>
        <v>3.4095539238992764E-2</v>
      </c>
      <c r="K539" s="264">
        <f t="shared" ref="K539:M539" ca="1" si="555">RAND()</f>
        <v>0.28267243637061812</v>
      </c>
      <c r="L539" s="264">
        <f t="shared" ca="1" si="555"/>
        <v>0.61896519409341066</v>
      </c>
      <c r="M539" s="264">
        <f t="shared" ca="1" si="555"/>
        <v>0.67485188429611132</v>
      </c>
      <c r="N539" s="287">
        <f t="shared" ca="1" si="528"/>
        <v>1957958.1564356941</v>
      </c>
      <c r="O539" s="288">
        <f ca="1">(N539-Assumptions!$C$22)/Assumptions!$C$25</f>
        <v>145.12680271908164</v>
      </c>
      <c r="P539" s="11"/>
      <c r="Q539" s="11"/>
      <c r="R539" s="11"/>
      <c r="S539" s="11"/>
      <c r="T539" s="11"/>
    </row>
    <row r="540" spans="1:20" ht="15.75" customHeight="1" x14ac:dyDescent="0.2">
      <c r="A540" s="289"/>
      <c r="B540" s="270"/>
      <c r="C540" s="270"/>
      <c r="D540" s="270"/>
      <c r="E540" s="270"/>
      <c r="F540" s="270"/>
      <c r="G540" s="270"/>
      <c r="H540" s="270"/>
      <c r="I540" s="290">
        <f t="shared" ca="1" si="525"/>
        <v>9.8795534848378608E-2</v>
      </c>
      <c r="J540" s="290">
        <f t="shared" ca="1" si="526"/>
        <v>3.2292469564310956E-2</v>
      </c>
      <c r="K540" s="270">
        <f t="shared" ref="K540:M540" ca="1" si="556">RAND()</f>
        <v>0.79807802529827676</v>
      </c>
      <c r="L540" s="270">
        <f t="shared" ca="1" si="556"/>
        <v>0.60250094335463911</v>
      </c>
      <c r="M540" s="270">
        <f t="shared" ca="1" si="556"/>
        <v>0.99333075098493173</v>
      </c>
      <c r="N540" s="291">
        <f t="shared" ca="1" si="528"/>
        <v>1734624.0880530041</v>
      </c>
      <c r="O540" s="292">
        <f ca="1">(N540-Assumptions!$C$22)/Assumptions!$C$25</f>
        <v>128.46008119798537</v>
      </c>
      <c r="P540" s="11"/>
      <c r="Q540" s="11"/>
      <c r="R540" s="11"/>
      <c r="S540" s="11"/>
      <c r="T540" s="11"/>
    </row>
    <row r="541" spans="1:20" ht="15.75" customHeight="1" x14ac:dyDescent="0.2">
      <c r="A541" s="317"/>
      <c r="B541" s="264"/>
      <c r="C541" s="264"/>
      <c r="D541" s="264"/>
      <c r="E541" s="264"/>
      <c r="F541" s="264"/>
      <c r="G541" s="264"/>
      <c r="H541" s="264"/>
      <c r="I541" s="286">
        <f t="shared" ca="1" si="525"/>
        <v>0.10470653130302045</v>
      </c>
      <c r="J541" s="286">
        <f t="shared" ca="1" si="526"/>
        <v>4.982157875626228E-2</v>
      </c>
      <c r="K541" s="264">
        <f t="shared" ref="K541:M541" ca="1" si="557">RAND()</f>
        <v>0.58303543317336592</v>
      </c>
      <c r="L541" s="264">
        <f t="shared" ca="1" si="557"/>
        <v>0.79011357123693693</v>
      </c>
      <c r="M541" s="264">
        <f t="shared" ca="1" si="557"/>
        <v>0.28086841599225087</v>
      </c>
      <c r="N541" s="287">
        <f t="shared" ca="1" si="528"/>
        <v>2033720.7977389749</v>
      </c>
      <c r="O541" s="288">
        <f ca="1">(N541-Assumptions!$C$22)/Assumptions!$C$25</f>
        <v>150.78073117455037</v>
      </c>
      <c r="P541" s="11"/>
      <c r="Q541" s="11"/>
      <c r="R541" s="11"/>
      <c r="S541" s="11"/>
      <c r="T541" s="11"/>
    </row>
    <row r="542" spans="1:20" ht="15.75" customHeight="1" x14ac:dyDescent="0.2">
      <c r="A542" s="289"/>
      <c r="B542" s="270"/>
      <c r="C542" s="270"/>
      <c r="D542" s="270"/>
      <c r="E542" s="270"/>
      <c r="F542" s="270"/>
      <c r="G542" s="270"/>
      <c r="H542" s="270"/>
      <c r="I542" s="290">
        <f t="shared" ca="1" si="525"/>
        <v>0.11809600858235776</v>
      </c>
      <c r="J542" s="290">
        <f t="shared" ca="1" si="526"/>
        <v>2.5775805094650224E-2</v>
      </c>
      <c r="K542" s="270">
        <f t="shared" ref="K542:M542" ca="1" si="558">RAND()</f>
        <v>0.7476733423670272</v>
      </c>
      <c r="L542" s="270">
        <f t="shared" ca="1" si="558"/>
        <v>0.32503799985616366</v>
      </c>
      <c r="M542" s="270">
        <f t="shared" ca="1" si="558"/>
        <v>0.25527817321168822</v>
      </c>
      <c r="N542" s="291">
        <f t="shared" ca="1" si="528"/>
        <v>1209060.0460182168</v>
      </c>
      <c r="O542" s="292">
        <f ca="1">(N542-Assumptions!$C$22)/Assumptions!$C$25</f>
        <v>89.238884031210205</v>
      </c>
      <c r="P542" s="11"/>
      <c r="Q542" s="11"/>
      <c r="R542" s="11"/>
      <c r="S542" s="11"/>
      <c r="T542" s="11"/>
    </row>
    <row r="543" spans="1:20" ht="15.75" customHeight="1" x14ac:dyDescent="0.2">
      <c r="A543" s="317"/>
      <c r="B543" s="264"/>
      <c r="C543" s="264"/>
      <c r="D543" s="264"/>
      <c r="E543" s="264"/>
      <c r="F543" s="264"/>
      <c r="G543" s="264"/>
      <c r="H543" s="264"/>
      <c r="I543" s="286">
        <f t="shared" ca="1" si="525"/>
        <v>7.960446894292042E-2</v>
      </c>
      <c r="J543" s="286">
        <f t="shared" ca="1" si="526"/>
        <v>4.1269173580912491E-2</v>
      </c>
      <c r="K543" s="264">
        <f t="shared" ref="K543:M543" ca="1" si="559">RAND()</f>
        <v>0.86203406294971074</v>
      </c>
      <c r="L543" s="264">
        <f t="shared" ca="1" si="559"/>
        <v>0.6193693242229682</v>
      </c>
      <c r="M543" s="264">
        <f t="shared" ca="1" si="559"/>
        <v>0.69381669272750834</v>
      </c>
      <c r="N543" s="287">
        <f t="shared" ca="1" si="528"/>
        <v>5661661.6614645924</v>
      </c>
      <c r="O543" s="288">
        <f ca="1">(N543-Assumptions!$C$22)/Assumptions!$C$25</f>
        <v>421.52258667646214</v>
      </c>
      <c r="P543" s="11"/>
      <c r="Q543" s="11"/>
      <c r="R543" s="11"/>
      <c r="S543" s="11"/>
      <c r="T543" s="11"/>
    </row>
    <row r="544" spans="1:20" ht="15.75" customHeight="1" x14ac:dyDescent="0.2">
      <c r="A544" s="289"/>
      <c r="B544" s="270"/>
      <c r="C544" s="270"/>
      <c r="D544" s="270"/>
      <c r="E544" s="270"/>
      <c r="F544" s="270"/>
      <c r="G544" s="270"/>
      <c r="H544" s="270"/>
      <c r="I544" s="290">
        <f t="shared" ca="1" si="525"/>
        <v>0.10805413485077156</v>
      </c>
      <c r="J544" s="290">
        <f t="shared" ca="1" si="526"/>
        <v>3.2592419218189658E-2</v>
      </c>
      <c r="K544" s="270">
        <f t="shared" ref="K544:M544" ca="1" si="560">RAND()</f>
        <v>0.40300000879927622</v>
      </c>
      <c r="L544" s="270">
        <f t="shared" ca="1" si="560"/>
        <v>0.45244942535800614</v>
      </c>
      <c r="M544" s="270">
        <f t="shared" ca="1" si="560"/>
        <v>0.8191360913137351</v>
      </c>
      <c r="N544" s="291">
        <f t="shared" ca="1" si="528"/>
        <v>1495334.9696060738</v>
      </c>
      <c r="O544" s="292">
        <f ca="1">(N544-Assumptions!$C$22)/Assumptions!$C$25</f>
        <v>110.60268429896074</v>
      </c>
      <c r="P544" s="11"/>
      <c r="Q544" s="11"/>
      <c r="R544" s="11"/>
      <c r="S544" s="11"/>
      <c r="T544" s="11"/>
    </row>
    <row r="545" spans="1:20" ht="15.75" customHeight="1" x14ac:dyDescent="0.2">
      <c r="A545" s="317"/>
      <c r="B545" s="264"/>
      <c r="C545" s="264"/>
      <c r="D545" s="264"/>
      <c r="E545" s="264"/>
      <c r="F545" s="264"/>
      <c r="G545" s="264"/>
      <c r="H545" s="264"/>
      <c r="I545" s="286">
        <f t="shared" ca="1" si="525"/>
        <v>7.9689220121657037E-2</v>
      </c>
      <c r="J545" s="286">
        <f t="shared" ca="1" si="526"/>
        <v>3.9552466682113416E-2</v>
      </c>
      <c r="K545" s="264">
        <f t="shared" ref="K545:M545" ca="1" si="561">RAND()</f>
        <v>0.60325930900324076</v>
      </c>
      <c r="L545" s="264">
        <f t="shared" ca="1" si="561"/>
        <v>0.98955243330708564</v>
      </c>
      <c r="M545" s="264">
        <f t="shared" ca="1" si="561"/>
        <v>0.21244917028020005</v>
      </c>
      <c r="N545" s="287">
        <f t="shared" ca="1" si="528"/>
        <v>3518589.1594002312</v>
      </c>
      <c r="O545" s="288">
        <f ca="1">(N545-Assumptions!$C$22)/Assumptions!$C$25</f>
        <v>261.59180294031574</v>
      </c>
      <c r="P545" s="11"/>
      <c r="Q545" s="11"/>
      <c r="R545" s="11"/>
      <c r="S545" s="11"/>
      <c r="T545" s="11"/>
    </row>
    <row r="546" spans="1:20" ht="15.75" customHeight="1" x14ac:dyDescent="0.2">
      <c r="A546" s="289"/>
      <c r="B546" s="270"/>
      <c r="C546" s="270"/>
      <c r="D546" s="270"/>
      <c r="E546" s="270"/>
      <c r="F546" s="270"/>
      <c r="G546" s="270"/>
      <c r="H546" s="270"/>
      <c r="I546" s="290">
        <f t="shared" ca="1" si="525"/>
        <v>0.12158132762720233</v>
      </c>
      <c r="J546" s="290">
        <f t="shared" ca="1" si="526"/>
        <v>2.4761137791174774E-2</v>
      </c>
      <c r="K546" s="270">
        <f t="shared" ref="K546:M546" ca="1" si="562">RAND()</f>
        <v>0.86007607480897552</v>
      </c>
      <c r="L546" s="270">
        <f t="shared" ca="1" si="562"/>
        <v>0.99343094964649536</v>
      </c>
      <c r="M546" s="270">
        <f t="shared" ca="1" si="562"/>
        <v>0.79288004837185488</v>
      </c>
      <c r="N546" s="291">
        <f t="shared" ca="1" si="528"/>
        <v>2547459.8688388676</v>
      </c>
      <c r="O546" s="292">
        <f ca="1">(N546-Assumptions!$C$22)/Assumptions!$C$25</f>
        <v>189.1194678237961</v>
      </c>
      <c r="P546" s="11"/>
      <c r="Q546" s="11"/>
      <c r="R546" s="11"/>
      <c r="S546" s="11"/>
      <c r="T546" s="11"/>
    </row>
    <row r="547" spans="1:20" ht="15.75" customHeight="1" x14ac:dyDescent="0.2">
      <c r="A547" s="317"/>
      <c r="B547" s="264"/>
      <c r="C547" s="264"/>
      <c r="D547" s="264"/>
      <c r="E547" s="264"/>
      <c r="F547" s="264"/>
      <c r="G547" s="264"/>
      <c r="H547" s="264"/>
      <c r="I547" s="286">
        <f t="shared" ca="1" si="525"/>
        <v>7.5351007758024335E-2</v>
      </c>
      <c r="J547" s="286">
        <f t="shared" ca="1" si="526"/>
        <v>2.9820718510615657E-2</v>
      </c>
      <c r="K547" s="264">
        <f t="shared" ref="K547:M547" ca="1" si="563">RAND()</f>
        <v>0.99493447532074342</v>
      </c>
      <c r="L547" s="264">
        <f t="shared" ca="1" si="563"/>
        <v>0.30540623702197756</v>
      </c>
      <c r="M547" s="264">
        <f t="shared" ca="1" si="563"/>
        <v>0.70591077078078956</v>
      </c>
      <c r="N547" s="287">
        <f t="shared" ca="1" si="528"/>
        <v>4766968.8820251552</v>
      </c>
      <c r="O547" s="288">
        <f ca="1">(N547-Assumptions!$C$22)/Assumptions!$C$25</f>
        <v>354.75446880784739</v>
      </c>
      <c r="P547" s="11"/>
      <c r="Q547" s="11"/>
      <c r="R547" s="11"/>
      <c r="S547" s="11"/>
      <c r="T547" s="11"/>
    </row>
    <row r="548" spans="1:20" ht="15.75" customHeight="1" x14ac:dyDescent="0.2">
      <c r="A548" s="289"/>
      <c r="B548" s="270"/>
      <c r="C548" s="270"/>
      <c r="D548" s="270"/>
      <c r="E548" s="270"/>
      <c r="F548" s="270"/>
      <c r="G548" s="270"/>
      <c r="H548" s="270"/>
      <c r="I548" s="290">
        <f t="shared" ca="1" si="525"/>
        <v>8.9199724351703744E-2</v>
      </c>
      <c r="J548" s="290">
        <f t="shared" ca="1" si="526"/>
        <v>3.1223176108412513E-2</v>
      </c>
      <c r="K548" s="270">
        <f t="shared" ref="K548:M548" ca="1" si="564">RAND()</f>
        <v>0.89067399656687141</v>
      </c>
      <c r="L548" s="270">
        <f t="shared" ca="1" si="564"/>
        <v>0.75063136315681545</v>
      </c>
      <c r="M548" s="270">
        <f t="shared" ca="1" si="564"/>
        <v>0.96296817469251639</v>
      </c>
      <c r="N548" s="291">
        <f t="shared" ca="1" si="528"/>
        <v>3787026.9169852519</v>
      </c>
      <c r="O548" s="292">
        <f ca="1">(N548-Assumptions!$C$22)/Assumptions!$C$25</f>
        <v>281.62447141680985</v>
      </c>
      <c r="P548" s="11"/>
      <c r="Q548" s="11"/>
      <c r="R548" s="11"/>
      <c r="S548" s="11"/>
      <c r="T548" s="11"/>
    </row>
    <row r="549" spans="1:20" ht="15.75" customHeight="1" x14ac:dyDescent="0.2">
      <c r="A549" s="317"/>
      <c r="B549" s="264"/>
      <c r="C549" s="264"/>
      <c r="D549" s="264"/>
      <c r="E549" s="264"/>
      <c r="F549" s="264"/>
      <c r="G549" s="264"/>
      <c r="H549" s="264"/>
      <c r="I549" s="286">
        <f t="shared" ca="1" si="525"/>
        <v>9.0906668003703922E-2</v>
      </c>
      <c r="J549" s="286">
        <f t="shared" ca="1" si="526"/>
        <v>3.6069748907070945E-2</v>
      </c>
      <c r="K549" s="264">
        <f t="shared" ref="K549:M549" ca="1" si="565">RAND()</f>
        <v>0.70538568064349061</v>
      </c>
      <c r="L549" s="264">
        <f t="shared" ca="1" si="565"/>
        <v>0.38740038404333377</v>
      </c>
      <c r="M549" s="264">
        <f t="shared" ca="1" si="565"/>
        <v>0.11509625003294033</v>
      </c>
      <c r="N549" s="287">
        <f t="shared" ca="1" si="528"/>
        <v>2035502.2002706272</v>
      </c>
      <c r="O549" s="288">
        <f ca="1">(N549-Assumptions!$C$22)/Assumptions!$C$25</f>
        <v>150.91367166198711</v>
      </c>
      <c r="P549" s="11"/>
      <c r="Q549" s="11"/>
      <c r="R549" s="11"/>
      <c r="S549" s="11"/>
      <c r="T549" s="11"/>
    </row>
    <row r="550" spans="1:20" ht="15.75" customHeight="1" x14ac:dyDescent="0.2">
      <c r="A550" s="289"/>
      <c r="B550" s="270"/>
      <c r="C550" s="270"/>
      <c r="D550" s="270"/>
      <c r="E550" s="270"/>
      <c r="F550" s="270"/>
      <c r="G550" s="270"/>
      <c r="H550" s="270"/>
      <c r="I550" s="290">
        <f t="shared" ca="1" si="525"/>
        <v>9.464610401423032E-2</v>
      </c>
      <c r="J550" s="290">
        <f t="shared" ca="1" si="526"/>
        <v>3.0893160158914926E-2</v>
      </c>
      <c r="K550" s="270">
        <f t="shared" ref="K550:M550" ca="1" si="566">RAND()</f>
        <v>0.18274657391603977</v>
      </c>
      <c r="L550" s="270">
        <f t="shared" ca="1" si="566"/>
        <v>5.8325165787487254E-4</v>
      </c>
      <c r="M550" s="270">
        <f t="shared" ca="1" si="566"/>
        <v>0.4117959845603838</v>
      </c>
      <c r="N550" s="291">
        <f t="shared" ca="1" si="528"/>
        <v>256008.80567792591</v>
      </c>
      <c r="O550" s="292">
        <f ca="1">(N550-Assumptions!$C$22)/Assumptions!$C$25</f>
        <v>18.115657140143725</v>
      </c>
      <c r="P550" s="11"/>
      <c r="Q550" s="11"/>
      <c r="R550" s="11"/>
      <c r="S550" s="11"/>
      <c r="T550" s="11"/>
    </row>
    <row r="551" spans="1:20" ht="15.75" customHeight="1" x14ac:dyDescent="0.2">
      <c r="A551" s="317"/>
      <c r="B551" s="264"/>
      <c r="C551" s="264"/>
      <c r="D551" s="264"/>
      <c r="E551" s="264"/>
      <c r="F551" s="264"/>
      <c r="G551" s="264"/>
      <c r="H551" s="264"/>
      <c r="I551" s="286">
        <f t="shared" ca="1" si="525"/>
        <v>9.8062063714162331E-2</v>
      </c>
      <c r="J551" s="286">
        <f t="shared" ca="1" si="526"/>
        <v>4.6366745126524139E-2</v>
      </c>
      <c r="K551" s="264">
        <f t="shared" ref="K551:M551" ca="1" si="567">RAND()</f>
        <v>1.9414429018789758E-2</v>
      </c>
      <c r="L551" s="264">
        <f t="shared" ca="1" si="567"/>
        <v>0.28779987122958028</v>
      </c>
      <c r="M551" s="264">
        <f t="shared" ca="1" si="567"/>
        <v>0.2963733910823958</v>
      </c>
      <c r="N551" s="287">
        <f t="shared" ca="1" si="528"/>
        <v>315721.33533101092</v>
      </c>
      <c r="O551" s="288">
        <f ca="1">(N551-Assumptions!$C$22)/Assumptions!$C$25</f>
        <v>22.571816069478427</v>
      </c>
      <c r="P551" s="11"/>
      <c r="Q551" s="11"/>
      <c r="R551" s="11"/>
      <c r="S551" s="11"/>
      <c r="T551" s="11"/>
    </row>
    <row r="552" spans="1:20" ht="15.75" customHeight="1" x14ac:dyDescent="0.2">
      <c r="A552" s="289"/>
      <c r="B552" s="270"/>
      <c r="C552" s="270"/>
      <c r="D552" s="270"/>
      <c r="E552" s="270"/>
      <c r="F552" s="270"/>
      <c r="G552" s="270"/>
      <c r="H552" s="270"/>
      <c r="I552" s="290">
        <f t="shared" ca="1" si="525"/>
        <v>0.11560585485450212</v>
      </c>
      <c r="J552" s="290">
        <f t="shared" ca="1" si="526"/>
        <v>3.3886663193038936E-2</v>
      </c>
      <c r="K552" s="270">
        <f t="shared" ref="K552:M552" ca="1" si="568">RAND()</f>
        <v>0.68919943551934526</v>
      </c>
      <c r="L552" s="270">
        <f t="shared" ca="1" si="568"/>
        <v>0.67417681059312418</v>
      </c>
      <c r="M552" s="270">
        <f t="shared" ca="1" si="568"/>
        <v>0.96037845643026132</v>
      </c>
      <c r="N552" s="291">
        <f t="shared" ca="1" si="528"/>
        <v>1411636.80924545</v>
      </c>
      <c r="O552" s="292">
        <f ca="1">(N552-Assumptions!$C$22)/Assumptions!$C$25</f>
        <v>104.35655292876493</v>
      </c>
      <c r="P552" s="11"/>
      <c r="Q552" s="11"/>
      <c r="R552" s="11"/>
      <c r="S552" s="11"/>
      <c r="T552" s="11"/>
    </row>
    <row r="553" spans="1:20" ht="15.75" customHeight="1" x14ac:dyDescent="0.2">
      <c r="A553" s="317"/>
      <c r="B553" s="264"/>
      <c r="C553" s="264"/>
      <c r="D553" s="264"/>
      <c r="E553" s="264"/>
      <c r="F553" s="264"/>
      <c r="G553" s="264"/>
      <c r="H553" s="264"/>
      <c r="I553" s="286">
        <f t="shared" ca="1" si="525"/>
        <v>9.1577170237349986E-2</v>
      </c>
      <c r="J553" s="286">
        <f t="shared" ca="1" si="526"/>
        <v>2.673086658741116E-2</v>
      </c>
      <c r="K553" s="264">
        <f t="shared" ref="K553:M553" ca="1" si="569">RAND()</f>
        <v>0.52062091348482253</v>
      </c>
      <c r="L553" s="264">
        <f t="shared" ca="1" si="569"/>
        <v>0.52120013184400549</v>
      </c>
      <c r="M553" s="264">
        <f t="shared" ca="1" si="569"/>
        <v>0.78652126464744088</v>
      </c>
      <c r="N553" s="287">
        <f t="shared" ca="1" si="528"/>
        <v>1740122.9661603929</v>
      </c>
      <c r="O553" s="288">
        <f ca="1">(N553-Assumptions!$C$22)/Assumptions!$C$25</f>
        <v>128.87044523585021</v>
      </c>
      <c r="P553" s="11"/>
      <c r="Q553" s="11"/>
      <c r="R553" s="11"/>
      <c r="S553" s="11"/>
      <c r="T553" s="11"/>
    </row>
    <row r="554" spans="1:20" ht="15.75" customHeight="1" x14ac:dyDescent="0.2">
      <c r="A554" s="289"/>
      <c r="B554" s="270"/>
      <c r="C554" s="270"/>
      <c r="D554" s="270"/>
      <c r="E554" s="270"/>
      <c r="F554" s="270"/>
      <c r="G554" s="270"/>
      <c r="H554" s="270"/>
      <c r="I554" s="290">
        <f t="shared" ca="1" si="525"/>
        <v>7.8401228196984488E-2</v>
      </c>
      <c r="J554" s="290">
        <f t="shared" ca="1" si="526"/>
        <v>5.1602333209466146E-2</v>
      </c>
      <c r="K554" s="270">
        <f t="shared" ref="K554:M554" ca="1" si="570">RAND()</f>
        <v>0.2005625111381637</v>
      </c>
      <c r="L554" s="270">
        <f t="shared" ca="1" si="570"/>
        <v>0.27259509868287257</v>
      </c>
      <c r="M554" s="270">
        <f t="shared" ca="1" si="570"/>
        <v>0.53537883653371376</v>
      </c>
      <c r="N554" s="291">
        <f t="shared" ca="1" si="528"/>
        <v>3324536.9564910885</v>
      </c>
      <c r="O554" s="292">
        <f ca="1">(N554-Assumptions!$C$22)/Assumptions!$C$25</f>
        <v>247.110295260529</v>
      </c>
      <c r="P554" s="11"/>
      <c r="Q554" s="11"/>
      <c r="R554" s="11"/>
      <c r="S554" s="11"/>
      <c r="T554" s="11"/>
    </row>
    <row r="555" spans="1:20" ht="15.75" customHeight="1" x14ac:dyDescent="0.2">
      <c r="A555" s="317"/>
      <c r="B555" s="264"/>
      <c r="C555" s="264"/>
      <c r="D555" s="264"/>
      <c r="E555" s="264"/>
      <c r="F555" s="264"/>
      <c r="G555" s="264"/>
      <c r="H555" s="264"/>
      <c r="I555" s="286">
        <f t="shared" ca="1" si="525"/>
        <v>0.11934445673835935</v>
      </c>
      <c r="J555" s="286">
        <f t="shared" ca="1" si="526"/>
        <v>3.4318918987140318E-2</v>
      </c>
      <c r="K555" s="264">
        <f t="shared" ref="K555:M555" ca="1" si="571">RAND()</f>
        <v>0.45933934678484256</v>
      </c>
      <c r="L555" s="264">
        <f t="shared" ca="1" si="571"/>
        <v>0.69658706943416504</v>
      </c>
      <c r="M555" s="264">
        <f t="shared" ca="1" si="571"/>
        <v>0.70937623346569711</v>
      </c>
      <c r="N555" s="287">
        <f t="shared" ca="1" si="528"/>
        <v>1327137.0606562407</v>
      </c>
      <c r="O555" s="288">
        <f ca="1">(N555-Assumptions!$C$22)/Assumptions!$C$25</f>
        <v>98.050601541510503</v>
      </c>
      <c r="P555" s="11"/>
      <c r="Q555" s="11"/>
      <c r="R555" s="11"/>
      <c r="S555" s="11"/>
      <c r="T555" s="11"/>
    </row>
    <row r="556" spans="1:20" ht="15.75" customHeight="1" x14ac:dyDescent="0.2">
      <c r="A556" s="289"/>
      <c r="B556" s="270"/>
      <c r="C556" s="270"/>
      <c r="D556" s="270"/>
      <c r="E556" s="270"/>
      <c r="F556" s="270"/>
      <c r="G556" s="270"/>
      <c r="H556" s="270"/>
      <c r="I556" s="290">
        <f t="shared" ca="1" si="525"/>
        <v>7.7356243960640905E-2</v>
      </c>
      <c r="J556" s="290">
        <f t="shared" ca="1" si="526"/>
        <v>4.1500380991001416E-2</v>
      </c>
      <c r="K556" s="270">
        <f t="shared" ref="K556:M556" ca="1" si="572">RAND()</f>
        <v>0.21544741168392711</v>
      </c>
      <c r="L556" s="270">
        <f t="shared" ca="1" si="572"/>
        <v>3.1198002295326321E-2</v>
      </c>
      <c r="M556" s="270">
        <f t="shared" ca="1" si="572"/>
        <v>0.52306379947955495</v>
      </c>
      <c r="N556" s="291">
        <f t="shared" ca="1" si="528"/>
        <v>2484779.5980971842</v>
      </c>
      <c r="O556" s="292">
        <f ca="1">(N556-Assumptions!$C$22)/Assumptions!$C$25</f>
        <v>184.44183567889434</v>
      </c>
      <c r="P556" s="11"/>
      <c r="Q556" s="11"/>
      <c r="R556" s="11"/>
      <c r="S556" s="11"/>
      <c r="T556" s="11"/>
    </row>
    <row r="557" spans="1:20" ht="15.75" customHeight="1" x14ac:dyDescent="0.2">
      <c r="A557" s="317"/>
      <c r="B557" s="264"/>
      <c r="C557" s="264"/>
      <c r="D557" s="264"/>
      <c r="E557" s="264"/>
      <c r="F557" s="264"/>
      <c r="G557" s="264"/>
      <c r="H557" s="264"/>
      <c r="I557" s="286">
        <f t="shared" ca="1" si="525"/>
        <v>0.10178817875126889</v>
      </c>
      <c r="J557" s="286">
        <f t="shared" ca="1" si="526"/>
        <v>3.0495669506866187E-2</v>
      </c>
      <c r="K557" s="264">
        <f t="shared" ref="K557:M557" ca="1" si="573">RAND()</f>
        <v>1.4456591606548552E-2</v>
      </c>
      <c r="L557" s="264">
        <f t="shared" ca="1" si="573"/>
        <v>0.11261725456603</v>
      </c>
      <c r="M557" s="264">
        <f t="shared" ca="1" si="573"/>
        <v>0.67699828831840281</v>
      </c>
      <c r="N557" s="287">
        <f t="shared" ca="1" si="528"/>
        <v>246045.31353114898</v>
      </c>
      <c r="O557" s="288">
        <f ca="1">(N557-Assumptions!$C$22)/Assumptions!$C$25</f>
        <v>17.372112950085743</v>
      </c>
      <c r="P557" s="11"/>
      <c r="Q557" s="11"/>
      <c r="R557" s="11"/>
      <c r="S557" s="11"/>
      <c r="T557" s="11"/>
    </row>
    <row r="558" spans="1:20" ht="15.75" customHeight="1" x14ac:dyDescent="0.2">
      <c r="A558" s="289"/>
      <c r="B558" s="270"/>
      <c r="C558" s="270"/>
      <c r="D558" s="270"/>
      <c r="E558" s="270"/>
      <c r="F558" s="270"/>
      <c r="G558" s="270"/>
      <c r="H558" s="270"/>
      <c r="I558" s="290">
        <f t="shared" ca="1" si="525"/>
        <v>8.1704707219467015E-2</v>
      </c>
      <c r="J558" s="290">
        <f t="shared" ca="1" si="526"/>
        <v>4.2788623670052442E-2</v>
      </c>
      <c r="K558" s="270">
        <f t="shared" ref="K558:M558" ca="1" si="574">RAND()</f>
        <v>0.83693627471817766</v>
      </c>
      <c r="L558" s="270">
        <f t="shared" ca="1" si="574"/>
        <v>0.8129530200644296</v>
      </c>
      <c r="M558" s="270">
        <f t="shared" ca="1" si="574"/>
        <v>0.48505527651256164</v>
      </c>
      <c r="N558" s="291">
        <f t="shared" ca="1" si="528"/>
        <v>6306535.8315000031</v>
      </c>
      <c r="O558" s="292">
        <f ca="1">(N558-Assumptions!$C$22)/Assumptions!$C$25</f>
        <v>469.64752473880623</v>
      </c>
      <c r="P558" s="11"/>
      <c r="Q558" s="11"/>
      <c r="R558" s="11"/>
      <c r="S558" s="11"/>
      <c r="T558" s="11"/>
    </row>
    <row r="559" spans="1:20" ht="15.75" customHeight="1" x14ac:dyDescent="0.2">
      <c r="A559" s="317"/>
      <c r="B559" s="264"/>
      <c r="C559" s="264"/>
      <c r="D559" s="264"/>
      <c r="E559" s="264"/>
      <c r="F559" s="264"/>
      <c r="G559" s="264"/>
      <c r="H559" s="264"/>
      <c r="I559" s="286">
        <f t="shared" ca="1" si="525"/>
        <v>8.6966621464440466E-2</v>
      </c>
      <c r="J559" s="286">
        <f t="shared" ca="1" si="526"/>
        <v>5.1452491064215851E-2</v>
      </c>
      <c r="K559" s="264">
        <f t="shared" ref="K559:M559" ca="1" si="575">RAND()</f>
        <v>0.83068473008950827</v>
      </c>
      <c r="L559" s="264">
        <f t="shared" ca="1" si="575"/>
        <v>0.21523008217156958</v>
      </c>
      <c r="M559" s="264">
        <f t="shared" ca="1" si="575"/>
        <v>0.18258419198115117</v>
      </c>
      <c r="N559" s="287">
        <f t="shared" ca="1" si="528"/>
        <v>5442758.8225006526</v>
      </c>
      <c r="O559" s="288">
        <f ca="1">(N559-Assumptions!$C$22)/Assumptions!$C$25</f>
        <v>405.18655391795915</v>
      </c>
      <c r="P559" s="11"/>
      <c r="Q559" s="11"/>
      <c r="R559" s="11"/>
      <c r="S559" s="11"/>
      <c r="T559" s="11"/>
    </row>
    <row r="560" spans="1:20" ht="15.75" customHeight="1" x14ac:dyDescent="0.2">
      <c r="A560" s="289"/>
      <c r="B560" s="270"/>
      <c r="C560" s="270"/>
      <c r="D560" s="270"/>
      <c r="E560" s="270"/>
      <c r="F560" s="270"/>
      <c r="G560" s="270"/>
      <c r="H560" s="270"/>
      <c r="I560" s="290">
        <f t="shared" ca="1" si="525"/>
        <v>9.3498474760213876E-2</v>
      </c>
      <c r="J560" s="290">
        <f t="shared" ca="1" si="526"/>
        <v>3.666394360875655E-2</v>
      </c>
      <c r="K560" s="270">
        <f t="shared" ref="K560:M560" ca="1" si="576">RAND()</f>
        <v>0.2286440339597845</v>
      </c>
      <c r="L560" s="270">
        <f t="shared" ca="1" si="576"/>
        <v>5.8451030226272294E-2</v>
      </c>
      <c r="M560" s="270">
        <f t="shared" ca="1" si="576"/>
        <v>0.38971154487096105</v>
      </c>
      <c r="N560" s="291">
        <f t="shared" ca="1" si="528"/>
        <v>1567601.8605960472</v>
      </c>
      <c r="O560" s="292">
        <f ca="1">(N560-Assumptions!$C$22)/Assumptions!$C$25</f>
        <v>115.99573586537666</v>
      </c>
      <c r="P560" s="11"/>
      <c r="Q560" s="11"/>
      <c r="R560" s="11"/>
      <c r="S560" s="11"/>
      <c r="T560" s="11"/>
    </row>
    <row r="561" spans="1:20" ht="15.75" customHeight="1" x14ac:dyDescent="0.2">
      <c r="A561" s="317"/>
      <c r="B561" s="264"/>
      <c r="C561" s="264"/>
      <c r="D561" s="264"/>
      <c r="E561" s="264"/>
      <c r="F561" s="264"/>
      <c r="G561" s="264"/>
      <c r="H561" s="264"/>
      <c r="I561" s="286">
        <f t="shared" ca="1" si="525"/>
        <v>8.3431408305872937E-2</v>
      </c>
      <c r="J561" s="286">
        <f t="shared" ca="1" si="526"/>
        <v>3.2617120020317684E-2</v>
      </c>
      <c r="K561" s="264">
        <f t="shared" ref="K561:M561" ca="1" si="577">RAND()</f>
        <v>0.40859590201679286</v>
      </c>
      <c r="L561" s="264">
        <f t="shared" ca="1" si="577"/>
        <v>0.3669024657399178</v>
      </c>
      <c r="M561" s="264">
        <f t="shared" ca="1" si="577"/>
        <v>5.6379706996311452E-2</v>
      </c>
      <c r="N561" s="287">
        <f t="shared" ca="1" si="528"/>
        <v>2196639.4343653279</v>
      </c>
      <c r="O561" s="288">
        <f ca="1">(N561-Assumptions!$C$22)/Assumptions!$C$25</f>
        <v>162.93883838547222</v>
      </c>
      <c r="P561" s="11"/>
      <c r="Q561" s="11"/>
      <c r="R561" s="11"/>
      <c r="S561" s="11"/>
      <c r="T561" s="11"/>
    </row>
    <row r="562" spans="1:20" ht="15.75" customHeight="1" x14ac:dyDescent="0.2">
      <c r="A562" s="289"/>
      <c r="B562" s="270"/>
      <c r="C562" s="270"/>
      <c r="D562" s="270"/>
      <c r="E562" s="270"/>
      <c r="F562" s="270"/>
      <c r="G562" s="270"/>
      <c r="H562" s="270"/>
      <c r="I562" s="290">
        <f t="shared" ca="1" si="525"/>
        <v>7.0866403428218733E-2</v>
      </c>
      <c r="J562" s="290">
        <f t="shared" ca="1" si="526"/>
        <v>4.3736012997849412E-2</v>
      </c>
      <c r="K562" s="270">
        <f t="shared" ref="K562:M562" ca="1" si="578">RAND()</f>
        <v>0.88523756158564271</v>
      </c>
      <c r="L562" s="270">
        <f t="shared" ca="1" si="578"/>
        <v>0.91354666597649359</v>
      </c>
      <c r="M562" s="270">
        <f t="shared" ca="1" si="578"/>
        <v>0.43157404839269475</v>
      </c>
      <c r="N562" s="291">
        <f t="shared" ca="1" si="528"/>
        <v>9046153.4623292889</v>
      </c>
      <c r="O562" s="292">
        <f ca="1">(N562-Assumptions!$C$22)/Assumptions!$C$25</f>
        <v>674.09660166636479</v>
      </c>
      <c r="P562" s="11"/>
      <c r="Q562" s="11"/>
      <c r="R562" s="11"/>
      <c r="S562" s="11"/>
      <c r="T562" s="11"/>
    </row>
    <row r="563" spans="1:20" ht="15.75" customHeight="1" x14ac:dyDescent="0.2">
      <c r="A563" s="317"/>
      <c r="B563" s="264"/>
      <c r="C563" s="264"/>
      <c r="D563" s="264"/>
      <c r="E563" s="264"/>
      <c r="F563" s="264"/>
      <c r="G563" s="264"/>
      <c r="H563" s="264"/>
      <c r="I563" s="286">
        <f t="shared" ca="1" si="525"/>
        <v>9.900417986628289E-2</v>
      </c>
      <c r="J563" s="286">
        <f t="shared" ca="1" si="526"/>
        <v>3.7713677307996699E-2</v>
      </c>
      <c r="K563" s="264">
        <f t="shared" ref="K563:M563" ca="1" si="579">RAND()</f>
        <v>0.67765024171169119</v>
      </c>
      <c r="L563" s="264">
        <f t="shared" ca="1" si="579"/>
        <v>0.2331113807898294</v>
      </c>
      <c r="M563" s="264">
        <f t="shared" ca="1" si="579"/>
        <v>0.27094118420921698</v>
      </c>
      <c r="N563" s="287">
        <f t="shared" ca="1" si="528"/>
        <v>1453633.3209929508</v>
      </c>
      <c r="O563" s="288">
        <f ca="1">(N563-Assumptions!$C$22)/Assumptions!$C$25</f>
        <v>107.49062096962319</v>
      </c>
      <c r="P563" s="11"/>
      <c r="Q563" s="11"/>
      <c r="R563" s="11"/>
      <c r="S563" s="11"/>
      <c r="T563" s="11"/>
    </row>
    <row r="564" spans="1:20" ht="15.75" customHeight="1" x14ac:dyDescent="0.2">
      <c r="A564" s="289"/>
      <c r="B564" s="270"/>
      <c r="C564" s="270"/>
      <c r="D564" s="270"/>
      <c r="E564" s="270"/>
      <c r="F564" s="270"/>
      <c r="G564" s="270"/>
      <c r="H564" s="270"/>
      <c r="I564" s="290">
        <f t="shared" ca="1" si="525"/>
        <v>9.7933815409565264E-2</v>
      </c>
      <c r="J564" s="290">
        <f t="shared" ca="1" si="526"/>
        <v>3.5382671777545394E-2</v>
      </c>
      <c r="K564" s="270">
        <f t="shared" ref="K564:M564" ca="1" si="580">RAND()</f>
        <v>5.2621005744164506E-3</v>
      </c>
      <c r="L564" s="270">
        <f t="shared" ca="1" si="580"/>
        <v>0.65191524306351578</v>
      </c>
      <c r="M564" s="270">
        <f t="shared" ca="1" si="580"/>
        <v>0.57793945689762605</v>
      </c>
      <c r="N564" s="291">
        <f t="shared" ca="1" si="528"/>
        <v>621060.87046976329</v>
      </c>
      <c r="O564" s="292">
        <f ca="1">(N564-Assumptions!$C$22)/Assumptions!$C$25</f>
        <v>45.35834854251965</v>
      </c>
      <c r="P564" s="11"/>
      <c r="Q564" s="11"/>
      <c r="R564" s="11"/>
      <c r="S564" s="11"/>
      <c r="T564" s="11"/>
    </row>
    <row r="565" spans="1:20" ht="15.75" customHeight="1" x14ac:dyDescent="0.2">
      <c r="A565" s="317"/>
      <c r="B565" s="264"/>
      <c r="C565" s="264"/>
      <c r="D565" s="264"/>
      <c r="E565" s="264"/>
      <c r="F565" s="264"/>
      <c r="G565" s="264"/>
      <c r="H565" s="264"/>
      <c r="I565" s="286">
        <f t="shared" ca="1" si="525"/>
        <v>8.2298644207337596E-2</v>
      </c>
      <c r="J565" s="286">
        <f t="shared" ca="1" si="526"/>
        <v>4.7496174636065917E-2</v>
      </c>
      <c r="K565" s="264">
        <f t="shared" ref="K565:M565" ca="1" si="581">RAND()</f>
        <v>0.47021539900776699</v>
      </c>
      <c r="L565" s="264">
        <f t="shared" ca="1" si="581"/>
        <v>0.65646835909155121</v>
      </c>
      <c r="M565" s="264">
        <f t="shared" ca="1" si="581"/>
        <v>5.1363886175432749E-2</v>
      </c>
      <c r="N565" s="287">
        <f t="shared" ca="1" si="528"/>
        <v>3207262.8997971476</v>
      </c>
      <c r="O565" s="288">
        <f ca="1">(N565-Assumptions!$C$22)/Assumptions!$C$25</f>
        <v>238.35849998486177</v>
      </c>
      <c r="P565" s="11"/>
      <c r="Q565" s="11"/>
      <c r="R565" s="11"/>
      <c r="S565" s="11"/>
      <c r="T565" s="11"/>
    </row>
    <row r="566" spans="1:20" ht="15.75" customHeight="1" x14ac:dyDescent="0.2">
      <c r="A566" s="289"/>
      <c r="B566" s="270"/>
      <c r="C566" s="270"/>
      <c r="D566" s="270"/>
      <c r="E566" s="270"/>
      <c r="F566" s="270"/>
      <c r="G566" s="270"/>
      <c r="H566" s="270"/>
      <c r="I566" s="290">
        <f t="shared" ca="1" si="525"/>
        <v>0.10887801189357957</v>
      </c>
      <c r="J566" s="290">
        <f t="shared" ca="1" si="526"/>
        <v>3.5279896365499261E-2</v>
      </c>
      <c r="K566" s="270">
        <f t="shared" ref="K566:M566" ca="1" si="582">RAND()</f>
        <v>0.67549838894970271</v>
      </c>
      <c r="L566" s="270">
        <f t="shared" ca="1" si="582"/>
        <v>7.175884109733166E-2</v>
      </c>
      <c r="M566" s="270">
        <f t="shared" ca="1" si="582"/>
        <v>0.34089805235501869</v>
      </c>
      <c r="N566" s="291">
        <f t="shared" ca="1" si="528"/>
        <v>1210546.1687417256</v>
      </c>
      <c r="O566" s="292">
        <f ca="1">(N566-Assumptions!$C$22)/Assumptions!$C$25</f>
        <v>89.349788712069071</v>
      </c>
      <c r="P566" s="11"/>
      <c r="Q566" s="11"/>
      <c r="R566" s="11"/>
      <c r="S566" s="11"/>
      <c r="T566" s="11"/>
    </row>
    <row r="567" spans="1:20" ht="15.75" customHeight="1" x14ac:dyDescent="0.2">
      <c r="A567" s="317"/>
      <c r="B567" s="264"/>
      <c r="C567" s="264"/>
      <c r="D567" s="264"/>
      <c r="E567" s="264"/>
      <c r="F567" s="264"/>
      <c r="G567" s="264"/>
      <c r="H567" s="264"/>
      <c r="I567" s="286">
        <f t="shared" ca="1" si="525"/>
        <v>0.112192585877827</v>
      </c>
      <c r="J567" s="286">
        <f t="shared" ca="1" si="526"/>
        <v>3.5996155863624826E-2</v>
      </c>
      <c r="K567" s="264">
        <f t="shared" ref="K567:M567" ca="1" si="583">RAND()</f>
        <v>0.65753039284355863</v>
      </c>
      <c r="L567" s="264">
        <f t="shared" ca="1" si="583"/>
        <v>8.0456994666819437E-2</v>
      </c>
      <c r="M567" s="264">
        <f t="shared" ca="1" si="583"/>
        <v>9.5783636232071978E-2</v>
      </c>
      <c r="N567" s="287">
        <f t="shared" ca="1" si="528"/>
        <v>1169266.2866557185</v>
      </c>
      <c r="O567" s="288">
        <f ca="1">(N567-Assumptions!$C$22)/Assumptions!$C$25</f>
        <v>86.269200496695404</v>
      </c>
      <c r="P567" s="11"/>
      <c r="Q567" s="11"/>
      <c r="R567" s="11"/>
      <c r="S567" s="11"/>
      <c r="T567" s="11"/>
    </row>
    <row r="568" spans="1:20" ht="15.75" customHeight="1" x14ac:dyDescent="0.2">
      <c r="A568" s="289"/>
      <c r="B568" s="270"/>
      <c r="C568" s="270"/>
      <c r="D568" s="270"/>
      <c r="E568" s="270"/>
      <c r="F568" s="270"/>
      <c r="G568" s="270"/>
      <c r="H568" s="270"/>
      <c r="I568" s="290">
        <f t="shared" ca="1" si="525"/>
        <v>9.4206066564102117E-2</v>
      </c>
      <c r="J568" s="290">
        <f t="shared" ca="1" si="526"/>
        <v>2.7757817182541618E-2</v>
      </c>
      <c r="K568" s="270">
        <f t="shared" ref="K568:M568" ca="1" si="584">RAND()</f>
        <v>4.3346681638327555E-2</v>
      </c>
      <c r="L568" s="270">
        <f t="shared" ca="1" si="584"/>
        <v>0.66143413804842632</v>
      </c>
      <c r="M568" s="270">
        <f t="shared" ca="1" si="584"/>
        <v>2.5271979633804009E-2</v>
      </c>
      <c r="N568" s="291">
        <f t="shared" ca="1" si="528"/>
        <v>584636.43624239496</v>
      </c>
      <c r="O568" s="292">
        <f ca="1">(N568-Assumptions!$C$22)/Assumptions!$C$25</f>
        <v>42.640107182268281</v>
      </c>
      <c r="P568" s="11"/>
      <c r="Q568" s="11"/>
      <c r="R568" s="11"/>
      <c r="S568" s="11"/>
      <c r="T568" s="11"/>
    </row>
    <row r="569" spans="1:20" ht="15.75" customHeight="1" x14ac:dyDescent="0.2">
      <c r="A569" s="317"/>
      <c r="B569" s="264"/>
      <c r="C569" s="264"/>
      <c r="D569" s="264"/>
      <c r="E569" s="264"/>
      <c r="F569" s="264"/>
      <c r="G569" s="264"/>
      <c r="H569" s="264"/>
      <c r="I569" s="286">
        <f t="shared" ca="1" si="525"/>
        <v>9.1852975888479974E-2</v>
      </c>
      <c r="J569" s="286">
        <f t="shared" ca="1" si="526"/>
        <v>4.6271950580165373E-2</v>
      </c>
      <c r="K569" s="264">
        <f t="shared" ref="K569:M569" ca="1" si="585">RAND()</f>
        <v>0.25647648523585664</v>
      </c>
      <c r="L569" s="264">
        <f t="shared" ca="1" si="585"/>
        <v>0.66050688092349152</v>
      </c>
      <c r="M569" s="264">
        <f t="shared" ca="1" si="585"/>
        <v>0.30011494904469849</v>
      </c>
      <c r="N569" s="287">
        <f t="shared" ca="1" si="528"/>
        <v>2448840.6902268096</v>
      </c>
      <c r="O569" s="288">
        <f ca="1">(N569-Assumptions!$C$22)/Assumptions!$C$25</f>
        <v>181.75982762886639</v>
      </c>
      <c r="P569" s="11"/>
      <c r="Q569" s="11"/>
      <c r="R569" s="11"/>
      <c r="S569" s="11"/>
      <c r="T569" s="11"/>
    </row>
    <row r="570" spans="1:20" ht="15.75" customHeight="1" x14ac:dyDescent="0.2">
      <c r="A570" s="289"/>
      <c r="B570" s="270"/>
      <c r="C570" s="270"/>
      <c r="D570" s="270"/>
      <c r="E570" s="270"/>
      <c r="F570" s="270"/>
      <c r="G570" s="270"/>
      <c r="H570" s="270"/>
      <c r="I570" s="290">
        <f t="shared" ca="1" si="525"/>
        <v>6.9595386622651065E-2</v>
      </c>
      <c r="J570" s="290">
        <f t="shared" ca="1" si="526"/>
        <v>3.2738713606940688E-2</v>
      </c>
      <c r="K570" s="270">
        <f t="shared" ref="K570:M570" ca="1" si="586">RAND()</f>
        <v>0.6342110515647108</v>
      </c>
      <c r="L570" s="270">
        <f t="shared" ca="1" si="586"/>
        <v>0.71271952303729491</v>
      </c>
      <c r="M570" s="270">
        <f t="shared" ca="1" si="586"/>
        <v>0.49563365147382421</v>
      </c>
      <c r="N570" s="291">
        <f t="shared" ca="1" si="528"/>
        <v>3028506.3828110537</v>
      </c>
      <c r="O570" s="292">
        <f ca="1">(N570-Assumptions!$C$22)/Assumptions!$C$25</f>
        <v>225.01846140380997</v>
      </c>
      <c r="P570" s="11"/>
      <c r="Q570" s="11"/>
      <c r="R570" s="11"/>
      <c r="S570" s="11"/>
      <c r="T570" s="11"/>
    </row>
    <row r="571" spans="1:20" ht="15.75" customHeight="1" x14ac:dyDescent="0.2">
      <c r="A571" s="317"/>
      <c r="B571" s="264"/>
      <c r="C571" s="264"/>
      <c r="D571" s="264"/>
      <c r="E571" s="264"/>
      <c r="F571" s="264"/>
      <c r="G571" s="264"/>
      <c r="H571" s="264"/>
      <c r="I571" s="286">
        <f t="shared" ca="1" si="525"/>
        <v>0.1177928035388488</v>
      </c>
      <c r="J571" s="286">
        <f t="shared" ca="1" si="526"/>
        <v>3.7187553213572089E-2</v>
      </c>
      <c r="K571" s="264">
        <f t="shared" ref="K571:M571" ca="1" si="587">RAND()</f>
        <v>0.65445407494171226</v>
      </c>
      <c r="L571" s="264">
        <f t="shared" ca="1" si="587"/>
        <v>0.77697336303404008</v>
      </c>
      <c r="M571" s="264">
        <f t="shared" ca="1" si="587"/>
        <v>0.52051765169712416</v>
      </c>
      <c r="N571" s="287">
        <f t="shared" ca="1" si="528"/>
        <v>1384781.6243584827</v>
      </c>
      <c r="O571" s="288">
        <f ca="1">(N571-Assumptions!$C$22)/Assumptions!$C$25</f>
        <v>102.3524346536181</v>
      </c>
      <c r="P571" s="11"/>
      <c r="Q571" s="11"/>
      <c r="R571" s="11"/>
      <c r="S571" s="11"/>
      <c r="T571" s="11"/>
    </row>
    <row r="572" spans="1:20" ht="15.75" customHeight="1" x14ac:dyDescent="0.2">
      <c r="A572" s="289"/>
      <c r="B572" s="270"/>
      <c r="C572" s="270"/>
      <c r="D572" s="270"/>
      <c r="E572" s="270"/>
      <c r="F572" s="270"/>
      <c r="G572" s="270"/>
      <c r="H572" s="270"/>
      <c r="I572" s="290">
        <f t="shared" ca="1" si="525"/>
        <v>7.9557270028236718E-2</v>
      </c>
      <c r="J572" s="290">
        <f t="shared" ca="1" si="526"/>
        <v>5.2348583957544402E-2</v>
      </c>
      <c r="K572" s="270">
        <f t="shared" ref="K572:M572" ca="1" si="588">RAND()</f>
        <v>0.20211418872486764</v>
      </c>
      <c r="L572" s="270">
        <f t="shared" ca="1" si="588"/>
        <v>0.17656586303163813</v>
      </c>
      <c r="M572" s="270">
        <f t="shared" ca="1" si="588"/>
        <v>0.41101649328618695</v>
      </c>
      <c r="N572" s="291">
        <f t="shared" ca="1" si="528"/>
        <v>3274465.9755950333</v>
      </c>
      <c r="O572" s="292">
        <f ca="1">(N572-Assumptions!$C$22)/Assumptions!$C$25</f>
        <v>243.37365489515173</v>
      </c>
      <c r="P572" s="11"/>
      <c r="Q572" s="11"/>
      <c r="R572" s="11"/>
      <c r="S572" s="11"/>
      <c r="T572" s="11"/>
    </row>
    <row r="573" spans="1:20" ht="15.75" customHeight="1" x14ac:dyDescent="0.2">
      <c r="A573" s="317"/>
      <c r="B573" s="264"/>
      <c r="C573" s="264"/>
      <c r="D573" s="264"/>
      <c r="E573" s="264"/>
      <c r="F573" s="264"/>
      <c r="G573" s="264"/>
      <c r="H573" s="264"/>
      <c r="I573" s="286">
        <f t="shared" ca="1" si="525"/>
        <v>0.1203090420327747</v>
      </c>
      <c r="J573" s="286">
        <f t="shared" ca="1" si="526"/>
        <v>3.8295296465888834E-2</v>
      </c>
      <c r="K573" s="264">
        <f t="shared" ref="K573:M573" ca="1" si="589">RAND()</f>
        <v>2.583573197114919E-2</v>
      </c>
      <c r="L573" s="264">
        <f t="shared" ca="1" si="589"/>
        <v>0.24990074264856499</v>
      </c>
      <c r="M573" s="264">
        <f t="shared" ca="1" si="589"/>
        <v>0.15743772228371389</v>
      </c>
      <c r="N573" s="287">
        <f t="shared" ca="1" si="528"/>
        <v>199007.06768160462</v>
      </c>
      <c r="O573" s="288">
        <f ca="1">(N573-Assumptions!$C$22)/Assumptions!$C$25</f>
        <v>13.861796095642136</v>
      </c>
      <c r="P573" s="11"/>
      <c r="Q573" s="11"/>
      <c r="R573" s="11"/>
      <c r="S573" s="11"/>
      <c r="T573" s="11"/>
    </row>
    <row r="574" spans="1:20" ht="15.75" customHeight="1" x14ac:dyDescent="0.2">
      <c r="A574" s="289"/>
      <c r="B574" s="270"/>
      <c r="C574" s="270"/>
      <c r="D574" s="270"/>
      <c r="E574" s="270"/>
      <c r="F574" s="270"/>
      <c r="G574" s="270"/>
      <c r="H574" s="270"/>
      <c r="I574" s="290">
        <f t="shared" ca="1" si="525"/>
        <v>8.3179711587867869E-2</v>
      </c>
      <c r="J574" s="290">
        <f t="shared" ca="1" si="526"/>
        <v>4.9545465876140456E-2</v>
      </c>
      <c r="K574" s="270">
        <f t="shared" ref="K574:M574" ca="1" si="590">RAND()</f>
        <v>0.55857548410776992</v>
      </c>
      <c r="L574" s="270">
        <f t="shared" ca="1" si="590"/>
        <v>0.10781557847412659</v>
      </c>
      <c r="M574" s="270">
        <f t="shared" ca="1" si="590"/>
        <v>0.19014214974875387</v>
      </c>
      <c r="N574" s="291">
        <f t="shared" ca="1" si="528"/>
        <v>2648904.8555670064</v>
      </c>
      <c r="O574" s="292">
        <f ca="1">(N574-Assumptions!$C$22)/Assumptions!$C$25</f>
        <v>196.68998922141839</v>
      </c>
      <c r="P574" s="11"/>
      <c r="Q574" s="11"/>
      <c r="R574" s="11"/>
      <c r="S574" s="11"/>
      <c r="T574" s="11"/>
    </row>
    <row r="575" spans="1:20" ht="15.75" customHeight="1" x14ac:dyDescent="0.2">
      <c r="A575" s="317"/>
      <c r="B575" s="264"/>
      <c r="C575" s="264"/>
      <c r="D575" s="264"/>
      <c r="E575" s="264"/>
      <c r="F575" s="264"/>
      <c r="G575" s="264"/>
      <c r="H575" s="264"/>
      <c r="I575" s="286">
        <f t="shared" ca="1" si="525"/>
        <v>0.10111460277312447</v>
      </c>
      <c r="J575" s="286">
        <f t="shared" ca="1" si="526"/>
        <v>5.222618537428194E-2</v>
      </c>
      <c r="K575" s="264">
        <f t="shared" ref="K575:M575" ca="1" si="591">RAND()</f>
        <v>0.32649617000947162</v>
      </c>
      <c r="L575" s="264">
        <f t="shared" ca="1" si="591"/>
        <v>0.12236695357972727</v>
      </c>
      <c r="M575" s="264">
        <f t="shared" ca="1" si="591"/>
        <v>0.20111150957251789</v>
      </c>
      <c r="N575" s="287">
        <f t="shared" ca="1" si="528"/>
        <v>1822393.1458504912</v>
      </c>
      <c r="O575" s="288">
        <f ca="1">(N575-Assumptions!$C$22)/Assumptions!$C$25</f>
        <v>135.01001088436502</v>
      </c>
      <c r="P575" s="11"/>
      <c r="Q575" s="11"/>
      <c r="R575" s="11"/>
      <c r="S575" s="11"/>
      <c r="T575" s="11"/>
    </row>
    <row r="576" spans="1:20" ht="15.75" customHeight="1" x14ac:dyDescent="0.2">
      <c r="A576" s="289"/>
      <c r="B576" s="270"/>
      <c r="C576" s="270"/>
      <c r="D576" s="270"/>
      <c r="E576" s="270"/>
      <c r="F576" s="270"/>
      <c r="G576" s="270"/>
      <c r="H576" s="270"/>
      <c r="I576" s="290">
        <f t="shared" ca="1" si="525"/>
        <v>8.957863012733E-2</v>
      </c>
      <c r="J576" s="290">
        <f t="shared" ca="1" si="526"/>
        <v>3.6861745070714047E-2</v>
      </c>
      <c r="K576" s="270">
        <f t="shared" ref="K576:M576" ca="1" si="592">RAND()</f>
        <v>0.5414891283756833</v>
      </c>
      <c r="L576" s="270">
        <f t="shared" ca="1" si="592"/>
        <v>0.86508932703881869</v>
      </c>
      <c r="M576" s="270">
        <f t="shared" ca="1" si="592"/>
        <v>0.80836848960707197</v>
      </c>
      <c r="N576" s="291">
        <f t="shared" ca="1" si="528"/>
        <v>2702068.192525568</v>
      </c>
      <c r="O576" s="292">
        <f ca="1">(N576-Assumptions!$C$22)/Assumptions!$C$25</f>
        <v>200.6574024272812</v>
      </c>
      <c r="P576" s="11"/>
      <c r="Q576" s="11"/>
      <c r="R576" s="11"/>
      <c r="S576" s="11"/>
      <c r="T576" s="11"/>
    </row>
    <row r="577" spans="1:20" ht="15.75" customHeight="1" x14ac:dyDescent="0.2">
      <c r="A577" s="317"/>
      <c r="B577" s="264"/>
      <c r="C577" s="264"/>
      <c r="D577" s="264"/>
      <c r="E577" s="264"/>
      <c r="F577" s="264"/>
      <c r="G577" s="264"/>
      <c r="H577" s="264"/>
      <c r="I577" s="286">
        <f t="shared" ca="1" si="525"/>
        <v>8.3924803036166451E-2</v>
      </c>
      <c r="J577" s="286">
        <f t="shared" ca="1" si="526"/>
        <v>4.4888457429301587E-2</v>
      </c>
      <c r="K577" s="264">
        <f t="shared" ref="K577:M577" ca="1" si="593">RAND()</f>
        <v>4.105519455295048E-2</v>
      </c>
      <c r="L577" s="264">
        <f t="shared" ca="1" si="593"/>
        <v>0.32848377471875989</v>
      </c>
      <c r="M577" s="264">
        <f t="shared" ca="1" si="593"/>
        <v>0.69088421820660595</v>
      </c>
      <c r="N577" s="287">
        <f t="shared" ca="1" si="528"/>
        <v>1026426.5228901296</v>
      </c>
      <c r="O577" s="288">
        <f ca="1">(N577-Assumptions!$C$22)/Assumptions!$C$25</f>
        <v>75.609516633591767</v>
      </c>
      <c r="P577" s="11"/>
      <c r="Q577" s="11"/>
      <c r="R577" s="11"/>
      <c r="S577" s="11"/>
      <c r="T577" s="11"/>
    </row>
    <row r="578" spans="1:20" ht="15.75" customHeight="1" x14ac:dyDescent="0.2">
      <c r="A578" s="289"/>
      <c r="B578" s="270"/>
      <c r="C578" s="270"/>
      <c r="D578" s="270"/>
      <c r="E578" s="270"/>
      <c r="F578" s="270"/>
      <c r="G578" s="270"/>
      <c r="H578" s="270"/>
      <c r="I578" s="290">
        <f t="shared" ca="1" si="525"/>
        <v>6.5077713579272639E-2</v>
      </c>
      <c r="J578" s="290">
        <f t="shared" ca="1" si="526"/>
        <v>3.426303281212404E-2</v>
      </c>
      <c r="K578" s="270">
        <f t="shared" ref="K578:M578" ca="1" si="594">RAND()</f>
        <v>0.89621919641867442</v>
      </c>
      <c r="L578" s="270">
        <f t="shared" ca="1" si="594"/>
        <v>0.31269437511616371</v>
      </c>
      <c r="M578" s="270">
        <f t="shared" ca="1" si="594"/>
        <v>0.99174120815694777</v>
      </c>
      <c r="N578" s="291">
        <f t="shared" ca="1" si="528"/>
        <v>7125134.6204212047</v>
      </c>
      <c r="O578" s="292">
        <f ca="1">(N578-Assumptions!$C$22)/Assumptions!$C$25</f>
        <v>530.73698659859735</v>
      </c>
      <c r="P578" s="11"/>
      <c r="Q578" s="11"/>
      <c r="R578" s="11"/>
      <c r="S578" s="11"/>
      <c r="T578" s="11"/>
    </row>
    <row r="579" spans="1:20" ht="15.75" customHeight="1" x14ac:dyDescent="0.2">
      <c r="A579" s="317"/>
      <c r="B579" s="264"/>
      <c r="C579" s="264"/>
      <c r="D579" s="264"/>
      <c r="E579" s="264"/>
      <c r="F579" s="264"/>
      <c r="G579" s="264"/>
      <c r="H579" s="264"/>
      <c r="I579" s="286">
        <f t="shared" ca="1" si="525"/>
        <v>8.0947684679820525E-2</v>
      </c>
      <c r="J579" s="286">
        <f t="shared" ca="1" si="526"/>
        <v>4.2360985889682096E-2</v>
      </c>
      <c r="K579" s="264">
        <f t="shared" ref="K579:M579" ca="1" si="595">RAND()</f>
        <v>0.96932030461910579</v>
      </c>
      <c r="L579" s="264">
        <f t="shared" ca="1" si="595"/>
        <v>0.95370309256071883</v>
      </c>
      <c r="M579" s="264">
        <f t="shared" ca="1" si="595"/>
        <v>0.82416783670772475</v>
      </c>
      <c r="N579" s="287">
        <f t="shared" ca="1" si="528"/>
        <v>6391983.6584640928</v>
      </c>
      <c r="O579" s="288">
        <f ca="1">(N579-Assumptions!$C$22)/Assumptions!$C$25</f>
        <v>476.02422824358899</v>
      </c>
      <c r="P579" s="11"/>
      <c r="Q579" s="11"/>
      <c r="R579" s="11"/>
      <c r="S579" s="11"/>
      <c r="T579" s="11"/>
    </row>
    <row r="580" spans="1:20" ht="15.75" customHeight="1" x14ac:dyDescent="0.2">
      <c r="A580" s="289"/>
      <c r="B580" s="270"/>
      <c r="C580" s="270"/>
      <c r="D580" s="270"/>
      <c r="E580" s="270"/>
      <c r="F580" s="270"/>
      <c r="G580" s="270"/>
      <c r="H580" s="270"/>
      <c r="I580" s="290">
        <f t="shared" ca="1" si="525"/>
        <v>9.6411074729712679E-2</v>
      </c>
      <c r="J580" s="290">
        <f t="shared" ca="1" si="526"/>
        <v>3.9680362232814292E-2</v>
      </c>
      <c r="K580" s="270">
        <f t="shared" ref="K580:M580" ca="1" si="596">RAND()</f>
        <v>0.6763431429827711</v>
      </c>
      <c r="L580" s="270">
        <f t="shared" ca="1" si="596"/>
        <v>0.90342310670128534</v>
      </c>
      <c r="M580" s="270">
        <f t="shared" ca="1" si="596"/>
        <v>0.53507406666736756</v>
      </c>
      <c r="N580" s="291">
        <f t="shared" ca="1" si="528"/>
        <v>2489387.8347397675</v>
      </c>
      <c r="O580" s="292">
        <f ca="1">(N580-Assumptions!$C$22)/Assumptions!$C$25</f>
        <v>184.78573393580353</v>
      </c>
      <c r="P580" s="11"/>
      <c r="Q580" s="11"/>
      <c r="R580" s="11"/>
      <c r="S580" s="11"/>
      <c r="T580" s="11"/>
    </row>
    <row r="581" spans="1:20" ht="15.75" customHeight="1" x14ac:dyDescent="0.2">
      <c r="A581" s="317"/>
      <c r="B581" s="264"/>
      <c r="C581" s="264"/>
      <c r="D581" s="264"/>
      <c r="E581" s="264"/>
      <c r="F581" s="264"/>
      <c r="G581" s="264"/>
      <c r="H581" s="264"/>
      <c r="I581" s="286">
        <f t="shared" ca="1" si="525"/>
        <v>0.11238409474737046</v>
      </c>
      <c r="J581" s="286">
        <f t="shared" ca="1" si="526"/>
        <v>4.2924169919891141E-2</v>
      </c>
      <c r="K581" s="264">
        <f t="shared" ref="K581:M581" ca="1" si="597">RAND()</f>
        <v>0.50304899901930578</v>
      </c>
      <c r="L581" s="264">
        <f t="shared" ca="1" si="597"/>
        <v>0.84683385786012422</v>
      </c>
      <c r="M581" s="264">
        <f t="shared" ca="1" si="597"/>
        <v>0.70657869711409893</v>
      </c>
      <c r="N581" s="287">
        <f t="shared" ca="1" si="528"/>
        <v>2050745.3567550553</v>
      </c>
      <c r="O581" s="288">
        <f ca="1">(N581-Assumptions!$C$22)/Assumptions!$C$25</f>
        <v>152.05122065336232</v>
      </c>
      <c r="P581" s="11"/>
      <c r="Q581" s="11"/>
      <c r="R581" s="11"/>
      <c r="S581" s="11"/>
      <c r="T581" s="11"/>
    </row>
    <row r="582" spans="1:20" ht="15.75" customHeight="1" x14ac:dyDescent="0.2">
      <c r="A582" s="289"/>
      <c r="B582" s="270"/>
      <c r="C582" s="270"/>
      <c r="D582" s="270"/>
      <c r="E582" s="270"/>
      <c r="F582" s="270"/>
      <c r="G582" s="270"/>
      <c r="H582" s="270"/>
      <c r="I582" s="290">
        <f t="shared" ca="1" si="525"/>
        <v>6.9764326844725999E-2</v>
      </c>
      <c r="J582" s="290">
        <f t="shared" ca="1" si="526"/>
        <v>4.7003352063701459E-2</v>
      </c>
      <c r="K582" s="270">
        <f t="shared" ref="K582:M582" ca="1" si="598">RAND()</f>
        <v>0.63474238791638748</v>
      </c>
      <c r="L582" s="270">
        <f t="shared" ca="1" si="598"/>
        <v>0.51528484818714804</v>
      </c>
      <c r="M582" s="270">
        <f t="shared" ca="1" si="598"/>
        <v>0.24672191691502576</v>
      </c>
      <c r="N582" s="291">
        <f t="shared" ca="1" si="528"/>
        <v>4464826.7790903514</v>
      </c>
      <c r="O582" s="292">
        <f ca="1">(N582-Assumptions!$C$22)/Assumptions!$C$25</f>
        <v>332.20655067838442</v>
      </c>
      <c r="P582" s="11"/>
      <c r="Q582" s="11"/>
      <c r="R582" s="11"/>
      <c r="S582" s="11"/>
      <c r="T582" s="11"/>
    </row>
    <row r="583" spans="1:20" ht="15.75" customHeight="1" x14ac:dyDescent="0.2">
      <c r="A583" s="317"/>
      <c r="B583" s="264"/>
      <c r="C583" s="264"/>
      <c r="D583" s="264"/>
      <c r="E583" s="264"/>
      <c r="F583" s="264"/>
      <c r="G583" s="264"/>
      <c r="H583" s="264"/>
      <c r="I583" s="286">
        <f t="shared" ca="1" si="525"/>
        <v>7.8604535981998652E-2</v>
      </c>
      <c r="J583" s="286">
        <f t="shared" ca="1" si="526"/>
        <v>5.3779729670911353E-2</v>
      </c>
      <c r="K583" s="264">
        <f t="shared" ref="K583:M583" ca="1" si="599">RAND()</f>
        <v>2.6570648831158672E-2</v>
      </c>
      <c r="L583" s="264">
        <f t="shared" ca="1" si="599"/>
        <v>0.93486733181220516</v>
      </c>
      <c r="M583" s="264">
        <f t="shared" ca="1" si="599"/>
        <v>0.74849839285337016</v>
      </c>
      <c r="N583" s="287">
        <f t="shared" ca="1" si="528"/>
        <v>2786880.6622492406</v>
      </c>
      <c r="O583" s="288">
        <f ca="1">(N583-Assumptions!$C$22)/Assumptions!$C$25</f>
        <v>206.98669121262989</v>
      </c>
      <c r="P583" s="11"/>
      <c r="Q583" s="11"/>
      <c r="R583" s="11"/>
      <c r="S583" s="11"/>
      <c r="T583" s="11"/>
    </row>
    <row r="584" spans="1:20" ht="15.75" customHeight="1" x14ac:dyDescent="0.2">
      <c r="A584" s="289"/>
      <c r="B584" s="270"/>
      <c r="C584" s="270"/>
      <c r="D584" s="270"/>
      <c r="E584" s="270"/>
      <c r="F584" s="270"/>
      <c r="G584" s="270"/>
      <c r="H584" s="270"/>
      <c r="I584" s="290">
        <f t="shared" ca="1" si="525"/>
        <v>7.4584104635369977E-2</v>
      </c>
      <c r="J584" s="290">
        <f t="shared" ca="1" si="526"/>
        <v>4.0740060879179661E-2</v>
      </c>
      <c r="K584" s="270">
        <f t="shared" ref="K584:M584" ca="1" si="600">RAND()</f>
        <v>0.86414102819896732</v>
      </c>
      <c r="L584" s="270">
        <f t="shared" ca="1" si="600"/>
        <v>0.60418792537012145</v>
      </c>
      <c r="M584" s="270">
        <f t="shared" ca="1" si="600"/>
        <v>0.19045989360381588</v>
      </c>
      <c r="N584" s="291">
        <f t="shared" ca="1" si="528"/>
        <v>6376944.8122733906</v>
      </c>
      <c r="O584" s="292">
        <f ca="1">(N584-Assumptions!$C$22)/Assumptions!$C$25</f>
        <v>474.90192628905902</v>
      </c>
      <c r="P584" s="11"/>
      <c r="Q584" s="11"/>
      <c r="R584" s="11"/>
      <c r="S584" s="11"/>
      <c r="T584" s="11"/>
    </row>
    <row r="585" spans="1:20" ht="15.75" customHeight="1" x14ac:dyDescent="0.2">
      <c r="A585" s="317"/>
      <c r="B585" s="264"/>
      <c r="C585" s="264"/>
      <c r="D585" s="264"/>
      <c r="E585" s="264"/>
      <c r="F585" s="264"/>
      <c r="G585" s="264"/>
      <c r="H585" s="264"/>
      <c r="I585" s="286">
        <f t="shared" ca="1" si="525"/>
        <v>8.394000275008219E-2</v>
      </c>
      <c r="J585" s="286">
        <f t="shared" ca="1" si="526"/>
        <v>5.5E-2</v>
      </c>
      <c r="K585" s="264">
        <f t="shared" ref="K585:M585" ca="1" si="601">RAND()</f>
        <v>0.89890356198077159</v>
      </c>
      <c r="L585" s="264">
        <f t="shared" ca="1" si="601"/>
        <v>0.79058322397703051</v>
      </c>
      <c r="M585" s="264">
        <f t="shared" ca="1" si="601"/>
        <v>0.79082066010100649</v>
      </c>
      <c r="N585" s="287">
        <f t="shared" ca="1" si="528"/>
        <v>7499704.6097856807</v>
      </c>
      <c r="O585" s="288">
        <f ca="1">(N585-Assumptions!$C$22)/Assumptions!$C$25</f>
        <v>558.68997087952846</v>
      </c>
      <c r="P585" s="11"/>
      <c r="Q585" s="11"/>
      <c r="R585" s="11"/>
      <c r="S585" s="11"/>
      <c r="T585" s="11"/>
    </row>
    <row r="586" spans="1:20" ht="15.75" customHeight="1" x14ac:dyDescent="0.2">
      <c r="A586" s="289"/>
      <c r="B586" s="270"/>
      <c r="C586" s="270"/>
      <c r="D586" s="270"/>
      <c r="E586" s="270"/>
      <c r="F586" s="270"/>
      <c r="G586" s="270"/>
      <c r="H586" s="270"/>
      <c r="I586" s="290">
        <f t="shared" ca="1" si="525"/>
        <v>7.5752177413677221E-2</v>
      </c>
      <c r="J586" s="290">
        <f t="shared" ca="1" si="526"/>
        <v>2.441298422022499E-2</v>
      </c>
      <c r="K586" s="270">
        <f t="shared" ref="K586:M586" ca="1" si="602">RAND()</f>
        <v>0.13038900629507888</v>
      </c>
      <c r="L586" s="270">
        <f t="shared" ca="1" si="602"/>
        <v>0.89037850058824031</v>
      </c>
      <c r="M586" s="270">
        <f t="shared" ca="1" si="602"/>
        <v>0.90700472426266587</v>
      </c>
      <c r="N586" s="291">
        <f t="shared" ca="1" si="528"/>
        <v>1406124.4204490969</v>
      </c>
      <c r="O586" s="292">
        <f ca="1">(N586-Assumptions!$C$22)/Assumptions!$C$25</f>
        <v>103.94518063052962</v>
      </c>
      <c r="P586" s="11"/>
      <c r="Q586" s="11"/>
      <c r="R586" s="11"/>
      <c r="S586" s="11"/>
      <c r="T586" s="11"/>
    </row>
    <row r="587" spans="1:20" ht="15.75" customHeight="1" x14ac:dyDescent="0.2">
      <c r="A587" s="317"/>
      <c r="B587" s="264"/>
      <c r="C587" s="264"/>
      <c r="D587" s="264"/>
      <c r="E587" s="264"/>
      <c r="F587" s="264"/>
      <c r="G587" s="264"/>
      <c r="H587" s="264"/>
      <c r="I587" s="286">
        <f t="shared" ca="1" si="525"/>
        <v>0.10822283560227623</v>
      </c>
      <c r="J587" s="286">
        <f t="shared" ca="1" si="526"/>
        <v>3.6252556683245722E-2</v>
      </c>
      <c r="K587" s="264">
        <f t="shared" ref="K587:M587" ca="1" si="603">RAND()</f>
        <v>0.88075981711791118</v>
      </c>
      <c r="L587" s="264">
        <f t="shared" ca="1" si="603"/>
        <v>5.4983350987626189E-2</v>
      </c>
      <c r="M587" s="264">
        <f t="shared" ca="1" si="603"/>
        <v>0.67566676549809412</v>
      </c>
      <c r="N587" s="287">
        <f t="shared" ca="1" si="528"/>
        <v>2702708.9828665019</v>
      </c>
      <c r="O587" s="288">
        <f ca="1">(N587-Assumptions!$C$22)/Assumptions!$C$25</f>
        <v>200.70522260197777</v>
      </c>
      <c r="P587" s="11"/>
      <c r="Q587" s="11"/>
      <c r="R587" s="11"/>
      <c r="S587" s="11"/>
      <c r="T587" s="11"/>
    </row>
    <row r="588" spans="1:20" ht="15.75" customHeight="1" x14ac:dyDescent="0.2">
      <c r="A588" s="289"/>
      <c r="B588" s="270"/>
      <c r="C588" s="270"/>
      <c r="D588" s="270"/>
      <c r="E588" s="270"/>
      <c r="F588" s="270"/>
      <c r="G588" s="270"/>
      <c r="H588" s="270"/>
      <c r="I588" s="290">
        <f t="shared" ca="1" si="525"/>
        <v>9.1850313321109059E-2</v>
      </c>
      <c r="J588" s="290">
        <f t="shared" ca="1" si="526"/>
        <v>2.8854544854854169E-2</v>
      </c>
      <c r="K588" s="270">
        <f t="shared" ref="K588:M588" ca="1" si="604">RAND()</f>
        <v>0.80193510411326696</v>
      </c>
      <c r="L588" s="270">
        <f t="shared" ca="1" si="604"/>
        <v>0.31459043298475864</v>
      </c>
      <c r="M588" s="270">
        <f t="shared" ca="1" si="604"/>
        <v>0.62658361377871419</v>
      </c>
      <c r="N588" s="291">
        <f t="shared" ca="1" si="528"/>
        <v>3445334.1441221545</v>
      </c>
      <c r="O588" s="292">
        <f ca="1">(N588-Assumptions!$C$22)/Assumptions!$C$25</f>
        <v>256.12501075538466</v>
      </c>
      <c r="P588" s="11"/>
      <c r="Q588" s="11"/>
      <c r="R588" s="11"/>
      <c r="S588" s="11"/>
      <c r="T588" s="11"/>
    </row>
    <row r="589" spans="1:20" ht="15.75" customHeight="1" x14ac:dyDescent="0.2">
      <c r="A589" s="317"/>
      <c r="B589" s="264"/>
      <c r="C589" s="264"/>
      <c r="D589" s="264"/>
      <c r="E589" s="264"/>
      <c r="F589" s="264"/>
      <c r="G589" s="264"/>
      <c r="H589" s="264"/>
      <c r="I589" s="286">
        <f t="shared" ca="1" si="525"/>
        <v>7.1030480626331494E-2</v>
      </c>
      <c r="J589" s="286">
        <f t="shared" ca="1" si="526"/>
        <v>4.5500699974283243E-2</v>
      </c>
      <c r="K589" s="264">
        <f t="shared" ref="K589:M589" ca="1" si="605">RAND()</f>
        <v>0.10005735796979787</v>
      </c>
      <c r="L589" s="264">
        <f t="shared" ca="1" si="605"/>
        <v>0.79115070188338388</v>
      </c>
      <c r="M589" s="264">
        <f t="shared" ca="1" si="605"/>
        <v>0.13937099300863809</v>
      </c>
      <c r="N589" s="287">
        <f t="shared" ca="1" si="528"/>
        <v>1521676.5174151496</v>
      </c>
      <c r="O589" s="288">
        <f ca="1">(N589-Assumptions!$C$22)/Assumptions!$C$25</f>
        <v>112.56847144889176</v>
      </c>
      <c r="P589" s="11"/>
      <c r="Q589" s="11"/>
      <c r="R589" s="11"/>
      <c r="S589" s="11"/>
      <c r="T589" s="11"/>
    </row>
    <row r="590" spans="1:20" ht="15.75" customHeight="1" x14ac:dyDescent="0.2">
      <c r="A590" s="289"/>
      <c r="B590" s="270"/>
      <c r="C590" s="270"/>
      <c r="D590" s="270"/>
      <c r="E590" s="270"/>
      <c r="F590" s="270"/>
      <c r="G590" s="270"/>
      <c r="H590" s="270"/>
      <c r="I590" s="290">
        <f t="shared" ca="1" si="525"/>
        <v>9.7742497551274329E-2</v>
      </c>
      <c r="J590" s="290">
        <f t="shared" ca="1" si="526"/>
        <v>3.0837615580894026E-2</v>
      </c>
      <c r="K590" s="270">
        <f t="shared" ref="K590:M590" ca="1" si="606">RAND()</f>
        <v>0.36503789678686727</v>
      </c>
      <c r="L590" s="270">
        <f t="shared" ca="1" si="606"/>
        <v>0.33999681608044485</v>
      </c>
      <c r="M590" s="270">
        <f t="shared" ca="1" si="606"/>
        <v>0.20842983276090854</v>
      </c>
      <c r="N590" s="291">
        <f t="shared" ca="1" si="528"/>
        <v>1668348.6494554281</v>
      </c>
      <c r="O590" s="292">
        <f ca="1">(N590-Assumptions!$C$22)/Assumptions!$C$25</f>
        <v>123.51415294443494</v>
      </c>
      <c r="P590" s="11"/>
      <c r="Q590" s="11"/>
      <c r="R590" s="11"/>
      <c r="S590" s="11"/>
      <c r="T590" s="11"/>
    </row>
    <row r="591" spans="1:20" ht="15.75" customHeight="1" x14ac:dyDescent="0.2">
      <c r="A591" s="317"/>
      <c r="B591" s="264"/>
      <c r="C591" s="264"/>
      <c r="D591" s="264"/>
      <c r="E591" s="264"/>
      <c r="F591" s="264"/>
      <c r="G591" s="264"/>
      <c r="H591" s="264"/>
      <c r="I591" s="286">
        <f t="shared" ca="1" si="525"/>
        <v>9.1979203752322269E-2</v>
      </c>
      <c r="J591" s="286">
        <f t="shared" ca="1" si="526"/>
        <v>4.0916865568913489E-2</v>
      </c>
      <c r="K591" s="264">
        <f t="shared" ref="K591:M591" ca="1" si="607">RAND()</f>
        <v>0.99165092101500663</v>
      </c>
      <c r="L591" s="264">
        <f t="shared" ca="1" si="607"/>
        <v>0.68917761025614566</v>
      </c>
      <c r="M591" s="264">
        <f t="shared" ca="1" si="607"/>
        <v>0.79351059660728329</v>
      </c>
      <c r="N591" s="287">
        <f t="shared" ca="1" si="528"/>
        <v>4250519.6540828012</v>
      </c>
      <c r="O591" s="288">
        <f ca="1">(N591-Assumptions!$C$22)/Assumptions!$C$25</f>
        <v>316.21348164797024</v>
      </c>
      <c r="P591" s="11"/>
      <c r="Q591" s="11"/>
      <c r="R591" s="11"/>
      <c r="S591" s="11"/>
      <c r="T591" s="11"/>
    </row>
    <row r="592" spans="1:20" ht="15.75" customHeight="1" x14ac:dyDescent="0.2">
      <c r="A592" s="289"/>
      <c r="B592" s="270"/>
      <c r="C592" s="270"/>
      <c r="D592" s="270"/>
      <c r="E592" s="270"/>
      <c r="F592" s="270"/>
      <c r="G592" s="270"/>
      <c r="H592" s="270"/>
      <c r="I592" s="290">
        <f t="shared" ca="1" si="525"/>
        <v>8.4662416314263952E-2</v>
      </c>
      <c r="J592" s="290">
        <f t="shared" ca="1" si="526"/>
        <v>2.1708004059731691E-2</v>
      </c>
      <c r="K592" s="270">
        <f t="shared" ref="K592:M592" ca="1" si="608">RAND()</f>
        <v>0.36702396799625814</v>
      </c>
      <c r="L592" s="270">
        <f t="shared" ca="1" si="608"/>
        <v>0.64580321804767271</v>
      </c>
      <c r="M592" s="270">
        <f t="shared" ca="1" si="608"/>
        <v>0.45428627147189349</v>
      </c>
      <c r="N592" s="291">
        <f t="shared" ca="1" si="528"/>
        <v>1773039.6564733703</v>
      </c>
      <c r="O592" s="292">
        <f ca="1">(N592-Assumptions!$C$22)/Assumptions!$C$25</f>
        <v>131.32691466219183</v>
      </c>
      <c r="P592" s="11"/>
      <c r="Q592" s="11"/>
      <c r="R592" s="11"/>
      <c r="S592" s="11"/>
      <c r="T592" s="11"/>
    </row>
    <row r="593" spans="1:20" ht="15.75" customHeight="1" x14ac:dyDescent="0.2">
      <c r="A593" s="317"/>
      <c r="B593" s="264"/>
      <c r="C593" s="264"/>
      <c r="D593" s="264"/>
      <c r="E593" s="264"/>
      <c r="F593" s="264"/>
      <c r="G593" s="264"/>
      <c r="H593" s="264"/>
      <c r="I593" s="286">
        <f t="shared" ca="1" si="525"/>
        <v>8.2515602308486424E-2</v>
      </c>
      <c r="J593" s="286">
        <f t="shared" ca="1" si="526"/>
        <v>2.693911561294518E-2</v>
      </c>
      <c r="K593" s="264">
        <f t="shared" ref="K593:M593" ca="1" si="609">RAND()</f>
        <v>0.84415652437346633</v>
      </c>
      <c r="L593" s="264">
        <f t="shared" ca="1" si="609"/>
        <v>0.78136843079718921</v>
      </c>
      <c r="M593" s="264">
        <f t="shared" ca="1" si="609"/>
        <v>0.89479885727756414</v>
      </c>
      <c r="N593" s="287">
        <f t="shared" ca="1" si="528"/>
        <v>3905275.1430833852</v>
      </c>
      <c r="O593" s="288">
        <f ca="1">(N593-Assumptions!$C$22)/Assumptions!$C$25</f>
        <v>290.44896590174517</v>
      </c>
      <c r="P593" s="11"/>
      <c r="Q593" s="11"/>
      <c r="R593" s="11"/>
      <c r="S593" s="11"/>
      <c r="T593" s="11"/>
    </row>
    <row r="594" spans="1:20" ht="15.75" customHeight="1" x14ac:dyDescent="0.2">
      <c r="A594" s="289"/>
      <c r="B594" s="270"/>
      <c r="C594" s="270"/>
      <c r="D594" s="270"/>
      <c r="E594" s="270"/>
      <c r="F594" s="270"/>
      <c r="G594" s="270"/>
      <c r="H594" s="270"/>
      <c r="I594" s="290">
        <f t="shared" ca="1" si="525"/>
        <v>0.11112923047253877</v>
      </c>
      <c r="J594" s="290">
        <f t="shared" ca="1" si="526"/>
        <v>5.5E-2</v>
      </c>
      <c r="K594" s="270">
        <f t="shared" ref="K594:M594" ca="1" si="610">RAND()</f>
        <v>0.8272642418762568</v>
      </c>
      <c r="L594" s="270">
        <f t="shared" ca="1" si="610"/>
        <v>0.87217461841351429</v>
      </c>
      <c r="M594" s="270">
        <f t="shared" ca="1" si="610"/>
        <v>0.83079838171343501</v>
      </c>
      <c r="N594" s="291">
        <f t="shared" ca="1" si="528"/>
        <v>4394244.2471452085</v>
      </c>
      <c r="O594" s="292">
        <f ca="1">(N594-Assumptions!$C$22)/Assumptions!$C$25</f>
        <v>326.93919754814988</v>
      </c>
      <c r="P594" s="11"/>
      <c r="Q594" s="11"/>
      <c r="R594" s="11"/>
      <c r="S594" s="11"/>
      <c r="T594" s="11"/>
    </row>
    <row r="595" spans="1:20" ht="15.75" customHeight="1" x14ac:dyDescent="0.2">
      <c r="A595" s="317"/>
      <c r="B595" s="264"/>
      <c r="C595" s="264"/>
      <c r="D595" s="264"/>
      <c r="E595" s="264"/>
      <c r="F595" s="264"/>
      <c r="G595" s="264"/>
      <c r="H595" s="264"/>
      <c r="I595" s="286">
        <f t="shared" ca="1" si="525"/>
        <v>0.10615980430534007</v>
      </c>
      <c r="J595" s="286">
        <f t="shared" ca="1" si="526"/>
        <v>2.4245726401187277E-2</v>
      </c>
      <c r="K595" s="264">
        <f t="shared" ref="K595:M595" ca="1" si="611">RAND()</f>
        <v>0.89621483083342124</v>
      </c>
      <c r="L595" s="264">
        <f t="shared" ca="1" si="611"/>
        <v>0.99721409406381156</v>
      </c>
      <c r="M595" s="264">
        <f t="shared" ca="1" si="611"/>
        <v>0.33825553059313918</v>
      </c>
      <c r="N595" s="287">
        <f t="shared" ca="1" si="528"/>
        <v>2996135.4825137872</v>
      </c>
      <c r="O595" s="288">
        <f ca="1">(N595-Assumptions!$C$22)/Assumptions!$C$25</f>
        <v>222.60272257565578</v>
      </c>
      <c r="P595" s="11"/>
      <c r="Q595" s="11"/>
      <c r="R595" s="11"/>
      <c r="S595" s="11"/>
      <c r="T595" s="11"/>
    </row>
    <row r="596" spans="1:20" ht="15.75" customHeight="1" x14ac:dyDescent="0.2">
      <c r="A596" s="289"/>
      <c r="B596" s="270"/>
      <c r="C596" s="270"/>
      <c r="D596" s="270"/>
      <c r="E596" s="270"/>
      <c r="F596" s="270"/>
      <c r="G596" s="270"/>
      <c r="H596" s="270"/>
      <c r="I596" s="290">
        <f t="shared" ca="1" si="525"/>
        <v>7.3854026567805514E-2</v>
      </c>
      <c r="J596" s="290">
        <f t="shared" ca="1" si="526"/>
        <v>4.8290333336506078E-2</v>
      </c>
      <c r="K596" s="270">
        <f t="shared" ref="K596:M596" ca="1" si="612">RAND()</f>
        <v>0.20966891900879014</v>
      </c>
      <c r="L596" s="270">
        <f t="shared" ca="1" si="612"/>
        <v>0.58822046001898265</v>
      </c>
      <c r="M596" s="270">
        <f t="shared" ca="1" si="612"/>
        <v>0.75149819725245759</v>
      </c>
      <c r="N596" s="291">
        <f t="shared" ca="1" si="528"/>
        <v>4414093.8960146178</v>
      </c>
      <c r="O596" s="292">
        <f ca="1">(N596-Assumptions!$C$22)/Assumptions!$C$25</f>
        <v>328.42051462795655</v>
      </c>
      <c r="P596" s="11"/>
      <c r="Q596" s="11"/>
      <c r="R596" s="11"/>
      <c r="S596" s="11"/>
      <c r="T596" s="11"/>
    </row>
    <row r="597" spans="1:20" ht="15.75" customHeight="1" x14ac:dyDescent="0.2">
      <c r="A597" s="317"/>
      <c r="B597" s="264"/>
      <c r="C597" s="264"/>
      <c r="D597" s="264"/>
      <c r="E597" s="264"/>
      <c r="F597" s="264"/>
      <c r="G597" s="264"/>
      <c r="H597" s="264"/>
      <c r="I597" s="286">
        <f t="shared" ca="1" si="525"/>
        <v>9.0778632866137021E-2</v>
      </c>
      <c r="J597" s="286">
        <f t="shared" ca="1" si="526"/>
        <v>5.5E-2</v>
      </c>
      <c r="K597" s="264">
        <f t="shared" ref="K597:M597" ca="1" si="613">RAND()</f>
        <v>0.22433781540146769</v>
      </c>
      <c r="L597" s="264">
        <f t="shared" ca="1" si="613"/>
        <v>0.76934713916098119</v>
      </c>
      <c r="M597" s="264">
        <f t="shared" ca="1" si="613"/>
        <v>0.14853959864474564</v>
      </c>
      <c r="N597" s="287">
        <f t="shared" ca="1" si="528"/>
        <v>3119757.8145279861</v>
      </c>
      <c r="O597" s="288">
        <f ca="1">(N597-Assumptions!$C$22)/Assumptions!$C$25</f>
        <v>231.82826974089448</v>
      </c>
      <c r="P597" s="11"/>
      <c r="Q597" s="11"/>
      <c r="R597" s="11"/>
      <c r="S597" s="11"/>
      <c r="T597" s="11"/>
    </row>
    <row r="598" spans="1:20" ht="15.75" customHeight="1" x14ac:dyDescent="0.2">
      <c r="A598" s="289"/>
      <c r="B598" s="270"/>
      <c r="C598" s="270"/>
      <c r="D598" s="270"/>
      <c r="E598" s="270"/>
      <c r="F598" s="270"/>
      <c r="G598" s="270"/>
      <c r="H598" s="270"/>
      <c r="I598" s="290">
        <f t="shared" ca="1" si="525"/>
        <v>0.12817211740175549</v>
      </c>
      <c r="J598" s="290">
        <f t="shared" ca="1" si="526"/>
        <v>3.6776469313783804E-2</v>
      </c>
      <c r="K598" s="270">
        <f t="shared" ref="K598:M598" ca="1" si="614">RAND()</f>
        <v>0.1762416915543803</v>
      </c>
      <c r="L598" s="270">
        <f t="shared" ca="1" si="614"/>
        <v>0.12478770631061886</v>
      </c>
      <c r="M598" s="270">
        <f t="shared" ca="1" si="614"/>
        <v>1.7668306672731449E-2</v>
      </c>
      <c r="N598" s="291">
        <f t="shared" ca="1" si="528"/>
        <v>178578.68898901282</v>
      </c>
      <c r="O598" s="292">
        <f ca="1">(N598-Assumptions!$C$22)/Assumptions!$C$25</f>
        <v>12.337290223060659</v>
      </c>
      <c r="P598" s="11"/>
      <c r="Q598" s="11"/>
      <c r="R598" s="11"/>
      <c r="S598" s="11"/>
      <c r="T598" s="11"/>
    </row>
    <row r="599" spans="1:20" ht="15.75" customHeight="1" x14ac:dyDescent="0.2">
      <c r="A599" s="317"/>
      <c r="B599" s="264"/>
      <c r="C599" s="264"/>
      <c r="D599" s="264"/>
      <c r="E599" s="264"/>
      <c r="F599" s="264"/>
      <c r="G599" s="264"/>
      <c r="H599" s="264"/>
      <c r="I599" s="286">
        <f t="shared" ca="1" si="525"/>
        <v>9.5534463697440147E-2</v>
      </c>
      <c r="J599" s="286">
        <f t="shared" ca="1" si="526"/>
        <v>5.1095714941207307E-2</v>
      </c>
      <c r="K599" s="264">
        <f t="shared" ref="K599:M599" ca="1" si="615">RAND()</f>
        <v>0.80282629357696123</v>
      </c>
      <c r="L599" s="264">
        <f t="shared" ca="1" si="615"/>
        <v>0.12175380539451153</v>
      </c>
      <c r="M599" s="264">
        <f t="shared" ca="1" si="615"/>
        <v>0.4404768850158931</v>
      </c>
      <c r="N599" s="287">
        <f t="shared" ca="1" si="528"/>
        <v>4349691.4735284988</v>
      </c>
      <c r="O599" s="288">
        <f ca="1">(N599-Assumptions!$C$22)/Assumptions!$C$25</f>
        <v>323.6143636961566</v>
      </c>
      <c r="P599" s="11"/>
      <c r="Q599" s="11"/>
      <c r="R599" s="11"/>
      <c r="S599" s="11"/>
      <c r="T599" s="11"/>
    </row>
    <row r="600" spans="1:20" ht="15.75" customHeight="1" x14ac:dyDescent="0.2">
      <c r="A600" s="289"/>
      <c r="B600" s="270"/>
      <c r="C600" s="270"/>
      <c r="D600" s="270"/>
      <c r="E600" s="270"/>
      <c r="F600" s="270"/>
      <c r="G600" s="270"/>
      <c r="H600" s="270"/>
      <c r="I600" s="290">
        <f t="shared" ca="1" si="525"/>
        <v>0.10463369773657955</v>
      </c>
      <c r="J600" s="290">
        <f t="shared" ca="1" si="526"/>
        <v>4.7113102319134265E-2</v>
      </c>
      <c r="K600" s="270">
        <f t="shared" ref="K600:M600" ca="1" si="616">RAND()</f>
        <v>0.89349188996678319</v>
      </c>
      <c r="L600" s="270">
        <f t="shared" ca="1" si="616"/>
        <v>0.84388401131134738</v>
      </c>
      <c r="M600" s="270">
        <f t="shared" ca="1" si="616"/>
        <v>0.44325238031247516</v>
      </c>
      <c r="N600" s="291">
        <f t="shared" ca="1" si="528"/>
        <v>4266744.3468708647</v>
      </c>
      <c r="O600" s="292">
        <f ca="1">(N600-Assumptions!$C$22)/Assumptions!$C$25</f>
        <v>317.42427961722871</v>
      </c>
      <c r="P600" s="11"/>
      <c r="Q600" s="11"/>
      <c r="R600" s="11"/>
      <c r="S600" s="11"/>
      <c r="T600" s="11"/>
    </row>
    <row r="601" spans="1:20" ht="15.75" customHeight="1" x14ac:dyDescent="0.2">
      <c r="A601" s="317"/>
      <c r="B601" s="264"/>
      <c r="C601" s="264"/>
      <c r="D601" s="264"/>
      <c r="E601" s="264"/>
      <c r="F601" s="264"/>
      <c r="G601" s="264"/>
      <c r="H601" s="264"/>
      <c r="I601" s="286">
        <f t="shared" ca="1" si="525"/>
        <v>7.0434813967608603E-2</v>
      </c>
      <c r="J601" s="286">
        <f t="shared" ca="1" si="526"/>
        <v>2.7340699482356255E-2</v>
      </c>
      <c r="K601" s="264">
        <f t="shared" ref="K601:M601" ca="1" si="617">RAND()</f>
        <v>0.27100974104300857</v>
      </c>
      <c r="L601" s="264">
        <f t="shared" ca="1" si="617"/>
        <v>0.3502147912214234</v>
      </c>
      <c r="M601" s="264">
        <f t="shared" ca="1" si="617"/>
        <v>0.6060066281173544</v>
      </c>
      <c r="N601" s="287">
        <f t="shared" ca="1" si="528"/>
        <v>2618467.5935384468</v>
      </c>
      <c r="O601" s="288">
        <f ca="1">(N601-Assumptions!$C$22)/Assumptions!$C$25</f>
        <v>194.41855175660052</v>
      </c>
      <c r="P601" s="11"/>
      <c r="Q601" s="11"/>
      <c r="R601" s="11"/>
      <c r="S601" s="11"/>
      <c r="T601" s="11"/>
    </row>
    <row r="602" spans="1:20" ht="15.75" customHeight="1" x14ac:dyDescent="0.2">
      <c r="A602" s="289"/>
      <c r="B602" s="270"/>
      <c r="C602" s="270"/>
      <c r="D602" s="270"/>
      <c r="E602" s="270"/>
      <c r="F602" s="270"/>
      <c r="G602" s="270"/>
      <c r="H602" s="270"/>
      <c r="I602" s="290">
        <f t="shared" ca="1" si="525"/>
        <v>6.1949253840124702E-2</v>
      </c>
      <c r="J602" s="290">
        <f t="shared" ca="1" si="526"/>
        <v>5.0219525760133686E-2</v>
      </c>
      <c r="K602" s="270">
        <f t="shared" ref="K602:M602" ca="1" si="618">RAND()</f>
        <v>0.6296749988284972</v>
      </c>
      <c r="L602" s="270">
        <f t="shared" ca="1" si="618"/>
        <v>5.6639108758232526E-2</v>
      </c>
      <c r="M602" s="270">
        <f t="shared" ca="1" si="618"/>
        <v>0.63698583597363223</v>
      </c>
      <c r="N602" s="291">
        <f t="shared" ca="1" si="528"/>
        <v>3612551.5821495499</v>
      </c>
      <c r="O602" s="292">
        <f ca="1">(N602-Assumptions!$C$22)/Assumptions!$C$25</f>
        <v>268.60392404101117</v>
      </c>
      <c r="P602" s="11"/>
      <c r="Q602" s="11"/>
      <c r="R602" s="11"/>
      <c r="S602" s="11"/>
      <c r="T602" s="11"/>
    </row>
    <row r="603" spans="1:20" ht="15.75" customHeight="1" x14ac:dyDescent="0.2">
      <c r="A603" s="317"/>
      <c r="B603" s="264"/>
      <c r="C603" s="264"/>
      <c r="D603" s="264"/>
      <c r="E603" s="264"/>
      <c r="F603" s="264"/>
      <c r="G603" s="264"/>
      <c r="H603" s="264"/>
      <c r="I603" s="286">
        <f t="shared" ca="1" si="525"/>
        <v>8.5206568225732443E-2</v>
      </c>
      <c r="J603" s="286">
        <f t="shared" ca="1" si="526"/>
        <v>2.8613739205327629E-2</v>
      </c>
      <c r="K603" s="264">
        <f t="shared" ref="K603:M603" ca="1" si="619">RAND()</f>
        <v>0.98218911159362299</v>
      </c>
      <c r="L603" s="264">
        <f t="shared" ca="1" si="619"/>
        <v>0.59760129580502375</v>
      </c>
      <c r="M603" s="264">
        <f t="shared" ca="1" si="619"/>
        <v>4.9159462017691058E-2</v>
      </c>
      <c r="N603" s="287">
        <f t="shared" ca="1" si="528"/>
        <v>3813585.6254787329</v>
      </c>
      <c r="O603" s="288">
        <f ca="1">(N603-Assumptions!$C$22)/Assumptions!$C$25</f>
        <v>283.60646458796515</v>
      </c>
      <c r="P603" s="11"/>
      <c r="Q603" s="11"/>
      <c r="R603" s="11"/>
      <c r="S603" s="11"/>
      <c r="T603" s="11"/>
    </row>
    <row r="604" spans="1:20" ht="15.75" customHeight="1" x14ac:dyDescent="0.2">
      <c r="A604" s="289"/>
      <c r="B604" s="270"/>
      <c r="C604" s="270"/>
      <c r="D604" s="270"/>
      <c r="E604" s="270"/>
      <c r="F604" s="270"/>
      <c r="G604" s="270"/>
      <c r="H604" s="270"/>
      <c r="I604" s="290">
        <f t="shared" ca="1" si="525"/>
        <v>8.3669984714865614E-2</v>
      </c>
      <c r="J604" s="290">
        <f t="shared" ca="1" si="526"/>
        <v>4.243422208115618E-2</v>
      </c>
      <c r="K604" s="270">
        <f t="shared" ref="K604:M604" ca="1" si="620">RAND()</f>
        <v>0.89090745137113103</v>
      </c>
      <c r="L604" s="270">
        <f t="shared" ca="1" si="620"/>
        <v>0.63714012725647062</v>
      </c>
      <c r="M604" s="270">
        <f t="shared" ca="1" si="620"/>
        <v>0.43759742979751681</v>
      </c>
      <c r="N604" s="291">
        <f t="shared" ca="1" si="528"/>
        <v>5233845.2225195784</v>
      </c>
      <c r="O604" s="292">
        <f ca="1">(N604-Assumptions!$C$22)/Assumptions!$C$25</f>
        <v>389.59598675519243</v>
      </c>
      <c r="P604" s="11"/>
      <c r="Q604" s="11"/>
      <c r="R604" s="11"/>
      <c r="S604" s="11"/>
      <c r="T604" s="11"/>
    </row>
    <row r="605" spans="1:20" ht="15.75" customHeight="1" x14ac:dyDescent="0.2">
      <c r="A605" s="317"/>
      <c r="B605" s="264"/>
      <c r="C605" s="264"/>
      <c r="D605" s="264"/>
      <c r="E605" s="264"/>
      <c r="F605" s="264"/>
      <c r="G605" s="264"/>
      <c r="H605" s="264"/>
      <c r="I605" s="286">
        <f t="shared" ca="1" si="525"/>
        <v>8.4590992083603017E-2</v>
      </c>
      <c r="J605" s="286">
        <f t="shared" ca="1" si="526"/>
        <v>2.9485043436442409E-2</v>
      </c>
      <c r="K605" s="264">
        <f t="shared" ref="K605:M605" ca="1" si="621">RAND()</f>
        <v>0.98793388916946712</v>
      </c>
      <c r="L605" s="264">
        <f t="shared" ca="1" si="621"/>
        <v>0.47333069368762759</v>
      </c>
      <c r="M605" s="264">
        <f t="shared" ca="1" si="621"/>
        <v>0.23251256678902654</v>
      </c>
      <c r="N605" s="287">
        <f t="shared" ca="1" si="528"/>
        <v>3916484.6002249513</v>
      </c>
      <c r="O605" s="288">
        <f ca="1">(N605-Assumptions!$C$22)/Assumptions!$C$25</f>
        <v>291.28549255410087</v>
      </c>
      <c r="P605" s="11"/>
      <c r="Q605" s="11"/>
      <c r="R605" s="11"/>
      <c r="S605" s="11"/>
      <c r="T605" s="11"/>
    </row>
    <row r="606" spans="1:20" ht="15.75" customHeight="1" x14ac:dyDescent="0.2">
      <c r="A606" s="289"/>
      <c r="B606" s="270"/>
      <c r="C606" s="270"/>
      <c r="D606" s="270"/>
      <c r="E606" s="270"/>
      <c r="F606" s="270"/>
      <c r="G606" s="270"/>
      <c r="H606" s="270"/>
      <c r="I606" s="290">
        <f t="shared" ca="1" si="525"/>
        <v>8.1575412337494851E-2</v>
      </c>
      <c r="J606" s="290">
        <f t="shared" ca="1" si="526"/>
        <v>3.6062149108225888E-2</v>
      </c>
      <c r="K606" s="270">
        <f t="shared" ref="K606:M606" ca="1" si="622">RAND()</f>
        <v>0.35738530030339433</v>
      </c>
      <c r="L606" s="270">
        <f t="shared" ca="1" si="622"/>
        <v>0.61741398506510414</v>
      </c>
      <c r="M606" s="270">
        <f t="shared" ca="1" si="622"/>
        <v>0.59733174475906847</v>
      </c>
      <c r="N606" s="291">
        <f t="shared" ca="1" si="528"/>
        <v>2452486.6282380088</v>
      </c>
      <c r="O606" s="292">
        <f ca="1">(N606-Assumptions!$C$22)/Assumptions!$C$25</f>
        <v>182.03191255507528</v>
      </c>
      <c r="P606" s="11"/>
      <c r="Q606" s="11"/>
      <c r="R606" s="11"/>
      <c r="S606" s="11"/>
      <c r="T606" s="11"/>
    </row>
    <row r="607" spans="1:20" ht="15.75" customHeight="1" x14ac:dyDescent="0.2">
      <c r="A607" s="317"/>
      <c r="B607" s="264"/>
      <c r="C607" s="264"/>
      <c r="D607" s="264"/>
      <c r="E607" s="264"/>
      <c r="F607" s="264"/>
      <c r="G607" s="264"/>
      <c r="H607" s="264"/>
      <c r="I607" s="286">
        <f t="shared" ca="1" si="525"/>
        <v>0.10707301449815568</v>
      </c>
      <c r="J607" s="286">
        <f t="shared" ca="1" si="526"/>
        <v>5.5E-2</v>
      </c>
      <c r="K607" s="264">
        <f t="shared" ref="K607:M607" ca="1" si="623">RAND()</f>
        <v>0.11352167135539182</v>
      </c>
      <c r="L607" s="264">
        <f t="shared" ca="1" si="623"/>
        <v>0.20062397665954368</v>
      </c>
      <c r="M607" s="264">
        <f t="shared" ca="1" si="623"/>
        <v>0.72010131404593214</v>
      </c>
      <c r="N607" s="287">
        <f t="shared" ca="1" si="528"/>
        <v>336857.54432524112</v>
      </c>
      <c r="O607" s="288">
        <f ca="1">(N607-Assumptions!$C$22)/Assumptions!$C$25</f>
        <v>24.14914509889859</v>
      </c>
      <c r="P607" s="11"/>
      <c r="Q607" s="11"/>
      <c r="R607" s="11"/>
      <c r="S607" s="11"/>
      <c r="T607" s="11"/>
    </row>
    <row r="608" spans="1:20" ht="15.75" customHeight="1" x14ac:dyDescent="0.2">
      <c r="A608" s="289"/>
      <c r="B608" s="270"/>
      <c r="C608" s="270"/>
      <c r="D608" s="270"/>
      <c r="E608" s="270"/>
      <c r="F608" s="270"/>
      <c r="G608" s="270"/>
      <c r="H608" s="270"/>
      <c r="I608" s="290">
        <f t="shared" ca="1" si="525"/>
        <v>7.4835971188093403E-2</v>
      </c>
      <c r="J608" s="290">
        <f t="shared" ca="1" si="526"/>
        <v>3.9215378235812656E-2</v>
      </c>
      <c r="K608" s="270">
        <f t="shared" ref="K608:M608" ca="1" si="624">RAND()</f>
        <v>0.72633654135777914</v>
      </c>
      <c r="L608" s="270">
        <f t="shared" ca="1" si="624"/>
        <v>0.27961335637551654</v>
      </c>
      <c r="M608" s="270">
        <f t="shared" ca="1" si="624"/>
        <v>0.13890074881314651</v>
      </c>
      <c r="N608" s="291">
        <f t="shared" ca="1" si="528"/>
        <v>2501191.2883787053</v>
      </c>
      <c r="O608" s="292">
        <f ca="1">(N608-Assumptions!$C$22)/Assumptions!$C$25</f>
        <v>185.666588684978</v>
      </c>
      <c r="P608" s="11"/>
      <c r="Q608" s="11"/>
      <c r="R608" s="11"/>
      <c r="S608" s="11"/>
      <c r="T608" s="11"/>
    </row>
    <row r="609" spans="1:20" ht="15.75" customHeight="1" x14ac:dyDescent="0.2">
      <c r="A609" s="317"/>
      <c r="B609" s="264"/>
      <c r="C609" s="264"/>
      <c r="D609" s="264"/>
      <c r="E609" s="264"/>
      <c r="F609" s="264"/>
      <c r="G609" s="264"/>
      <c r="H609" s="264"/>
      <c r="I609" s="286">
        <f t="shared" ca="1" si="525"/>
        <v>9.5207317779992903E-2</v>
      </c>
      <c r="J609" s="286">
        <f t="shared" ca="1" si="526"/>
        <v>5.162796436492436E-2</v>
      </c>
      <c r="K609" s="264">
        <f t="shared" ref="K609:M609" ca="1" si="625">RAND()</f>
        <v>0.71905408023811557</v>
      </c>
      <c r="L609" s="264">
        <f t="shared" ca="1" si="625"/>
        <v>0.31389683824100745</v>
      </c>
      <c r="M609" s="264">
        <f t="shared" ca="1" si="625"/>
        <v>0.42550180645397828</v>
      </c>
      <c r="N609" s="287">
        <f t="shared" ca="1" si="528"/>
        <v>2561319.9997286662</v>
      </c>
      <c r="O609" s="288">
        <f ca="1">(N609-Assumptions!$C$22)/Assumptions!$C$25</f>
        <v>190.15380594990046</v>
      </c>
      <c r="P609" s="11"/>
      <c r="Q609" s="11"/>
      <c r="R609" s="11"/>
      <c r="S609" s="11"/>
      <c r="T609" s="11"/>
    </row>
    <row r="610" spans="1:20" ht="15.75" customHeight="1" x14ac:dyDescent="0.2">
      <c r="A610" s="289"/>
      <c r="B610" s="270"/>
      <c r="C610" s="270"/>
      <c r="D610" s="270"/>
      <c r="E610" s="270"/>
      <c r="F610" s="270"/>
      <c r="G610" s="270"/>
      <c r="H610" s="270"/>
      <c r="I610" s="290">
        <f t="shared" ca="1" si="525"/>
        <v>8.4602473795945862E-2</v>
      </c>
      <c r="J610" s="290">
        <f t="shared" ca="1" si="526"/>
        <v>3.6167328898223619E-2</v>
      </c>
      <c r="K610" s="270">
        <f t="shared" ref="K610:M610" ca="1" si="626">RAND()</f>
        <v>1.6237316720040695E-2</v>
      </c>
      <c r="L610" s="270">
        <f t="shared" ca="1" si="626"/>
        <v>0.96746498227644917</v>
      </c>
      <c r="M610" s="270">
        <f t="shared" ca="1" si="626"/>
        <v>0.16990369498897984</v>
      </c>
      <c r="N610" s="291">
        <f t="shared" ca="1" si="528"/>
        <v>1413274.2645070497</v>
      </c>
      <c r="O610" s="292">
        <f ca="1">(N610-Assumptions!$C$22)/Assumptions!$C$25</f>
        <v>104.47875108261564</v>
      </c>
      <c r="P610" s="11"/>
      <c r="Q610" s="11"/>
      <c r="R610" s="11"/>
      <c r="S610" s="11"/>
      <c r="T610" s="11"/>
    </row>
    <row r="611" spans="1:20" ht="15.75" customHeight="1" x14ac:dyDescent="0.2">
      <c r="A611" s="317"/>
      <c r="B611" s="264"/>
      <c r="C611" s="264"/>
      <c r="D611" s="264"/>
      <c r="E611" s="264"/>
      <c r="F611" s="264"/>
      <c r="G611" s="264"/>
      <c r="H611" s="264"/>
      <c r="I611" s="286">
        <f t="shared" ca="1" si="525"/>
        <v>0.11114390023032827</v>
      </c>
      <c r="J611" s="286">
        <f t="shared" ca="1" si="526"/>
        <v>3.6738676494244241E-2</v>
      </c>
      <c r="K611" s="264">
        <f t="shared" ref="K611:M611" ca="1" si="627">RAND()</f>
        <v>0.36579960309578452</v>
      </c>
      <c r="L611" s="264">
        <f t="shared" ca="1" si="627"/>
        <v>0.43072955655177447</v>
      </c>
      <c r="M611" s="264">
        <f t="shared" ca="1" si="627"/>
        <v>0.38005340552128808</v>
      </c>
      <c r="N611" s="287">
        <f t="shared" ca="1" si="528"/>
        <v>1500172.4861842801</v>
      </c>
      <c r="O611" s="288">
        <f ca="1">(N611-Assumptions!$C$22)/Assumptions!$C$25</f>
        <v>110.96369299882687</v>
      </c>
      <c r="P611" s="11"/>
      <c r="Q611" s="11"/>
      <c r="R611" s="11"/>
      <c r="S611" s="11"/>
      <c r="T611" s="11"/>
    </row>
    <row r="612" spans="1:20" ht="15.75" customHeight="1" x14ac:dyDescent="0.2">
      <c r="A612" s="289"/>
      <c r="B612" s="270"/>
      <c r="C612" s="270"/>
      <c r="D612" s="270"/>
      <c r="E612" s="270"/>
      <c r="F612" s="270"/>
      <c r="G612" s="270"/>
      <c r="H612" s="270"/>
      <c r="I612" s="290">
        <f t="shared" ca="1" si="525"/>
        <v>7.8132270883414554E-2</v>
      </c>
      <c r="J612" s="290">
        <f t="shared" ca="1" si="526"/>
        <v>4.789971463265414E-2</v>
      </c>
      <c r="K612" s="270">
        <f t="shared" ref="K612:M612" ca="1" si="628">RAND()</f>
        <v>0.12185453091941101</v>
      </c>
      <c r="L612" s="270">
        <f t="shared" ca="1" si="628"/>
        <v>0.68002512989386499</v>
      </c>
      <c r="M612" s="270">
        <f t="shared" ca="1" si="628"/>
        <v>0.84826005897991008</v>
      </c>
      <c r="N612" s="291">
        <f t="shared" ca="1" si="528"/>
        <v>1325324.2681582342</v>
      </c>
      <c r="O612" s="292">
        <f ca="1">(N612-Assumptions!$C$22)/Assumptions!$C$25</f>
        <v>97.91531851927121</v>
      </c>
      <c r="P612" s="11"/>
      <c r="Q612" s="11"/>
      <c r="R612" s="11"/>
      <c r="S612" s="11"/>
      <c r="T612" s="11"/>
    </row>
    <row r="613" spans="1:20" ht="15.75" customHeight="1" x14ac:dyDescent="0.2">
      <c r="A613" s="317"/>
      <c r="B613" s="264"/>
      <c r="C613" s="264"/>
      <c r="D613" s="264"/>
      <c r="E613" s="264"/>
      <c r="F613" s="264"/>
      <c r="G613" s="264"/>
      <c r="H613" s="264"/>
      <c r="I613" s="286">
        <f t="shared" ca="1" si="525"/>
        <v>7.0214979647835962E-2</v>
      </c>
      <c r="J613" s="286">
        <f t="shared" ca="1" si="526"/>
        <v>3.8387831635509927E-2</v>
      </c>
      <c r="K613" s="264">
        <f t="shared" ref="K613:M613" ca="1" si="629">RAND()</f>
        <v>0.39573623524342505</v>
      </c>
      <c r="L613" s="264">
        <f t="shared" ca="1" si="629"/>
        <v>0.48317053507659691</v>
      </c>
      <c r="M613" s="264">
        <f t="shared" ca="1" si="629"/>
        <v>0.10644787030072356</v>
      </c>
      <c r="N613" s="287">
        <f t="shared" ca="1" si="528"/>
        <v>3507089.9043178572</v>
      </c>
      <c r="O613" s="288">
        <f ca="1">(N613-Assumptions!$C$22)/Assumptions!$C$25</f>
        <v>260.73364957595948</v>
      </c>
      <c r="P613" s="11"/>
      <c r="Q613" s="11"/>
      <c r="R613" s="11"/>
      <c r="S613" s="11"/>
      <c r="T613" s="11"/>
    </row>
    <row r="614" spans="1:20" ht="15.75" customHeight="1" x14ac:dyDescent="0.2">
      <c r="A614" s="289"/>
      <c r="B614" s="270"/>
      <c r="C614" s="270"/>
      <c r="D614" s="270"/>
      <c r="E614" s="270"/>
      <c r="F614" s="270"/>
      <c r="G614" s="270"/>
      <c r="H614" s="270"/>
      <c r="I614" s="290">
        <f t="shared" ca="1" si="525"/>
        <v>7.4200727538113548E-2</v>
      </c>
      <c r="J614" s="290">
        <f t="shared" ca="1" si="526"/>
        <v>2.7195698262256374E-2</v>
      </c>
      <c r="K614" s="270">
        <f t="shared" ref="K614:M614" ca="1" si="630">RAND()</f>
        <v>0.28134894015773859</v>
      </c>
      <c r="L614" s="270">
        <f t="shared" ca="1" si="630"/>
        <v>0.41096952905139128</v>
      </c>
      <c r="M614" s="270">
        <f t="shared" ca="1" si="630"/>
        <v>0.99224459676484122</v>
      </c>
      <c r="N614" s="291">
        <f t="shared" ca="1" si="528"/>
        <v>2454159.0708115054</v>
      </c>
      <c r="O614" s="292">
        <f ca="1">(N614-Assumptions!$C$22)/Assumptions!$C$25</f>
        <v>182.15672170235115</v>
      </c>
      <c r="P614" s="11"/>
      <c r="Q614" s="11"/>
      <c r="R614" s="11"/>
      <c r="S614" s="11"/>
      <c r="T614" s="11"/>
    </row>
    <row r="615" spans="1:20" ht="15.75" customHeight="1" x14ac:dyDescent="0.2">
      <c r="A615" s="317"/>
      <c r="B615" s="264"/>
      <c r="C615" s="264"/>
      <c r="D615" s="264"/>
      <c r="E615" s="264"/>
      <c r="F615" s="264"/>
      <c r="G615" s="264"/>
      <c r="H615" s="264"/>
      <c r="I615" s="286">
        <f t="shared" ca="1" si="525"/>
        <v>0.10100734104007318</v>
      </c>
      <c r="J615" s="286">
        <f t="shared" ca="1" si="526"/>
        <v>4.3351023215115719E-2</v>
      </c>
      <c r="K615" s="264">
        <f t="shared" ref="K615:M615" ca="1" si="631">RAND()</f>
        <v>0.18571228133436013</v>
      </c>
      <c r="L615" s="264">
        <f t="shared" ca="1" si="631"/>
        <v>1.550196293050965E-2</v>
      </c>
      <c r="M615" s="264">
        <f t="shared" ca="1" si="631"/>
        <v>0.37758715227965989</v>
      </c>
      <c r="N615" s="287">
        <f t="shared" ca="1" si="528"/>
        <v>283079.38540928147</v>
      </c>
      <c r="O615" s="288">
        <f ca="1">(N615-Assumptions!$C$22)/Assumptions!$C$25</f>
        <v>20.135849657409064</v>
      </c>
      <c r="P615" s="11"/>
      <c r="Q615" s="11"/>
      <c r="R615" s="11"/>
      <c r="S615" s="11"/>
      <c r="T615" s="11"/>
    </row>
    <row r="616" spans="1:20" ht="15.75" customHeight="1" x14ac:dyDescent="0.2">
      <c r="A616" s="289"/>
      <c r="B616" s="270"/>
      <c r="C616" s="270"/>
      <c r="D616" s="270"/>
      <c r="E616" s="270"/>
      <c r="F616" s="270"/>
      <c r="G616" s="270"/>
      <c r="H616" s="270"/>
      <c r="I616" s="290">
        <f t="shared" ca="1" si="525"/>
        <v>6.9414733735939552E-2</v>
      </c>
      <c r="J616" s="290">
        <f t="shared" ca="1" si="526"/>
        <v>2.2736152039338743E-2</v>
      </c>
      <c r="K616" s="270">
        <f t="shared" ref="K616:M616" ca="1" si="632">RAND()</f>
        <v>0.88308488596233126</v>
      </c>
      <c r="L616" s="270">
        <f t="shared" ca="1" si="632"/>
        <v>0.63613529589560802</v>
      </c>
      <c r="M616" s="270">
        <f t="shared" ca="1" si="632"/>
        <v>0.73174934970875871</v>
      </c>
      <c r="N616" s="291">
        <f t="shared" ca="1" si="528"/>
        <v>4649701.5149842668</v>
      </c>
      <c r="O616" s="292">
        <f ca="1">(N616-Assumptions!$C$22)/Assumptions!$C$25</f>
        <v>346.00317276001994</v>
      </c>
      <c r="P616" s="11"/>
      <c r="Q616" s="11"/>
      <c r="R616" s="11"/>
      <c r="S616" s="11"/>
      <c r="T616" s="11"/>
    </row>
    <row r="617" spans="1:20" ht="15.75" customHeight="1" x14ac:dyDescent="0.2">
      <c r="A617" s="317"/>
      <c r="B617" s="264"/>
      <c r="C617" s="264"/>
      <c r="D617" s="264"/>
      <c r="E617" s="264"/>
      <c r="F617" s="264"/>
      <c r="G617" s="264"/>
      <c r="H617" s="264"/>
      <c r="I617" s="286">
        <f t="shared" ca="1" si="525"/>
        <v>0.11037716894386429</v>
      </c>
      <c r="J617" s="286">
        <f t="shared" ca="1" si="526"/>
        <v>2.5596115120243769E-2</v>
      </c>
      <c r="K617" s="264">
        <f t="shared" ref="K617:M617" ca="1" si="633">RAND()</f>
        <v>0.76365273598390693</v>
      </c>
      <c r="L617" s="264">
        <f t="shared" ca="1" si="633"/>
        <v>0.19547589645056873</v>
      </c>
      <c r="M617" s="264">
        <f t="shared" ca="1" si="633"/>
        <v>0.33334710247499455</v>
      </c>
      <c r="N617" s="287">
        <f t="shared" ca="1" si="528"/>
        <v>1050870.5985712388</v>
      </c>
      <c r="O617" s="288">
        <f ca="1">(N617-Assumptions!$C$22)/Assumptions!$C$25</f>
        <v>77.433701385913338</v>
      </c>
      <c r="P617" s="11"/>
      <c r="Q617" s="11"/>
      <c r="R617" s="11"/>
      <c r="S617" s="11"/>
      <c r="T617" s="11"/>
    </row>
    <row r="618" spans="1:20" ht="15.75" customHeight="1" x14ac:dyDescent="0.2">
      <c r="A618" s="289"/>
      <c r="B618" s="270"/>
      <c r="C618" s="270"/>
      <c r="D618" s="270"/>
      <c r="E618" s="270"/>
      <c r="F618" s="270"/>
      <c r="G618" s="270"/>
      <c r="H618" s="270"/>
      <c r="I618" s="290">
        <f t="shared" ca="1" si="525"/>
        <v>9.8491552391260659E-2</v>
      </c>
      <c r="J618" s="290">
        <f t="shared" ca="1" si="526"/>
        <v>3.9584493343735837E-2</v>
      </c>
      <c r="K618" s="270">
        <f t="shared" ref="K618:M618" ca="1" si="634">RAND()</f>
        <v>0.80146661014997345</v>
      </c>
      <c r="L618" s="270">
        <f t="shared" ca="1" si="634"/>
        <v>0.27636695776264819</v>
      </c>
      <c r="M618" s="270">
        <f t="shared" ca="1" si="634"/>
        <v>1.9572100430126471E-2</v>
      </c>
      <c r="N618" s="291">
        <f t="shared" ca="1" si="528"/>
        <v>3281352.8579540094</v>
      </c>
      <c r="O618" s="292">
        <f ca="1">(N618-Assumptions!$C$22)/Assumptions!$C$25</f>
        <v>243.88760133985144</v>
      </c>
      <c r="P618" s="11"/>
      <c r="Q618" s="11"/>
      <c r="R618" s="11"/>
      <c r="S618" s="11"/>
      <c r="T618" s="11"/>
    </row>
    <row r="619" spans="1:20" ht="15.75" customHeight="1" x14ac:dyDescent="0.2">
      <c r="A619" s="317"/>
      <c r="B619" s="264"/>
      <c r="C619" s="264"/>
      <c r="D619" s="264"/>
      <c r="E619" s="264"/>
      <c r="F619" s="264"/>
      <c r="G619" s="264"/>
      <c r="H619" s="264"/>
      <c r="I619" s="286">
        <f t="shared" ca="1" si="525"/>
        <v>8.1016166868410441E-2</v>
      </c>
      <c r="J619" s="286">
        <f t="shared" ca="1" si="526"/>
        <v>5.5E-2</v>
      </c>
      <c r="K619" s="264">
        <f t="shared" ref="K619:M619" ca="1" si="635">RAND()</f>
        <v>0.53759108108926856</v>
      </c>
      <c r="L619" s="264">
        <f t="shared" ca="1" si="635"/>
        <v>0.66095313376706744</v>
      </c>
      <c r="M619" s="264">
        <f t="shared" ca="1" si="635"/>
        <v>0.33129082282250311</v>
      </c>
      <c r="N619" s="287">
        <f t="shared" ca="1" si="528"/>
        <v>4290434.8685121536</v>
      </c>
      <c r="O619" s="288">
        <f ca="1">(N619-Assumptions!$C$22)/Assumptions!$C$25</f>
        <v>319.1922289934443</v>
      </c>
      <c r="P619" s="11"/>
      <c r="Q619" s="11"/>
      <c r="R619" s="11"/>
      <c r="S619" s="11"/>
      <c r="T619" s="11"/>
    </row>
    <row r="620" spans="1:20" ht="15.75" customHeight="1" x14ac:dyDescent="0.2">
      <c r="A620" s="289"/>
      <c r="B620" s="270"/>
      <c r="C620" s="270"/>
      <c r="D620" s="270"/>
      <c r="E620" s="270"/>
      <c r="F620" s="270"/>
      <c r="G620" s="270"/>
      <c r="H620" s="270"/>
      <c r="I620" s="290">
        <f t="shared" ca="1" si="525"/>
        <v>8.0109177044581648E-2</v>
      </c>
      <c r="J620" s="290">
        <f t="shared" ca="1" si="526"/>
        <v>5.4148841331857787E-2</v>
      </c>
      <c r="K620" s="270">
        <f t="shared" ref="K620:M620" ca="1" si="636">RAND()</f>
        <v>0.33945123330272464</v>
      </c>
      <c r="L620" s="270">
        <f t="shared" ca="1" si="636"/>
        <v>8.1571911133910047E-2</v>
      </c>
      <c r="M620" s="270">
        <f t="shared" ca="1" si="636"/>
        <v>0.21035912732842743</v>
      </c>
      <c r="N620" s="291">
        <f t="shared" ca="1" si="528"/>
        <v>3431924.6779024196</v>
      </c>
      <c r="O620" s="292">
        <f ca="1">(N620-Assumptions!$C$22)/Assumptions!$C$25</f>
        <v>255.1243043210761</v>
      </c>
      <c r="P620" s="11"/>
      <c r="Q620" s="11"/>
      <c r="R620" s="11"/>
      <c r="S620" s="11"/>
      <c r="T620" s="11"/>
    </row>
    <row r="621" spans="1:20" ht="15.75" customHeight="1" x14ac:dyDescent="0.2">
      <c r="A621" s="317"/>
      <c r="B621" s="264"/>
      <c r="C621" s="264"/>
      <c r="D621" s="264"/>
      <c r="E621" s="264"/>
      <c r="F621" s="264"/>
      <c r="G621" s="264"/>
      <c r="H621" s="264"/>
      <c r="I621" s="286">
        <f t="shared" ca="1" si="525"/>
        <v>9.5491850921008439E-2</v>
      </c>
      <c r="J621" s="286">
        <f t="shared" ca="1" si="526"/>
        <v>4.2549015895094425E-2</v>
      </c>
      <c r="K621" s="264">
        <f t="shared" ref="K621:M621" ca="1" si="637">RAND()</f>
        <v>0.73712839660236473</v>
      </c>
      <c r="L621" s="264">
        <f t="shared" ca="1" si="637"/>
        <v>0.70257815938300539</v>
      </c>
      <c r="M621" s="264">
        <f t="shared" ca="1" si="637"/>
        <v>0.42092994691969277</v>
      </c>
      <c r="N621" s="287">
        <f t="shared" ca="1" si="528"/>
        <v>2108324.3733098852</v>
      </c>
      <c r="O621" s="288">
        <f ca="1">(N621-Assumptions!$C$22)/Assumptions!$C$25</f>
        <v>156.34816218730487</v>
      </c>
      <c r="P621" s="11"/>
      <c r="Q621" s="11"/>
      <c r="R621" s="11"/>
      <c r="S621" s="11"/>
      <c r="T621" s="11"/>
    </row>
    <row r="622" spans="1:20" ht="15.75" customHeight="1" x14ac:dyDescent="0.2">
      <c r="A622" s="289"/>
      <c r="B622" s="270"/>
      <c r="C622" s="270"/>
      <c r="D622" s="270"/>
      <c r="E622" s="270"/>
      <c r="F622" s="270"/>
      <c r="G622" s="270"/>
      <c r="H622" s="270"/>
      <c r="I622" s="290">
        <f t="shared" ca="1" si="525"/>
        <v>0.10353636975294925</v>
      </c>
      <c r="J622" s="290">
        <f t="shared" ca="1" si="526"/>
        <v>2.6680561031643353E-2</v>
      </c>
      <c r="K622" s="270">
        <f t="shared" ref="K622:M622" ca="1" si="638">RAND()</f>
        <v>0.97019881491375415</v>
      </c>
      <c r="L622" s="270">
        <f t="shared" ca="1" si="638"/>
        <v>0.62212353672054288</v>
      </c>
      <c r="M622" s="270">
        <f t="shared" ca="1" si="638"/>
        <v>0.77853742412119886</v>
      </c>
      <c r="N622" s="291">
        <f t="shared" ca="1" si="528"/>
        <v>2824008.6942424383</v>
      </c>
      <c r="O622" s="292">
        <f ca="1">(N622-Assumptions!$C$22)/Assumptions!$C$25</f>
        <v>209.75743986883867</v>
      </c>
      <c r="P622" s="11"/>
      <c r="Q622" s="11"/>
      <c r="R622" s="11"/>
      <c r="S622" s="11"/>
      <c r="T622" s="11"/>
    </row>
    <row r="623" spans="1:20" ht="15.75" customHeight="1" x14ac:dyDescent="0.2">
      <c r="A623" s="317"/>
      <c r="B623" s="264"/>
      <c r="C623" s="264"/>
      <c r="D623" s="264"/>
      <c r="E623" s="264"/>
      <c r="F623" s="264"/>
      <c r="G623" s="264"/>
      <c r="H623" s="264"/>
      <c r="I623" s="286">
        <f t="shared" ca="1" si="525"/>
        <v>0.11252645120491667</v>
      </c>
      <c r="J623" s="286">
        <f t="shared" ca="1" si="526"/>
        <v>4.9415290616241621E-2</v>
      </c>
      <c r="K623" s="264">
        <f t="shared" ref="K623:M623" ca="1" si="639">RAND()</f>
        <v>0.31133368581221499</v>
      </c>
      <c r="L623" s="264">
        <f t="shared" ca="1" si="639"/>
        <v>4.4801954993082149E-2</v>
      </c>
      <c r="M623" s="264">
        <f t="shared" ca="1" si="639"/>
        <v>0.21640776769808301</v>
      </c>
      <c r="N623" s="287">
        <f t="shared" ca="1" si="528"/>
        <v>1411698.27884794</v>
      </c>
      <c r="O623" s="288">
        <f ca="1">(N623-Assumptions!$C$22)/Assumptions!$C$25</f>
        <v>104.36114021253285</v>
      </c>
      <c r="P623" s="11"/>
      <c r="Q623" s="11"/>
      <c r="R623" s="11"/>
      <c r="S623" s="11"/>
      <c r="T623" s="11"/>
    </row>
    <row r="624" spans="1:20" ht="15.75" customHeight="1" x14ac:dyDescent="0.2">
      <c r="A624" s="289"/>
      <c r="B624" s="270"/>
      <c r="C624" s="270"/>
      <c r="D624" s="270"/>
      <c r="E624" s="270"/>
      <c r="F624" s="270"/>
      <c r="G624" s="270"/>
      <c r="H624" s="270"/>
      <c r="I624" s="290">
        <f t="shared" ca="1" si="525"/>
        <v>9.4278583748479125E-2</v>
      </c>
      <c r="J624" s="290">
        <f t="shared" ca="1" si="526"/>
        <v>3.779318385016385E-2</v>
      </c>
      <c r="K624" s="270">
        <f t="shared" ref="K624:M624" ca="1" si="640">RAND()</f>
        <v>6.6617956393939748E-2</v>
      </c>
      <c r="L624" s="270">
        <f t="shared" ca="1" si="640"/>
        <v>2.2381114542334268E-2</v>
      </c>
      <c r="M624" s="270">
        <f t="shared" ca="1" si="640"/>
        <v>0.89205728803077711</v>
      </c>
      <c r="N624" s="291">
        <f t="shared" ca="1" si="528"/>
        <v>310543.74796033942</v>
      </c>
      <c r="O624" s="292">
        <f ca="1">(N624-Assumptions!$C$22)/Assumptions!$C$25</f>
        <v>22.185428952264136</v>
      </c>
      <c r="P624" s="11"/>
      <c r="Q624" s="11"/>
      <c r="R624" s="11"/>
      <c r="S624" s="11"/>
      <c r="T624" s="11"/>
    </row>
    <row r="625" spans="1:20" ht="15.75" customHeight="1" x14ac:dyDescent="0.2">
      <c r="A625" s="317"/>
      <c r="B625" s="264"/>
      <c r="C625" s="264"/>
      <c r="D625" s="264"/>
      <c r="E625" s="264"/>
      <c r="F625" s="264"/>
      <c r="G625" s="264"/>
      <c r="H625" s="264"/>
      <c r="I625" s="286">
        <f t="shared" ca="1" si="525"/>
        <v>0.06</v>
      </c>
      <c r="J625" s="286">
        <f t="shared" ca="1" si="526"/>
        <v>4.2811538528642848E-2</v>
      </c>
      <c r="K625" s="264">
        <f t="shared" ref="K625:M625" ca="1" si="641">RAND()</f>
        <v>0.57955606745307342</v>
      </c>
      <c r="L625" s="264">
        <f t="shared" ca="1" si="641"/>
        <v>6.1329361233247282E-2</v>
      </c>
      <c r="M625" s="264">
        <f t="shared" ca="1" si="641"/>
        <v>0.57657029221839629</v>
      </c>
      <c r="N625" s="287">
        <f t="shared" ca="1" si="528"/>
        <v>3563756.6711651403</v>
      </c>
      <c r="O625" s="288">
        <f ca="1">(N625-Assumptions!$C$22)/Assumptions!$C$25</f>
        <v>264.96251277351791</v>
      </c>
      <c r="P625" s="11"/>
      <c r="Q625" s="11"/>
      <c r="R625" s="11"/>
      <c r="S625" s="11"/>
      <c r="T625" s="11"/>
    </row>
    <row r="626" spans="1:20" ht="15.75" customHeight="1" x14ac:dyDescent="0.2">
      <c r="A626" s="289"/>
      <c r="B626" s="270"/>
      <c r="C626" s="270"/>
      <c r="D626" s="270"/>
      <c r="E626" s="270"/>
      <c r="F626" s="270"/>
      <c r="G626" s="270"/>
      <c r="H626" s="270"/>
      <c r="I626" s="290">
        <f t="shared" ca="1" si="525"/>
        <v>0.11096328142816961</v>
      </c>
      <c r="J626" s="290">
        <f t="shared" ca="1" si="526"/>
        <v>5.5E-2</v>
      </c>
      <c r="K626" s="270">
        <f t="shared" ref="K626:M626" ca="1" si="642">RAND()</f>
        <v>0.38090113994595742</v>
      </c>
      <c r="L626" s="270">
        <f t="shared" ca="1" si="642"/>
        <v>0.4830894437966442</v>
      </c>
      <c r="M626" s="270">
        <f t="shared" ca="1" si="642"/>
        <v>1.3450521102219781E-2</v>
      </c>
      <c r="N626" s="291">
        <f t="shared" ca="1" si="528"/>
        <v>1994534.0342582834</v>
      </c>
      <c r="O626" s="292">
        <f ca="1">(N626-Assumptions!$C$22)/Assumptions!$C$25</f>
        <v>147.85634584017041</v>
      </c>
      <c r="P626" s="11"/>
      <c r="Q626" s="11"/>
      <c r="R626" s="11"/>
      <c r="S626" s="11"/>
      <c r="T626" s="11"/>
    </row>
    <row r="627" spans="1:20" ht="15.75" customHeight="1" x14ac:dyDescent="0.2">
      <c r="A627" s="317"/>
      <c r="B627" s="264"/>
      <c r="C627" s="264"/>
      <c r="D627" s="264"/>
      <c r="E627" s="264"/>
      <c r="F627" s="264"/>
      <c r="G627" s="264"/>
      <c r="H627" s="264"/>
      <c r="I627" s="286">
        <f t="shared" ca="1" si="525"/>
        <v>0.10223113091753117</v>
      </c>
      <c r="J627" s="286">
        <f t="shared" ca="1" si="526"/>
        <v>3.5952162270980602E-2</v>
      </c>
      <c r="K627" s="264">
        <f t="shared" ref="K627:M627" ca="1" si="643">RAND()</f>
        <v>0.59071533733178949</v>
      </c>
      <c r="L627" s="264">
        <f t="shared" ca="1" si="643"/>
        <v>0.5749396169194475</v>
      </c>
      <c r="M627" s="264">
        <f t="shared" ca="1" si="643"/>
        <v>2.0388033384262205E-2</v>
      </c>
      <c r="N627" s="287">
        <f t="shared" ca="1" si="528"/>
        <v>1684103.8983648701</v>
      </c>
      <c r="O627" s="288">
        <f ca="1">(N627-Assumptions!$C$22)/Assumptions!$C$25</f>
        <v>124.68991778842314</v>
      </c>
      <c r="P627" s="11"/>
      <c r="Q627" s="11"/>
      <c r="R627" s="11"/>
      <c r="S627" s="11"/>
      <c r="T627" s="11"/>
    </row>
    <row r="628" spans="1:20" ht="15.75" customHeight="1" x14ac:dyDescent="0.2">
      <c r="A628" s="289"/>
      <c r="B628" s="270"/>
      <c r="C628" s="270"/>
      <c r="D628" s="270"/>
      <c r="E628" s="270"/>
      <c r="F628" s="270"/>
      <c r="G628" s="270"/>
      <c r="H628" s="270"/>
      <c r="I628" s="290">
        <f t="shared" ca="1" si="525"/>
        <v>9.3545313836590635E-2</v>
      </c>
      <c r="J628" s="290">
        <f t="shared" ca="1" si="526"/>
        <v>3.9213214955504665E-2</v>
      </c>
      <c r="K628" s="270">
        <f t="shared" ref="K628:M628" ca="1" si="644">RAND()</f>
        <v>9.0689874902616152E-2</v>
      </c>
      <c r="L628" s="270">
        <f t="shared" ca="1" si="644"/>
        <v>0.75806648282622713</v>
      </c>
      <c r="M628" s="270">
        <f t="shared" ca="1" si="644"/>
        <v>0.10708886409952767</v>
      </c>
      <c r="N628" s="291">
        <f t="shared" ca="1" si="528"/>
        <v>715011.3563255918</v>
      </c>
      <c r="O628" s="292">
        <f ca="1">(N628-Assumptions!$C$22)/Assumptions!$C$25</f>
        <v>52.369578830268047</v>
      </c>
      <c r="P628" s="11"/>
      <c r="Q628" s="11"/>
      <c r="R628" s="11"/>
      <c r="S628" s="11"/>
      <c r="T628" s="11"/>
    </row>
    <row r="629" spans="1:20" ht="15.75" customHeight="1" x14ac:dyDescent="0.2">
      <c r="A629" s="317"/>
      <c r="B629" s="264"/>
      <c r="C629" s="264"/>
      <c r="D629" s="264"/>
      <c r="E629" s="264"/>
      <c r="F629" s="264"/>
      <c r="G629" s="264"/>
      <c r="H629" s="264"/>
      <c r="I629" s="286">
        <f t="shared" ca="1" si="525"/>
        <v>9.6295773898101664E-2</v>
      </c>
      <c r="J629" s="286">
        <f t="shared" ca="1" si="526"/>
        <v>3.0173511222593263E-2</v>
      </c>
      <c r="K629" s="264">
        <f t="shared" ref="K629:M629" ca="1" si="645">RAND()</f>
        <v>0.84030494694337576</v>
      </c>
      <c r="L629" s="264">
        <f t="shared" ca="1" si="645"/>
        <v>0.81191742063157879</v>
      </c>
      <c r="M629" s="264">
        <f t="shared" ca="1" si="645"/>
        <v>0.973679855604067</v>
      </c>
      <c r="N629" s="287">
        <f t="shared" ca="1" si="528"/>
        <v>3768213.8320436948</v>
      </c>
      <c r="O629" s="288">
        <f ca="1">(N629-Assumptions!$C$22)/Assumptions!$C$25</f>
        <v>280.22050985400705</v>
      </c>
      <c r="P629" s="11"/>
      <c r="Q629" s="11"/>
      <c r="R629" s="11"/>
      <c r="S629" s="11"/>
      <c r="T629" s="11"/>
    </row>
    <row r="630" spans="1:20" ht="15.75" customHeight="1" x14ac:dyDescent="0.2">
      <c r="A630" s="289"/>
      <c r="B630" s="270"/>
      <c r="C630" s="270"/>
      <c r="D630" s="270"/>
      <c r="E630" s="270"/>
      <c r="F630" s="270"/>
      <c r="G630" s="270"/>
      <c r="H630" s="270"/>
      <c r="I630" s="290">
        <f t="shared" ca="1" si="525"/>
        <v>9.5563894171296404E-2</v>
      </c>
      <c r="J630" s="290">
        <f t="shared" ca="1" si="526"/>
        <v>2.7753321388267381E-2</v>
      </c>
      <c r="K630" s="270">
        <f t="shared" ref="K630:M630" ca="1" si="646">RAND()</f>
        <v>0.18167389529710509</v>
      </c>
      <c r="L630" s="270">
        <f t="shared" ca="1" si="646"/>
        <v>6.971983614654409E-2</v>
      </c>
      <c r="M630" s="270">
        <f t="shared" ca="1" si="646"/>
        <v>0.39346937009831318</v>
      </c>
      <c r="N630" s="291">
        <f t="shared" ca="1" si="528"/>
        <v>240689.82674831353</v>
      </c>
      <c r="O630" s="292">
        <f ca="1">(N630-Assumptions!$C$22)/Assumptions!$C$25</f>
        <v>16.972449757336829</v>
      </c>
      <c r="P630" s="11"/>
      <c r="Q630" s="11"/>
      <c r="R630" s="11"/>
      <c r="S630" s="11"/>
      <c r="T630" s="11"/>
    </row>
    <row r="631" spans="1:20" ht="15.75" customHeight="1" x14ac:dyDescent="0.2">
      <c r="A631" s="317"/>
      <c r="B631" s="264"/>
      <c r="C631" s="264"/>
      <c r="D631" s="264"/>
      <c r="E631" s="264"/>
      <c r="F631" s="264"/>
      <c r="G631" s="264"/>
      <c r="H631" s="264"/>
      <c r="I631" s="286">
        <f t="shared" ca="1" si="525"/>
        <v>0.11643749335435366</v>
      </c>
      <c r="J631" s="286">
        <f t="shared" ca="1" si="526"/>
        <v>0.02</v>
      </c>
      <c r="K631" s="264">
        <f t="shared" ref="K631:M631" ca="1" si="647">RAND()</f>
        <v>0.29162726744223599</v>
      </c>
      <c r="L631" s="264">
        <f t="shared" ca="1" si="647"/>
        <v>0.40938065098507459</v>
      </c>
      <c r="M631" s="264">
        <f t="shared" ca="1" si="647"/>
        <v>0.83846015007891961</v>
      </c>
      <c r="N631" s="287">
        <f t="shared" ca="1" si="528"/>
        <v>1170089.9549228577</v>
      </c>
      <c r="O631" s="288">
        <f ca="1">(N631-Assumptions!$C$22)/Assumptions!$C$25</f>
        <v>86.330668277825197</v>
      </c>
      <c r="P631" s="11"/>
      <c r="Q631" s="11"/>
      <c r="R631" s="11"/>
      <c r="S631" s="11"/>
      <c r="T631" s="11"/>
    </row>
    <row r="632" spans="1:20" ht="15.75" customHeight="1" x14ac:dyDescent="0.2">
      <c r="A632" s="289"/>
      <c r="B632" s="270"/>
      <c r="C632" s="270"/>
      <c r="D632" s="270"/>
      <c r="E632" s="270"/>
      <c r="F632" s="270"/>
      <c r="G632" s="270"/>
      <c r="H632" s="270"/>
      <c r="I632" s="290">
        <f t="shared" ca="1" si="525"/>
        <v>0.11736507476713268</v>
      </c>
      <c r="J632" s="290">
        <f t="shared" ca="1" si="526"/>
        <v>4.8861094175278313E-2</v>
      </c>
      <c r="K632" s="270">
        <f t="shared" ref="K632:M632" ca="1" si="648">RAND()</f>
        <v>0.20242699950000331</v>
      </c>
      <c r="L632" s="270">
        <f t="shared" ca="1" si="648"/>
        <v>0.60578554786314009</v>
      </c>
      <c r="M632" s="270">
        <f t="shared" ca="1" si="648"/>
        <v>0.78722081549523615</v>
      </c>
      <c r="N632" s="291">
        <f t="shared" ca="1" si="528"/>
        <v>1647211.4653332517</v>
      </c>
      <c r="O632" s="292">
        <f ca="1">(N632-Assumptions!$C$22)/Assumptions!$C$25</f>
        <v>121.93675114427252</v>
      </c>
      <c r="P632" s="11"/>
      <c r="Q632" s="11"/>
      <c r="R632" s="11"/>
      <c r="S632" s="11"/>
      <c r="T632" s="11"/>
    </row>
    <row r="633" spans="1:20" ht="15.75" customHeight="1" x14ac:dyDescent="0.2">
      <c r="A633" s="317"/>
      <c r="B633" s="264"/>
      <c r="C633" s="264"/>
      <c r="D633" s="264"/>
      <c r="E633" s="264"/>
      <c r="F633" s="264"/>
      <c r="G633" s="264"/>
      <c r="H633" s="264"/>
      <c r="I633" s="286">
        <f t="shared" ca="1" si="525"/>
        <v>9.1502584844900675E-2</v>
      </c>
      <c r="J633" s="286">
        <f t="shared" ca="1" si="526"/>
        <v>4.3428773718751881E-2</v>
      </c>
      <c r="K633" s="264">
        <f t="shared" ref="K633:M633" ca="1" si="649">RAND()</f>
        <v>0.51329892174655478</v>
      </c>
      <c r="L633" s="264">
        <f t="shared" ca="1" si="649"/>
        <v>0.93308031049216245</v>
      </c>
      <c r="M633" s="264">
        <f t="shared" ca="1" si="649"/>
        <v>0.31641570824352705</v>
      </c>
      <c r="N633" s="287">
        <f t="shared" ca="1" si="528"/>
        <v>2937664.8582180273</v>
      </c>
      <c r="O633" s="288">
        <f ca="1">(N633-Assumptions!$C$22)/Assumptions!$C$25</f>
        <v>218.23924315059904</v>
      </c>
      <c r="P633" s="11"/>
      <c r="Q633" s="11"/>
      <c r="R633" s="11"/>
      <c r="S633" s="11"/>
      <c r="T633" s="11"/>
    </row>
    <row r="634" spans="1:20" ht="15.75" customHeight="1" x14ac:dyDescent="0.2">
      <c r="A634" s="289"/>
      <c r="B634" s="270"/>
      <c r="C634" s="270"/>
      <c r="D634" s="270"/>
      <c r="E634" s="270"/>
      <c r="F634" s="270"/>
      <c r="G634" s="270"/>
      <c r="H634" s="270"/>
      <c r="I634" s="290">
        <f t="shared" ca="1" si="525"/>
        <v>9.8877933180262834E-2</v>
      </c>
      <c r="J634" s="290">
        <f t="shared" ca="1" si="526"/>
        <v>3.6392059465667058E-2</v>
      </c>
      <c r="K634" s="270">
        <f t="shared" ref="K634:M634" ca="1" si="650">RAND()</f>
        <v>0.12856031832211834</v>
      </c>
      <c r="L634" s="270">
        <f t="shared" ca="1" si="650"/>
        <v>0.1095070567604185</v>
      </c>
      <c r="M634" s="270">
        <f t="shared" ca="1" si="650"/>
        <v>0.56218204511475489</v>
      </c>
      <c r="N634" s="291">
        <f t="shared" ca="1" si="528"/>
        <v>261200.07682694437</v>
      </c>
      <c r="O634" s="292">
        <f ca="1">(N634-Assumptions!$C$22)/Assumptions!$C$25</f>
        <v>18.503065434846594</v>
      </c>
      <c r="P634" s="11"/>
      <c r="Q634" s="11"/>
      <c r="R634" s="11"/>
      <c r="S634" s="11"/>
      <c r="T634" s="11"/>
    </row>
    <row r="635" spans="1:20" ht="15.75" customHeight="1" x14ac:dyDescent="0.2">
      <c r="A635" s="317"/>
      <c r="B635" s="264"/>
      <c r="C635" s="264"/>
      <c r="D635" s="264"/>
      <c r="E635" s="264"/>
      <c r="F635" s="264"/>
      <c r="G635" s="264"/>
      <c r="H635" s="264"/>
      <c r="I635" s="286">
        <f t="shared" ca="1" si="525"/>
        <v>8.4021925893399435E-2</v>
      </c>
      <c r="J635" s="286">
        <f t="shared" ca="1" si="526"/>
        <v>3.3948849956013279E-2</v>
      </c>
      <c r="K635" s="264">
        <f t="shared" ref="K635:M635" ca="1" si="651">RAND()</f>
        <v>0.50902212756921017</v>
      </c>
      <c r="L635" s="264">
        <f t="shared" ca="1" si="651"/>
        <v>0.32454942598789738</v>
      </c>
      <c r="M635" s="264">
        <f t="shared" ca="1" si="651"/>
        <v>0.69214575512247434</v>
      </c>
      <c r="N635" s="287">
        <f t="shared" ca="1" si="528"/>
        <v>2253517.2872737125</v>
      </c>
      <c r="O635" s="288">
        <f ca="1">(N635-Assumptions!$C$22)/Assumptions!$C$25</f>
        <v>167.18345427415764</v>
      </c>
      <c r="P635" s="11"/>
      <c r="Q635" s="11"/>
      <c r="R635" s="11"/>
      <c r="S635" s="11"/>
      <c r="T635" s="11"/>
    </row>
    <row r="636" spans="1:20" ht="15.75" customHeight="1" x14ac:dyDescent="0.2">
      <c r="A636" s="289"/>
      <c r="B636" s="270"/>
      <c r="C636" s="270"/>
      <c r="D636" s="270"/>
      <c r="E636" s="270"/>
      <c r="F636" s="270"/>
      <c r="G636" s="270"/>
      <c r="H636" s="270"/>
      <c r="I636" s="290">
        <f t="shared" ca="1" si="525"/>
        <v>6.948818921580488E-2</v>
      </c>
      <c r="J636" s="290">
        <f t="shared" ca="1" si="526"/>
        <v>4.4633206144875877E-2</v>
      </c>
      <c r="K636" s="270">
        <f t="shared" ref="K636:M636" ca="1" si="652">RAND()</f>
        <v>0.98793246603603846</v>
      </c>
      <c r="L636" s="270">
        <f t="shared" ca="1" si="652"/>
        <v>0.99034325705812543</v>
      </c>
      <c r="M636" s="270">
        <f t="shared" ca="1" si="652"/>
        <v>0.62170542969548026</v>
      </c>
      <c r="N636" s="291">
        <f t="shared" ca="1" si="528"/>
        <v>9865821.9240256399</v>
      </c>
      <c r="O636" s="292">
        <f ca="1">(N636-Assumptions!$C$22)/Assumptions!$C$25</f>
        <v>735.26588985265971</v>
      </c>
      <c r="P636" s="11"/>
      <c r="Q636" s="11"/>
      <c r="R636" s="11"/>
      <c r="S636" s="11"/>
      <c r="T636" s="11"/>
    </row>
    <row r="637" spans="1:20" ht="15.75" customHeight="1" x14ac:dyDescent="0.2">
      <c r="A637" s="317"/>
      <c r="B637" s="264"/>
      <c r="C637" s="264"/>
      <c r="D637" s="264"/>
      <c r="E637" s="264"/>
      <c r="F637" s="264"/>
      <c r="G637" s="264"/>
      <c r="H637" s="264"/>
      <c r="I637" s="286">
        <f t="shared" ca="1" si="525"/>
        <v>0.1009700932871222</v>
      </c>
      <c r="J637" s="286">
        <f t="shared" ca="1" si="526"/>
        <v>5.146496119577984E-2</v>
      </c>
      <c r="K637" s="264">
        <f t="shared" ref="K637:M637" ca="1" si="653">RAND()</f>
        <v>3.4955158254598495E-2</v>
      </c>
      <c r="L637" s="264">
        <f t="shared" ca="1" si="653"/>
        <v>0.96778832267498083</v>
      </c>
      <c r="M637" s="264">
        <f t="shared" ca="1" si="653"/>
        <v>0.69696651049304714</v>
      </c>
      <c r="N637" s="287">
        <f t="shared" ca="1" si="528"/>
        <v>1407369.5718593088</v>
      </c>
      <c r="O637" s="288">
        <f ca="1">(N637-Assumptions!$C$22)/Assumptions!$C$25</f>
        <v>104.03810237756035</v>
      </c>
      <c r="P637" s="11"/>
      <c r="Q637" s="11"/>
      <c r="R637" s="11"/>
      <c r="S637" s="11"/>
      <c r="T637" s="11"/>
    </row>
    <row r="638" spans="1:20" ht="15.75" customHeight="1" x14ac:dyDescent="0.2">
      <c r="A638" s="289"/>
      <c r="B638" s="270"/>
      <c r="C638" s="270"/>
      <c r="D638" s="270"/>
      <c r="E638" s="270"/>
      <c r="F638" s="270"/>
      <c r="G638" s="270"/>
      <c r="H638" s="270"/>
      <c r="I638" s="290">
        <f t="shared" ca="1" si="525"/>
        <v>8.7106110587170951E-2</v>
      </c>
      <c r="J638" s="290">
        <f t="shared" ca="1" si="526"/>
        <v>3.8835519153932359E-2</v>
      </c>
      <c r="K638" s="270">
        <f t="shared" ref="K638:M638" ca="1" si="654">RAND()</f>
        <v>0.63443653759603413</v>
      </c>
      <c r="L638" s="270">
        <f t="shared" ca="1" si="654"/>
        <v>0.14498972386621312</v>
      </c>
      <c r="M638" s="270">
        <f t="shared" ca="1" si="654"/>
        <v>0.83495779292272576</v>
      </c>
      <c r="N638" s="291">
        <f t="shared" ca="1" si="528"/>
        <v>1870989.9106715666</v>
      </c>
      <c r="O638" s="292">
        <f ca="1">(N638-Assumptions!$C$22)/Assumptions!$C$25</f>
        <v>138.63663512474378</v>
      </c>
      <c r="P638" s="11"/>
      <c r="Q638" s="11"/>
      <c r="R638" s="11"/>
      <c r="S638" s="11"/>
      <c r="T638" s="11"/>
    </row>
    <row r="639" spans="1:20" ht="15.75" customHeight="1" x14ac:dyDescent="0.2">
      <c r="A639" s="317"/>
      <c r="B639" s="264"/>
      <c r="C639" s="264"/>
      <c r="D639" s="264"/>
      <c r="E639" s="264"/>
      <c r="F639" s="264"/>
      <c r="G639" s="264"/>
      <c r="H639" s="264"/>
      <c r="I639" s="286">
        <f t="shared" ca="1" si="525"/>
        <v>9.1028109579384592E-2</v>
      </c>
      <c r="J639" s="286">
        <f t="shared" ca="1" si="526"/>
        <v>2.6504444818161488E-2</v>
      </c>
      <c r="K639" s="264">
        <f t="shared" ref="K639:M639" ca="1" si="655">RAND()</f>
        <v>0.8152672248893138</v>
      </c>
      <c r="L639" s="264">
        <f t="shared" ca="1" si="655"/>
        <v>7.32563616849502E-3</v>
      </c>
      <c r="M639" s="264">
        <f t="shared" ca="1" si="655"/>
        <v>3.8138239404957974E-2</v>
      </c>
      <c r="N639" s="287">
        <f t="shared" ca="1" si="528"/>
        <v>2995720.2101673847</v>
      </c>
      <c r="O639" s="288">
        <f ca="1">(N639-Assumptions!$C$22)/Assumptions!$C$25</f>
        <v>222.57173210204363</v>
      </c>
      <c r="P639" s="11"/>
      <c r="Q639" s="11"/>
      <c r="R639" s="11"/>
      <c r="S639" s="11"/>
      <c r="T639" s="11"/>
    </row>
    <row r="640" spans="1:20" ht="15.75" customHeight="1" x14ac:dyDescent="0.2">
      <c r="A640" s="289"/>
      <c r="B640" s="270"/>
      <c r="C640" s="270"/>
      <c r="D640" s="270"/>
      <c r="E640" s="270"/>
      <c r="F640" s="270"/>
      <c r="G640" s="270"/>
      <c r="H640" s="270"/>
      <c r="I640" s="290">
        <f t="shared" ca="1" si="525"/>
        <v>7.4009785719687235E-2</v>
      </c>
      <c r="J640" s="290">
        <f t="shared" ca="1" si="526"/>
        <v>3.2615981749373676E-2</v>
      </c>
      <c r="K640" s="270">
        <f t="shared" ref="K640:M640" ca="1" si="656">RAND()</f>
        <v>0.69516976686923104</v>
      </c>
      <c r="L640" s="270">
        <f t="shared" ca="1" si="656"/>
        <v>0.64854013797618815</v>
      </c>
      <c r="M640" s="270">
        <f t="shared" ca="1" si="656"/>
        <v>0.20153229903750669</v>
      </c>
      <c r="N640" s="291">
        <f t="shared" ca="1" si="528"/>
        <v>2696555.0099553531</v>
      </c>
      <c r="O640" s="292">
        <f ca="1">(N640-Assumptions!$C$22)/Assumptions!$C$25</f>
        <v>200.24597089219054</v>
      </c>
      <c r="P640" s="11"/>
      <c r="Q640" s="11"/>
      <c r="R640" s="11"/>
      <c r="S640" s="11"/>
      <c r="T640" s="11"/>
    </row>
    <row r="641" spans="1:20" ht="15.75" customHeight="1" x14ac:dyDescent="0.2">
      <c r="A641" s="317"/>
      <c r="B641" s="264"/>
      <c r="C641" s="264"/>
      <c r="D641" s="264"/>
      <c r="E641" s="264"/>
      <c r="F641" s="264"/>
      <c r="G641" s="264"/>
      <c r="H641" s="264"/>
      <c r="I641" s="286">
        <f t="shared" ca="1" si="525"/>
        <v>7.3136128670377207E-2</v>
      </c>
      <c r="J641" s="286">
        <f t="shared" ca="1" si="526"/>
        <v>4.3821594805306258E-2</v>
      </c>
      <c r="K641" s="264">
        <f t="shared" ref="K641:M641" ca="1" si="657">RAND()</f>
        <v>0.55758807866860616</v>
      </c>
      <c r="L641" s="264">
        <f t="shared" ca="1" si="657"/>
        <v>0.95470312832081949</v>
      </c>
      <c r="M641" s="264">
        <f t="shared" ca="1" si="657"/>
        <v>0.50883654192586036</v>
      </c>
      <c r="N641" s="287">
        <f t="shared" ca="1" si="528"/>
        <v>4817567.4972669855</v>
      </c>
      <c r="O641" s="288">
        <f ca="1">(N641-Assumptions!$C$22)/Assumptions!$C$25</f>
        <v>358.53048487067053</v>
      </c>
      <c r="P641" s="11"/>
      <c r="Q641" s="11"/>
      <c r="R641" s="11"/>
      <c r="S641" s="11"/>
      <c r="T641" s="11"/>
    </row>
    <row r="642" spans="1:20" ht="15.75" customHeight="1" x14ac:dyDescent="0.2">
      <c r="A642" s="289"/>
      <c r="B642" s="270"/>
      <c r="C642" s="270"/>
      <c r="D642" s="270"/>
      <c r="E642" s="270"/>
      <c r="F642" s="270"/>
      <c r="G642" s="270"/>
      <c r="H642" s="270"/>
      <c r="I642" s="290">
        <f t="shared" ca="1" si="525"/>
        <v>0.11921685387819202</v>
      </c>
      <c r="J642" s="290">
        <f t="shared" ca="1" si="526"/>
        <v>2.2152646185255597E-2</v>
      </c>
      <c r="K642" s="270">
        <f t="shared" ref="K642:M642" ca="1" si="658">RAND()</f>
        <v>0.74149724743857026</v>
      </c>
      <c r="L642" s="270">
        <f t="shared" ca="1" si="658"/>
        <v>0.41558061059692641</v>
      </c>
      <c r="M642" s="270">
        <f t="shared" ca="1" si="658"/>
        <v>0.41125549965642183</v>
      </c>
      <c r="N642" s="291">
        <f t="shared" ca="1" si="528"/>
        <v>1149967.3477001111</v>
      </c>
      <c r="O642" s="292">
        <f ca="1">(N642-Assumptions!$C$22)/Assumptions!$C$25</f>
        <v>84.828981171650085</v>
      </c>
      <c r="P642" s="11"/>
      <c r="Q642" s="11"/>
      <c r="R642" s="11"/>
      <c r="S642" s="11"/>
      <c r="T642" s="11"/>
    </row>
    <row r="643" spans="1:20" ht="15.75" customHeight="1" x14ac:dyDescent="0.2">
      <c r="A643" s="317"/>
      <c r="B643" s="264"/>
      <c r="C643" s="264"/>
      <c r="D643" s="264"/>
      <c r="E643" s="264"/>
      <c r="F643" s="264"/>
      <c r="G643" s="264"/>
      <c r="H643" s="264"/>
      <c r="I643" s="286">
        <f t="shared" ca="1" si="525"/>
        <v>9.3970532868848933E-2</v>
      </c>
      <c r="J643" s="286">
        <f t="shared" ca="1" si="526"/>
        <v>5.5E-2</v>
      </c>
      <c r="K643" s="264">
        <f t="shared" ref="K643:M643" ca="1" si="659">RAND()</f>
        <v>0.50669848511242044</v>
      </c>
      <c r="L643" s="264">
        <f t="shared" ca="1" si="659"/>
        <v>0.17015308671027951</v>
      </c>
      <c r="M643" s="264">
        <f t="shared" ca="1" si="659"/>
        <v>0.32444645688851426</v>
      </c>
      <c r="N643" s="287">
        <f t="shared" ca="1" si="528"/>
        <v>2286186.7729385262</v>
      </c>
      <c r="O643" s="288">
        <f ca="1">(N643-Assumptions!$C$22)/Assumptions!$C$25</f>
        <v>169.62147559242734</v>
      </c>
      <c r="P643" s="11"/>
      <c r="Q643" s="11"/>
      <c r="R643" s="11"/>
      <c r="S643" s="11"/>
      <c r="T643" s="11"/>
    </row>
    <row r="644" spans="1:20" ht="15.75" customHeight="1" x14ac:dyDescent="0.2">
      <c r="A644" s="289"/>
      <c r="B644" s="270"/>
      <c r="C644" s="270"/>
      <c r="D644" s="270"/>
      <c r="E644" s="270"/>
      <c r="F644" s="270"/>
      <c r="G644" s="270"/>
      <c r="H644" s="270"/>
      <c r="I644" s="290">
        <f t="shared" ca="1" si="525"/>
        <v>0.11049362667939153</v>
      </c>
      <c r="J644" s="290">
        <f t="shared" ca="1" si="526"/>
        <v>4.195230796116127E-2</v>
      </c>
      <c r="K644" s="270">
        <f t="shared" ref="K644:M644" ca="1" si="660">RAND()</f>
        <v>0.31472560530574989</v>
      </c>
      <c r="L644" s="270">
        <f t="shared" ca="1" si="660"/>
        <v>0.88817032041827537</v>
      </c>
      <c r="M644" s="270">
        <f t="shared" ca="1" si="660"/>
        <v>0.75662808208882903</v>
      </c>
      <c r="N644" s="291">
        <f t="shared" ca="1" si="528"/>
        <v>2078229.9054690017</v>
      </c>
      <c r="O644" s="292">
        <f ca="1">(N644-Assumptions!$C$22)/Assumptions!$C$25</f>
        <v>154.10230637828371</v>
      </c>
      <c r="P644" s="11"/>
      <c r="Q644" s="11"/>
      <c r="R644" s="11"/>
      <c r="S644" s="11"/>
      <c r="T644" s="11"/>
    </row>
    <row r="645" spans="1:20" ht="15.75" customHeight="1" x14ac:dyDescent="0.2">
      <c r="A645" s="317"/>
      <c r="B645" s="264"/>
      <c r="C645" s="264"/>
      <c r="D645" s="264"/>
      <c r="E645" s="264"/>
      <c r="F645" s="264"/>
      <c r="G645" s="264"/>
      <c r="H645" s="264"/>
      <c r="I645" s="286">
        <f t="shared" ca="1" si="525"/>
        <v>8.0085306859716363E-2</v>
      </c>
      <c r="J645" s="286">
        <f t="shared" ca="1" si="526"/>
        <v>2.7837266004980037E-2</v>
      </c>
      <c r="K645" s="264">
        <f t="shared" ref="K645:M645" ca="1" si="661">RAND()</f>
        <v>0.89967975152776003</v>
      </c>
      <c r="L645" s="264">
        <f t="shared" ca="1" si="661"/>
        <v>0.7769140914306667</v>
      </c>
      <c r="M645" s="264">
        <f t="shared" ca="1" si="661"/>
        <v>0.38571963390878716</v>
      </c>
      <c r="N645" s="287">
        <f t="shared" ca="1" si="528"/>
        <v>4130711.8071170142</v>
      </c>
      <c r="O645" s="288">
        <f ca="1">(N645-Assumptions!$C$22)/Assumptions!$C$25</f>
        <v>307.27259754604586</v>
      </c>
      <c r="P645" s="11"/>
      <c r="Q645" s="11"/>
      <c r="R645" s="11"/>
      <c r="S645" s="11"/>
      <c r="T645" s="11"/>
    </row>
    <row r="646" spans="1:20" ht="15.75" customHeight="1" x14ac:dyDescent="0.2">
      <c r="A646" s="289"/>
      <c r="B646" s="270"/>
      <c r="C646" s="270"/>
      <c r="D646" s="270"/>
      <c r="E646" s="270"/>
      <c r="F646" s="270"/>
      <c r="G646" s="270"/>
      <c r="H646" s="270"/>
      <c r="I646" s="290">
        <f t="shared" ca="1" si="525"/>
        <v>0.10432365957524066</v>
      </c>
      <c r="J646" s="290">
        <f t="shared" ca="1" si="526"/>
        <v>0.02</v>
      </c>
      <c r="K646" s="270">
        <f t="shared" ref="K646:M646" ca="1" si="662">RAND()</f>
        <v>0.41614053294575415</v>
      </c>
      <c r="L646" s="270">
        <f t="shared" ca="1" si="662"/>
        <v>0.21548873109985089</v>
      </c>
      <c r="M646" s="270">
        <f t="shared" ca="1" si="662"/>
        <v>0.78075834877413397</v>
      </c>
      <c r="N646" s="291">
        <f t="shared" ca="1" si="528"/>
        <v>1071037.3578266394</v>
      </c>
      <c r="O646" s="292">
        <f ca="1">(N646-Assumptions!$C$22)/Assumptions!$C$25</f>
        <v>78.938683419898467</v>
      </c>
      <c r="P646" s="11"/>
      <c r="Q646" s="11"/>
      <c r="R646" s="11"/>
      <c r="S646" s="11"/>
      <c r="T646" s="11"/>
    </row>
    <row r="647" spans="1:20" ht="15.75" customHeight="1" x14ac:dyDescent="0.2">
      <c r="A647" s="317"/>
      <c r="B647" s="264"/>
      <c r="C647" s="264"/>
      <c r="D647" s="264"/>
      <c r="E647" s="264"/>
      <c r="F647" s="264"/>
      <c r="G647" s="264"/>
      <c r="H647" s="264"/>
      <c r="I647" s="286">
        <f t="shared" ca="1" si="525"/>
        <v>8.1476324919658949E-2</v>
      </c>
      <c r="J647" s="286">
        <f t="shared" ca="1" si="526"/>
        <v>2.9044258184514973E-2</v>
      </c>
      <c r="K647" s="264">
        <f t="shared" ref="K647:M647" ca="1" si="663">RAND()</f>
        <v>0.76438873107958283</v>
      </c>
      <c r="L647" s="264">
        <f t="shared" ca="1" si="663"/>
        <v>0.41389843574330487</v>
      </c>
      <c r="M647" s="264">
        <f t="shared" ca="1" si="663"/>
        <v>0.10613083388999589</v>
      </c>
      <c r="N647" s="287">
        <f t="shared" ca="1" si="528"/>
        <v>2128862.6679757047</v>
      </c>
      <c r="O647" s="288">
        <f ca="1">(N647-Assumptions!$C$22)/Assumptions!$C$25</f>
        <v>157.88087074445556</v>
      </c>
      <c r="P647" s="11"/>
      <c r="Q647" s="11"/>
      <c r="R647" s="11"/>
      <c r="S647" s="11"/>
      <c r="T647" s="11"/>
    </row>
    <row r="648" spans="1:20" ht="15.75" customHeight="1" x14ac:dyDescent="0.2">
      <c r="A648" s="289"/>
      <c r="B648" s="270"/>
      <c r="C648" s="270"/>
      <c r="D648" s="270"/>
      <c r="E648" s="270"/>
      <c r="F648" s="270"/>
      <c r="G648" s="270"/>
      <c r="H648" s="270"/>
      <c r="I648" s="290">
        <f t="shared" ca="1" si="525"/>
        <v>7.1976239984502241E-2</v>
      </c>
      <c r="J648" s="290">
        <f t="shared" ca="1" si="526"/>
        <v>3.0881927041898023E-2</v>
      </c>
      <c r="K648" s="270">
        <f t="shared" ref="K648:M648" ca="1" si="664">RAND()</f>
        <v>0.13466592639833264</v>
      </c>
      <c r="L648" s="270">
        <f t="shared" ca="1" si="664"/>
        <v>0.20741210697789458</v>
      </c>
      <c r="M648" s="270">
        <f t="shared" ca="1" si="664"/>
        <v>0.17520993478404812</v>
      </c>
      <c r="N648" s="291">
        <f t="shared" ca="1" si="528"/>
        <v>397167.24398451147</v>
      </c>
      <c r="O648" s="292">
        <f ca="1">(N648-Assumptions!$C$22)/Assumptions!$C$25</f>
        <v>28.649868954068019</v>
      </c>
      <c r="P648" s="11"/>
      <c r="Q648" s="11"/>
      <c r="R648" s="11"/>
      <c r="S648" s="11"/>
      <c r="T648" s="11"/>
    </row>
    <row r="649" spans="1:20" ht="15.75" customHeight="1" x14ac:dyDescent="0.2">
      <c r="A649" s="317"/>
      <c r="B649" s="264"/>
      <c r="C649" s="264"/>
      <c r="D649" s="264"/>
      <c r="E649" s="264"/>
      <c r="F649" s="264"/>
      <c r="G649" s="264"/>
      <c r="H649" s="264"/>
      <c r="I649" s="286">
        <f t="shared" ca="1" si="525"/>
        <v>0.10583207233060278</v>
      </c>
      <c r="J649" s="286">
        <f t="shared" ca="1" si="526"/>
        <v>4.0161956640352901E-2</v>
      </c>
      <c r="K649" s="264">
        <f t="shared" ref="K649:M649" ca="1" si="665">RAND()</f>
        <v>0.50729667013411883</v>
      </c>
      <c r="L649" s="264">
        <f t="shared" ca="1" si="665"/>
        <v>0.28401865050470221</v>
      </c>
      <c r="M649" s="264">
        <f t="shared" ca="1" si="665"/>
        <v>0.59295698387264284</v>
      </c>
      <c r="N649" s="287">
        <f t="shared" ca="1" si="528"/>
        <v>1356688.896352232</v>
      </c>
      <c r="O649" s="288">
        <f ca="1">(N649-Assumptions!$C$22)/Assumptions!$C$25</f>
        <v>100.25596241434567</v>
      </c>
      <c r="P649" s="11"/>
      <c r="Q649" s="11"/>
      <c r="R649" s="11"/>
      <c r="S649" s="11"/>
      <c r="T649" s="11"/>
    </row>
    <row r="650" spans="1:20" ht="15.75" customHeight="1" x14ac:dyDescent="0.2">
      <c r="A650" s="289"/>
      <c r="B650" s="270"/>
      <c r="C650" s="270"/>
      <c r="D650" s="270"/>
      <c r="E650" s="270"/>
      <c r="F650" s="270"/>
      <c r="G650" s="270"/>
      <c r="H650" s="270"/>
      <c r="I650" s="290">
        <f t="shared" ca="1" si="525"/>
        <v>8.6489718515413608E-2</v>
      </c>
      <c r="J650" s="290">
        <f t="shared" ca="1" si="526"/>
        <v>3.9772277603855176E-2</v>
      </c>
      <c r="K650" s="270">
        <f t="shared" ref="K650:M650" ca="1" si="666">RAND()</f>
        <v>0.29697330443400749</v>
      </c>
      <c r="L650" s="270">
        <f t="shared" ca="1" si="666"/>
        <v>0.50169386498687474</v>
      </c>
      <c r="M650" s="270">
        <f t="shared" ca="1" si="666"/>
        <v>0.56123539498649944</v>
      </c>
      <c r="N650" s="291">
        <f t="shared" ca="1" si="528"/>
        <v>2389271.9142850684</v>
      </c>
      <c r="O650" s="292">
        <f ca="1">(N650-Assumptions!$C$22)/Assumptions!$C$25</f>
        <v>177.31439658843794</v>
      </c>
      <c r="P650" s="11"/>
      <c r="Q650" s="11"/>
      <c r="R650" s="11"/>
      <c r="S650" s="11"/>
      <c r="T650" s="11"/>
    </row>
    <row r="651" spans="1:20" ht="15.75" customHeight="1" x14ac:dyDescent="0.2">
      <c r="A651" s="317"/>
      <c r="B651" s="264"/>
      <c r="C651" s="264"/>
      <c r="D651" s="264"/>
      <c r="E651" s="264"/>
      <c r="F651" s="264"/>
      <c r="G651" s="264"/>
      <c r="H651" s="264"/>
      <c r="I651" s="286">
        <f t="shared" ca="1" si="525"/>
        <v>6.5858880694198291E-2</v>
      </c>
      <c r="J651" s="286">
        <f t="shared" ca="1" si="526"/>
        <v>4.3044029580071433E-2</v>
      </c>
      <c r="K651" s="264">
        <f t="shared" ref="K651:M651" ca="1" si="667">RAND()</f>
        <v>0.55680886520656114</v>
      </c>
      <c r="L651" s="264">
        <f t="shared" ca="1" si="667"/>
        <v>0.47506240560830681</v>
      </c>
      <c r="M651" s="264">
        <f t="shared" ca="1" si="667"/>
        <v>0.65112598910575759</v>
      </c>
      <c r="N651" s="287">
        <f t="shared" ca="1" si="528"/>
        <v>4513621.6900747614</v>
      </c>
      <c r="O651" s="288">
        <f ca="1">(N651-Assumptions!$C$22)/Assumptions!$C$25</f>
        <v>335.84796194587773</v>
      </c>
      <c r="P651" s="11"/>
      <c r="Q651" s="11"/>
      <c r="R651" s="11"/>
      <c r="S651" s="11"/>
      <c r="T651" s="11"/>
    </row>
    <row r="652" spans="1:20" ht="15.75" customHeight="1" x14ac:dyDescent="0.2">
      <c r="A652" s="289"/>
      <c r="B652" s="270"/>
      <c r="C652" s="270"/>
      <c r="D652" s="270"/>
      <c r="E652" s="270"/>
      <c r="F652" s="270"/>
      <c r="G652" s="270"/>
      <c r="H652" s="270"/>
      <c r="I652" s="290">
        <f t="shared" ca="1" si="525"/>
        <v>9.127260156369553E-2</v>
      </c>
      <c r="J652" s="290">
        <f t="shared" ca="1" si="526"/>
        <v>3.5895195191065765E-2</v>
      </c>
      <c r="K652" s="270">
        <f t="shared" ref="K652:M652" ca="1" si="668">RAND()</f>
        <v>0.37441039926569708</v>
      </c>
      <c r="L652" s="270">
        <f t="shared" ca="1" si="668"/>
        <v>0.23171088191914513</v>
      </c>
      <c r="M652" s="270">
        <f t="shared" ca="1" si="668"/>
        <v>0.54271791597802288</v>
      </c>
      <c r="N652" s="291">
        <f t="shared" ca="1" si="528"/>
        <v>1608849.5762987395</v>
      </c>
      <c r="O652" s="292">
        <f ca="1">(N652-Assumptions!$C$22)/Assumptions!$C$25</f>
        <v>119.07392360438355</v>
      </c>
      <c r="P652" s="11"/>
      <c r="Q652" s="11"/>
      <c r="R652" s="11"/>
      <c r="S652" s="11"/>
      <c r="T652" s="11"/>
    </row>
    <row r="653" spans="1:20" ht="15.75" customHeight="1" x14ac:dyDescent="0.2">
      <c r="A653" s="317"/>
      <c r="B653" s="264"/>
      <c r="C653" s="264"/>
      <c r="D653" s="264"/>
      <c r="E653" s="264"/>
      <c r="F653" s="264"/>
      <c r="G653" s="264"/>
      <c r="H653" s="264"/>
      <c r="I653" s="286">
        <f t="shared" ca="1" si="525"/>
        <v>8.8675201497779604E-2</v>
      </c>
      <c r="J653" s="286">
        <f t="shared" ca="1" si="526"/>
        <v>4.1224354179371044E-2</v>
      </c>
      <c r="K653" s="264">
        <f t="shared" ref="K653:M653" ca="1" si="669">RAND()</f>
        <v>0.56595663702969123</v>
      </c>
      <c r="L653" s="264">
        <f t="shared" ca="1" si="669"/>
        <v>0.37281250049614589</v>
      </c>
      <c r="M653" s="264">
        <f t="shared" ca="1" si="669"/>
        <v>0.99906285430694453</v>
      </c>
      <c r="N653" s="287">
        <f t="shared" ca="1" si="528"/>
        <v>2431101.3499299977</v>
      </c>
      <c r="O653" s="288">
        <f ca="1">(N653-Assumptions!$C$22)/Assumptions!$C$25</f>
        <v>180.43599626343266</v>
      </c>
      <c r="P653" s="11"/>
      <c r="Q653" s="11"/>
      <c r="R653" s="11"/>
      <c r="S653" s="11"/>
      <c r="T653" s="11"/>
    </row>
    <row r="654" spans="1:20" ht="15.75" customHeight="1" x14ac:dyDescent="0.2">
      <c r="A654" s="289"/>
      <c r="B654" s="270"/>
      <c r="C654" s="270"/>
      <c r="D654" s="270"/>
      <c r="E654" s="270"/>
      <c r="F654" s="270"/>
      <c r="G654" s="270"/>
      <c r="H654" s="270"/>
      <c r="I654" s="290">
        <f t="shared" ca="1" si="525"/>
        <v>0.11060029240902558</v>
      </c>
      <c r="J654" s="290">
        <f t="shared" ca="1" si="526"/>
        <v>4.8501135611637915E-2</v>
      </c>
      <c r="K654" s="270">
        <f t="shared" ref="K654:M654" ca="1" si="670">RAND()</f>
        <v>0.9514779882976131</v>
      </c>
      <c r="L654" s="270">
        <f t="shared" ca="1" si="670"/>
        <v>0.91508651642530658</v>
      </c>
      <c r="M654" s="270">
        <f t="shared" ca="1" si="670"/>
        <v>0.9115833374681811</v>
      </c>
      <c r="N654" s="291">
        <f t="shared" ca="1" si="528"/>
        <v>4012338.2936233175</v>
      </c>
      <c r="O654" s="292">
        <f ca="1">(N654-Assumptions!$C$22)/Assumptions!$C$25</f>
        <v>298.43875325547145</v>
      </c>
      <c r="P654" s="11"/>
      <c r="Q654" s="11"/>
      <c r="R654" s="11"/>
      <c r="S654" s="11"/>
      <c r="T654" s="11"/>
    </row>
    <row r="655" spans="1:20" ht="15.75" customHeight="1" x14ac:dyDescent="0.2">
      <c r="A655" s="317"/>
      <c r="B655" s="264"/>
      <c r="C655" s="264"/>
      <c r="D655" s="264"/>
      <c r="E655" s="264"/>
      <c r="F655" s="264"/>
      <c r="G655" s="264"/>
      <c r="H655" s="264"/>
      <c r="I655" s="286">
        <f t="shared" ca="1" si="525"/>
        <v>9.5474022424935814E-2</v>
      </c>
      <c r="J655" s="286">
        <f t="shared" ca="1" si="526"/>
        <v>4.3868246389678477E-2</v>
      </c>
      <c r="K655" s="264">
        <f t="shared" ref="K655:M655" ca="1" si="671">RAND()</f>
        <v>0.44670237884225628</v>
      </c>
      <c r="L655" s="264">
        <f t="shared" ca="1" si="671"/>
        <v>0.96932794515170928</v>
      </c>
      <c r="M655" s="264">
        <f t="shared" ca="1" si="671"/>
        <v>0.40303180074837952</v>
      </c>
      <c r="N655" s="287">
        <f t="shared" ca="1" si="528"/>
        <v>2736607.3411901151</v>
      </c>
      <c r="O655" s="288">
        <f ca="1">(N655-Assumptions!$C$22)/Assumptions!$C$25</f>
        <v>203.23495083508323</v>
      </c>
      <c r="P655" s="11"/>
      <c r="Q655" s="11"/>
      <c r="R655" s="11"/>
      <c r="S655" s="11"/>
      <c r="T655" s="11"/>
    </row>
    <row r="656" spans="1:20" ht="15.75" customHeight="1" x14ac:dyDescent="0.2">
      <c r="A656" s="289"/>
      <c r="B656" s="270"/>
      <c r="C656" s="270"/>
      <c r="D656" s="270"/>
      <c r="E656" s="270"/>
      <c r="F656" s="270"/>
      <c r="G656" s="270"/>
      <c r="H656" s="270"/>
      <c r="I656" s="290">
        <f t="shared" ca="1" si="525"/>
        <v>9.2585029008816461E-2</v>
      </c>
      <c r="J656" s="290">
        <f t="shared" ca="1" si="526"/>
        <v>4.8045873375855801E-2</v>
      </c>
      <c r="K656" s="270">
        <f t="shared" ref="K656:M656" ca="1" si="672">RAND()</f>
        <v>0.15487713142358328</v>
      </c>
      <c r="L656" s="270">
        <f t="shared" ca="1" si="672"/>
        <v>0.77350233396594947</v>
      </c>
      <c r="M656" s="270">
        <f t="shared" ca="1" si="672"/>
        <v>0.48297990993270967</v>
      </c>
      <c r="N656" s="291">
        <f t="shared" ca="1" si="528"/>
        <v>872222.81520380708</v>
      </c>
      <c r="O656" s="292">
        <f ca="1">(N656-Assumptions!$C$22)/Assumptions!$C$25</f>
        <v>64.10177725401546</v>
      </c>
      <c r="P656" s="11"/>
      <c r="Q656" s="11"/>
      <c r="R656" s="11"/>
      <c r="S656" s="11"/>
      <c r="T656" s="11"/>
    </row>
    <row r="657" spans="1:20" ht="15.75" customHeight="1" x14ac:dyDescent="0.2">
      <c r="A657" s="317"/>
      <c r="B657" s="264"/>
      <c r="C657" s="264"/>
      <c r="D657" s="264"/>
      <c r="E657" s="264"/>
      <c r="F657" s="264"/>
      <c r="G657" s="264"/>
      <c r="H657" s="264"/>
      <c r="I657" s="286">
        <f t="shared" ca="1" si="525"/>
        <v>8.3651564365388981E-2</v>
      </c>
      <c r="J657" s="286">
        <f t="shared" ca="1" si="526"/>
        <v>2.5242259398200059E-2</v>
      </c>
      <c r="K657" s="264">
        <f t="shared" ref="K657:M657" ca="1" si="673">RAND()</f>
        <v>0.61132354655774235</v>
      </c>
      <c r="L657" s="264">
        <f t="shared" ca="1" si="673"/>
        <v>0.72728479683065983</v>
      </c>
      <c r="M657" s="264">
        <f t="shared" ca="1" si="673"/>
        <v>0.22417475049575453</v>
      </c>
      <c r="N657" s="287">
        <f t="shared" ca="1" si="528"/>
        <v>1911008.3494395465</v>
      </c>
      <c r="O657" s="288">
        <f ca="1">(N657-Assumptions!$C$22)/Assumptions!$C$25</f>
        <v>141.62308577907064</v>
      </c>
      <c r="P657" s="11"/>
      <c r="Q657" s="11"/>
      <c r="R657" s="11"/>
      <c r="S657" s="11"/>
      <c r="T657" s="11"/>
    </row>
    <row r="658" spans="1:20" ht="15.75" customHeight="1" x14ac:dyDescent="0.2">
      <c r="A658" s="289"/>
      <c r="B658" s="270"/>
      <c r="C658" s="270"/>
      <c r="D658" s="270"/>
      <c r="E658" s="270"/>
      <c r="F658" s="270"/>
      <c r="G658" s="270"/>
      <c r="H658" s="270"/>
      <c r="I658" s="290">
        <f t="shared" ca="1" si="525"/>
        <v>9.2809140591006173E-2</v>
      </c>
      <c r="J658" s="290">
        <f t="shared" ca="1" si="526"/>
        <v>5.5E-2</v>
      </c>
      <c r="K658" s="270">
        <f t="shared" ref="K658:M658" ca="1" si="674">RAND()</f>
        <v>4.1172398392127052E-2</v>
      </c>
      <c r="L658" s="270">
        <f t="shared" ca="1" si="674"/>
        <v>0.11284256156040184</v>
      </c>
      <c r="M658" s="270">
        <f t="shared" ca="1" si="674"/>
        <v>0.73768543807365095</v>
      </c>
      <c r="N658" s="291">
        <f t="shared" ca="1" si="528"/>
        <v>463940.39947139128</v>
      </c>
      <c r="O658" s="292">
        <f ca="1">(N658-Assumptions!$C$22)/Assumptions!$C$25</f>
        <v>33.632940259059048</v>
      </c>
      <c r="P658" s="11"/>
      <c r="Q658" s="11"/>
      <c r="R658" s="11"/>
      <c r="S658" s="11"/>
      <c r="T658" s="11"/>
    </row>
    <row r="659" spans="1:20" ht="15.75" customHeight="1" x14ac:dyDescent="0.2">
      <c r="A659" s="317"/>
      <c r="B659" s="264"/>
      <c r="C659" s="264"/>
      <c r="D659" s="264"/>
      <c r="E659" s="264"/>
      <c r="F659" s="264"/>
      <c r="G659" s="264"/>
      <c r="H659" s="264"/>
      <c r="I659" s="286">
        <f t="shared" ca="1" si="525"/>
        <v>7.8175025399259732E-2</v>
      </c>
      <c r="J659" s="286">
        <f t="shared" ca="1" si="526"/>
        <v>4.194981643532146E-2</v>
      </c>
      <c r="K659" s="264">
        <f t="shared" ref="K659:M659" ca="1" si="675">RAND()</f>
        <v>0.77624153630866777</v>
      </c>
      <c r="L659" s="264">
        <f t="shared" ca="1" si="675"/>
        <v>0.57498951345367488</v>
      </c>
      <c r="M659" s="264">
        <f t="shared" ca="1" si="675"/>
        <v>8.1700813481849099E-2</v>
      </c>
      <c r="N659" s="287">
        <f t="shared" ca="1" si="528"/>
        <v>3081298.1531279981</v>
      </c>
      <c r="O659" s="288">
        <f ca="1">(N659-Assumptions!$C$22)/Assumptions!$C$25</f>
        <v>228.95814575582077</v>
      </c>
      <c r="P659" s="11"/>
      <c r="Q659" s="11"/>
      <c r="R659" s="11"/>
      <c r="S659" s="11"/>
      <c r="T659" s="11"/>
    </row>
    <row r="660" spans="1:20" ht="15.75" customHeight="1" x14ac:dyDescent="0.2">
      <c r="A660" s="289"/>
      <c r="B660" s="270"/>
      <c r="C660" s="270"/>
      <c r="D660" s="270"/>
      <c r="E660" s="270"/>
      <c r="F660" s="270"/>
      <c r="G660" s="270"/>
      <c r="H660" s="270"/>
      <c r="I660" s="290">
        <f t="shared" ca="1" si="525"/>
        <v>6.8932571928376457E-2</v>
      </c>
      <c r="J660" s="290">
        <f t="shared" ca="1" si="526"/>
        <v>4.7772324945106082E-2</v>
      </c>
      <c r="K660" s="270">
        <f t="shared" ref="K660:M660" ca="1" si="676">RAND()</f>
        <v>0.82744101771792566</v>
      </c>
      <c r="L660" s="270">
        <f t="shared" ca="1" si="676"/>
        <v>0.98458387439973194</v>
      </c>
      <c r="M660" s="270">
        <f t="shared" ca="1" si="676"/>
        <v>0.14121353275901227</v>
      </c>
      <c r="N660" s="291">
        <f t="shared" ca="1" si="528"/>
        <v>9817027.0130412318</v>
      </c>
      <c r="O660" s="292">
        <f ca="1">(N660-Assumptions!$C$22)/Assumptions!$C$25</f>
        <v>731.62447858516657</v>
      </c>
      <c r="P660" s="11"/>
      <c r="Q660" s="11"/>
      <c r="R660" s="11"/>
      <c r="S660" s="11"/>
      <c r="T660" s="11"/>
    </row>
    <row r="661" spans="1:20" ht="15.75" customHeight="1" x14ac:dyDescent="0.2">
      <c r="A661" s="317"/>
      <c r="B661" s="264"/>
      <c r="C661" s="264"/>
      <c r="D661" s="264"/>
      <c r="E661" s="264"/>
      <c r="F661" s="264"/>
      <c r="G661" s="264"/>
      <c r="H661" s="264"/>
      <c r="I661" s="286">
        <f t="shared" ca="1" si="525"/>
        <v>9.8849870979580687E-2</v>
      </c>
      <c r="J661" s="286">
        <f t="shared" ca="1" si="526"/>
        <v>3.5688333761325401E-2</v>
      </c>
      <c r="K661" s="264">
        <f t="shared" ref="K661:M661" ca="1" si="677">RAND()</f>
        <v>0.97642622400554646</v>
      </c>
      <c r="L661" s="264">
        <f t="shared" ca="1" si="677"/>
        <v>0.47942217913929386</v>
      </c>
      <c r="M661" s="264">
        <f t="shared" ca="1" si="677"/>
        <v>0.94706369044765648</v>
      </c>
      <c r="N661" s="287">
        <f t="shared" ca="1" si="528"/>
        <v>3476146.3767506257</v>
      </c>
      <c r="O661" s="288">
        <f ca="1">(N661-Assumptions!$C$22)/Assumptions!$C$25</f>
        <v>258.42443110079296</v>
      </c>
      <c r="P661" s="11"/>
      <c r="Q661" s="11"/>
      <c r="R661" s="11"/>
      <c r="S661" s="11"/>
      <c r="T661" s="11"/>
    </row>
    <row r="662" spans="1:20" ht="15.75" customHeight="1" x14ac:dyDescent="0.2">
      <c r="A662" s="289"/>
      <c r="B662" s="270"/>
      <c r="C662" s="270"/>
      <c r="D662" s="270"/>
      <c r="E662" s="270"/>
      <c r="F662" s="270"/>
      <c r="G662" s="270"/>
      <c r="H662" s="270"/>
      <c r="I662" s="290">
        <f t="shared" ca="1" si="525"/>
        <v>8.7984545729922883E-2</v>
      </c>
      <c r="J662" s="290">
        <f t="shared" ca="1" si="526"/>
        <v>5.5E-2</v>
      </c>
      <c r="K662" s="270">
        <f t="shared" ref="K662:M662" ca="1" si="678">RAND()</f>
        <v>0.72567046956376935</v>
      </c>
      <c r="L662" s="270">
        <f t="shared" ca="1" si="678"/>
        <v>0.65895018644844205</v>
      </c>
      <c r="M662" s="270">
        <f t="shared" ca="1" si="678"/>
        <v>0.99691516043739992</v>
      </c>
      <c r="N662" s="291">
        <f t="shared" ca="1" si="528"/>
        <v>3497329.3225152739</v>
      </c>
      <c r="O662" s="292">
        <f ca="1">(N662-Assumptions!$C$22)/Assumptions!$C$25</f>
        <v>260.00524794890106</v>
      </c>
      <c r="P662" s="11"/>
      <c r="Q662" s="11"/>
      <c r="R662" s="11"/>
      <c r="S662" s="11"/>
      <c r="T662" s="11"/>
    </row>
    <row r="663" spans="1:20" ht="15.75" customHeight="1" x14ac:dyDescent="0.2">
      <c r="A663" s="317"/>
      <c r="B663" s="264"/>
      <c r="C663" s="264"/>
      <c r="D663" s="264"/>
      <c r="E663" s="264"/>
      <c r="F663" s="264"/>
      <c r="G663" s="264"/>
      <c r="H663" s="264"/>
      <c r="I663" s="286">
        <f t="shared" ca="1" si="525"/>
        <v>7.2794358108874746E-2</v>
      </c>
      <c r="J663" s="286">
        <f t="shared" ca="1" si="526"/>
        <v>3.6408854306331034E-2</v>
      </c>
      <c r="K663" s="264">
        <f t="shared" ref="K663:M663" ca="1" si="679">RAND()</f>
        <v>0.96656620802532867</v>
      </c>
      <c r="L663" s="264">
        <f t="shared" ca="1" si="679"/>
        <v>2.496829977622117E-2</v>
      </c>
      <c r="M663" s="264">
        <f t="shared" ca="1" si="679"/>
        <v>0.79904311321695931</v>
      </c>
      <c r="N663" s="287">
        <f t="shared" ca="1" si="528"/>
        <v>5345939.9762460589</v>
      </c>
      <c r="O663" s="288">
        <f ca="1">(N663-Assumptions!$C$22)/Assumptions!$C$25</f>
        <v>397.96126688403427</v>
      </c>
      <c r="P663" s="11"/>
      <c r="Q663" s="11"/>
      <c r="R663" s="11"/>
      <c r="S663" s="11"/>
      <c r="T663" s="11"/>
    </row>
    <row r="664" spans="1:20" ht="15.75" customHeight="1" x14ac:dyDescent="0.2">
      <c r="A664" s="289"/>
      <c r="B664" s="270"/>
      <c r="C664" s="270"/>
      <c r="D664" s="270"/>
      <c r="E664" s="270"/>
      <c r="F664" s="270"/>
      <c r="G664" s="270"/>
      <c r="H664" s="270"/>
      <c r="I664" s="290">
        <f t="shared" ca="1" si="525"/>
        <v>7.2397126688346886E-2</v>
      </c>
      <c r="J664" s="290">
        <f t="shared" ca="1" si="526"/>
        <v>2.9600839616650207E-2</v>
      </c>
      <c r="K664" s="270">
        <f t="shared" ref="K664:M664" ca="1" si="680">RAND()</f>
        <v>0.7470158952022341</v>
      </c>
      <c r="L664" s="270">
        <f t="shared" ca="1" si="680"/>
        <v>0.20258502359994091</v>
      </c>
      <c r="M664" s="270">
        <f t="shared" ca="1" si="680"/>
        <v>0.86873501771405726</v>
      </c>
      <c r="N664" s="291">
        <f t="shared" ca="1" si="528"/>
        <v>2110318.3414588268</v>
      </c>
      <c r="O664" s="292">
        <f ca="1">(N664-Assumptions!$C$22)/Assumptions!$C$25</f>
        <v>156.49696578050947</v>
      </c>
      <c r="P664" s="11"/>
      <c r="Q664" s="11"/>
      <c r="R664" s="11"/>
      <c r="S664" s="11"/>
      <c r="T664" s="11"/>
    </row>
    <row r="665" spans="1:20" ht="15.75" customHeight="1" x14ac:dyDescent="0.2">
      <c r="A665" s="317"/>
      <c r="B665" s="264"/>
      <c r="C665" s="264"/>
      <c r="D665" s="264"/>
      <c r="E665" s="264"/>
      <c r="F665" s="264"/>
      <c r="G665" s="264"/>
      <c r="H665" s="264"/>
      <c r="I665" s="286">
        <f t="shared" ca="1" si="525"/>
        <v>8.613131044771398E-2</v>
      </c>
      <c r="J665" s="286">
        <f t="shared" ca="1" si="526"/>
        <v>5.0556833800013502E-2</v>
      </c>
      <c r="K665" s="264">
        <f t="shared" ref="K665:M665" ca="1" si="681">RAND()</f>
        <v>0.32265774672015257</v>
      </c>
      <c r="L665" s="264">
        <f t="shared" ca="1" si="681"/>
        <v>0.39219513051436317</v>
      </c>
      <c r="M665" s="264">
        <f t="shared" ca="1" si="681"/>
        <v>0.72725621986650091</v>
      </c>
      <c r="N665" s="287">
        <f t="shared" ca="1" si="528"/>
        <v>3171952.2782962155</v>
      </c>
      <c r="O665" s="288">
        <f ca="1">(N665-Assumptions!$C$22)/Assumptions!$C$25</f>
        <v>235.7233789773295</v>
      </c>
      <c r="P665" s="11"/>
      <c r="Q665" s="11"/>
      <c r="R665" s="11"/>
      <c r="S665" s="11"/>
      <c r="T665" s="11"/>
    </row>
    <row r="666" spans="1:20" ht="15.75" customHeight="1" x14ac:dyDescent="0.2">
      <c r="A666" s="289"/>
      <c r="B666" s="270"/>
      <c r="C666" s="270"/>
      <c r="D666" s="270"/>
      <c r="E666" s="270"/>
      <c r="F666" s="270"/>
      <c r="G666" s="270"/>
      <c r="H666" s="270"/>
      <c r="I666" s="290">
        <f t="shared" ca="1" si="525"/>
        <v>9.463302199498845E-2</v>
      </c>
      <c r="J666" s="290">
        <f t="shared" ca="1" si="526"/>
        <v>5.4569421043274967E-2</v>
      </c>
      <c r="K666" s="270">
        <f t="shared" ref="K666:M666" ca="1" si="682">RAND()</f>
        <v>0.56884700821599898</v>
      </c>
      <c r="L666" s="270">
        <f t="shared" ca="1" si="682"/>
        <v>9.0884389222497752E-2</v>
      </c>
      <c r="M666" s="270">
        <f t="shared" ca="1" si="682"/>
        <v>8.4174177734519184E-2</v>
      </c>
      <c r="N666" s="291">
        <f t="shared" ca="1" si="528"/>
        <v>2223812.0054787053</v>
      </c>
      <c r="O666" s="292">
        <f ca="1">(N666-Assumptions!$C$22)/Assumptions!$C$25</f>
        <v>164.96664219990339</v>
      </c>
      <c r="P666" s="11"/>
      <c r="Q666" s="11"/>
      <c r="R666" s="11"/>
      <c r="S666" s="11"/>
      <c r="T666" s="11"/>
    </row>
    <row r="667" spans="1:20" ht="15.75" customHeight="1" x14ac:dyDescent="0.2">
      <c r="A667" s="317"/>
      <c r="B667" s="264"/>
      <c r="C667" s="264"/>
      <c r="D667" s="264"/>
      <c r="E667" s="264"/>
      <c r="F667" s="264"/>
      <c r="G667" s="264"/>
      <c r="H667" s="264"/>
      <c r="I667" s="286">
        <f t="shared" ca="1" si="525"/>
        <v>8.6546179367556472E-2</v>
      </c>
      <c r="J667" s="286">
        <f t="shared" ca="1" si="526"/>
        <v>3.743930858193692E-2</v>
      </c>
      <c r="K667" s="264">
        <f t="shared" ref="K667:M667" ca="1" si="683">RAND()</f>
        <v>0.71878811225600225</v>
      </c>
      <c r="L667" s="264">
        <f t="shared" ca="1" si="683"/>
        <v>0.8781705088291184</v>
      </c>
      <c r="M667" s="264">
        <f t="shared" ca="1" si="683"/>
        <v>6.9238130465516745E-2</v>
      </c>
      <c r="N667" s="287">
        <f t="shared" ca="1" si="528"/>
        <v>2875865.2971888073</v>
      </c>
      <c r="O667" s="288">
        <f ca="1">(N667-Assumptions!$C$22)/Assumptions!$C$25</f>
        <v>213.62733561110502</v>
      </c>
      <c r="P667" s="11"/>
      <c r="Q667" s="11"/>
      <c r="R667" s="11"/>
      <c r="S667" s="11"/>
      <c r="T667" s="11"/>
    </row>
    <row r="668" spans="1:20" ht="15.75" customHeight="1" x14ac:dyDescent="0.2">
      <c r="A668" s="289"/>
      <c r="B668" s="270"/>
      <c r="C668" s="270"/>
      <c r="D668" s="270"/>
      <c r="E668" s="270"/>
      <c r="F668" s="270"/>
      <c r="G668" s="270"/>
      <c r="H668" s="270"/>
      <c r="I668" s="290">
        <f t="shared" ca="1" si="525"/>
        <v>9.6661619932236084E-2</v>
      </c>
      <c r="J668" s="290">
        <f t="shared" ca="1" si="526"/>
        <v>3.6716825118272879E-2</v>
      </c>
      <c r="K668" s="270">
        <f t="shared" ref="K668:M668" ca="1" si="684">RAND()</f>
        <v>0.74084240109755195</v>
      </c>
      <c r="L668" s="270">
        <f t="shared" ca="1" si="684"/>
        <v>0.77150793875295132</v>
      </c>
      <c r="M668" s="270">
        <f t="shared" ca="1" si="684"/>
        <v>4.958880725243997E-2</v>
      </c>
      <c r="N668" s="291">
        <f t="shared" ca="1" si="528"/>
        <v>1862057.7453583761</v>
      </c>
      <c r="O668" s="292">
        <f ca="1">(N668-Assumptions!$C$22)/Assumptions!$C$25</f>
        <v>137.97005562375941</v>
      </c>
      <c r="P668" s="11"/>
      <c r="Q668" s="11"/>
      <c r="R668" s="11"/>
      <c r="S668" s="11"/>
      <c r="T668" s="11"/>
    </row>
    <row r="669" spans="1:20" ht="15.75" customHeight="1" x14ac:dyDescent="0.2">
      <c r="A669" s="317"/>
      <c r="B669" s="264"/>
      <c r="C669" s="264"/>
      <c r="D669" s="264"/>
      <c r="E669" s="264"/>
      <c r="F669" s="264"/>
      <c r="G669" s="264"/>
      <c r="H669" s="264"/>
      <c r="I669" s="286">
        <f t="shared" ca="1" si="525"/>
        <v>7.2268945250986774E-2</v>
      </c>
      <c r="J669" s="286">
        <f t="shared" ca="1" si="526"/>
        <v>3.5761529294251929E-2</v>
      </c>
      <c r="K669" s="264">
        <f t="shared" ref="K669:M669" ca="1" si="685">RAND()</f>
        <v>0.38957952236320903</v>
      </c>
      <c r="L669" s="264">
        <f t="shared" ca="1" si="685"/>
        <v>0.79075020569004939</v>
      </c>
      <c r="M669" s="264">
        <f t="shared" ca="1" si="685"/>
        <v>0.61961555682857505</v>
      </c>
      <c r="N669" s="287">
        <f t="shared" ca="1" si="528"/>
        <v>3090893.7073387238</v>
      </c>
      <c r="O669" s="288">
        <f ca="1">(N669-Assumptions!$C$22)/Assumptions!$C$25</f>
        <v>229.67423189094953</v>
      </c>
      <c r="P669" s="11"/>
      <c r="Q669" s="11"/>
      <c r="R669" s="11"/>
      <c r="S669" s="11"/>
      <c r="T669" s="11"/>
    </row>
    <row r="670" spans="1:20" ht="15.75" customHeight="1" x14ac:dyDescent="0.2">
      <c r="A670" s="289"/>
      <c r="B670" s="270"/>
      <c r="C670" s="270"/>
      <c r="D670" s="270"/>
      <c r="E670" s="270"/>
      <c r="F670" s="270"/>
      <c r="G670" s="270"/>
      <c r="H670" s="270"/>
      <c r="I670" s="290">
        <f t="shared" ca="1" si="525"/>
        <v>0.11320758761176766</v>
      </c>
      <c r="J670" s="290">
        <f t="shared" ca="1" si="526"/>
        <v>5.0081323992537286E-2</v>
      </c>
      <c r="K670" s="270">
        <f t="shared" ref="K670:M670" ca="1" si="686">RAND()</f>
        <v>0.24090271974659283</v>
      </c>
      <c r="L670" s="270">
        <f t="shared" ca="1" si="686"/>
        <v>0.32349631670186429</v>
      </c>
      <c r="M670" s="270">
        <f t="shared" ca="1" si="686"/>
        <v>0.67714548981101264</v>
      </c>
      <c r="N670" s="291">
        <f t="shared" ca="1" si="528"/>
        <v>1787537.1641272625</v>
      </c>
      <c r="O670" s="292">
        <f ca="1">(N670-Assumptions!$C$22)/Assumptions!$C$25</f>
        <v>132.40881821845244</v>
      </c>
      <c r="P670" s="11"/>
      <c r="Q670" s="11"/>
      <c r="R670" s="11"/>
      <c r="S670" s="11"/>
      <c r="T670" s="11"/>
    </row>
    <row r="671" spans="1:20" ht="15.75" customHeight="1" x14ac:dyDescent="0.2">
      <c r="A671" s="317"/>
      <c r="B671" s="264"/>
      <c r="C671" s="264"/>
      <c r="D671" s="264"/>
      <c r="E671" s="264"/>
      <c r="F671" s="264"/>
      <c r="G671" s="264"/>
      <c r="H671" s="264"/>
      <c r="I671" s="286">
        <f t="shared" ca="1" si="525"/>
        <v>8.003251758594708E-2</v>
      </c>
      <c r="J671" s="286">
        <f t="shared" ca="1" si="526"/>
        <v>3.039968903728215E-2</v>
      </c>
      <c r="K671" s="264">
        <f t="shared" ref="K671:M671" ca="1" si="687">RAND()</f>
        <v>0.47176768348625842</v>
      </c>
      <c r="L671" s="264">
        <f t="shared" ca="1" si="687"/>
        <v>0.91810555603653743</v>
      </c>
      <c r="M671" s="264">
        <f t="shared" ca="1" si="687"/>
        <v>0.13425516466140308</v>
      </c>
      <c r="N671" s="287">
        <f t="shared" ca="1" si="528"/>
        <v>2845389.8291818579</v>
      </c>
      <c r="O671" s="288">
        <f ca="1">(N671-Assumptions!$C$22)/Assumptions!$C$25</f>
        <v>211.35304695386998</v>
      </c>
      <c r="P671" s="11"/>
      <c r="Q671" s="11"/>
      <c r="R671" s="11"/>
      <c r="S671" s="11"/>
      <c r="T671" s="11"/>
    </row>
    <row r="672" spans="1:20" ht="15.75" customHeight="1" x14ac:dyDescent="0.2">
      <c r="A672" s="289"/>
      <c r="B672" s="270"/>
      <c r="C672" s="270"/>
      <c r="D672" s="270"/>
      <c r="E672" s="270"/>
      <c r="F672" s="270"/>
      <c r="G672" s="270"/>
      <c r="H672" s="270"/>
      <c r="I672" s="290">
        <f t="shared" ca="1" si="525"/>
        <v>9.1003070633342079E-2</v>
      </c>
      <c r="J672" s="290">
        <f t="shared" ca="1" si="526"/>
        <v>3.6742724300081679E-2</v>
      </c>
      <c r="K672" s="270">
        <f t="shared" ref="K672:M672" ca="1" si="688">RAND()</f>
        <v>0.8550615789182916</v>
      </c>
      <c r="L672" s="270">
        <f t="shared" ca="1" si="688"/>
        <v>0.91340237750165276</v>
      </c>
      <c r="M672" s="270">
        <f t="shared" ca="1" si="688"/>
        <v>0.23398595735525585</v>
      </c>
      <c r="N672" s="291">
        <f t="shared" ca="1" si="528"/>
        <v>4523112.9528487781</v>
      </c>
      <c r="O672" s="292">
        <f ca="1">(N672-Assumptions!$C$22)/Assumptions!$C$25</f>
        <v>336.55626513796852</v>
      </c>
      <c r="P672" s="11"/>
      <c r="Q672" s="11"/>
      <c r="R672" s="11"/>
      <c r="S672" s="11"/>
      <c r="T672" s="11"/>
    </row>
    <row r="673" spans="1:20" ht="15.75" customHeight="1" x14ac:dyDescent="0.2">
      <c r="A673" s="317"/>
      <c r="B673" s="264"/>
      <c r="C673" s="264"/>
      <c r="D673" s="264"/>
      <c r="E673" s="264"/>
      <c r="F673" s="264"/>
      <c r="G673" s="264"/>
      <c r="H673" s="264"/>
      <c r="I673" s="286">
        <f t="shared" ca="1" si="525"/>
        <v>8.4893185220687783E-2</v>
      </c>
      <c r="J673" s="286">
        <f t="shared" ca="1" si="526"/>
        <v>2.6869610389046502E-2</v>
      </c>
      <c r="K673" s="264">
        <f t="shared" ref="K673:M673" ca="1" si="689">RAND()</f>
        <v>7.2860381951068365E-2</v>
      </c>
      <c r="L673" s="264">
        <f t="shared" ca="1" si="689"/>
        <v>0.83280992459207226</v>
      </c>
      <c r="M673" s="264">
        <f t="shared" ca="1" si="689"/>
        <v>0.5091144817988158</v>
      </c>
      <c r="N673" s="287">
        <f t="shared" ca="1" si="528"/>
        <v>1179729.8594620994</v>
      </c>
      <c r="O673" s="288">
        <f ca="1">(N673-Assumptions!$C$22)/Assumptions!$C$25</f>
        <v>87.05006413896264</v>
      </c>
      <c r="P673" s="11"/>
      <c r="Q673" s="11"/>
      <c r="R673" s="11"/>
      <c r="S673" s="11"/>
      <c r="T673" s="11"/>
    </row>
    <row r="674" spans="1:20" ht="15.75" customHeight="1" x14ac:dyDescent="0.2">
      <c r="A674" s="289"/>
      <c r="B674" s="270"/>
      <c r="C674" s="270"/>
      <c r="D674" s="270"/>
      <c r="E674" s="270"/>
      <c r="F674" s="270"/>
      <c r="G674" s="270"/>
      <c r="H674" s="270"/>
      <c r="I674" s="290">
        <f t="shared" ca="1" si="525"/>
        <v>0.10505485259207223</v>
      </c>
      <c r="J674" s="290">
        <f t="shared" ca="1" si="526"/>
        <v>4.5685671220230546E-2</v>
      </c>
      <c r="K674" s="270">
        <f t="shared" ref="K674:M674" ca="1" si="690">RAND()</f>
        <v>0.77859205965225164</v>
      </c>
      <c r="L674" s="270">
        <f t="shared" ca="1" si="690"/>
        <v>0.55999906797542498</v>
      </c>
      <c r="M674" s="270">
        <f t="shared" ca="1" si="690"/>
        <v>0.49796052980385108</v>
      </c>
      <c r="N674" s="291">
        <f t="shared" ca="1" si="528"/>
        <v>1880111.3119305966</v>
      </c>
      <c r="O674" s="292">
        <f ca="1">(N674-Assumptions!$C$22)/Assumptions!$C$25</f>
        <v>139.31733671123854</v>
      </c>
      <c r="P674" s="11"/>
      <c r="Q674" s="11"/>
      <c r="R674" s="11"/>
      <c r="S674" s="11"/>
      <c r="T674" s="11"/>
    </row>
    <row r="675" spans="1:20" ht="15.75" customHeight="1" x14ac:dyDescent="0.2">
      <c r="A675" s="317"/>
      <c r="B675" s="264"/>
      <c r="C675" s="264"/>
      <c r="D675" s="264"/>
      <c r="E675" s="264"/>
      <c r="F675" s="264"/>
      <c r="G675" s="264"/>
      <c r="H675" s="264"/>
      <c r="I675" s="286">
        <f t="shared" ca="1" si="525"/>
        <v>9.5359295551669943E-2</v>
      </c>
      <c r="J675" s="286">
        <f t="shared" ca="1" si="526"/>
        <v>3.3163525012565039E-2</v>
      </c>
      <c r="K675" s="264">
        <f t="shared" ref="K675:M675" ca="1" si="691">RAND()</f>
        <v>0.51235663031171041</v>
      </c>
      <c r="L675" s="264">
        <f t="shared" ca="1" si="691"/>
        <v>0.59404122505040025</v>
      </c>
      <c r="M675" s="264">
        <f t="shared" ca="1" si="691"/>
        <v>0.20275051421886403</v>
      </c>
      <c r="N675" s="287">
        <f t="shared" ca="1" si="528"/>
        <v>1794666.5586702318</v>
      </c>
      <c r="O675" s="288">
        <f ca="1">(N675-Assumptions!$C$22)/Assumptions!$C$25</f>
        <v>132.94086258733074</v>
      </c>
      <c r="P675" s="11"/>
      <c r="Q675" s="11"/>
      <c r="R675" s="11"/>
      <c r="S675" s="11"/>
      <c r="T675" s="11"/>
    </row>
    <row r="676" spans="1:20" ht="15.75" customHeight="1" x14ac:dyDescent="0.2">
      <c r="A676" s="289"/>
      <c r="B676" s="270"/>
      <c r="C676" s="270"/>
      <c r="D676" s="270"/>
      <c r="E676" s="270"/>
      <c r="F676" s="270"/>
      <c r="G676" s="270"/>
      <c r="H676" s="270"/>
      <c r="I676" s="290">
        <f t="shared" ca="1" si="525"/>
        <v>8.4910497498376605E-2</v>
      </c>
      <c r="J676" s="290">
        <f t="shared" ca="1" si="526"/>
        <v>3.9334591454003386E-2</v>
      </c>
      <c r="K676" s="270">
        <f t="shared" ref="K676:M676" ca="1" si="692">RAND()</f>
        <v>0.48884364901875521</v>
      </c>
      <c r="L676" s="270">
        <f t="shared" ca="1" si="692"/>
        <v>0.40075847134666198</v>
      </c>
      <c r="M676" s="270">
        <f t="shared" ca="1" si="692"/>
        <v>6.3636079940315393E-2</v>
      </c>
      <c r="N676" s="291">
        <f t="shared" ca="1" si="528"/>
        <v>2449115.7535866355</v>
      </c>
      <c r="O676" s="292">
        <f ca="1">(N676-Assumptions!$C$22)/Assumptions!$C$25</f>
        <v>181.7803547452713</v>
      </c>
      <c r="P676" s="11"/>
      <c r="Q676" s="11"/>
      <c r="R676" s="11"/>
      <c r="S676" s="11"/>
      <c r="T676" s="11"/>
    </row>
    <row r="677" spans="1:20" ht="15.75" customHeight="1" x14ac:dyDescent="0.2">
      <c r="A677" s="317"/>
      <c r="B677" s="264"/>
      <c r="C677" s="264"/>
      <c r="D677" s="264"/>
      <c r="E677" s="264"/>
      <c r="F677" s="264"/>
      <c r="G677" s="264"/>
      <c r="H677" s="264"/>
      <c r="I677" s="286">
        <f t="shared" ca="1" si="525"/>
        <v>6.81245192643819E-2</v>
      </c>
      <c r="J677" s="286">
        <f t="shared" ca="1" si="526"/>
        <v>2.1046410526633669E-2</v>
      </c>
      <c r="K677" s="264">
        <f t="shared" ref="K677:M677" ca="1" si="693">RAND()</f>
        <v>0.81236161385425854</v>
      </c>
      <c r="L677" s="264">
        <f t="shared" ca="1" si="693"/>
        <v>0.32581055152046479</v>
      </c>
      <c r="M677" s="264">
        <f t="shared" ca="1" si="693"/>
        <v>0.63879611206130182</v>
      </c>
      <c r="N677" s="287">
        <f t="shared" ca="1" si="528"/>
        <v>4610241.9543029182</v>
      </c>
      <c r="O677" s="288">
        <f ca="1">(N677-Assumptions!$C$22)/Assumptions!$C$25</f>
        <v>343.05842942559093</v>
      </c>
      <c r="P677" s="11"/>
      <c r="Q677" s="11"/>
      <c r="R677" s="11"/>
      <c r="S677" s="11"/>
      <c r="T677" s="11"/>
    </row>
    <row r="678" spans="1:20" ht="15.75" customHeight="1" x14ac:dyDescent="0.2">
      <c r="A678" s="289"/>
      <c r="B678" s="270"/>
      <c r="C678" s="270"/>
      <c r="D678" s="270"/>
      <c r="E678" s="270"/>
      <c r="F678" s="270"/>
      <c r="G678" s="270"/>
      <c r="H678" s="270"/>
      <c r="I678" s="290">
        <f t="shared" ca="1" si="525"/>
        <v>9.3347448172396319E-2</v>
      </c>
      <c r="J678" s="290">
        <f t="shared" ca="1" si="526"/>
        <v>3.2646644166329487E-2</v>
      </c>
      <c r="K678" s="270">
        <f t="shared" ref="K678:M678" ca="1" si="694">RAND()</f>
        <v>0.4846071876310295</v>
      </c>
      <c r="L678" s="270">
        <f t="shared" ca="1" si="694"/>
        <v>7.7298068887175719E-2</v>
      </c>
      <c r="M678" s="270">
        <f t="shared" ca="1" si="694"/>
        <v>0.56706619386002999</v>
      </c>
      <c r="N678" s="291">
        <f t="shared" ca="1" si="528"/>
        <v>1467755.135009808</v>
      </c>
      <c r="O678" s="292">
        <f ca="1">(N678-Assumptions!$C$22)/Assumptions!$C$25</f>
        <v>108.54448768729911</v>
      </c>
      <c r="P678" s="11"/>
      <c r="Q678" s="11"/>
      <c r="R678" s="11"/>
      <c r="S678" s="11"/>
      <c r="T678" s="11"/>
    </row>
    <row r="679" spans="1:20" ht="15.75" customHeight="1" x14ac:dyDescent="0.2">
      <c r="A679" s="317"/>
      <c r="B679" s="264"/>
      <c r="C679" s="264"/>
      <c r="D679" s="264"/>
      <c r="E679" s="264"/>
      <c r="F679" s="264"/>
      <c r="G679" s="264"/>
      <c r="H679" s="264"/>
      <c r="I679" s="286">
        <f t="shared" ca="1" si="525"/>
        <v>9.3755285064181487E-2</v>
      </c>
      <c r="J679" s="286">
        <f t="shared" ca="1" si="526"/>
        <v>4.9840771741565426E-2</v>
      </c>
      <c r="K679" s="264">
        <f t="shared" ref="K679:M679" ca="1" si="695">RAND()</f>
        <v>0.54875115347007786</v>
      </c>
      <c r="L679" s="264">
        <f t="shared" ca="1" si="695"/>
        <v>0.32849073525691896</v>
      </c>
      <c r="M679" s="264">
        <f t="shared" ca="1" si="695"/>
        <v>0.66290257698790545</v>
      </c>
      <c r="N679" s="287">
        <f t="shared" ca="1" si="528"/>
        <v>2569550.1034678654</v>
      </c>
      <c r="O679" s="288">
        <f ca="1">(N679-Assumptions!$C$22)/Assumptions!$C$25</f>
        <v>190.76799279610935</v>
      </c>
      <c r="P679" s="11"/>
      <c r="Q679" s="11"/>
      <c r="R679" s="11"/>
      <c r="S679" s="11"/>
      <c r="T679" s="11"/>
    </row>
    <row r="680" spans="1:20" ht="15.75" customHeight="1" x14ac:dyDescent="0.2">
      <c r="A680" s="289"/>
      <c r="B680" s="270"/>
      <c r="C680" s="270"/>
      <c r="D680" s="270"/>
      <c r="E680" s="270"/>
      <c r="F680" s="270"/>
      <c r="G680" s="270"/>
      <c r="H680" s="270"/>
      <c r="I680" s="290">
        <f t="shared" ca="1" si="525"/>
        <v>0.11259386132988956</v>
      </c>
      <c r="J680" s="290">
        <f t="shared" ca="1" si="526"/>
        <v>5.2911687743001458E-2</v>
      </c>
      <c r="K680" s="270">
        <f t="shared" ref="K680:M680" ca="1" si="696">RAND()</f>
        <v>0.19930724008976253</v>
      </c>
      <c r="L680" s="270">
        <f t="shared" ca="1" si="696"/>
        <v>0.42223264266139748</v>
      </c>
      <c r="M680" s="270">
        <f t="shared" ca="1" si="696"/>
        <v>0.70181950911063218</v>
      </c>
      <c r="N680" s="291">
        <f t="shared" ca="1" si="528"/>
        <v>671355.24863649451</v>
      </c>
      <c r="O680" s="292">
        <f ca="1">(N680-Assumptions!$C$22)/Assumptions!$C$25</f>
        <v>49.111660346007049</v>
      </c>
      <c r="P680" s="11"/>
      <c r="Q680" s="11"/>
      <c r="R680" s="11"/>
      <c r="S680" s="11"/>
      <c r="T680" s="11"/>
    </row>
    <row r="681" spans="1:20" ht="15.75" customHeight="1" x14ac:dyDescent="0.2">
      <c r="A681" s="317"/>
      <c r="B681" s="264"/>
      <c r="C681" s="264"/>
      <c r="D681" s="264"/>
      <c r="E681" s="264"/>
      <c r="F681" s="264"/>
      <c r="G681" s="264"/>
      <c r="H681" s="264"/>
      <c r="I681" s="286">
        <f t="shared" ca="1" si="525"/>
        <v>7.8297002583225389E-2</v>
      </c>
      <c r="J681" s="286">
        <f t="shared" ca="1" si="526"/>
        <v>2.2838199895358929E-2</v>
      </c>
      <c r="K681" s="264">
        <f t="shared" ref="K681:M681" ca="1" si="697">RAND()</f>
        <v>0.45239501387367886</v>
      </c>
      <c r="L681" s="264">
        <f t="shared" ca="1" si="697"/>
        <v>0.99234015076625681</v>
      </c>
      <c r="M681" s="264">
        <f t="shared" ca="1" si="697"/>
        <v>0.67271089622115332</v>
      </c>
      <c r="N681" s="287">
        <f t="shared" ca="1" si="528"/>
        <v>2568476.2637631395</v>
      </c>
      <c r="O681" s="288">
        <f ca="1">(N681-Assumptions!$C$22)/Assumptions!$C$25</f>
        <v>190.68785550471191</v>
      </c>
      <c r="P681" s="11"/>
      <c r="Q681" s="11"/>
      <c r="R681" s="11"/>
      <c r="S681" s="11"/>
      <c r="T681" s="11"/>
    </row>
    <row r="682" spans="1:20" ht="15.75" customHeight="1" x14ac:dyDescent="0.2">
      <c r="A682" s="289"/>
      <c r="B682" s="270"/>
      <c r="C682" s="270"/>
      <c r="D682" s="270"/>
      <c r="E682" s="270"/>
      <c r="F682" s="270"/>
      <c r="G682" s="270"/>
      <c r="H682" s="270"/>
      <c r="I682" s="290">
        <f t="shared" ca="1" si="525"/>
        <v>8.1949226321790872E-2</v>
      </c>
      <c r="J682" s="290">
        <f t="shared" ca="1" si="526"/>
        <v>4.3610699273131832E-2</v>
      </c>
      <c r="K682" s="270">
        <f t="shared" ref="K682:M682" ca="1" si="698">RAND()</f>
        <v>0.54385180187692528</v>
      </c>
      <c r="L682" s="270">
        <f t="shared" ca="1" si="698"/>
        <v>0.14828947168826434</v>
      </c>
      <c r="M682" s="270">
        <f t="shared" ca="1" si="698"/>
        <v>6.7293725404704574E-3</v>
      </c>
      <c r="N682" s="291">
        <f t="shared" ca="1" si="528"/>
        <v>2323874.2757657599</v>
      </c>
      <c r="O682" s="292">
        <f ca="1">(N682-Assumptions!$C$22)/Assumptions!$C$25</f>
        <v>172.43397580341491</v>
      </c>
      <c r="P682" s="11"/>
      <c r="Q682" s="11"/>
      <c r="R682" s="11"/>
      <c r="S682" s="11"/>
      <c r="T682" s="11"/>
    </row>
    <row r="683" spans="1:20" ht="15.75" customHeight="1" x14ac:dyDescent="0.2">
      <c r="A683" s="317"/>
      <c r="B683" s="264"/>
      <c r="C683" s="264"/>
      <c r="D683" s="264"/>
      <c r="E683" s="264"/>
      <c r="F683" s="264"/>
      <c r="G683" s="264"/>
      <c r="H683" s="264"/>
      <c r="I683" s="286">
        <f t="shared" ca="1" si="525"/>
        <v>9.9941884782814017E-2</v>
      </c>
      <c r="J683" s="286">
        <f t="shared" ca="1" si="526"/>
        <v>3.3158837921845888E-2</v>
      </c>
      <c r="K683" s="264">
        <f t="shared" ref="K683:M683" ca="1" si="699">RAND()</f>
        <v>0.50642574690109476</v>
      </c>
      <c r="L683" s="264">
        <f t="shared" ca="1" si="699"/>
        <v>0.32003790415077071</v>
      </c>
      <c r="M683" s="264">
        <f t="shared" ca="1" si="699"/>
        <v>0.26529262091294081</v>
      </c>
      <c r="N683" s="287">
        <f t="shared" ca="1" si="528"/>
        <v>1671392.287770811</v>
      </c>
      <c r="O683" s="288">
        <f ca="1">(N683-Assumptions!$C$22)/Assumptions!$C$25</f>
        <v>123.74129013215007</v>
      </c>
      <c r="P683" s="11"/>
      <c r="Q683" s="11"/>
      <c r="R683" s="11"/>
      <c r="S683" s="11"/>
      <c r="T683" s="11"/>
    </row>
    <row r="684" spans="1:20" ht="15.75" customHeight="1" x14ac:dyDescent="0.2">
      <c r="A684" s="289"/>
      <c r="B684" s="270"/>
      <c r="C684" s="270"/>
      <c r="D684" s="270"/>
      <c r="E684" s="270"/>
      <c r="F684" s="270"/>
      <c r="G684" s="270"/>
      <c r="H684" s="270"/>
      <c r="I684" s="290">
        <f t="shared" ca="1" si="525"/>
        <v>0.10428345203506387</v>
      </c>
      <c r="J684" s="290">
        <f t="shared" ca="1" si="526"/>
        <v>4.2256265891538837E-2</v>
      </c>
      <c r="K684" s="270">
        <f t="shared" ref="K684:M684" ca="1" si="700">RAND()</f>
        <v>0.7438939169679073</v>
      </c>
      <c r="L684" s="270">
        <f t="shared" ca="1" si="700"/>
        <v>0.21288882461718528</v>
      </c>
      <c r="M684" s="270">
        <f t="shared" ca="1" si="700"/>
        <v>0.62930487558390247</v>
      </c>
      <c r="N684" s="291">
        <f t="shared" ca="1" si="528"/>
        <v>1456035.5735751288</v>
      </c>
      <c r="O684" s="292">
        <f ca="1">(N684-Assumptions!$C$22)/Assumptions!$C$25</f>
        <v>107.66989355038275</v>
      </c>
      <c r="P684" s="11"/>
      <c r="Q684" s="11"/>
      <c r="R684" s="11"/>
      <c r="S684" s="11"/>
      <c r="T684" s="11"/>
    </row>
    <row r="685" spans="1:20" ht="15.75" customHeight="1" x14ac:dyDescent="0.2">
      <c r="A685" s="317"/>
      <c r="B685" s="264"/>
      <c r="C685" s="264"/>
      <c r="D685" s="264"/>
      <c r="E685" s="264"/>
      <c r="F685" s="264"/>
      <c r="G685" s="264"/>
      <c r="H685" s="264"/>
      <c r="I685" s="286">
        <f t="shared" ca="1" si="525"/>
        <v>0.10433239426335282</v>
      </c>
      <c r="J685" s="286">
        <f t="shared" ca="1" si="526"/>
        <v>3.598127100632087E-2</v>
      </c>
      <c r="K685" s="264">
        <f t="shared" ref="K685:M685" ca="1" si="701">RAND()</f>
        <v>0.219822137726286</v>
      </c>
      <c r="L685" s="264">
        <f t="shared" ca="1" si="701"/>
        <v>0.52887626244101948</v>
      </c>
      <c r="M685" s="264">
        <f t="shared" ca="1" si="701"/>
        <v>0.23140972290023831</v>
      </c>
      <c r="N685" s="287">
        <f t="shared" ca="1" si="528"/>
        <v>1633048.0635631001</v>
      </c>
      <c r="O685" s="288">
        <f ca="1">(N685-Assumptions!$C$22)/Assumptions!$C$25</f>
        <v>120.87978086291791</v>
      </c>
      <c r="P685" s="11"/>
      <c r="Q685" s="11"/>
      <c r="R685" s="11"/>
      <c r="S685" s="11"/>
      <c r="T685" s="11"/>
    </row>
    <row r="686" spans="1:20" ht="15.75" customHeight="1" x14ac:dyDescent="0.2">
      <c r="A686" s="289"/>
      <c r="B686" s="270"/>
      <c r="C686" s="270"/>
      <c r="D686" s="270"/>
      <c r="E686" s="270"/>
      <c r="F686" s="270"/>
      <c r="G686" s="270"/>
      <c r="H686" s="270"/>
      <c r="I686" s="290">
        <f t="shared" ca="1" si="525"/>
        <v>0.12747605354416075</v>
      </c>
      <c r="J686" s="290">
        <f t="shared" ca="1" si="526"/>
        <v>3.5998051499901956E-2</v>
      </c>
      <c r="K686" s="270">
        <f t="shared" ref="K686:M686" ca="1" si="702">RAND()</f>
        <v>0.93434780845928511</v>
      </c>
      <c r="L686" s="270">
        <f t="shared" ca="1" si="702"/>
        <v>0.4777299250788577</v>
      </c>
      <c r="M686" s="270">
        <f t="shared" ca="1" si="702"/>
        <v>0.33922107612669083</v>
      </c>
      <c r="N686" s="291">
        <f t="shared" ca="1" si="528"/>
        <v>2359273.2070489791</v>
      </c>
      <c r="O686" s="292">
        <f ca="1">(N686-Assumptions!$C$22)/Assumptions!$C$25</f>
        <v>175.07568709320739</v>
      </c>
      <c r="P686" s="11"/>
      <c r="Q686" s="11"/>
      <c r="R686" s="11"/>
      <c r="S686" s="11"/>
      <c r="T686" s="11"/>
    </row>
    <row r="687" spans="1:20" ht="15.75" customHeight="1" x14ac:dyDescent="0.2">
      <c r="A687" s="317"/>
      <c r="B687" s="264"/>
      <c r="C687" s="264"/>
      <c r="D687" s="264"/>
      <c r="E687" s="264"/>
      <c r="F687" s="264"/>
      <c r="G687" s="264"/>
      <c r="H687" s="264"/>
      <c r="I687" s="286">
        <f t="shared" ca="1" si="525"/>
        <v>9.4269621633431638E-2</v>
      </c>
      <c r="J687" s="286">
        <f t="shared" ca="1" si="526"/>
        <v>4.901465184243347E-2</v>
      </c>
      <c r="K687" s="264">
        <f t="shared" ref="K687:M687" ca="1" si="703">RAND()</f>
        <v>0.39248622698640168</v>
      </c>
      <c r="L687" s="264">
        <f t="shared" ca="1" si="703"/>
        <v>0.12999201913851655</v>
      </c>
      <c r="M687" s="264">
        <f t="shared" ca="1" si="703"/>
        <v>0.68823940564159602</v>
      </c>
      <c r="N687" s="287">
        <f t="shared" ca="1" si="528"/>
        <v>1995665.6687837054</v>
      </c>
      <c r="O687" s="288">
        <f ca="1">(N687-Assumptions!$C$22)/Assumptions!$C$25</f>
        <v>147.94079617788847</v>
      </c>
      <c r="P687" s="11"/>
      <c r="Q687" s="11"/>
      <c r="R687" s="11"/>
      <c r="S687" s="11"/>
      <c r="T687" s="11"/>
    </row>
    <row r="688" spans="1:20" ht="15.75" customHeight="1" x14ac:dyDescent="0.2">
      <c r="A688" s="289"/>
      <c r="B688" s="270"/>
      <c r="C688" s="270"/>
      <c r="D688" s="270"/>
      <c r="E688" s="270"/>
      <c r="F688" s="270"/>
      <c r="G688" s="270"/>
      <c r="H688" s="270"/>
      <c r="I688" s="290">
        <f t="shared" ca="1" si="525"/>
        <v>7.427540118080371E-2</v>
      </c>
      <c r="J688" s="290">
        <f t="shared" ca="1" si="526"/>
        <v>5.5E-2</v>
      </c>
      <c r="K688" s="270">
        <f t="shared" ref="K688:M688" ca="1" si="704">RAND()</f>
        <v>0.62878420667080392</v>
      </c>
      <c r="L688" s="270">
        <f t="shared" ca="1" si="704"/>
        <v>0.37401567068101804</v>
      </c>
      <c r="M688" s="270">
        <f t="shared" ca="1" si="704"/>
        <v>0.81911674436750925</v>
      </c>
      <c r="N688" s="291">
        <f t="shared" ca="1" si="528"/>
        <v>4513621.6900747614</v>
      </c>
      <c r="O688" s="292">
        <f ca="1">(N688-Assumptions!$C$22)/Assumptions!$C$25</f>
        <v>335.84796194587773</v>
      </c>
      <c r="P688" s="11"/>
      <c r="Q688" s="11"/>
      <c r="R688" s="11"/>
      <c r="S688" s="11"/>
      <c r="T688" s="11"/>
    </row>
    <row r="689" spans="1:20" ht="15.75" customHeight="1" x14ac:dyDescent="0.2">
      <c r="A689" s="317"/>
      <c r="B689" s="264"/>
      <c r="C689" s="264"/>
      <c r="D689" s="264"/>
      <c r="E689" s="264"/>
      <c r="F689" s="264"/>
      <c r="G689" s="264"/>
      <c r="H689" s="264"/>
      <c r="I689" s="286">
        <f t="shared" ca="1" si="525"/>
        <v>7.8723817716757433E-2</v>
      </c>
      <c r="J689" s="286">
        <f t="shared" ca="1" si="526"/>
        <v>5.0463765377392077E-2</v>
      </c>
      <c r="K689" s="264">
        <f t="shared" ref="K689:M689" ca="1" si="705">RAND()</f>
        <v>0.93621445166470418</v>
      </c>
      <c r="L689" s="264">
        <f t="shared" ca="1" si="705"/>
        <v>0.88588834722607934</v>
      </c>
      <c r="M689" s="264">
        <f t="shared" ca="1" si="705"/>
        <v>0.76092987795000844</v>
      </c>
      <c r="N689" s="287">
        <f t="shared" ca="1" si="528"/>
        <v>8727710.2370072957</v>
      </c>
      <c r="O689" s="288">
        <f ca="1">(N689-Assumptions!$C$22)/Assumptions!$C$25</f>
        <v>650.33218186621605</v>
      </c>
      <c r="P689" s="11"/>
      <c r="Q689" s="11"/>
      <c r="R689" s="11"/>
      <c r="S689" s="11"/>
      <c r="T689" s="11"/>
    </row>
    <row r="690" spans="1:20" ht="15.75" customHeight="1" x14ac:dyDescent="0.2">
      <c r="A690" s="289"/>
      <c r="B690" s="270"/>
      <c r="C690" s="270"/>
      <c r="D690" s="270"/>
      <c r="E690" s="270"/>
      <c r="F690" s="270"/>
      <c r="G690" s="270"/>
      <c r="H690" s="270"/>
      <c r="I690" s="290">
        <f t="shared" ca="1" si="525"/>
        <v>9.9810947210463061E-2</v>
      </c>
      <c r="J690" s="290">
        <f t="shared" ca="1" si="526"/>
        <v>4.5855893705959092E-2</v>
      </c>
      <c r="K690" s="270">
        <f t="shared" ref="K690:M690" ca="1" si="706">RAND()</f>
        <v>0.57185093063781833</v>
      </c>
      <c r="L690" s="270">
        <f t="shared" ca="1" si="706"/>
        <v>0.48889317516370334</v>
      </c>
      <c r="M690" s="270">
        <f t="shared" ca="1" si="706"/>
        <v>0.81099096625474998</v>
      </c>
      <c r="N690" s="291">
        <f t="shared" ca="1" si="528"/>
        <v>2091380.416154152</v>
      </c>
      <c r="O690" s="292">
        <f ca="1">(N690-Assumptions!$C$22)/Assumptions!$C$25</f>
        <v>155.08368777269791</v>
      </c>
      <c r="P690" s="11"/>
      <c r="Q690" s="11"/>
      <c r="R690" s="11"/>
      <c r="S690" s="11"/>
      <c r="T690" s="11"/>
    </row>
    <row r="691" spans="1:20" ht="15.75" customHeight="1" x14ac:dyDescent="0.2">
      <c r="A691" s="317"/>
      <c r="B691" s="264"/>
      <c r="C691" s="264"/>
      <c r="D691" s="264"/>
      <c r="E691" s="264"/>
      <c r="F691" s="264"/>
      <c r="G691" s="264"/>
      <c r="H691" s="264"/>
      <c r="I691" s="286">
        <f t="shared" ca="1" si="525"/>
        <v>8.7084504545376543E-2</v>
      </c>
      <c r="J691" s="286">
        <f t="shared" ca="1" si="526"/>
        <v>3.2044493974368642E-2</v>
      </c>
      <c r="K691" s="264">
        <f t="shared" ref="K691:M691" ca="1" si="707">RAND()</f>
        <v>0.49141798985562157</v>
      </c>
      <c r="L691" s="264">
        <f t="shared" ca="1" si="707"/>
        <v>0.18213307709933291</v>
      </c>
      <c r="M691" s="264">
        <f t="shared" ca="1" si="707"/>
        <v>0.95456929511540711</v>
      </c>
      <c r="N691" s="287">
        <f t="shared" ca="1" si="528"/>
        <v>1686610.6185283575</v>
      </c>
      <c r="O691" s="288">
        <f ca="1">(N691-Assumptions!$C$22)/Assumptions!$C$25</f>
        <v>124.87698645734011</v>
      </c>
      <c r="P691" s="11"/>
      <c r="Q691" s="11"/>
      <c r="R691" s="11"/>
      <c r="S691" s="11"/>
      <c r="T691" s="11"/>
    </row>
    <row r="692" spans="1:20" ht="15.75" customHeight="1" x14ac:dyDescent="0.2">
      <c r="A692" s="289"/>
      <c r="B692" s="270"/>
      <c r="C692" s="270"/>
      <c r="D692" s="270"/>
      <c r="E692" s="270"/>
      <c r="F692" s="270"/>
      <c r="G692" s="270"/>
      <c r="H692" s="270"/>
      <c r="I692" s="290">
        <f t="shared" ca="1" si="525"/>
        <v>0.1012008860482065</v>
      </c>
      <c r="J692" s="290">
        <f t="shared" ca="1" si="526"/>
        <v>4.6536273633517249E-2</v>
      </c>
      <c r="K692" s="270">
        <f t="shared" ref="K692:M692" ca="1" si="708">RAND()</f>
        <v>0.85664032041538607</v>
      </c>
      <c r="L692" s="270">
        <f t="shared" ca="1" si="708"/>
        <v>0.58305322178373054</v>
      </c>
      <c r="M692" s="270">
        <f t="shared" ca="1" si="708"/>
        <v>0.17547497921113409</v>
      </c>
      <c r="N692" s="291">
        <f t="shared" ca="1" si="528"/>
        <v>3948104.4449772188</v>
      </c>
      <c r="O692" s="292">
        <f ca="1">(N692-Assumptions!$C$22)/Assumptions!$C$25</f>
        <v>293.64518246098646</v>
      </c>
      <c r="P692" s="11"/>
      <c r="Q692" s="11"/>
      <c r="R692" s="11"/>
      <c r="S692" s="11"/>
      <c r="T692" s="11"/>
    </row>
    <row r="693" spans="1:20" ht="15.75" customHeight="1" x14ac:dyDescent="0.2">
      <c r="A693" s="317"/>
      <c r="B693" s="264"/>
      <c r="C693" s="264"/>
      <c r="D693" s="264"/>
      <c r="E693" s="264"/>
      <c r="F693" s="264"/>
      <c r="G693" s="264"/>
      <c r="H693" s="264"/>
      <c r="I693" s="286">
        <f t="shared" ca="1" si="525"/>
        <v>0.10467947660780616</v>
      </c>
      <c r="J693" s="286">
        <f t="shared" ca="1" si="526"/>
        <v>3.1480716713656515E-2</v>
      </c>
      <c r="K693" s="264">
        <f t="shared" ref="K693:M693" ca="1" si="709">RAND()</f>
        <v>0.87118684298863813</v>
      </c>
      <c r="L693" s="264">
        <f t="shared" ca="1" si="709"/>
        <v>0.48788111225912656</v>
      </c>
      <c r="M693" s="264">
        <f t="shared" ca="1" si="709"/>
        <v>0.20748653486618673</v>
      </c>
      <c r="N693" s="287">
        <f t="shared" ca="1" si="528"/>
        <v>2948432.4539033733</v>
      </c>
      <c r="O693" s="288">
        <f ca="1">(N693-Assumptions!$C$22)/Assumptions!$C$25</f>
        <v>219.04279506741591</v>
      </c>
      <c r="P693" s="11"/>
      <c r="Q693" s="11"/>
      <c r="R693" s="11"/>
      <c r="S693" s="11"/>
      <c r="T693" s="11"/>
    </row>
    <row r="694" spans="1:20" ht="15.75" customHeight="1" x14ac:dyDescent="0.2">
      <c r="A694" s="289"/>
      <c r="B694" s="270"/>
      <c r="C694" s="270"/>
      <c r="D694" s="270"/>
      <c r="E694" s="270"/>
      <c r="F694" s="270"/>
      <c r="G694" s="270"/>
      <c r="H694" s="270"/>
      <c r="I694" s="290">
        <f t="shared" ca="1" si="525"/>
        <v>7.6302737242806298E-2</v>
      </c>
      <c r="J694" s="290">
        <f t="shared" ca="1" si="526"/>
        <v>3.7050707523236803E-2</v>
      </c>
      <c r="K694" s="270">
        <f t="shared" ref="K694:M694" ca="1" si="710">RAND()</f>
        <v>0.55844373065130859</v>
      </c>
      <c r="L694" s="270">
        <f t="shared" ca="1" si="710"/>
        <v>0.26914543194273188</v>
      </c>
      <c r="M694" s="270">
        <f t="shared" ca="1" si="710"/>
        <v>7.8769180715383413E-3</v>
      </c>
      <c r="N694" s="291">
        <f t="shared" ca="1" si="528"/>
        <v>2269791.3309361897</v>
      </c>
      <c r="O694" s="292">
        <f ca="1">(N694-Assumptions!$C$22)/Assumptions!$C$25</f>
        <v>168.39793514449178</v>
      </c>
      <c r="P694" s="11"/>
      <c r="Q694" s="11"/>
      <c r="R694" s="11"/>
      <c r="S694" s="11"/>
      <c r="T694" s="11"/>
    </row>
    <row r="695" spans="1:20" ht="15.75" customHeight="1" x14ac:dyDescent="0.2">
      <c r="A695" s="317"/>
      <c r="B695" s="264"/>
      <c r="C695" s="264"/>
      <c r="D695" s="264"/>
      <c r="E695" s="264"/>
      <c r="F695" s="264"/>
      <c r="G695" s="264"/>
      <c r="H695" s="264"/>
      <c r="I695" s="286">
        <f t="shared" ca="1" si="525"/>
        <v>7.1208867868628886E-2</v>
      </c>
      <c r="J695" s="286">
        <f t="shared" ca="1" si="526"/>
        <v>4.5992169263909775E-2</v>
      </c>
      <c r="K695" s="264">
        <f t="shared" ref="K695:M695" ca="1" si="711">RAND()</f>
        <v>0.44573966581960478</v>
      </c>
      <c r="L695" s="264">
        <f t="shared" ca="1" si="711"/>
        <v>0.91949467381193595</v>
      </c>
      <c r="M695" s="264">
        <f t="shared" ca="1" si="711"/>
        <v>0.67528141703383315</v>
      </c>
      <c r="N695" s="287">
        <f t="shared" ca="1" si="528"/>
        <v>5648821.067078582</v>
      </c>
      <c r="O695" s="288">
        <f ca="1">(N695-Assumptions!$C$22)/Assumptions!$C$25</f>
        <v>420.56433336407326</v>
      </c>
      <c r="P695" s="11"/>
      <c r="Q695" s="11"/>
      <c r="R695" s="11"/>
      <c r="S695" s="11"/>
      <c r="T695" s="11"/>
    </row>
    <row r="696" spans="1:20" ht="15.75" customHeight="1" x14ac:dyDescent="0.2">
      <c r="A696" s="289"/>
      <c r="B696" s="270"/>
      <c r="C696" s="270"/>
      <c r="D696" s="270"/>
      <c r="E696" s="270"/>
      <c r="F696" s="270"/>
      <c r="G696" s="270"/>
      <c r="H696" s="270"/>
      <c r="I696" s="290">
        <f t="shared" ca="1" si="525"/>
        <v>8.0090950967335553E-2</v>
      </c>
      <c r="J696" s="290">
        <f t="shared" ca="1" si="526"/>
        <v>3.9670329766785778E-2</v>
      </c>
      <c r="K696" s="270">
        <f t="shared" ref="K696:M696" ca="1" si="712">RAND()</f>
        <v>0.15985011290502005</v>
      </c>
      <c r="L696" s="270">
        <f t="shared" ca="1" si="712"/>
        <v>0.32773357884913379</v>
      </c>
      <c r="M696" s="270">
        <f t="shared" ca="1" si="712"/>
        <v>0.43912361566293423</v>
      </c>
      <c r="N696" s="291">
        <f t="shared" ca="1" si="528"/>
        <v>961095.2667014692</v>
      </c>
      <c r="O696" s="292">
        <f ca="1">(N696-Assumptions!$C$22)/Assumptions!$C$25</f>
        <v>70.734049753840978</v>
      </c>
      <c r="P696" s="11"/>
      <c r="Q696" s="11"/>
      <c r="R696" s="11"/>
      <c r="S696" s="11"/>
      <c r="T696" s="11"/>
    </row>
    <row r="697" spans="1:20" ht="15.75" customHeight="1" x14ac:dyDescent="0.2">
      <c r="A697" s="317"/>
      <c r="B697" s="264"/>
      <c r="C697" s="264"/>
      <c r="D697" s="264"/>
      <c r="E697" s="264"/>
      <c r="F697" s="264"/>
      <c r="G697" s="264"/>
      <c r="H697" s="264"/>
      <c r="I697" s="286">
        <f t="shared" ca="1" si="525"/>
        <v>9.1755099343775792E-2</v>
      </c>
      <c r="J697" s="286">
        <f t="shared" ca="1" si="526"/>
        <v>5.5E-2</v>
      </c>
      <c r="K697" s="264">
        <f t="shared" ref="K697:M697" ca="1" si="713">RAND()</f>
        <v>0.2381359768135296</v>
      </c>
      <c r="L697" s="264">
        <f t="shared" ca="1" si="713"/>
        <v>0.59093693451820772</v>
      </c>
      <c r="M697" s="264">
        <f t="shared" ca="1" si="713"/>
        <v>8.9644701738240351E-2</v>
      </c>
      <c r="N697" s="287">
        <f t="shared" ca="1" si="528"/>
        <v>3036875.7388805957</v>
      </c>
      <c r="O697" s="288">
        <f ca="1">(N697-Assumptions!$C$22)/Assumptions!$C$25</f>
        <v>225.64304021496983</v>
      </c>
      <c r="P697" s="11"/>
      <c r="Q697" s="11"/>
      <c r="R697" s="11"/>
      <c r="S697" s="11"/>
      <c r="T697" s="11"/>
    </row>
    <row r="698" spans="1:20" ht="15.75" customHeight="1" x14ac:dyDescent="0.2">
      <c r="A698" s="289"/>
      <c r="B698" s="270"/>
      <c r="C698" s="270"/>
      <c r="D698" s="270"/>
      <c r="E698" s="270"/>
      <c r="F698" s="270"/>
      <c r="G698" s="270"/>
      <c r="H698" s="270"/>
      <c r="I698" s="290">
        <f t="shared" ca="1" si="525"/>
        <v>9.978581908952823E-2</v>
      </c>
      <c r="J698" s="290">
        <f t="shared" ca="1" si="526"/>
        <v>5.0951019093213631E-2</v>
      </c>
      <c r="K698" s="270">
        <f t="shared" ref="K698:M698" ca="1" si="714">RAND()</f>
        <v>0.48624764681487431</v>
      </c>
      <c r="L698" s="270">
        <f t="shared" ca="1" si="714"/>
        <v>0.46040194248782274</v>
      </c>
      <c r="M698" s="270">
        <f t="shared" ca="1" si="714"/>
        <v>0.15847389695606384</v>
      </c>
      <c r="N698" s="291">
        <f t="shared" ca="1" si="528"/>
        <v>2285678.8496253169</v>
      </c>
      <c r="O698" s="292">
        <f ca="1">(N698-Assumptions!$C$22)/Assumptions!$C$25</f>
        <v>169.58357086756095</v>
      </c>
      <c r="P698" s="11"/>
      <c r="Q698" s="11"/>
      <c r="R698" s="11"/>
      <c r="S698" s="11"/>
      <c r="T698" s="11"/>
    </row>
    <row r="699" spans="1:20" ht="15.75" customHeight="1" x14ac:dyDescent="0.2">
      <c r="A699" s="317"/>
      <c r="B699" s="264"/>
      <c r="C699" s="264"/>
      <c r="D699" s="264"/>
      <c r="E699" s="264"/>
      <c r="F699" s="264"/>
      <c r="G699" s="264"/>
      <c r="H699" s="264"/>
      <c r="I699" s="286">
        <f t="shared" ca="1" si="525"/>
        <v>9.8113927216904262E-2</v>
      </c>
      <c r="J699" s="286">
        <f t="shared" ca="1" si="526"/>
        <v>5.5E-2</v>
      </c>
      <c r="K699" s="264">
        <f t="shared" ref="K699:M699" ca="1" si="715">RAND()</f>
        <v>0.35467998228873554</v>
      </c>
      <c r="L699" s="264">
        <f t="shared" ca="1" si="715"/>
        <v>0.93245439221326565</v>
      </c>
      <c r="M699" s="264">
        <f t="shared" ca="1" si="715"/>
        <v>0.9124601123283036</v>
      </c>
      <c r="N699" s="287">
        <f t="shared" ca="1" si="528"/>
        <v>3362298.5517057567</v>
      </c>
      <c r="O699" s="288">
        <f ca="1">(N699-Assumptions!$C$22)/Assumptions!$C$25</f>
        <v>249.92832475416094</v>
      </c>
      <c r="P699" s="11"/>
      <c r="Q699" s="11"/>
      <c r="R699" s="11"/>
      <c r="S699" s="11"/>
      <c r="T699" s="11"/>
    </row>
    <row r="700" spans="1:20" ht="15.75" customHeight="1" x14ac:dyDescent="0.2">
      <c r="A700" s="289"/>
      <c r="B700" s="270"/>
      <c r="C700" s="270"/>
      <c r="D700" s="270"/>
      <c r="E700" s="270"/>
      <c r="F700" s="270"/>
      <c r="G700" s="270"/>
      <c r="H700" s="270"/>
      <c r="I700" s="290">
        <f t="shared" ca="1" si="525"/>
        <v>7.9335087470612284E-2</v>
      </c>
      <c r="J700" s="290">
        <f t="shared" ca="1" si="526"/>
        <v>3.9052803784465538E-2</v>
      </c>
      <c r="K700" s="270">
        <f t="shared" ref="K700:M700" ca="1" si="716">RAND()</f>
        <v>0.66921126102088335</v>
      </c>
      <c r="L700" s="270">
        <f t="shared" ca="1" si="716"/>
        <v>0.46494813085143138</v>
      </c>
      <c r="M700" s="270">
        <f t="shared" ca="1" si="716"/>
        <v>0.7874661743959579</v>
      </c>
      <c r="N700" s="291">
        <f t="shared" ca="1" si="528"/>
        <v>2801244.9128020867</v>
      </c>
      <c r="O700" s="292">
        <f ca="1">(N700-Assumptions!$C$22)/Assumptions!$C$25</f>
        <v>208.05865020911094</v>
      </c>
      <c r="P700" s="11"/>
      <c r="Q700" s="11"/>
      <c r="R700" s="11"/>
      <c r="S700" s="11"/>
      <c r="T700" s="11"/>
    </row>
    <row r="701" spans="1:20" ht="15.75" customHeight="1" x14ac:dyDescent="0.2">
      <c r="A701" s="317"/>
      <c r="B701" s="264"/>
      <c r="C701" s="264"/>
      <c r="D701" s="264"/>
      <c r="E701" s="264"/>
      <c r="F701" s="264"/>
      <c r="G701" s="264"/>
      <c r="H701" s="264"/>
      <c r="I701" s="286">
        <f t="shared" ca="1" si="525"/>
        <v>7.3640927826531893E-2</v>
      </c>
      <c r="J701" s="286">
        <f t="shared" ca="1" si="526"/>
        <v>3.7323746115265739E-2</v>
      </c>
      <c r="K701" s="264">
        <f t="shared" ref="K701:M701" ca="1" si="717">RAND()</f>
        <v>0.11713022897208603</v>
      </c>
      <c r="L701" s="264">
        <f t="shared" ca="1" si="717"/>
        <v>0.17983260830989256</v>
      </c>
      <c r="M701" s="264">
        <f t="shared" ca="1" si="717"/>
        <v>0.47202908548895461</v>
      </c>
      <c r="N701" s="287">
        <f t="shared" ca="1" si="528"/>
        <v>449410.28586995322</v>
      </c>
      <c r="O701" s="288">
        <f ca="1">(N701-Assumptions!$C$22)/Assumptions!$C$25</f>
        <v>32.548603423130835</v>
      </c>
      <c r="P701" s="11"/>
      <c r="Q701" s="11"/>
      <c r="R701" s="11"/>
      <c r="S701" s="11"/>
      <c r="T701" s="11"/>
    </row>
    <row r="702" spans="1:20" ht="15.75" customHeight="1" x14ac:dyDescent="0.2">
      <c r="A702" s="289"/>
      <c r="B702" s="270"/>
      <c r="C702" s="270"/>
      <c r="D702" s="270"/>
      <c r="E702" s="270"/>
      <c r="F702" s="270"/>
      <c r="G702" s="270"/>
      <c r="H702" s="270"/>
      <c r="I702" s="290">
        <f t="shared" ca="1" si="525"/>
        <v>0.12544217921243586</v>
      </c>
      <c r="J702" s="290">
        <f t="shared" ca="1" si="526"/>
        <v>3.8246345231861489E-2</v>
      </c>
      <c r="K702" s="270">
        <f t="shared" ref="K702:M702" ca="1" si="718">RAND()</f>
        <v>0.23714343309345021</v>
      </c>
      <c r="L702" s="270">
        <f t="shared" ca="1" si="718"/>
        <v>1.5904669703430629E-2</v>
      </c>
      <c r="M702" s="270">
        <f t="shared" ca="1" si="718"/>
        <v>0.79544296010268556</v>
      </c>
      <c r="N702" s="291">
        <f t="shared" ca="1" si="528"/>
        <v>1035758.0796103056</v>
      </c>
      <c r="O702" s="292">
        <f ca="1">(N702-Assumptions!$C$22)/Assumptions!$C$25</f>
        <v>76.305901463455641</v>
      </c>
      <c r="P702" s="11"/>
      <c r="Q702" s="11"/>
      <c r="R702" s="11"/>
      <c r="S702" s="11"/>
      <c r="T702" s="11"/>
    </row>
    <row r="703" spans="1:20" ht="15.75" customHeight="1" x14ac:dyDescent="0.2">
      <c r="A703" s="317"/>
      <c r="B703" s="264"/>
      <c r="C703" s="264"/>
      <c r="D703" s="264"/>
      <c r="E703" s="264"/>
      <c r="F703" s="264"/>
      <c r="G703" s="264"/>
      <c r="H703" s="264"/>
      <c r="I703" s="286">
        <f t="shared" ca="1" si="525"/>
        <v>0.11448644194067466</v>
      </c>
      <c r="J703" s="286">
        <f t="shared" ca="1" si="526"/>
        <v>4.0105128073501362E-2</v>
      </c>
      <c r="K703" s="264">
        <f t="shared" ref="K703:M703" ca="1" si="719">RAND()</f>
        <v>0.27057009057079562</v>
      </c>
      <c r="L703" s="264">
        <f t="shared" ca="1" si="719"/>
        <v>0.31881771379050938</v>
      </c>
      <c r="M703" s="264">
        <f t="shared" ca="1" si="719"/>
        <v>0.57891830038507608</v>
      </c>
      <c r="N703" s="287">
        <f t="shared" ca="1" si="528"/>
        <v>1500654.7165405792</v>
      </c>
      <c r="O703" s="288">
        <f ca="1">(N703-Assumptions!$C$22)/Assumptions!$C$25</f>
        <v>110.99968033884919</v>
      </c>
      <c r="P703" s="11"/>
      <c r="Q703" s="11"/>
      <c r="R703" s="11"/>
      <c r="S703" s="11"/>
      <c r="T703" s="11"/>
    </row>
    <row r="704" spans="1:20" ht="15.75" customHeight="1" x14ac:dyDescent="0.2">
      <c r="A704" s="289"/>
      <c r="B704" s="270"/>
      <c r="C704" s="270"/>
      <c r="D704" s="270"/>
      <c r="E704" s="270"/>
      <c r="F704" s="270"/>
      <c r="G704" s="270"/>
      <c r="H704" s="270"/>
      <c r="I704" s="290">
        <f t="shared" ca="1" si="525"/>
        <v>9.2033326878520366E-2</v>
      </c>
      <c r="J704" s="290">
        <f t="shared" ca="1" si="526"/>
        <v>3.9302226314803519E-2</v>
      </c>
      <c r="K704" s="270">
        <f t="shared" ref="K704:M704" ca="1" si="720">RAND()</f>
        <v>0.22954773576104259</v>
      </c>
      <c r="L704" s="270">
        <f t="shared" ca="1" si="720"/>
        <v>0.14156891671950034</v>
      </c>
      <c r="M704" s="270">
        <f t="shared" ca="1" si="720"/>
        <v>0.96176123942652914</v>
      </c>
      <c r="N704" s="291">
        <f t="shared" ca="1" si="528"/>
        <v>1760461.3839000748</v>
      </c>
      <c r="O704" s="292">
        <f ca="1">(N704-Assumptions!$C$22)/Assumptions!$C$25</f>
        <v>130.38823760448318</v>
      </c>
      <c r="P704" s="11"/>
      <c r="Q704" s="11"/>
      <c r="R704" s="11"/>
      <c r="S704" s="11"/>
      <c r="T704" s="11"/>
    </row>
    <row r="705" spans="1:20" ht="15.75" customHeight="1" x14ac:dyDescent="0.2">
      <c r="A705" s="317"/>
      <c r="B705" s="264"/>
      <c r="C705" s="264"/>
      <c r="D705" s="264"/>
      <c r="E705" s="264"/>
      <c r="F705" s="264"/>
      <c r="G705" s="264"/>
      <c r="H705" s="264"/>
      <c r="I705" s="286">
        <f t="shared" ca="1" si="525"/>
        <v>8.0343461326466317E-2</v>
      </c>
      <c r="J705" s="286">
        <f t="shared" ca="1" si="526"/>
        <v>2.6415982121400717E-2</v>
      </c>
      <c r="K705" s="264">
        <f t="shared" ref="K705:M705" ca="1" si="721">RAND()</f>
        <v>9.1876916935173081E-2</v>
      </c>
      <c r="L705" s="264">
        <f t="shared" ca="1" si="721"/>
        <v>0.82843993473906719</v>
      </c>
      <c r="M705" s="264">
        <f t="shared" ca="1" si="721"/>
        <v>0.81091033118238653</v>
      </c>
      <c r="N705" s="287">
        <f t="shared" ca="1" si="528"/>
        <v>1291957.599043244</v>
      </c>
      <c r="O705" s="288">
        <f ca="1">(N705-Assumptions!$C$22)/Assumptions!$C$25</f>
        <v>95.425268585316715</v>
      </c>
      <c r="P705" s="11"/>
      <c r="Q705" s="11"/>
      <c r="R705" s="11"/>
      <c r="S705" s="11"/>
      <c r="T705" s="11"/>
    </row>
    <row r="706" spans="1:20" ht="15.75" customHeight="1" x14ac:dyDescent="0.2">
      <c r="A706" s="289"/>
      <c r="B706" s="270"/>
      <c r="C706" s="270"/>
      <c r="D706" s="270"/>
      <c r="E706" s="270"/>
      <c r="F706" s="270"/>
      <c r="G706" s="270"/>
      <c r="H706" s="270"/>
      <c r="I706" s="290">
        <f t="shared" ca="1" si="525"/>
        <v>9.1234317883620547E-2</v>
      </c>
      <c r="J706" s="290">
        <f t="shared" ca="1" si="526"/>
        <v>3.4006861344482969E-2</v>
      </c>
      <c r="K706" s="270">
        <f t="shared" ref="K706:M706" ca="1" si="722">RAND()</f>
        <v>0.37375147006518772</v>
      </c>
      <c r="L706" s="270">
        <f t="shared" ca="1" si="722"/>
        <v>0.47509177726093499</v>
      </c>
      <c r="M706" s="270">
        <f t="shared" ca="1" si="722"/>
        <v>0.72947719031045832</v>
      </c>
      <c r="N706" s="291">
        <f t="shared" ca="1" si="528"/>
        <v>1971790.274738105</v>
      </c>
      <c r="O706" s="292">
        <f ca="1">(N706-Assumptions!$C$22)/Assumptions!$C$25</f>
        <v>146.15905035358992</v>
      </c>
      <c r="P706" s="11"/>
      <c r="Q706" s="11"/>
      <c r="R706" s="11"/>
      <c r="S706" s="11"/>
      <c r="T706" s="11"/>
    </row>
    <row r="707" spans="1:20" ht="15.75" customHeight="1" x14ac:dyDescent="0.2">
      <c r="A707" s="317"/>
      <c r="B707" s="264"/>
      <c r="C707" s="264"/>
      <c r="D707" s="264"/>
      <c r="E707" s="264"/>
      <c r="F707" s="264"/>
      <c r="G707" s="264"/>
      <c r="H707" s="264"/>
      <c r="I707" s="286">
        <f t="shared" ca="1" si="525"/>
        <v>0.10882534877702268</v>
      </c>
      <c r="J707" s="286">
        <f t="shared" ca="1" si="526"/>
        <v>4.496964956729347E-2</v>
      </c>
      <c r="K707" s="264">
        <f t="shared" ref="K707:M707" ca="1" si="723">RAND()</f>
        <v>0.27495893982025887</v>
      </c>
      <c r="L707" s="264">
        <f t="shared" ca="1" si="723"/>
        <v>0.95420667509253354</v>
      </c>
      <c r="M707" s="264">
        <f t="shared" ca="1" si="723"/>
        <v>0.18258610064673186</v>
      </c>
      <c r="N707" s="287">
        <f t="shared" ca="1" si="528"/>
        <v>2211623.1956376536</v>
      </c>
      <c r="O707" s="288">
        <f ca="1">(N707-Assumptions!$C$22)/Assumptions!$C$25</f>
        <v>164.05702952519803</v>
      </c>
      <c r="P707" s="11"/>
      <c r="Q707" s="11"/>
      <c r="R707" s="11"/>
      <c r="S707" s="11"/>
      <c r="T707" s="11"/>
    </row>
    <row r="708" spans="1:20" ht="15.75" customHeight="1" x14ac:dyDescent="0.2">
      <c r="A708" s="289"/>
      <c r="B708" s="270"/>
      <c r="C708" s="270"/>
      <c r="D708" s="270"/>
      <c r="E708" s="270"/>
      <c r="F708" s="270"/>
      <c r="G708" s="270"/>
      <c r="H708" s="270"/>
      <c r="I708" s="290">
        <f t="shared" ca="1" si="525"/>
        <v>9.6855939178039627E-2</v>
      </c>
      <c r="J708" s="290">
        <f t="shared" ca="1" si="526"/>
        <v>4.3829344103496051E-2</v>
      </c>
      <c r="K708" s="270">
        <f t="shared" ref="K708:M708" ca="1" si="724">RAND()</f>
        <v>0.78913527768295866</v>
      </c>
      <c r="L708" s="270">
        <f t="shared" ca="1" si="724"/>
        <v>0.45247213196233238</v>
      </c>
      <c r="M708" s="270">
        <f t="shared" ca="1" si="724"/>
        <v>0.750700806721604</v>
      </c>
      <c r="N708" s="291">
        <f t="shared" ca="1" si="528"/>
        <v>2127999.0181010189</v>
      </c>
      <c r="O708" s="292">
        <f ca="1">(N708-Assumptions!$C$22)/Assumptions!$C$25</f>
        <v>157.81641926127006</v>
      </c>
      <c r="P708" s="11"/>
      <c r="Q708" s="11"/>
      <c r="R708" s="11"/>
      <c r="S708" s="11"/>
      <c r="T708" s="11"/>
    </row>
    <row r="709" spans="1:20" ht="15.75" customHeight="1" x14ac:dyDescent="0.2">
      <c r="A709" s="317"/>
      <c r="B709" s="264"/>
      <c r="C709" s="264"/>
      <c r="D709" s="264"/>
      <c r="E709" s="264"/>
      <c r="F709" s="264"/>
      <c r="G709" s="264"/>
      <c r="H709" s="264"/>
      <c r="I709" s="286">
        <f t="shared" ca="1" si="525"/>
        <v>9.9781144924526471E-2</v>
      </c>
      <c r="J709" s="286">
        <f t="shared" ca="1" si="526"/>
        <v>3.6946625682641822E-2</v>
      </c>
      <c r="K709" s="264">
        <f t="shared" ref="K709:M709" ca="1" si="725">RAND()</f>
        <v>0.8137087428255243</v>
      </c>
      <c r="L709" s="264">
        <f t="shared" ca="1" si="725"/>
        <v>0.44232827668959207</v>
      </c>
      <c r="M709" s="264">
        <f t="shared" ca="1" si="725"/>
        <v>0.49233096546058719</v>
      </c>
      <c r="N709" s="287">
        <f t="shared" ca="1" si="528"/>
        <v>3434761.6861135731</v>
      </c>
      <c r="O709" s="288">
        <f ca="1">(N709-Assumptions!$C$22)/Assumptions!$C$25</f>
        <v>255.3360213517592</v>
      </c>
      <c r="P709" s="11"/>
      <c r="Q709" s="11"/>
      <c r="R709" s="11"/>
      <c r="S709" s="11"/>
      <c r="T709" s="11"/>
    </row>
    <row r="710" spans="1:20" ht="15.75" customHeight="1" x14ac:dyDescent="0.2">
      <c r="A710" s="289"/>
      <c r="B710" s="270"/>
      <c r="C710" s="270"/>
      <c r="D710" s="270"/>
      <c r="E710" s="270"/>
      <c r="F710" s="270"/>
      <c r="G710" s="270"/>
      <c r="H710" s="270"/>
      <c r="I710" s="290">
        <f t="shared" ca="1" si="525"/>
        <v>0.11359703491655257</v>
      </c>
      <c r="J710" s="290">
        <f t="shared" ca="1" si="526"/>
        <v>2.7636579114205119E-2</v>
      </c>
      <c r="K710" s="270">
        <f t="shared" ref="K710:M710" ca="1" si="726">RAND()</f>
        <v>0.58592636537427278</v>
      </c>
      <c r="L710" s="270">
        <f t="shared" ca="1" si="726"/>
        <v>5.1441394955773267E-2</v>
      </c>
      <c r="M710" s="270">
        <f t="shared" ca="1" si="726"/>
        <v>0.6938242521561786</v>
      </c>
      <c r="N710" s="291">
        <f t="shared" ca="1" si="528"/>
        <v>1050643.4465796819</v>
      </c>
      <c r="O710" s="292">
        <f ca="1">(N710-Assumptions!$C$22)/Assumptions!$C$25</f>
        <v>77.41674974475238</v>
      </c>
      <c r="P710" s="11"/>
      <c r="Q710" s="11"/>
      <c r="R710" s="11"/>
      <c r="S710" s="11"/>
      <c r="T710" s="11"/>
    </row>
    <row r="711" spans="1:20" ht="15.75" customHeight="1" x14ac:dyDescent="0.2">
      <c r="A711" s="317"/>
      <c r="B711" s="264"/>
      <c r="C711" s="264"/>
      <c r="D711" s="264"/>
      <c r="E711" s="264"/>
      <c r="F711" s="264"/>
      <c r="G711" s="264"/>
      <c r="H711" s="264"/>
      <c r="I711" s="286">
        <f t="shared" ca="1" si="525"/>
        <v>0.10067838060171475</v>
      </c>
      <c r="J711" s="286">
        <f t="shared" ca="1" si="526"/>
        <v>3.0497525714652196E-2</v>
      </c>
      <c r="K711" s="264">
        <f t="shared" ref="K711:M711" ca="1" si="727">RAND()</f>
        <v>0.71114239508233601</v>
      </c>
      <c r="L711" s="264">
        <f t="shared" ca="1" si="727"/>
        <v>0.41819941500999425</v>
      </c>
      <c r="M711" s="264">
        <f t="shared" ca="1" si="727"/>
        <v>0.98841109424751095</v>
      </c>
      <c r="N711" s="287">
        <f t="shared" ca="1" si="528"/>
        <v>1643722.0543514758</v>
      </c>
      <c r="O711" s="288">
        <f ca="1">(N711-Assumptions!$C$22)/Assumptions!$C$25</f>
        <v>121.67634733966237</v>
      </c>
      <c r="P711" s="11"/>
      <c r="Q711" s="11"/>
      <c r="R711" s="11"/>
      <c r="S711" s="11"/>
      <c r="T711" s="11"/>
    </row>
    <row r="712" spans="1:20" ht="15.75" customHeight="1" x14ac:dyDescent="0.2">
      <c r="A712" s="289"/>
      <c r="B712" s="270"/>
      <c r="C712" s="270"/>
      <c r="D712" s="270"/>
      <c r="E712" s="270"/>
      <c r="F712" s="270"/>
      <c r="G712" s="270"/>
      <c r="H712" s="270"/>
      <c r="I712" s="290">
        <f t="shared" ca="1" si="525"/>
        <v>6.7282342705173609E-2</v>
      </c>
      <c r="J712" s="290">
        <f t="shared" ca="1" si="526"/>
        <v>3.8574876569283136E-2</v>
      </c>
      <c r="K712" s="270">
        <f t="shared" ref="K712:M712" ca="1" si="728">RAND()</f>
        <v>0.30054423977643474</v>
      </c>
      <c r="L712" s="270">
        <f t="shared" ca="1" si="728"/>
        <v>0.85733301335027756</v>
      </c>
      <c r="M712" s="270">
        <f t="shared" ca="1" si="728"/>
        <v>0.23266071881389894</v>
      </c>
      <c r="N712" s="291">
        <f t="shared" ca="1" si="528"/>
        <v>4919443.0771908844</v>
      </c>
      <c r="O712" s="292">
        <f ca="1">(N712-Assumptions!$C$22)/Assumptions!$C$25</f>
        <v>366.13314008887198</v>
      </c>
      <c r="P712" s="11"/>
      <c r="Q712" s="11"/>
      <c r="R712" s="11"/>
      <c r="S712" s="11"/>
      <c r="T712" s="11"/>
    </row>
    <row r="713" spans="1:20" ht="15.75" customHeight="1" x14ac:dyDescent="0.2">
      <c r="A713" s="317"/>
      <c r="B713" s="264"/>
      <c r="C713" s="264"/>
      <c r="D713" s="264"/>
      <c r="E713" s="264"/>
      <c r="F713" s="264"/>
      <c r="G713" s="264"/>
      <c r="H713" s="264"/>
      <c r="I713" s="286">
        <f t="shared" ca="1" si="525"/>
        <v>0.10353466932520312</v>
      </c>
      <c r="J713" s="286">
        <f t="shared" ca="1" si="526"/>
        <v>4.2999851222850008E-2</v>
      </c>
      <c r="K713" s="264">
        <f t="shared" ref="K713:M713" ca="1" si="729">RAND()</f>
        <v>0.46824284359929047</v>
      </c>
      <c r="L713" s="264">
        <f t="shared" ca="1" si="729"/>
        <v>0.81849369049587439</v>
      </c>
      <c r="M713" s="264">
        <f t="shared" ca="1" si="729"/>
        <v>0.84659423792719823</v>
      </c>
      <c r="N713" s="287">
        <f t="shared" ca="1" si="528"/>
        <v>2353102.2771004452</v>
      </c>
      <c r="O713" s="288">
        <f ca="1">(N713-Assumptions!$C$22)/Assumptions!$C$25</f>
        <v>174.61516993286904</v>
      </c>
      <c r="P713" s="11"/>
      <c r="Q713" s="11"/>
      <c r="R713" s="11"/>
      <c r="S713" s="11"/>
      <c r="T713" s="11"/>
    </row>
    <row r="714" spans="1:20" ht="15.75" customHeight="1" x14ac:dyDescent="0.2">
      <c r="A714" s="289"/>
      <c r="B714" s="270"/>
      <c r="C714" s="270"/>
      <c r="D714" s="270"/>
      <c r="E714" s="270"/>
      <c r="F714" s="270"/>
      <c r="G714" s="270"/>
      <c r="H714" s="270"/>
      <c r="I714" s="290">
        <f t="shared" ca="1" si="525"/>
        <v>8.8217286864509539E-2</v>
      </c>
      <c r="J714" s="290">
        <f t="shared" ca="1" si="526"/>
        <v>4.5600893453726636E-2</v>
      </c>
      <c r="K714" s="270">
        <f t="shared" ref="K714:M714" ca="1" si="730">RAND()</f>
        <v>0.69490500631190177</v>
      </c>
      <c r="L714" s="270">
        <f t="shared" ca="1" si="730"/>
        <v>0.41698779921562334</v>
      </c>
      <c r="M714" s="270">
        <f t="shared" ca="1" si="730"/>
        <v>0.96799764037869318</v>
      </c>
      <c r="N714" s="291">
        <f t="shared" ca="1" si="528"/>
        <v>2706888.3530138694</v>
      </c>
      <c r="O714" s="292">
        <f ca="1">(N714-Assumptions!$C$22)/Assumptions!$C$25</f>
        <v>201.01711589655741</v>
      </c>
      <c r="P714" s="11"/>
      <c r="Q714" s="11"/>
      <c r="R714" s="11"/>
      <c r="S714" s="11"/>
      <c r="T714" s="11"/>
    </row>
    <row r="715" spans="1:20" ht="15.75" customHeight="1" x14ac:dyDescent="0.2">
      <c r="A715" s="317"/>
      <c r="B715" s="264"/>
      <c r="C715" s="264"/>
      <c r="D715" s="264"/>
      <c r="E715" s="264"/>
      <c r="F715" s="264"/>
      <c r="G715" s="264"/>
      <c r="H715" s="264"/>
      <c r="I715" s="286">
        <f t="shared" ca="1" si="525"/>
        <v>9.9681016680974704E-2</v>
      </c>
      <c r="J715" s="286">
        <f t="shared" ca="1" si="526"/>
        <v>2.6100755657809456E-2</v>
      </c>
      <c r="K715" s="264">
        <f t="shared" ref="K715:M715" ca="1" si="731">RAND()</f>
        <v>0.96625424276814642</v>
      </c>
      <c r="L715" s="264">
        <f t="shared" ca="1" si="731"/>
        <v>0.24984120237308227</v>
      </c>
      <c r="M715" s="264">
        <f t="shared" ca="1" si="731"/>
        <v>0.41399020788523189</v>
      </c>
      <c r="N715" s="287">
        <f t="shared" ca="1" si="528"/>
        <v>2626993.21627041</v>
      </c>
      <c r="O715" s="288">
        <f ca="1">(N715-Assumptions!$C$22)/Assumptions!$C$25</f>
        <v>195.05479225898583</v>
      </c>
      <c r="P715" s="11"/>
      <c r="Q715" s="11"/>
      <c r="R715" s="11"/>
      <c r="S715" s="11"/>
      <c r="T715" s="11"/>
    </row>
    <row r="716" spans="1:20" ht="15.75" customHeight="1" x14ac:dyDescent="0.2">
      <c r="A716" s="289"/>
      <c r="B716" s="270"/>
      <c r="C716" s="270"/>
      <c r="D716" s="270"/>
      <c r="E716" s="270"/>
      <c r="F716" s="270"/>
      <c r="G716" s="270"/>
      <c r="H716" s="270"/>
      <c r="I716" s="290">
        <f t="shared" ca="1" si="525"/>
        <v>8.1802629801454613E-2</v>
      </c>
      <c r="J716" s="290">
        <f t="shared" ca="1" si="526"/>
        <v>4.3179717908404386E-2</v>
      </c>
      <c r="K716" s="270">
        <f t="shared" ref="K716:M716" ca="1" si="732">RAND()</f>
        <v>0.83970898209153122</v>
      </c>
      <c r="L716" s="270">
        <f t="shared" ca="1" si="732"/>
        <v>0.95823677524435424</v>
      </c>
      <c r="M716" s="270">
        <f t="shared" ca="1" si="732"/>
        <v>0.90146288217715942</v>
      </c>
      <c r="N716" s="291">
        <f t="shared" ca="1" si="528"/>
        <v>6451166.2276999736</v>
      </c>
      <c r="O716" s="292">
        <f ca="1">(N716-Assumptions!$C$22)/Assumptions!$C$25</f>
        <v>480.44083788805773</v>
      </c>
      <c r="P716" s="11"/>
      <c r="Q716" s="11"/>
      <c r="R716" s="11"/>
      <c r="S716" s="11"/>
      <c r="T716" s="11"/>
    </row>
    <row r="717" spans="1:20" ht="15.75" customHeight="1" x14ac:dyDescent="0.2">
      <c r="A717" s="317"/>
      <c r="B717" s="264"/>
      <c r="C717" s="264"/>
      <c r="D717" s="264"/>
      <c r="E717" s="264"/>
      <c r="F717" s="264"/>
      <c r="G717" s="264"/>
      <c r="H717" s="264"/>
      <c r="I717" s="286">
        <f t="shared" ca="1" si="525"/>
        <v>7.2493203281347132E-2</v>
      </c>
      <c r="J717" s="286">
        <f t="shared" ca="1" si="526"/>
        <v>5.3679554713135097E-2</v>
      </c>
      <c r="K717" s="264">
        <f t="shared" ref="K717:M717" ca="1" si="733">RAND()</f>
        <v>0.97486118475146488</v>
      </c>
      <c r="L717" s="264">
        <f t="shared" ca="1" si="733"/>
        <v>0.64739338102932986</v>
      </c>
      <c r="M717" s="264">
        <f t="shared" ca="1" si="733"/>
        <v>0.66656279503162619</v>
      </c>
      <c r="N717" s="287">
        <f t="shared" ca="1" si="528"/>
        <v>8681658.8812800664</v>
      </c>
      <c r="O717" s="288">
        <f ca="1">(N717-Assumptions!$C$22)/Assumptions!$C$25</f>
        <v>646.89551352836315</v>
      </c>
      <c r="P717" s="11"/>
      <c r="Q717" s="11"/>
      <c r="R717" s="11"/>
      <c r="S717" s="11"/>
      <c r="T717" s="11"/>
    </row>
    <row r="718" spans="1:20" ht="15.75" customHeight="1" x14ac:dyDescent="0.2">
      <c r="A718" s="289"/>
      <c r="B718" s="270"/>
      <c r="C718" s="270"/>
      <c r="D718" s="270"/>
      <c r="E718" s="270"/>
      <c r="F718" s="270"/>
      <c r="G718" s="270"/>
      <c r="H718" s="270"/>
      <c r="I718" s="290">
        <f t="shared" ca="1" si="525"/>
        <v>0.1246720779641885</v>
      </c>
      <c r="J718" s="290">
        <f t="shared" ca="1" si="526"/>
        <v>3.219006682286666E-2</v>
      </c>
      <c r="K718" s="270">
        <f t="shared" ref="K718:M718" ca="1" si="734">RAND()</f>
        <v>0.13669470236490755</v>
      </c>
      <c r="L718" s="270">
        <f t="shared" ca="1" si="734"/>
        <v>0.83921797862515757</v>
      </c>
      <c r="M718" s="270">
        <f t="shared" ca="1" si="734"/>
        <v>0.56899442353387153</v>
      </c>
      <c r="N718" s="291">
        <f t="shared" ca="1" si="528"/>
        <v>740167.11938734772</v>
      </c>
      <c r="O718" s="292">
        <f ca="1">(N718-Assumptions!$C$22)/Assumptions!$C$25</f>
        <v>54.246874581145349</v>
      </c>
      <c r="P718" s="11"/>
      <c r="Q718" s="11"/>
      <c r="R718" s="11"/>
      <c r="S718" s="11"/>
      <c r="T718" s="11"/>
    </row>
    <row r="719" spans="1:20" ht="15.75" customHeight="1" x14ac:dyDescent="0.2">
      <c r="A719" s="317"/>
      <c r="B719" s="264"/>
      <c r="C719" s="264"/>
      <c r="D719" s="264"/>
      <c r="E719" s="264"/>
      <c r="F719" s="264"/>
      <c r="G719" s="264"/>
      <c r="H719" s="264"/>
      <c r="I719" s="286">
        <f t="shared" ca="1" si="525"/>
        <v>7.0190246405298362E-2</v>
      </c>
      <c r="J719" s="286">
        <f t="shared" ca="1" si="526"/>
        <v>0.02</v>
      </c>
      <c r="K719" s="264">
        <f t="shared" ref="K719:M719" ca="1" si="735">RAND()</f>
        <v>0.34270963339060101</v>
      </c>
      <c r="L719" s="264">
        <f t="shared" ca="1" si="735"/>
        <v>0.39539166883675403</v>
      </c>
      <c r="M719" s="264">
        <f t="shared" ca="1" si="735"/>
        <v>0.67801961765896057</v>
      </c>
      <c r="N719" s="287">
        <f t="shared" ca="1" si="528"/>
        <v>2248256.3911054437</v>
      </c>
      <c r="O719" s="288">
        <f ca="1">(N719-Assumptions!$C$22)/Assumptions!$C$25</f>
        <v>166.79085008249581</v>
      </c>
      <c r="P719" s="11"/>
      <c r="Q719" s="11"/>
      <c r="R719" s="11"/>
      <c r="S719" s="11"/>
      <c r="T719" s="11"/>
    </row>
    <row r="720" spans="1:20" ht="15.75" customHeight="1" x14ac:dyDescent="0.2">
      <c r="A720" s="289"/>
      <c r="B720" s="270"/>
      <c r="C720" s="270"/>
      <c r="D720" s="270"/>
      <c r="E720" s="270"/>
      <c r="F720" s="270"/>
      <c r="G720" s="270"/>
      <c r="H720" s="270"/>
      <c r="I720" s="290">
        <f t="shared" ca="1" si="525"/>
        <v>9.3369457189552044E-2</v>
      </c>
      <c r="J720" s="290">
        <f t="shared" ca="1" si="526"/>
        <v>3.6413773831489096E-2</v>
      </c>
      <c r="K720" s="270">
        <f t="shared" ref="K720:M720" ca="1" si="736">RAND()</f>
        <v>4.6729079912415483E-2</v>
      </c>
      <c r="L720" s="270">
        <f t="shared" ca="1" si="736"/>
        <v>0.34800240505997593</v>
      </c>
      <c r="M720" s="270">
        <f t="shared" ca="1" si="736"/>
        <v>0.75019789884565669</v>
      </c>
      <c r="N720" s="291">
        <f t="shared" ca="1" si="528"/>
        <v>703493.27977853967</v>
      </c>
      <c r="O720" s="292">
        <f ca="1">(N720-Assumptions!$C$22)/Assumptions!$C$25</f>
        <v>51.510020878995498</v>
      </c>
      <c r="P720" s="11"/>
      <c r="Q720" s="11"/>
      <c r="R720" s="11"/>
      <c r="S720" s="11"/>
      <c r="T720" s="11"/>
    </row>
    <row r="721" spans="1:20" ht="15.75" customHeight="1" x14ac:dyDescent="0.2">
      <c r="A721" s="317"/>
      <c r="B721" s="264"/>
      <c r="C721" s="264"/>
      <c r="D721" s="264"/>
      <c r="E721" s="264"/>
      <c r="F721" s="264"/>
      <c r="G721" s="264"/>
      <c r="H721" s="264"/>
      <c r="I721" s="286">
        <f t="shared" ca="1" si="525"/>
        <v>9.4061194956707089E-2</v>
      </c>
      <c r="J721" s="286">
        <f t="shared" ca="1" si="526"/>
        <v>3.7956051241024809E-2</v>
      </c>
      <c r="K721" s="264">
        <f t="shared" ref="K721:M721" ca="1" si="737">RAND()</f>
        <v>1.5994591199677166E-2</v>
      </c>
      <c r="L721" s="264">
        <f t="shared" ca="1" si="737"/>
        <v>0.97244606760579966</v>
      </c>
      <c r="M721" s="264">
        <f t="shared" ca="1" si="737"/>
        <v>0.58888046173661301</v>
      </c>
      <c r="N721" s="287">
        <f t="shared" ca="1" si="528"/>
        <v>1220068.949979132</v>
      </c>
      <c r="O721" s="288">
        <f ca="1">(N721-Assumptions!$C$22)/Assumptions!$C$25</f>
        <v>90.060444028293432</v>
      </c>
      <c r="P721" s="11"/>
      <c r="Q721" s="11"/>
      <c r="R721" s="11"/>
      <c r="S721" s="11"/>
      <c r="T721" s="11"/>
    </row>
    <row r="722" spans="1:20" ht="15.75" customHeight="1" x14ac:dyDescent="0.2">
      <c r="A722" s="289"/>
      <c r="B722" s="270"/>
      <c r="C722" s="270"/>
      <c r="D722" s="270"/>
      <c r="E722" s="270"/>
      <c r="F722" s="270"/>
      <c r="G722" s="270"/>
      <c r="H722" s="270"/>
      <c r="I722" s="290">
        <f t="shared" ca="1" si="525"/>
        <v>0.10288324027751861</v>
      </c>
      <c r="J722" s="290">
        <f t="shared" ca="1" si="526"/>
        <v>4.8273297914122111E-2</v>
      </c>
      <c r="K722" s="270">
        <f t="shared" ref="K722:M722" ca="1" si="738">RAND()</f>
        <v>0.12826323369389625</v>
      </c>
      <c r="L722" s="270">
        <f t="shared" ca="1" si="738"/>
        <v>0.31686874872911597</v>
      </c>
      <c r="M722" s="270">
        <f t="shared" ca="1" si="738"/>
        <v>0.62091488304681841</v>
      </c>
      <c r="N722" s="291">
        <f t="shared" ca="1" si="528"/>
        <v>733711.45900436072</v>
      </c>
      <c r="O722" s="292">
        <f ca="1">(N722-Assumptions!$C$22)/Assumptions!$C$25</f>
        <v>53.76510888092244</v>
      </c>
      <c r="P722" s="11"/>
      <c r="Q722" s="11"/>
      <c r="R722" s="11"/>
      <c r="S722" s="11"/>
      <c r="T722" s="11"/>
    </row>
    <row r="723" spans="1:20" ht="15.75" customHeight="1" x14ac:dyDescent="0.2">
      <c r="A723" s="317"/>
      <c r="B723" s="264"/>
      <c r="C723" s="264"/>
      <c r="D723" s="264"/>
      <c r="E723" s="264"/>
      <c r="F723" s="264"/>
      <c r="G723" s="264"/>
      <c r="H723" s="264"/>
      <c r="I723" s="286">
        <f t="shared" ca="1" si="525"/>
        <v>0.1261799434911931</v>
      </c>
      <c r="J723" s="286">
        <f t="shared" ca="1" si="526"/>
        <v>4.3025915873420251E-2</v>
      </c>
      <c r="K723" s="264">
        <f t="shared" ref="K723:M723" ca="1" si="739">RAND()</f>
        <v>0.77400983452490468</v>
      </c>
      <c r="L723" s="264">
        <f t="shared" ca="1" si="739"/>
        <v>6.6420025876189892E-2</v>
      </c>
      <c r="M723" s="264">
        <f t="shared" ca="1" si="739"/>
        <v>0.72593449658725118</v>
      </c>
      <c r="N723" s="287">
        <f t="shared" ca="1" si="528"/>
        <v>1086102.4070761378</v>
      </c>
      <c r="O723" s="288">
        <f ca="1">(N723-Assumptions!$C$22)/Assumptions!$C$25</f>
        <v>80.062940826577446</v>
      </c>
      <c r="P723" s="11"/>
      <c r="Q723" s="11"/>
      <c r="R723" s="11"/>
      <c r="S723" s="11"/>
      <c r="T723" s="11"/>
    </row>
    <row r="724" spans="1:20" ht="15.75" customHeight="1" x14ac:dyDescent="0.2">
      <c r="A724" s="289"/>
      <c r="B724" s="270"/>
      <c r="C724" s="270"/>
      <c r="D724" s="270"/>
      <c r="E724" s="270"/>
      <c r="F724" s="270"/>
      <c r="G724" s="270"/>
      <c r="H724" s="270"/>
      <c r="I724" s="290">
        <f t="shared" ca="1" si="525"/>
        <v>9.5737818990804829E-2</v>
      </c>
      <c r="J724" s="290">
        <f t="shared" ca="1" si="526"/>
        <v>4.5346061920702889E-2</v>
      </c>
      <c r="K724" s="270">
        <f t="shared" ref="K724:M724" ca="1" si="740">RAND()</f>
        <v>0.3656007014879139</v>
      </c>
      <c r="L724" s="270">
        <f t="shared" ca="1" si="740"/>
        <v>0.14296742994377454</v>
      </c>
      <c r="M724" s="270">
        <f t="shared" ca="1" si="740"/>
        <v>0.27470765432237088</v>
      </c>
      <c r="N724" s="291">
        <f t="shared" ca="1" si="528"/>
        <v>1768025.6049652423</v>
      </c>
      <c r="O724" s="292">
        <f ca="1">(N724-Assumptions!$C$22)/Assumptions!$C$25</f>
        <v>130.95273171382405</v>
      </c>
      <c r="P724" s="11"/>
      <c r="Q724" s="11"/>
      <c r="R724" s="11"/>
      <c r="S724" s="11"/>
      <c r="T724" s="11"/>
    </row>
    <row r="725" spans="1:20" ht="15.75" customHeight="1" x14ac:dyDescent="0.2">
      <c r="A725" s="317"/>
      <c r="B725" s="264"/>
      <c r="C725" s="264"/>
      <c r="D725" s="264"/>
      <c r="E725" s="264"/>
      <c r="F725" s="264"/>
      <c r="G725" s="264"/>
      <c r="H725" s="264"/>
      <c r="I725" s="286">
        <f t="shared" ca="1" si="525"/>
        <v>7.0054439559408349E-2</v>
      </c>
      <c r="J725" s="286">
        <f t="shared" ca="1" si="526"/>
        <v>3.7878929848356072E-2</v>
      </c>
      <c r="K725" s="264">
        <f t="shared" ref="K725:M725" ca="1" si="741">RAND()</f>
        <v>0.39753449194896451</v>
      </c>
      <c r="L725" s="264">
        <f t="shared" ca="1" si="741"/>
        <v>0.43523210417308578</v>
      </c>
      <c r="M725" s="264">
        <f t="shared" ca="1" si="741"/>
        <v>0.94727284919217858</v>
      </c>
      <c r="N725" s="287">
        <f t="shared" ca="1" si="528"/>
        <v>3585267.8017243617</v>
      </c>
      <c r="O725" s="288">
        <f ca="1">(N725-Assumptions!$C$22)/Assumptions!$C$25</f>
        <v>266.56782102420613</v>
      </c>
      <c r="P725" s="11"/>
      <c r="Q725" s="11"/>
      <c r="R725" s="11"/>
      <c r="S725" s="11"/>
      <c r="T725" s="11"/>
    </row>
    <row r="726" spans="1:20" ht="15.75" customHeight="1" x14ac:dyDescent="0.2">
      <c r="A726" s="289"/>
      <c r="B726" s="270"/>
      <c r="C726" s="270"/>
      <c r="D726" s="270"/>
      <c r="E726" s="270"/>
      <c r="F726" s="270"/>
      <c r="G726" s="270"/>
      <c r="H726" s="270"/>
      <c r="I726" s="290">
        <f t="shared" ca="1" si="525"/>
        <v>8.3853648929078442E-2</v>
      </c>
      <c r="J726" s="290">
        <f t="shared" ca="1" si="526"/>
        <v>3.9402251237639671E-2</v>
      </c>
      <c r="K726" s="270">
        <f t="shared" ref="K726:M726" ca="1" si="742">RAND()</f>
        <v>0.92090672603775514</v>
      </c>
      <c r="L726" s="270">
        <f t="shared" ca="1" si="742"/>
        <v>0.23094070300296521</v>
      </c>
      <c r="M726" s="270">
        <f t="shared" ca="1" si="742"/>
        <v>0.67974773660408827</v>
      </c>
      <c r="N726" s="291">
        <f t="shared" ca="1" si="528"/>
        <v>4375896.584492201</v>
      </c>
      <c r="O726" s="292">
        <f ca="1">(N726-Assumptions!$C$22)/Assumptions!$C$25</f>
        <v>325.56996899195531</v>
      </c>
      <c r="P726" s="11"/>
      <c r="Q726" s="11"/>
      <c r="R726" s="11"/>
      <c r="S726" s="11"/>
      <c r="T726" s="11"/>
    </row>
    <row r="727" spans="1:20" ht="15.75" customHeight="1" x14ac:dyDescent="0.2">
      <c r="A727" s="317"/>
      <c r="B727" s="264"/>
      <c r="C727" s="264"/>
      <c r="D727" s="264"/>
      <c r="E727" s="264"/>
      <c r="F727" s="264"/>
      <c r="G727" s="264"/>
      <c r="H727" s="264"/>
      <c r="I727" s="286">
        <f t="shared" ca="1" si="525"/>
        <v>8.8257127110355257E-2</v>
      </c>
      <c r="J727" s="286">
        <f t="shared" ca="1" si="526"/>
        <v>3.4722221296282732E-2</v>
      </c>
      <c r="K727" s="264">
        <f t="shared" ref="K727:M727" ca="1" si="743">RAND()</f>
        <v>0.87457414349765283</v>
      </c>
      <c r="L727" s="264">
        <f t="shared" ca="1" si="743"/>
        <v>0.93111547295861685</v>
      </c>
      <c r="M727" s="264">
        <f t="shared" ca="1" si="743"/>
        <v>0.10907661448554784</v>
      </c>
      <c r="N727" s="287">
        <f t="shared" ca="1" si="528"/>
        <v>4584404.7279806118</v>
      </c>
      <c r="O727" s="288">
        <f ca="1">(N727-Assumptions!$C$22)/Assumptions!$C$25</f>
        <v>341.13027820750835</v>
      </c>
      <c r="P727" s="11"/>
      <c r="Q727" s="11"/>
      <c r="R727" s="11"/>
      <c r="S727" s="11"/>
      <c r="T727" s="11"/>
    </row>
    <row r="728" spans="1:20" ht="15.75" customHeight="1" x14ac:dyDescent="0.2">
      <c r="A728" s="289"/>
      <c r="B728" s="270"/>
      <c r="C728" s="270"/>
      <c r="D728" s="270"/>
      <c r="E728" s="270"/>
      <c r="F728" s="270"/>
      <c r="G728" s="270"/>
      <c r="H728" s="270"/>
      <c r="I728" s="290">
        <f t="shared" ca="1" si="525"/>
        <v>8.4632365188242825E-2</v>
      </c>
      <c r="J728" s="290">
        <f t="shared" ca="1" si="526"/>
        <v>0.02</v>
      </c>
      <c r="K728" s="270">
        <f t="shared" ref="K728:M728" ca="1" si="744">RAND()</f>
        <v>0.17967232490332141</v>
      </c>
      <c r="L728" s="270">
        <f t="shared" ca="1" si="744"/>
        <v>0.10228265546059589</v>
      </c>
      <c r="M728" s="270">
        <f t="shared" ca="1" si="744"/>
        <v>7.9832402407658987E-2</v>
      </c>
      <c r="N728" s="291">
        <f t="shared" ca="1" si="528"/>
        <v>252525.41768067845</v>
      </c>
      <c r="O728" s="292">
        <f ca="1">(N728-Assumptions!$C$22)/Assumptions!$C$25</f>
        <v>17.85570281199093</v>
      </c>
      <c r="P728" s="11"/>
      <c r="Q728" s="11"/>
      <c r="R728" s="11"/>
      <c r="S728" s="11"/>
      <c r="T728" s="11"/>
    </row>
    <row r="729" spans="1:20" ht="15.75" customHeight="1" x14ac:dyDescent="0.2">
      <c r="A729" s="317"/>
      <c r="B729" s="264"/>
      <c r="C729" s="264"/>
      <c r="D729" s="264"/>
      <c r="E729" s="264"/>
      <c r="F729" s="264"/>
      <c r="G729" s="264"/>
      <c r="H729" s="264"/>
      <c r="I729" s="286">
        <f t="shared" ca="1" si="525"/>
        <v>7.4016439260439965E-2</v>
      </c>
      <c r="J729" s="286">
        <f t="shared" ca="1" si="526"/>
        <v>4.0361509292163117E-2</v>
      </c>
      <c r="K729" s="264">
        <f t="shared" ref="K729:M729" ca="1" si="745">RAND()</f>
        <v>0.3487507250326084</v>
      </c>
      <c r="L729" s="264">
        <f t="shared" ca="1" si="745"/>
        <v>0.9819650177188769</v>
      </c>
      <c r="M729" s="264">
        <f t="shared" ca="1" si="745"/>
        <v>4.9055513346729196E-2</v>
      </c>
      <c r="N729" s="287">
        <f t="shared" ca="1" si="528"/>
        <v>4196257.2995699774</v>
      </c>
      <c r="O729" s="288">
        <f ca="1">(N729-Assumptions!$C$22)/Assumptions!$C$25</f>
        <v>312.16405220671476</v>
      </c>
      <c r="P729" s="11"/>
      <c r="Q729" s="11"/>
      <c r="R729" s="11"/>
      <c r="S729" s="11"/>
      <c r="T729" s="11"/>
    </row>
    <row r="730" spans="1:20" ht="15.75" customHeight="1" x14ac:dyDescent="0.2">
      <c r="A730" s="289"/>
      <c r="B730" s="270"/>
      <c r="C730" s="270"/>
      <c r="D730" s="270"/>
      <c r="E730" s="270"/>
      <c r="F730" s="270"/>
      <c r="G730" s="270"/>
      <c r="H730" s="270"/>
      <c r="I730" s="290">
        <f t="shared" ca="1" si="525"/>
        <v>6.5170470581399145E-2</v>
      </c>
      <c r="J730" s="290">
        <f t="shared" ca="1" si="526"/>
        <v>4.7813709625022197E-2</v>
      </c>
      <c r="K730" s="270">
        <f t="shared" ref="K730:M730" ca="1" si="746">RAND()</f>
        <v>0.48865352034065579</v>
      </c>
      <c r="L730" s="270">
        <f t="shared" ca="1" si="746"/>
        <v>0.79295853176299136</v>
      </c>
      <c r="M730" s="270">
        <f t="shared" ca="1" si="746"/>
        <v>0.11202844215244256</v>
      </c>
      <c r="N730" s="291">
        <f t="shared" ca="1" si="528"/>
        <v>4464826.7790903514</v>
      </c>
      <c r="O730" s="292">
        <f ca="1">(N730-Assumptions!$C$22)/Assumptions!$C$25</f>
        <v>332.20655067838442</v>
      </c>
      <c r="P730" s="11"/>
      <c r="Q730" s="11"/>
      <c r="R730" s="11"/>
      <c r="S730" s="11"/>
      <c r="T730" s="11"/>
    </row>
    <row r="731" spans="1:20" ht="15.75" customHeight="1" x14ac:dyDescent="0.2">
      <c r="A731" s="317"/>
      <c r="B731" s="264"/>
      <c r="C731" s="264"/>
      <c r="D731" s="264"/>
      <c r="E731" s="264"/>
      <c r="F731" s="264"/>
      <c r="G731" s="264"/>
      <c r="H731" s="264"/>
      <c r="I731" s="286">
        <f t="shared" ca="1" si="525"/>
        <v>0.11683625386145327</v>
      </c>
      <c r="J731" s="286">
        <f t="shared" ca="1" si="526"/>
        <v>3.7326596397173381E-2</v>
      </c>
      <c r="K731" s="264">
        <f t="shared" ref="K731:M731" ca="1" si="747">RAND()</f>
        <v>0.99216242608025373</v>
      </c>
      <c r="L731" s="264">
        <f t="shared" ca="1" si="747"/>
        <v>0.21982841782374796</v>
      </c>
      <c r="M731" s="264">
        <f t="shared" ca="1" si="747"/>
        <v>0.90179815369567717</v>
      </c>
      <c r="N731" s="287">
        <f t="shared" ca="1" si="528"/>
        <v>2478088.8553271056</v>
      </c>
      <c r="O731" s="288">
        <f ca="1">(N731-Assumptions!$C$22)/Assumptions!$C$25</f>
        <v>183.94252651694819</v>
      </c>
      <c r="P731" s="11"/>
      <c r="Q731" s="11"/>
      <c r="R731" s="11"/>
      <c r="S731" s="11"/>
      <c r="T731" s="11"/>
    </row>
    <row r="732" spans="1:20" ht="15.75" customHeight="1" x14ac:dyDescent="0.2">
      <c r="A732" s="289"/>
      <c r="B732" s="270"/>
      <c r="C732" s="270"/>
      <c r="D732" s="270"/>
      <c r="E732" s="270"/>
      <c r="F732" s="270"/>
      <c r="G732" s="270"/>
      <c r="H732" s="270"/>
      <c r="I732" s="290">
        <f t="shared" ca="1" si="525"/>
        <v>9.2367680393282844E-2</v>
      </c>
      <c r="J732" s="290">
        <f t="shared" ca="1" si="526"/>
        <v>4.7675987197263334E-2</v>
      </c>
      <c r="K732" s="270">
        <f t="shared" ref="K732:M732" ca="1" si="748">RAND()</f>
        <v>0.90661546754500832</v>
      </c>
      <c r="L732" s="270">
        <f t="shared" ca="1" si="748"/>
        <v>0.17361535326762001</v>
      </c>
      <c r="M732" s="270">
        <f t="shared" ca="1" si="748"/>
        <v>0.26679481624813628</v>
      </c>
      <c r="N732" s="291">
        <f t="shared" ca="1" si="528"/>
        <v>4325073.2459712904</v>
      </c>
      <c r="O732" s="292">
        <f ca="1">(N732-Assumptions!$C$22)/Assumptions!$C$25</f>
        <v>321.77718253517094</v>
      </c>
      <c r="P732" s="11"/>
      <c r="Q732" s="11"/>
      <c r="R732" s="11"/>
      <c r="S732" s="11"/>
      <c r="T732" s="11"/>
    </row>
    <row r="733" spans="1:20" ht="15.75" customHeight="1" x14ac:dyDescent="0.2">
      <c r="A733" s="317"/>
      <c r="B733" s="264"/>
      <c r="C733" s="264"/>
      <c r="D733" s="264"/>
      <c r="E733" s="264"/>
      <c r="F733" s="264"/>
      <c r="G733" s="264"/>
      <c r="H733" s="264"/>
      <c r="I733" s="286">
        <f t="shared" ca="1" si="525"/>
        <v>9.504573575716399E-2</v>
      </c>
      <c r="J733" s="286">
        <f t="shared" ca="1" si="526"/>
        <v>2.9450881659183657E-2</v>
      </c>
      <c r="K733" s="264">
        <f t="shared" ref="K733:M733" ca="1" si="749">RAND()</f>
        <v>0.24961811525350763</v>
      </c>
      <c r="L733" s="264">
        <f t="shared" ca="1" si="749"/>
        <v>0.34561503583239894</v>
      </c>
      <c r="M733" s="264">
        <f t="shared" ca="1" si="749"/>
        <v>0.26731259657218986</v>
      </c>
      <c r="N733" s="287">
        <f t="shared" ca="1" si="528"/>
        <v>1701668.0807084166</v>
      </c>
      <c r="O733" s="288">
        <f ca="1">(N733-Assumptions!$C$22)/Assumptions!$C$25</f>
        <v>126.00067766480721</v>
      </c>
      <c r="P733" s="11"/>
      <c r="Q733" s="11"/>
      <c r="R733" s="11"/>
      <c r="S733" s="11"/>
      <c r="T733" s="11"/>
    </row>
    <row r="734" spans="1:20" ht="15.75" customHeight="1" x14ac:dyDescent="0.2">
      <c r="A734" s="289"/>
      <c r="B734" s="270"/>
      <c r="C734" s="270"/>
      <c r="D734" s="270"/>
      <c r="E734" s="270"/>
      <c r="F734" s="270"/>
      <c r="G734" s="270"/>
      <c r="H734" s="270"/>
      <c r="I734" s="290">
        <f t="shared" ca="1" si="525"/>
        <v>8.7691833791385898E-2</v>
      </c>
      <c r="J734" s="290">
        <f t="shared" ca="1" si="526"/>
        <v>2.9690688444395538E-2</v>
      </c>
      <c r="K734" s="270">
        <f t="shared" ref="K734:M734" ca="1" si="750">RAND()</f>
        <v>0.47653000452397531</v>
      </c>
      <c r="L734" s="270">
        <f t="shared" ca="1" si="750"/>
        <v>0.22087266110613413</v>
      </c>
      <c r="M734" s="270">
        <f t="shared" ca="1" si="750"/>
        <v>0.48180902491019351</v>
      </c>
      <c r="N734" s="291">
        <f t="shared" ca="1" si="528"/>
        <v>1536071.6800698754</v>
      </c>
      <c r="O734" s="292">
        <f ca="1">(N734-Assumptions!$C$22)/Assumptions!$C$25</f>
        <v>113.64273731864742</v>
      </c>
      <c r="P734" s="11"/>
      <c r="Q734" s="11"/>
      <c r="R734" s="11"/>
      <c r="S734" s="11"/>
      <c r="T734" s="11"/>
    </row>
    <row r="735" spans="1:20" ht="15.75" customHeight="1" x14ac:dyDescent="0.2">
      <c r="A735" s="317"/>
      <c r="B735" s="264"/>
      <c r="C735" s="264"/>
      <c r="D735" s="264"/>
      <c r="E735" s="264"/>
      <c r="F735" s="264"/>
      <c r="G735" s="264"/>
      <c r="H735" s="264"/>
      <c r="I735" s="286">
        <f t="shared" ca="1" si="525"/>
        <v>8.2529561904102725E-2</v>
      </c>
      <c r="J735" s="286">
        <f t="shared" ca="1" si="526"/>
        <v>3.8007640285639223E-2</v>
      </c>
      <c r="K735" s="264">
        <f t="shared" ref="K735:M735" ca="1" si="751">RAND()</f>
        <v>0.31509411130839848</v>
      </c>
      <c r="L735" s="264">
        <f t="shared" ca="1" si="751"/>
        <v>0.95949838445001245</v>
      </c>
      <c r="M735" s="264">
        <f t="shared" ca="1" si="751"/>
        <v>0.96170265688729029</v>
      </c>
      <c r="N735" s="287">
        <f t="shared" ca="1" si="528"/>
        <v>3255966.7186428909</v>
      </c>
      <c r="O735" s="288">
        <f ca="1">(N735-Assumptions!$C$22)/Assumptions!$C$25</f>
        <v>241.99311333155902</v>
      </c>
      <c r="P735" s="11"/>
      <c r="Q735" s="11"/>
      <c r="R735" s="11"/>
      <c r="S735" s="11"/>
      <c r="T735" s="11"/>
    </row>
    <row r="736" spans="1:20" ht="15.75" customHeight="1" x14ac:dyDescent="0.2">
      <c r="A736" s="289"/>
      <c r="B736" s="270"/>
      <c r="C736" s="270"/>
      <c r="D736" s="270"/>
      <c r="E736" s="270"/>
      <c r="F736" s="270"/>
      <c r="G736" s="270"/>
      <c r="H736" s="270"/>
      <c r="I736" s="290">
        <f t="shared" ca="1" si="525"/>
        <v>8.1254570170859935E-2</v>
      </c>
      <c r="J736" s="290">
        <f t="shared" ca="1" si="526"/>
        <v>4.77395507130196E-2</v>
      </c>
      <c r="K736" s="270">
        <f t="shared" ref="K736:M736" ca="1" si="752">RAND()</f>
        <v>0.28430818029749916</v>
      </c>
      <c r="L736" s="270">
        <f t="shared" ca="1" si="752"/>
        <v>1.321273067282247E-2</v>
      </c>
      <c r="M736" s="270">
        <f t="shared" ca="1" si="752"/>
        <v>0.87051436321559506</v>
      </c>
      <c r="N736" s="291">
        <f t="shared" ca="1" si="528"/>
        <v>2694725.8576814341</v>
      </c>
      <c r="O736" s="292">
        <f ca="1">(N736-Assumptions!$C$22)/Assumptions!$C$25</f>
        <v>200.10946699115181</v>
      </c>
      <c r="P736" s="11"/>
      <c r="Q736" s="11"/>
      <c r="R736" s="11"/>
      <c r="S736" s="11"/>
      <c r="T736" s="11"/>
    </row>
    <row r="737" spans="1:20" ht="15.75" customHeight="1" x14ac:dyDescent="0.2">
      <c r="A737" s="317"/>
      <c r="B737" s="264"/>
      <c r="C737" s="264"/>
      <c r="D737" s="264"/>
      <c r="E737" s="264"/>
      <c r="F737" s="264"/>
      <c r="G737" s="264"/>
      <c r="H737" s="264"/>
      <c r="I737" s="286">
        <f t="shared" ca="1" si="525"/>
        <v>8.8552984279595209E-2</v>
      </c>
      <c r="J737" s="286">
        <f t="shared" ca="1" si="526"/>
        <v>4.7162065672379058E-2</v>
      </c>
      <c r="K737" s="264">
        <f t="shared" ref="K737:M737" ca="1" si="753">RAND()</f>
        <v>6.9777399944675467E-2</v>
      </c>
      <c r="L737" s="264">
        <f t="shared" ca="1" si="753"/>
        <v>0.66247542663822423</v>
      </c>
      <c r="M737" s="264">
        <f t="shared" ca="1" si="753"/>
        <v>0.66439481221267627</v>
      </c>
      <c r="N737" s="287">
        <f t="shared" ca="1" si="528"/>
        <v>968036.9954535435</v>
      </c>
      <c r="O737" s="288">
        <f ca="1">(N737-Assumptions!$C$22)/Assumptions!$C$25</f>
        <v>71.252089212951006</v>
      </c>
      <c r="P737" s="11"/>
      <c r="Q737" s="11"/>
      <c r="R737" s="11"/>
      <c r="S737" s="11"/>
      <c r="T737" s="11"/>
    </row>
    <row r="738" spans="1:20" ht="15.75" customHeight="1" x14ac:dyDescent="0.2">
      <c r="A738" s="289"/>
      <c r="B738" s="270"/>
      <c r="C738" s="270"/>
      <c r="D738" s="270"/>
      <c r="E738" s="270"/>
      <c r="F738" s="270"/>
      <c r="G738" s="270"/>
      <c r="H738" s="270"/>
      <c r="I738" s="290">
        <f t="shared" ca="1" si="525"/>
        <v>0.10887599911053507</v>
      </c>
      <c r="J738" s="290">
        <f t="shared" ca="1" si="526"/>
        <v>2.3046743520009294E-2</v>
      </c>
      <c r="K738" s="270">
        <f t="shared" ref="K738:M738" ca="1" si="754">RAND()</f>
        <v>0.88119255811781561</v>
      </c>
      <c r="L738" s="270">
        <f t="shared" ca="1" si="754"/>
        <v>7.0752271082409224E-2</v>
      </c>
      <c r="M738" s="270">
        <f t="shared" ca="1" si="754"/>
        <v>0.23883832843445496</v>
      </c>
      <c r="N738" s="291">
        <f t="shared" ca="1" si="528"/>
        <v>2252085.786243239</v>
      </c>
      <c r="O738" s="292">
        <f ca="1">(N738-Assumptions!$C$22)/Assumptions!$C$25</f>
        <v>167.07662583904769</v>
      </c>
      <c r="P738" s="11"/>
      <c r="Q738" s="11"/>
      <c r="R738" s="11"/>
      <c r="S738" s="11"/>
      <c r="T738" s="11"/>
    </row>
    <row r="739" spans="1:20" ht="15.75" customHeight="1" x14ac:dyDescent="0.2">
      <c r="A739" s="317"/>
      <c r="B739" s="264"/>
      <c r="C739" s="264"/>
      <c r="D739" s="264"/>
      <c r="E739" s="264"/>
      <c r="F739" s="264"/>
      <c r="G739" s="264"/>
      <c r="H739" s="264"/>
      <c r="I739" s="286">
        <f t="shared" ca="1" si="525"/>
        <v>7.1000618171030108E-2</v>
      </c>
      <c r="J739" s="286">
        <f t="shared" ca="1" si="526"/>
        <v>5.5E-2</v>
      </c>
      <c r="K739" s="264">
        <f t="shared" ref="K739:M739" ca="1" si="755">RAND()</f>
        <v>0.41993455699093696</v>
      </c>
      <c r="L739" s="264">
        <f t="shared" ca="1" si="755"/>
        <v>0.74327181528282305</v>
      </c>
      <c r="M739" s="264">
        <f t="shared" ca="1" si="755"/>
        <v>0.77556801200299752</v>
      </c>
      <c r="N739" s="287">
        <f t="shared" ca="1" si="528"/>
        <v>4513621.6900747614</v>
      </c>
      <c r="O739" s="288">
        <f ca="1">(N739-Assumptions!$C$22)/Assumptions!$C$25</f>
        <v>335.84796194587773</v>
      </c>
      <c r="P739" s="11"/>
      <c r="Q739" s="11"/>
      <c r="R739" s="11"/>
      <c r="S739" s="11"/>
      <c r="T739" s="11"/>
    </row>
    <row r="740" spans="1:20" ht="15.75" customHeight="1" x14ac:dyDescent="0.2">
      <c r="A740" s="289"/>
      <c r="B740" s="270"/>
      <c r="C740" s="270"/>
      <c r="D740" s="270"/>
      <c r="E740" s="270"/>
      <c r="F740" s="270"/>
      <c r="G740" s="270"/>
      <c r="H740" s="270"/>
      <c r="I740" s="290">
        <f t="shared" ca="1" si="525"/>
        <v>0.10474805141772191</v>
      </c>
      <c r="J740" s="290">
        <f t="shared" ca="1" si="526"/>
        <v>5.2870780486090799E-2</v>
      </c>
      <c r="K740" s="270">
        <f t="shared" ref="K740:M740" ca="1" si="756">RAND()</f>
        <v>3.2688300157790007E-2</v>
      </c>
      <c r="L740" s="270">
        <f t="shared" ca="1" si="756"/>
        <v>0.29304040141482479</v>
      </c>
      <c r="M740" s="270">
        <f t="shared" ca="1" si="756"/>
        <v>0.47362000051870956</v>
      </c>
      <c r="N740" s="291">
        <f t="shared" ca="1" si="528"/>
        <v>314613.98646742554</v>
      </c>
      <c r="O740" s="292">
        <f ca="1">(N740-Assumptions!$C$22)/Assumptions!$C$25</f>
        <v>22.489178094583995</v>
      </c>
      <c r="P740" s="11"/>
      <c r="Q740" s="11"/>
      <c r="R740" s="11"/>
      <c r="S740" s="11"/>
      <c r="T740" s="11"/>
    </row>
    <row r="741" spans="1:20" ht="15.75" customHeight="1" x14ac:dyDescent="0.2">
      <c r="A741" s="317"/>
      <c r="B741" s="264"/>
      <c r="C741" s="264"/>
      <c r="D741" s="264"/>
      <c r="E741" s="264"/>
      <c r="F741" s="264"/>
      <c r="G741" s="264"/>
      <c r="H741" s="264"/>
      <c r="I741" s="286">
        <f t="shared" ca="1" si="525"/>
        <v>9.503294946701181E-2</v>
      </c>
      <c r="J741" s="286">
        <f t="shared" ca="1" si="526"/>
        <v>5.2251964979275076E-2</v>
      </c>
      <c r="K741" s="264">
        <f t="shared" ref="K741:M741" ca="1" si="757">RAND()</f>
        <v>0.43771386744234042</v>
      </c>
      <c r="L741" s="264">
        <f t="shared" ca="1" si="757"/>
        <v>6.6599895660657271E-4</v>
      </c>
      <c r="M741" s="264">
        <f t="shared" ca="1" si="757"/>
        <v>0.32873605894677271</v>
      </c>
      <c r="N741" s="287">
        <f t="shared" ca="1" si="528"/>
        <v>2082558.824813101</v>
      </c>
      <c r="O741" s="288">
        <f ca="1">(N741-Assumptions!$C$22)/Assumptions!$C$25</f>
        <v>154.42536006067917</v>
      </c>
      <c r="P741" s="11"/>
      <c r="Q741" s="11"/>
      <c r="R741" s="11"/>
      <c r="S741" s="11"/>
      <c r="T741" s="11"/>
    </row>
    <row r="742" spans="1:20" ht="15.75" customHeight="1" x14ac:dyDescent="0.2">
      <c r="A742" s="289"/>
      <c r="B742" s="270"/>
      <c r="C742" s="270"/>
      <c r="D742" s="270"/>
      <c r="E742" s="270"/>
      <c r="F742" s="270"/>
      <c r="G742" s="270"/>
      <c r="H742" s="270"/>
      <c r="I742" s="290">
        <f t="shared" ca="1" si="525"/>
        <v>0.1167848856583335</v>
      </c>
      <c r="J742" s="290">
        <f t="shared" ca="1" si="526"/>
        <v>4.5719743450118408E-2</v>
      </c>
      <c r="K742" s="270">
        <f t="shared" ref="K742:M742" ca="1" si="758">RAND()</f>
        <v>0.84704071270143078</v>
      </c>
      <c r="L742" s="270">
        <f t="shared" ca="1" si="758"/>
        <v>0.53165520451797599</v>
      </c>
      <c r="M742" s="270">
        <f t="shared" ca="1" si="758"/>
        <v>0.26138825073385241</v>
      </c>
      <c r="N742" s="291">
        <f t="shared" ca="1" si="528"/>
        <v>3036954.4413919803</v>
      </c>
      <c r="O742" s="292">
        <f ca="1">(N742-Assumptions!$C$22)/Assumptions!$C$25</f>
        <v>225.64891353671496</v>
      </c>
      <c r="P742" s="11"/>
      <c r="Q742" s="11"/>
      <c r="R742" s="11"/>
      <c r="S742" s="11"/>
      <c r="T742" s="11"/>
    </row>
    <row r="743" spans="1:20" ht="15.75" customHeight="1" x14ac:dyDescent="0.2">
      <c r="A743" s="317"/>
      <c r="B743" s="264"/>
      <c r="C743" s="264"/>
      <c r="D743" s="264"/>
      <c r="E743" s="264"/>
      <c r="F743" s="264"/>
      <c r="G743" s="264"/>
      <c r="H743" s="264"/>
      <c r="I743" s="286">
        <f t="shared" ca="1" si="525"/>
        <v>0.10551992382622197</v>
      </c>
      <c r="J743" s="286">
        <f t="shared" ca="1" si="526"/>
        <v>4.7270116326068035E-2</v>
      </c>
      <c r="K743" s="264">
        <f t="shared" ref="K743:M743" ca="1" si="759">RAND()</f>
        <v>0.73983640191959987</v>
      </c>
      <c r="L743" s="264">
        <f t="shared" ca="1" si="759"/>
        <v>0.23112947166040976</v>
      </c>
      <c r="M743" s="264">
        <f t="shared" ca="1" si="759"/>
        <v>0.97053913251605928</v>
      </c>
      <c r="N743" s="287">
        <f t="shared" ca="1" si="528"/>
        <v>1593671.6404209516</v>
      </c>
      <c r="O743" s="288">
        <f ca="1">(N743-Assumptions!$C$22)/Assumptions!$C$25</f>
        <v>117.94124182245908</v>
      </c>
      <c r="P743" s="11"/>
      <c r="Q743" s="11"/>
      <c r="R743" s="11"/>
      <c r="S743" s="11"/>
      <c r="T743" s="11"/>
    </row>
    <row r="744" spans="1:20" ht="15.75" customHeight="1" x14ac:dyDescent="0.2">
      <c r="A744" s="289"/>
      <c r="B744" s="270"/>
      <c r="C744" s="270"/>
      <c r="D744" s="270"/>
      <c r="E744" s="270"/>
      <c r="F744" s="270"/>
      <c r="G744" s="270"/>
      <c r="H744" s="270"/>
      <c r="I744" s="290">
        <f t="shared" ca="1" si="525"/>
        <v>7.8593131856792009E-2</v>
      </c>
      <c r="J744" s="290">
        <f t="shared" ca="1" si="526"/>
        <v>4.1270106293084516E-2</v>
      </c>
      <c r="K744" s="270">
        <f t="shared" ref="K744:M744" ca="1" si="760">RAND()</f>
        <v>7.9627713329676886E-2</v>
      </c>
      <c r="L744" s="270">
        <f t="shared" ca="1" si="760"/>
        <v>0.6147110234868588</v>
      </c>
      <c r="M744" s="270">
        <f t="shared" ca="1" si="760"/>
        <v>0.38372974971756535</v>
      </c>
      <c r="N744" s="291">
        <f t="shared" ca="1" si="528"/>
        <v>1040860.6249423919</v>
      </c>
      <c r="O744" s="292">
        <f ca="1">(N744-Assumptions!$C$22)/Assumptions!$C$25</f>
        <v>76.686688428536712</v>
      </c>
      <c r="P744" s="11"/>
      <c r="Q744" s="11"/>
      <c r="R744" s="11"/>
      <c r="S744" s="11"/>
      <c r="T744" s="11"/>
    </row>
    <row r="745" spans="1:20" ht="15.75" customHeight="1" x14ac:dyDescent="0.2">
      <c r="A745" s="317"/>
      <c r="B745" s="264"/>
      <c r="C745" s="264"/>
      <c r="D745" s="264"/>
      <c r="E745" s="264"/>
      <c r="F745" s="264"/>
      <c r="G745" s="264"/>
      <c r="H745" s="264"/>
      <c r="I745" s="286">
        <f t="shared" ca="1" si="525"/>
        <v>9.7942277005645575E-2</v>
      </c>
      <c r="J745" s="286">
        <f t="shared" ca="1" si="526"/>
        <v>4.1445528477102263E-2</v>
      </c>
      <c r="K745" s="264">
        <f t="shared" ref="K745:M745" ca="1" si="761">RAND()</f>
        <v>0.75763767726052278</v>
      </c>
      <c r="L745" s="264">
        <f t="shared" ca="1" si="761"/>
        <v>0.61682978411074885</v>
      </c>
      <c r="M745" s="264">
        <f t="shared" ca="1" si="761"/>
        <v>0.8227360692854162</v>
      </c>
      <c r="N745" s="287">
        <f t="shared" ca="1" si="528"/>
        <v>1997292.6795045505</v>
      </c>
      <c r="O745" s="288">
        <f ca="1">(N745-Assumptions!$C$22)/Assumptions!$C$25</f>
        <v>148.0622148883993</v>
      </c>
      <c r="P745" s="11"/>
      <c r="Q745" s="11"/>
      <c r="R745" s="11"/>
      <c r="S745" s="11"/>
      <c r="T745" s="11"/>
    </row>
    <row r="746" spans="1:20" ht="15.75" customHeight="1" x14ac:dyDescent="0.2">
      <c r="A746" s="289"/>
      <c r="B746" s="270"/>
      <c r="C746" s="270"/>
      <c r="D746" s="270"/>
      <c r="E746" s="270"/>
      <c r="F746" s="270"/>
      <c r="G746" s="270"/>
      <c r="H746" s="270"/>
      <c r="I746" s="290">
        <f t="shared" ca="1" si="525"/>
        <v>7.8392332164448866E-2</v>
      </c>
      <c r="J746" s="290">
        <f t="shared" ca="1" si="526"/>
        <v>3.4975735436314999E-2</v>
      </c>
      <c r="K746" s="270">
        <f t="shared" ref="K746:M746" ca="1" si="762">RAND()</f>
        <v>0.84586276774682845</v>
      </c>
      <c r="L746" s="270">
        <f t="shared" ca="1" si="762"/>
        <v>0.92188846460187301</v>
      </c>
      <c r="M746" s="270">
        <f t="shared" ca="1" si="762"/>
        <v>0.28713714469497464</v>
      </c>
      <c r="N746" s="291">
        <f t="shared" ca="1" si="528"/>
        <v>5652807.7698682332</v>
      </c>
      <c r="O746" s="292">
        <f ca="1">(N746-Assumptions!$C$22)/Assumptions!$C$25</f>
        <v>420.86184849762935</v>
      </c>
      <c r="P746" s="11"/>
      <c r="Q746" s="11"/>
      <c r="R746" s="11"/>
      <c r="S746" s="11"/>
      <c r="T746" s="11"/>
    </row>
    <row r="747" spans="1:20" ht="15.75" customHeight="1" x14ac:dyDescent="0.2">
      <c r="A747" s="317"/>
      <c r="B747" s="264"/>
      <c r="C747" s="264"/>
      <c r="D747" s="264"/>
      <c r="E747" s="264"/>
      <c r="F747" s="264"/>
      <c r="G747" s="264"/>
      <c r="H747" s="264"/>
      <c r="I747" s="286">
        <f t="shared" ca="1" si="525"/>
        <v>0.10577477527280991</v>
      </c>
      <c r="J747" s="286">
        <f t="shared" ca="1" si="526"/>
        <v>3.7077649610212496E-2</v>
      </c>
      <c r="K747" s="264">
        <f t="shared" ref="K747:M747" ca="1" si="763">RAND()</f>
        <v>0.41129013874930331</v>
      </c>
      <c r="L747" s="264">
        <f t="shared" ca="1" si="763"/>
        <v>0.65883863031357581</v>
      </c>
      <c r="M747" s="264">
        <f t="shared" ca="1" si="763"/>
        <v>0.72306742423513215</v>
      </c>
      <c r="N747" s="287">
        <f t="shared" ca="1" si="528"/>
        <v>1642580.2559204567</v>
      </c>
      <c r="O747" s="288">
        <f ca="1">(N747-Assumptions!$C$22)/Assumptions!$C$25</f>
        <v>121.59113850152661</v>
      </c>
      <c r="P747" s="11"/>
      <c r="Q747" s="11"/>
      <c r="R747" s="11"/>
      <c r="S747" s="11"/>
      <c r="T747" s="11"/>
    </row>
    <row r="748" spans="1:20" ht="15.75" customHeight="1" x14ac:dyDescent="0.2">
      <c r="A748" s="289"/>
      <c r="B748" s="270"/>
      <c r="C748" s="270"/>
      <c r="D748" s="270"/>
      <c r="E748" s="270"/>
      <c r="F748" s="270"/>
      <c r="G748" s="270"/>
      <c r="H748" s="270"/>
      <c r="I748" s="290">
        <f t="shared" ca="1" si="525"/>
        <v>0.11502147768455698</v>
      </c>
      <c r="J748" s="290">
        <f t="shared" ca="1" si="526"/>
        <v>4.7708184599713578E-2</v>
      </c>
      <c r="K748" s="270">
        <f t="shared" ref="K748:M748" ca="1" si="764">RAND()</f>
        <v>0.17532111796810701</v>
      </c>
      <c r="L748" s="270">
        <f t="shared" ca="1" si="764"/>
        <v>0.16245917370109308</v>
      </c>
      <c r="M748" s="270">
        <f t="shared" ca="1" si="764"/>
        <v>0.21363241435175795</v>
      </c>
      <c r="N748" s="291">
        <f t="shared" ca="1" si="528"/>
        <v>242467.93266048288</v>
      </c>
      <c r="O748" s="292">
        <f ca="1">(N748-Assumptions!$C$22)/Assumptions!$C$25</f>
        <v>17.105144228394245</v>
      </c>
      <c r="P748" s="11"/>
      <c r="Q748" s="11"/>
      <c r="R748" s="11"/>
      <c r="S748" s="11"/>
      <c r="T748" s="11"/>
    </row>
    <row r="749" spans="1:20" ht="15.75" customHeight="1" x14ac:dyDescent="0.2">
      <c r="A749" s="317"/>
      <c r="B749" s="264"/>
      <c r="C749" s="264"/>
      <c r="D749" s="264"/>
      <c r="E749" s="264"/>
      <c r="F749" s="264"/>
      <c r="G749" s="264"/>
      <c r="H749" s="264"/>
      <c r="I749" s="286">
        <f t="shared" ca="1" si="525"/>
        <v>9.4115548250048517E-2</v>
      </c>
      <c r="J749" s="286">
        <f t="shared" ca="1" si="526"/>
        <v>4.5577214769440544E-2</v>
      </c>
      <c r="K749" s="264">
        <f t="shared" ref="K749:M749" ca="1" si="765">RAND()</f>
        <v>0.77197420850518517</v>
      </c>
      <c r="L749" s="264">
        <f t="shared" ca="1" si="765"/>
        <v>0.65990228765095871</v>
      </c>
      <c r="M749" s="264">
        <f t="shared" ca="1" si="765"/>
        <v>9.0868894882120577E-2</v>
      </c>
      <c r="N749" s="287">
        <f t="shared" ca="1" si="528"/>
        <v>2299639.5111474823</v>
      </c>
      <c r="O749" s="288">
        <f ca="1">(N749-Assumptions!$C$22)/Assumptions!$C$25</f>
        <v>170.62541127966287</v>
      </c>
      <c r="P749" s="11"/>
      <c r="Q749" s="11"/>
      <c r="R749" s="11"/>
      <c r="S749" s="11"/>
      <c r="T749" s="11"/>
    </row>
    <row r="750" spans="1:20" ht="15.75" customHeight="1" x14ac:dyDescent="0.2">
      <c r="A750" s="289"/>
      <c r="B750" s="270"/>
      <c r="C750" s="270"/>
      <c r="D750" s="270"/>
      <c r="E750" s="270"/>
      <c r="F750" s="270"/>
      <c r="G750" s="270"/>
      <c r="H750" s="270"/>
      <c r="I750" s="290">
        <f t="shared" ca="1" si="525"/>
        <v>8.3057834854355223E-2</v>
      </c>
      <c r="J750" s="290">
        <f t="shared" ca="1" si="526"/>
        <v>4.1715688171530929E-2</v>
      </c>
      <c r="K750" s="270">
        <f t="shared" ref="K750:M750" ca="1" si="766">RAND()</f>
        <v>0.21590755154925323</v>
      </c>
      <c r="L750" s="270">
        <f t="shared" ca="1" si="766"/>
        <v>1.0303421078196151E-2</v>
      </c>
      <c r="M750" s="270">
        <f t="shared" ca="1" si="766"/>
        <v>0.206326174310418</v>
      </c>
      <c r="N750" s="291">
        <f t="shared" ca="1" si="528"/>
        <v>2155038.4759324272</v>
      </c>
      <c r="O750" s="292">
        <f ca="1">(N750-Assumptions!$C$22)/Assumptions!$C$25</f>
        <v>159.83428924868861</v>
      </c>
      <c r="P750" s="11"/>
      <c r="Q750" s="11"/>
      <c r="R750" s="11"/>
      <c r="S750" s="11"/>
      <c r="T750" s="11"/>
    </row>
    <row r="751" spans="1:20" ht="15.75" customHeight="1" x14ac:dyDescent="0.2">
      <c r="A751" s="317"/>
      <c r="B751" s="264"/>
      <c r="C751" s="264"/>
      <c r="D751" s="264"/>
      <c r="E751" s="264"/>
      <c r="F751" s="264"/>
      <c r="G751" s="264"/>
      <c r="H751" s="264"/>
      <c r="I751" s="286">
        <f t="shared" ca="1" si="525"/>
        <v>0.10466086476411486</v>
      </c>
      <c r="J751" s="286">
        <f t="shared" ca="1" si="526"/>
        <v>3.3743086692662509E-2</v>
      </c>
      <c r="K751" s="264">
        <f t="shared" ref="K751:M751" ca="1" si="767">RAND()</f>
        <v>0.56999954178250867</v>
      </c>
      <c r="L751" s="264">
        <f t="shared" ca="1" si="767"/>
        <v>0.42393551059023449</v>
      </c>
      <c r="M751" s="264">
        <f t="shared" ca="1" si="767"/>
        <v>0.81672778720749628</v>
      </c>
      <c r="N751" s="287">
        <f t="shared" ca="1" si="528"/>
        <v>1591146.0471615158</v>
      </c>
      <c r="O751" s="288">
        <f ca="1">(N751-Assumptions!$C$22)/Assumptions!$C$25</f>
        <v>117.75276471354596</v>
      </c>
      <c r="P751" s="11"/>
      <c r="Q751" s="11"/>
      <c r="R751" s="11"/>
      <c r="S751" s="11"/>
      <c r="T751" s="11"/>
    </row>
    <row r="752" spans="1:20" ht="15.75" customHeight="1" x14ac:dyDescent="0.2">
      <c r="A752" s="289"/>
      <c r="B752" s="270"/>
      <c r="C752" s="270"/>
      <c r="D752" s="270"/>
      <c r="E752" s="270"/>
      <c r="F752" s="270"/>
      <c r="G752" s="270"/>
      <c r="H752" s="270"/>
      <c r="I752" s="290">
        <f t="shared" ca="1" si="525"/>
        <v>8.9063560948650144E-2</v>
      </c>
      <c r="J752" s="290">
        <f t="shared" ca="1" si="526"/>
        <v>4.6552804358816986E-2</v>
      </c>
      <c r="K752" s="270">
        <f t="shared" ref="K752:M752" ca="1" si="768">RAND()</f>
        <v>0.70522483798893154</v>
      </c>
      <c r="L752" s="270">
        <f t="shared" ca="1" si="768"/>
        <v>0.38828734826592093</v>
      </c>
      <c r="M752" s="270">
        <f t="shared" ca="1" si="768"/>
        <v>1.2733535805057983E-2</v>
      </c>
      <c r="N752" s="291">
        <f t="shared" ca="1" si="528"/>
        <v>2625704.1377606043</v>
      </c>
      <c r="O752" s="292">
        <f ca="1">(N752-Assumptions!$C$22)/Assumptions!$C$25</f>
        <v>194.95859237019434</v>
      </c>
      <c r="P752" s="11"/>
      <c r="Q752" s="11"/>
      <c r="R752" s="11"/>
      <c r="S752" s="11"/>
      <c r="T752" s="11"/>
    </row>
    <row r="753" spans="1:20" ht="15.75" customHeight="1" x14ac:dyDescent="0.2">
      <c r="A753" s="317"/>
      <c r="B753" s="264"/>
      <c r="C753" s="264"/>
      <c r="D753" s="264"/>
      <c r="E753" s="264"/>
      <c r="F753" s="264"/>
      <c r="G753" s="264"/>
      <c r="H753" s="264"/>
      <c r="I753" s="286">
        <f t="shared" ca="1" si="525"/>
        <v>7.469400782575511E-2</v>
      </c>
      <c r="J753" s="286">
        <f t="shared" ca="1" si="526"/>
        <v>4.7618698329057005E-2</v>
      </c>
      <c r="K753" s="264">
        <f t="shared" ref="K753:M753" ca="1" si="769">RAND()</f>
        <v>0.13123938826172199</v>
      </c>
      <c r="L753" s="264">
        <f t="shared" ca="1" si="769"/>
        <v>0.12012379982359056</v>
      </c>
      <c r="M753" s="264">
        <f t="shared" ca="1" si="769"/>
        <v>0.57358960804933867</v>
      </c>
      <c r="N753" s="287">
        <f t="shared" ca="1" si="528"/>
        <v>602811.76164732594</v>
      </c>
      <c r="O753" s="288">
        <f ca="1">(N753-Assumptions!$C$22)/Assumptions!$C$25</f>
        <v>43.996474749800441</v>
      </c>
      <c r="P753" s="11"/>
      <c r="Q753" s="11"/>
      <c r="R753" s="11"/>
      <c r="S753" s="11"/>
      <c r="T753" s="11"/>
    </row>
    <row r="754" spans="1:20" ht="15.75" customHeight="1" x14ac:dyDescent="0.2">
      <c r="A754" s="289"/>
      <c r="B754" s="270"/>
      <c r="C754" s="270"/>
      <c r="D754" s="270"/>
      <c r="E754" s="270"/>
      <c r="F754" s="270"/>
      <c r="G754" s="270"/>
      <c r="H754" s="270"/>
      <c r="I754" s="290">
        <f t="shared" ca="1" si="525"/>
        <v>9.8833189231937735E-2</v>
      </c>
      <c r="J754" s="290">
        <f t="shared" ca="1" si="526"/>
        <v>3.4442447854494546E-2</v>
      </c>
      <c r="K754" s="270">
        <f t="shared" ref="K754:M754" ca="1" si="770">RAND()</f>
        <v>0.64664933926923618</v>
      </c>
      <c r="L754" s="270">
        <f t="shared" ca="1" si="770"/>
        <v>0.8276047123312309</v>
      </c>
      <c r="M754" s="270">
        <f t="shared" ca="1" si="770"/>
        <v>0.29934896012368606</v>
      </c>
      <c r="N754" s="291">
        <f t="shared" ca="1" si="528"/>
        <v>2193246.1488224263</v>
      </c>
      <c r="O754" s="292">
        <f ca="1">(N754-Assumptions!$C$22)/Assumptions!$C$25</f>
        <v>162.6856081210766</v>
      </c>
      <c r="P754" s="11"/>
      <c r="Q754" s="11"/>
      <c r="R754" s="11"/>
      <c r="S754" s="11"/>
      <c r="T754" s="11"/>
    </row>
    <row r="755" spans="1:20" ht="15.75" customHeight="1" x14ac:dyDescent="0.2">
      <c r="A755" s="317"/>
      <c r="B755" s="264"/>
      <c r="C755" s="264"/>
      <c r="D755" s="264"/>
      <c r="E755" s="264"/>
      <c r="F755" s="264"/>
      <c r="G755" s="264"/>
      <c r="H755" s="264"/>
      <c r="I755" s="286">
        <f t="shared" ca="1" si="525"/>
        <v>8.182198259682319E-2</v>
      </c>
      <c r="J755" s="286">
        <f t="shared" ca="1" si="526"/>
        <v>4.173984504948286E-2</v>
      </c>
      <c r="K755" s="264">
        <f t="shared" ref="K755:M755" ca="1" si="771">RAND()</f>
        <v>0.55059106613192665</v>
      </c>
      <c r="L755" s="264">
        <f t="shared" ca="1" si="771"/>
        <v>0.12631142946767204</v>
      </c>
      <c r="M755" s="264">
        <f t="shared" ca="1" si="771"/>
        <v>0.24462854528840594</v>
      </c>
      <c r="N755" s="287">
        <f t="shared" ca="1" si="528"/>
        <v>2222783.5697111017</v>
      </c>
      <c r="O755" s="288">
        <f ca="1">(N755-Assumptions!$C$22)/Assumptions!$C$25</f>
        <v>164.88989326202253</v>
      </c>
      <c r="P755" s="11"/>
      <c r="Q755" s="11"/>
      <c r="R755" s="11"/>
      <c r="S755" s="11"/>
      <c r="T755" s="11"/>
    </row>
    <row r="756" spans="1:20" ht="15.75" customHeight="1" x14ac:dyDescent="0.2">
      <c r="A756" s="289"/>
      <c r="B756" s="270"/>
      <c r="C756" s="270"/>
      <c r="D756" s="270"/>
      <c r="E756" s="270"/>
      <c r="F756" s="270"/>
      <c r="G756" s="270"/>
      <c r="H756" s="270"/>
      <c r="I756" s="290">
        <f t="shared" ca="1" si="525"/>
        <v>8.857063457261645E-2</v>
      </c>
      <c r="J756" s="290">
        <f t="shared" ca="1" si="526"/>
        <v>3.4124645981399582E-2</v>
      </c>
      <c r="K756" s="270">
        <f t="shared" ref="K756:M756" ca="1" si="772">RAND()</f>
        <v>0.64505100550402938</v>
      </c>
      <c r="L756" s="270">
        <f t="shared" ca="1" si="772"/>
        <v>0.30967789968419546</v>
      </c>
      <c r="M756" s="270">
        <f t="shared" ca="1" si="772"/>
        <v>0.92723012008189276</v>
      </c>
      <c r="N756" s="291">
        <f t="shared" ca="1" si="528"/>
        <v>2118756.9912122888</v>
      </c>
      <c r="O756" s="292">
        <f ca="1">(N756-Assumptions!$C$22)/Assumptions!$C$25</f>
        <v>157.1267157621111</v>
      </c>
      <c r="P756" s="11"/>
      <c r="Q756" s="11"/>
      <c r="R756" s="11"/>
      <c r="S756" s="11"/>
      <c r="T756" s="11"/>
    </row>
    <row r="757" spans="1:20" ht="15.75" customHeight="1" x14ac:dyDescent="0.2">
      <c r="A757" s="317"/>
      <c r="B757" s="264"/>
      <c r="C757" s="264"/>
      <c r="D757" s="264"/>
      <c r="E757" s="264"/>
      <c r="F757" s="264"/>
      <c r="G757" s="264"/>
      <c r="H757" s="264"/>
      <c r="I757" s="286">
        <f t="shared" ca="1" si="525"/>
        <v>0.12763804392594902</v>
      </c>
      <c r="J757" s="286">
        <f t="shared" ca="1" si="526"/>
        <v>3.3920301501303769E-2</v>
      </c>
      <c r="K757" s="264">
        <f t="shared" ref="K757:M757" ca="1" si="773">RAND()</f>
        <v>0.76146332108162129</v>
      </c>
      <c r="L757" s="264">
        <f t="shared" ca="1" si="773"/>
        <v>0.38291207137983607</v>
      </c>
      <c r="M757" s="264">
        <f t="shared" ca="1" si="773"/>
        <v>0.82715644520062881</v>
      </c>
      <c r="N757" s="287">
        <f t="shared" ca="1" si="528"/>
        <v>1204046.7400567152</v>
      </c>
      <c r="O757" s="288">
        <f ca="1">(N757-Assumptions!$C$22)/Assumptions!$C$25</f>
        <v>88.864756720650391</v>
      </c>
      <c r="P757" s="11"/>
      <c r="Q757" s="11"/>
      <c r="R757" s="11"/>
      <c r="S757" s="11"/>
      <c r="T757" s="11"/>
    </row>
    <row r="758" spans="1:20" ht="15.75" customHeight="1" x14ac:dyDescent="0.2">
      <c r="A758" s="289"/>
      <c r="B758" s="270"/>
      <c r="C758" s="270"/>
      <c r="D758" s="270"/>
      <c r="E758" s="270"/>
      <c r="F758" s="270"/>
      <c r="G758" s="270"/>
      <c r="H758" s="270"/>
      <c r="I758" s="290">
        <f t="shared" ca="1" si="525"/>
        <v>8.8670200761518769E-2</v>
      </c>
      <c r="J758" s="290">
        <f t="shared" ca="1" si="526"/>
        <v>2.9653301624346005E-2</v>
      </c>
      <c r="K758" s="270">
        <f t="shared" ref="K758:M758" ca="1" si="774">RAND()</f>
        <v>0.90950677277519898</v>
      </c>
      <c r="L758" s="270">
        <f t="shared" ca="1" si="774"/>
        <v>0.27186798753304187</v>
      </c>
      <c r="M758" s="270">
        <f t="shared" ca="1" si="774"/>
        <v>0.79357470876882696</v>
      </c>
      <c r="N758" s="291">
        <f t="shared" ca="1" si="528"/>
        <v>3295915.6136238463</v>
      </c>
      <c r="O758" s="292">
        <f ca="1">(N758-Assumptions!$C$22)/Assumptions!$C$25</f>
        <v>244.97437415103332</v>
      </c>
      <c r="P758" s="11"/>
      <c r="Q758" s="11"/>
      <c r="R758" s="11"/>
      <c r="S758" s="11"/>
      <c r="T758" s="11"/>
    </row>
    <row r="759" spans="1:20" ht="15.75" customHeight="1" x14ac:dyDescent="0.2">
      <c r="A759" s="317"/>
      <c r="B759" s="264"/>
      <c r="C759" s="264"/>
      <c r="D759" s="264"/>
      <c r="E759" s="264"/>
      <c r="F759" s="264"/>
      <c r="G759" s="264"/>
      <c r="H759" s="264"/>
      <c r="I759" s="286">
        <f t="shared" ca="1" si="525"/>
        <v>0.1140591992027653</v>
      </c>
      <c r="J759" s="286">
        <f t="shared" ca="1" si="526"/>
        <v>3.6645348144480734E-2</v>
      </c>
      <c r="K759" s="264">
        <f t="shared" ref="K759:M759" ca="1" si="775">RAND()</f>
        <v>0.21339854617891418</v>
      </c>
      <c r="L759" s="264">
        <f t="shared" ca="1" si="775"/>
        <v>0.5569532147043702</v>
      </c>
      <c r="M759" s="264">
        <f t="shared" ca="1" si="775"/>
        <v>5.4702222821154001E-2</v>
      </c>
      <c r="N759" s="287">
        <f t="shared" ca="1" si="528"/>
        <v>1441869.4839663778</v>
      </c>
      <c r="O759" s="288">
        <f ca="1">(N759-Assumptions!$C$22)/Assumptions!$C$25</f>
        <v>106.61272268405804</v>
      </c>
      <c r="P759" s="11"/>
      <c r="Q759" s="11"/>
      <c r="R759" s="11"/>
      <c r="S759" s="11"/>
      <c r="T759" s="11"/>
    </row>
    <row r="760" spans="1:20" ht="15.75" customHeight="1" x14ac:dyDescent="0.2">
      <c r="A760" s="289"/>
      <c r="B760" s="270"/>
      <c r="C760" s="270"/>
      <c r="D760" s="270"/>
      <c r="E760" s="270"/>
      <c r="F760" s="270"/>
      <c r="G760" s="270"/>
      <c r="H760" s="270"/>
      <c r="I760" s="290">
        <f t="shared" ca="1" si="525"/>
        <v>0.10384364459901203</v>
      </c>
      <c r="J760" s="290">
        <f t="shared" ca="1" si="526"/>
        <v>2.3464784303552942E-2</v>
      </c>
      <c r="K760" s="270">
        <f t="shared" ref="K760:M760" ca="1" si="776">RAND()</f>
        <v>0.92139445878747339</v>
      </c>
      <c r="L760" s="270">
        <f t="shared" ca="1" si="776"/>
        <v>0.84478738726345959</v>
      </c>
      <c r="M760" s="270">
        <f t="shared" ca="1" si="776"/>
        <v>0.63693487258263448</v>
      </c>
      <c r="N760" s="291">
        <f t="shared" ca="1" si="528"/>
        <v>3068537.5133961053</v>
      </c>
      <c r="O760" s="292">
        <f ca="1">(N760-Assumptions!$C$22)/Assumptions!$C$25</f>
        <v>228.00585920866456</v>
      </c>
      <c r="P760" s="11"/>
      <c r="Q760" s="11"/>
      <c r="R760" s="11"/>
      <c r="S760" s="11"/>
      <c r="T760" s="11"/>
    </row>
    <row r="761" spans="1:20" ht="15.75" customHeight="1" x14ac:dyDescent="0.2">
      <c r="A761" s="317"/>
      <c r="B761" s="264"/>
      <c r="C761" s="264"/>
      <c r="D761" s="264"/>
      <c r="E761" s="264"/>
      <c r="F761" s="264"/>
      <c r="G761" s="264"/>
      <c r="H761" s="264"/>
      <c r="I761" s="286">
        <f t="shared" ca="1" si="525"/>
        <v>8.3489857254987282E-2</v>
      </c>
      <c r="J761" s="286">
        <f t="shared" ca="1" si="526"/>
        <v>5.3728867482502184E-2</v>
      </c>
      <c r="K761" s="264">
        <f t="shared" ref="K761:M761" ca="1" si="777">RAND()</f>
        <v>6.4294809984836498E-2</v>
      </c>
      <c r="L761" s="264">
        <f t="shared" ca="1" si="777"/>
        <v>0.87912623133377821</v>
      </c>
      <c r="M761" s="264">
        <f t="shared" ca="1" si="777"/>
        <v>0.15322911277897011</v>
      </c>
      <c r="N761" s="287">
        <f t="shared" ca="1" si="528"/>
        <v>2300062.7433737698</v>
      </c>
      <c r="O761" s="288">
        <f ca="1">(N761-Assumptions!$C$22)/Assumptions!$C$25</f>
        <v>170.65699577416191</v>
      </c>
      <c r="P761" s="11"/>
      <c r="Q761" s="11"/>
      <c r="R761" s="11"/>
      <c r="S761" s="11"/>
      <c r="T761" s="11"/>
    </row>
    <row r="762" spans="1:20" ht="15.75" customHeight="1" x14ac:dyDescent="0.2">
      <c r="A762" s="289"/>
      <c r="B762" s="270"/>
      <c r="C762" s="270"/>
      <c r="D762" s="270"/>
      <c r="E762" s="270"/>
      <c r="F762" s="270"/>
      <c r="G762" s="270"/>
      <c r="H762" s="270"/>
      <c r="I762" s="290">
        <f t="shared" ca="1" si="525"/>
        <v>8.6616182162285352E-2</v>
      </c>
      <c r="J762" s="290">
        <f t="shared" ca="1" si="526"/>
        <v>4.1011747249452842E-2</v>
      </c>
      <c r="K762" s="270">
        <f t="shared" ref="K762:M762" ca="1" si="778">RAND()</f>
        <v>0.1096591133812489</v>
      </c>
      <c r="L762" s="270">
        <f t="shared" ca="1" si="778"/>
        <v>0.91263075438074825</v>
      </c>
      <c r="M762" s="270">
        <f t="shared" ca="1" si="778"/>
        <v>0.83252493970474251</v>
      </c>
      <c r="N762" s="291">
        <f t="shared" ca="1" si="528"/>
        <v>1527746.5160877632</v>
      </c>
      <c r="O762" s="292">
        <f ca="1">(N762-Assumptions!$C$22)/Assumptions!$C$25</f>
        <v>113.02145642445994</v>
      </c>
      <c r="P762" s="11"/>
      <c r="Q762" s="11"/>
      <c r="R762" s="11"/>
      <c r="S762" s="11"/>
      <c r="T762" s="11"/>
    </row>
    <row r="763" spans="1:20" ht="15.75" customHeight="1" x14ac:dyDescent="0.2">
      <c r="A763" s="317"/>
      <c r="B763" s="264"/>
      <c r="C763" s="264"/>
      <c r="D763" s="264"/>
      <c r="E763" s="264"/>
      <c r="F763" s="264"/>
      <c r="G763" s="264"/>
      <c r="H763" s="264"/>
      <c r="I763" s="286">
        <f t="shared" ca="1" si="525"/>
        <v>8.3118859649542146E-2</v>
      </c>
      <c r="J763" s="286">
        <f t="shared" ca="1" si="526"/>
        <v>4.5128096091149539E-2</v>
      </c>
      <c r="K763" s="264">
        <f t="shared" ref="K763:M763" ca="1" si="779">RAND()</f>
        <v>2.7670299341176152E-2</v>
      </c>
      <c r="L763" s="264">
        <f t="shared" ca="1" si="779"/>
        <v>0.76876354454179119</v>
      </c>
      <c r="M763" s="264">
        <f t="shared" ca="1" si="779"/>
        <v>3.6816129411605392E-3</v>
      </c>
      <c r="N763" s="287">
        <f t="shared" ca="1" si="528"/>
        <v>1022566.1206643332</v>
      </c>
      <c r="O763" s="288">
        <f ca="1">(N763-Assumptions!$C$22)/Assumptions!$C$25</f>
        <v>75.32142691524875</v>
      </c>
      <c r="P763" s="11"/>
      <c r="Q763" s="11"/>
      <c r="R763" s="11"/>
      <c r="S763" s="11"/>
      <c r="T763" s="11"/>
    </row>
    <row r="764" spans="1:20" ht="15.75" customHeight="1" x14ac:dyDescent="0.2">
      <c r="A764" s="289"/>
      <c r="B764" s="270"/>
      <c r="C764" s="270"/>
      <c r="D764" s="270"/>
      <c r="E764" s="270"/>
      <c r="F764" s="270"/>
      <c r="G764" s="270"/>
      <c r="H764" s="270"/>
      <c r="I764" s="290">
        <f t="shared" ca="1" si="525"/>
        <v>0.10769361040154871</v>
      </c>
      <c r="J764" s="290">
        <f t="shared" ca="1" si="526"/>
        <v>2.8077958780296806E-2</v>
      </c>
      <c r="K764" s="270">
        <f t="shared" ref="K764:M764" ca="1" si="780">RAND()</f>
        <v>0.53295752056515966</v>
      </c>
      <c r="L764" s="270">
        <f t="shared" ca="1" si="780"/>
        <v>0.47175068957491617</v>
      </c>
      <c r="M764" s="270">
        <f t="shared" ca="1" si="780"/>
        <v>7.5226890660911372E-2</v>
      </c>
      <c r="N764" s="291">
        <f t="shared" ca="1" si="528"/>
        <v>1401994.0451942966</v>
      </c>
      <c r="O764" s="292">
        <f ca="1">(N764-Assumptions!$C$22)/Assumptions!$C$25</f>
        <v>103.63694367121617</v>
      </c>
      <c r="P764" s="11"/>
      <c r="Q764" s="11"/>
      <c r="R764" s="11"/>
      <c r="S764" s="11"/>
      <c r="T764" s="11"/>
    </row>
    <row r="765" spans="1:20" ht="15.75" customHeight="1" x14ac:dyDescent="0.2">
      <c r="A765" s="317"/>
      <c r="B765" s="264"/>
      <c r="C765" s="264"/>
      <c r="D765" s="264"/>
      <c r="E765" s="264"/>
      <c r="F765" s="264"/>
      <c r="G765" s="264"/>
      <c r="H765" s="264"/>
      <c r="I765" s="286">
        <f t="shared" ca="1" si="525"/>
        <v>9.5491007510956377E-2</v>
      </c>
      <c r="J765" s="286">
        <f t="shared" ca="1" si="526"/>
        <v>4.4752634844652597E-2</v>
      </c>
      <c r="K765" s="264">
        <f t="shared" ref="K765:M765" ca="1" si="781">RAND()</f>
        <v>0.25434818788828462</v>
      </c>
      <c r="L765" s="264">
        <f t="shared" ca="1" si="781"/>
        <v>0.73456603237359741</v>
      </c>
      <c r="M765" s="264">
        <f t="shared" ca="1" si="781"/>
        <v>0.11809003791856987</v>
      </c>
      <c r="N765" s="287">
        <f t="shared" ca="1" si="528"/>
        <v>2199926.0837821076</v>
      </c>
      <c r="O765" s="288">
        <f ca="1">(N765-Assumptions!$C$22)/Assumptions!$C$25</f>
        <v>163.18411073000803</v>
      </c>
      <c r="P765" s="11"/>
      <c r="Q765" s="11"/>
      <c r="R765" s="11"/>
      <c r="S765" s="11"/>
      <c r="T765" s="11"/>
    </row>
    <row r="766" spans="1:20" ht="15.75" customHeight="1" x14ac:dyDescent="0.2">
      <c r="A766" s="289"/>
      <c r="B766" s="270"/>
      <c r="C766" s="270"/>
      <c r="D766" s="270"/>
      <c r="E766" s="270"/>
      <c r="F766" s="270"/>
      <c r="G766" s="270"/>
      <c r="H766" s="270"/>
      <c r="I766" s="290">
        <f t="shared" ca="1" si="525"/>
        <v>8.8665805635006006E-2</v>
      </c>
      <c r="J766" s="290">
        <f t="shared" ca="1" si="526"/>
        <v>4.4542563937062352E-2</v>
      </c>
      <c r="K766" s="270">
        <f t="shared" ref="K766:M766" ca="1" si="782">RAND()</f>
        <v>0.5167077670494078</v>
      </c>
      <c r="L766" s="270">
        <f t="shared" ca="1" si="782"/>
        <v>0.59024748368994751</v>
      </c>
      <c r="M766" s="270">
        <f t="shared" ca="1" si="782"/>
        <v>0.32378938501837662</v>
      </c>
      <c r="N766" s="291">
        <f t="shared" ca="1" si="528"/>
        <v>2529747.706240288</v>
      </c>
      <c r="O766" s="292">
        <f ca="1">(N766-Assumptions!$C$22)/Assumptions!$C$25</f>
        <v>187.79766464479761</v>
      </c>
      <c r="P766" s="11"/>
      <c r="Q766" s="11"/>
      <c r="R766" s="11"/>
      <c r="S766" s="11"/>
      <c r="T766" s="11"/>
    </row>
    <row r="767" spans="1:20" ht="15.75" customHeight="1" x14ac:dyDescent="0.2">
      <c r="A767" s="317"/>
      <c r="B767" s="264"/>
      <c r="C767" s="264"/>
      <c r="D767" s="264"/>
      <c r="E767" s="264"/>
      <c r="F767" s="264"/>
      <c r="G767" s="264"/>
      <c r="H767" s="264"/>
      <c r="I767" s="286">
        <f t="shared" ref="I767:I1021" ca="1" si="783">MAX($D$6,MIN($E$6,_xlfn.NORM.INV(RAND(),$B$6,$C$6)))</f>
        <v>7.7574113651099466E-2</v>
      </c>
      <c r="J767" s="286">
        <f t="shared" ref="J767:J1021" ca="1" si="784">MAX($D$7,MIN($E$7,_xlfn.NORM.INV(RAND(),$B$7,$C$7)))</f>
        <v>3.7323235509906211E-2</v>
      </c>
      <c r="K767" s="264">
        <f t="shared" ref="K767:M767" ca="1" si="785">RAND()</f>
        <v>0.64951056200483015</v>
      </c>
      <c r="L767" s="264">
        <f t="shared" ca="1" si="785"/>
        <v>0.17703630282406624</v>
      </c>
      <c r="M767" s="264">
        <f t="shared" ca="1" si="785"/>
        <v>0.36910056699151916</v>
      </c>
      <c r="N767" s="287">
        <f t="shared" ref="N767:N1021" ca="1" si="786">(IF(K767&lt;$E$10,$B$10,IF(K767&lt;$E$10+$F$10,$C$10,$D$10))+IF(L767&lt;$E$11,$B$11,IF(L767&lt;$E$11+$F$11,$C$11,$D$11))+IF(M767&lt;$E$12,$B$12,IF(M767&lt;$E$12+$F$12,$C$12,$D$12)))*MIN(2.5,MAX(0.5,(0.09-0.04)/MAX(0.025,(I767-J767))))</f>
        <v>2213465.1687996015</v>
      </c>
      <c r="O767" s="288">
        <f ca="1">(N767-Assumptions!$C$22)/Assumptions!$C$25</f>
        <v>164.19449020892549</v>
      </c>
      <c r="P767" s="11"/>
      <c r="Q767" s="11"/>
      <c r="R767" s="11"/>
      <c r="S767" s="11"/>
      <c r="T767" s="11"/>
    </row>
    <row r="768" spans="1:20" ht="15.75" customHeight="1" x14ac:dyDescent="0.2">
      <c r="A768" s="289"/>
      <c r="B768" s="270"/>
      <c r="C768" s="270"/>
      <c r="D768" s="270"/>
      <c r="E768" s="270"/>
      <c r="F768" s="270"/>
      <c r="G768" s="270"/>
      <c r="H768" s="270"/>
      <c r="I768" s="290">
        <f t="shared" ca="1" si="783"/>
        <v>7.8707401361269858E-2</v>
      </c>
      <c r="J768" s="290">
        <f t="shared" ca="1" si="784"/>
        <v>4.503899273904928E-2</v>
      </c>
      <c r="K768" s="270">
        <f t="shared" ref="K768:M768" ca="1" si="787">RAND()</f>
        <v>8.3010776780187201E-2</v>
      </c>
      <c r="L768" s="270">
        <f t="shared" ca="1" si="787"/>
        <v>0.37030283510208273</v>
      </c>
      <c r="M768" s="270">
        <f t="shared" ca="1" si="787"/>
        <v>0.93903573188681266</v>
      </c>
      <c r="N768" s="291">
        <f t="shared" ca="1" si="786"/>
        <v>1264841.9972758195</v>
      </c>
      <c r="O768" s="292">
        <f ca="1">(N768-Assumptions!$C$22)/Assumptions!$C$25</f>
        <v>93.401716214613401</v>
      </c>
      <c r="P768" s="11"/>
      <c r="Q768" s="11"/>
      <c r="R768" s="11"/>
      <c r="S768" s="11"/>
      <c r="T768" s="11"/>
    </row>
    <row r="769" spans="1:20" ht="15.75" customHeight="1" x14ac:dyDescent="0.2">
      <c r="A769" s="317"/>
      <c r="B769" s="264"/>
      <c r="C769" s="264"/>
      <c r="D769" s="264"/>
      <c r="E769" s="264"/>
      <c r="F769" s="264"/>
      <c r="G769" s="264"/>
      <c r="H769" s="264"/>
      <c r="I769" s="286">
        <f t="shared" ca="1" si="783"/>
        <v>7.2181934027523764E-2</v>
      </c>
      <c r="J769" s="286">
        <f t="shared" ca="1" si="784"/>
        <v>4.6517890560476338E-2</v>
      </c>
      <c r="K769" s="264">
        <f t="shared" ref="K769:M769" ca="1" si="788">RAND()</f>
        <v>0.36011503976661363</v>
      </c>
      <c r="L769" s="264">
        <f t="shared" ca="1" si="788"/>
        <v>0.58352214528354873</v>
      </c>
      <c r="M769" s="264">
        <f t="shared" ca="1" si="788"/>
        <v>6.8408150154592895E-2</v>
      </c>
      <c r="N769" s="287">
        <f t="shared" ca="1" si="786"/>
        <v>4349301.7622331996</v>
      </c>
      <c r="O769" s="288">
        <f ca="1">(N769-Assumptions!$C$22)/Assumptions!$C$25</f>
        <v>323.58528076367162</v>
      </c>
      <c r="P769" s="11"/>
      <c r="Q769" s="11"/>
      <c r="R769" s="11"/>
      <c r="S769" s="11"/>
      <c r="T769" s="11"/>
    </row>
    <row r="770" spans="1:20" ht="15.75" customHeight="1" x14ac:dyDescent="0.2">
      <c r="A770" s="289"/>
      <c r="B770" s="270"/>
      <c r="C770" s="270"/>
      <c r="D770" s="270"/>
      <c r="E770" s="270"/>
      <c r="F770" s="270"/>
      <c r="G770" s="270"/>
      <c r="H770" s="270"/>
      <c r="I770" s="290">
        <f t="shared" ca="1" si="783"/>
        <v>9.6760323105796645E-2</v>
      </c>
      <c r="J770" s="290">
        <f t="shared" ca="1" si="784"/>
        <v>4.5662276375795174E-2</v>
      </c>
      <c r="K770" s="270">
        <f t="shared" ref="K770:M770" ca="1" si="789">RAND()</f>
        <v>0.37427800370822673</v>
      </c>
      <c r="L770" s="270">
        <f t="shared" ca="1" si="789"/>
        <v>0.15723356270824385</v>
      </c>
      <c r="M770" s="270">
        <f t="shared" ca="1" si="789"/>
        <v>0.88075428307875026</v>
      </c>
      <c r="N770" s="291">
        <f t="shared" ca="1" si="786"/>
        <v>1767460.7021859474</v>
      </c>
      <c r="O770" s="292">
        <f ca="1">(N770-Assumptions!$C$22)/Assumptions!$C$25</f>
        <v>130.91057478999608</v>
      </c>
      <c r="P770" s="11"/>
      <c r="Q770" s="11"/>
      <c r="R770" s="11"/>
      <c r="S770" s="11"/>
      <c r="T770" s="11"/>
    </row>
    <row r="771" spans="1:20" ht="15.75" customHeight="1" x14ac:dyDescent="0.2">
      <c r="A771" s="317"/>
      <c r="B771" s="264"/>
      <c r="C771" s="264"/>
      <c r="D771" s="264"/>
      <c r="E771" s="264"/>
      <c r="F771" s="264"/>
      <c r="G771" s="264"/>
      <c r="H771" s="264"/>
      <c r="I771" s="286">
        <f t="shared" ca="1" si="783"/>
        <v>0.10741519634220856</v>
      </c>
      <c r="J771" s="286">
        <f t="shared" ca="1" si="784"/>
        <v>3.6517987403628618E-2</v>
      </c>
      <c r="K771" s="264">
        <f t="shared" ref="K771:M771" ca="1" si="790">RAND()</f>
        <v>0.16106988587761717</v>
      </c>
      <c r="L771" s="264">
        <f t="shared" ca="1" si="790"/>
        <v>0.76532853958672886</v>
      </c>
      <c r="M771" s="264">
        <f t="shared" ca="1" si="790"/>
        <v>0.18197513645509067</v>
      </c>
      <c r="N771" s="287">
        <f t="shared" ca="1" si="786"/>
        <v>547949.18297328916</v>
      </c>
      <c r="O771" s="288">
        <f ca="1">(N771-Assumptions!$C$22)/Assumptions!$C$25</f>
        <v>39.902252460693219</v>
      </c>
      <c r="P771" s="11"/>
      <c r="Q771" s="11"/>
      <c r="R771" s="11"/>
      <c r="S771" s="11"/>
      <c r="T771" s="11"/>
    </row>
    <row r="772" spans="1:20" ht="15.75" customHeight="1" x14ac:dyDescent="0.2">
      <c r="A772" s="289"/>
      <c r="B772" s="270"/>
      <c r="C772" s="270"/>
      <c r="D772" s="270"/>
      <c r="E772" s="270"/>
      <c r="F772" s="270"/>
      <c r="G772" s="270"/>
      <c r="H772" s="270"/>
      <c r="I772" s="290">
        <f t="shared" ca="1" si="783"/>
        <v>9.0793037053604614E-2</v>
      </c>
      <c r="J772" s="290">
        <f t="shared" ca="1" si="784"/>
        <v>3.6300117682007742E-2</v>
      </c>
      <c r="K772" s="270">
        <f t="shared" ref="K772:M772" ca="1" si="791">RAND()</f>
        <v>0.64463377174822212</v>
      </c>
      <c r="L772" s="270">
        <f t="shared" ca="1" si="791"/>
        <v>0.56616467458233177</v>
      </c>
      <c r="M772" s="270">
        <f t="shared" ca="1" si="791"/>
        <v>0.45932780998667877</v>
      </c>
      <c r="N772" s="291">
        <f t="shared" ca="1" si="786"/>
        <v>2048351.7999117954</v>
      </c>
      <c r="O772" s="292">
        <f ca="1">(N772-Assumptions!$C$22)/Assumptions!$C$25</f>
        <v>151.87259700834295</v>
      </c>
      <c r="P772" s="11"/>
      <c r="Q772" s="11"/>
      <c r="R772" s="11"/>
      <c r="S772" s="11"/>
      <c r="T772" s="11"/>
    </row>
    <row r="773" spans="1:20" ht="15.75" customHeight="1" x14ac:dyDescent="0.2">
      <c r="A773" s="317"/>
      <c r="B773" s="264"/>
      <c r="C773" s="264"/>
      <c r="D773" s="264"/>
      <c r="E773" s="264"/>
      <c r="F773" s="264"/>
      <c r="G773" s="264"/>
      <c r="H773" s="264"/>
      <c r="I773" s="286">
        <f t="shared" ca="1" si="783"/>
        <v>0.1018081410603974</v>
      </c>
      <c r="J773" s="286">
        <f t="shared" ca="1" si="784"/>
        <v>3.6931323889922561E-2</v>
      </c>
      <c r="K773" s="264">
        <f t="shared" ref="K773:M773" ca="1" si="792">RAND()</f>
        <v>8.3976921168786522E-2</v>
      </c>
      <c r="L773" s="264">
        <f t="shared" ca="1" si="792"/>
        <v>1.8370739346858067E-2</v>
      </c>
      <c r="M773" s="264">
        <f t="shared" ca="1" si="792"/>
        <v>0.81259240843832248</v>
      </c>
      <c r="N773" s="287">
        <f t="shared" ca="1" si="786"/>
        <v>270376.82418002962</v>
      </c>
      <c r="O773" s="288">
        <f ca="1">(N773-Assumptions!$C$22)/Assumptions!$C$25</f>
        <v>19.187897326867883</v>
      </c>
      <c r="P773" s="11"/>
      <c r="Q773" s="11"/>
      <c r="R773" s="11"/>
      <c r="S773" s="11"/>
      <c r="T773" s="11"/>
    </row>
    <row r="774" spans="1:20" ht="15.75" customHeight="1" x14ac:dyDescent="0.2">
      <c r="A774" s="289"/>
      <c r="B774" s="270"/>
      <c r="C774" s="270"/>
      <c r="D774" s="270"/>
      <c r="E774" s="270"/>
      <c r="F774" s="270"/>
      <c r="G774" s="270"/>
      <c r="H774" s="270"/>
      <c r="I774" s="290">
        <f t="shared" ca="1" si="783"/>
        <v>9.1515444183691425E-2</v>
      </c>
      <c r="J774" s="290">
        <f t="shared" ca="1" si="784"/>
        <v>3.8846585998622264E-2</v>
      </c>
      <c r="K774" s="270">
        <f t="shared" ref="K774:M774" ca="1" si="793">RAND()</f>
        <v>0.66593453395714597</v>
      </c>
      <c r="L774" s="270">
        <f t="shared" ca="1" si="793"/>
        <v>0.18349684553424395</v>
      </c>
      <c r="M774" s="270">
        <f t="shared" ca="1" si="793"/>
        <v>0.95099756397502211</v>
      </c>
      <c r="N774" s="291">
        <f t="shared" ca="1" si="786"/>
        <v>1762541.8410777547</v>
      </c>
      <c r="O774" s="292">
        <f ca="1">(N774-Assumptions!$C$22)/Assumptions!$C$25</f>
        <v>130.54349560281753</v>
      </c>
      <c r="P774" s="11"/>
      <c r="Q774" s="11"/>
      <c r="R774" s="11"/>
      <c r="S774" s="11"/>
      <c r="T774" s="11"/>
    </row>
    <row r="775" spans="1:20" ht="15.75" customHeight="1" x14ac:dyDescent="0.2">
      <c r="A775" s="317"/>
      <c r="B775" s="264"/>
      <c r="C775" s="264"/>
      <c r="D775" s="264"/>
      <c r="E775" s="264"/>
      <c r="F775" s="264"/>
      <c r="G775" s="264"/>
      <c r="H775" s="264"/>
      <c r="I775" s="286">
        <f t="shared" ca="1" si="783"/>
        <v>9.8905599512232489E-2</v>
      </c>
      <c r="J775" s="286">
        <f t="shared" ca="1" si="784"/>
        <v>4.159680746141637E-2</v>
      </c>
      <c r="K775" s="264">
        <f t="shared" ref="K775:M775" ca="1" si="794">RAND()</f>
        <v>0.14792277848488156</v>
      </c>
      <c r="L775" s="264">
        <f t="shared" ca="1" si="794"/>
        <v>0.19258776922260412</v>
      </c>
      <c r="M775" s="264">
        <f t="shared" ca="1" si="794"/>
        <v>9.0425552408059162E-2</v>
      </c>
      <c r="N775" s="287">
        <f t="shared" ca="1" si="786"/>
        <v>284796.0047801903</v>
      </c>
      <c r="O775" s="288">
        <f ca="1">(N775-Assumptions!$C$22)/Assumptions!$C$25</f>
        <v>20.263955580611217</v>
      </c>
      <c r="P775" s="11"/>
      <c r="Q775" s="11"/>
      <c r="R775" s="11"/>
      <c r="S775" s="11"/>
      <c r="T775" s="11"/>
    </row>
    <row r="776" spans="1:20" ht="15.75" customHeight="1" x14ac:dyDescent="0.2">
      <c r="A776" s="289"/>
      <c r="B776" s="270"/>
      <c r="C776" s="270"/>
      <c r="D776" s="270"/>
      <c r="E776" s="270"/>
      <c r="F776" s="270"/>
      <c r="G776" s="270"/>
      <c r="H776" s="270"/>
      <c r="I776" s="290">
        <f t="shared" ca="1" si="783"/>
        <v>7.4247607109088787E-2</v>
      </c>
      <c r="J776" s="290">
        <f t="shared" ca="1" si="784"/>
        <v>4.7929518636096777E-2</v>
      </c>
      <c r="K776" s="270">
        <f t="shared" ref="K776:M776" ca="1" si="795">RAND()</f>
        <v>0.83908742609428011</v>
      </c>
      <c r="L776" s="270">
        <f t="shared" ca="1" si="795"/>
        <v>0.43053919648112648</v>
      </c>
      <c r="M776" s="270">
        <f t="shared" ca="1" si="795"/>
        <v>0.28985680537186387</v>
      </c>
      <c r="N776" s="291">
        <f t="shared" ca="1" si="786"/>
        <v>8200504.3595347209</v>
      </c>
      <c r="O776" s="292">
        <f ca="1">(N776-Assumptions!$C$22)/Assumptions!$C$25</f>
        <v>610.98845966677027</v>
      </c>
      <c r="P776" s="11"/>
      <c r="Q776" s="11"/>
      <c r="R776" s="11"/>
      <c r="S776" s="11"/>
      <c r="T776" s="11"/>
    </row>
    <row r="777" spans="1:20" ht="15.75" customHeight="1" x14ac:dyDescent="0.2">
      <c r="A777" s="317"/>
      <c r="B777" s="264"/>
      <c r="C777" s="264"/>
      <c r="D777" s="264"/>
      <c r="E777" s="264"/>
      <c r="F777" s="264"/>
      <c r="G777" s="264"/>
      <c r="H777" s="264"/>
      <c r="I777" s="286">
        <f t="shared" ca="1" si="783"/>
        <v>9.8516404282774694E-2</v>
      </c>
      <c r="J777" s="286">
        <f t="shared" ca="1" si="784"/>
        <v>4.5859841105165992E-2</v>
      </c>
      <c r="K777" s="264">
        <f t="shared" ref="K777:M777" ca="1" si="796">RAND()</f>
        <v>0.6130560242194063</v>
      </c>
      <c r="L777" s="264">
        <f t="shared" ca="1" si="796"/>
        <v>0.24881837826102171</v>
      </c>
      <c r="M777" s="264">
        <f t="shared" ca="1" si="796"/>
        <v>0.2544121441242585</v>
      </c>
      <c r="N777" s="287">
        <f t="shared" ca="1" si="786"/>
        <v>1691981.2346775827</v>
      </c>
      <c r="O777" s="288">
        <f ca="1">(N777-Assumptions!$C$22)/Assumptions!$C$25</f>
        <v>125.27777870728229</v>
      </c>
      <c r="P777" s="11"/>
      <c r="Q777" s="11"/>
      <c r="R777" s="11"/>
      <c r="S777" s="11"/>
      <c r="T777" s="11"/>
    </row>
    <row r="778" spans="1:20" ht="15.75" customHeight="1" x14ac:dyDescent="0.2">
      <c r="A778" s="289"/>
      <c r="B778" s="270"/>
      <c r="C778" s="270"/>
      <c r="D778" s="270"/>
      <c r="E778" s="270"/>
      <c r="F778" s="270"/>
      <c r="G778" s="270"/>
      <c r="H778" s="270"/>
      <c r="I778" s="290">
        <f t="shared" ca="1" si="783"/>
        <v>6.7588394903344534E-2</v>
      </c>
      <c r="J778" s="290">
        <f t="shared" ca="1" si="784"/>
        <v>4.6801636148540951E-2</v>
      </c>
      <c r="K778" s="270">
        <f t="shared" ref="K778:M778" ca="1" si="797">RAND()</f>
        <v>0.53121350788101662</v>
      </c>
      <c r="L778" s="270">
        <f t="shared" ca="1" si="797"/>
        <v>0.11391127328549755</v>
      </c>
      <c r="M778" s="270">
        <f t="shared" ca="1" si="797"/>
        <v>0.48683736529398725</v>
      </c>
      <c r="N778" s="291">
        <f t="shared" ca="1" si="786"/>
        <v>3563756.6711651403</v>
      </c>
      <c r="O778" s="292">
        <f ca="1">(N778-Assumptions!$C$22)/Assumptions!$C$25</f>
        <v>264.96251277351791</v>
      </c>
      <c r="P778" s="11"/>
      <c r="Q778" s="11"/>
      <c r="R778" s="11"/>
      <c r="S778" s="11"/>
      <c r="T778" s="11"/>
    </row>
    <row r="779" spans="1:20" ht="15.75" customHeight="1" x14ac:dyDescent="0.2">
      <c r="A779" s="317"/>
      <c r="B779" s="264"/>
      <c r="C779" s="264"/>
      <c r="D779" s="264"/>
      <c r="E779" s="264"/>
      <c r="F779" s="264"/>
      <c r="G779" s="264"/>
      <c r="H779" s="264"/>
      <c r="I779" s="286">
        <f t="shared" ca="1" si="783"/>
        <v>8.6030113576005124E-2</v>
      </c>
      <c r="J779" s="286">
        <f t="shared" ca="1" si="784"/>
        <v>2.5747872803812986E-2</v>
      </c>
      <c r="K779" s="264">
        <f t="shared" ref="K779:M779" ca="1" si="798">RAND()</f>
        <v>0.28650319742545094</v>
      </c>
      <c r="L779" s="264">
        <f t="shared" ca="1" si="798"/>
        <v>1.8606003245002389E-2</v>
      </c>
      <c r="M779" s="264">
        <f t="shared" ca="1" si="798"/>
        <v>3.4050387339851662E-2</v>
      </c>
      <c r="N779" s="287">
        <f t="shared" ca="1" si="786"/>
        <v>1477946.3344074469</v>
      </c>
      <c r="O779" s="288">
        <f ca="1">(N779-Assumptions!$C$22)/Assumptions!$C$25</f>
        <v>109.30502495577961</v>
      </c>
      <c r="P779" s="11"/>
      <c r="Q779" s="11"/>
      <c r="R779" s="11"/>
      <c r="S779" s="11"/>
      <c r="T779" s="11"/>
    </row>
    <row r="780" spans="1:20" ht="15.75" customHeight="1" x14ac:dyDescent="0.2">
      <c r="A780" s="289"/>
      <c r="B780" s="270"/>
      <c r="C780" s="270"/>
      <c r="D780" s="270"/>
      <c r="E780" s="270"/>
      <c r="F780" s="270"/>
      <c r="G780" s="270"/>
      <c r="H780" s="270"/>
      <c r="I780" s="290">
        <f t="shared" ca="1" si="783"/>
        <v>0.10660245215058503</v>
      </c>
      <c r="J780" s="290">
        <f t="shared" ca="1" si="784"/>
        <v>3.2893769114836421E-2</v>
      </c>
      <c r="K780" s="270">
        <f t="shared" ref="K780:M780" ca="1" si="799">RAND()</f>
        <v>0.33611524946273075</v>
      </c>
      <c r="L780" s="270">
        <f t="shared" ca="1" si="799"/>
        <v>0.37459405967594694</v>
      </c>
      <c r="M780" s="270">
        <f t="shared" ca="1" si="799"/>
        <v>4.7261876368261402E-2</v>
      </c>
      <c r="N780" s="291">
        <f t="shared" ca="1" si="786"/>
        <v>1514348.9868503406</v>
      </c>
      <c r="O780" s="292">
        <f ca="1">(N780-Assumptions!$C$22)/Assumptions!$C$25</f>
        <v>112.02164080972692</v>
      </c>
      <c r="P780" s="11"/>
      <c r="Q780" s="11"/>
      <c r="R780" s="11"/>
      <c r="S780" s="11"/>
      <c r="T780" s="11"/>
    </row>
    <row r="781" spans="1:20" ht="15.75" customHeight="1" x14ac:dyDescent="0.2">
      <c r="A781" s="317"/>
      <c r="B781" s="264"/>
      <c r="C781" s="264"/>
      <c r="D781" s="264"/>
      <c r="E781" s="264"/>
      <c r="F781" s="264"/>
      <c r="G781" s="264"/>
      <c r="H781" s="264"/>
      <c r="I781" s="286">
        <f t="shared" ca="1" si="783"/>
        <v>9.2354249563599153E-2</v>
      </c>
      <c r="J781" s="286">
        <f t="shared" ca="1" si="784"/>
        <v>4.1965192440733046E-2</v>
      </c>
      <c r="K781" s="264">
        <f t="shared" ref="K781:M781" ca="1" si="800">RAND()</f>
        <v>0.95561369053807788</v>
      </c>
      <c r="L781" s="264">
        <f t="shared" ca="1" si="800"/>
        <v>0.5238273167316978</v>
      </c>
      <c r="M781" s="264">
        <f t="shared" ca="1" si="800"/>
        <v>0.55134381305589675</v>
      </c>
      <c r="N781" s="287">
        <f t="shared" ca="1" si="786"/>
        <v>4283104.5385735855</v>
      </c>
      <c r="O781" s="288">
        <f ca="1">(N781-Assumptions!$C$22)/Assumptions!$C$25</f>
        <v>318.64518944578998</v>
      </c>
      <c r="P781" s="11"/>
      <c r="Q781" s="11"/>
      <c r="R781" s="11"/>
      <c r="S781" s="11"/>
      <c r="T781" s="11"/>
    </row>
    <row r="782" spans="1:20" ht="15.75" customHeight="1" x14ac:dyDescent="0.2">
      <c r="A782" s="289"/>
      <c r="B782" s="270"/>
      <c r="C782" s="270"/>
      <c r="D782" s="270"/>
      <c r="E782" s="270"/>
      <c r="F782" s="270"/>
      <c r="G782" s="270"/>
      <c r="H782" s="270"/>
      <c r="I782" s="290">
        <f t="shared" ca="1" si="783"/>
        <v>0.06</v>
      </c>
      <c r="J782" s="290">
        <f t="shared" ca="1" si="784"/>
        <v>4.0995997813445671E-2</v>
      </c>
      <c r="K782" s="270">
        <f t="shared" ref="K782:M782" ca="1" si="801">RAND()</f>
        <v>0.20874563720890438</v>
      </c>
      <c r="L782" s="270">
        <f t="shared" ca="1" si="801"/>
        <v>0.54052606452325302</v>
      </c>
      <c r="M782" s="270">
        <f t="shared" ca="1" si="801"/>
        <v>0.75230648293786473</v>
      </c>
      <c r="N782" s="291">
        <f t="shared" ca="1" si="786"/>
        <v>4513621.6900747614</v>
      </c>
      <c r="O782" s="292">
        <f ca="1">(N782-Assumptions!$C$22)/Assumptions!$C$25</f>
        <v>335.84796194587773</v>
      </c>
      <c r="P782" s="11"/>
      <c r="Q782" s="11"/>
      <c r="R782" s="11"/>
      <c r="S782" s="11"/>
      <c r="T782" s="11"/>
    </row>
    <row r="783" spans="1:20" ht="15.75" customHeight="1" x14ac:dyDescent="0.2">
      <c r="A783" s="317"/>
      <c r="B783" s="264"/>
      <c r="C783" s="264"/>
      <c r="D783" s="264"/>
      <c r="E783" s="264"/>
      <c r="F783" s="264"/>
      <c r="G783" s="264"/>
      <c r="H783" s="264"/>
      <c r="I783" s="286">
        <f t="shared" ca="1" si="783"/>
        <v>9.5096421758065999E-2</v>
      </c>
      <c r="J783" s="286">
        <f t="shared" ca="1" si="784"/>
        <v>4.5186861436303107E-2</v>
      </c>
      <c r="K783" s="264">
        <f t="shared" ref="K783:M783" ca="1" si="802">RAND()</f>
        <v>0.88174924565472967</v>
      </c>
      <c r="L783" s="264">
        <f t="shared" ca="1" si="802"/>
        <v>0.53294306489416288</v>
      </c>
      <c r="M783" s="264">
        <f t="shared" ca="1" si="802"/>
        <v>0.70687255300376584</v>
      </c>
      <c r="N783" s="287">
        <f t="shared" ca="1" si="786"/>
        <v>4348695.3327729777</v>
      </c>
      <c r="O783" s="288">
        <f ca="1">(N783-Assumptions!$C$22)/Assumptions!$C$25</f>
        <v>323.5400248338043</v>
      </c>
      <c r="P783" s="11"/>
      <c r="Q783" s="11"/>
      <c r="R783" s="11"/>
      <c r="S783" s="11"/>
      <c r="T783" s="11"/>
    </row>
    <row r="784" spans="1:20" ht="15.75" customHeight="1" x14ac:dyDescent="0.2">
      <c r="A784" s="289"/>
      <c r="B784" s="270"/>
      <c r="C784" s="270"/>
      <c r="D784" s="270"/>
      <c r="E784" s="270"/>
      <c r="F784" s="270"/>
      <c r="G784" s="270"/>
      <c r="H784" s="270"/>
      <c r="I784" s="290">
        <f t="shared" ca="1" si="783"/>
        <v>0.10529631374375083</v>
      </c>
      <c r="J784" s="290">
        <f t="shared" ca="1" si="784"/>
        <v>3.8432168939866319E-2</v>
      </c>
      <c r="K784" s="270">
        <f t="shared" ref="K784:M784" ca="1" si="803">RAND()</f>
        <v>0.82240731898524422</v>
      </c>
      <c r="L784" s="270">
        <f t="shared" ca="1" si="803"/>
        <v>0.68041846246125359</v>
      </c>
      <c r="M784" s="270">
        <f t="shared" ca="1" si="803"/>
        <v>0.5253873730892975</v>
      </c>
      <c r="N784" s="291">
        <f t="shared" ca="1" si="786"/>
        <v>3227762.8000837485</v>
      </c>
      <c r="O784" s="292">
        <f ca="1">(N784-Assumptions!$C$22)/Assumptions!$C$25</f>
        <v>239.88834328983199</v>
      </c>
      <c r="P784" s="11"/>
      <c r="Q784" s="11"/>
      <c r="R784" s="11"/>
      <c r="S784" s="11"/>
      <c r="T784" s="11"/>
    </row>
    <row r="785" spans="1:20" ht="15.75" customHeight="1" x14ac:dyDescent="0.2">
      <c r="A785" s="317"/>
      <c r="B785" s="264"/>
      <c r="C785" s="264"/>
      <c r="D785" s="264"/>
      <c r="E785" s="264"/>
      <c r="F785" s="264"/>
      <c r="G785" s="264"/>
      <c r="H785" s="264"/>
      <c r="I785" s="286">
        <f t="shared" ca="1" si="783"/>
        <v>9.6359039755855191E-2</v>
      </c>
      <c r="J785" s="286">
        <f t="shared" ca="1" si="784"/>
        <v>2.0676585312384265E-2</v>
      </c>
      <c r="K785" s="264">
        <f t="shared" ref="K785:M785" ca="1" si="804">RAND()</f>
        <v>0.97110573602081074</v>
      </c>
      <c r="L785" s="264">
        <f t="shared" ca="1" si="804"/>
        <v>0.53714721507715912</v>
      </c>
      <c r="M785" s="264">
        <f t="shared" ca="1" si="804"/>
        <v>0.60836146195369423</v>
      </c>
      <c r="N785" s="287">
        <f t="shared" ca="1" si="786"/>
        <v>2867791.1363738244</v>
      </c>
      <c r="O785" s="288">
        <f ca="1">(N785-Assumptions!$C$22)/Assumptions!$C$25</f>
        <v>213.02478629655405</v>
      </c>
      <c r="P785" s="11"/>
      <c r="Q785" s="11"/>
      <c r="R785" s="11"/>
      <c r="S785" s="11"/>
      <c r="T785" s="11"/>
    </row>
    <row r="786" spans="1:20" ht="15.75" customHeight="1" x14ac:dyDescent="0.2">
      <c r="A786" s="289"/>
      <c r="B786" s="270"/>
      <c r="C786" s="270"/>
      <c r="D786" s="270"/>
      <c r="E786" s="270"/>
      <c r="F786" s="270"/>
      <c r="G786" s="270"/>
      <c r="H786" s="270"/>
      <c r="I786" s="290">
        <f t="shared" ca="1" si="783"/>
        <v>8.1677146555330302E-2</v>
      </c>
      <c r="J786" s="290">
        <f t="shared" ca="1" si="784"/>
        <v>3.7981729714256562E-2</v>
      </c>
      <c r="K786" s="270">
        <f t="shared" ref="K786:M786" ca="1" si="805">RAND()</f>
        <v>0.35586242273276114</v>
      </c>
      <c r="L786" s="270">
        <f t="shared" ca="1" si="805"/>
        <v>0.59686773421205297</v>
      </c>
      <c r="M786" s="270">
        <f t="shared" ca="1" si="805"/>
        <v>0.37363378286125393</v>
      </c>
      <c r="N786" s="291">
        <f t="shared" ca="1" si="786"/>
        <v>2554516.6414875635</v>
      </c>
      <c r="O786" s="292">
        <f ca="1">(N786-Assumptions!$C$22)/Assumptions!$C$25</f>
        <v>189.64609264832563</v>
      </c>
      <c r="P786" s="11"/>
      <c r="Q786" s="11"/>
      <c r="R786" s="11"/>
      <c r="S786" s="11"/>
      <c r="T786" s="11"/>
    </row>
    <row r="787" spans="1:20" ht="15.75" customHeight="1" x14ac:dyDescent="0.2">
      <c r="A787" s="317"/>
      <c r="B787" s="264"/>
      <c r="C787" s="264"/>
      <c r="D787" s="264"/>
      <c r="E787" s="264"/>
      <c r="F787" s="264"/>
      <c r="G787" s="264"/>
      <c r="H787" s="264"/>
      <c r="I787" s="286">
        <f t="shared" ca="1" si="783"/>
        <v>0.06</v>
      </c>
      <c r="J787" s="286">
        <f t="shared" ca="1" si="784"/>
        <v>4.6190784983264829E-2</v>
      </c>
      <c r="K787" s="264">
        <f t="shared" ref="K787:M787" ca="1" si="806">RAND()</f>
        <v>0.86167497548940963</v>
      </c>
      <c r="L787" s="264">
        <f t="shared" ca="1" si="806"/>
        <v>0.16209784804511473</v>
      </c>
      <c r="M787" s="264">
        <f t="shared" ca="1" si="806"/>
        <v>2.0751237925293764E-2</v>
      </c>
      <c r="N787" s="287">
        <f t="shared" ca="1" si="786"/>
        <v>7731793.8623704463</v>
      </c>
      <c r="O787" s="288">
        <f ca="1">(N787-Assumptions!$C$22)/Assumptions!$C$25</f>
        <v>576.01006435600345</v>
      </c>
      <c r="P787" s="11"/>
      <c r="Q787" s="11"/>
      <c r="R787" s="11"/>
      <c r="S787" s="11"/>
      <c r="T787" s="11"/>
    </row>
    <row r="788" spans="1:20" ht="15.75" customHeight="1" x14ac:dyDescent="0.2">
      <c r="A788" s="289"/>
      <c r="B788" s="270"/>
      <c r="C788" s="270"/>
      <c r="D788" s="270"/>
      <c r="E788" s="270"/>
      <c r="F788" s="270"/>
      <c r="G788" s="270"/>
      <c r="H788" s="270"/>
      <c r="I788" s="290">
        <f t="shared" ca="1" si="783"/>
        <v>8.8638271618455874E-2</v>
      </c>
      <c r="J788" s="290">
        <f t="shared" ca="1" si="784"/>
        <v>3.8102056817933924E-2</v>
      </c>
      <c r="K788" s="270">
        <f t="shared" ref="K788:M788" ca="1" si="807">RAND()</f>
        <v>0.42232212421201998</v>
      </c>
      <c r="L788" s="270">
        <f t="shared" ca="1" si="807"/>
        <v>0.42971318060014463</v>
      </c>
      <c r="M788" s="270">
        <f t="shared" ca="1" si="807"/>
        <v>0.12610857725093216</v>
      </c>
      <c r="N788" s="291">
        <f t="shared" ca="1" si="786"/>
        <v>2208726.3543154392</v>
      </c>
      <c r="O788" s="292">
        <f ca="1">(N788-Assumptions!$C$22)/Assumptions!$C$25</f>
        <v>163.84084733697307</v>
      </c>
      <c r="P788" s="11"/>
      <c r="Q788" s="11"/>
      <c r="R788" s="11"/>
      <c r="S788" s="11"/>
      <c r="T788" s="11"/>
    </row>
    <row r="789" spans="1:20" ht="15.75" customHeight="1" x14ac:dyDescent="0.2">
      <c r="A789" s="317"/>
      <c r="B789" s="264"/>
      <c r="C789" s="264"/>
      <c r="D789" s="264"/>
      <c r="E789" s="264"/>
      <c r="F789" s="264"/>
      <c r="G789" s="264"/>
      <c r="H789" s="264"/>
      <c r="I789" s="286">
        <f t="shared" ca="1" si="783"/>
        <v>6.6789998435177356E-2</v>
      </c>
      <c r="J789" s="286">
        <f t="shared" ca="1" si="784"/>
        <v>5.2242197433062632E-2</v>
      </c>
      <c r="K789" s="264">
        <f t="shared" ref="K789:M789" ca="1" si="808">RAND()</f>
        <v>0.66780469829939926</v>
      </c>
      <c r="L789" s="264">
        <f t="shared" ca="1" si="808"/>
        <v>0.32172832005431928</v>
      </c>
      <c r="M789" s="264">
        <f t="shared" ca="1" si="808"/>
        <v>0.65568209349149598</v>
      </c>
      <c r="N789" s="287">
        <f t="shared" ca="1" si="786"/>
        <v>4513621.6900747614</v>
      </c>
      <c r="O789" s="288">
        <f ca="1">(N789-Assumptions!$C$22)/Assumptions!$C$25</f>
        <v>335.84796194587773</v>
      </c>
      <c r="P789" s="11"/>
      <c r="Q789" s="11"/>
      <c r="R789" s="11"/>
      <c r="S789" s="11"/>
      <c r="T789" s="11"/>
    </row>
    <row r="790" spans="1:20" ht="15.75" customHeight="1" x14ac:dyDescent="0.2">
      <c r="A790" s="289"/>
      <c r="B790" s="270"/>
      <c r="C790" s="270"/>
      <c r="D790" s="270"/>
      <c r="E790" s="270"/>
      <c r="F790" s="270"/>
      <c r="G790" s="270"/>
      <c r="H790" s="270"/>
      <c r="I790" s="290">
        <f t="shared" ca="1" si="783"/>
        <v>8.941411374076641E-2</v>
      </c>
      <c r="J790" s="290">
        <f t="shared" ca="1" si="784"/>
        <v>3.3729534987449537E-2</v>
      </c>
      <c r="K790" s="270">
        <f t="shared" ref="K790:M790" ca="1" si="809">RAND()</f>
        <v>0.87269490839751385</v>
      </c>
      <c r="L790" s="270">
        <f t="shared" ca="1" si="809"/>
        <v>6.7456846672278026E-2</v>
      </c>
      <c r="M790" s="270">
        <f t="shared" ca="1" si="809"/>
        <v>0.96063973170701678</v>
      </c>
      <c r="N790" s="291">
        <f t="shared" ca="1" si="786"/>
        <v>3538358.3833140037</v>
      </c>
      <c r="O790" s="292">
        <f ca="1">(N790-Assumptions!$C$22)/Assumptions!$C$25</f>
        <v>263.06711815776146</v>
      </c>
      <c r="P790" s="11"/>
      <c r="Q790" s="11"/>
      <c r="R790" s="11"/>
      <c r="S790" s="11"/>
      <c r="T790" s="11"/>
    </row>
    <row r="791" spans="1:20" ht="15.75" customHeight="1" x14ac:dyDescent="0.2">
      <c r="A791" s="317"/>
      <c r="B791" s="264"/>
      <c r="C791" s="264"/>
      <c r="D791" s="264"/>
      <c r="E791" s="264"/>
      <c r="F791" s="264"/>
      <c r="G791" s="264"/>
      <c r="H791" s="264"/>
      <c r="I791" s="286">
        <f t="shared" ca="1" si="783"/>
        <v>0.10983971637292099</v>
      </c>
      <c r="J791" s="286">
        <f t="shared" ca="1" si="784"/>
        <v>3.4501883797457909E-2</v>
      </c>
      <c r="K791" s="264">
        <f t="shared" ref="K791:M791" ca="1" si="810">RAND()</f>
        <v>0.44659247541430158</v>
      </c>
      <c r="L791" s="264">
        <f t="shared" ca="1" si="810"/>
        <v>0.95901209577788238</v>
      </c>
      <c r="M791" s="264">
        <f t="shared" ca="1" si="810"/>
        <v>0.7370558159216305</v>
      </c>
      <c r="N791" s="287">
        <f t="shared" ca="1" si="786"/>
        <v>1890744.8416149607</v>
      </c>
      <c r="O791" s="288">
        <f ca="1">(N791-Assumptions!$C$22)/Assumptions!$C$25</f>
        <v>140.11088370260902</v>
      </c>
      <c r="P791" s="11"/>
      <c r="Q791" s="11"/>
      <c r="R791" s="11"/>
      <c r="S791" s="11"/>
      <c r="T791" s="11"/>
    </row>
    <row r="792" spans="1:20" ht="15.75" customHeight="1" x14ac:dyDescent="0.2">
      <c r="A792" s="289"/>
      <c r="B792" s="270"/>
      <c r="C792" s="270"/>
      <c r="D792" s="270"/>
      <c r="E792" s="270"/>
      <c r="F792" s="270"/>
      <c r="G792" s="270"/>
      <c r="H792" s="270"/>
      <c r="I792" s="290">
        <f t="shared" ca="1" si="783"/>
        <v>8.0555995044630874E-2</v>
      </c>
      <c r="J792" s="290">
        <f t="shared" ca="1" si="784"/>
        <v>4.1424922839860379E-2</v>
      </c>
      <c r="K792" s="270">
        <f t="shared" ref="K792:M792" ca="1" si="811">RAND()</f>
        <v>0.73594682710842352</v>
      </c>
      <c r="L792" s="270">
        <f t="shared" ca="1" si="811"/>
        <v>0.22648748319041412</v>
      </c>
      <c r="M792" s="270">
        <f t="shared" ca="1" si="811"/>
        <v>0.42634866487929024</v>
      </c>
      <c r="N792" s="291">
        <f t="shared" ca="1" si="786"/>
        <v>2276807.4514520206</v>
      </c>
      <c r="O792" s="292">
        <f ca="1">(N792-Assumptions!$C$22)/Assumptions!$C$25</f>
        <v>168.92152622776274</v>
      </c>
      <c r="P792" s="11"/>
      <c r="Q792" s="11"/>
      <c r="R792" s="11"/>
      <c r="S792" s="11"/>
      <c r="T792" s="11"/>
    </row>
    <row r="793" spans="1:20" ht="15.75" customHeight="1" x14ac:dyDescent="0.2">
      <c r="A793" s="317"/>
      <c r="B793" s="264"/>
      <c r="C793" s="264"/>
      <c r="D793" s="264"/>
      <c r="E793" s="264"/>
      <c r="F793" s="264"/>
      <c r="G793" s="264"/>
      <c r="H793" s="264"/>
      <c r="I793" s="286">
        <f t="shared" ca="1" si="783"/>
        <v>8.0024655113779083E-2</v>
      </c>
      <c r="J793" s="286">
        <f t="shared" ca="1" si="784"/>
        <v>3.6642259051759898E-2</v>
      </c>
      <c r="K793" s="264">
        <f t="shared" ref="K793:M793" ca="1" si="812">RAND()</f>
        <v>4.4137625367473454E-2</v>
      </c>
      <c r="L793" s="264">
        <f t="shared" ca="1" si="812"/>
        <v>0.30731074768413058</v>
      </c>
      <c r="M793" s="264">
        <f t="shared" ca="1" si="812"/>
        <v>0.97729364909229133</v>
      </c>
      <c r="N793" s="287">
        <f t="shared" ca="1" si="786"/>
        <v>981624.37007740093</v>
      </c>
      <c r="O793" s="288">
        <f ca="1">(N793-Assumptions!$C$22)/Assumptions!$C$25</f>
        <v>72.266072393835884</v>
      </c>
      <c r="P793" s="11"/>
      <c r="Q793" s="11"/>
      <c r="R793" s="11"/>
      <c r="S793" s="11"/>
      <c r="T793" s="11"/>
    </row>
    <row r="794" spans="1:20" ht="15.75" customHeight="1" x14ac:dyDescent="0.2">
      <c r="A794" s="289"/>
      <c r="B794" s="270"/>
      <c r="C794" s="270"/>
      <c r="D794" s="270"/>
      <c r="E794" s="270"/>
      <c r="F794" s="270"/>
      <c r="G794" s="270"/>
      <c r="H794" s="270"/>
      <c r="I794" s="290">
        <f t="shared" ca="1" si="783"/>
        <v>0.11502827006426575</v>
      </c>
      <c r="J794" s="290">
        <f t="shared" ca="1" si="784"/>
        <v>5.5E-2</v>
      </c>
      <c r="K794" s="270">
        <f t="shared" ref="K794:M794" ca="1" si="813">RAND()</f>
        <v>0.43185398004829112</v>
      </c>
      <c r="L794" s="270">
        <f t="shared" ca="1" si="813"/>
        <v>0.76586945917871474</v>
      </c>
      <c r="M794" s="270">
        <f t="shared" ca="1" si="813"/>
        <v>0.68878896608677087</v>
      </c>
      <c r="N794" s="291">
        <f t="shared" ca="1" si="786"/>
        <v>1879790.0077923774</v>
      </c>
      <c r="O794" s="292">
        <f ca="1">(N794-Assumptions!$C$22)/Assumptions!$C$25</f>
        <v>139.29335879047593</v>
      </c>
      <c r="P794" s="11"/>
      <c r="Q794" s="11"/>
      <c r="R794" s="11"/>
      <c r="S794" s="11"/>
      <c r="T794" s="11"/>
    </row>
    <row r="795" spans="1:20" ht="15.75" customHeight="1" x14ac:dyDescent="0.2">
      <c r="A795" s="317"/>
      <c r="B795" s="264"/>
      <c r="C795" s="264"/>
      <c r="D795" s="264"/>
      <c r="E795" s="264"/>
      <c r="F795" s="264"/>
      <c r="G795" s="264"/>
      <c r="H795" s="264"/>
      <c r="I795" s="286">
        <f t="shared" ca="1" si="783"/>
        <v>9.9514282000565252E-2</v>
      </c>
      <c r="J795" s="286">
        <f t="shared" ca="1" si="784"/>
        <v>2.9924608050600078E-2</v>
      </c>
      <c r="K795" s="264">
        <f t="shared" ref="K795:M795" ca="1" si="814">RAND()</f>
        <v>0.5012171415309028</v>
      </c>
      <c r="L795" s="264">
        <f t="shared" ca="1" si="814"/>
        <v>0.78555679601043293</v>
      </c>
      <c r="M795" s="264">
        <f t="shared" ca="1" si="814"/>
        <v>0.14797362235909706</v>
      </c>
      <c r="N795" s="287">
        <f t="shared" ca="1" si="786"/>
        <v>1603983.2225326102</v>
      </c>
      <c r="O795" s="288">
        <f ca="1">(N795-Assumptions!$C$22)/Assumptions!$C$25</f>
        <v>118.71076287556792</v>
      </c>
      <c r="P795" s="11"/>
      <c r="Q795" s="11"/>
      <c r="R795" s="11"/>
      <c r="S795" s="11"/>
      <c r="T795" s="11"/>
    </row>
    <row r="796" spans="1:20" ht="15.75" customHeight="1" x14ac:dyDescent="0.2">
      <c r="A796" s="289"/>
      <c r="B796" s="270"/>
      <c r="C796" s="270"/>
      <c r="D796" s="270"/>
      <c r="E796" s="270"/>
      <c r="F796" s="270"/>
      <c r="G796" s="270"/>
      <c r="H796" s="270"/>
      <c r="I796" s="290">
        <f t="shared" ca="1" si="783"/>
        <v>0.1029524249137909</v>
      </c>
      <c r="J796" s="290">
        <f t="shared" ca="1" si="784"/>
        <v>3.3431700765536788E-2</v>
      </c>
      <c r="K796" s="270">
        <f t="shared" ref="K796:M796" ca="1" si="815">RAND()</f>
        <v>0.26429574639785303</v>
      </c>
      <c r="L796" s="270">
        <f t="shared" ca="1" si="815"/>
        <v>0.34795190146603672</v>
      </c>
      <c r="M796" s="270">
        <f t="shared" ca="1" si="815"/>
        <v>0.32378012027699199</v>
      </c>
      <c r="N796" s="291">
        <f t="shared" ca="1" si="786"/>
        <v>1605574.033423844</v>
      </c>
      <c r="O796" s="292">
        <f ca="1">(N796-Assumptions!$C$22)/Assumptions!$C$25</f>
        <v>118.82948010625702</v>
      </c>
      <c r="P796" s="11"/>
      <c r="Q796" s="11"/>
      <c r="R796" s="11"/>
      <c r="S796" s="11"/>
      <c r="T796" s="11"/>
    </row>
    <row r="797" spans="1:20" ht="15.75" customHeight="1" x14ac:dyDescent="0.2">
      <c r="A797" s="317"/>
      <c r="B797" s="264"/>
      <c r="C797" s="264"/>
      <c r="D797" s="264"/>
      <c r="E797" s="264"/>
      <c r="F797" s="264"/>
      <c r="G797" s="264"/>
      <c r="H797" s="264"/>
      <c r="I797" s="286">
        <f t="shared" ca="1" si="783"/>
        <v>0.10162213939860509</v>
      </c>
      <c r="J797" s="286">
        <f t="shared" ca="1" si="784"/>
        <v>3.4445636466322087E-2</v>
      </c>
      <c r="K797" s="264">
        <f t="shared" ref="K797:M797" ca="1" si="816">RAND()</f>
        <v>0.25599575122670171</v>
      </c>
      <c r="L797" s="264">
        <f t="shared" ca="1" si="816"/>
        <v>0.54853413713122046</v>
      </c>
      <c r="M797" s="264">
        <f t="shared" ca="1" si="816"/>
        <v>0.24340415779112201</v>
      </c>
      <c r="N797" s="287">
        <f t="shared" ca="1" si="786"/>
        <v>1661602.861193557</v>
      </c>
      <c r="O797" s="288">
        <f ca="1">(N797-Assumptions!$C$22)/Assumptions!$C$25</f>
        <v>123.01073590996694</v>
      </c>
      <c r="P797" s="11"/>
      <c r="Q797" s="11"/>
      <c r="R797" s="11"/>
      <c r="S797" s="11"/>
      <c r="T797" s="11"/>
    </row>
    <row r="798" spans="1:20" ht="15.75" customHeight="1" x14ac:dyDescent="0.2">
      <c r="A798" s="289"/>
      <c r="B798" s="270"/>
      <c r="C798" s="270"/>
      <c r="D798" s="270"/>
      <c r="E798" s="270"/>
      <c r="F798" s="270"/>
      <c r="G798" s="270"/>
      <c r="H798" s="270"/>
      <c r="I798" s="290">
        <f t="shared" ca="1" si="783"/>
        <v>7.9606360820837316E-2</v>
      </c>
      <c r="J798" s="290">
        <f t="shared" ca="1" si="784"/>
        <v>4.4398305741120685E-2</v>
      </c>
      <c r="K798" s="270">
        <f t="shared" ref="K798:M798" ca="1" si="817">RAND()</f>
        <v>0.55117846187225417</v>
      </c>
      <c r="L798" s="270">
        <f t="shared" ca="1" si="817"/>
        <v>0.35841663995652173</v>
      </c>
      <c r="M798" s="270">
        <f t="shared" ca="1" si="817"/>
        <v>0.88203887037282735</v>
      </c>
      <c r="N798" s="291">
        <f t="shared" ca="1" si="786"/>
        <v>3204963.8071850357</v>
      </c>
      <c r="O798" s="292">
        <f ca="1">(N798-Assumptions!$C$22)/Assumptions!$C$25</f>
        <v>238.18692590933102</v>
      </c>
      <c r="P798" s="11"/>
      <c r="Q798" s="11"/>
      <c r="R798" s="11"/>
      <c r="S798" s="11"/>
      <c r="T798" s="11"/>
    </row>
    <row r="799" spans="1:20" ht="15.75" customHeight="1" x14ac:dyDescent="0.2">
      <c r="A799" s="317"/>
      <c r="B799" s="264"/>
      <c r="C799" s="264"/>
      <c r="D799" s="264"/>
      <c r="E799" s="264"/>
      <c r="F799" s="264"/>
      <c r="G799" s="264"/>
      <c r="H799" s="264"/>
      <c r="I799" s="286">
        <f t="shared" ca="1" si="783"/>
        <v>8.0316226837948215E-2</v>
      </c>
      <c r="J799" s="286">
        <f t="shared" ca="1" si="784"/>
        <v>3.1604760845882561E-2</v>
      </c>
      <c r="K799" s="264">
        <f t="shared" ref="K799:M799" ca="1" si="818">RAND()</f>
        <v>0.68242460194013221</v>
      </c>
      <c r="L799" s="264">
        <f t="shared" ca="1" si="818"/>
        <v>0.17525039545613308</v>
      </c>
      <c r="M799" s="264">
        <f t="shared" ca="1" si="818"/>
        <v>0.46026061297994836</v>
      </c>
      <c r="N799" s="287">
        <f t="shared" ca="1" si="786"/>
        <v>1829013.2510822101</v>
      </c>
      <c r="O799" s="288">
        <f ca="1">(N799-Assumptions!$C$22)/Assumptions!$C$25</f>
        <v>135.50404858822463</v>
      </c>
      <c r="P799" s="11"/>
      <c r="Q799" s="11"/>
      <c r="R799" s="11"/>
      <c r="S799" s="11"/>
      <c r="T799" s="11"/>
    </row>
    <row r="800" spans="1:20" ht="15.75" customHeight="1" x14ac:dyDescent="0.2">
      <c r="A800" s="289"/>
      <c r="B800" s="270"/>
      <c r="C800" s="270"/>
      <c r="D800" s="270"/>
      <c r="E800" s="270"/>
      <c r="F800" s="270"/>
      <c r="G800" s="270"/>
      <c r="H800" s="270"/>
      <c r="I800" s="290">
        <f t="shared" ca="1" si="783"/>
        <v>9.0442741020895542E-2</v>
      </c>
      <c r="J800" s="290">
        <f t="shared" ca="1" si="784"/>
        <v>5.2098796944950114E-2</v>
      </c>
      <c r="K800" s="270">
        <f t="shared" ref="K800:M800" ca="1" si="819">RAND()</f>
        <v>0.13698072092609692</v>
      </c>
      <c r="L800" s="270">
        <f t="shared" ca="1" si="819"/>
        <v>4.2362805072660437E-2</v>
      </c>
      <c r="M800" s="270">
        <f t="shared" ca="1" si="819"/>
        <v>0.62338229249335086</v>
      </c>
      <c r="N800" s="291">
        <f t="shared" ca="1" si="786"/>
        <v>457469.57471872686</v>
      </c>
      <c r="O800" s="292">
        <f ca="1">(N800-Assumptions!$C$22)/Assumptions!$C$25</f>
        <v>33.150042889457225</v>
      </c>
      <c r="P800" s="11"/>
      <c r="Q800" s="11"/>
      <c r="R800" s="11"/>
      <c r="S800" s="11"/>
      <c r="T800" s="11"/>
    </row>
    <row r="801" spans="1:20" ht="15.75" customHeight="1" x14ac:dyDescent="0.2">
      <c r="A801" s="317"/>
      <c r="B801" s="264"/>
      <c r="C801" s="264"/>
      <c r="D801" s="264"/>
      <c r="E801" s="264"/>
      <c r="F801" s="264"/>
      <c r="G801" s="264"/>
      <c r="H801" s="264"/>
      <c r="I801" s="286">
        <f t="shared" ca="1" si="783"/>
        <v>0.11107056057659136</v>
      </c>
      <c r="J801" s="286">
        <f t="shared" ca="1" si="784"/>
        <v>5.0673266888684079E-2</v>
      </c>
      <c r="K801" s="264">
        <f t="shared" ref="K801:M801" ca="1" si="820">RAND()</f>
        <v>8.6780208770667278E-2</v>
      </c>
      <c r="L801" s="264">
        <f t="shared" ca="1" si="820"/>
        <v>0.42675031028966204</v>
      </c>
      <c r="M801" s="264">
        <f t="shared" ca="1" si="820"/>
        <v>0.68214761483515385</v>
      </c>
      <c r="N801" s="287">
        <f t="shared" ca="1" si="786"/>
        <v>663406.22304429638</v>
      </c>
      <c r="O801" s="288">
        <f ca="1">(N801-Assumptions!$C$22)/Assumptions!$C$25</f>
        <v>48.518449480917639</v>
      </c>
      <c r="P801" s="11"/>
      <c r="Q801" s="11"/>
      <c r="R801" s="11"/>
      <c r="S801" s="11"/>
      <c r="T801" s="11"/>
    </row>
    <row r="802" spans="1:20" ht="15.75" customHeight="1" x14ac:dyDescent="0.2">
      <c r="A802" s="289"/>
      <c r="B802" s="270"/>
      <c r="C802" s="270"/>
      <c r="D802" s="270"/>
      <c r="E802" s="270"/>
      <c r="F802" s="270"/>
      <c r="G802" s="270"/>
      <c r="H802" s="270"/>
      <c r="I802" s="290">
        <f t="shared" ca="1" si="783"/>
        <v>8.2660627608738352E-2</v>
      </c>
      <c r="J802" s="290">
        <f t="shared" ca="1" si="784"/>
        <v>3.9436352999297979E-2</v>
      </c>
      <c r="K802" s="270">
        <f t="shared" ref="K802:M802" ca="1" si="821">RAND()</f>
        <v>0.50880143911266484</v>
      </c>
      <c r="L802" s="270">
        <f t="shared" ca="1" si="821"/>
        <v>0.94798718792892855</v>
      </c>
      <c r="M802" s="270">
        <f t="shared" ca="1" si="821"/>
        <v>0.1528415119975377</v>
      </c>
      <c r="N802" s="291">
        <f t="shared" ca="1" si="786"/>
        <v>3267255.4212177345</v>
      </c>
      <c r="O802" s="292">
        <f ca="1">(N802-Assumptions!$C$22)/Assumptions!$C$25</f>
        <v>242.835553822219</v>
      </c>
      <c r="P802" s="11"/>
      <c r="Q802" s="11"/>
      <c r="R802" s="11"/>
      <c r="S802" s="11"/>
      <c r="T802" s="11"/>
    </row>
    <row r="803" spans="1:20" ht="15.75" customHeight="1" x14ac:dyDescent="0.2">
      <c r="A803" s="317"/>
      <c r="B803" s="264"/>
      <c r="C803" s="264"/>
      <c r="D803" s="264"/>
      <c r="E803" s="264"/>
      <c r="F803" s="264"/>
      <c r="G803" s="264"/>
      <c r="H803" s="264"/>
      <c r="I803" s="286">
        <f t="shared" ca="1" si="783"/>
        <v>0.10154060071146574</v>
      </c>
      <c r="J803" s="286">
        <f t="shared" ca="1" si="784"/>
        <v>3.6360520158303045E-2</v>
      </c>
      <c r="K803" s="264">
        <f t="shared" ref="K803:M803" ca="1" si="822">RAND()</f>
        <v>0.19111412279971618</v>
      </c>
      <c r="L803" s="264">
        <f t="shared" ca="1" si="822"/>
        <v>0.59590999629080732</v>
      </c>
      <c r="M803" s="264">
        <f t="shared" ca="1" si="822"/>
        <v>0.21770145601747237</v>
      </c>
      <c r="N803" s="287">
        <f t="shared" ca="1" si="786"/>
        <v>596011.34860973177</v>
      </c>
      <c r="O803" s="288">
        <f ca="1">(N803-Assumptions!$C$22)/Assumptions!$C$25</f>
        <v>43.488981239532222</v>
      </c>
      <c r="P803" s="11"/>
      <c r="Q803" s="11"/>
      <c r="R803" s="11"/>
      <c r="S803" s="11"/>
      <c r="T803" s="11"/>
    </row>
    <row r="804" spans="1:20" ht="15.75" customHeight="1" x14ac:dyDescent="0.2">
      <c r="A804" s="289"/>
      <c r="B804" s="270"/>
      <c r="C804" s="270"/>
      <c r="D804" s="270"/>
      <c r="E804" s="270"/>
      <c r="F804" s="270"/>
      <c r="G804" s="270"/>
      <c r="H804" s="270"/>
      <c r="I804" s="290">
        <f t="shared" ca="1" si="783"/>
        <v>0.10145246689772769</v>
      </c>
      <c r="J804" s="290">
        <f t="shared" ca="1" si="784"/>
        <v>2.9271940230852479E-2</v>
      </c>
      <c r="K804" s="270">
        <f t="shared" ref="K804:M804" ca="1" si="823">RAND()</f>
        <v>0.26951065839927479</v>
      </c>
      <c r="L804" s="270">
        <f t="shared" ca="1" si="823"/>
        <v>0.42328106810128918</v>
      </c>
      <c r="M804" s="270">
        <f t="shared" ca="1" si="823"/>
        <v>0.38165284967357227</v>
      </c>
      <c r="N804" s="291">
        <f t="shared" ca="1" si="786"/>
        <v>1546409.7400176395</v>
      </c>
      <c r="O804" s="292">
        <f ca="1">(N804-Assumptions!$C$22)/Assumptions!$C$25</f>
        <v>114.41423432967458</v>
      </c>
      <c r="P804" s="11"/>
      <c r="Q804" s="11"/>
      <c r="R804" s="11"/>
      <c r="S804" s="11"/>
      <c r="T804" s="11"/>
    </row>
    <row r="805" spans="1:20" ht="15.75" customHeight="1" x14ac:dyDescent="0.2">
      <c r="A805" s="317"/>
      <c r="B805" s="264"/>
      <c r="C805" s="264"/>
      <c r="D805" s="264"/>
      <c r="E805" s="264"/>
      <c r="F805" s="264"/>
      <c r="G805" s="264"/>
      <c r="H805" s="264"/>
      <c r="I805" s="286">
        <f t="shared" ca="1" si="783"/>
        <v>8.7821330608924192E-2</v>
      </c>
      <c r="J805" s="286">
        <f t="shared" ca="1" si="784"/>
        <v>2.2816332065940789E-2</v>
      </c>
      <c r="K805" s="264">
        <f t="shared" ref="K805:M805" ca="1" si="824">RAND()</f>
        <v>0.37889156184155992</v>
      </c>
      <c r="L805" s="264">
        <f t="shared" ca="1" si="824"/>
        <v>3.726363517411091E-2</v>
      </c>
      <c r="M805" s="264">
        <f t="shared" ca="1" si="824"/>
        <v>0.5135096392407289</v>
      </c>
      <c r="N805" s="287">
        <f t="shared" ca="1" si="786"/>
        <v>1370570.2449976481</v>
      </c>
      <c r="O805" s="288">
        <f ca="1">(N805-Assumptions!$C$22)/Assumptions!$C$25</f>
        <v>101.29188395504836</v>
      </c>
      <c r="P805" s="11"/>
      <c r="Q805" s="11"/>
      <c r="R805" s="11"/>
      <c r="S805" s="11"/>
      <c r="T805" s="11"/>
    </row>
    <row r="806" spans="1:20" ht="15.75" customHeight="1" x14ac:dyDescent="0.2">
      <c r="A806" s="289"/>
      <c r="B806" s="270"/>
      <c r="C806" s="270"/>
      <c r="D806" s="270"/>
      <c r="E806" s="270"/>
      <c r="F806" s="270"/>
      <c r="G806" s="270"/>
      <c r="H806" s="270"/>
      <c r="I806" s="290">
        <f t="shared" ca="1" si="783"/>
        <v>9.1582795250768262E-2</v>
      </c>
      <c r="J806" s="290">
        <f t="shared" ca="1" si="784"/>
        <v>4.4450887414109727E-2</v>
      </c>
      <c r="K806" s="270">
        <f t="shared" ref="K806:M806" ca="1" si="825">RAND()</f>
        <v>0.1202020260854153</v>
      </c>
      <c r="L806" s="270">
        <f t="shared" ca="1" si="825"/>
        <v>0.58647706118355702</v>
      </c>
      <c r="M806" s="270">
        <f t="shared" ca="1" si="825"/>
        <v>0.39428638362810964</v>
      </c>
      <c r="N806" s="291">
        <f t="shared" ca="1" si="786"/>
        <v>824241.35784221266</v>
      </c>
      <c r="O806" s="292">
        <f ca="1">(N806-Assumptions!$C$22)/Assumptions!$C$25</f>
        <v>60.521071480762139</v>
      </c>
      <c r="P806" s="11"/>
      <c r="Q806" s="11"/>
      <c r="R806" s="11"/>
      <c r="S806" s="11"/>
      <c r="T806" s="11"/>
    </row>
    <row r="807" spans="1:20" ht="15.75" customHeight="1" x14ac:dyDescent="0.2">
      <c r="A807" s="317"/>
      <c r="B807" s="264"/>
      <c r="C807" s="264"/>
      <c r="D807" s="264"/>
      <c r="E807" s="264"/>
      <c r="F807" s="264"/>
      <c r="G807" s="264"/>
      <c r="H807" s="264"/>
      <c r="I807" s="286">
        <f t="shared" ca="1" si="783"/>
        <v>9.2630417469808449E-2</v>
      </c>
      <c r="J807" s="286">
        <f t="shared" ca="1" si="784"/>
        <v>3.4443113753497456E-2</v>
      </c>
      <c r="K807" s="264">
        <f t="shared" ref="K807:M807" ca="1" si="826">RAND()</f>
        <v>0.22143815033837444</v>
      </c>
      <c r="L807" s="264">
        <f t="shared" ca="1" si="826"/>
        <v>0.23265616820201318</v>
      </c>
      <c r="M807" s="264">
        <f t="shared" ca="1" si="826"/>
        <v>0.65521333886522404</v>
      </c>
      <c r="N807" s="287">
        <f t="shared" ca="1" si="786"/>
        <v>1552121.9198273679</v>
      </c>
      <c r="O807" s="288">
        <f ca="1">(N807-Assumptions!$C$22)/Assumptions!$C$25</f>
        <v>114.84051640502746</v>
      </c>
      <c r="P807" s="11"/>
      <c r="Q807" s="11"/>
      <c r="R807" s="11"/>
      <c r="S807" s="11"/>
      <c r="T807" s="11"/>
    </row>
    <row r="808" spans="1:20" ht="15.75" customHeight="1" x14ac:dyDescent="0.2">
      <c r="A808" s="289"/>
      <c r="B808" s="270"/>
      <c r="C808" s="270"/>
      <c r="D808" s="270"/>
      <c r="E808" s="270"/>
      <c r="F808" s="270"/>
      <c r="G808" s="270"/>
      <c r="H808" s="270"/>
      <c r="I808" s="290">
        <f t="shared" ca="1" si="783"/>
        <v>9.1767850221723984E-2</v>
      </c>
      <c r="J808" s="290">
        <f t="shared" ca="1" si="784"/>
        <v>3.5427423964628807E-2</v>
      </c>
      <c r="K808" s="270">
        <f t="shared" ref="K808:M808" ca="1" si="827">RAND()</f>
        <v>0.63717555042333873</v>
      </c>
      <c r="L808" s="270">
        <f t="shared" ca="1" si="827"/>
        <v>0.14443293362720189</v>
      </c>
      <c r="M808" s="270">
        <f t="shared" ca="1" si="827"/>
        <v>0.65562065921709889</v>
      </c>
      <c r="N808" s="291">
        <f t="shared" ca="1" si="786"/>
        <v>1603001.5311139959</v>
      </c>
      <c r="O808" s="292">
        <f ca="1">(N808-Assumptions!$C$22)/Assumptions!$C$25</f>
        <v>118.63750232193999</v>
      </c>
      <c r="P808" s="11"/>
      <c r="Q808" s="11"/>
      <c r="R808" s="11"/>
      <c r="S808" s="11"/>
      <c r="T808" s="11"/>
    </row>
    <row r="809" spans="1:20" ht="15.75" customHeight="1" x14ac:dyDescent="0.2">
      <c r="A809" s="317"/>
      <c r="B809" s="264"/>
      <c r="C809" s="264"/>
      <c r="D809" s="264"/>
      <c r="E809" s="264"/>
      <c r="F809" s="264"/>
      <c r="G809" s="264"/>
      <c r="H809" s="264"/>
      <c r="I809" s="286">
        <f t="shared" ca="1" si="783"/>
        <v>7.5413890280828941E-2</v>
      </c>
      <c r="J809" s="286">
        <f t="shared" ca="1" si="784"/>
        <v>2.4922067432127486E-2</v>
      </c>
      <c r="K809" s="264">
        <f t="shared" ref="K809:M809" ca="1" si="828">RAND()</f>
        <v>0.87030294883533454</v>
      </c>
      <c r="L809" s="264">
        <f t="shared" ca="1" si="828"/>
        <v>0.88152536491194566</v>
      </c>
      <c r="M809" s="264">
        <f t="shared" ca="1" si="828"/>
        <v>0.57689728520777839</v>
      </c>
      <c r="N809" s="287">
        <f t="shared" ca="1" si="786"/>
        <v>4860701.426079385</v>
      </c>
      <c r="O809" s="288">
        <f ca="1">(N809-Assumptions!$C$22)/Assumptions!$C$25</f>
        <v>361.74943478204364</v>
      </c>
      <c r="P809" s="11"/>
      <c r="Q809" s="11"/>
      <c r="R809" s="11"/>
      <c r="S809" s="11"/>
      <c r="T809" s="11"/>
    </row>
    <row r="810" spans="1:20" ht="15.75" customHeight="1" x14ac:dyDescent="0.2">
      <c r="A810" s="289"/>
      <c r="B810" s="270"/>
      <c r="C810" s="270"/>
      <c r="D810" s="270"/>
      <c r="E810" s="270"/>
      <c r="F810" s="270"/>
      <c r="G810" s="270"/>
      <c r="H810" s="270"/>
      <c r="I810" s="290">
        <f t="shared" ca="1" si="783"/>
        <v>0.10225642176970834</v>
      </c>
      <c r="J810" s="290">
        <f t="shared" ca="1" si="784"/>
        <v>4.0344264445879026E-2</v>
      </c>
      <c r="K810" s="270">
        <f t="shared" ref="K810:M810" ca="1" si="829">RAND()</f>
        <v>0.57872333565317446</v>
      </c>
      <c r="L810" s="270">
        <f t="shared" ca="1" si="829"/>
        <v>0.80229718550661566</v>
      </c>
      <c r="M810" s="270">
        <f t="shared" ca="1" si="829"/>
        <v>0.20647786057792283</v>
      </c>
      <c r="N810" s="291">
        <f t="shared" ca="1" si="786"/>
        <v>2281050.3082169658</v>
      </c>
      <c r="O810" s="292">
        <f ca="1">(N810-Assumptions!$C$22)/Assumptions!$C$25</f>
        <v>169.2381573296243</v>
      </c>
      <c r="P810" s="11"/>
      <c r="Q810" s="11"/>
      <c r="R810" s="11"/>
      <c r="S810" s="11"/>
      <c r="T810" s="11"/>
    </row>
    <row r="811" spans="1:20" ht="15.75" customHeight="1" x14ac:dyDescent="0.2">
      <c r="A811" s="317"/>
      <c r="B811" s="264"/>
      <c r="C811" s="264"/>
      <c r="D811" s="264"/>
      <c r="E811" s="264"/>
      <c r="F811" s="264"/>
      <c r="G811" s="264"/>
      <c r="H811" s="264"/>
      <c r="I811" s="286">
        <f t="shared" ca="1" si="783"/>
        <v>7.840676317468874E-2</v>
      </c>
      <c r="J811" s="286">
        <f t="shared" ca="1" si="784"/>
        <v>4.4943538460121835E-2</v>
      </c>
      <c r="K811" s="264">
        <f t="shared" ref="K811:M811" ca="1" si="830">RAND()</f>
        <v>0.68485199054366808</v>
      </c>
      <c r="L811" s="264">
        <f t="shared" ca="1" si="830"/>
        <v>0.73098715182456531</v>
      </c>
      <c r="M811" s="264">
        <f t="shared" ca="1" si="830"/>
        <v>0.9215815034937751</v>
      </c>
      <c r="N811" s="287">
        <f t="shared" ca="1" si="786"/>
        <v>3447301.3272055858</v>
      </c>
      <c r="O811" s="288">
        <f ca="1">(N811-Assumptions!$C$22)/Assumptions!$C$25</f>
        <v>256.27181546310339</v>
      </c>
      <c r="P811" s="11"/>
      <c r="Q811" s="11"/>
      <c r="R811" s="11"/>
      <c r="S811" s="11"/>
      <c r="T811" s="11"/>
    </row>
    <row r="812" spans="1:20" ht="15.75" customHeight="1" x14ac:dyDescent="0.2">
      <c r="A812" s="289"/>
      <c r="B812" s="270"/>
      <c r="C812" s="270"/>
      <c r="D812" s="270"/>
      <c r="E812" s="270"/>
      <c r="F812" s="270"/>
      <c r="G812" s="270"/>
      <c r="H812" s="270"/>
      <c r="I812" s="290">
        <f t="shared" ca="1" si="783"/>
        <v>8.6188742503477495E-2</v>
      </c>
      <c r="J812" s="290">
        <f t="shared" ca="1" si="784"/>
        <v>4.7038492037486529E-2</v>
      </c>
      <c r="K812" s="270">
        <f t="shared" ref="K812:M812" ca="1" si="831">RAND()</f>
        <v>5.1703432760261792E-2</v>
      </c>
      <c r="L812" s="270">
        <f t="shared" ca="1" si="831"/>
        <v>0.25387583616708764</v>
      </c>
      <c r="M812" s="270">
        <f t="shared" ca="1" si="831"/>
        <v>8.072383623163859E-2</v>
      </c>
      <c r="N812" s="291">
        <f t="shared" ca="1" si="786"/>
        <v>416889.15959884232</v>
      </c>
      <c r="O812" s="292">
        <f ca="1">(N812-Assumptions!$C$22)/Assumptions!$C$25</f>
        <v>30.121653701406142</v>
      </c>
      <c r="P812" s="11"/>
      <c r="Q812" s="11"/>
      <c r="R812" s="11"/>
      <c r="S812" s="11"/>
      <c r="T812" s="11"/>
    </row>
    <row r="813" spans="1:20" ht="15.75" customHeight="1" x14ac:dyDescent="0.2">
      <c r="A813" s="317"/>
      <c r="B813" s="264"/>
      <c r="C813" s="264"/>
      <c r="D813" s="264"/>
      <c r="E813" s="264"/>
      <c r="F813" s="264"/>
      <c r="G813" s="264"/>
      <c r="H813" s="264"/>
      <c r="I813" s="286">
        <f t="shared" ca="1" si="783"/>
        <v>9.6047311598974228E-2</v>
      </c>
      <c r="J813" s="286">
        <f t="shared" ca="1" si="784"/>
        <v>5.5E-2</v>
      </c>
      <c r="K813" s="264">
        <f t="shared" ref="K813:M813" ca="1" si="832">RAND()</f>
        <v>0.51433662419045978</v>
      </c>
      <c r="L813" s="264">
        <f t="shared" ca="1" si="832"/>
        <v>0.36369824467199785</v>
      </c>
      <c r="M813" s="264">
        <f t="shared" ca="1" si="832"/>
        <v>0.3381964595167215</v>
      </c>
      <c r="N813" s="287">
        <f t="shared" ca="1" si="786"/>
        <v>2719317.4200487277</v>
      </c>
      <c r="O813" s="288">
        <f ca="1">(N813-Assumptions!$C$22)/Assumptions!$C$25</f>
        <v>201.94465821259161</v>
      </c>
      <c r="P813" s="11"/>
      <c r="Q813" s="11"/>
      <c r="R813" s="11"/>
      <c r="S813" s="11"/>
      <c r="T813" s="11"/>
    </row>
    <row r="814" spans="1:20" ht="15.75" customHeight="1" x14ac:dyDescent="0.2">
      <c r="A814" s="289"/>
      <c r="B814" s="270"/>
      <c r="C814" s="270"/>
      <c r="D814" s="270"/>
      <c r="E814" s="270"/>
      <c r="F814" s="270"/>
      <c r="G814" s="270"/>
      <c r="H814" s="270"/>
      <c r="I814" s="290">
        <f t="shared" ca="1" si="783"/>
        <v>7.3919408746945872E-2</v>
      </c>
      <c r="J814" s="290">
        <f t="shared" ca="1" si="784"/>
        <v>3.5557334678291551E-2</v>
      </c>
      <c r="K814" s="270">
        <f t="shared" ref="K814:M814" ca="1" si="833">RAND()</f>
        <v>0.80160493363323304</v>
      </c>
      <c r="L814" s="270">
        <f t="shared" ca="1" si="833"/>
        <v>0.87554206843118954</v>
      </c>
      <c r="M814" s="270">
        <f t="shared" ca="1" si="833"/>
        <v>0.99472622735747884</v>
      </c>
      <c r="N814" s="291">
        <f t="shared" ca="1" si="786"/>
        <v>6495030.0751196444</v>
      </c>
      <c r="O814" s="292">
        <f ca="1">(N814-Assumptions!$C$22)/Assumptions!$C$25</f>
        <v>483.71425933728688</v>
      </c>
      <c r="P814" s="11"/>
      <c r="Q814" s="11"/>
      <c r="R814" s="11"/>
      <c r="S814" s="11"/>
      <c r="T814" s="11"/>
    </row>
    <row r="815" spans="1:20" ht="15.75" customHeight="1" x14ac:dyDescent="0.2">
      <c r="A815" s="317"/>
      <c r="B815" s="264"/>
      <c r="C815" s="264"/>
      <c r="D815" s="264"/>
      <c r="E815" s="264"/>
      <c r="F815" s="264"/>
      <c r="G815" s="264"/>
      <c r="H815" s="264"/>
      <c r="I815" s="286">
        <f t="shared" ca="1" si="783"/>
        <v>8.3411312933219642E-2</v>
      </c>
      <c r="J815" s="286">
        <f t="shared" ca="1" si="784"/>
        <v>4.6154156507649043E-2</v>
      </c>
      <c r="K815" s="264">
        <f t="shared" ref="K815:M815" ca="1" si="834">RAND()</f>
        <v>0.22219172674904553</v>
      </c>
      <c r="L815" s="264">
        <f t="shared" ca="1" si="834"/>
        <v>0.17094319010671888</v>
      </c>
      <c r="M815" s="264">
        <f t="shared" ca="1" si="834"/>
        <v>0.21198014107897578</v>
      </c>
      <c r="N815" s="287">
        <f t="shared" ca="1" si="786"/>
        <v>2391323.5825475114</v>
      </c>
      <c r="O815" s="288">
        <f ca="1">(N815-Assumptions!$C$22)/Assumptions!$C$25</f>
        <v>177.46750616026205</v>
      </c>
      <c r="P815" s="11"/>
      <c r="Q815" s="11"/>
      <c r="R815" s="11"/>
      <c r="S815" s="11"/>
      <c r="T815" s="11"/>
    </row>
    <row r="816" spans="1:20" ht="15.75" customHeight="1" x14ac:dyDescent="0.2">
      <c r="A816" s="289"/>
      <c r="B816" s="270"/>
      <c r="C816" s="270"/>
      <c r="D816" s="270"/>
      <c r="E816" s="270"/>
      <c r="F816" s="270"/>
      <c r="G816" s="270"/>
      <c r="H816" s="270"/>
      <c r="I816" s="290">
        <f t="shared" ca="1" si="783"/>
        <v>0.10135305310317709</v>
      </c>
      <c r="J816" s="290">
        <f t="shared" ca="1" si="784"/>
        <v>2.4758606937265844E-2</v>
      </c>
      <c r="K816" s="270">
        <f t="shared" ref="K816:M816" ca="1" si="835">RAND()</f>
        <v>0.80883606810986752</v>
      </c>
      <c r="L816" s="270">
        <f t="shared" ca="1" si="835"/>
        <v>0.3216090004268386</v>
      </c>
      <c r="M816" s="270">
        <f t="shared" ca="1" si="835"/>
        <v>0.36344770734951348</v>
      </c>
      <c r="N816" s="291">
        <f t="shared" ca="1" si="786"/>
        <v>2817718.6475100336</v>
      </c>
      <c r="O816" s="292">
        <f ca="1">(N816-Assumptions!$C$22)/Assumptions!$C$25</f>
        <v>209.28803339627117</v>
      </c>
      <c r="P816" s="11"/>
      <c r="Q816" s="11"/>
      <c r="R816" s="11"/>
      <c r="S816" s="11"/>
      <c r="T816" s="11"/>
    </row>
    <row r="817" spans="1:20" ht="15.75" customHeight="1" x14ac:dyDescent="0.2">
      <c r="A817" s="317"/>
      <c r="B817" s="264"/>
      <c r="C817" s="264"/>
      <c r="D817" s="264"/>
      <c r="E817" s="264"/>
      <c r="F817" s="264"/>
      <c r="G817" s="264"/>
      <c r="H817" s="264"/>
      <c r="I817" s="286">
        <f t="shared" ca="1" si="783"/>
        <v>0.10795541919602981</v>
      </c>
      <c r="J817" s="286">
        <f t="shared" ca="1" si="784"/>
        <v>2.8715178533356572E-2</v>
      </c>
      <c r="K817" s="264">
        <f t="shared" ref="K817:M817" ca="1" si="836">RAND()</f>
        <v>0.15863948956595131</v>
      </c>
      <c r="L817" s="264">
        <f t="shared" ca="1" si="836"/>
        <v>0.47044494146004856</v>
      </c>
      <c r="M817" s="264">
        <f t="shared" ca="1" si="836"/>
        <v>0.22582310122886906</v>
      </c>
      <c r="N817" s="287">
        <f t="shared" ca="1" si="786"/>
        <v>490256.81128807005</v>
      </c>
      <c r="O817" s="288">
        <f ca="1">(N817-Assumptions!$C$22)/Assumptions!$C$25</f>
        <v>35.596851588661941</v>
      </c>
      <c r="P817" s="11"/>
      <c r="Q817" s="11"/>
      <c r="R817" s="11"/>
      <c r="S817" s="11"/>
      <c r="T817" s="11"/>
    </row>
    <row r="818" spans="1:20" ht="15.75" customHeight="1" x14ac:dyDescent="0.2">
      <c r="A818" s="289"/>
      <c r="B818" s="270"/>
      <c r="C818" s="270"/>
      <c r="D818" s="270"/>
      <c r="E818" s="270"/>
      <c r="F818" s="270"/>
      <c r="G818" s="270"/>
      <c r="H818" s="270"/>
      <c r="I818" s="290">
        <f t="shared" ca="1" si="783"/>
        <v>0.11615120925465301</v>
      </c>
      <c r="J818" s="290">
        <f t="shared" ca="1" si="784"/>
        <v>4.2574006319133079E-2</v>
      </c>
      <c r="K818" s="270">
        <f t="shared" ref="K818:M818" ca="1" si="837">RAND()</f>
        <v>6.5955090312181386E-2</v>
      </c>
      <c r="L818" s="270">
        <f t="shared" ca="1" si="837"/>
        <v>0.30277751079184545</v>
      </c>
      <c r="M818" s="270">
        <f t="shared" ca="1" si="837"/>
        <v>0.13716595668914644</v>
      </c>
      <c r="N818" s="291">
        <f t="shared" ca="1" si="786"/>
        <v>527990.54820045701</v>
      </c>
      <c r="O818" s="292">
        <f ca="1">(N818-Assumptions!$C$22)/Assumptions!$C$25</f>
        <v>38.412802104511719</v>
      </c>
      <c r="P818" s="11"/>
      <c r="Q818" s="11"/>
      <c r="R818" s="11"/>
      <c r="S818" s="11"/>
      <c r="T818" s="11"/>
    </row>
    <row r="819" spans="1:20" ht="15.75" customHeight="1" x14ac:dyDescent="0.2">
      <c r="A819" s="317"/>
      <c r="B819" s="264"/>
      <c r="C819" s="264"/>
      <c r="D819" s="264"/>
      <c r="E819" s="264"/>
      <c r="F819" s="264"/>
      <c r="G819" s="264"/>
      <c r="H819" s="264"/>
      <c r="I819" s="286">
        <f t="shared" ca="1" si="783"/>
        <v>9.2740354897464891E-2</v>
      </c>
      <c r="J819" s="286">
        <f t="shared" ca="1" si="784"/>
        <v>2.7207289144624596E-2</v>
      </c>
      <c r="K819" s="264">
        <f t="shared" ref="K819:M819" ca="1" si="838">RAND()</f>
        <v>0.94521864021044744</v>
      </c>
      <c r="L819" s="264">
        <f t="shared" ca="1" si="838"/>
        <v>0.93709296068394909</v>
      </c>
      <c r="M819" s="264">
        <f t="shared" ca="1" si="838"/>
        <v>0.60033665080996979</v>
      </c>
      <c r="N819" s="287">
        <f t="shared" ca="1" si="786"/>
        <v>3763680.9031775086</v>
      </c>
      <c r="O819" s="288">
        <f ca="1">(N819-Assumptions!$C$22)/Assumptions!$C$25</f>
        <v>279.88223158041109</v>
      </c>
      <c r="P819" s="11"/>
      <c r="Q819" s="11"/>
      <c r="R819" s="11"/>
      <c r="S819" s="11"/>
      <c r="T819" s="11"/>
    </row>
    <row r="820" spans="1:20" ht="15.75" customHeight="1" x14ac:dyDescent="0.2">
      <c r="A820" s="289"/>
      <c r="B820" s="270"/>
      <c r="C820" s="270"/>
      <c r="D820" s="270"/>
      <c r="E820" s="270"/>
      <c r="F820" s="270"/>
      <c r="G820" s="270"/>
      <c r="H820" s="270"/>
      <c r="I820" s="290">
        <f t="shared" ca="1" si="783"/>
        <v>0.10745958196569046</v>
      </c>
      <c r="J820" s="290">
        <f t="shared" ca="1" si="784"/>
        <v>4.2746665540634693E-2</v>
      </c>
      <c r="K820" s="270">
        <f t="shared" ref="K820:M820" ca="1" si="839">RAND()</f>
        <v>0.26303442181263281</v>
      </c>
      <c r="L820" s="270">
        <f t="shared" ca="1" si="839"/>
        <v>0.11482428323344329</v>
      </c>
      <c r="M820" s="270">
        <f t="shared" ca="1" si="839"/>
        <v>0.27520722507556317</v>
      </c>
      <c r="N820" s="291">
        <f t="shared" ca="1" si="786"/>
        <v>1376756.3216272052</v>
      </c>
      <c r="O820" s="292">
        <f ca="1">(N820-Assumptions!$C$22)/Assumptions!$C$25</f>
        <v>101.75353146471681</v>
      </c>
      <c r="P820" s="11"/>
      <c r="Q820" s="11"/>
      <c r="R820" s="11"/>
      <c r="S820" s="11"/>
      <c r="T820" s="11"/>
    </row>
    <row r="821" spans="1:20" ht="15.75" customHeight="1" x14ac:dyDescent="0.2">
      <c r="A821" s="317"/>
      <c r="B821" s="264"/>
      <c r="C821" s="264"/>
      <c r="D821" s="264"/>
      <c r="E821" s="264"/>
      <c r="F821" s="264"/>
      <c r="G821" s="264"/>
      <c r="H821" s="264"/>
      <c r="I821" s="286">
        <f t="shared" ca="1" si="783"/>
        <v>0.10898591349248136</v>
      </c>
      <c r="J821" s="286">
        <f t="shared" ca="1" si="784"/>
        <v>3.2937640952701117E-2</v>
      </c>
      <c r="K821" s="264">
        <f t="shared" ref="K821:M821" ca="1" si="840">RAND()</f>
        <v>0.10996181766015511</v>
      </c>
      <c r="L821" s="264">
        <f t="shared" ca="1" si="840"/>
        <v>0.88759127532727133</v>
      </c>
      <c r="M821" s="264">
        <f t="shared" ca="1" si="840"/>
        <v>0.17995911100709516</v>
      </c>
      <c r="N821" s="287">
        <f t="shared" ca="1" si="786"/>
        <v>900114.38124138862</v>
      </c>
      <c r="O821" s="288">
        <f ca="1">(N821-Assumptions!$C$22)/Assumptions!$C$25</f>
        <v>66.183237406073772</v>
      </c>
      <c r="P821" s="11"/>
      <c r="Q821" s="11"/>
      <c r="R821" s="11"/>
      <c r="S821" s="11"/>
      <c r="T821" s="11"/>
    </row>
    <row r="822" spans="1:20" ht="15.75" customHeight="1" x14ac:dyDescent="0.2">
      <c r="A822" s="289"/>
      <c r="B822" s="270"/>
      <c r="C822" s="270"/>
      <c r="D822" s="270"/>
      <c r="E822" s="270"/>
      <c r="F822" s="270"/>
      <c r="G822" s="270"/>
      <c r="H822" s="270"/>
      <c r="I822" s="290">
        <f t="shared" ca="1" si="783"/>
        <v>6.7376276461789814E-2</v>
      </c>
      <c r="J822" s="290">
        <f t="shared" ca="1" si="784"/>
        <v>3.8247104394581059E-2</v>
      </c>
      <c r="K822" s="270">
        <f t="shared" ref="K822:M822" ca="1" si="841">RAND()</f>
        <v>0.84548036593364373</v>
      </c>
      <c r="L822" s="270">
        <f t="shared" ca="1" si="841"/>
        <v>0.87209338599574315</v>
      </c>
      <c r="M822" s="270">
        <f t="shared" ca="1" si="841"/>
        <v>0.62617622305035447</v>
      </c>
      <c r="N822" s="291">
        <f t="shared" ca="1" si="786"/>
        <v>8467303.7576064318</v>
      </c>
      <c r="O822" s="292">
        <f ca="1">(N822-Assumptions!$C$22)/Assumptions!$C$25</f>
        <v>630.89886250794268</v>
      </c>
      <c r="P822" s="11"/>
      <c r="Q822" s="11"/>
      <c r="R822" s="11"/>
      <c r="S822" s="11"/>
      <c r="T822" s="11"/>
    </row>
    <row r="823" spans="1:20" ht="15.75" customHeight="1" x14ac:dyDescent="0.2">
      <c r="A823" s="317"/>
      <c r="B823" s="264"/>
      <c r="C823" s="264"/>
      <c r="D823" s="264"/>
      <c r="E823" s="264"/>
      <c r="F823" s="264"/>
      <c r="G823" s="264"/>
      <c r="H823" s="264"/>
      <c r="I823" s="286">
        <f t="shared" ca="1" si="783"/>
        <v>7.6805746993945767E-2</v>
      </c>
      <c r="J823" s="286">
        <f t="shared" ca="1" si="784"/>
        <v>2.1633496886881862E-2</v>
      </c>
      <c r="K823" s="264">
        <f t="shared" ref="K823:M823" ca="1" si="842">RAND()</f>
        <v>0.49932734241108867</v>
      </c>
      <c r="L823" s="264">
        <f t="shared" ca="1" si="842"/>
        <v>0.15141946163181741</v>
      </c>
      <c r="M823" s="264">
        <f t="shared" ca="1" si="842"/>
        <v>0.47424810675205431</v>
      </c>
      <c r="N823" s="287">
        <f t="shared" ca="1" si="786"/>
        <v>1614832.0325206656</v>
      </c>
      <c r="O823" s="288">
        <f ca="1">(N823-Assumptions!$C$22)/Assumptions!$C$25</f>
        <v>119.5203755612437</v>
      </c>
      <c r="P823" s="11"/>
      <c r="Q823" s="11"/>
      <c r="R823" s="11"/>
      <c r="S823" s="11"/>
      <c r="T823" s="11"/>
    </row>
    <row r="824" spans="1:20" ht="15.75" customHeight="1" x14ac:dyDescent="0.2">
      <c r="A824" s="289"/>
      <c r="B824" s="270"/>
      <c r="C824" s="270"/>
      <c r="D824" s="270"/>
      <c r="E824" s="270"/>
      <c r="F824" s="270"/>
      <c r="G824" s="270"/>
      <c r="H824" s="270"/>
      <c r="I824" s="290">
        <f t="shared" ca="1" si="783"/>
        <v>8.3146073361128864E-2</v>
      </c>
      <c r="J824" s="290">
        <f t="shared" ca="1" si="784"/>
        <v>3.2965340745672311E-2</v>
      </c>
      <c r="K824" s="270">
        <f t="shared" ref="K824:M824" ca="1" si="843">RAND()</f>
        <v>0.79562736086896579</v>
      </c>
      <c r="L824" s="270">
        <f t="shared" ca="1" si="843"/>
        <v>0.13789683868591907</v>
      </c>
      <c r="M824" s="270">
        <f t="shared" ca="1" si="843"/>
        <v>0.49153915144769711</v>
      </c>
      <c r="N824" s="291">
        <f t="shared" ca="1" si="786"/>
        <v>1775460.6625987364</v>
      </c>
      <c r="O824" s="292">
        <f ca="1">(N824-Assumptions!$C$22)/Assumptions!$C$25</f>
        <v>131.50758676109973</v>
      </c>
      <c r="P824" s="11"/>
      <c r="Q824" s="11"/>
      <c r="R824" s="11"/>
      <c r="S824" s="11"/>
      <c r="T824" s="11"/>
    </row>
    <row r="825" spans="1:20" ht="15.75" customHeight="1" x14ac:dyDescent="0.2">
      <c r="A825" s="317"/>
      <c r="B825" s="264"/>
      <c r="C825" s="264"/>
      <c r="D825" s="264"/>
      <c r="E825" s="264"/>
      <c r="F825" s="264"/>
      <c r="G825" s="264"/>
      <c r="H825" s="264"/>
      <c r="I825" s="286">
        <f t="shared" ca="1" si="783"/>
        <v>9.4574860945225533E-2</v>
      </c>
      <c r="J825" s="286">
        <f t="shared" ca="1" si="784"/>
        <v>4.7526646157873893E-2</v>
      </c>
      <c r="K825" s="264">
        <f t="shared" ref="K825:M825" ca="1" si="844">RAND()</f>
        <v>0.17365285165483091</v>
      </c>
      <c r="L825" s="264">
        <f t="shared" ca="1" si="844"/>
        <v>0.68627225797778468</v>
      </c>
      <c r="M825" s="264">
        <f t="shared" ca="1" si="844"/>
        <v>0.61392211714169831</v>
      </c>
      <c r="N825" s="287">
        <f t="shared" ca="1" si="786"/>
        <v>851635.72451559815</v>
      </c>
      <c r="O825" s="288">
        <f ca="1">(N825-Assumptions!$C$22)/Assumptions!$C$25</f>
        <v>62.565427202656579</v>
      </c>
      <c r="P825" s="11"/>
      <c r="Q825" s="11"/>
      <c r="R825" s="11"/>
      <c r="S825" s="11"/>
      <c r="T825" s="11"/>
    </row>
    <row r="826" spans="1:20" ht="15.75" customHeight="1" x14ac:dyDescent="0.2">
      <c r="A826" s="289"/>
      <c r="B826" s="270"/>
      <c r="C826" s="270"/>
      <c r="D826" s="270"/>
      <c r="E826" s="270"/>
      <c r="F826" s="270"/>
      <c r="G826" s="270"/>
      <c r="H826" s="270"/>
      <c r="I826" s="290">
        <f t="shared" ca="1" si="783"/>
        <v>0.10332402196561841</v>
      </c>
      <c r="J826" s="290">
        <f t="shared" ca="1" si="784"/>
        <v>4.7743144978863297E-2</v>
      </c>
      <c r="K826" s="270">
        <f t="shared" ref="K826:M826" ca="1" si="845">RAND()</f>
        <v>0.41822021103368912</v>
      </c>
      <c r="L826" s="270">
        <f t="shared" ca="1" si="845"/>
        <v>0.47834323306348192</v>
      </c>
      <c r="M826" s="270">
        <f t="shared" ca="1" si="845"/>
        <v>7.8681056276886596E-2</v>
      </c>
      <c r="N826" s="291">
        <f t="shared" ca="1" si="786"/>
        <v>2008256.7157739871</v>
      </c>
      <c r="O826" s="292">
        <f ca="1">(N826-Assumptions!$C$22)/Assumptions!$C$25</f>
        <v>148.88042655029756</v>
      </c>
      <c r="P826" s="11"/>
      <c r="Q826" s="11"/>
      <c r="R826" s="11"/>
      <c r="S826" s="11"/>
      <c r="T826" s="11"/>
    </row>
    <row r="827" spans="1:20" ht="15.75" customHeight="1" x14ac:dyDescent="0.2">
      <c r="A827" s="317"/>
      <c r="B827" s="264"/>
      <c r="C827" s="264"/>
      <c r="D827" s="264"/>
      <c r="E827" s="264"/>
      <c r="F827" s="264"/>
      <c r="G827" s="264"/>
      <c r="H827" s="264"/>
      <c r="I827" s="286">
        <f t="shared" ca="1" si="783"/>
        <v>8.3148432112227055E-2</v>
      </c>
      <c r="J827" s="286">
        <f t="shared" ca="1" si="784"/>
        <v>2.9797248197447227E-2</v>
      </c>
      <c r="K827" s="264">
        <f t="shared" ref="K827:M827" ca="1" si="846">RAND()</f>
        <v>0.68935765730746257</v>
      </c>
      <c r="L827" s="264">
        <f t="shared" ca="1" si="846"/>
        <v>7.3203587656378133E-2</v>
      </c>
      <c r="M827" s="264">
        <f t="shared" ca="1" si="846"/>
        <v>0.445256156568276</v>
      </c>
      <c r="N827" s="287">
        <f t="shared" ca="1" si="786"/>
        <v>1669952.0093395135</v>
      </c>
      <c r="O827" s="288">
        <f ca="1">(N827-Assumptions!$C$22)/Assumptions!$C$25</f>
        <v>123.63380666712787</v>
      </c>
      <c r="P827" s="11"/>
      <c r="Q827" s="11"/>
      <c r="R827" s="11"/>
      <c r="S827" s="11"/>
      <c r="T827" s="11"/>
    </row>
    <row r="828" spans="1:20" ht="15.75" customHeight="1" x14ac:dyDescent="0.2">
      <c r="A828" s="289"/>
      <c r="B828" s="270"/>
      <c r="C828" s="270"/>
      <c r="D828" s="270"/>
      <c r="E828" s="270"/>
      <c r="F828" s="270"/>
      <c r="G828" s="270"/>
      <c r="H828" s="270"/>
      <c r="I828" s="290">
        <f t="shared" ca="1" si="783"/>
        <v>9.1322046499771561E-2</v>
      </c>
      <c r="J828" s="290">
        <f t="shared" ca="1" si="784"/>
        <v>5.0171038520013443E-2</v>
      </c>
      <c r="K828" s="270">
        <f t="shared" ref="K828:M828" ca="1" si="847">RAND()</f>
        <v>0.73927507933140757</v>
      </c>
      <c r="L828" s="270">
        <f t="shared" ca="1" si="847"/>
        <v>0.73573359251626524</v>
      </c>
      <c r="M828" s="270">
        <f t="shared" ca="1" si="847"/>
        <v>0.44720405549294218</v>
      </c>
      <c r="N828" s="291">
        <f t="shared" ca="1" si="786"/>
        <v>2712465.0150043513</v>
      </c>
      <c r="O828" s="292">
        <f ca="1">(N828-Assumptions!$C$22)/Assumptions!$C$25</f>
        <v>201.43328470181726</v>
      </c>
      <c r="P828" s="11"/>
      <c r="Q828" s="11"/>
      <c r="R828" s="11"/>
      <c r="S828" s="11"/>
      <c r="T828" s="11"/>
    </row>
    <row r="829" spans="1:20" ht="15.75" customHeight="1" x14ac:dyDescent="0.2">
      <c r="A829" s="317"/>
      <c r="B829" s="264"/>
      <c r="C829" s="264"/>
      <c r="D829" s="264"/>
      <c r="E829" s="264"/>
      <c r="F829" s="264"/>
      <c r="G829" s="264"/>
      <c r="H829" s="264"/>
      <c r="I829" s="286">
        <f t="shared" ca="1" si="783"/>
        <v>9.5708980009545988E-2</v>
      </c>
      <c r="J829" s="286">
        <f t="shared" ca="1" si="784"/>
        <v>5.1720926685541485E-2</v>
      </c>
      <c r="K829" s="264">
        <f t="shared" ref="K829:M829" ca="1" si="848">RAND()</f>
        <v>0.98913608284842147</v>
      </c>
      <c r="L829" s="264">
        <f t="shared" ca="1" si="848"/>
        <v>0.92845373613906046</v>
      </c>
      <c r="M829" s="264">
        <f t="shared" ca="1" si="848"/>
        <v>0.69490127890004627</v>
      </c>
      <c r="N829" s="287">
        <f t="shared" ca="1" si="786"/>
        <v>5607103.053274815</v>
      </c>
      <c r="O829" s="288">
        <f ca="1">(N829-Assumptions!$C$22)/Assumptions!$C$25</f>
        <v>417.45104875185189</v>
      </c>
      <c r="P829" s="11"/>
      <c r="Q829" s="11"/>
      <c r="R829" s="11"/>
      <c r="S829" s="11"/>
      <c r="T829" s="11"/>
    </row>
    <row r="830" spans="1:20" ht="15.75" customHeight="1" x14ac:dyDescent="0.2">
      <c r="A830" s="289"/>
      <c r="B830" s="270"/>
      <c r="C830" s="270"/>
      <c r="D830" s="270"/>
      <c r="E830" s="270"/>
      <c r="F830" s="270"/>
      <c r="G830" s="270"/>
      <c r="H830" s="270"/>
      <c r="I830" s="290">
        <f t="shared" ca="1" si="783"/>
        <v>0.10806204368644066</v>
      </c>
      <c r="J830" s="290">
        <f t="shared" ca="1" si="784"/>
        <v>3.7562242784180286E-2</v>
      </c>
      <c r="K830" s="270">
        <f t="shared" ref="K830:M830" ca="1" si="849">RAND()</f>
        <v>0.4099780206035939</v>
      </c>
      <c r="L830" s="270">
        <f t="shared" ca="1" si="849"/>
        <v>0.63087626865641266</v>
      </c>
      <c r="M830" s="270">
        <f t="shared" ca="1" si="849"/>
        <v>0.25912802432943005</v>
      </c>
      <c r="N830" s="291">
        <f t="shared" ca="1" si="786"/>
        <v>1583276.3787802411</v>
      </c>
      <c r="O830" s="292">
        <f ca="1">(N830-Assumptions!$C$22)/Assumptions!$C$25</f>
        <v>117.1654760283762</v>
      </c>
      <c r="P830" s="11"/>
      <c r="Q830" s="11"/>
      <c r="R830" s="11"/>
      <c r="S830" s="11"/>
      <c r="T830" s="11"/>
    </row>
    <row r="831" spans="1:20" ht="15.75" customHeight="1" x14ac:dyDescent="0.2">
      <c r="A831" s="317"/>
      <c r="B831" s="264"/>
      <c r="C831" s="264"/>
      <c r="D831" s="264"/>
      <c r="E831" s="264"/>
      <c r="F831" s="264"/>
      <c r="G831" s="264"/>
      <c r="H831" s="264"/>
      <c r="I831" s="286">
        <f t="shared" ca="1" si="783"/>
        <v>8.5265242907041294E-2</v>
      </c>
      <c r="J831" s="286">
        <f t="shared" ca="1" si="784"/>
        <v>4.8690800033130012E-2</v>
      </c>
      <c r="K831" s="264">
        <f t="shared" ref="K831:M831" ca="1" si="850">RAND()</f>
        <v>0.87987759881836147</v>
      </c>
      <c r="L831" s="264">
        <f t="shared" ca="1" si="850"/>
        <v>0.65217121137641321</v>
      </c>
      <c r="M831" s="264">
        <f t="shared" ca="1" si="850"/>
        <v>0.14205935165949479</v>
      </c>
      <c r="N831" s="287">
        <f t="shared" ca="1" si="786"/>
        <v>5900885.4899424324</v>
      </c>
      <c r="O831" s="288">
        <f ca="1">(N831-Assumptions!$C$22)/Assumptions!$C$25</f>
        <v>439.37511118973379</v>
      </c>
      <c r="P831" s="11"/>
      <c r="Q831" s="11"/>
      <c r="R831" s="11"/>
      <c r="S831" s="11"/>
      <c r="T831" s="11"/>
    </row>
    <row r="832" spans="1:20" ht="15.75" customHeight="1" x14ac:dyDescent="0.2">
      <c r="A832" s="289"/>
      <c r="B832" s="270"/>
      <c r="C832" s="270"/>
      <c r="D832" s="270"/>
      <c r="E832" s="270"/>
      <c r="F832" s="270"/>
      <c r="G832" s="270"/>
      <c r="H832" s="270"/>
      <c r="I832" s="290">
        <f t="shared" ca="1" si="783"/>
        <v>7.9835005269696585E-2</v>
      </c>
      <c r="J832" s="290">
        <f t="shared" ca="1" si="784"/>
        <v>3.324946353658919E-2</v>
      </c>
      <c r="K832" s="270">
        <f t="shared" ref="K832:M832" ca="1" si="851">RAND()</f>
        <v>0.61406148721908593</v>
      </c>
      <c r="L832" s="270">
        <f t="shared" ca="1" si="851"/>
        <v>9.7087276081147311E-2</v>
      </c>
      <c r="M832" s="270">
        <f t="shared" ca="1" si="851"/>
        <v>0.84450345568414531</v>
      </c>
      <c r="N832" s="291">
        <f t="shared" ca="1" si="786"/>
        <v>1938665.6501958114</v>
      </c>
      <c r="O832" s="292">
        <f ca="1">(N832-Assumptions!$C$22)/Assumptions!$C$25</f>
        <v>143.68706344744862</v>
      </c>
      <c r="P832" s="11"/>
      <c r="Q832" s="11"/>
      <c r="R832" s="11"/>
      <c r="S832" s="11"/>
      <c r="T832" s="11"/>
    </row>
    <row r="833" spans="1:20" ht="15.75" customHeight="1" x14ac:dyDescent="0.2">
      <c r="A833" s="317"/>
      <c r="B833" s="264"/>
      <c r="C833" s="264"/>
      <c r="D833" s="264"/>
      <c r="E833" s="264"/>
      <c r="F833" s="264"/>
      <c r="G833" s="264"/>
      <c r="H833" s="264"/>
      <c r="I833" s="286">
        <f t="shared" ca="1" si="783"/>
        <v>7.3201340698308942E-2</v>
      </c>
      <c r="J833" s="286">
        <f t="shared" ca="1" si="784"/>
        <v>4.833605105894833E-2</v>
      </c>
      <c r="K833" s="264">
        <f t="shared" ref="K833:M833" ca="1" si="852">RAND()</f>
        <v>0.27791727181363413</v>
      </c>
      <c r="L833" s="264">
        <f t="shared" ca="1" si="852"/>
        <v>0.73062256589267038</v>
      </c>
      <c r="M833" s="264">
        <f t="shared" ca="1" si="852"/>
        <v>0.15617272207276345</v>
      </c>
      <c r="N833" s="287">
        <f t="shared" ca="1" si="786"/>
        <v>4464826.7790903514</v>
      </c>
      <c r="O833" s="288">
        <f ca="1">(N833-Assumptions!$C$22)/Assumptions!$C$25</f>
        <v>332.20655067838442</v>
      </c>
      <c r="P833" s="11"/>
      <c r="Q833" s="11"/>
      <c r="R833" s="11"/>
      <c r="S833" s="11"/>
      <c r="T833" s="11"/>
    </row>
    <row r="834" spans="1:20" ht="15.75" customHeight="1" x14ac:dyDescent="0.2">
      <c r="A834" s="289"/>
      <c r="B834" s="270"/>
      <c r="C834" s="270"/>
      <c r="D834" s="270"/>
      <c r="E834" s="270"/>
      <c r="F834" s="270"/>
      <c r="G834" s="270"/>
      <c r="H834" s="270"/>
      <c r="I834" s="290">
        <f t="shared" ca="1" si="783"/>
        <v>8.3618381674331249E-2</v>
      </c>
      <c r="J834" s="290">
        <f t="shared" ca="1" si="784"/>
        <v>3.3463167695315148E-2</v>
      </c>
      <c r="K834" s="270">
        <f t="shared" ref="K834:M834" ca="1" si="853">RAND()</f>
        <v>0.97778350780480794</v>
      </c>
      <c r="L834" s="270">
        <f t="shared" ca="1" si="853"/>
        <v>0.18024059490133648</v>
      </c>
      <c r="M834" s="270">
        <f t="shared" ca="1" si="853"/>
        <v>0.58081763568861411</v>
      </c>
      <c r="N834" s="291">
        <f t="shared" ca="1" si="786"/>
        <v>3853933.2449091277</v>
      </c>
      <c r="O834" s="292">
        <f ca="1">(N834-Assumptions!$C$22)/Assumptions!$C$25</f>
        <v>286.61748096336771</v>
      </c>
      <c r="P834" s="11"/>
      <c r="Q834" s="11"/>
      <c r="R834" s="11"/>
      <c r="S834" s="11"/>
      <c r="T834" s="11"/>
    </row>
    <row r="835" spans="1:20" ht="15.75" customHeight="1" x14ac:dyDescent="0.2">
      <c r="A835" s="317"/>
      <c r="B835" s="264"/>
      <c r="C835" s="264"/>
      <c r="D835" s="264"/>
      <c r="E835" s="264"/>
      <c r="F835" s="264"/>
      <c r="G835" s="264"/>
      <c r="H835" s="264"/>
      <c r="I835" s="286">
        <f t="shared" ca="1" si="783"/>
        <v>8.9859890484448035E-2</v>
      </c>
      <c r="J835" s="286">
        <f t="shared" ca="1" si="784"/>
        <v>5.3964284137248825E-2</v>
      </c>
      <c r="K835" s="264">
        <f t="shared" ref="K835:M835" ca="1" si="854">RAND()</f>
        <v>0.19724301339083206</v>
      </c>
      <c r="L835" s="264">
        <f t="shared" ca="1" si="854"/>
        <v>0.1492631196372145</v>
      </c>
      <c r="M835" s="264">
        <f t="shared" ca="1" si="854"/>
        <v>0.2752663055595822</v>
      </c>
      <c r="N835" s="287">
        <f t="shared" ca="1" si="786"/>
        <v>454688.37765223166</v>
      </c>
      <c r="O835" s="288">
        <f ca="1">(N835-Assumptions!$C$22)/Assumptions!$C$25</f>
        <v>32.942490869569525</v>
      </c>
      <c r="P835" s="11"/>
      <c r="Q835" s="11"/>
      <c r="R835" s="11"/>
      <c r="S835" s="11"/>
      <c r="T835" s="11"/>
    </row>
    <row r="836" spans="1:20" ht="15.75" customHeight="1" x14ac:dyDescent="0.2">
      <c r="A836" s="289"/>
      <c r="B836" s="270"/>
      <c r="C836" s="270"/>
      <c r="D836" s="270"/>
      <c r="E836" s="270"/>
      <c r="F836" s="270"/>
      <c r="G836" s="270"/>
      <c r="H836" s="270"/>
      <c r="I836" s="290">
        <f t="shared" ca="1" si="783"/>
        <v>7.7956790428746925E-2</v>
      </c>
      <c r="J836" s="290">
        <f t="shared" ca="1" si="784"/>
        <v>5.4350655827192965E-2</v>
      </c>
      <c r="K836" s="270">
        <f t="shared" ref="K836:M836" ca="1" si="855">RAND()</f>
        <v>0.28082920239882103</v>
      </c>
      <c r="L836" s="270">
        <f t="shared" ca="1" si="855"/>
        <v>0.69890353156044493</v>
      </c>
      <c r="M836" s="270">
        <f t="shared" ca="1" si="855"/>
        <v>0.15691547620750856</v>
      </c>
      <c r="N836" s="291">
        <f t="shared" ca="1" si="786"/>
        <v>4464826.7790903514</v>
      </c>
      <c r="O836" s="292">
        <f ca="1">(N836-Assumptions!$C$22)/Assumptions!$C$25</f>
        <v>332.20655067838442</v>
      </c>
      <c r="P836" s="11"/>
      <c r="Q836" s="11"/>
      <c r="R836" s="11"/>
      <c r="S836" s="11"/>
      <c r="T836" s="11"/>
    </row>
    <row r="837" spans="1:20" ht="15.75" customHeight="1" x14ac:dyDescent="0.2">
      <c r="A837" s="317"/>
      <c r="B837" s="264"/>
      <c r="C837" s="264"/>
      <c r="D837" s="264"/>
      <c r="E837" s="264"/>
      <c r="F837" s="264"/>
      <c r="G837" s="264"/>
      <c r="H837" s="264"/>
      <c r="I837" s="286">
        <f t="shared" ca="1" si="783"/>
        <v>9.8753658931976629E-2</v>
      </c>
      <c r="J837" s="286">
        <f t="shared" ca="1" si="784"/>
        <v>4.0444121042329757E-2</v>
      </c>
      <c r="K837" s="264">
        <f t="shared" ref="K837:M837" ca="1" si="856">RAND()</f>
        <v>0.44455192448475989</v>
      </c>
      <c r="L837" s="264">
        <f t="shared" ca="1" si="856"/>
        <v>0.80312046469630771</v>
      </c>
      <c r="M837" s="264">
        <f t="shared" ca="1" si="856"/>
        <v>0.54541226356204509</v>
      </c>
      <c r="N837" s="287">
        <f t="shared" ca="1" si="786"/>
        <v>2421983.6180689959</v>
      </c>
      <c r="O837" s="288">
        <f ca="1">(N837-Assumptions!$C$22)/Assumptions!$C$25</f>
        <v>179.75556851261163</v>
      </c>
      <c r="P837" s="11"/>
      <c r="Q837" s="11"/>
      <c r="R837" s="11"/>
      <c r="S837" s="11"/>
      <c r="T837" s="11"/>
    </row>
    <row r="838" spans="1:20" ht="15.75" customHeight="1" x14ac:dyDescent="0.2">
      <c r="A838" s="289"/>
      <c r="B838" s="270"/>
      <c r="C838" s="270"/>
      <c r="D838" s="270"/>
      <c r="E838" s="270"/>
      <c r="F838" s="270"/>
      <c r="G838" s="270"/>
      <c r="H838" s="270"/>
      <c r="I838" s="290">
        <f t="shared" ca="1" si="783"/>
        <v>8.7765488711027656E-2</v>
      </c>
      <c r="J838" s="290">
        <f t="shared" ca="1" si="784"/>
        <v>2.8814617740035412E-2</v>
      </c>
      <c r="K838" s="270">
        <f t="shared" ref="K838:M838" ca="1" si="857">RAND()</f>
        <v>0.16093835455236016</v>
      </c>
      <c r="L838" s="270">
        <f t="shared" ca="1" si="857"/>
        <v>0.50972919631191793</v>
      </c>
      <c r="M838" s="270">
        <f t="shared" ca="1" si="857"/>
        <v>0.77647888692099198</v>
      </c>
      <c r="N838" s="291">
        <f t="shared" ca="1" si="786"/>
        <v>679683.60479877878</v>
      </c>
      <c r="O838" s="292">
        <f ca="1">(N838-Assumptions!$C$22)/Assumptions!$C$25</f>
        <v>49.73317946259543</v>
      </c>
      <c r="P838" s="11"/>
      <c r="Q838" s="11"/>
      <c r="R838" s="11"/>
      <c r="S838" s="11"/>
      <c r="T838" s="11"/>
    </row>
    <row r="839" spans="1:20" ht="15.75" customHeight="1" x14ac:dyDescent="0.2">
      <c r="A839" s="317"/>
      <c r="B839" s="264"/>
      <c r="C839" s="264"/>
      <c r="D839" s="264"/>
      <c r="E839" s="264"/>
      <c r="F839" s="264"/>
      <c r="G839" s="264"/>
      <c r="H839" s="264"/>
      <c r="I839" s="286">
        <f t="shared" ca="1" si="783"/>
        <v>8.4645858963836848E-2</v>
      </c>
      <c r="J839" s="286">
        <f t="shared" ca="1" si="784"/>
        <v>3.3044561867961793E-2</v>
      </c>
      <c r="K839" s="264">
        <f t="shared" ref="K839:M839" ca="1" si="858">RAND()</f>
        <v>0.61308591229563825</v>
      </c>
      <c r="L839" s="264">
        <f t="shared" ca="1" si="858"/>
        <v>8.1250947584655231E-2</v>
      </c>
      <c r="M839" s="264">
        <f t="shared" ca="1" si="858"/>
        <v>0.82325764769814347</v>
      </c>
      <c r="N839" s="287">
        <f t="shared" ca="1" si="786"/>
        <v>1750223.2431470861</v>
      </c>
      <c r="O839" s="288">
        <f ca="1">(N839-Assumptions!$C$22)/Assumptions!$C$25</f>
        <v>129.62419724978255</v>
      </c>
      <c r="P839" s="11"/>
      <c r="Q839" s="11"/>
      <c r="R839" s="11"/>
      <c r="S839" s="11"/>
      <c r="T839" s="11"/>
    </row>
    <row r="840" spans="1:20" ht="15.75" customHeight="1" x14ac:dyDescent="0.2">
      <c r="A840" s="289"/>
      <c r="B840" s="270"/>
      <c r="C840" s="270"/>
      <c r="D840" s="270"/>
      <c r="E840" s="270"/>
      <c r="F840" s="270"/>
      <c r="G840" s="270"/>
      <c r="H840" s="270"/>
      <c r="I840" s="290">
        <f t="shared" ca="1" si="783"/>
        <v>9.0056161745047159E-2</v>
      </c>
      <c r="J840" s="290">
        <f t="shared" ca="1" si="784"/>
        <v>3.2816854774314834E-2</v>
      </c>
      <c r="K840" s="270">
        <f t="shared" ref="K840:M840" ca="1" si="859">RAND()</f>
        <v>9.87940616259535E-2</v>
      </c>
      <c r="L840" s="270">
        <f t="shared" ca="1" si="859"/>
        <v>0.4209547273066967</v>
      </c>
      <c r="M840" s="270">
        <f t="shared" ca="1" si="859"/>
        <v>4.1173284251592168E-2</v>
      </c>
      <c r="N840" s="291">
        <f t="shared" ca="1" si="786"/>
        <v>678695.6336289203</v>
      </c>
      <c r="O840" s="292">
        <f ca="1">(N840-Assumptions!$C$22)/Assumptions!$C$25</f>
        <v>49.659450270814951</v>
      </c>
      <c r="P840" s="11"/>
      <c r="Q840" s="11"/>
      <c r="R840" s="11"/>
      <c r="S840" s="11"/>
      <c r="T840" s="11"/>
    </row>
    <row r="841" spans="1:20" ht="15.75" customHeight="1" x14ac:dyDescent="0.2">
      <c r="A841" s="317"/>
      <c r="B841" s="264"/>
      <c r="C841" s="264"/>
      <c r="D841" s="264"/>
      <c r="E841" s="264"/>
      <c r="F841" s="264"/>
      <c r="G841" s="264"/>
      <c r="H841" s="264"/>
      <c r="I841" s="286">
        <f t="shared" ca="1" si="783"/>
        <v>7.7588623868782972E-2</v>
      </c>
      <c r="J841" s="286">
        <f t="shared" ca="1" si="784"/>
        <v>5.5E-2</v>
      </c>
      <c r="K841" s="264">
        <f t="shared" ref="K841:M841" ca="1" si="860">RAND()</f>
        <v>0.25665951667319886</v>
      </c>
      <c r="L841" s="264">
        <f t="shared" ca="1" si="860"/>
        <v>0.25510535455921546</v>
      </c>
      <c r="M841" s="264">
        <f t="shared" ca="1" si="860"/>
        <v>0.36357345151191522</v>
      </c>
      <c r="N841" s="287">
        <f t="shared" ca="1" si="786"/>
        <v>3563756.6711651403</v>
      </c>
      <c r="O841" s="288">
        <f ca="1">(N841-Assumptions!$C$22)/Assumptions!$C$25</f>
        <v>264.96251277351791</v>
      </c>
      <c r="P841" s="11"/>
      <c r="Q841" s="11"/>
      <c r="R841" s="11"/>
      <c r="S841" s="11"/>
      <c r="T841" s="11"/>
    </row>
    <row r="842" spans="1:20" ht="15.75" customHeight="1" x14ac:dyDescent="0.2">
      <c r="A842" s="289"/>
      <c r="B842" s="270"/>
      <c r="C842" s="270"/>
      <c r="D842" s="270"/>
      <c r="E842" s="270"/>
      <c r="F842" s="270"/>
      <c r="G842" s="270"/>
      <c r="H842" s="270"/>
      <c r="I842" s="290">
        <f t="shared" ca="1" si="783"/>
        <v>7.9930852034472491E-2</v>
      </c>
      <c r="J842" s="290">
        <f t="shared" ca="1" si="784"/>
        <v>3.830688885025206E-2</v>
      </c>
      <c r="K842" s="270">
        <f t="shared" ref="K842:M842" ca="1" si="861">RAND()</f>
        <v>0.41290711552911874</v>
      </c>
      <c r="L842" s="270">
        <f t="shared" ca="1" si="861"/>
        <v>0.29905483527399013</v>
      </c>
      <c r="M842" s="270">
        <f t="shared" ca="1" si="861"/>
        <v>0.59023074684949273</v>
      </c>
      <c r="N842" s="291">
        <f t="shared" ca="1" si="786"/>
        <v>2140447.7124106209</v>
      </c>
      <c r="O842" s="292">
        <f ca="1">(N842-Assumptions!$C$22)/Assumptions!$C$25</f>
        <v>158.74542629930008</v>
      </c>
      <c r="P842" s="11"/>
      <c r="Q842" s="11"/>
      <c r="R842" s="11"/>
      <c r="S842" s="11"/>
      <c r="T842" s="11"/>
    </row>
    <row r="843" spans="1:20" ht="15.75" customHeight="1" x14ac:dyDescent="0.2">
      <c r="A843" s="317"/>
      <c r="B843" s="264"/>
      <c r="C843" s="264"/>
      <c r="D843" s="264"/>
      <c r="E843" s="264"/>
      <c r="F843" s="264"/>
      <c r="G843" s="264"/>
      <c r="H843" s="264"/>
      <c r="I843" s="286">
        <f t="shared" ca="1" si="783"/>
        <v>0.10814494994782053</v>
      </c>
      <c r="J843" s="286">
        <f t="shared" ca="1" si="784"/>
        <v>0.02</v>
      </c>
      <c r="K843" s="264">
        <f t="shared" ref="K843:M843" ca="1" si="862">RAND()</f>
        <v>9.778519804454433E-2</v>
      </c>
      <c r="L843" s="264">
        <f t="shared" ca="1" si="862"/>
        <v>0.88733388237180866</v>
      </c>
      <c r="M843" s="264">
        <f t="shared" ca="1" si="862"/>
        <v>0.59346098137874292</v>
      </c>
      <c r="N843" s="287">
        <f t="shared" ca="1" si="786"/>
        <v>776586.10983547708</v>
      </c>
      <c r="O843" s="288">
        <f ca="1">(N843-Assumptions!$C$22)/Assumptions!$C$25</f>
        <v>56.964709689214708</v>
      </c>
      <c r="P843" s="11"/>
      <c r="Q843" s="11"/>
      <c r="R843" s="11"/>
      <c r="S843" s="11"/>
      <c r="T843" s="11"/>
    </row>
    <row r="844" spans="1:20" ht="15.75" customHeight="1" x14ac:dyDescent="0.2">
      <c r="A844" s="289"/>
      <c r="B844" s="270"/>
      <c r="C844" s="270"/>
      <c r="D844" s="270"/>
      <c r="E844" s="270"/>
      <c r="F844" s="270"/>
      <c r="G844" s="270"/>
      <c r="H844" s="270"/>
      <c r="I844" s="290">
        <f t="shared" ca="1" si="783"/>
        <v>8.910355376795763E-2</v>
      </c>
      <c r="J844" s="290">
        <f t="shared" ca="1" si="784"/>
        <v>5.2796341952135228E-2</v>
      </c>
      <c r="K844" s="270">
        <f t="shared" ref="K844:M844" ca="1" si="863">RAND()</f>
        <v>0.28794173930290956</v>
      </c>
      <c r="L844" s="270">
        <f t="shared" ca="1" si="863"/>
        <v>0.49233780734396615</v>
      </c>
      <c r="M844" s="270">
        <f t="shared" ca="1" si="863"/>
        <v>0.45371770074526274</v>
      </c>
      <c r="N844" s="291">
        <f t="shared" ca="1" si="786"/>
        <v>3074338.7854590197</v>
      </c>
      <c r="O844" s="292">
        <f ca="1">(N844-Assumptions!$C$22)/Assumptions!$C$25</f>
        <v>228.43878995962834</v>
      </c>
      <c r="P844" s="11"/>
      <c r="Q844" s="11"/>
      <c r="R844" s="11"/>
      <c r="S844" s="11"/>
      <c r="T844" s="11"/>
    </row>
    <row r="845" spans="1:20" ht="15.75" customHeight="1" x14ac:dyDescent="0.2">
      <c r="A845" s="317"/>
      <c r="B845" s="264"/>
      <c r="C845" s="264"/>
      <c r="D845" s="264"/>
      <c r="E845" s="264"/>
      <c r="F845" s="264"/>
      <c r="G845" s="264"/>
      <c r="H845" s="264"/>
      <c r="I845" s="286">
        <f t="shared" ca="1" si="783"/>
        <v>8.793143175962638E-2</v>
      </c>
      <c r="J845" s="286">
        <f t="shared" ca="1" si="784"/>
        <v>2.3287938113088765E-2</v>
      </c>
      <c r="K845" s="264">
        <f t="shared" ref="K845:M845" ca="1" si="864">RAND()</f>
        <v>0.76361189890425152</v>
      </c>
      <c r="L845" s="264">
        <f t="shared" ca="1" si="864"/>
        <v>2.0994094849676626E-2</v>
      </c>
      <c r="M845" s="264">
        <f t="shared" ca="1" si="864"/>
        <v>0.66207184395913021</v>
      </c>
      <c r="N845" s="287">
        <f t="shared" ca="1" si="786"/>
        <v>1397105.6398585609</v>
      </c>
      <c r="O845" s="288">
        <f ca="1">(N845-Assumptions!$C$22)/Assumptions!$C$25</f>
        <v>103.27213730287768</v>
      </c>
      <c r="P845" s="11"/>
      <c r="Q845" s="11"/>
      <c r="R845" s="11"/>
      <c r="S845" s="11"/>
      <c r="T845" s="11"/>
    </row>
    <row r="846" spans="1:20" ht="15.75" customHeight="1" x14ac:dyDescent="0.2">
      <c r="A846" s="289"/>
      <c r="B846" s="270"/>
      <c r="C846" s="270"/>
      <c r="D846" s="270"/>
      <c r="E846" s="270"/>
      <c r="F846" s="270"/>
      <c r="G846" s="270"/>
      <c r="H846" s="270"/>
      <c r="I846" s="290">
        <f t="shared" ca="1" si="783"/>
        <v>6.1729949954894787E-2</v>
      </c>
      <c r="J846" s="290">
        <f t="shared" ca="1" si="784"/>
        <v>4.8898680168431331E-2</v>
      </c>
      <c r="K846" s="270">
        <f t="shared" ref="K846:M846" ca="1" si="865">RAND()</f>
        <v>0.95909270292889537</v>
      </c>
      <c r="L846" s="270">
        <f t="shared" ca="1" si="865"/>
        <v>0.58899766135772647</v>
      </c>
      <c r="M846" s="270">
        <f t="shared" ca="1" si="865"/>
        <v>0.96707934343365309</v>
      </c>
      <c r="N846" s="291">
        <f t="shared" ca="1" si="786"/>
        <v>8782349.9500495158</v>
      </c>
      <c r="O846" s="292">
        <f ca="1">(N846-Assumptions!$C$22)/Assumptions!$C$25</f>
        <v>654.40977239175493</v>
      </c>
      <c r="P846" s="11"/>
      <c r="Q846" s="11"/>
      <c r="R846" s="11"/>
      <c r="S846" s="11"/>
      <c r="T846" s="11"/>
    </row>
    <row r="847" spans="1:20" ht="15.75" customHeight="1" x14ac:dyDescent="0.2">
      <c r="A847" s="317"/>
      <c r="B847" s="264"/>
      <c r="C847" s="264"/>
      <c r="D847" s="264"/>
      <c r="E847" s="264"/>
      <c r="F847" s="264"/>
      <c r="G847" s="264"/>
      <c r="H847" s="264"/>
      <c r="I847" s="286">
        <f t="shared" ca="1" si="783"/>
        <v>6.9039335493576104E-2</v>
      </c>
      <c r="J847" s="286">
        <f t="shared" ca="1" si="784"/>
        <v>4.7231876274940535E-2</v>
      </c>
      <c r="K847" s="264">
        <f t="shared" ref="K847:M847" ca="1" si="866">RAND()</f>
        <v>0.66757907328541988</v>
      </c>
      <c r="L847" s="264">
        <f t="shared" ca="1" si="866"/>
        <v>0.50560818466607815</v>
      </c>
      <c r="M847" s="264">
        <f t="shared" ca="1" si="866"/>
        <v>0.27602500130089169</v>
      </c>
      <c r="N847" s="287">
        <f t="shared" ca="1" si="786"/>
        <v>4464826.7790903514</v>
      </c>
      <c r="O847" s="288">
        <f ca="1">(N847-Assumptions!$C$22)/Assumptions!$C$25</f>
        <v>332.20655067838442</v>
      </c>
      <c r="P847" s="11"/>
      <c r="Q847" s="11"/>
      <c r="R847" s="11"/>
      <c r="S847" s="11"/>
      <c r="T847" s="11"/>
    </row>
    <row r="848" spans="1:20" ht="15.75" customHeight="1" x14ac:dyDescent="0.2">
      <c r="A848" s="289"/>
      <c r="B848" s="270"/>
      <c r="C848" s="270"/>
      <c r="D848" s="270"/>
      <c r="E848" s="270"/>
      <c r="F848" s="270"/>
      <c r="G848" s="270"/>
      <c r="H848" s="270"/>
      <c r="I848" s="290">
        <f t="shared" ca="1" si="783"/>
        <v>8.4538129365131776E-2</v>
      </c>
      <c r="J848" s="290">
        <f t="shared" ca="1" si="784"/>
        <v>4.3780465024017917E-2</v>
      </c>
      <c r="K848" s="270">
        <f t="shared" ref="K848:M848" ca="1" si="867">RAND()</f>
        <v>0.64606070029456897</v>
      </c>
      <c r="L848" s="270">
        <f t="shared" ca="1" si="867"/>
        <v>0.13010623615680794</v>
      </c>
      <c r="M848" s="270">
        <f t="shared" ca="1" si="867"/>
        <v>0.8179102760150545</v>
      </c>
      <c r="N848" s="291">
        <f t="shared" ca="1" si="786"/>
        <v>2215872.5484825117</v>
      </c>
      <c r="O848" s="292">
        <f ca="1">(N848-Assumptions!$C$22)/Assumptions!$C$25</f>
        <v>164.37414540914267</v>
      </c>
      <c r="P848" s="11"/>
      <c r="Q848" s="11"/>
      <c r="R848" s="11"/>
      <c r="S848" s="11"/>
      <c r="T848" s="11"/>
    </row>
    <row r="849" spans="1:20" ht="15.75" customHeight="1" x14ac:dyDescent="0.2">
      <c r="A849" s="317"/>
      <c r="B849" s="264"/>
      <c r="C849" s="264"/>
      <c r="D849" s="264"/>
      <c r="E849" s="264"/>
      <c r="F849" s="264"/>
      <c r="G849" s="264"/>
      <c r="H849" s="264"/>
      <c r="I849" s="286">
        <f t="shared" ca="1" si="783"/>
        <v>9.6525236649732934E-2</v>
      </c>
      <c r="J849" s="286">
        <f t="shared" ca="1" si="784"/>
        <v>4.2502520599523044E-2</v>
      </c>
      <c r="K849" s="264">
        <f t="shared" ref="K849:M849" ca="1" si="868">RAND()</f>
        <v>0.96321886056320294</v>
      </c>
      <c r="L849" s="264">
        <f t="shared" ca="1" si="868"/>
        <v>0.76597667362567057</v>
      </c>
      <c r="M849" s="264">
        <f t="shared" ca="1" si="868"/>
        <v>0.68731537840811363</v>
      </c>
      <c r="N849" s="287">
        <f t="shared" ca="1" si="786"/>
        <v>4017596.4464703812</v>
      </c>
      <c r="O849" s="288">
        <f ca="1">(N849-Assumptions!$C$22)/Assumptions!$C$25</f>
        <v>298.83115272167026</v>
      </c>
      <c r="P849" s="11"/>
      <c r="Q849" s="11"/>
      <c r="R849" s="11"/>
      <c r="S849" s="11"/>
      <c r="T849" s="11"/>
    </row>
    <row r="850" spans="1:20" ht="15.75" customHeight="1" x14ac:dyDescent="0.2">
      <c r="A850" s="289"/>
      <c r="B850" s="270"/>
      <c r="C850" s="270"/>
      <c r="D850" s="270"/>
      <c r="E850" s="270"/>
      <c r="F850" s="270"/>
      <c r="G850" s="270"/>
      <c r="H850" s="270"/>
      <c r="I850" s="290">
        <f t="shared" ca="1" si="783"/>
        <v>9.2492252901527253E-2</v>
      </c>
      <c r="J850" s="290">
        <f t="shared" ca="1" si="784"/>
        <v>2.5809270079855087E-2</v>
      </c>
      <c r="K850" s="270">
        <f t="shared" ref="K850:M850" ca="1" si="869">RAND()</f>
        <v>9.6981885709664151E-2</v>
      </c>
      <c r="L850" s="270">
        <f t="shared" ca="1" si="869"/>
        <v>0.15525158336868594</v>
      </c>
      <c r="M850" s="270">
        <f t="shared" ca="1" si="869"/>
        <v>0.98169819745823939</v>
      </c>
      <c r="N850" s="291">
        <f t="shared" ca="1" si="786"/>
        <v>300803.34831960395</v>
      </c>
      <c r="O850" s="292">
        <f ca="1">(N850-Assumptions!$C$22)/Assumptions!$C$25</f>
        <v>21.458533456686862</v>
      </c>
      <c r="P850" s="11"/>
      <c r="Q850" s="11"/>
      <c r="R850" s="11"/>
      <c r="S850" s="11"/>
      <c r="T850" s="11"/>
    </row>
    <row r="851" spans="1:20" ht="15.75" customHeight="1" x14ac:dyDescent="0.2">
      <c r="A851" s="317"/>
      <c r="B851" s="264"/>
      <c r="C851" s="264"/>
      <c r="D851" s="264"/>
      <c r="E851" s="264"/>
      <c r="F851" s="264"/>
      <c r="G851" s="264"/>
      <c r="H851" s="264"/>
      <c r="I851" s="286">
        <f t="shared" ca="1" si="783"/>
        <v>8.9910936285320903E-2</v>
      </c>
      <c r="J851" s="286">
        <f t="shared" ca="1" si="784"/>
        <v>4.3374818737545735E-2</v>
      </c>
      <c r="K851" s="264">
        <f t="shared" ref="K851:M851" ca="1" si="870">RAND()</f>
        <v>0.10123709658243418</v>
      </c>
      <c r="L851" s="264">
        <f t="shared" ca="1" si="870"/>
        <v>0.27559102742237473</v>
      </c>
      <c r="M851" s="264">
        <f t="shared" ca="1" si="870"/>
        <v>0.43997530895939641</v>
      </c>
      <c r="N851" s="287">
        <f t="shared" ca="1" si="786"/>
        <v>350723.60727332439</v>
      </c>
      <c r="O851" s="288">
        <f ca="1">(N851-Assumptions!$C$22)/Assumptions!$C$25</f>
        <v>25.18392591591973</v>
      </c>
      <c r="P851" s="11"/>
      <c r="Q851" s="11"/>
      <c r="R851" s="11"/>
      <c r="S851" s="11"/>
      <c r="T851" s="11"/>
    </row>
    <row r="852" spans="1:20" ht="15.75" customHeight="1" x14ac:dyDescent="0.2">
      <c r="A852" s="289"/>
      <c r="B852" s="270"/>
      <c r="C852" s="270"/>
      <c r="D852" s="270"/>
      <c r="E852" s="270"/>
      <c r="F852" s="270"/>
      <c r="G852" s="270"/>
      <c r="H852" s="270"/>
      <c r="I852" s="290">
        <f t="shared" ca="1" si="783"/>
        <v>0.11588568874451205</v>
      </c>
      <c r="J852" s="290">
        <f t="shared" ca="1" si="784"/>
        <v>5.0776002668324931E-2</v>
      </c>
      <c r="K852" s="270">
        <f t="shared" ref="K852:M852" ca="1" si="871">RAND()</f>
        <v>3.537162155032203E-2</v>
      </c>
      <c r="L852" s="270">
        <f t="shared" ca="1" si="871"/>
        <v>0.52038553477447236</v>
      </c>
      <c r="M852" s="270">
        <f t="shared" ca="1" si="871"/>
        <v>1.3072570906422554E-2</v>
      </c>
      <c r="N852" s="291">
        <f t="shared" ca="1" si="786"/>
        <v>596655.73671364307</v>
      </c>
      <c r="O852" s="292">
        <f ca="1">(N852-Assumptions!$C$22)/Assumptions!$C$25</f>
        <v>43.537069904003211</v>
      </c>
      <c r="P852" s="11"/>
      <c r="Q852" s="11"/>
      <c r="R852" s="11"/>
      <c r="S852" s="11"/>
      <c r="T852" s="11"/>
    </row>
    <row r="853" spans="1:20" ht="15.75" customHeight="1" x14ac:dyDescent="0.2">
      <c r="A853" s="317"/>
      <c r="B853" s="264"/>
      <c r="C853" s="264"/>
      <c r="D853" s="264"/>
      <c r="E853" s="264"/>
      <c r="F853" s="264"/>
      <c r="G853" s="264"/>
      <c r="H853" s="264"/>
      <c r="I853" s="286">
        <f t="shared" ca="1" si="783"/>
        <v>7.4240286622840518E-2</v>
      </c>
      <c r="J853" s="286">
        <f t="shared" ca="1" si="784"/>
        <v>3.1844025576218446E-2</v>
      </c>
      <c r="K853" s="264">
        <f t="shared" ref="K853:M853" ca="1" si="872">RAND()</f>
        <v>0.66958080627264371</v>
      </c>
      <c r="L853" s="264">
        <f t="shared" ca="1" si="872"/>
        <v>0.3593681353256446</v>
      </c>
      <c r="M853" s="264">
        <f t="shared" ca="1" si="872"/>
        <v>0.77581116668554218</v>
      </c>
      <c r="N853" s="287">
        <f t="shared" ca="1" si="786"/>
        <v>2661568.248383536</v>
      </c>
      <c r="O853" s="288">
        <f ca="1">(N853-Assumptions!$C$22)/Assumptions!$C$25</f>
        <v>197.63501853608477</v>
      </c>
      <c r="P853" s="11"/>
      <c r="Q853" s="11"/>
      <c r="R853" s="11"/>
      <c r="S853" s="11"/>
      <c r="T853" s="11"/>
    </row>
    <row r="854" spans="1:20" ht="15.75" customHeight="1" x14ac:dyDescent="0.2">
      <c r="A854" s="289"/>
      <c r="B854" s="270"/>
      <c r="C854" s="270"/>
      <c r="D854" s="270"/>
      <c r="E854" s="270"/>
      <c r="F854" s="270"/>
      <c r="G854" s="270"/>
      <c r="H854" s="270"/>
      <c r="I854" s="290">
        <f t="shared" ca="1" si="783"/>
        <v>7.9163142688471813E-2</v>
      </c>
      <c r="J854" s="290">
        <f t="shared" ca="1" si="784"/>
        <v>0.02</v>
      </c>
      <c r="K854" s="270">
        <f t="shared" ref="K854:M854" ca="1" si="873">RAND()</f>
        <v>0.81844338176267417</v>
      </c>
      <c r="L854" s="270">
        <f t="shared" ca="1" si="873"/>
        <v>0.28937395828311874</v>
      </c>
      <c r="M854" s="270">
        <f t="shared" ca="1" si="873"/>
        <v>0.17989621766531139</v>
      </c>
      <c r="N854" s="291">
        <f t="shared" ca="1" si="786"/>
        <v>3267149.745189677</v>
      </c>
      <c r="O854" s="292">
        <f ca="1">(N854-Assumptions!$C$22)/Assumptions!$C$25</f>
        <v>242.82766755146844</v>
      </c>
      <c r="P854" s="11"/>
      <c r="Q854" s="11"/>
      <c r="R854" s="11"/>
      <c r="S854" s="11"/>
      <c r="T854" s="11"/>
    </row>
    <row r="855" spans="1:20" ht="15.75" customHeight="1" x14ac:dyDescent="0.2">
      <c r="A855" s="317"/>
      <c r="B855" s="264"/>
      <c r="C855" s="264"/>
      <c r="D855" s="264"/>
      <c r="E855" s="264"/>
      <c r="F855" s="264"/>
      <c r="G855" s="264"/>
      <c r="H855" s="264"/>
      <c r="I855" s="286">
        <f t="shared" ca="1" si="783"/>
        <v>7.256058591379605E-2</v>
      </c>
      <c r="J855" s="286">
        <f t="shared" ca="1" si="784"/>
        <v>3.999063757038207E-2</v>
      </c>
      <c r="K855" s="264">
        <f t="shared" ref="K855:M855" ca="1" si="874">RAND()</f>
        <v>0.33864679132283748</v>
      </c>
      <c r="L855" s="264">
        <f t="shared" ca="1" si="874"/>
        <v>0.35351812553361961</v>
      </c>
      <c r="M855" s="264">
        <f t="shared" ca="1" si="874"/>
        <v>0.61537438069670913</v>
      </c>
      <c r="N855" s="287">
        <f t="shared" ca="1" si="786"/>
        <v>3464560.0619961289</v>
      </c>
      <c r="O855" s="288">
        <f ca="1">(N855-Assumptions!$C$22)/Assumptions!$C$25</f>
        <v>257.55978074597977</v>
      </c>
      <c r="P855" s="11"/>
      <c r="Q855" s="11"/>
      <c r="R855" s="11"/>
      <c r="S855" s="11"/>
      <c r="T855" s="11"/>
    </row>
    <row r="856" spans="1:20" ht="15.75" customHeight="1" x14ac:dyDescent="0.2">
      <c r="A856" s="289"/>
      <c r="B856" s="270"/>
      <c r="C856" s="270"/>
      <c r="D856" s="270"/>
      <c r="E856" s="270"/>
      <c r="F856" s="270"/>
      <c r="G856" s="270"/>
      <c r="H856" s="270"/>
      <c r="I856" s="290">
        <f t="shared" ca="1" si="783"/>
        <v>8.7173933531014713E-2</v>
      </c>
      <c r="J856" s="290">
        <f t="shared" ca="1" si="784"/>
        <v>0.02</v>
      </c>
      <c r="K856" s="270">
        <f t="shared" ref="K856:M856" ca="1" si="875">RAND()</f>
        <v>0.90874848835716371</v>
      </c>
      <c r="L856" s="270">
        <f t="shared" ca="1" si="875"/>
        <v>0.55306527905490899</v>
      </c>
      <c r="M856" s="270">
        <f t="shared" ca="1" si="875"/>
        <v>0.45588876048733151</v>
      </c>
      <c r="N856" s="291">
        <f t="shared" ca="1" si="786"/>
        <v>3212877.1967439577</v>
      </c>
      <c r="O856" s="292">
        <f ca="1">(N856-Assumptions!$C$22)/Assumptions!$C$25</f>
        <v>238.77747736895208</v>
      </c>
      <c r="P856" s="11"/>
      <c r="Q856" s="11"/>
      <c r="R856" s="11"/>
      <c r="S856" s="11"/>
      <c r="T856" s="11"/>
    </row>
    <row r="857" spans="1:20" ht="15.75" customHeight="1" x14ac:dyDescent="0.2">
      <c r="A857" s="317"/>
      <c r="B857" s="264"/>
      <c r="C857" s="264"/>
      <c r="D857" s="264"/>
      <c r="E857" s="264"/>
      <c r="F857" s="264"/>
      <c r="G857" s="264"/>
      <c r="H857" s="264"/>
      <c r="I857" s="286">
        <f t="shared" ca="1" si="783"/>
        <v>0.11106804543410384</v>
      </c>
      <c r="J857" s="286">
        <f t="shared" ca="1" si="784"/>
        <v>3.6158517539555166E-2</v>
      </c>
      <c r="K857" s="264">
        <f t="shared" ref="K857:M857" ca="1" si="876">RAND()</f>
        <v>0.36498501655583981</v>
      </c>
      <c r="L857" s="264">
        <f t="shared" ca="1" si="876"/>
        <v>7.0525727231647517E-2</v>
      </c>
      <c r="M857" s="264">
        <f t="shared" ca="1" si="876"/>
        <v>2.6990623014822801E-2</v>
      </c>
      <c r="N857" s="287">
        <f t="shared" ca="1" si="786"/>
        <v>1189353.6013809543</v>
      </c>
      <c r="O857" s="288">
        <f ca="1">(N857-Assumptions!$C$22)/Assumptions!$C$25</f>
        <v>87.768253834399573</v>
      </c>
      <c r="P857" s="11"/>
      <c r="Q857" s="11"/>
      <c r="R857" s="11"/>
      <c r="S857" s="11"/>
      <c r="T857" s="11"/>
    </row>
    <row r="858" spans="1:20" ht="15.75" customHeight="1" x14ac:dyDescent="0.2">
      <c r="A858" s="289"/>
      <c r="B858" s="270"/>
      <c r="C858" s="270"/>
      <c r="D858" s="270"/>
      <c r="E858" s="270"/>
      <c r="F858" s="270"/>
      <c r="G858" s="270"/>
      <c r="H858" s="270"/>
      <c r="I858" s="290">
        <f t="shared" ca="1" si="783"/>
        <v>9.0033638995626289E-2</v>
      </c>
      <c r="J858" s="290">
        <f t="shared" ca="1" si="784"/>
        <v>3.5344186270341076E-2</v>
      </c>
      <c r="K858" s="270">
        <f t="shared" ref="K858:M858" ca="1" si="877">RAND()</f>
        <v>7.1893526494545945E-2</v>
      </c>
      <c r="L858" s="270">
        <f t="shared" ca="1" si="877"/>
        <v>0.302612907974254</v>
      </c>
      <c r="M858" s="270">
        <f t="shared" ca="1" si="877"/>
        <v>0.73294952208731012</v>
      </c>
      <c r="N858" s="291">
        <f t="shared" ca="1" si="786"/>
        <v>732644.75124408421</v>
      </c>
      <c r="O858" s="292">
        <f ca="1">(N858-Assumptions!$C$22)/Assumptions!$C$25</f>
        <v>53.685503824185389</v>
      </c>
      <c r="P858" s="11"/>
      <c r="Q858" s="11"/>
      <c r="R858" s="11"/>
      <c r="S858" s="11"/>
      <c r="T858" s="11"/>
    </row>
    <row r="859" spans="1:20" ht="15.75" customHeight="1" x14ac:dyDescent="0.2">
      <c r="A859" s="317"/>
      <c r="B859" s="264"/>
      <c r="C859" s="264"/>
      <c r="D859" s="264"/>
      <c r="E859" s="264"/>
      <c r="F859" s="264"/>
      <c r="G859" s="264"/>
      <c r="H859" s="264"/>
      <c r="I859" s="286">
        <f t="shared" ca="1" si="783"/>
        <v>9.5431239079423441E-2</v>
      </c>
      <c r="J859" s="286">
        <f t="shared" ca="1" si="784"/>
        <v>3.8124464486405725E-2</v>
      </c>
      <c r="K859" s="264">
        <f t="shared" ref="K859:M859" ca="1" si="878">RAND()</f>
        <v>1.7298928304808725E-2</v>
      </c>
      <c r="L859" s="264">
        <f t="shared" ca="1" si="878"/>
        <v>0.65139033048400086</v>
      </c>
      <c r="M859" s="264">
        <f t="shared" ca="1" si="878"/>
        <v>0.27281473163899139</v>
      </c>
      <c r="N859" s="287">
        <f t="shared" ca="1" si="786"/>
        <v>677896.60103667248</v>
      </c>
      <c r="O859" s="288">
        <f ca="1">(N859-Assumptions!$C$22)/Assumptions!$C$25</f>
        <v>49.599820972886008</v>
      </c>
      <c r="P859" s="11"/>
      <c r="Q859" s="11"/>
      <c r="R859" s="11"/>
      <c r="S859" s="11"/>
      <c r="T859" s="11"/>
    </row>
    <row r="860" spans="1:20" ht="15.75" customHeight="1" x14ac:dyDescent="0.2">
      <c r="A860" s="289"/>
      <c r="B860" s="270"/>
      <c r="C860" s="270"/>
      <c r="D860" s="270"/>
      <c r="E860" s="270"/>
      <c r="F860" s="270"/>
      <c r="G860" s="270"/>
      <c r="H860" s="270"/>
      <c r="I860" s="290">
        <f t="shared" ca="1" si="783"/>
        <v>0.11164598522535342</v>
      </c>
      <c r="J860" s="290">
        <f t="shared" ca="1" si="784"/>
        <v>4.9976709284837516E-2</v>
      </c>
      <c r="K860" s="270">
        <f t="shared" ref="K860:M860" ca="1" si="879">RAND()</f>
        <v>0.49639337555158369</v>
      </c>
      <c r="L860" s="270">
        <f t="shared" ca="1" si="879"/>
        <v>0.63724881013881296</v>
      </c>
      <c r="M860" s="270">
        <f t="shared" ca="1" si="879"/>
        <v>0.60018200101687191</v>
      </c>
      <c r="N860" s="291">
        <f t="shared" ca="1" si="786"/>
        <v>1829769.2089122501</v>
      </c>
      <c r="O860" s="292">
        <f ca="1">(N860-Assumptions!$C$22)/Assumptions!$C$25</f>
        <v>135.56046335166045</v>
      </c>
      <c r="P860" s="11"/>
      <c r="Q860" s="11"/>
      <c r="R860" s="11"/>
      <c r="S860" s="11"/>
      <c r="T860" s="11"/>
    </row>
    <row r="861" spans="1:20" ht="15.75" customHeight="1" x14ac:dyDescent="0.2">
      <c r="A861" s="317"/>
      <c r="B861" s="264"/>
      <c r="C861" s="264"/>
      <c r="D861" s="264"/>
      <c r="E861" s="264"/>
      <c r="F861" s="264"/>
      <c r="G861" s="264"/>
      <c r="H861" s="264"/>
      <c r="I861" s="286">
        <f t="shared" ca="1" si="783"/>
        <v>6.9397950769772301E-2</v>
      </c>
      <c r="J861" s="286">
        <f t="shared" ca="1" si="784"/>
        <v>4.0447450910780371E-2</v>
      </c>
      <c r="K861" s="264">
        <f t="shared" ref="K861:M861" ca="1" si="880">RAND()</f>
        <v>0.63604447656589691</v>
      </c>
      <c r="L861" s="264">
        <f t="shared" ca="1" si="880"/>
        <v>0.70412827167615788</v>
      </c>
      <c r="M861" s="264">
        <f t="shared" ca="1" si="880"/>
        <v>0.59512144585636539</v>
      </c>
      <c r="N861" s="287">
        <f t="shared" ca="1" si="786"/>
        <v>3855569.6800029441</v>
      </c>
      <c r="O861" s="288">
        <f ca="1">(N861-Assumptions!$C$22)/Assumptions!$C$25</f>
        <v>286.73960298529431</v>
      </c>
      <c r="P861" s="11"/>
      <c r="Q861" s="11"/>
      <c r="R861" s="11"/>
      <c r="S861" s="11"/>
      <c r="T861" s="11"/>
    </row>
    <row r="862" spans="1:20" ht="15.75" customHeight="1" x14ac:dyDescent="0.2">
      <c r="A862" s="289"/>
      <c r="B862" s="270"/>
      <c r="C862" s="270"/>
      <c r="D862" s="270"/>
      <c r="E862" s="270"/>
      <c r="F862" s="270"/>
      <c r="G862" s="270"/>
      <c r="H862" s="270"/>
      <c r="I862" s="290">
        <f t="shared" ca="1" si="783"/>
        <v>8.7678415671008647E-2</v>
      </c>
      <c r="J862" s="290">
        <f t="shared" ca="1" si="784"/>
        <v>3.2738474375841708E-2</v>
      </c>
      <c r="K862" s="270">
        <f t="shared" ref="K862:M862" ca="1" si="881">RAND()</f>
        <v>0.41682491845599434</v>
      </c>
      <c r="L862" s="270">
        <f t="shared" ca="1" si="881"/>
        <v>4.0982140580470894E-2</v>
      </c>
      <c r="M862" s="270">
        <f t="shared" ca="1" si="881"/>
        <v>0.81587563890114811</v>
      </c>
      <c r="N862" s="291">
        <f t="shared" ca="1" si="786"/>
        <v>1643863.9617127448</v>
      </c>
      <c r="O862" s="292">
        <f ca="1">(N862-Assumptions!$C$22)/Assumptions!$C$25</f>
        <v>121.68693744124961</v>
      </c>
      <c r="P862" s="11"/>
      <c r="Q862" s="11"/>
      <c r="R862" s="11"/>
      <c r="S862" s="11"/>
      <c r="T862" s="11"/>
    </row>
    <row r="863" spans="1:20" ht="15.75" customHeight="1" x14ac:dyDescent="0.2">
      <c r="A863" s="317"/>
      <c r="B863" s="264"/>
      <c r="C863" s="264"/>
      <c r="D863" s="264"/>
      <c r="E863" s="264"/>
      <c r="F863" s="264"/>
      <c r="G863" s="264"/>
      <c r="H863" s="264"/>
      <c r="I863" s="286">
        <f t="shared" ca="1" si="783"/>
        <v>0.1084336920103644</v>
      </c>
      <c r="J863" s="286">
        <f t="shared" ca="1" si="784"/>
        <v>4.9009628809040265E-2</v>
      </c>
      <c r="K863" s="264">
        <f t="shared" ref="K863:M863" ca="1" si="882">RAND()</f>
        <v>0.93576862410156136</v>
      </c>
      <c r="L863" s="264">
        <f t="shared" ca="1" si="882"/>
        <v>0.90173741495342985</v>
      </c>
      <c r="M863" s="264">
        <f t="shared" ca="1" si="882"/>
        <v>0.66203541287610168</v>
      </c>
      <c r="N863" s="287">
        <f t="shared" ca="1" si="786"/>
        <v>4150600.5280222078</v>
      </c>
      <c r="O863" s="288">
        <f ca="1">(N863-Assumptions!$C$22)/Assumptions!$C$25</f>
        <v>308.75683044941849</v>
      </c>
      <c r="P863" s="11"/>
      <c r="Q863" s="11"/>
      <c r="R863" s="11"/>
      <c r="S863" s="11"/>
      <c r="T863" s="11"/>
    </row>
    <row r="864" spans="1:20" ht="15.75" customHeight="1" x14ac:dyDescent="0.2">
      <c r="A864" s="289"/>
      <c r="B864" s="270"/>
      <c r="C864" s="270"/>
      <c r="D864" s="270"/>
      <c r="E864" s="270"/>
      <c r="F864" s="270"/>
      <c r="G864" s="270"/>
      <c r="H864" s="270"/>
      <c r="I864" s="290">
        <f t="shared" ca="1" si="783"/>
        <v>8.9342869688313731E-2</v>
      </c>
      <c r="J864" s="290">
        <f t="shared" ca="1" si="784"/>
        <v>0.02</v>
      </c>
      <c r="K864" s="270">
        <f t="shared" ref="K864:M864" ca="1" si="883">RAND()</f>
        <v>0.63626905394153133</v>
      </c>
      <c r="L864" s="270">
        <f t="shared" ca="1" si="883"/>
        <v>0.11441503366601757</v>
      </c>
      <c r="M864" s="270">
        <f t="shared" ca="1" si="883"/>
        <v>0.38370773755284904</v>
      </c>
      <c r="N864" s="291">
        <f t="shared" ca="1" si="786"/>
        <v>1284831.6947307331</v>
      </c>
      <c r="O864" s="292">
        <f ca="1">(N864-Assumptions!$C$22)/Assumptions!$C$25</f>
        <v>94.893484681397993</v>
      </c>
      <c r="P864" s="11"/>
      <c r="Q864" s="11"/>
      <c r="R864" s="11"/>
      <c r="S864" s="11"/>
      <c r="T864" s="11"/>
    </row>
    <row r="865" spans="1:20" ht="15.75" customHeight="1" x14ac:dyDescent="0.2">
      <c r="A865" s="317"/>
      <c r="B865" s="264"/>
      <c r="C865" s="264"/>
      <c r="D865" s="264"/>
      <c r="E865" s="264"/>
      <c r="F865" s="264"/>
      <c r="G865" s="264"/>
      <c r="H865" s="264"/>
      <c r="I865" s="286">
        <f t="shared" ca="1" si="783"/>
        <v>9.9740364594994052E-2</v>
      </c>
      <c r="J865" s="286">
        <f t="shared" ca="1" si="784"/>
        <v>4.1818644395974304E-2</v>
      </c>
      <c r="K865" s="264">
        <f t="shared" ref="K865:M865" ca="1" si="884">RAND()</f>
        <v>0.88395781652805816</v>
      </c>
      <c r="L865" s="264">
        <f t="shared" ca="1" si="884"/>
        <v>0.75114608337941402</v>
      </c>
      <c r="M865" s="264">
        <f t="shared" ca="1" si="884"/>
        <v>8.3434516205999176E-2</v>
      </c>
      <c r="N865" s="287">
        <f t="shared" ca="1" si="786"/>
        <v>3726090.9813421597</v>
      </c>
      <c r="O865" s="288">
        <f ca="1">(N865-Assumptions!$C$22)/Assumptions!$C$25</f>
        <v>277.077013532997</v>
      </c>
      <c r="P865" s="11"/>
      <c r="Q865" s="11"/>
      <c r="R865" s="11"/>
      <c r="S865" s="11"/>
      <c r="T865" s="11"/>
    </row>
    <row r="866" spans="1:20" ht="15.75" customHeight="1" x14ac:dyDescent="0.2">
      <c r="A866" s="289"/>
      <c r="B866" s="270"/>
      <c r="C866" s="270"/>
      <c r="D866" s="270"/>
      <c r="E866" s="270"/>
      <c r="F866" s="270"/>
      <c r="G866" s="270"/>
      <c r="H866" s="270"/>
      <c r="I866" s="290">
        <f t="shared" ca="1" si="783"/>
        <v>9.8077998008257672E-2</v>
      </c>
      <c r="J866" s="290">
        <f t="shared" ca="1" si="784"/>
        <v>3.3478492711648662E-2</v>
      </c>
      <c r="K866" s="270">
        <f t="shared" ref="K866:M866" ca="1" si="885">RAND()</f>
        <v>0.84841142197788388</v>
      </c>
      <c r="L866" s="270">
        <f t="shared" ca="1" si="885"/>
        <v>0.24954128437166678</v>
      </c>
      <c r="M866" s="270">
        <f t="shared" ca="1" si="885"/>
        <v>0.13258714544760941</v>
      </c>
      <c r="N866" s="291">
        <f t="shared" ca="1" si="786"/>
        <v>2992203.2014292791</v>
      </c>
      <c r="O866" s="292">
        <f ca="1">(N866-Assumptions!$C$22)/Assumptions!$C$25</f>
        <v>222.30926876337904</v>
      </c>
      <c r="P866" s="11"/>
      <c r="Q866" s="11"/>
      <c r="R866" s="11"/>
      <c r="S866" s="11"/>
      <c r="T866" s="11"/>
    </row>
    <row r="867" spans="1:20" ht="15.75" customHeight="1" x14ac:dyDescent="0.2">
      <c r="A867" s="317"/>
      <c r="B867" s="264"/>
      <c r="C867" s="264"/>
      <c r="D867" s="264"/>
      <c r="E867" s="264"/>
      <c r="F867" s="264"/>
      <c r="G867" s="264"/>
      <c r="H867" s="264"/>
      <c r="I867" s="286">
        <f t="shared" ca="1" si="783"/>
        <v>8.151381874887545E-2</v>
      </c>
      <c r="J867" s="286">
        <f t="shared" ca="1" si="784"/>
        <v>3.1271521444936883E-2</v>
      </c>
      <c r="K867" s="264">
        <f t="shared" ref="K867:M867" ca="1" si="886">RAND()</f>
        <v>1.0005278447340227E-2</v>
      </c>
      <c r="L867" s="264">
        <f t="shared" ca="1" si="886"/>
        <v>0.79791100094755174</v>
      </c>
      <c r="M867" s="264">
        <f t="shared" ca="1" si="886"/>
        <v>0.699348038500616</v>
      </c>
      <c r="N867" s="287">
        <f t="shared" ca="1" si="786"/>
        <v>797494.19588046393</v>
      </c>
      <c r="O867" s="288">
        <f ca="1">(N867-Assumptions!$C$22)/Assumptions!$C$25</f>
        <v>58.525014617945068</v>
      </c>
      <c r="P867" s="11"/>
      <c r="Q867" s="11"/>
      <c r="R867" s="11"/>
      <c r="S867" s="11"/>
      <c r="T867" s="11"/>
    </row>
    <row r="868" spans="1:20" ht="15.75" customHeight="1" x14ac:dyDescent="0.2">
      <c r="A868" s="289"/>
      <c r="B868" s="270"/>
      <c r="C868" s="270"/>
      <c r="D868" s="270"/>
      <c r="E868" s="270"/>
      <c r="F868" s="270"/>
      <c r="G868" s="270"/>
      <c r="H868" s="270"/>
      <c r="I868" s="290">
        <f t="shared" ca="1" si="783"/>
        <v>8.7999484021292998E-2</v>
      </c>
      <c r="J868" s="290">
        <f t="shared" ca="1" si="784"/>
        <v>4.9831439951683897E-2</v>
      </c>
      <c r="K868" s="270">
        <f t="shared" ref="K868:M868" ca="1" si="887">RAND()</f>
        <v>0.51066451367107291</v>
      </c>
      <c r="L868" s="270">
        <f t="shared" ca="1" si="887"/>
        <v>0.81112910661259974</v>
      </c>
      <c r="M868" s="270">
        <f t="shared" ca="1" si="887"/>
        <v>0.67722612877243726</v>
      </c>
      <c r="N868" s="291">
        <f t="shared" ca="1" si="786"/>
        <v>3732038.7196347951</v>
      </c>
      <c r="O868" s="292">
        <f ca="1">(N868-Assumptions!$C$22)/Assumptions!$C$25</f>
        <v>277.5208745996116</v>
      </c>
      <c r="P868" s="11"/>
      <c r="Q868" s="11"/>
      <c r="R868" s="11"/>
      <c r="S868" s="11"/>
      <c r="T868" s="11"/>
    </row>
    <row r="869" spans="1:20" ht="15.75" customHeight="1" x14ac:dyDescent="0.2">
      <c r="A869" s="317"/>
      <c r="B869" s="264"/>
      <c r="C869" s="264"/>
      <c r="D869" s="264"/>
      <c r="E869" s="264"/>
      <c r="F869" s="264"/>
      <c r="G869" s="264"/>
      <c r="H869" s="264"/>
      <c r="I869" s="286">
        <f t="shared" ca="1" si="783"/>
        <v>8.748266072047825E-2</v>
      </c>
      <c r="J869" s="286">
        <f t="shared" ca="1" si="784"/>
        <v>3.0206563091480773E-2</v>
      </c>
      <c r="K869" s="264">
        <f t="shared" ref="K869:M869" ca="1" si="888">RAND()</f>
        <v>0.70168120134640366</v>
      </c>
      <c r="L869" s="264">
        <f t="shared" ca="1" si="888"/>
        <v>0.73830773644784908</v>
      </c>
      <c r="M869" s="264">
        <f t="shared" ca="1" si="888"/>
        <v>0.43788984423601085</v>
      </c>
      <c r="N869" s="287">
        <f t="shared" ca="1" si="786"/>
        <v>1948817.6411786128</v>
      </c>
      <c r="O869" s="288">
        <f ca="1">(N869-Assumptions!$C$22)/Assumptions!$C$25</f>
        <v>144.44467471482184</v>
      </c>
      <c r="P869" s="11"/>
      <c r="Q869" s="11"/>
      <c r="R869" s="11"/>
      <c r="S869" s="11"/>
      <c r="T869" s="11"/>
    </row>
    <row r="870" spans="1:20" ht="15.75" customHeight="1" x14ac:dyDescent="0.2">
      <c r="A870" s="289"/>
      <c r="B870" s="270"/>
      <c r="C870" s="270"/>
      <c r="D870" s="270"/>
      <c r="E870" s="270"/>
      <c r="F870" s="270"/>
      <c r="G870" s="270"/>
      <c r="H870" s="270"/>
      <c r="I870" s="290">
        <f t="shared" ca="1" si="783"/>
        <v>8.1384121325457859E-2</v>
      </c>
      <c r="J870" s="290">
        <f t="shared" ca="1" si="784"/>
        <v>4.7132118015187678E-2</v>
      </c>
      <c r="K870" s="270">
        <f t="shared" ref="K870:M870" ca="1" si="889">RAND()</f>
        <v>0.36058738794472767</v>
      </c>
      <c r="L870" s="270">
        <f t="shared" ca="1" si="889"/>
        <v>0.41618507703306296</v>
      </c>
      <c r="M870" s="270">
        <f t="shared" ca="1" si="889"/>
        <v>6.6504103520035995E-2</v>
      </c>
      <c r="N870" s="291">
        <f t="shared" ca="1" si="786"/>
        <v>3258807.0387050984</v>
      </c>
      <c r="O870" s="292">
        <f ca="1">(N870-Assumptions!$C$22)/Assumptions!$C$25</f>
        <v>242.20507751530585</v>
      </c>
      <c r="P870" s="11"/>
      <c r="Q870" s="11"/>
      <c r="R870" s="11"/>
      <c r="S870" s="11"/>
      <c r="T870" s="11"/>
    </row>
    <row r="871" spans="1:20" ht="15.75" customHeight="1" x14ac:dyDescent="0.2">
      <c r="A871" s="317"/>
      <c r="B871" s="264"/>
      <c r="C871" s="264"/>
      <c r="D871" s="264"/>
      <c r="E871" s="264"/>
      <c r="F871" s="264"/>
      <c r="G871" s="264"/>
      <c r="H871" s="264"/>
      <c r="I871" s="286">
        <f t="shared" ca="1" si="783"/>
        <v>9.51729110151803E-2</v>
      </c>
      <c r="J871" s="286">
        <f t="shared" ca="1" si="784"/>
        <v>5.1694880461992346E-2</v>
      </c>
      <c r="K871" s="264">
        <f t="shared" ref="K871:M871" ca="1" si="890">RAND()</f>
        <v>0.19435515962014194</v>
      </c>
      <c r="L871" s="264">
        <f t="shared" ca="1" si="890"/>
        <v>0.10661161718715217</v>
      </c>
      <c r="M871" s="264">
        <f t="shared" ca="1" si="890"/>
        <v>0.79920336109763335</v>
      </c>
      <c r="N871" s="287">
        <f t="shared" ca="1" si="786"/>
        <v>403449.45634100761</v>
      </c>
      <c r="O871" s="288">
        <f ca="1">(N871-Assumptions!$C$22)/Assumptions!$C$25</f>
        <v>29.118690771716985</v>
      </c>
      <c r="P871" s="11"/>
      <c r="Q871" s="11"/>
      <c r="R871" s="11"/>
      <c r="S871" s="11"/>
      <c r="T871" s="11"/>
    </row>
    <row r="872" spans="1:20" ht="15.75" customHeight="1" x14ac:dyDescent="0.2">
      <c r="A872" s="289"/>
      <c r="B872" s="270"/>
      <c r="C872" s="270"/>
      <c r="D872" s="270"/>
      <c r="E872" s="270"/>
      <c r="F872" s="270"/>
      <c r="G872" s="270"/>
      <c r="H872" s="270"/>
      <c r="I872" s="290">
        <f t="shared" ca="1" si="783"/>
        <v>9.6526232420504898E-2</v>
      </c>
      <c r="J872" s="290">
        <f t="shared" ca="1" si="784"/>
        <v>2.2454294670164809E-2</v>
      </c>
      <c r="K872" s="270">
        <f t="shared" ref="K872:M872" ca="1" si="891">RAND()</f>
        <v>0.51436849337187862</v>
      </c>
      <c r="L872" s="270">
        <f t="shared" ca="1" si="891"/>
        <v>0.66789895931202137</v>
      </c>
      <c r="M872" s="270">
        <f t="shared" ca="1" si="891"/>
        <v>0.77230674373601749</v>
      </c>
      <c r="N872" s="291">
        <f t="shared" ca="1" si="786"/>
        <v>1523391.2555683204</v>
      </c>
      <c r="O872" s="292">
        <f ca="1">(N872-Assumptions!$C$22)/Assumptions!$C$25</f>
        <v>112.69643698271048</v>
      </c>
      <c r="P872" s="11"/>
      <c r="Q872" s="11"/>
      <c r="R872" s="11"/>
      <c r="S872" s="11"/>
      <c r="T872" s="11"/>
    </row>
    <row r="873" spans="1:20" ht="15.75" customHeight="1" x14ac:dyDescent="0.2">
      <c r="A873" s="317"/>
      <c r="B873" s="264"/>
      <c r="C873" s="264"/>
      <c r="D873" s="264"/>
      <c r="E873" s="264"/>
      <c r="F873" s="264"/>
      <c r="G873" s="264"/>
      <c r="H873" s="264"/>
      <c r="I873" s="286">
        <f t="shared" ca="1" si="783"/>
        <v>0.10039950048330508</v>
      </c>
      <c r="J873" s="286">
        <f t="shared" ca="1" si="784"/>
        <v>3.583720762697757E-2</v>
      </c>
      <c r="K873" s="264">
        <f t="shared" ref="K873:M873" ca="1" si="892">RAND()</f>
        <v>0.98989978414785051</v>
      </c>
      <c r="L873" s="264">
        <f t="shared" ca="1" si="892"/>
        <v>0.90126623460218636</v>
      </c>
      <c r="M873" s="264">
        <f t="shared" ca="1" si="892"/>
        <v>0.16192482464919045</v>
      </c>
      <c r="N873" s="287">
        <f t="shared" ca="1" si="786"/>
        <v>3801377.9323510746</v>
      </c>
      <c r="O873" s="288">
        <f ca="1">(N873-Assumptions!$C$22)/Assumptions!$C$25</f>
        <v>282.69544271276675</v>
      </c>
      <c r="P873" s="11"/>
      <c r="Q873" s="11"/>
      <c r="R873" s="11"/>
      <c r="S873" s="11"/>
      <c r="T873" s="11"/>
    </row>
    <row r="874" spans="1:20" ht="15.75" customHeight="1" x14ac:dyDescent="0.2">
      <c r="A874" s="289"/>
      <c r="B874" s="270"/>
      <c r="C874" s="270"/>
      <c r="D874" s="270"/>
      <c r="E874" s="270"/>
      <c r="F874" s="270"/>
      <c r="G874" s="270"/>
      <c r="H874" s="270"/>
      <c r="I874" s="290">
        <f t="shared" ca="1" si="783"/>
        <v>6.4415087263098511E-2</v>
      </c>
      <c r="J874" s="290">
        <f t="shared" ca="1" si="784"/>
        <v>5.3774279282380821E-2</v>
      </c>
      <c r="K874" s="270">
        <f t="shared" ref="K874:M874" ca="1" si="893">RAND()</f>
        <v>0.25876216283061415</v>
      </c>
      <c r="L874" s="270">
        <f t="shared" ca="1" si="893"/>
        <v>0.19942115427483542</v>
      </c>
      <c r="M874" s="270">
        <f t="shared" ca="1" si="893"/>
        <v>0.96986759597263594</v>
      </c>
      <c r="N874" s="291">
        <f t="shared" ca="1" si="786"/>
        <v>3713242.6509189988</v>
      </c>
      <c r="O874" s="292">
        <f ca="1">(N874-Assumptions!$C$22)/Assumptions!$C$25</f>
        <v>276.11818290440289</v>
      </c>
      <c r="P874" s="11"/>
      <c r="Q874" s="11"/>
      <c r="R874" s="11"/>
      <c r="S874" s="11"/>
      <c r="T874" s="11"/>
    </row>
    <row r="875" spans="1:20" ht="15.75" customHeight="1" x14ac:dyDescent="0.2">
      <c r="A875" s="317"/>
      <c r="B875" s="264"/>
      <c r="C875" s="264"/>
      <c r="D875" s="264"/>
      <c r="E875" s="264"/>
      <c r="F875" s="264"/>
      <c r="G875" s="264"/>
      <c r="H875" s="264"/>
      <c r="I875" s="286">
        <f t="shared" ca="1" si="783"/>
        <v>9.1961014202685307E-2</v>
      </c>
      <c r="J875" s="286">
        <f t="shared" ca="1" si="784"/>
        <v>4.5214841097890722E-2</v>
      </c>
      <c r="K875" s="264">
        <f t="shared" ref="K875:M875" ca="1" si="894">RAND()</f>
        <v>5.7682076799039361E-2</v>
      </c>
      <c r="L875" s="264">
        <f t="shared" ca="1" si="894"/>
        <v>0.19332919889031663</v>
      </c>
      <c r="M875" s="264">
        <f t="shared" ca="1" si="894"/>
        <v>0.56684788371370076</v>
      </c>
      <c r="N875" s="287">
        <f t="shared" ca="1" si="786"/>
        <v>349147.61852830986</v>
      </c>
      <c r="O875" s="288">
        <f ca="1">(N875-Assumptions!$C$22)/Assumptions!$C$25</f>
        <v>25.06631481554551</v>
      </c>
      <c r="P875" s="11"/>
      <c r="Q875" s="11"/>
      <c r="R875" s="11"/>
      <c r="S875" s="11"/>
      <c r="T875" s="11"/>
    </row>
    <row r="876" spans="1:20" ht="15.75" customHeight="1" x14ac:dyDescent="0.2">
      <c r="A876" s="289"/>
      <c r="B876" s="270"/>
      <c r="C876" s="270"/>
      <c r="D876" s="270"/>
      <c r="E876" s="270"/>
      <c r="F876" s="270"/>
      <c r="G876" s="270"/>
      <c r="H876" s="270"/>
      <c r="I876" s="290">
        <f t="shared" ca="1" si="783"/>
        <v>8.5424886493789057E-2</v>
      </c>
      <c r="J876" s="290">
        <f t="shared" ca="1" si="784"/>
        <v>4.1105292123959448E-2</v>
      </c>
      <c r="K876" s="270">
        <f t="shared" ref="K876:M876" ca="1" si="895">RAND()</f>
        <v>0.75365697570786361</v>
      </c>
      <c r="L876" s="270">
        <f t="shared" ca="1" si="895"/>
        <v>0.78101848247381489</v>
      </c>
      <c r="M876" s="270">
        <f t="shared" ca="1" si="895"/>
        <v>0.67790077109119651</v>
      </c>
      <c r="N876" s="291">
        <f t="shared" ca="1" si="786"/>
        <v>2546064.4181501083</v>
      </c>
      <c r="O876" s="292">
        <f ca="1">(N876-Assumptions!$C$22)/Assumptions!$C$25</f>
        <v>189.01532971269464</v>
      </c>
      <c r="P876" s="11"/>
      <c r="Q876" s="11"/>
      <c r="R876" s="11"/>
      <c r="S876" s="11"/>
      <c r="T876" s="11"/>
    </row>
    <row r="877" spans="1:20" ht="15.75" customHeight="1" x14ac:dyDescent="0.2">
      <c r="A877" s="317"/>
      <c r="B877" s="264"/>
      <c r="C877" s="264"/>
      <c r="D877" s="264"/>
      <c r="E877" s="264"/>
      <c r="F877" s="264"/>
      <c r="G877" s="264"/>
      <c r="H877" s="264"/>
      <c r="I877" s="286">
        <f t="shared" ca="1" si="783"/>
        <v>8.837304940058742E-2</v>
      </c>
      <c r="J877" s="286">
        <f t="shared" ca="1" si="784"/>
        <v>2.2110912469410972E-2</v>
      </c>
      <c r="K877" s="264">
        <f t="shared" ref="K877:M877" ca="1" si="896">RAND()</f>
        <v>0.31034751751176914</v>
      </c>
      <c r="L877" s="264">
        <f t="shared" ca="1" si="896"/>
        <v>0.37787746960797886</v>
      </c>
      <c r="M877" s="264">
        <f t="shared" ca="1" si="896"/>
        <v>7.2099055930271105E-2</v>
      </c>
      <c r="N877" s="287">
        <f t="shared" ca="1" si="786"/>
        <v>1684531.6895408046</v>
      </c>
      <c r="O877" s="288">
        <f ca="1">(N877-Assumptions!$C$22)/Assumptions!$C$25</f>
        <v>124.72184250304512</v>
      </c>
      <c r="P877" s="11"/>
      <c r="Q877" s="11"/>
      <c r="R877" s="11"/>
      <c r="S877" s="11"/>
      <c r="T877" s="11"/>
    </row>
    <row r="878" spans="1:20" ht="15.75" customHeight="1" x14ac:dyDescent="0.2">
      <c r="A878" s="289"/>
      <c r="B878" s="270"/>
      <c r="C878" s="270"/>
      <c r="D878" s="270"/>
      <c r="E878" s="270"/>
      <c r="F878" s="270"/>
      <c r="G878" s="270"/>
      <c r="H878" s="270"/>
      <c r="I878" s="290">
        <f t="shared" ca="1" si="783"/>
        <v>7.1993138716590271E-2</v>
      </c>
      <c r="J878" s="290">
        <f t="shared" ca="1" si="784"/>
        <v>4.6125453579957225E-2</v>
      </c>
      <c r="K878" s="270">
        <f t="shared" ref="K878:M878" ca="1" si="897">RAND()</f>
        <v>0.34711444285831949</v>
      </c>
      <c r="L878" s="270">
        <f t="shared" ca="1" si="897"/>
        <v>0.47075136190254518</v>
      </c>
      <c r="M878" s="270">
        <f t="shared" ca="1" si="897"/>
        <v>0.61258519555884716</v>
      </c>
      <c r="N878" s="291">
        <f t="shared" ca="1" si="786"/>
        <v>4362220.3400051296</v>
      </c>
      <c r="O878" s="292">
        <f ca="1">(N878-Assumptions!$C$22)/Assumptions!$C$25</f>
        <v>324.54935373172611</v>
      </c>
      <c r="P878" s="11"/>
      <c r="Q878" s="11"/>
      <c r="R878" s="11"/>
      <c r="S878" s="11"/>
      <c r="T878" s="11"/>
    </row>
    <row r="879" spans="1:20" ht="15.75" customHeight="1" x14ac:dyDescent="0.2">
      <c r="A879" s="317"/>
      <c r="B879" s="264"/>
      <c r="C879" s="264"/>
      <c r="D879" s="264"/>
      <c r="E879" s="264"/>
      <c r="F879" s="264"/>
      <c r="G879" s="264"/>
      <c r="H879" s="264"/>
      <c r="I879" s="286">
        <f t="shared" ca="1" si="783"/>
        <v>0.06</v>
      </c>
      <c r="J879" s="286">
        <f t="shared" ca="1" si="784"/>
        <v>4.5661549806803564E-2</v>
      </c>
      <c r="K879" s="264">
        <f t="shared" ref="K879:M879" ca="1" si="898">RAND()</f>
        <v>0.82251562328615424</v>
      </c>
      <c r="L879" s="264">
        <f t="shared" ca="1" si="898"/>
        <v>0.63301945018815375</v>
      </c>
      <c r="M879" s="264">
        <f t="shared" ca="1" si="898"/>
        <v>0.91926976293106122</v>
      </c>
      <c r="N879" s="287">
        <f t="shared" ca="1" si="786"/>
        <v>8782349.9500495158</v>
      </c>
      <c r="O879" s="288">
        <f ca="1">(N879-Assumptions!$C$22)/Assumptions!$C$25</f>
        <v>654.40977239175493</v>
      </c>
      <c r="P879" s="11"/>
      <c r="Q879" s="11"/>
      <c r="R879" s="11"/>
      <c r="S879" s="11"/>
      <c r="T879" s="11"/>
    </row>
    <row r="880" spans="1:20" ht="15.75" customHeight="1" x14ac:dyDescent="0.2">
      <c r="A880" s="289"/>
      <c r="B880" s="270"/>
      <c r="C880" s="270"/>
      <c r="D880" s="270"/>
      <c r="E880" s="270"/>
      <c r="F880" s="270"/>
      <c r="G880" s="270"/>
      <c r="H880" s="270"/>
      <c r="I880" s="290">
        <f t="shared" ca="1" si="783"/>
        <v>7.6605299115422867E-2</v>
      </c>
      <c r="J880" s="290">
        <f t="shared" ca="1" si="784"/>
        <v>5.5E-2</v>
      </c>
      <c r="K880" s="270">
        <f t="shared" ref="K880:M880" ca="1" si="899">RAND()</f>
        <v>1.628302090538547E-3</v>
      </c>
      <c r="L880" s="270">
        <f t="shared" ca="1" si="899"/>
        <v>0.94081273213046201</v>
      </c>
      <c r="M880" s="270">
        <f t="shared" ca="1" si="899"/>
        <v>0.44007332603431815</v>
      </c>
      <c r="N880" s="291">
        <f t="shared" ca="1" si="786"/>
        <v>2738085.7512648311</v>
      </c>
      <c r="O880" s="292">
        <f ca="1">(N880-Assumptions!$C$22)/Assumptions!$C$25</f>
        <v>203.34527994513664</v>
      </c>
      <c r="P880" s="11"/>
      <c r="Q880" s="11"/>
      <c r="R880" s="11"/>
      <c r="S880" s="11"/>
      <c r="T880" s="11"/>
    </row>
    <row r="881" spans="1:20" ht="15.75" customHeight="1" x14ac:dyDescent="0.2">
      <c r="A881" s="317"/>
      <c r="B881" s="264"/>
      <c r="C881" s="264"/>
      <c r="D881" s="264"/>
      <c r="E881" s="264"/>
      <c r="F881" s="264"/>
      <c r="G881" s="264"/>
      <c r="H881" s="264"/>
      <c r="I881" s="286">
        <f t="shared" ca="1" si="783"/>
        <v>0.1222537966156034</v>
      </c>
      <c r="J881" s="286">
        <f t="shared" ca="1" si="784"/>
        <v>5.5E-2</v>
      </c>
      <c r="K881" s="264">
        <f t="shared" ref="K881:M881" ca="1" si="900">RAND()</f>
        <v>0.95243685066799377</v>
      </c>
      <c r="L881" s="264">
        <f t="shared" ca="1" si="900"/>
        <v>0.51615783650961444</v>
      </c>
      <c r="M881" s="264">
        <f t="shared" ca="1" si="900"/>
        <v>0.29205841709930025</v>
      </c>
      <c r="N881" s="287">
        <f t="shared" ca="1" si="786"/>
        <v>3209061.9432378514</v>
      </c>
      <c r="O881" s="288">
        <f ca="1">(N881-Assumptions!$C$22)/Assumptions!$C$25</f>
        <v>238.4927569580486</v>
      </c>
      <c r="P881" s="11"/>
      <c r="Q881" s="11"/>
      <c r="R881" s="11"/>
      <c r="S881" s="11"/>
      <c r="T881" s="11"/>
    </row>
    <row r="882" spans="1:20" ht="15.75" customHeight="1" x14ac:dyDescent="0.2">
      <c r="A882" s="289"/>
      <c r="B882" s="270"/>
      <c r="C882" s="270"/>
      <c r="D882" s="270"/>
      <c r="E882" s="270"/>
      <c r="F882" s="270"/>
      <c r="G882" s="270"/>
      <c r="H882" s="270"/>
      <c r="I882" s="290">
        <f t="shared" ca="1" si="783"/>
        <v>8.8857914767798016E-2</v>
      </c>
      <c r="J882" s="290">
        <f t="shared" ca="1" si="784"/>
        <v>4.3257640392162539E-2</v>
      </c>
      <c r="K882" s="270">
        <f t="shared" ref="K882:M882" ca="1" si="901">RAND()</f>
        <v>0.61905064825304901</v>
      </c>
      <c r="L882" s="270">
        <f t="shared" ca="1" si="901"/>
        <v>0.1033735074754073</v>
      </c>
      <c r="M882" s="270">
        <f t="shared" ca="1" si="901"/>
        <v>0.77092870099109601</v>
      </c>
      <c r="N882" s="291">
        <f t="shared" ca="1" si="786"/>
        <v>1980553.6433788214</v>
      </c>
      <c r="O882" s="292">
        <f ca="1">(N882-Assumptions!$C$22)/Assumptions!$C$25</f>
        <v>146.81303308797175</v>
      </c>
      <c r="P882" s="11"/>
      <c r="Q882" s="11"/>
      <c r="R882" s="11"/>
      <c r="S882" s="11"/>
      <c r="T882" s="11"/>
    </row>
    <row r="883" spans="1:20" ht="15.75" customHeight="1" x14ac:dyDescent="0.2">
      <c r="A883" s="317"/>
      <c r="B883" s="264"/>
      <c r="C883" s="264"/>
      <c r="D883" s="264"/>
      <c r="E883" s="264"/>
      <c r="F883" s="264"/>
      <c r="G883" s="264"/>
      <c r="H883" s="264"/>
      <c r="I883" s="286">
        <f t="shared" ca="1" si="783"/>
        <v>9.6977027724432646E-2</v>
      </c>
      <c r="J883" s="286">
        <f t="shared" ca="1" si="784"/>
        <v>5.283773304625862E-2</v>
      </c>
      <c r="K883" s="264">
        <f t="shared" ref="K883:M883" ca="1" si="902">RAND()</f>
        <v>8.6407898185463794E-2</v>
      </c>
      <c r="L883" s="264">
        <f t="shared" ca="1" si="902"/>
        <v>0.86546833268948153</v>
      </c>
      <c r="M883" s="264">
        <f t="shared" ca="1" si="902"/>
        <v>0.31952227390679444</v>
      </c>
      <c r="N883" s="287">
        <f t="shared" ca="1" si="786"/>
        <v>1550820.9698572496</v>
      </c>
      <c r="O883" s="288">
        <f ca="1">(N883-Assumptions!$C$22)/Assumptions!$C$25</f>
        <v>114.74343058636191</v>
      </c>
      <c r="P883" s="11"/>
      <c r="Q883" s="11"/>
      <c r="R883" s="11"/>
      <c r="S883" s="11"/>
      <c r="T883" s="11"/>
    </row>
    <row r="884" spans="1:20" ht="15.75" customHeight="1" x14ac:dyDescent="0.2">
      <c r="A884" s="289"/>
      <c r="B884" s="270"/>
      <c r="C884" s="270"/>
      <c r="D884" s="270"/>
      <c r="E884" s="270"/>
      <c r="F884" s="270"/>
      <c r="G884" s="270"/>
      <c r="H884" s="270"/>
      <c r="I884" s="290">
        <f t="shared" ca="1" si="783"/>
        <v>8.6880418367418902E-2</v>
      </c>
      <c r="J884" s="290">
        <f t="shared" ca="1" si="784"/>
        <v>4.2254985296382483E-2</v>
      </c>
      <c r="K884" s="270">
        <f t="shared" ref="K884:M884" ca="1" si="903">RAND()</f>
        <v>0.71752274274841787</v>
      </c>
      <c r="L884" s="270">
        <f t="shared" ca="1" si="903"/>
        <v>0.56608515116536073</v>
      </c>
      <c r="M884" s="270">
        <f t="shared" ca="1" si="903"/>
        <v>0.48965369278744209</v>
      </c>
      <c r="N884" s="291">
        <f t="shared" ca="1" si="786"/>
        <v>2501279.2436003229</v>
      </c>
      <c r="O884" s="292">
        <f ca="1">(N884-Assumptions!$C$22)/Assumptions!$C$25</f>
        <v>185.67315250748678</v>
      </c>
      <c r="P884" s="11"/>
      <c r="Q884" s="11"/>
      <c r="R884" s="11"/>
      <c r="S884" s="11"/>
      <c r="T884" s="11"/>
    </row>
    <row r="885" spans="1:20" ht="15.75" customHeight="1" x14ac:dyDescent="0.2">
      <c r="A885" s="317"/>
      <c r="B885" s="264"/>
      <c r="C885" s="264"/>
      <c r="D885" s="264"/>
      <c r="E885" s="264"/>
      <c r="F885" s="264"/>
      <c r="G885" s="264"/>
      <c r="H885" s="264"/>
      <c r="I885" s="286">
        <f t="shared" ca="1" si="783"/>
        <v>9.2141890817779779E-2</v>
      </c>
      <c r="J885" s="286">
        <f t="shared" ca="1" si="784"/>
        <v>3.4645489548876224E-2</v>
      </c>
      <c r="K885" s="264">
        <f t="shared" ref="K885:M885" ca="1" si="904">RAND()</f>
        <v>0.22001152778078414</v>
      </c>
      <c r="L885" s="264">
        <f t="shared" ca="1" si="904"/>
        <v>0.20227760362506386</v>
      </c>
      <c r="M885" s="264">
        <f t="shared" ca="1" si="904"/>
        <v>0.36080773404689281</v>
      </c>
      <c r="N885" s="287">
        <f t="shared" ca="1" si="786"/>
        <v>1549556.4037555547</v>
      </c>
      <c r="O885" s="288">
        <f ca="1">(N885-Assumptions!$C$22)/Assumptions!$C$25</f>
        <v>114.64905998175782</v>
      </c>
      <c r="P885" s="11"/>
      <c r="Q885" s="11"/>
      <c r="R885" s="11"/>
      <c r="S885" s="11"/>
      <c r="T885" s="11"/>
    </row>
    <row r="886" spans="1:20" ht="15.75" customHeight="1" x14ac:dyDescent="0.2">
      <c r="A886" s="289"/>
      <c r="B886" s="270"/>
      <c r="C886" s="270"/>
      <c r="D886" s="270"/>
      <c r="E886" s="270"/>
      <c r="F886" s="270"/>
      <c r="G886" s="270"/>
      <c r="H886" s="270"/>
      <c r="I886" s="290">
        <f t="shared" ca="1" si="783"/>
        <v>7.0864998147329744E-2</v>
      </c>
      <c r="J886" s="290">
        <f t="shared" ca="1" si="784"/>
        <v>3.7997746523328581E-2</v>
      </c>
      <c r="K886" s="270">
        <f t="shared" ref="K886:M886" ca="1" si="905">RAND()</f>
        <v>0.31860396854306372</v>
      </c>
      <c r="L886" s="270">
        <f t="shared" ca="1" si="905"/>
        <v>0.75826023764077655</v>
      </c>
      <c r="M886" s="270">
        <f t="shared" ca="1" si="905"/>
        <v>0.96132397590062424</v>
      </c>
      <c r="N886" s="291">
        <f t="shared" ca="1" si="786"/>
        <v>3509810.3209477281</v>
      </c>
      <c r="O886" s="292">
        <f ca="1">(N886-Assumptions!$C$22)/Assumptions!$C$25</f>
        <v>260.93666574236778</v>
      </c>
      <c r="P886" s="11"/>
      <c r="Q886" s="11"/>
      <c r="R886" s="11"/>
      <c r="S886" s="11"/>
      <c r="T886" s="11"/>
    </row>
    <row r="887" spans="1:20" ht="15.75" customHeight="1" x14ac:dyDescent="0.2">
      <c r="A887" s="317"/>
      <c r="B887" s="264"/>
      <c r="C887" s="264"/>
      <c r="D887" s="264"/>
      <c r="E887" s="264"/>
      <c r="F887" s="264"/>
      <c r="G887" s="264"/>
      <c r="H887" s="264"/>
      <c r="I887" s="286">
        <f t="shared" ca="1" si="783"/>
        <v>7.157043884539957E-2</v>
      </c>
      <c r="J887" s="286">
        <f t="shared" ca="1" si="784"/>
        <v>3.4478220866768286E-2</v>
      </c>
      <c r="K887" s="264">
        <f t="shared" ref="K887:M887" ca="1" si="906">RAND()</f>
        <v>0.92791449359853195</v>
      </c>
      <c r="L887" s="264">
        <f t="shared" ca="1" si="906"/>
        <v>0.92680182029350744</v>
      </c>
      <c r="M887" s="264">
        <f t="shared" ca="1" si="906"/>
        <v>3.775226159766587E-2</v>
      </c>
      <c r="N887" s="287">
        <f t="shared" ca="1" si="786"/>
        <v>6616635.2054606117</v>
      </c>
      <c r="O887" s="288">
        <f ca="1">(N887-Assumptions!$C$22)/Assumptions!$C$25</f>
        <v>492.78926906422475</v>
      </c>
      <c r="P887" s="11"/>
      <c r="Q887" s="11"/>
      <c r="R887" s="11"/>
      <c r="S887" s="11"/>
      <c r="T887" s="11"/>
    </row>
    <row r="888" spans="1:20" ht="15.75" customHeight="1" x14ac:dyDescent="0.2">
      <c r="A888" s="289"/>
      <c r="B888" s="270"/>
      <c r="C888" s="270"/>
      <c r="D888" s="270"/>
      <c r="E888" s="270"/>
      <c r="F888" s="270"/>
      <c r="G888" s="270"/>
      <c r="H888" s="270"/>
      <c r="I888" s="290">
        <f t="shared" ca="1" si="783"/>
        <v>8.8978941563043146E-2</v>
      </c>
      <c r="J888" s="290">
        <f t="shared" ca="1" si="784"/>
        <v>2.7142156194515051E-2</v>
      </c>
      <c r="K888" s="270">
        <f t="shared" ref="K888:M888" ca="1" si="907">RAND()</f>
        <v>3.847409932868906E-2</v>
      </c>
      <c r="L888" s="270">
        <f t="shared" ca="1" si="907"/>
        <v>0.96779012390943508</v>
      </c>
      <c r="M888" s="270">
        <f t="shared" ca="1" si="907"/>
        <v>0.93725203052776729</v>
      </c>
      <c r="N888" s="291">
        <f t="shared" ca="1" si="786"/>
        <v>1167416.6573382076</v>
      </c>
      <c r="O888" s="292">
        <f ca="1">(N888-Assumptions!$C$22)/Assumptions!$C$25</f>
        <v>86.131168458075194</v>
      </c>
      <c r="P888" s="11"/>
      <c r="Q888" s="11"/>
      <c r="R888" s="11"/>
      <c r="S888" s="11"/>
      <c r="T888" s="11"/>
    </row>
    <row r="889" spans="1:20" ht="15.75" customHeight="1" x14ac:dyDescent="0.2">
      <c r="A889" s="317"/>
      <c r="B889" s="264"/>
      <c r="C889" s="264"/>
      <c r="D889" s="264"/>
      <c r="E889" s="264"/>
      <c r="F889" s="264"/>
      <c r="G889" s="264"/>
      <c r="H889" s="264"/>
      <c r="I889" s="286">
        <f t="shared" ca="1" si="783"/>
        <v>8.284070188480358E-2</v>
      </c>
      <c r="J889" s="286">
        <f t="shared" ca="1" si="784"/>
        <v>4.2614446895645031E-2</v>
      </c>
      <c r="K889" s="264">
        <f t="shared" ref="K889:M889" ca="1" si="908">RAND()</f>
        <v>0.6255108557298138</v>
      </c>
      <c r="L889" s="264">
        <f t="shared" ca="1" si="908"/>
        <v>2.3430394144554056E-2</v>
      </c>
      <c r="M889" s="264">
        <f t="shared" ca="1" si="908"/>
        <v>0.44014813718797574</v>
      </c>
      <c r="N889" s="287">
        <f t="shared" ca="1" si="786"/>
        <v>2214820.0672207833</v>
      </c>
      <c r="O889" s="288">
        <f ca="1">(N889-Assumptions!$C$22)/Assumptions!$C$25</f>
        <v>164.29560203140173</v>
      </c>
      <c r="P889" s="11"/>
      <c r="Q889" s="11"/>
      <c r="R889" s="11"/>
      <c r="S889" s="11"/>
      <c r="T889" s="11"/>
    </row>
    <row r="890" spans="1:20" ht="15.75" customHeight="1" x14ac:dyDescent="0.2">
      <c r="A890" s="289"/>
      <c r="B890" s="270"/>
      <c r="C890" s="270"/>
      <c r="D890" s="270"/>
      <c r="E890" s="270"/>
      <c r="F890" s="270"/>
      <c r="G890" s="270"/>
      <c r="H890" s="270"/>
      <c r="I890" s="290">
        <f t="shared" ca="1" si="783"/>
        <v>9.3383826750012597E-2</v>
      </c>
      <c r="J890" s="290">
        <f t="shared" ca="1" si="784"/>
        <v>3.8728443999426321E-2</v>
      </c>
      <c r="K890" s="270">
        <f t="shared" ref="K890:M890" ca="1" si="909">RAND()</f>
        <v>0.62707836638961845</v>
      </c>
      <c r="L890" s="270">
        <f t="shared" ca="1" si="909"/>
        <v>0.53199720458150512</v>
      </c>
      <c r="M890" s="270">
        <f t="shared" ca="1" si="909"/>
        <v>0.83835165473700435</v>
      </c>
      <c r="N890" s="291">
        <f t="shared" ca="1" si="786"/>
        <v>2064582.4175599362</v>
      </c>
      <c r="O890" s="292">
        <f ca="1">(N890-Assumptions!$C$22)/Assumptions!$C$25</f>
        <v>153.08383713133853</v>
      </c>
      <c r="P890" s="11"/>
      <c r="Q890" s="11"/>
      <c r="R890" s="11"/>
      <c r="S890" s="11"/>
      <c r="T890" s="11"/>
    </row>
    <row r="891" spans="1:20" ht="15.75" customHeight="1" x14ac:dyDescent="0.2">
      <c r="A891" s="317"/>
      <c r="B891" s="264"/>
      <c r="C891" s="264"/>
      <c r="D891" s="264"/>
      <c r="E891" s="264"/>
      <c r="F891" s="264"/>
      <c r="G891" s="264"/>
      <c r="H891" s="264"/>
      <c r="I891" s="286">
        <f t="shared" ca="1" si="783"/>
        <v>9.5205665198763584E-2</v>
      </c>
      <c r="J891" s="286">
        <f t="shared" ca="1" si="784"/>
        <v>5.4507875489933029E-2</v>
      </c>
      <c r="K891" s="264">
        <f t="shared" ref="K891:M891" ca="1" si="910">RAND()</f>
        <v>0.24114816845215981</v>
      </c>
      <c r="L891" s="264">
        <f t="shared" ca="1" si="910"/>
        <v>0.79353710151647094</v>
      </c>
      <c r="M891" s="264">
        <f t="shared" ca="1" si="910"/>
        <v>0.40417769716810614</v>
      </c>
      <c r="N891" s="287">
        <f t="shared" ca="1" si="786"/>
        <v>2742671.5375906397</v>
      </c>
      <c r="O891" s="288">
        <f ca="1">(N891-Assumptions!$C$22)/Assumptions!$C$25</f>
        <v>203.68750280527161</v>
      </c>
      <c r="P891" s="11"/>
      <c r="Q891" s="11"/>
      <c r="R891" s="11"/>
      <c r="S891" s="11"/>
      <c r="T891" s="11"/>
    </row>
    <row r="892" spans="1:20" ht="15.75" customHeight="1" x14ac:dyDescent="0.2">
      <c r="A892" s="289"/>
      <c r="B892" s="270"/>
      <c r="C892" s="270"/>
      <c r="D892" s="270"/>
      <c r="E892" s="270"/>
      <c r="F892" s="270"/>
      <c r="G892" s="270"/>
      <c r="H892" s="270"/>
      <c r="I892" s="290">
        <f t="shared" ca="1" si="783"/>
        <v>0.1077650376382082</v>
      </c>
      <c r="J892" s="290">
        <f t="shared" ca="1" si="784"/>
        <v>3.8925285401735579E-2</v>
      </c>
      <c r="K892" s="270">
        <f t="shared" ref="K892:M892" ca="1" si="911">RAND()</f>
        <v>5.3180988697176801E-2</v>
      </c>
      <c r="L892" s="270">
        <f t="shared" ca="1" si="911"/>
        <v>0.77429451788142911</v>
      </c>
      <c r="M892" s="270">
        <f t="shared" ca="1" si="911"/>
        <v>0.14051587229350815</v>
      </c>
      <c r="N892" s="291">
        <f t="shared" ca="1" si="786"/>
        <v>564326.08269032952</v>
      </c>
      <c r="O892" s="292">
        <f ca="1">(N892-Assumptions!$C$22)/Assumptions!$C$25</f>
        <v>41.124409155994741</v>
      </c>
      <c r="P892" s="11"/>
      <c r="Q892" s="11"/>
      <c r="R892" s="11"/>
      <c r="S892" s="11"/>
      <c r="T892" s="11"/>
    </row>
    <row r="893" spans="1:20" ht="15.75" customHeight="1" x14ac:dyDescent="0.2">
      <c r="A893" s="317"/>
      <c r="B893" s="264"/>
      <c r="C893" s="264"/>
      <c r="D893" s="264"/>
      <c r="E893" s="264"/>
      <c r="F893" s="264"/>
      <c r="G893" s="264"/>
      <c r="H893" s="264"/>
      <c r="I893" s="286">
        <f t="shared" ca="1" si="783"/>
        <v>0.1140598229659413</v>
      </c>
      <c r="J893" s="286">
        <f t="shared" ca="1" si="784"/>
        <v>3.3413668673454494E-2</v>
      </c>
      <c r="K893" s="264">
        <f t="shared" ref="K893:M893" ca="1" si="912">RAND()</f>
        <v>0.87441693324656311</v>
      </c>
      <c r="L893" s="264">
        <f t="shared" ca="1" si="912"/>
        <v>0.37473602038141707</v>
      </c>
      <c r="M893" s="264">
        <f t="shared" ca="1" si="912"/>
        <v>0.21062247862245442</v>
      </c>
      <c r="N893" s="287">
        <f t="shared" ca="1" si="786"/>
        <v>2676154.8786895834</v>
      </c>
      <c r="O893" s="288">
        <f ca="1">(N893-Assumptions!$C$22)/Assumptions!$C$25</f>
        <v>198.72357303653607</v>
      </c>
      <c r="P893" s="11"/>
      <c r="Q893" s="11"/>
      <c r="R893" s="11"/>
      <c r="S893" s="11"/>
      <c r="T893" s="11"/>
    </row>
    <row r="894" spans="1:20" ht="15.75" customHeight="1" x14ac:dyDescent="0.2">
      <c r="A894" s="289"/>
      <c r="B894" s="270"/>
      <c r="C894" s="270"/>
      <c r="D894" s="270"/>
      <c r="E894" s="270"/>
      <c r="F894" s="270"/>
      <c r="G894" s="270"/>
      <c r="H894" s="270"/>
      <c r="I894" s="290">
        <f t="shared" ca="1" si="783"/>
        <v>9.3039765954934003E-2</v>
      </c>
      <c r="J894" s="290">
        <f t="shared" ca="1" si="784"/>
        <v>4.2412720913711122E-2</v>
      </c>
      <c r="K894" s="270">
        <f t="shared" ref="K894:M894" ca="1" si="913">RAND()</f>
        <v>9.1924403431028479E-2</v>
      </c>
      <c r="L894" s="270">
        <f t="shared" ca="1" si="913"/>
        <v>0.21795912386999805</v>
      </c>
      <c r="M894" s="270">
        <f t="shared" ca="1" si="913"/>
        <v>0.77251004733118389</v>
      </c>
      <c r="N894" s="291">
        <f t="shared" ca="1" si="786"/>
        <v>346478.60200370284</v>
      </c>
      <c r="O894" s="292">
        <f ca="1">(N894-Assumptions!$C$22)/Assumptions!$C$25</f>
        <v>24.867134477888271</v>
      </c>
      <c r="P894" s="11"/>
      <c r="Q894" s="11"/>
      <c r="R894" s="11"/>
      <c r="S894" s="11"/>
      <c r="T894" s="11"/>
    </row>
    <row r="895" spans="1:20" ht="15.75" customHeight="1" x14ac:dyDescent="0.2">
      <c r="A895" s="317"/>
      <c r="B895" s="264"/>
      <c r="C895" s="264"/>
      <c r="D895" s="264"/>
      <c r="E895" s="264"/>
      <c r="F895" s="264"/>
      <c r="G895" s="264"/>
      <c r="H895" s="264"/>
      <c r="I895" s="286">
        <f t="shared" ca="1" si="783"/>
        <v>0.06</v>
      </c>
      <c r="J895" s="286">
        <f t="shared" ca="1" si="784"/>
        <v>3.5632369319942972E-2</v>
      </c>
      <c r="K895" s="264">
        <f t="shared" ref="K895:M895" ca="1" si="914">RAND()</f>
        <v>0.74366345155475166</v>
      </c>
      <c r="L895" s="264">
        <f t="shared" ca="1" si="914"/>
        <v>0.88949386245221529</v>
      </c>
      <c r="M895" s="264">
        <f t="shared" ca="1" si="914"/>
        <v>0.51112303059709419</v>
      </c>
      <c r="N895" s="287">
        <f t="shared" ca="1" si="786"/>
        <v>5648989.8218359249</v>
      </c>
      <c r="O895" s="288">
        <f ca="1">(N895-Assumptions!$C$22)/Assumptions!$C$25</f>
        <v>420.57692700268097</v>
      </c>
      <c r="P895" s="11"/>
      <c r="Q895" s="11"/>
      <c r="R895" s="11"/>
      <c r="S895" s="11"/>
      <c r="T895" s="11"/>
    </row>
    <row r="896" spans="1:20" ht="15.75" customHeight="1" x14ac:dyDescent="0.2">
      <c r="A896" s="289"/>
      <c r="B896" s="270"/>
      <c r="C896" s="270"/>
      <c r="D896" s="270"/>
      <c r="E896" s="270"/>
      <c r="F896" s="270"/>
      <c r="G896" s="270"/>
      <c r="H896" s="270"/>
      <c r="I896" s="290">
        <f t="shared" ca="1" si="783"/>
        <v>7.1256736525540584E-2</v>
      </c>
      <c r="J896" s="290">
        <f t="shared" ca="1" si="784"/>
        <v>5.4839796830490395E-2</v>
      </c>
      <c r="K896" s="270">
        <f t="shared" ref="K896:M896" ca="1" si="915">RAND()</f>
        <v>0.99121964058657275</v>
      </c>
      <c r="L896" s="270">
        <f t="shared" ca="1" si="915"/>
        <v>0.47368190379665442</v>
      </c>
      <c r="M896" s="270">
        <f t="shared" ca="1" si="915"/>
        <v>6.2853346013547307E-2</v>
      </c>
      <c r="N896" s="291">
        <f t="shared" ca="1" si="786"/>
        <v>8632863.9702956583</v>
      </c>
      <c r="O896" s="292">
        <f ca="1">(N896-Assumptions!$C$22)/Assumptions!$C$25</f>
        <v>643.25410226087001</v>
      </c>
      <c r="P896" s="11"/>
      <c r="Q896" s="11"/>
      <c r="R896" s="11"/>
      <c r="S896" s="11"/>
      <c r="T896" s="11"/>
    </row>
    <row r="897" spans="1:20" ht="15.75" customHeight="1" x14ac:dyDescent="0.2">
      <c r="A897" s="317"/>
      <c r="B897" s="264"/>
      <c r="C897" s="264"/>
      <c r="D897" s="264"/>
      <c r="E897" s="264"/>
      <c r="F897" s="264"/>
      <c r="G897" s="264"/>
      <c r="H897" s="264"/>
      <c r="I897" s="286">
        <f t="shared" ca="1" si="783"/>
        <v>0.10055663969944494</v>
      </c>
      <c r="J897" s="286">
        <f t="shared" ca="1" si="784"/>
        <v>2.9505555003336785E-2</v>
      </c>
      <c r="K897" s="264">
        <f t="shared" ref="K897:M897" ca="1" si="916">RAND()</f>
        <v>0.42947913528319226</v>
      </c>
      <c r="L897" s="264">
        <f t="shared" ca="1" si="916"/>
        <v>0.93716582199224374</v>
      </c>
      <c r="M897" s="264">
        <f t="shared" ca="1" si="916"/>
        <v>0.69643017645939187</v>
      </c>
      <c r="N897" s="287">
        <f t="shared" ca="1" si="786"/>
        <v>2004819.7565140175</v>
      </c>
      <c r="O897" s="288">
        <f ca="1">(N897-Assumptions!$C$22)/Assumptions!$C$25</f>
        <v>148.62393705328489</v>
      </c>
      <c r="P897" s="11"/>
      <c r="Q897" s="11"/>
      <c r="R897" s="11"/>
      <c r="S897" s="11"/>
      <c r="T897" s="11"/>
    </row>
    <row r="898" spans="1:20" ht="15.75" customHeight="1" x14ac:dyDescent="0.2">
      <c r="A898" s="289"/>
      <c r="B898" s="270"/>
      <c r="C898" s="270"/>
      <c r="D898" s="270"/>
      <c r="E898" s="270"/>
      <c r="F898" s="270"/>
      <c r="G898" s="270"/>
      <c r="H898" s="270"/>
      <c r="I898" s="290">
        <f t="shared" ca="1" si="783"/>
        <v>0.10343800261327316</v>
      </c>
      <c r="J898" s="290">
        <f t="shared" ca="1" si="784"/>
        <v>3.5562703046459261E-2</v>
      </c>
      <c r="K898" s="270">
        <f t="shared" ref="K898:M898" ca="1" si="917">RAND()</f>
        <v>0.32116784702020884</v>
      </c>
      <c r="L898" s="270">
        <f t="shared" ca="1" si="917"/>
        <v>0.20379138526918461</v>
      </c>
      <c r="M898" s="270">
        <f t="shared" ca="1" si="917"/>
        <v>0.68942593663943785</v>
      </c>
      <c r="N898" s="291">
        <f t="shared" ca="1" si="786"/>
        <v>1330584.0288017769</v>
      </c>
      <c r="O898" s="292">
        <f ca="1">(N898-Assumptions!$C$22)/Assumptions!$C$25</f>
        <v>98.307837970281867</v>
      </c>
      <c r="P898" s="11"/>
      <c r="Q898" s="11"/>
      <c r="R898" s="11"/>
      <c r="S898" s="11"/>
      <c r="T898" s="11"/>
    </row>
    <row r="899" spans="1:20" ht="15.75" customHeight="1" x14ac:dyDescent="0.2">
      <c r="A899" s="317"/>
      <c r="B899" s="264"/>
      <c r="C899" s="264"/>
      <c r="D899" s="264"/>
      <c r="E899" s="264"/>
      <c r="F899" s="264"/>
      <c r="G899" s="264"/>
      <c r="H899" s="264"/>
      <c r="I899" s="286">
        <f t="shared" ca="1" si="783"/>
        <v>8.4124600143814926E-2</v>
      </c>
      <c r="J899" s="286">
        <f t="shared" ca="1" si="784"/>
        <v>5.082663822388124E-2</v>
      </c>
      <c r="K899" s="264">
        <f t="shared" ref="K899:M899" ca="1" si="918">RAND()</f>
        <v>0.394951525173732</v>
      </c>
      <c r="L899" s="264">
        <f t="shared" ca="1" si="918"/>
        <v>0.35955313409620271</v>
      </c>
      <c r="M899" s="264">
        <f t="shared" ca="1" si="918"/>
        <v>7.839454883148933E-2</v>
      </c>
      <c r="N899" s="287">
        <f t="shared" ca="1" si="786"/>
        <v>3352177.2217067</v>
      </c>
      <c r="O899" s="288">
        <f ca="1">(N899-Assumptions!$C$22)/Assumptions!$C$25</f>
        <v>249.17300161990298</v>
      </c>
      <c r="P899" s="11"/>
      <c r="Q899" s="11"/>
      <c r="R899" s="11"/>
      <c r="S899" s="11"/>
      <c r="T899" s="11"/>
    </row>
    <row r="900" spans="1:20" ht="15.75" customHeight="1" x14ac:dyDescent="0.2">
      <c r="A900" s="289"/>
      <c r="B900" s="270"/>
      <c r="C900" s="270"/>
      <c r="D900" s="270"/>
      <c r="E900" s="270"/>
      <c r="F900" s="270"/>
      <c r="G900" s="270"/>
      <c r="H900" s="270"/>
      <c r="I900" s="290">
        <f t="shared" ca="1" si="783"/>
        <v>9.426073708354693E-2</v>
      </c>
      <c r="J900" s="290">
        <f t="shared" ca="1" si="784"/>
        <v>4.5478833677956694E-2</v>
      </c>
      <c r="K900" s="270">
        <f t="shared" ref="K900:M900" ca="1" si="919">RAND()</f>
        <v>0.36312122556514714</v>
      </c>
      <c r="L900" s="270">
        <f t="shared" ca="1" si="919"/>
        <v>0.5065751387214148</v>
      </c>
      <c r="M900" s="270">
        <f t="shared" ca="1" si="919"/>
        <v>5.6246721000426048E-2</v>
      </c>
      <c r="N900" s="291">
        <f t="shared" ca="1" si="786"/>
        <v>2288157.3223825344</v>
      </c>
      <c r="O900" s="292">
        <f ca="1">(N900-Assumptions!$C$22)/Assumptions!$C$25</f>
        <v>169.76853152108467</v>
      </c>
      <c r="P900" s="11"/>
      <c r="Q900" s="11"/>
      <c r="R900" s="11"/>
      <c r="S900" s="11"/>
      <c r="T900" s="11"/>
    </row>
    <row r="901" spans="1:20" ht="15.75" customHeight="1" x14ac:dyDescent="0.2">
      <c r="A901" s="317"/>
      <c r="B901" s="264"/>
      <c r="C901" s="264"/>
      <c r="D901" s="264"/>
      <c r="E901" s="264"/>
      <c r="F901" s="264"/>
      <c r="G901" s="264"/>
      <c r="H901" s="264"/>
      <c r="I901" s="286">
        <f t="shared" ca="1" si="783"/>
        <v>8.1759080808803453E-2</v>
      </c>
      <c r="J901" s="286">
        <f t="shared" ca="1" si="784"/>
        <v>5.3533539056421921E-2</v>
      </c>
      <c r="K901" s="264">
        <f t="shared" ref="K901:M901" ca="1" si="920">RAND()</f>
        <v>0.6981995650057734</v>
      </c>
      <c r="L901" s="264">
        <f t="shared" ca="1" si="920"/>
        <v>0.28097406180881301</v>
      </c>
      <c r="M901" s="264">
        <f t="shared" ca="1" si="920"/>
        <v>3.7394576111321687E-2</v>
      </c>
      <c r="N901" s="287">
        <f t="shared" ca="1" si="786"/>
        <v>3156499.7958493112</v>
      </c>
      <c r="O901" s="288">
        <f ca="1">(N901-Assumptions!$C$22)/Assumptions!$C$25</f>
        <v>234.57020864547098</v>
      </c>
      <c r="P901" s="11"/>
      <c r="Q901" s="11"/>
      <c r="R901" s="11"/>
      <c r="S901" s="11"/>
      <c r="T901" s="11"/>
    </row>
    <row r="902" spans="1:20" ht="15.75" customHeight="1" x14ac:dyDescent="0.2">
      <c r="A902" s="289"/>
      <c r="B902" s="270"/>
      <c r="C902" s="270"/>
      <c r="D902" s="270"/>
      <c r="E902" s="270"/>
      <c r="F902" s="270"/>
      <c r="G902" s="270"/>
      <c r="H902" s="270"/>
      <c r="I902" s="290">
        <f t="shared" ca="1" si="783"/>
        <v>6.4154316531556663E-2</v>
      </c>
      <c r="J902" s="290">
        <f t="shared" ca="1" si="784"/>
        <v>0.02</v>
      </c>
      <c r="K902" s="270">
        <f t="shared" ref="K902:M902" ca="1" si="921">RAND()</f>
        <v>0.99804402253288149</v>
      </c>
      <c r="L902" s="270">
        <f t="shared" ca="1" si="921"/>
        <v>0.89043515093193693</v>
      </c>
      <c r="M902" s="270">
        <f t="shared" ca="1" si="921"/>
        <v>0.27111339684847069</v>
      </c>
      <c r="N902" s="291">
        <f t="shared" ca="1" si="786"/>
        <v>5558362.0041004941</v>
      </c>
      <c r="O902" s="292">
        <f ca="1">(N902-Assumptions!$C$22)/Assumptions!$C$25</f>
        <v>413.81365702242493</v>
      </c>
      <c r="P902" s="11"/>
      <c r="Q902" s="11"/>
      <c r="R902" s="11"/>
      <c r="S902" s="11"/>
      <c r="T902" s="11"/>
    </row>
    <row r="903" spans="1:20" ht="15.75" customHeight="1" x14ac:dyDescent="0.2">
      <c r="A903" s="317"/>
      <c r="B903" s="264"/>
      <c r="C903" s="264"/>
      <c r="D903" s="264"/>
      <c r="E903" s="264"/>
      <c r="F903" s="264"/>
      <c r="G903" s="264"/>
      <c r="H903" s="264"/>
      <c r="I903" s="286">
        <f t="shared" ca="1" si="783"/>
        <v>7.5870008615310222E-2</v>
      </c>
      <c r="J903" s="286">
        <f t="shared" ca="1" si="784"/>
        <v>4.012004453930524E-2</v>
      </c>
      <c r="K903" s="264">
        <f t="shared" ref="K903:M903" ca="1" si="922">RAND()</f>
        <v>5.4825960367574922E-3</v>
      </c>
      <c r="L903" s="264">
        <f t="shared" ca="1" si="922"/>
        <v>0.45254400731796696</v>
      </c>
      <c r="M903" s="264">
        <f t="shared" ca="1" si="922"/>
        <v>0.20784360384139244</v>
      </c>
      <c r="N903" s="287">
        <f t="shared" ca="1" si="786"/>
        <v>1086660.3286758512</v>
      </c>
      <c r="O903" s="288">
        <f ca="1">(N903-Assumptions!$C$22)/Assumptions!$C$25</f>
        <v>80.104576766854564</v>
      </c>
      <c r="P903" s="11"/>
      <c r="Q903" s="11"/>
      <c r="R903" s="11"/>
      <c r="S903" s="11"/>
      <c r="T903" s="11"/>
    </row>
    <row r="904" spans="1:20" ht="15.75" customHeight="1" x14ac:dyDescent="0.2">
      <c r="A904" s="289"/>
      <c r="B904" s="270"/>
      <c r="C904" s="270"/>
      <c r="D904" s="270"/>
      <c r="E904" s="270"/>
      <c r="F904" s="270"/>
      <c r="G904" s="270"/>
      <c r="H904" s="270"/>
      <c r="I904" s="290">
        <f t="shared" ca="1" si="783"/>
        <v>9.9503328654319781E-2</v>
      </c>
      <c r="J904" s="290">
        <f t="shared" ca="1" si="784"/>
        <v>4.070023895611493E-2</v>
      </c>
      <c r="K904" s="270">
        <f t="shared" ref="K904:M904" ca="1" si="923">RAND()</f>
        <v>0.35055782378696865</v>
      </c>
      <c r="L904" s="270">
        <f t="shared" ca="1" si="923"/>
        <v>0.6906637518285822</v>
      </c>
      <c r="M904" s="270">
        <f t="shared" ca="1" si="923"/>
        <v>0.53863884307463061</v>
      </c>
      <c r="N904" s="291">
        <f t="shared" ca="1" si="786"/>
        <v>1898210.9622152452</v>
      </c>
      <c r="O904" s="292">
        <f ca="1">(N904-Assumptions!$C$22)/Assumptions!$C$25</f>
        <v>140.66805688173471</v>
      </c>
      <c r="P904" s="11"/>
      <c r="Q904" s="11"/>
      <c r="R904" s="11"/>
      <c r="S904" s="11"/>
      <c r="T904" s="11"/>
    </row>
    <row r="905" spans="1:20" ht="15.75" customHeight="1" x14ac:dyDescent="0.2">
      <c r="A905" s="317"/>
      <c r="B905" s="264"/>
      <c r="C905" s="264"/>
      <c r="D905" s="264"/>
      <c r="E905" s="264"/>
      <c r="F905" s="264"/>
      <c r="G905" s="264"/>
      <c r="H905" s="264"/>
      <c r="I905" s="286">
        <f t="shared" ca="1" si="783"/>
        <v>8.7872119184473865E-2</v>
      </c>
      <c r="J905" s="286">
        <f t="shared" ca="1" si="784"/>
        <v>2.8478011866297444E-2</v>
      </c>
      <c r="K905" s="264">
        <f t="shared" ref="K905:M905" ca="1" si="924">RAND()</f>
        <v>0.4034246823124954</v>
      </c>
      <c r="L905" s="264">
        <f t="shared" ca="1" si="924"/>
        <v>0.40413418880662655</v>
      </c>
      <c r="M905" s="264">
        <f t="shared" ca="1" si="924"/>
        <v>0.65286860650074907</v>
      </c>
      <c r="N905" s="287">
        <f t="shared" ca="1" si="786"/>
        <v>1899860.9011392007</v>
      </c>
      <c r="O905" s="288">
        <f ca="1">(N905-Assumptions!$C$22)/Assumptions!$C$25</f>
        <v>140.79118665217916</v>
      </c>
      <c r="P905" s="11"/>
      <c r="Q905" s="11"/>
      <c r="R905" s="11"/>
      <c r="S905" s="11"/>
      <c r="T905" s="11"/>
    </row>
    <row r="906" spans="1:20" ht="15.75" customHeight="1" x14ac:dyDescent="0.2">
      <c r="A906" s="289"/>
      <c r="B906" s="270"/>
      <c r="C906" s="270"/>
      <c r="D906" s="270"/>
      <c r="E906" s="270"/>
      <c r="F906" s="270"/>
      <c r="G906" s="270"/>
      <c r="H906" s="270"/>
      <c r="I906" s="290">
        <f t="shared" ca="1" si="783"/>
        <v>7.1273270156388013E-2</v>
      </c>
      <c r="J906" s="290">
        <f t="shared" ca="1" si="784"/>
        <v>5.5E-2</v>
      </c>
      <c r="K906" s="270">
        <f t="shared" ref="K906:M906" ca="1" si="925">RAND()</f>
        <v>0.90400759924867624</v>
      </c>
      <c r="L906" s="270">
        <f t="shared" ca="1" si="925"/>
        <v>0.81448089363041853</v>
      </c>
      <c r="M906" s="270">
        <f t="shared" ca="1" si="925"/>
        <v>0.51416584942422749</v>
      </c>
      <c r="N906" s="291">
        <f t="shared" ca="1" si="786"/>
        <v>9817027.0130412318</v>
      </c>
      <c r="O906" s="292">
        <f ca="1">(N906-Assumptions!$C$22)/Assumptions!$C$25</f>
        <v>731.62447858516657</v>
      </c>
      <c r="P906" s="11"/>
      <c r="Q906" s="11"/>
      <c r="R906" s="11"/>
      <c r="S906" s="11"/>
      <c r="T906" s="11"/>
    </row>
    <row r="907" spans="1:20" ht="15.75" customHeight="1" x14ac:dyDescent="0.2">
      <c r="A907" s="317"/>
      <c r="B907" s="264"/>
      <c r="C907" s="264"/>
      <c r="D907" s="264"/>
      <c r="E907" s="264"/>
      <c r="F907" s="264"/>
      <c r="G907" s="264"/>
      <c r="H907" s="264"/>
      <c r="I907" s="286">
        <f t="shared" ca="1" si="783"/>
        <v>9.1908917803809845E-2</v>
      </c>
      <c r="J907" s="286">
        <f t="shared" ca="1" si="784"/>
        <v>5.2838682557659361E-2</v>
      </c>
      <c r="K907" s="264">
        <f t="shared" ref="K907:M907" ca="1" si="926">RAND()</f>
        <v>0.64413261426546176</v>
      </c>
      <c r="L907" s="264">
        <f t="shared" ca="1" si="926"/>
        <v>0.50055109760064709</v>
      </c>
      <c r="M907" s="264">
        <f t="shared" ca="1" si="926"/>
        <v>0.47399476487884162</v>
      </c>
      <c r="N907" s="287">
        <f t="shared" ca="1" si="786"/>
        <v>2856923.4040702782</v>
      </c>
      <c r="O907" s="288">
        <f ca="1">(N907-Assumptions!$C$22)/Assumptions!$C$25</f>
        <v>212.21376149778195</v>
      </c>
      <c r="P907" s="11"/>
      <c r="Q907" s="11"/>
      <c r="R907" s="11"/>
      <c r="S907" s="11"/>
      <c r="T907" s="11"/>
    </row>
    <row r="908" spans="1:20" ht="15.75" customHeight="1" x14ac:dyDescent="0.2">
      <c r="A908" s="289"/>
      <c r="B908" s="270"/>
      <c r="C908" s="270"/>
      <c r="D908" s="270"/>
      <c r="E908" s="270"/>
      <c r="F908" s="270"/>
      <c r="G908" s="270"/>
      <c r="H908" s="270"/>
      <c r="I908" s="290">
        <f t="shared" ca="1" si="783"/>
        <v>8.3700525067647899E-2</v>
      </c>
      <c r="J908" s="290">
        <f t="shared" ca="1" si="784"/>
        <v>4.0773084847910729E-2</v>
      </c>
      <c r="K908" s="270">
        <f t="shared" ref="K908:M908" ca="1" si="927">RAND()</f>
        <v>0.82887887462354126</v>
      </c>
      <c r="L908" s="270">
        <f t="shared" ca="1" si="927"/>
        <v>0.91842241754826148</v>
      </c>
      <c r="M908" s="270">
        <f t="shared" ca="1" si="927"/>
        <v>1.9868661542100652E-3</v>
      </c>
      <c r="N908" s="291">
        <f t="shared" ca="1" si="786"/>
        <v>5717221.2941126879</v>
      </c>
      <c r="O908" s="292">
        <f ca="1">(N908-Assumptions!$C$22)/Assumptions!$C$25</f>
        <v>425.66882791885729</v>
      </c>
      <c r="P908" s="11"/>
      <c r="Q908" s="11"/>
      <c r="R908" s="11"/>
      <c r="S908" s="11"/>
      <c r="T908" s="11"/>
    </row>
    <row r="909" spans="1:20" ht="15.75" customHeight="1" x14ac:dyDescent="0.2">
      <c r="A909" s="317"/>
      <c r="B909" s="264"/>
      <c r="C909" s="264"/>
      <c r="D909" s="264"/>
      <c r="E909" s="264"/>
      <c r="F909" s="264"/>
      <c r="G909" s="264"/>
      <c r="H909" s="264"/>
      <c r="I909" s="286">
        <f t="shared" ca="1" si="783"/>
        <v>8.340076638985805E-2</v>
      </c>
      <c r="J909" s="286">
        <f t="shared" ca="1" si="784"/>
        <v>0.02</v>
      </c>
      <c r="K909" s="264">
        <f t="shared" ref="K909:M909" ca="1" si="928">RAND()</f>
        <v>0.8040080420949175</v>
      </c>
      <c r="L909" s="264">
        <f t="shared" ca="1" si="928"/>
        <v>0.94732413925652226</v>
      </c>
      <c r="M909" s="264">
        <f t="shared" ca="1" si="928"/>
        <v>0.33579800825655404</v>
      </c>
      <c r="N909" s="287">
        <f t="shared" ca="1" si="786"/>
        <v>3871020.6406162707</v>
      </c>
      <c r="O909" s="288">
        <f ca="1">(N909-Assumptions!$C$22)/Assumptions!$C$25</f>
        <v>287.89265974748287</v>
      </c>
      <c r="P909" s="11"/>
      <c r="Q909" s="11"/>
      <c r="R909" s="11"/>
      <c r="S909" s="11"/>
      <c r="T909" s="11"/>
    </row>
    <row r="910" spans="1:20" ht="15.75" customHeight="1" x14ac:dyDescent="0.2">
      <c r="A910" s="289"/>
      <c r="B910" s="270"/>
      <c r="C910" s="270"/>
      <c r="D910" s="270"/>
      <c r="E910" s="270"/>
      <c r="F910" s="270"/>
      <c r="G910" s="270"/>
      <c r="H910" s="270"/>
      <c r="I910" s="290">
        <f t="shared" ca="1" si="783"/>
        <v>0.111040911529835</v>
      </c>
      <c r="J910" s="290">
        <f t="shared" ca="1" si="784"/>
        <v>3.3703879318305069E-2</v>
      </c>
      <c r="K910" s="270">
        <f t="shared" ref="K910:M910" ca="1" si="929">RAND()</f>
        <v>0.75213244302300875</v>
      </c>
      <c r="L910" s="270">
        <f t="shared" ca="1" si="929"/>
        <v>0.29237943572162706</v>
      </c>
      <c r="M910" s="270">
        <f t="shared" ca="1" si="929"/>
        <v>0.91490685517233283</v>
      </c>
      <c r="N910" s="291">
        <f t="shared" ca="1" si="786"/>
        <v>1200344.3061930051</v>
      </c>
      <c r="O910" s="292">
        <f ca="1">(N910-Assumptions!$C$22)/Assumptions!$C$25</f>
        <v>88.588455686045151</v>
      </c>
      <c r="P910" s="11"/>
      <c r="Q910" s="11"/>
      <c r="R910" s="11"/>
      <c r="S910" s="11"/>
      <c r="T910" s="11"/>
    </row>
    <row r="911" spans="1:20" ht="15.75" customHeight="1" x14ac:dyDescent="0.2">
      <c r="A911" s="317"/>
      <c r="B911" s="264"/>
      <c r="C911" s="264"/>
      <c r="D911" s="264"/>
      <c r="E911" s="264"/>
      <c r="F911" s="264"/>
      <c r="G911" s="264"/>
      <c r="H911" s="264"/>
      <c r="I911" s="286">
        <f t="shared" ca="1" si="783"/>
        <v>0.10604235535251867</v>
      </c>
      <c r="J911" s="286">
        <f t="shared" ca="1" si="784"/>
        <v>5.2641946820389397E-2</v>
      </c>
      <c r="K911" s="264">
        <f t="shared" ref="K911:M911" ca="1" si="930">RAND()</f>
        <v>0.51946990975873886</v>
      </c>
      <c r="L911" s="264">
        <f t="shared" ca="1" si="930"/>
        <v>6.8608509698294351E-2</v>
      </c>
      <c r="M911" s="264">
        <f t="shared" ca="1" si="930"/>
        <v>0.88701675450019468</v>
      </c>
      <c r="N911" s="287">
        <f t="shared" ca="1" si="786"/>
        <v>1691256.5284851689</v>
      </c>
      <c r="O911" s="288">
        <f ca="1">(N911-Assumptions!$C$22)/Assumptions!$C$25</f>
        <v>125.22369615560962</v>
      </c>
      <c r="P911" s="11"/>
      <c r="Q911" s="11"/>
      <c r="R911" s="11"/>
      <c r="S911" s="11"/>
      <c r="T911" s="11"/>
    </row>
    <row r="912" spans="1:20" ht="15.75" customHeight="1" x14ac:dyDescent="0.2">
      <c r="A912" s="289"/>
      <c r="B912" s="270"/>
      <c r="C912" s="270"/>
      <c r="D912" s="270"/>
      <c r="E912" s="270"/>
      <c r="F912" s="270"/>
      <c r="G912" s="270"/>
      <c r="H912" s="270"/>
      <c r="I912" s="290">
        <f t="shared" ca="1" si="783"/>
        <v>7.0654087846357932E-2</v>
      </c>
      <c r="J912" s="290">
        <f t="shared" ca="1" si="784"/>
        <v>4.0813912033609505E-2</v>
      </c>
      <c r="K912" s="270">
        <f t="shared" ref="K912:M912" ca="1" si="931">RAND()</f>
        <v>0.14781387070148455</v>
      </c>
      <c r="L912" s="270">
        <f t="shared" ca="1" si="931"/>
        <v>0.28410365414751049</v>
      </c>
      <c r="M912" s="270">
        <f t="shared" ca="1" si="931"/>
        <v>0.71775523825136989</v>
      </c>
      <c r="N912" s="291">
        <f t="shared" ca="1" si="786"/>
        <v>587837.95040401164</v>
      </c>
      <c r="O912" s="292">
        <f ca="1">(N912-Assumptions!$C$22)/Assumptions!$C$25</f>
        <v>42.879026149553106</v>
      </c>
      <c r="P912" s="11"/>
      <c r="Q912" s="11"/>
      <c r="R912" s="11"/>
      <c r="S912" s="11"/>
      <c r="T912" s="11"/>
    </row>
    <row r="913" spans="1:20" ht="15.75" customHeight="1" x14ac:dyDescent="0.2">
      <c r="A913" s="317"/>
      <c r="B913" s="264"/>
      <c r="C913" s="264"/>
      <c r="D913" s="264"/>
      <c r="E913" s="264"/>
      <c r="F913" s="264"/>
      <c r="G913" s="264"/>
      <c r="H913" s="264"/>
      <c r="I913" s="286">
        <f t="shared" ca="1" si="783"/>
        <v>0.11738650360027054</v>
      </c>
      <c r="J913" s="286">
        <f t="shared" ca="1" si="784"/>
        <v>4.7915802913566258E-2</v>
      </c>
      <c r="K913" s="264">
        <f t="shared" ref="K913:M913" ca="1" si="932">RAND()</f>
        <v>0.47537462295635002</v>
      </c>
      <c r="L913" s="264">
        <f t="shared" ca="1" si="932"/>
        <v>0.50271250424450054</v>
      </c>
      <c r="M913" s="264">
        <f t="shared" ca="1" si="932"/>
        <v>0.76177779114937372</v>
      </c>
      <c r="N913" s="287">
        <f t="shared" ca="1" si="786"/>
        <v>1624289.680922495</v>
      </c>
      <c r="O913" s="288">
        <f ca="1">(N913-Assumptions!$C$22)/Assumptions!$C$25</f>
        <v>120.22617021809664</v>
      </c>
      <c r="P913" s="11"/>
      <c r="Q913" s="11"/>
      <c r="R913" s="11"/>
      <c r="S913" s="11"/>
      <c r="T913" s="11"/>
    </row>
    <row r="914" spans="1:20" ht="15.75" customHeight="1" x14ac:dyDescent="0.2">
      <c r="A914" s="289"/>
      <c r="B914" s="270"/>
      <c r="C914" s="270"/>
      <c r="D914" s="270"/>
      <c r="E914" s="270"/>
      <c r="F914" s="270"/>
      <c r="G914" s="270"/>
      <c r="H914" s="270"/>
      <c r="I914" s="290">
        <f t="shared" ca="1" si="783"/>
        <v>9.5163002083225923E-2</v>
      </c>
      <c r="J914" s="290">
        <f t="shared" ca="1" si="784"/>
        <v>2.2571632081684646E-2</v>
      </c>
      <c r="K914" s="270">
        <f t="shared" ref="K914:M914" ca="1" si="933">RAND()</f>
        <v>0.98199593763245108</v>
      </c>
      <c r="L914" s="270">
        <f t="shared" ca="1" si="933"/>
        <v>0.27288376207934006</v>
      </c>
      <c r="M914" s="270">
        <f t="shared" ca="1" si="933"/>
        <v>0.95345497184987116</v>
      </c>
      <c r="N914" s="291">
        <f t="shared" ca="1" si="786"/>
        <v>2714261.9852597378</v>
      </c>
      <c r="O914" s="292">
        <f ca="1">(N914-Assumptions!$C$22)/Assumptions!$C$25</f>
        <v>201.56738695968193</v>
      </c>
      <c r="P914" s="11"/>
      <c r="Q914" s="11"/>
      <c r="R914" s="11"/>
      <c r="S914" s="11"/>
      <c r="T914" s="11"/>
    </row>
    <row r="915" spans="1:20" ht="15.75" customHeight="1" x14ac:dyDescent="0.2">
      <c r="A915" s="317"/>
      <c r="B915" s="264"/>
      <c r="C915" s="264"/>
      <c r="D915" s="264"/>
      <c r="E915" s="264"/>
      <c r="F915" s="264"/>
      <c r="G915" s="264"/>
      <c r="H915" s="264"/>
      <c r="I915" s="286">
        <f t="shared" ca="1" si="783"/>
        <v>0.10363295021193139</v>
      </c>
      <c r="J915" s="286">
        <f t="shared" ca="1" si="784"/>
        <v>5.1275278939324764E-2</v>
      </c>
      <c r="K915" s="264">
        <f t="shared" ref="K915:M915" ca="1" si="934">RAND()</f>
        <v>0.93340644465720057</v>
      </c>
      <c r="L915" s="264">
        <f t="shared" ca="1" si="934"/>
        <v>8.7097668044571086E-2</v>
      </c>
      <c r="M915" s="264">
        <f t="shared" ca="1" si="934"/>
        <v>0.89448849718879764</v>
      </c>
      <c r="N915" s="287">
        <f t="shared" ca="1" si="786"/>
        <v>3715114.0340277306</v>
      </c>
      <c r="O915" s="288">
        <f ca="1">(N915-Assumptions!$C$22)/Assumptions!$C$25</f>
        <v>276.25783836027841</v>
      </c>
      <c r="P915" s="11"/>
      <c r="Q915" s="11"/>
      <c r="R915" s="11"/>
      <c r="S915" s="11"/>
      <c r="T915" s="11"/>
    </row>
    <row r="916" spans="1:20" ht="15.75" customHeight="1" x14ac:dyDescent="0.2">
      <c r="A916" s="289"/>
      <c r="B916" s="270"/>
      <c r="C916" s="270"/>
      <c r="D916" s="270"/>
      <c r="E916" s="270"/>
      <c r="F916" s="270"/>
      <c r="G916" s="270"/>
      <c r="H916" s="270"/>
      <c r="I916" s="290">
        <f t="shared" ca="1" si="783"/>
        <v>0.10646990634720059</v>
      </c>
      <c r="J916" s="290">
        <f t="shared" ca="1" si="784"/>
        <v>2.3066318538162104E-2</v>
      </c>
      <c r="K916" s="270">
        <f t="shared" ref="K916:M916" ca="1" si="935">RAND()</f>
        <v>0.90575829365874594</v>
      </c>
      <c r="L916" s="270">
        <f t="shared" ca="1" si="935"/>
        <v>0.62806962324977644</v>
      </c>
      <c r="M916" s="270">
        <f t="shared" ca="1" si="935"/>
        <v>0.55242894224791117</v>
      </c>
      <c r="N916" s="291">
        <f t="shared" ca="1" si="786"/>
        <v>2587677.6398581117</v>
      </c>
      <c r="O916" s="292">
        <f ca="1">(N916-Assumptions!$C$22)/Assumptions!$C$25</f>
        <v>192.12079401926206</v>
      </c>
      <c r="P916" s="11"/>
      <c r="Q916" s="11"/>
      <c r="R916" s="11"/>
      <c r="S916" s="11"/>
      <c r="T916" s="11"/>
    </row>
    <row r="917" spans="1:20" ht="15.75" customHeight="1" x14ac:dyDescent="0.2">
      <c r="A917" s="317"/>
      <c r="B917" s="264"/>
      <c r="C917" s="264"/>
      <c r="D917" s="264"/>
      <c r="E917" s="264"/>
      <c r="F917" s="264"/>
      <c r="G917" s="264"/>
      <c r="H917" s="264"/>
      <c r="I917" s="286">
        <f t="shared" ca="1" si="783"/>
        <v>8.8896802668880989E-2</v>
      </c>
      <c r="J917" s="286">
        <f t="shared" ca="1" si="784"/>
        <v>4.9968145160951022E-2</v>
      </c>
      <c r="K917" s="264">
        <f t="shared" ref="K917:M917" ca="1" si="936">RAND()</f>
        <v>0.17847163444019343</v>
      </c>
      <c r="L917" s="264">
        <f t="shared" ca="1" si="936"/>
        <v>0.53773498939416942</v>
      </c>
      <c r="M917" s="264">
        <f t="shared" ca="1" si="936"/>
        <v>8.9244534971359757E-2</v>
      </c>
      <c r="N917" s="287">
        <f t="shared" ca="1" si="786"/>
        <v>997929.80801015033</v>
      </c>
      <c r="O917" s="288">
        <f ca="1">(N917-Assumptions!$C$22)/Assumptions!$C$25</f>
        <v>73.482896120160476</v>
      </c>
      <c r="P917" s="11"/>
      <c r="Q917" s="11"/>
      <c r="R917" s="11"/>
      <c r="S917" s="11"/>
      <c r="T917" s="11"/>
    </row>
    <row r="918" spans="1:20" ht="15.75" customHeight="1" x14ac:dyDescent="0.2">
      <c r="A918" s="289"/>
      <c r="B918" s="270"/>
      <c r="C918" s="270"/>
      <c r="D918" s="270"/>
      <c r="E918" s="270"/>
      <c r="F918" s="270"/>
      <c r="G918" s="270"/>
      <c r="H918" s="270"/>
      <c r="I918" s="290">
        <f t="shared" ca="1" si="783"/>
        <v>0.10341509782749975</v>
      </c>
      <c r="J918" s="290">
        <f t="shared" ca="1" si="784"/>
        <v>3.0660249659265011E-2</v>
      </c>
      <c r="K918" s="270">
        <f t="shared" ref="K918:M918" ca="1" si="937">RAND()</f>
        <v>0.49074774807823618</v>
      </c>
      <c r="L918" s="270">
        <f t="shared" ca="1" si="937"/>
        <v>0.39739119006928969</v>
      </c>
      <c r="M918" s="270">
        <f t="shared" ca="1" si="937"/>
        <v>9.6445566985818298E-2</v>
      </c>
      <c r="N918" s="291">
        <f t="shared" ca="1" si="786"/>
        <v>1534202.4935458959</v>
      </c>
      <c r="O918" s="292">
        <f ca="1">(N918-Assumptions!$C$22)/Assumptions!$C$25</f>
        <v>113.50324578700716</v>
      </c>
      <c r="P918" s="11"/>
      <c r="Q918" s="11"/>
      <c r="R918" s="11"/>
      <c r="S918" s="11"/>
      <c r="T918" s="11"/>
    </row>
    <row r="919" spans="1:20" ht="15.75" customHeight="1" x14ac:dyDescent="0.2">
      <c r="A919" s="317"/>
      <c r="B919" s="264"/>
      <c r="C919" s="264"/>
      <c r="D919" s="264"/>
      <c r="E919" s="264"/>
      <c r="F919" s="264"/>
      <c r="G919" s="264"/>
      <c r="H919" s="264"/>
      <c r="I919" s="286">
        <f t="shared" ca="1" si="783"/>
        <v>8.3442217255378606E-2</v>
      </c>
      <c r="J919" s="286">
        <f t="shared" ca="1" si="784"/>
        <v>3.5220995056228978E-2</v>
      </c>
      <c r="K919" s="264">
        <f t="shared" ref="K919:M919" ca="1" si="938">RAND()</f>
        <v>0.74285353998624448</v>
      </c>
      <c r="L919" s="264">
        <f t="shared" ca="1" si="938"/>
        <v>0.95364101839469495</v>
      </c>
      <c r="M919" s="264">
        <f t="shared" ca="1" si="938"/>
        <v>3.0060297901202793E-2</v>
      </c>
      <c r="N919" s="287">
        <f t="shared" ca="1" si="786"/>
        <v>2928684.4900498725</v>
      </c>
      <c r="O919" s="288">
        <f ca="1">(N919-Assumptions!$C$22)/Assumptions!$C$25</f>
        <v>217.56906642163227</v>
      </c>
      <c r="P919" s="11"/>
      <c r="Q919" s="11"/>
      <c r="R919" s="11"/>
      <c r="S919" s="11"/>
      <c r="T919" s="11"/>
    </row>
    <row r="920" spans="1:20" ht="15.75" customHeight="1" x14ac:dyDescent="0.2">
      <c r="A920" s="289"/>
      <c r="B920" s="270"/>
      <c r="C920" s="270"/>
      <c r="D920" s="270"/>
      <c r="E920" s="270"/>
      <c r="F920" s="270"/>
      <c r="G920" s="270"/>
      <c r="H920" s="270"/>
      <c r="I920" s="290">
        <f t="shared" ca="1" si="783"/>
        <v>8.5230492592959506E-2</v>
      </c>
      <c r="J920" s="290">
        <f t="shared" ca="1" si="784"/>
        <v>3.8966975867730333E-2</v>
      </c>
      <c r="K920" s="270">
        <f t="shared" ref="K920:M920" ca="1" si="939">RAND()</f>
        <v>0.87812497064763673</v>
      </c>
      <c r="L920" s="270">
        <f t="shared" ca="1" si="939"/>
        <v>0.88481428364499848</v>
      </c>
      <c r="M920" s="270">
        <f t="shared" ca="1" si="939"/>
        <v>9.9622698022784784E-2</v>
      </c>
      <c r="N920" s="291">
        <f t="shared" ca="1" si="786"/>
        <v>5304950.6976237139</v>
      </c>
      <c r="O920" s="292">
        <f ca="1">(N920-Assumptions!$C$22)/Assumptions!$C$25</f>
        <v>394.90236549430699</v>
      </c>
      <c r="P920" s="11"/>
      <c r="Q920" s="11"/>
      <c r="R920" s="11"/>
      <c r="S920" s="11"/>
      <c r="T920" s="11"/>
    </row>
    <row r="921" spans="1:20" ht="15.75" customHeight="1" x14ac:dyDescent="0.2">
      <c r="A921" s="317"/>
      <c r="B921" s="264"/>
      <c r="C921" s="264"/>
      <c r="D921" s="264"/>
      <c r="E921" s="264"/>
      <c r="F921" s="264"/>
      <c r="G921" s="264"/>
      <c r="H921" s="264"/>
      <c r="I921" s="286">
        <f t="shared" ca="1" si="783"/>
        <v>7.5723681740433577E-2</v>
      </c>
      <c r="J921" s="286">
        <f t="shared" ca="1" si="784"/>
        <v>2.8660110665104009E-2</v>
      </c>
      <c r="K921" s="264">
        <f t="shared" ref="K921:M921" ca="1" si="940">RAND()</f>
        <v>0.43428418399562352</v>
      </c>
      <c r="L921" s="264">
        <f t="shared" ca="1" si="940"/>
        <v>0.43723651874202463</v>
      </c>
      <c r="M921" s="264">
        <f t="shared" ca="1" si="940"/>
        <v>0.18191525125047137</v>
      </c>
      <c r="N921" s="287">
        <f t="shared" ca="1" si="786"/>
        <v>2371699.9566097455</v>
      </c>
      <c r="O921" s="288">
        <f ca="1">(N921-Assumptions!$C$22)/Assumptions!$C$25</f>
        <v>176.00305646341386</v>
      </c>
      <c r="P921" s="11"/>
      <c r="Q921" s="11"/>
      <c r="R921" s="11"/>
      <c r="S921" s="11"/>
      <c r="T921" s="11"/>
    </row>
    <row r="922" spans="1:20" ht="15.75" customHeight="1" x14ac:dyDescent="0.2">
      <c r="A922" s="289"/>
      <c r="B922" s="270"/>
      <c r="C922" s="270"/>
      <c r="D922" s="270"/>
      <c r="E922" s="270"/>
      <c r="F922" s="270"/>
      <c r="G922" s="270"/>
      <c r="H922" s="270"/>
      <c r="I922" s="290">
        <f t="shared" ca="1" si="783"/>
        <v>7.5163992952896594E-2</v>
      </c>
      <c r="J922" s="290">
        <f t="shared" ca="1" si="784"/>
        <v>3.5866527148064181E-2</v>
      </c>
      <c r="K922" s="270">
        <f t="shared" ref="K922:M922" ca="1" si="941">RAND()</f>
        <v>0.31295867708139946</v>
      </c>
      <c r="L922" s="270">
        <f t="shared" ca="1" si="941"/>
        <v>0.85669111305373746</v>
      </c>
      <c r="M922" s="270">
        <f t="shared" ca="1" si="941"/>
        <v>0.67279176075606995</v>
      </c>
      <c r="N922" s="291">
        <f t="shared" ca="1" si="786"/>
        <v>3624778.7332635573</v>
      </c>
      <c r="O922" s="292">
        <f ca="1">(N922-Assumptions!$C$22)/Assumptions!$C$25</f>
        <v>269.51639800474311</v>
      </c>
      <c r="P922" s="11"/>
      <c r="Q922" s="11"/>
      <c r="R922" s="11"/>
      <c r="S922" s="11"/>
      <c r="T922" s="11"/>
    </row>
    <row r="923" spans="1:20" ht="15.75" customHeight="1" x14ac:dyDescent="0.2">
      <c r="A923" s="317"/>
      <c r="B923" s="264"/>
      <c r="C923" s="264"/>
      <c r="D923" s="264"/>
      <c r="E923" s="264"/>
      <c r="F923" s="264"/>
      <c r="G923" s="264"/>
      <c r="H923" s="264"/>
      <c r="I923" s="286">
        <f t="shared" ca="1" si="783"/>
        <v>0.11514475896104542</v>
      </c>
      <c r="J923" s="286">
        <f t="shared" ca="1" si="784"/>
        <v>3.5688766489214929E-2</v>
      </c>
      <c r="K923" s="264">
        <f t="shared" ref="K923:M923" ca="1" si="942">RAND()</f>
        <v>0.32508321683452812</v>
      </c>
      <c r="L923" s="264">
        <f t="shared" ca="1" si="942"/>
        <v>0.52837876876189993</v>
      </c>
      <c r="M923" s="264">
        <f t="shared" ca="1" si="942"/>
        <v>0.5627751530165287</v>
      </c>
      <c r="N923" s="287">
        <f t="shared" ca="1" si="786"/>
        <v>1404811.2169366162</v>
      </c>
      <c r="O923" s="288">
        <f ca="1">(N923-Assumptions!$C$22)/Assumptions!$C$25</f>
        <v>103.8471803684042</v>
      </c>
      <c r="P923" s="11"/>
      <c r="Q923" s="11"/>
      <c r="R923" s="11"/>
      <c r="S923" s="11"/>
      <c r="T923" s="11"/>
    </row>
    <row r="924" spans="1:20" ht="15.75" customHeight="1" x14ac:dyDescent="0.2">
      <c r="A924" s="289"/>
      <c r="B924" s="270"/>
      <c r="C924" s="270"/>
      <c r="D924" s="270"/>
      <c r="E924" s="270"/>
      <c r="F924" s="270"/>
      <c r="G924" s="270"/>
      <c r="H924" s="270"/>
      <c r="I924" s="290">
        <f t="shared" ca="1" si="783"/>
        <v>6.1550220567731198E-2</v>
      </c>
      <c r="J924" s="290">
        <f t="shared" ca="1" si="784"/>
        <v>4.277776951856152E-2</v>
      </c>
      <c r="K924" s="270">
        <f t="shared" ref="K924:M924" ca="1" si="943">RAND()</f>
        <v>0.8952269430356653</v>
      </c>
      <c r="L924" s="270">
        <f t="shared" ca="1" si="943"/>
        <v>7.5926023790120145E-2</v>
      </c>
      <c r="M924" s="270">
        <f t="shared" ca="1" si="943"/>
        <v>0.40932651679482079</v>
      </c>
      <c r="N924" s="291">
        <f t="shared" ca="1" si="786"/>
        <v>7731793.8623704463</v>
      </c>
      <c r="O924" s="292">
        <f ca="1">(N924-Assumptions!$C$22)/Assumptions!$C$25</f>
        <v>576.01006435600345</v>
      </c>
      <c r="P924" s="11"/>
      <c r="Q924" s="11"/>
      <c r="R924" s="11"/>
      <c r="S924" s="11"/>
      <c r="T924" s="11"/>
    </row>
    <row r="925" spans="1:20" ht="15.75" customHeight="1" x14ac:dyDescent="0.2">
      <c r="A925" s="317"/>
      <c r="B925" s="264"/>
      <c r="C925" s="264"/>
      <c r="D925" s="264"/>
      <c r="E925" s="264"/>
      <c r="F925" s="264"/>
      <c r="G925" s="264"/>
      <c r="H925" s="264"/>
      <c r="I925" s="286">
        <f t="shared" ca="1" si="783"/>
        <v>7.8679339122222566E-2</v>
      </c>
      <c r="J925" s="286">
        <f t="shared" ca="1" si="784"/>
        <v>2.578875345524595E-2</v>
      </c>
      <c r="K925" s="264">
        <f t="shared" ref="K925:M925" ca="1" si="944">RAND()</f>
        <v>0.41192176313059292</v>
      </c>
      <c r="L925" s="264">
        <f t="shared" ca="1" si="944"/>
        <v>0.94636458204341334</v>
      </c>
      <c r="M925" s="264">
        <f t="shared" ca="1" si="944"/>
        <v>6.158513197166815E-2</v>
      </c>
      <c r="N925" s="287">
        <f t="shared" ca="1" si="786"/>
        <v>2670130.1141778594</v>
      </c>
      <c r="O925" s="288">
        <f ca="1">(N925-Assumptions!$C$22)/Assumptions!$C$25</f>
        <v>198.27396374461637</v>
      </c>
      <c r="P925" s="11"/>
      <c r="Q925" s="11"/>
      <c r="R925" s="11"/>
      <c r="S925" s="11"/>
      <c r="T925" s="11"/>
    </row>
    <row r="926" spans="1:20" ht="15.75" customHeight="1" x14ac:dyDescent="0.2">
      <c r="A926" s="289"/>
      <c r="B926" s="270"/>
      <c r="C926" s="270"/>
      <c r="D926" s="270"/>
      <c r="E926" s="270"/>
      <c r="F926" s="270"/>
      <c r="G926" s="270"/>
      <c r="H926" s="270"/>
      <c r="I926" s="290">
        <f t="shared" ca="1" si="783"/>
        <v>7.0214659012458519E-2</v>
      </c>
      <c r="J926" s="290">
        <f t="shared" ca="1" si="784"/>
        <v>3.075885177585955E-2</v>
      </c>
      <c r="K926" s="270">
        <f t="shared" ref="K926:M926" ca="1" si="945">RAND()</f>
        <v>0.12202205560357315</v>
      </c>
      <c r="L926" s="270">
        <f t="shared" ca="1" si="945"/>
        <v>0.95457891807000783</v>
      </c>
      <c r="M926" s="270">
        <f t="shared" ca="1" si="945"/>
        <v>0.93020561271782409</v>
      </c>
      <c r="N926" s="291">
        <f t="shared" ca="1" si="786"/>
        <v>1829624.0358885597</v>
      </c>
      <c r="O926" s="292">
        <f ca="1">(N926-Assumptions!$C$22)/Assumptions!$C$25</f>
        <v>135.54962954392235</v>
      </c>
      <c r="P926" s="11"/>
      <c r="Q926" s="11"/>
      <c r="R926" s="11"/>
      <c r="S926" s="11"/>
      <c r="T926" s="11"/>
    </row>
    <row r="927" spans="1:20" ht="15.75" customHeight="1" x14ac:dyDescent="0.2">
      <c r="A927" s="317"/>
      <c r="B927" s="264"/>
      <c r="C927" s="264"/>
      <c r="D927" s="264"/>
      <c r="E927" s="264"/>
      <c r="F927" s="264"/>
      <c r="G927" s="264"/>
      <c r="H927" s="264"/>
      <c r="I927" s="286">
        <f t="shared" ca="1" si="783"/>
        <v>7.6759533357940987E-2</v>
      </c>
      <c r="J927" s="286">
        <f t="shared" ca="1" si="784"/>
        <v>3.4007971738206563E-2</v>
      </c>
      <c r="K927" s="264">
        <f t="shared" ref="K927:M927" ca="1" si="946">RAND()</f>
        <v>0.71138999968504035</v>
      </c>
      <c r="L927" s="264">
        <f t="shared" ca="1" si="946"/>
        <v>0.21377541333697825</v>
      </c>
      <c r="M927" s="264">
        <f t="shared" ca="1" si="946"/>
        <v>0.24445707522905558</v>
      </c>
      <c r="N927" s="287">
        <f t="shared" ca="1" si="786"/>
        <v>2083992.1023610546</v>
      </c>
      <c r="O927" s="288">
        <f ca="1">(N927-Assumptions!$C$22)/Assumptions!$C$25</f>
        <v>154.5323210717205</v>
      </c>
      <c r="P927" s="11"/>
      <c r="Q927" s="11"/>
      <c r="R927" s="11"/>
      <c r="S927" s="11"/>
      <c r="T927" s="11"/>
    </row>
    <row r="928" spans="1:20" ht="15.75" customHeight="1" x14ac:dyDescent="0.2">
      <c r="A928" s="289"/>
      <c r="B928" s="270"/>
      <c r="C928" s="270"/>
      <c r="D928" s="270"/>
      <c r="E928" s="270"/>
      <c r="F928" s="270"/>
      <c r="G928" s="270"/>
      <c r="H928" s="270"/>
      <c r="I928" s="290">
        <f t="shared" ca="1" si="783"/>
        <v>0.10771455433141568</v>
      </c>
      <c r="J928" s="290">
        <f t="shared" ca="1" si="784"/>
        <v>3.0560351756574858E-2</v>
      </c>
      <c r="K928" s="270">
        <f t="shared" ref="K928:M928" ca="1" si="947">RAND()</f>
        <v>0.22212885733106946</v>
      </c>
      <c r="L928" s="270">
        <f t="shared" ca="1" si="947"/>
        <v>0.78179204875638675</v>
      </c>
      <c r="M928" s="270">
        <f t="shared" ca="1" si="947"/>
        <v>0.68112248882738458</v>
      </c>
      <c r="N928" s="291">
        <f t="shared" ca="1" si="786"/>
        <v>1462532.674644805</v>
      </c>
      <c r="O928" s="292">
        <f ca="1">(N928-Assumptions!$C$22)/Assumptions!$C$25</f>
        <v>108.15475183916456</v>
      </c>
      <c r="P928" s="11"/>
      <c r="Q928" s="11"/>
      <c r="R928" s="11"/>
      <c r="S928" s="11"/>
      <c r="T928" s="11"/>
    </row>
    <row r="929" spans="1:20" ht="15.75" customHeight="1" x14ac:dyDescent="0.2">
      <c r="A929" s="317"/>
      <c r="B929" s="264"/>
      <c r="C929" s="264"/>
      <c r="D929" s="264"/>
      <c r="E929" s="264"/>
      <c r="F929" s="264"/>
      <c r="G929" s="264"/>
      <c r="H929" s="264"/>
      <c r="I929" s="286">
        <f t="shared" ca="1" si="783"/>
        <v>8.8691098217528797E-2</v>
      </c>
      <c r="J929" s="286">
        <f t="shared" ca="1" si="784"/>
        <v>4.3975879552068095E-2</v>
      </c>
      <c r="K929" s="264">
        <f t="shared" ref="K929:M929" ca="1" si="948">RAND()</f>
        <v>0.36921112732312089</v>
      </c>
      <c r="L929" s="264">
        <f t="shared" ca="1" si="948"/>
        <v>8.7670123814996725E-2</v>
      </c>
      <c r="M929" s="264">
        <f t="shared" ca="1" si="948"/>
        <v>0.16390826691913318</v>
      </c>
      <c r="N929" s="287">
        <f t="shared" ca="1" si="786"/>
        <v>1992474.1382948256</v>
      </c>
      <c r="O929" s="288">
        <f ca="1">(N929-Assumptions!$C$22)/Assumptions!$C$25</f>
        <v>147.70262226080789</v>
      </c>
      <c r="P929" s="11"/>
      <c r="Q929" s="11"/>
      <c r="R929" s="11"/>
      <c r="S929" s="11"/>
      <c r="T929" s="11"/>
    </row>
    <row r="930" spans="1:20" ht="15.75" customHeight="1" x14ac:dyDescent="0.2">
      <c r="A930" s="289"/>
      <c r="B930" s="270"/>
      <c r="C930" s="270"/>
      <c r="D930" s="270"/>
      <c r="E930" s="270"/>
      <c r="F930" s="270"/>
      <c r="G930" s="270"/>
      <c r="H930" s="270"/>
      <c r="I930" s="290">
        <f t="shared" ca="1" si="783"/>
        <v>6.8591124182759686E-2</v>
      </c>
      <c r="J930" s="290">
        <f t="shared" ca="1" si="784"/>
        <v>3.2295644550052169E-2</v>
      </c>
      <c r="K930" s="270">
        <f t="shared" ref="K930:M930" ca="1" si="949">RAND()</f>
        <v>0.49810944494639586</v>
      </c>
      <c r="L930" s="270">
        <f t="shared" ca="1" si="949"/>
        <v>0.26100820166040295</v>
      </c>
      <c r="M930" s="270">
        <f t="shared" ca="1" si="949"/>
        <v>0.67275936277820569</v>
      </c>
      <c r="N930" s="291">
        <f t="shared" ca="1" si="786"/>
        <v>2488293.0455161384</v>
      </c>
      <c r="O930" s="292">
        <f ca="1">(N930-Assumptions!$C$22)/Assumptions!$C$25</f>
        <v>184.70403324747301</v>
      </c>
      <c r="P930" s="11"/>
      <c r="Q930" s="11"/>
      <c r="R930" s="11"/>
      <c r="S930" s="11"/>
      <c r="T930" s="11"/>
    </row>
    <row r="931" spans="1:20" ht="15.75" customHeight="1" x14ac:dyDescent="0.2">
      <c r="A931" s="317"/>
      <c r="B931" s="264"/>
      <c r="C931" s="264"/>
      <c r="D931" s="264"/>
      <c r="E931" s="264"/>
      <c r="F931" s="264"/>
      <c r="G931" s="264"/>
      <c r="H931" s="264"/>
      <c r="I931" s="286">
        <f t="shared" ca="1" si="783"/>
        <v>0.10651803088444461</v>
      </c>
      <c r="J931" s="286">
        <f t="shared" ca="1" si="784"/>
        <v>4.7712090377870567E-2</v>
      </c>
      <c r="K931" s="264">
        <f t="shared" ref="K931:M931" ca="1" si="950">RAND()</f>
        <v>0.68665864664335774</v>
      </c>
      <c r="L931" s="264">
        <f t="shared" ca="1" si="950"/>
        <v>0.55836120485870822</v>
      </c>
      <c r="M931" s="264">
        <f t="shared" ca="1" si="950"/>
        <v>0.5098520179891981</v>
      </c>
      <c r="N931" s="287">
        <f t="shared" ca="1" si="786"/>
        <v>1898118.9402927833</v>
      </c>
      <c r="O931" s="288">
        <f ca="1">(N931-Assumptions!$C$22)/Assumptions!$C$25</f>
        <v>140.6611895740883</v>
      </c>
      <c r="P931" s="11"/>
      <c r="Q931" s="11"/>
      <c r="R931" s="11"/>
      <c r="S931" s="11"/>
      <c r="T931" s="11"/>
    </row>
    <row r="932" spans="1:20" ht="15.75" customHeight="1" x14ac:dyDescent="0.2">
      <c r="A932" s="289"/>
      <c r="B932" s="270"/>
      <c r="C932" s="270"/>
      <c r="D932" s="270"/>
      <c r="E932" s="270"/>
      <c r="F932" s="270"/>
      <c r="G932" s="270"/>
      <c r="H932" s="270"/>
      <c r="I932" s="290">
        <f t="shared" ca="1" si="783"/>
        <v>9.0730066970516526E-2</v>
      </c>
      <c r="J932" s="290">
        <f t="shared" ca="1" si="784"/>
        <v>5.0933264720976652E-2</v>
      </c>
      <c r="K932" s="270">
        <f t="shared" ref="K932:M932" ca="1" si="951">RAND()</f>
        <v>0.34933184506652804</v>
      </c>
      <c r="L932" s="270">
        <f t="shared" ca="1" si="951"/>
        <v>0.27492183479950982</v>
      </c>
      <c r="M932" s="270">
        <f t="shared" ca="1" si="951"/>
        <v>0.35101543390291468</v>
      </c>
      <c r="N932" s="291">
        <f t="shared" ca="1" si="786"/>
        <v>2238720.4936838513</v>
      </c>
      <c r="O932" s="292">
        <f ca="1">(N932-Assumptions!$C$22)/Assumptions!$C$25</f>
        <v>166.07921594655608</v>
      </c>
      <c r="P932" s="11"/>
      <c r="Q932" s="11"/>
      <c r="R932" s="11"/>
      <c r="S932" s="11"/>
      <c r="T932" s="11"/>
    </row>
    <row r="933" spans="1:20" ht="15.75" customHeight="1" x14ac:dyDescent="0.2">
      <c r="A933" s="317"/>
      <c r="B933" s="264"/>
      <c r="C933" s="264"/>
      <c r="D933" s="264"/>
      <c r="E933" s="264"/>
      <c r="F933" s="264"/>
      <c r="G933" s="264"/>
      <c r="H933" s="264"/>
      <c r="I933" s="286">
        <f t="shared" ca="1" si="783"/>
        <v>9.6885885748195413E-2</v>
      </c>
      <c r="J933" s="286">
        <f t="shared" ca="1" si="784"/>
        <v>4.236146020236712E-2</v>
      </c>
      <c r="K933" s="264">
        <f t="shared" ref="K933:M933" ca="1" si="952">RAND()</f>
        <v>0.68541654682774567</v>
      </c>
      <c r="L933" s="264">
        <f t="shared" ca="1" si="952"/>
        <v>0.31492503258022608</v>
      </c>
      <c r="M933" s="264">
        <f t="shared" ca="1" si="952"/>
        <v>0.17496069462256847</v>
      </c>
      <c r="N933" s="287">
        <f t="shared" ca="1" si="786"/>
        <v>2047168.1885660689</v>
      </c>
      <c r="O933" s="288">
        <f ca="1">(N933-Assumptions!$C$22)/Assumptions!$C$25</f>
        <v>151.78426780343798</v>
      </c>
      <c r="P933" s="11"/>
      <c r="Q933" s="11"/>
      <c r="R933" s="11"/>
      <c r="S933" s="11"/>
      <c r="T933" s="11"/>
    </row>
    <row r="934" spans="1:20" ht="15.75" customHeight="1" x14ac:dyDescent="0.2">
      <c r="A934" s="289"/>
      <c r="B934" s="270"/>
      <c r="C934" s="270"/>
      <c r="D934" s="270"/>
      <c r="E934" s="270"/>
      <c r="F934" s="270"/>
      <c r="G934" s="270"/>
      <c r="H934" s="270"/>
      <c r="I934" s="290">
        <f t="shared" ca="1" si="783"/>
        <v>9.5407251822295591E-2</v>
      </c>
      <c r="J934" s="290">
        <f t="shared" ca="1" si="784"/>
        <v>5.5E-2</v>
      </c>
      <c r="K934" s="270">
        <f t="shared" ref="K934:M934" ca="1" si="953">RAND()</f>
        <v>0.31945784993425796</v>
      </c>
      <c r="L934" s="270">
        <f t="shared" ca="1" si="953"/>
        <v>0.71677413075768659</v>
      </c>
      <c r="M934" s="270">
        <f t="shared" ca="1" si="953"/>
        <v>6.026724193255284E-2</v>
      </c>
      <c r="N934" s="291">
        <f t="shared" ca="1" si="786"/>
        <v>2762392.0074581672</v>
      </c>
      <c r="O934" s="292">
        <f ca="1">(N934-Assumptions!$C$22)/Assumptions!$C$25</f>
        <v>205.15917966105724</v>
      </c>
      <c r="P934" s="11"/>
      <c r="Q934" s="11"/>
      <c r="R934" s="11"/>
      <c r="S934" s="11"/>
      <c r="T934" s="11"/>
    </row>
    <row r="935" spans="1:20" ht="15.75" customHeight="1" x14ac:dyDescent="0.2">
      <c r="A935" s="317"/>
      <c r="B935" s="264"/>
      <c r="C935" s="264"/>
      <c r="D935" s="264"/>
      <c r="E935" s="264"/>
      <c r="F935" s="264"/>
      <c r="G935" s="264"/>
      <c r="H935" s="264"/>
      <c r="I935" s="286">
        <f t="shared" ca="1" si="783"/>
        <v>9.5508344797493303E-2</v>
      </c>
      <c r="J935" s="286">
        <f t="shared" ca="1" si="784"/>
        <v>4.475387572763833E-2</v>
      </c>
      <c r="K935" s="264">
        <f t="shared" ref="K935:M935" ca="1" si="954">RAND()</f>
        <v>0.47217835901456762</v>
      </c>
      <c r="L935" s="264">
        <f t="shared" ca="1" si="954"/>
        <v>0.21383045779707188</v>
      </c>
      <c r="M935" s="264">
        <f t="shared" ca="1" si="954"/>
        <v>0.23453762647128173</v>
      </c>
      <c r="N935" s="287">
        <f t="shared" ca="1" si="786"/>
        <v>1755390.5776554525</v>
      </c>
      <c r="O935" s="288">
        <f ca="1">(N935-Assumptions!$C$22)/Assumptions!$C$25</f>
        <v>130.00981922801884</v>
      </c>
      <c r="P935" s="11"/>
      <c r="Q935" s="11"/>
      <c r="R935" s="11"/>
      <c r="S935" s="11"/>
      <c r="T935" s="11"/>
    </row>
    <row r="936" spans="1:20" ht="15.75" customHeight="1" x14ac:dyDescent="0.2">
      <c r="A936" s="289"/>
      <c r="B936" s="270"/>
      <c r="C936" s="270"/>
      <c r="D936" s="270"/>
      <c r="E936" s="270"/>
      <c r="F936" s="270"/>
      <c r="G936" s="270"/>
      <c r="H936" s="270"/>
      <c r="I936" s="290">
        <f t="shared" ca="1" si="783"/>
        <v>7.7921269117820408E-2</v>
      </c>
      <c r="J936" s="290">
        <f t="shared" ca="1" si="784"/>
        <v>3.5316480773427861E-2</v>
      </c>
      <c r="K936" s="270">
        <f t="shared" ref="K936:M936" ca="1" si="955">RAND()</f>
        <v>0.21414919124752774</v>
      </c>
      <c r="L936" s="270">
        <f t="shared" ca="1" si="955"/>
        <v>0.99850408748736452</v>
      </c>
      <c r="M936" s="270">
        <f t="shared" ca="1" si="955"/>
        <v>0.91491536868291712</v>
      </c>
      <c r="N936" s="291">
        <f t="shared" ca="1" si="786"/>
        <v>3402478.9389388869</v>
      </c>
      <c r="O936" s="292">
        <f ca="1">(N936-Assumptions!$C$22)/Assumptions!$C$25</f>
        <v>252.9268611148423</v>
      </c>
      <c r="P936" s="11"/>
      <c r="Q936" s="11"/>
      <c r="R936" s="11"/>
      <c r="S936" s="11"/>
      <c r="T936" s="11"/>
    </row>
    <row r="937" spans="1:20" ht="15.75" customHeight="1" x14ac:dyDescent="0.2">
      <c r="A937" s="317"/>
      <c r="B937" s="264"/>
      <c r="C937" s="264"/>
      <c r="D937" s="264"/>
      <c r="E937" s="264"/>
      <c r="F937" s="264"/>
      <c r="G937" s="264"/>
      <c r="H937" s="264"/>
      <c r="I937" s="286">
        <f t="shared" ca="1" si="783"/>
        <v>8.9467637175456499E-2</v>
      </c>
      <c r="J937" s="286">
        <f t="shared" ca="1" si="784"/>
        <v>3.6732688302440766E-2</v>
      </c>
      <c r="K937" s="264">
        <f t="shared" ref="K937:M937" ca="1" si="956">RAND()</f>
        <v>0.9839287671218353</v>
      </c>
      <c r="L937" s="264">
        <f t="shared" ca="1" si="956"/>
        <v>0.34767863445256342</v>
      </c>
      <c r="M937" s="264">
        <f t="shared" ca="1" si="956"/>
        <v>0.7940843364943504</v>
      </c>
      <c r="N937" s="287">
        <f t="shared" ca="1" si="786"/>
        <v>4115704.6071028044</v>
      </c>
      <c r="O937" s="288">
        <f ca="1">(N937-Assumptions!$C$22)/Assumptions!$C$25</f>
        <v>306.15265724647793</v>
      </c>
      <c r="P937" s="11"/>
      <c r="Q937" s="11"/>
      <c r="R937" s="11"/>
      <c r="S937" s="11"/>
      <c r="T937" s="11"/>
    </row>
    <row r="938" spans="1:20" ht="15.75" customHeight="1" x14ac:dyDescent="0.2">
      <c r="A938" s="289"/>
      <c r="B938" s="270"/>
      <c r="C938" s="270"/>
      <c r="D938" s="270"/>
      <c r="E938" s="270"/>
      <c r="F938" s="270"/>
      <c r="G938" s="270"/>
      <c r="H938" s="270"/>
      <c r="I938" s="290">
        <f t="shared" ca="1" si="783"/>
        <v>9.118921678788694E-2</v>
      </c>
      <c r="J938" s="290">
        <f t="shared" ca="1" si="784"/>
        <v>5.5E-2</v>
      </c>
      <c r="K938" s="270">
        <f t="shared" ref="K938:M938" ca="1" si="957">RAND()</f>
        <v>0.59088253759542653</v>
      </c>
      <c r="L938" s="270">
        <f t="shared" ca="1" si="957"/>
        <v>0.75950557364913085</v>
      </c>
      <c r="M938" s="270">
        <f t="shared" ca="1" si="957"/>
        <v>0.56402025897091257</v>
      </c>
      <c r="N938" s="291">
        <f t="shared" ca="1" si="786"/>
        <v>3084362.6744257114</v>
      </c>
      <c r="O938" s="292">
        <f ca="1">(N938-Assumptions!$C$22)/Assumptions!$C$25</f>
        <v>229.18684137505309</v>
      </c>
      <c r="P938" s="11"/>
      <c r="Q938" s="11"/>
      <c r="R938" s="11"/>
      <c r="S938" s="11"/>
      <c r="T938" s="11"/>
    </row>
    <row r="939" spans="1:20" ht="15.75" customHeight="1" x14ac:dyDescent="0.2">
      <c r="A939" s="317"/>
      <c r="B939" s="264"/>
      <c r="C939" s="264"/>
      <c r="D939" s="264"/>
      <c r="E939" s="264"/>
      <c r="F939" s="264"/>
      <c r="G939" s="264"/>
      <c r="H939" s="264"/>
      <c r="I939" s="286">
        <f t="shared" ca="1" si="783"/>
        <v>6.5595390947128893E-2</v>
      </c>
      <c r="J939" s="286">
        <f t="shared" ca="1" si="784"/>
        <v>4.2394988414502399E-2</v>
      </c>
      <c r="K939" s="264">
        <f t="shared" ref="K939:M939" ca="1" si="958">RAND()</f>
        <v>1.424167960519851E-2</v>
      </c>
      <c r="L939" s="264">
        <f t="shared" ca="1" si="958"/>
        <v>0.40263747081692991</v>
      </c>
      <c r="M939" s="264">
        <f t="shared" ca="1" si="958"/>
        <v>0.98575821410813858</v>
      </c>
      <c r="N939" s="287">
        <f t="shared" ca="1" si="786"/>
        <v>1703408.688273116</v>
      </c>
      <c r="O939" s="288">
        <f ca="1">(N939-Assumptions!$C$22)/Assumptions!$C$25</f>
        <v>126.13057375172508</v>
      </c>
      <c r="P939" s="11"/>
      <c r="Q939" s="11"/>
      <c r="R939" s="11"/>
      <c r="S939" s="11"/>
      <c r="T939" s="11"/>
    </row>
    <row r="940" spans="1:20" ht="15.75" customHeight="1" x14ac:dyDescent="0.2">
      <c r="A940" s="289"/>
      <c r="B940" s="270"/>
      <c r="C940" s="270"/>
      <c r="D940" s="270"/>
      <c r="E940" s="270"/>
      <c r="F940" s="270"/>
      <c r="G940" s="270"/>
      <c r="H940" s="270"/>
      <c r="I940" s="290">
        <f t="shared" ca="1" si="783"/>
        <v>0.12550760078707213</v>
      </c>
      <c r="J940" s="290">
        <f t="shared" ca="1" si="784"/>
        <v>4.5139606811379504E-2</v>
      </c>
      <c r="K940" s="270">
        <f t="shared" ref="K940:M940" ca="1" si="959">RAND()</f>
        <v>0.59945836425379584</v>
      </c>
      <c r="L940" s="270">
        <f t="shared" ca="1" si="959"/>
        <v>4.6251212774756079E-2</v>
      </c>
      <c r="M940" s="270">
        <f t="shared" ca="1" si="959"/>
        <v>2.4888292410014667E-3</v>
      </c>
      <c r="N940" s="291">
        <f t="shared" ca="1" si="786"/>
        <v>1108574.6000587628</v>
      </c>
      <c r="O940" s="292">
        <f ca="1">(N940-Assumptions!$C$22)/Assumptions!$C$25</f>
        <v>81.739970153639021</v>
      </c>
      <c r="P940" s="11"/>
      <c r="Q940" s="11"/>
      <c r="R940" s="11"/>
      <c r="S940" s="11"/>
      <c r="T940" s="11"/>
    </row>
    <row r="941" spans="1:20" ht="15.75" customHeight="1" x14ac:dyDescent="0.2">
      <c r="A941" s="317"/>
      <c r="B941" s="264"/>
      <c r="C941" s="264"/>
      <c r="D941" s="264"/>
      <c r="E941" s="264"/>
      <c r="F941" s="264"/>
      <c r="G941" s="264"/>
      <c r="H941" s="264"/>
      <c r="I941" s="286">
        <f t="shared" ca="1" si="783"/>
        <v>9.1867424736477785E-2</v>
      </c>
      <c r="J941" s="286">
        <f t="shared" ca="1" si="784"/>
        <v>2.5186579005617278E-2</v>
      </c>
      <c r="K941" s="264">
        <f t="shared" ref="K941:M941" ca="1" si="960">RAND()</f>
        <v>0.1220439511345297</v>
      </c>
      <c r="L941" s="264">
        <f t="shared" ca="1" si="960"/>
        <v>0.6049021599368376</v>
      </c>
      <c r="M941" s="264">
        <f t="shared" ca="1" si="960"/>
        <v>0.44611252207668661</v>
      </c>
      <c r="N941" s="287">
        <f t="shared" ca="1" si="786"/>
        <v>582597.10546835803</v>
      </c>
      <c r="O941" s="288">
        <f ca="1">(N941-Assumptions!$C$22)/Assumptions!$C$25</f>
        <v>42.487918318534184</v>
      </c>
      <c r="P941" s="11"/>
      <c r="Q941" s="11"/>
      <c r="R941" s="11"/>
      <c r="S941" s="11"/>
      <c r="T941" s="11"/>
    </row>
    <row r="942" spans="1:20" ht="15.75" customHeight="1" x14ac:dyDescent="0.2">
      <c r="A942" s="289"/>
      <c r="B942" s="270"/>
      <c r="C942" s="270"/>
      <c r="D942" s="270"/>
      <c r="E942" s="270"/>
      <c r="F942" s="270"/>
      <c r="G942" s="270"/>
      <c r="H942" s="270"/>
      <c r="I942" s="290">
        <f t="shared" ca="1" si="783"/>
        <v>9.327166196781625E-2</v>
      </c>
      <c r="J942" s="290">
        <f t="shared" ca="1" si="784"/>
        <v>5.4218779910626513E-2</v>
      </c>
      <c r="K942" s="270">
        <f t="shared" ref="K942:M942" ca="1" si="961">RAND()</f>
        <v>0.27878146785554003</v>
      </c>
      <c r="L942" s="270">
        <f t="shared" ca="1" si="961"/>
        <v>4.5401284856015356E-2</v>
      </c>
      <c r="M942" s="270">
        <f t="shared" ca="1" si="961"/>
        <v>0.24989806338128795</v>
      </c>
      <c r="N942" s="291">
        <f t="shared" ca="1" si="786"/>
        <v>2281365.9859637963</v>
      </c>
      <c r="O942" s="292">
        <f ca="1">(N942-Assumptions!$C$22)/Assumptions!$C$25</f>
        <v>169.26171537043257</v>
      </c>
      <c r="P942" s="11"/>
      <c r="Q942" s="11"/>
      <c r="R942" s="11"/>
      <c r="S942" s="11"/>
      <c r="T942" s="11"/>
    </row>
    <row r="943" spans="1:20" ht="15.75" customHeight="1" x14ac:dyDescent="0.2">
      <c r="A943" s="317"/>
      <c r="B943" s="264"/>
      <c r="C943" s="264"/>
      <c r="D943" s="264"/>
      <c r="E943" s="264"/>
      <c r="F943" s="264"/>
      <c r="G943" s="264"/>
      <c r="H943" s="264"/>
      <c r="I943" s="286">
        <f t="shared" ca="1" si="783"/>
        <v>8.9304869445676546E-2</v>
      </c>
      <c r="J943" s="286">
        <f t="shared" ca="1" si="784"/>
        <v>4.3549139124723454E-2</v>
      </c>
      <c r="K943" s="264">
        <f t="shared" ref="K943:M943" ca="1" si="962">RAND()</f>
        <v>0.81238276537999987</v>
      </c>
      <c r="L943" s="264">
        <f t="shared" ca="1" si="962"/>
        <v>0.86588256338119707</v>
      </c>
      <c r="M943" s="264">
        <f t="shared" ca="1" si="962"/>
        <v>0.48859726624479771</v>
      </c>
      <c r="N943" s="287">
        <f t="shared" ca="1" si="786"/>
        <v>5363823.8009642726</v>
      </c>
      <c r="O943" s="288">
        <f ca="1">(N943-Assumptions!$C$22)/Assumptions!$C$25</f>
        <v>399.29588066897554</v>
      </c>
      <c r="P943" s="11"/>
      <c r="Q943" s="11"/>
      <c r="R943" s="11"/>
      <c r="S943" s="11"/>
      <c r="T943" s="11"/>
    </row>
    <row r="944" spans="1:20" ht="15.75" customHeight="1" x14ac:dyDescent="0.2">
      <c r="A944" s="289"/>
      <c r="B944" s="270"/>
      <c r="C944" s="270"/>
      <c r="D944" s="270"/>
      <c r="E944" s="270"/>
      <c r="F944" s="270"/>
      <c r="G944" s="270"/>
      <c r="H944" s="270"/>
      <c r="I944" s="290">
        <f t="shared" ca="1" si="783"/>
        <v>0.10532234970078505</v>
      </c>
      <c r="J944" s="290">
        <f t="shared" ca="1" si="784"/>
        <v>3.967280834388473E-2</v>
      </c>
      <c r="K944" s="270">
        <f t="shared" ref="K944:M944" ca="1" si="963">RAND()</f>
        <v>0.10450615365922844</v>
      </c>
      <c r="L944" s="270">
        <f t="shared" ca="1" si="963"/>
        <v>2.3692100656849235E-2</v>
      </c>
      <c r="M944" s="270">
        <f t="shared" ca="1" si="963"/>
        <v>0.66151112582865124</v>
      </c>
      <c r="N944" s="291">
        <f t="shared" ca="1" si="786"/>
        <v>267194.36917463964</v>
      </c>
      <c r="O944" s="292">
        <f ca="1">(N944-Assumptions!$C$22)/Assumptions!$C$25</f>
        <v>18.950400684674598</v>
      </c>
      <c r="P944" s="11"/>
      <c r="Q944" s="11"/>
      <c r="R944" s="11"/>
      <c r="S944" s="11"/>
      <c r="T944" s="11"/>
    </row>
    <row r="945" spans="1:20" ht="15.75" customHeight="1" x14ac:dyDescent="0.2">
      <c r="A945" s="317"/>
      <c r="B945" s="264"/>
      <c r="C945" s="264"/>
      <c r="D945" s="264"/>
      <c r="E945" s="264"/>
      <c r="F945" s="264"/>
      <c r="G945" s="264"/>
      <c r="H945" s="264"/>
      <c r="I945" s="286">
        <f t="shared" ca="1" si="783"/>
        <v>0.10727846344041518</v>
      </c>
      <c r="J945" s="286">
        <f t="shared" ca="1" si="784"/>
        <v>3.1669654065145852E-2</v>
      </c>
      <c r="K945" s="264">
        <f t="shared" ref="K945:M945" ca="1" si="964">RAND()</f>
        <v>0.63897030095573026</v>
      </c>
      <c r="L945" s="264">
        <f t="shared" ca="1" si="964"/>
        <v>0.92149568838880092</v>
      </c>
      <c r="M945" s="264">
        <f t="shared" ca="1" si="964"/>
        <v>0.84695884721199344</v>
      </c>
      <c r="N945" s="287">
        <f t="shared" ca="1" si="786"/>
        <v>1883968.5414633735</v>
      </c>
      <c r="O945" s="288">
        <f ca="1">(N945-Assumptions!$C$22)/Assumptions!$C$25</f>
        <v>139.60518966144579</v>
      </c>
      <c r="P945" s="11"/>
      <c r="Q945" s="11"/>
      <c r="R945" s="11"/>
      <c r="S945" s="11"/>
      <c r="T945" s="11"/>
    </row>
    <row r="946" spans="1:20" ht="15.75" customHeight="1" x14ac:dyDescent="0.2">
      <c r="A946" s="289"/>
      <c r="B946" s="270"/>
      <c r="C946" s="270"/>
      <c r="D946" s="270"/>
      <c r="E946" s="270"/>
      <c r="F946" s="270"/>
      <c r="G946" s="270"/>
      <c r="H946" s="270"/>
      <c r="I946" s="290">
        <f t="shared" ca="1" si="783"/>
        <v>0.11064952968215475</v>
      </c>
      <c r="J946" s="290">
        <f t="shared" ca="1" si="784"/>
        <v>4.3672311450603733E-2</v>
      </c>
      <c r="K946" s="270">
        <f t="shared" ref="K946:M946" ca="1" si="965">RAND()</f>
        <v>0.18108733063467064</v>
      </c>
      <c r="L946" s="270">
        <f t="shared" ca="1" si="965"/>
        <v>0.6669175724478974</v>
      </c>
      <c r="M946" s="270">
        <f t="shared" ca="1" si="965"/>
        <v>0.57261269346220289</v>
      </c>
      <c r="N946" s="291">
        <f t="shared" ca="1" si="786"/>
        <v>580019.12797688064</v>
      </c>
      <c r="O946" s="292">
        <f ca="1">(N946-Assumptions!$C$22)/Assumptions!$C$25</f>
        <v>42.295531938573184</v>
      </c>
      <c r="P946" s="11"/>
      <c r="Q946" s="11"/>
      <c r="R946" s="11"/>
      <c r="S946" s="11"/>
      <c r="T946" s="11"/>
    </row>
    <row r="947" spans="1:20" ht="15.75" customHeight="1" x14ac:dyDescent="0.2">
      <c r="A947" s="317"/>
      <c r="B947" s="264"/>
      <c r="C947" s="264"/>
      <c r="D947" s="264"/>
      <c r="E947" s="264"/>
      <c r="F947" s="264"/>
      <c r="G947" s="264"/>
      <c r="H947" s="264"/>
      <c r="I947" s="286">
        <f t="shared" ca="1" si="783"/>
        <v>0.1062191429948815</v>
      </c>
      <c r="J947" s="286">
        <f t="shared" ca="1" si="784"/>
        <v>2.4863854391292385E-2</v>
      </c>
      <c r="K947" s="264">
        <f t="shared" ref="K947:M947" ca="1" si="966">RAND()</f>
        <v>0.41005419529482168</v>
      </c>
      <c r="L947" s="264">
        <f t="shared" ca="1" si="966"/>
        <v>0.33418289206720087</v>
      </c>
      <c r="M947" s="264">
        <f t="shared" ca="1" si="966"/>
        <v>0.26099257075376936</v>
      </c>
      <c r="N947" s="287">
        <f t="shared" ca="1" si="786"/>
        <v>1372014.9162169462</v>
      </c>
      <c r="O947" s="288">
        <f ca="1">(N947-Assumptions!$C$22)/Assumptions!$C$25</f>
        <v>101.39969524007061</v>
      </c>
      <c r="P947" s="11"/>
      <c r="Q947" s="11"/>
      <c r="R947" s="11"/>
      <c r="S947" s="11"/>
      <c r="T947" s="11"/>
    </row>
    <row r="948" spans="1:20" ht="15.75" customHeight="1" x14ac:dyDescent="0.2">
      <c r="A948" s="289"/>
      <c r="B948" s="270"/>
      <c r="C948" s="270"/>
      <c r="D948" s="270"/>
      <c r="E948" s="270"/>
      <c r="F948" s="270"/>
      <c r="G948" s="270"/>
      <c r="H948" s="270"/>
      <c r="I948" s="290">
        <f t="shared" ca="1" si="783"/>
        <v>0.10713096750478419</v>
      </c>
      <c r="J948" s="290">
        <f t="shared" ca="1" si="784"/>
        <v>3.5773452030945549E-2</v>
      </c>
      <c r="K948" s="270">
        <f t="shared" ref="K948:M948" ca="1" si="967">RAND()</f>
        <v>0.92865613132416958</v>
      </c>
      <c r="L948" s="270">
        <f t="shared" ca="1" si="967"/>
        <v>0.13194638784007329</v>
      </c>
      <c r="M948" s="270">
        <f t="shared" ca="1" si="967"/>
        <v>0.13483340776922492</v>
      </c>
      <c r="N948" s="291">
        <f t="shared" ca="1" si="786"/>
        <v>2708822.543438016</v>
      </c>
      <c r="O948" s="292">
        <f ca="1">(N948-Assumptions!$C$22)/Assumptions!$C$25</f>
        <v>201.16145846552357</v>
      </c>
      <c r="P948" s="11"/>
      <c r="Q948" s="11"/>
      <c r="R948" s="11"/>
      <c r="S948" s="11"/>
      <c r="T948" s="11"/>
    </row>
    <row r="949" spans="1:20" ht="15.75" customHeight="1" x14ac:dyDescent="0.2">
      <c r="A949" s="317"/>
      <c r="B949" s="264"/>
      <c r="C949" s="264"/>
      <c r="D949" s="264"/>
      <c r="E949" s="264"/>
      <c r="F949" s="264"/>
      <c r="G949" s="264"/>
      <c r="H949" s="264"/>
      <c r="I949" s="286">
        <f t="shared" ca="1" si="783"/>
        <v>6.6800702726028158E-2</v>
      </c>
      <c r="J949" s="286">
        <f t="shared" ca="1" si="784"/>
        <v>2.9072079034048702E-2</v>
      </c>
      <c r="K949" s="264">
        <f t="shared" ref="K949:M949" ca="1" si="968">RAND()</f>
        <v>0.80638101334185319</v>
      </c>
      <c r="L949" s="264">
        <f t="shared" ca="1" si="968"/>
        <v>0.14371945135029851</v>
      </c>
      <c r="M949" s="264">
        <f t="shared" ca="1" si="968"/>
        <v>0.3716676399210207</v>
      </c>
      <c r="N949" s="287">
        <f t="shared" ca="1" si="786"/>
        <v>5123294.4020789387</v>
      </c>
      <c r="O949" s="288">
        <f ca="1">(N949-Assumptions!$C$22)/Assumptions!$C$25</f>
        <v>381.345925528279</v>
      </c>
      <c r="P949" s="11"/>
      <c r="Q949" s="11"/>
      <c r="R949" s="11"/>
      <c r="S949" s="11"/>
      <c r="T949" s="11"/>
    </row>
    <row r="950" spans="1:20" ht="15.75" customHeight="1" x14ac:dyDescent="0.2">
      <c r="A950" s="289"/>
      <c r="B950" s="270"/>
      <c r="C950" s="270"/>
      <c r="D950" s="270"/>
      <c r="E950" s="270"/>
      <c r="F950" s="270"/>
      <c r="G950" s="270"/>
      <c r="H950" s="270"/>
      <c r="I950" s="290">
        <f t="shared" ca="1" si="783"/>
        <v>8.8002850522792234E-2</v>
      </c>
      <c r="J950" s="290">
        <f t="shared" ca="1" si="784"/>
        <v>3.4079605526437629E-2</v>
      </c>
      <c r="K950" s="270">
        <f t="shared" ref="K950:M950" ca="1" si="969">RAND()</f>
        <v>0.92842547916820806</v>
      </c>
      <c r="L950" s="270">
        <f t="shared" ca="1" si="969"/>
        <v>0.57211812430684905</v>
      </c>
      <c r="M950" s="270">
        <f t="shared" ca="1" si="969"/>
        <v>0.70353878044871532</v>
      </c>
      <c r="N950" s="291">
        <f t="shared" ca="1" si="786"/>
        <v>4025007.6204923205</v>
      </c>
      <c r="O950" s="292">
        <f ca="1">(N950-Assumptions!$C$22)/Assumptions!$C$25</f>
        <v>299.38422540987466</v>
      </c>
      <c r="P950" s="11"/>
      <c r="Q950" s="11"/>
      <c r="R950" s="11"/>
      <c r="S950" s="11"/>
      <c r="T950" s="11"/>
    </row>
    <row r="951" spans="1:20" ht="15.75" customHeight="1" x14ac:dyDescent="0.2">
      <c r="A951" s="317"/>
      <c r="B951" s="264"/>
      <c r="C951" s="264"/>
      <c r="D951" s="264"/>
      <c r="E951" s="264"/>
      <c r="F951" s="264"/>
      <c r="G951" s="264"/>
      <c r="H951" s="264"/>
      <c r="I951" s="286">
        <f t="shared" ca="1" si="783"/>
        <v>0.12155840417692307</v>
      </c>
      <c r="J951" s="286">
        <f t="shared" ca="1" si="784"/>
        <v>5.0630466607412584E-2</v>
      </c>
      <c r="K951" s="264">
        <f t="shared" ref="K951:M951" ca="1" si="970">RAND()</f>
        <v>0.91134116613750615</v>
      </c>
      <c r="L951" s="264">
        <f t="shared" ca="1" si="970"/>
        <v>0.35616093246575165</v>
      </c>
      <c r="M951" s="264">
        <f t="shared" ca="1" si="970"/>
        <v>0.94276887120227215</v>
      </c>
      <c r="N951" s="287">
        <f t="shared" ca="1" si="786"/>
        <v>3095518.5823085145</v>
      </c>
      <c r="O951" s="288">
        <f ca="1">(N951-Assumptions!$C$22)/Assumptions!$C$25</f>
        <v>230.01937181406825</v>
      </c>
      <c r="P951" s="11"/>
      <c r="Q951" s="11"/>
      <c r="R951" s="11"/>
      <c r="S951" s="11"/>
      <c r="T951" s="11"/>
    </row>
    <row r="952" spans="1:20" ht="15.75" customHeight="1" x14ac:dyDescent="0.2">
      <c r="A952" s="289"/>
      <c r="B952" s="270"/>
      <c r="C952" s="270"/>
      <c r="D952" s="270"/>
      <c r="E952" s="270"/>
      <c r="F952" s="270"/>
      <c r="G952" s="270"/>
      <c r="H952" s="270"/>
      <c r="I952" s="290">
        <f t="shared" ca="1" si="783"/>
        <v>0.11156494482116172</v>
      </c>
      <c r="J952" s="290">
        <f t="shared" ca="1" si="784"/>
        <v>3.5087854695141925E-2</v>
      </c>
      <c r="K952" s="270">
        <f t="shared" ref="K952:M952" ca="1" si="971">RAND()</f>
        <v>0.24130056806420375</v>
      </c>
      <c r="L952" s="270">
        <f t="shared" ca="1" si="971"/>
        <v>0.41643865818115333</v>
      </c>
      <c r="M952" s="270">
        <f t="shared" ca="1" si="971"/>
        <v>0.46520630938509844</v>
      </c>
      <c r="N952" s="291">
        <f t="shared" ca="1" si="786"/>
        <v>1459530.8123430039</v>
      </c>
      <c r="O952" s="292">
        <f ca="1">(N952-Assumptions!$C$22)/Assumptions!$C$25</f>
        <v>107.93073226440328</v>
      </c>
      <c r="P952" s="11"/>
      <c r="Q952" s="11"/>
      <c r="R952" s="11"/>
      <c r="S952" s="11"/>
      <c r="T952" s="11"/>
    </row>
    <row r="953" spans="1:20" ht="15.75" customHeight="1" x14ac:dyDescent="0.2">
      <c r="A953" s="317"/>
      <c r="B953" s="264"/>
      <c r="C953" s="264"/>
      <c r="D953" s="264"/>
      <c r="E953" s="264"/>
      <c r="F953" s="264"/>
      <c r="G953" s="264"/>
      <c r="H953" s="264"/>
      <c r="I953" s="286">
        <f t="shared" ca="1" si="783"/>
        <v>9.6067070313544528E-2</v>
      </c>
      <c r="J953" s="286">
        <f t="shared" ca="1" si="784"/>
        <v>0.02</v>
      </c>
      <c r="K953" s="264">
        <f t="shared" ref="K953:M953" ca="1" si="972">RAND()</f>
        <v>0.27858263942798756</v>
      </c>
      <c r="L953" s="264">
        <f t="shared" ca="1" si="972"/>
        <v>0.39556183788639043</v>
      </c>
      <c r="M953" s="264">
        <f t="shared" ca="1" si="972"/>
        <v>0.6625134692508321</v>
      </c>
      <c r="N953" s="287">
        <f t="shared" ca="1" si="786"/>
        <v>1483434.8396322636</v>
      </c>
      <c r="O953" s="288">
        <f ca="1">(N953-Assumptions!$C$22)/Assumptions!$C$25</f>
        <v>109.71461489793012</v>
      </c>
      <c r="P953" s="11"/>
      <c r="Q953" s="11"/>
      <c r="R953" s="11"/>
      <c r="S953" s="11"/>
      <c r="T953" s="11"/>
    </row>
    <row r="954" spans="1:20" ht="15.75" customHeight="1" x14ac:dyDescent="0.2">
      <c r="A954" s="289"/>
      <c r="B954" s="270"/>
      <c r="C954" s="270"/>
      <c r="D954" s="270"/>
      <c r="E954" s="270"/>
      <c r="F954" s="270"/>
      <c r="G954" s="270"/>
      <c r="H954" s="270"/>
      <c r="I954" s="290">
        <f t="shared" ca="1" si="783"/>
        <v>0.13637317254432696</v>
      </c>
      <c r="J954" s="290">
        <f t="shared" ca="1" si="784"/>
        <v>5.416561617326264E-2</v>
      </c>
      <c r="K954" s="270">
        <f t="shared" ref="K954:M954" ca="1" si="973">RAND()</f>
        <v>0.81503900497628257</v>
      </c>
      <c r="L954" s="270">
        <f t="shared" ca="1" si="973"/>
        <v>0.49694443411697431</v>
      </c>
      <c r="M954" s="270">
        <f t="shared" ca="1" si="973"/>
        <v>0.21439238596095411</v>
      </c>
      <c r="N954" s="291">
        <f t="shared" ca="1" si="786"/>
        <v>2625325.5635434152</v>
      </c>
      <c r="O954" s="292">
        <f ca="1">(N954-Assumptions!$C$22)/Assumptions!$C$25</f>
        <v>194.93034056294144</v>
      </c>
      <c r="P954" s="11"/>
      <c r="Q954" s="11"/>
      <c r="R954" s="11"/>
      <c r="S954" s="11"/>
      <c r="T954" s="11"/>
    </row>
    <row r="955" spans="1:20" ht="15.75" customHeight="1" x14ac:dyDescent="0.2">
      <c r="A955" s="317"/>
      <c r="B955" s="264"/>
      <c r="C955" s="264"/>
      <c r="D955" s="264"/>
      <c r="E955" s="264"/>
      <c r="F955" s="264"/>
      <c r="G955" s="264"/>
      <c r="H955" s="264"/>
      <c r="I955" s="286">
        <f t="shared" ca="1" si="783"/>
        <v>7.5383098151110994E-2</v>
      </c>
      <c r="J955" s="286">
        <f t="shared" ca="1" si="784"/>
        <v>2.8118501175531108E-2</v>
      </c>
      <c r="K955" s="264">
        <f t="shared" ref="K955:M955" ca="1" si="974">RAND()</f>
        <v>0.80490740283349249</v>
      </c>
      <c r="L955" s="264">
        <f t="shared" ca="1" si="974"/>
        <v>0.80651789003396934</v>
      </c>
      <c r="M955" s="264">
        <f t="shared" ca="1" si="974"/>
        <v>0.78973237288949227</v>
      </c>
      <c r="N955" s="287">
        <f t="shared" ca="1" si="786"/>
        <v>5218399.4762099618</v>
      </c>
      <c r="O955" s="288">
        <f ca="1">(N955-Assumptions!$C$22)/Assumptions!$C$25</f>
        <v>388.44331912014638</v>
      </c>
      <c r="P955" s="11"/>
      <c r="Q955" s="11"/>
      <c r="R955" s="11"/>
      <c r="S955" s="11"/>
      <c r="T955" s="11"/>
    </row>
    <row r="956" spans="1:20" ht="15.75" customHeight="1" x14ac:dyDescent="0.2">
      <c r="A956" s="289"/>
      <c r="B956" s="270"/>
      <c r="C956" s="270"/>
      <c r="D956" s="270"/>
      <c r="E956" s="270"/>
      <c r="F956" s="270"/>
      <c r="G956" s="270"/>
      <c r="H956" s="270"/>
      <c r="I956" s="290">
        <f t="shared" ca="1" si="783"/>
        <v>0.11248117677184893</v>
      </c>
      <c r="J956" s="290">
        <f t="shared" ca="1" si="784"/>
        <v>3.9549781208361563E-2</v>
      </c>
      <c r="K956" s="270">
        <f t="shared" ref="K956:M956" ca="1" si="975">RAND()</f>
        <v>0.99961295157115415</v>
      </c>
      <c r="L956" s="270">
        <f t="shared" ca="1" si="975"/>
        <v>0.94597961913324391</v>
      </c>
      <c r="M956" s="270">
        <f t="shared" ca="1" si="975"/>
        <v>0.27470193238708629</v>
      </c>
      <c r="N956" s="291">
        <f t="shared" ca="1" si="786"/>
        <v>3365158.0835634191</v>
      </c>
      <c r="O956" s="292">
        <f ca="1">(N956-Assumptions!$C$22)/Assumptions!$C$25</f>
        <v>250.14172265398651</v>
      </c>
      <c r="P956" s="11"/>
      <c r="Q956" s="11"/>
      <c r="R956" s="11"/>
      <c r="S956" s="11"/>
      <c r="T956" s="11"/>
    </row>
    <row r="957" spans="1:20" ht="15.75" customHeight="1" x14ac:dyDescent="0.2">
      <c r="A957" s="317"/>
      <c r="B957" s="264"/>
      <c r="C957" s="264"/>
      <c r="D957" s="264"/>
      <c r="E957" s="264"/>
      <c r="F957" s="264"/>
      <c r="G957" s="264"/>
      <c r="H957" s="264"/>
      <c r="I957" s="286">
        <f t="shared" ca="1" si="783"/>
        <v>8.7145214579153696E-2</v>
      </c>
      <c r="J957" s="286">
        <f t="shared" ca="1" si="784"/>
        <v>5.5E-2</v>
      </c>
      <c r="K957" s="264">
        <f t="shared" ref="K957:M957" ca="1" si="976">RAND()</f>
        <v>0.91626649780356462</v>
      </c>
      <c r="L957" s="264">
        <f t="shared" ca="1" si="976"/>
        <v>0.82100835976883124</v>
      </c>
      <c r="M957" s="264">
        <f t="shared" ca="1" si="976"/>
        <v>0.55522048659639955</v>
      </c>
      <c r="N957" s="287">
        <f t="shared" ca="1" si="786"/>
        <v>7634905.4918174474</v>
      </c>
      <c r="O957" s="288">
        <f ca="1">(N957-Assumptions!$C$22)/Assumptions!$C$25</f>
        <v>568.77958894160054</v>
      </c>
      <c r="P957" s="11"/>
      <c r="Q957" s="11"/>
      <c r="R957" s="11"/>
      <c r="S957" s="11"/>
      <c r="T957" s="11"/>
    </row>
    <row r="958" spans="1:20" ht="15.75" customHeight="1" x14ac:dyDescent="0.2">
      <c r="A958" s="289"/>
      <c r="B958" s="270"/>
      <c r="C958" s="270"/>
      <c r="D958" s="270"/>
      <c r="E958" s="270"/>
      <c r="F958" s="270"/>
      <c r="G958" s="270"/>
      <c r="H958" s="270"/>
      <c r="I958" s="290">
        <f t="shared" ca="1" si="783"/>
        <v>7.148862338718881E-2</v>
      </c>
      <c r="J958" s="290">
        <f t="shared" ca="1" si="784"/>
        <v>3.3536063467163958E-2</v>
      </c>
      <c r="K958" s="270">
        <f t="shared" ref="K958:M958" ca="1" si="977">RAND()</f>
        <v>0.30824689579174402</v>
      </c>
      <c r="L958" s="270">
        <f t="shared" ca="1" si="977"/>
        <v>0.44058535068218729</v>
      </c>
      <c r="M958" s="270">
        <f t="shared" ca="1" si="977"/>
        <v>1.4192131255176599E-2</v>
      </c>
      <c r="N958" s="291">
        <f t="shared" ca="1" si="786"/>
        <v>2941057.7234439608</v>
      </c>
      <c r="O958" s="292">
        <f ca="1">(N958-Assumptions!$C$22)/Assumptions!$C$25</f>
        <v>218.49244204805677</v>
      </c>
      <c r="P958" s="11"/>
      <c r="Q958" s="11"/>
      <c r="R958" s="11"/>
      <c r="S958" s="11"/>
      <c r="T958" s="11"/>
    </row>
    <row r="959" spans="1:20" ht="15.75" customHeight="1" x14ac:dyDescent="0.2">
      <c r="A959" s="317"/>
      <c r="B959" s="264"/>
      <c r="C959" s="264"/>
      <c r="D959" s="264"/>
      <c r="E959" s="264"/>
      <c r="F959" s="264"/>
      <c r="G959" s="264"/>
      <c r="H959" s="264"/>
      <c r="I959" s="286">
        <f t="shared" ca="1" si="783"/>
        <v>8.1339849187746213E-2</v>
      </c>
      <c r="J959" s="286">
        <f t="shared" ca="1" si="784"/>
        <v>2.3812627859977471E-2</v>
      </c>
      <c r="K959" s="264">
        <f t="shared" ref="K959:M959" ca="1" si="978">RAND()</f>
        <v>0.27910418434539352</v>
      </c>
      <c r="L959" s="264">
        <f t="shared" ca="1" si="978"/>
        <v>0.32221650763030751</v>
      </c>
      <c r="M959" s="264">
        <f t="shared" ca="1" si="978"/>
        <v>0.45929330621474485</v>
      </c>
      <c r="N959" s="287">
        <f t="shared" ca="1" si="786"/>
        <v>1940310.4634810307</v>
      </c>
      <c r="O959" s="288">
        <f ca="1">(N959-Assumptions!$C$22)/Assumptions!$C$25</f>
        <v>143.80981070753961</v>
      </c>
      <c r="P959" s="11"/>
      <c r="Q959" s="11"/>
      <c r="R959" s="11"/>
      <c r="S959" s="11"/>
      <c r="T959" s="11"/>
    </row>
    <row r="960" spans="1:20" ht="15.75" customHeight="1" x14ac:dyDescent="0.2">
      <c r="A960" s="289"/>
      <c r="B960" s="270"/>
      <c r="C960" s="270"/>
      <c r="D960" s="270"/>
      <c r="E960" s="270"/>
      <c r="F960" s="270"/>
      <c r="G960" s="270"/>
      <c r="H960" s="270"/>
      <c r="I960" s="290">
        <f t="shared" ca="1" si="783"/>
        <v>8.2072807529628547E-2</v>
      </c>
      <c r="J960" s="290">
        <f t="shared" ca="1" si="784"/>
        <v>3.2888865402024611E-2</v>
      </c>
      <c r="K960" s="270">
        <f t="shared" ref="K960:M960" ca="1" si="979">RAND()</f>
        <v>0.9483852497410078</v>
      </c>
      <c r="L960" s="270">
        <f t="shared" ca="1" si="979"/>
        <v>0.13702249827227919</v>
      </c>
      <c r="M960" s="270">
        <f t="shared" ca="1" si="979"/>
        <v>0.62045608949449771</v>
      </c>
      <c r="N960" s="291">
        <f t="shared" ca="1" si="786"/>
        <v>3954841.9854028379</v>
      </c>
      <c r="O960" s="292">
        <f ca="1">(N960-Assumptions!$C$22)/Assumptions!$C$25</f>
        <v>294.14798398528643</v>
      </c>
      <c r="P960" s="11"/>
      <c r="Q960" s="11"/>
      <c r="R960" s="11"/>
      <c r="S960" s="11"/>
      <c r="T960" s="11"/>
    </row>
    <row r="961" spans="1:20" ht="15.75" customHeight="1" x14ac:dyDescent="0.2">
      <c r="A961" s="317"/>
      <c r="B961" s="264"/>
      <c r="C961" s="264"/>
      <c r="D961" s="264"/>
      <c r="E961" s="264"/>
      <c r="F961" s="264"/>
      <c r="G961" s="264"/>
      <c r="H961" s="264"/>
      <c r="I961" s="286">
        <f t="shared" ca="1" si="783"/>
        <v>7.1203789766240783E-2</v>
      </c>
      <c r="J961" s="286">
        <f t="shared" ca="1" si="784"/>
        <v>4.5936968595733318E-2</v>
      </c>
      <c r="K961" s="264">
        <f t="shared" ref="K961:M961" ca="1" si="980">RAND()</f>
        <v>0.76091492063697352</v>
      </c>
      <c r="L961" s="264">
        <f t="shared" ca="1" si="980"/>
        <v>0.10902242856636679</v>
      </c>
      <c r="M961" s="264">
        <f t="shared" ca="1" si="980"/>
        <v>0.44654861089548736</v>
      </c>
      <c r="N961" s="287">
        <f t="shared" ca="1" si="786"/>
        <v>3526122.9015671671</v>
      </c>
      <c r="O961" s="288">
        <f ca="1">(N961-Assumptions!$C$22)/Assumptions!$C$25</f>
        <v>262.15402250501245</v>
      </c>
      <c r="P961" s="11"/>
      <c r="Q961" s="11"/>
      <c r="R961" s="11"/>
      <c r="S961" s="11"/>
      <c r="T961" s="11"/>
    </row>
    <row r="962" spans="1:20" ht="15.75" customHeight="1" x14ac:dyDescent="0.2">
      <c r="A962" s="289"/>
      <c r="B962" s="270"/>
      <c r="C962" s="270"/>
      <c r="D962" s="270"/>
      <c r="E962" s="270"/>
      <c r="F962" s="270"/>
      <c r="G962" s="270"/>
      <c r="H962" s="270"/>
      <c r="I962" s="290">
        <f t="shared" ca="1" si="783"/>
        <v>0.11439593546612598</v>
      </c>
      <c r="J962" s="290">
        <f t="shared" ca="1" si="784"/>
        <v>2.855641342385256E-2</v>
      </c>
      <c r="K962" s="270">
        <f t="shared" ref="K962:M962" ca="1" si="981">RAND()</f>
        <v>0.97917127428664597</v>
      </c>
      <c r="L962" s="270">
        <f t="shared" ca="1" si="981"/>
        <v>0.86591242616999275</v>
      </c>
      <c r="M962" s="270">
        <f t="shared" ca="1" si="981"/>
        <v>3.8853823311303159E-2</v>
      </c>
      <c r="N962" s="291">
        <f t="shared" ca="1" si="786"/>
        <v>2859122.1093375375</v>
      </c>
      <c r="O962" s="292">
        <f ca="1">(N962-Assumptions!$C$22)/Assumptions!$C$25</f>
        <v>212.37784398041325</v>
      </c>
      <c r="P962" s="11"/>
      <c r="Q962" s="11"/>
      <c r="R962" s="11"/>
      <c r="S962" s="11"/>
      <c r="T962" s="11"/>
    </row>
    <row r="963" spans="1:20" ht="15.75" customHeight="1" x14ac:dyDescent="0.2">
      <c r="A963" s="317"/>
      <c r="B963" s="264"/>
      <c r="C963" s="264"/>
      <c r="D963" s="264"/>
      <c r="E963" s="264"/>
      <c r="F963" s="264"/>
      <c r="G963" s="264"/>
      <c r="H963" s="264"/>
      <c r="I963" s="286">
        <f t="shared" ca="1" si="783"/>
        <v>0.11068826639609741</v>
      </c>
      <c r="J963" s="286">
        <f t="shared" ca="1" si="784"/>
        <v>3.1498388201323752E-2</v>
      </c>
      <c r="K963" s="264">
        <f t="shared" ref="K963:M963" ca="1" si="982">RAND()</f>
        <v>0.47636481513881512</v>
      </c>
      <c r="L963" s="264">
        <f t="shared" ca="1" si="982"/>
        <v>0.9382424250340865</v>
      </c>
      <c r="M963" s="264">
        <f t="shared" ca="1" si="982"/>
        <v>0.8989894683527283</v>
      </c>
      <c r="N963" s="287">
        <f t="shared" ca="1" si="786"/>
        <v>1798773.0448347803</v>
      </c>
      <c r="O963" s="288">
        <f ca="1">(N963-Assumptions!$C$22)/Assumptions!$C$25</f>
        <v>133.24731677871495</v>
      </c>
      <c r="P963" s="11"/>
      <c r="Q963" s="11"/>
      <c r="R963" s="11"/>
      <c r="S963" s="11"/>
      <c r="T963" s="11"/>
    </row>
    <row r="964" spans="1:20" ht="15.75" customHeight="1" x14ac:dyDescent="0.2">
      <c r="A964" s="289"/>
      <c r="B964" s="270"/>
      <c r="C964" s="270"/>
      <c r="D964" s="270"/>
      <c r="E964" s="270"/>
      <c r="F964" s="270"/>
      <c r="G964" s="270"/>
      <c r="H964" s="270"/>
      <c r="I964" s="290">
        <f t="shared" ca="1" si="783"/>
        <v>7.3755556714941065E-2</v>
      </c>
      <c r="J964" s="290">
        <f t="shared" ca="1" si="784"/>
        <v>4.2881486685517917E-2</v>
      </c>
      <c r="K964" s="270">
        <f t="shared" ref="K964:M964" ca="1" si="983">RAND()</f>
        <v>0.18773120200879367</v>
      </c>
      <c r="L964" s="270">
        <f t="shared" ca="1" si="983"/>
        <v>0.87577213920855734</v>
      </c>
      <c r="M964" s="270">
        <f t="shared" ca="1" si="983"/>
        <v>7.49473766619565E-2</v>
      </c>
      <c r="N964" s="291">
        <f t="shared" ca="1" si="786"/>
        <v>2217140.2641888657</v>
      </c>
      <c r="O964" s="292">
        <f ca="1">(N964-Assumptions!$C$22)/Assumptions!$C$25</f>
        <v>164.46875105887057</v>
      </c>
      <c r="P964" s="11"/>
      <c r="Q964" s="11"/>
      <c r="R964" s="11"/>
      <c r="S964" s="11"/>
      <c r="T964" s="11"/>
    </row>
    <row r="965" spans="1:20" ht="15.75" customHeight="1" x14ac:dyDescent="0.2">
      <c r="A965" s="317"/>
      <c r="B965" s="264"/>
      <c r="C965" s="264"/>
      <c r="D965" s="264"/>
      <c r="E965" s="264"/>
      <c r="F965" s="264"/>
      <c r="G965" s="264"/>
      <c r="H965" s="264"/>
      <c r="I965" s="286">
        <f t="shared" ca="1" si="783"/>
        <v>9.2877185836418602E-2</v>
      </c>
      <c r="J965" s="286">
        <f t="shared" ca="1" si="784"/>
        <v>3.7518179430996924E-2</v>
      </c>
      <c r="K965" s="264">
        <f t="shared" ref="K965:M965" ca="1" si="984">RAND()</f>
        <v>0.98731158976130073</v>
      </c>
      <c r="L965" s="264">
        <f t="shared" ca="1" si="984"/>
        <v>0.44783904038417888</v>
      </c>
      <c r="M965" s="264">
        <f t="shared" ca="1" si="984"/>
        <v>0.38198022039263202</v>
      </c>
      <c r="N965" s="287">
        <f t="shared" ca="1" si="786"/>
        <v>3898581.5185486176</v>
      </c>
      <c r="O965" s="288">
        <f ca="1">(N965-Assumptions!$C$22)/Assumptions!$C$25</f>
        <v>289.94944168273264</v>
      </c>
      <c r="P965" s="11"/>
      <c r="Q965" s="11"/>
      <c r="R965" s="11"/>
      <c r="S965" s="11"/>
      <c r="T965" s="11"/>
    </row>
    <row r="966" spans="1:20" ht="15.75" customHeight="1" x14ac:dyDescent="0.2">
      <c r="A966" s="289"/>
      <c r="B966" s="270"/>
      <c r="C966" s="270"/>
      <c r="D966" s="270"/>
      <c r="E966" s="270"/>
      <c r="F966" s="270"/>
      <c r="G966" s="270"/>
      <c r="H966" s="270"/>
      <c r="I966" s="290">
        <f t="shared" ca="1" si="783"/>
        <v>0.11096667034151285</v>
      </c>
      <c r="J966" s="290">
        <f t="shared" ca="1" si="784"/>
        <v>4.282180761541321E-2</v>
      </c>
      <c r="K966" s="270">
        <f t="shared" ref="K966:M966" ca="1" si="985">RAND()</f>
        <v>0.399529626333198</v>
      </c>
      <c r="L966" s="270">
        <f t="shared" ca="1" si="985"/>
        <v>0.4747973717784143</v>
      </c>
      <c r="M966" s="270">
        <f t="shared" ca="1" si="985"/>
        <v>0.30643311635839399</v>
      </c>
      <c r="N966" s="291">
        <f t="shared" ca="1" si="786"/>
        <v>1637990.9653043856</v>
      </c>
      <c r="O966" s="292">
        <f ca="1">(N966-Assumptions!$C$22)/Assumptions!$C$25</f>
        <v>121.24865412719296</v>
      </c>
      <c r="P966" s="11"/>
      <c r="Q966" s="11"/>
      <c r="R966" s="11"/>
      <c r="S966" s="11"/>
      <c r="T966" s="11"/>
    </row>
    <row r="967" spans="1:20" ht="15.75" customHeight="1" x14ac:dyDescent="0.2">
      <c r="A967" s="317"/>
      <c r="B967" s="264"/>
      <c r="C967" s="264"/>
      <c r="D967" s="264"/>
      <c r="E967" s="264"/>
      <c r="F967" s="264"/>
      <c r="G967" s="264"/>
      <c r="H967" s="264"/>
      <c r="I967" s="286">
        <f t="shared" ca="1" si="783"/>
        <v>9.6636953270505949E-2</v>
      </c>
      <c r="J967" s="286">
        <f t="shared" ca="1" si="784"/>
        <v>3.6181220563770433E-2</v>
      </c>
      <c r="K967" s="264">
        <f t="shared" ref="K967:M967" ca="1" si="986">RAND()</f>
        <v>0.91404262886754284</v>
      </c>
      <c r="L967" s="264">
        <f t="shared" ca="1" si="986"/>
        <v>0.64558805260722074</v>
      </c>
      <c r="M967" s="264">
        <f t="shared" ca="1" si="986"/>
        <v>0.797277610109418</v>
      </c>
      <c r="N967" s="287">
        <f t="shared" ca="1" si="786"/>
        <v>3590089.1828546245</v>
      </c>
      <c r="O967" s="288">
        <f ca="1">(N967-Assumptions!$C$22)/Assumptions!$C$25</f>
        <v>266.92762558616602</v>
      </c>
      <c r="P967" s="11"/>
      <c r="Q967" s="11"/>
      <c r="R967" s="11"/>
      <c r="S967" s="11"/>
      <c r="T967" s="11"/>
    </row>
    <row r="968" spans="1:20" ht="15.75" customHeight="1" x14ac:dyDescent="0.2">
      <c r="A968" s="289"/>
      <c r="B968" s="270"/>
      <c r="C968" s="270"/>
      <c r="D968" s="270"/>
      <c r="E968" s="270"/>
      <c r="F968" s="270"/>
      <c r="G968" s="270"/>
      <c r="H968" s="270"/>
      <c r="I968" s="290">
        <f t="shared" ca="1" si="783"/>
        <v>0.10830199767962949</v>
      </c>
      <c r="J968" s="290">
        <f t="shared" ca="1" si="784"/>
        <v>3.6444691210617275E-2</v>
      </c>
      <c r="K968" s="270">
        <f t="shared" ref="K968:M968" ca="1" si="987">RAND()</f>
        <v>0.12201944080802585</v>
      </c>
      <c r="L968" s="270">
        <f t="shared" ca="1" si="987"/>
        <v>0.42793885232764173</v>
      </c>
      <c r="M968" s="270">
        <f t="shared" ca="1" si="987"/>
        <v>1.5881245623404094E-2</v>
      </c>
      <c r="N968" s="291">
        <f t="shared" ca="1" si="786"/>
        <v>540627.9419857508</v>
      </c>
      <c r="O968" s="292">
        <f ca="1">(N968-Assumptions!$C$22)/Assumptions!$C$25</f>
        <v>39.355891192966475</v>
      </c>
      <c r="P968" s="11"/>
      <c r="Q968" s="11"/>
      <c r="R968" s="11"/>
      <c r="S968" s="11"/>
      <c r="T968" s="11"/>
    </row>
    <row r="969" spans="1:20" ht="15.75" customHeight="1" x14ac:dyDescent="0.2">
      <c r="A969" s="317"/>
      <c r="B969" s="264"/>
      <c r="C969" s="264"/>
      <c r="D969" s="264"/>
      <c r="E969" s="264"/>
      <c r="F969" s="264"/>
      <c r="G969" s="264"/>
      <c r="H969" s="264"/>
      <c r="I969" s="286">
        <f t="shared" ca="1" si="783"/>
        <v>9.8004160400650353E-2</v>
      </c>
      <c r="J969" s="286">
        <f t="shared" ca="1" si="784"/>
        <v>3.3188967853145512E-2</v>
      </c>
      <c r="K969" s="264">
        <f t="shared" ref="K969:M969" ca="1" si="988">RAND()</f>
        <v>0.34918379315711701</v>
      </c>
      <c r="L969" s="264">
        <f t="shared" ca="1" si="988"/>
        <v>0.84051510420232523</v>
      </c>
      <c r="M969" s="264">
        <f t="shared" ca="1" si="988"/>
        <v>0.77145158586897566</v>
      </c>
      <c r="N969" s="287">
        <f t="shared" ca="1" si="786"/>
        <v>2197704.1604266902</v>
      </c>
      <c r="O969" s="288">
        <f ca="1">(N969-Assumptions!$C$22)/Assumptions!$C$25</f>
        <v>163.0182955542306</v>
      </c>
      <c r="P969" s="11"/>
      <c r="Q969" s="11"/>
      <c r="R969" s="11"/>
      <c r="S969" s="11"/>
      <c r="T969" s="11"/>
    </row>
    <row r="970" spans="1:20" ht="15.75" customHeight="1" x14ac:dyDescent="0.2">
      <c r="A970" s="289"/>
      <c r="B970" s="270"/>
      <c r="C970" s="270"/>
      <c r="D970" s="270"/>
      <c r="E970" s="270"/>
      <c r="F970" s="270"/>
      <c r="G970" s="270"/>
      <c r="H970" s="270"/>
      <c r="I970" s="290">
        <f t="shared" ca="1" si="783"/>
        <v>0.10498544830063815</v>
      </c>
      <c r="J970" s="290">
        <f t="shared" ca="1" si="784"/>
        <v>3.9572767496485986E-2</v>
      </c>
      <c r="K970" s="270">
        <f t="shared" ref="K970:M970" ca="1" si="989">RAND()</f>
        <v>0.15196291701889431</v>
      </c>
      <c r="L970" s="270">
        <f t="shared" ca="1" si="989"/>
        <v>0.59059841909921318</v>
      </c>
      <c r="M970" s="270">
        <f t="shared" ca="1" si="989"/>
        <v>0.11513879376077318</v>
      </c>
      <c r="N970" s="291">
        <f t="shared" ca="1" si="786"/>
        <v>593891.9982395143</v>
      </c>
      <c r="O970" s="292">
        <f ca="1">(N970-Assumptions!$C$22)/Assumptions!$C$25</f>
        <v>43.330820764142857</v>
      </c>
      <c r="P970" s="11"/>
      <c r="Q970" s="11"/>
      <c r="R970" s="11"/>
      <c r="S970" s="11"/>
      <c r="T970" s="11"/>
    </row>
    <row r="971" spans="1:20" ht="15.75" customHeight="1" x14ac:dyDescent="0.2">
      <c r="A971" s="317"/>
      <c r="B971" s="264"/>
      <c r="C971" s="264"/>
      <c r="D971" s="264"/>
      <c r="E971" s="264"/>
      <c r="F971" s="264"/>
      <c r="G971" s="264"/>
      <c r="H971" s="264"/>
      <c r="I971" s="286">
        <f t="shared" ca="1" si="783"/>
        <v>6.3519407720934229E-2</v>
      </c>
      <c r="J971" s="286">
        <f t="shared" ca="1" si="784"/>
        <v>4.3330833102537519E-2</v>
      </c>
      <c r="K971" s="264">
        <f t="shared" ref="K971:M971" ca="1" si="990">RAND()</f>
        <v>0.99411568526408334</v>
      </c>
      <c r="L971" s="264">
        <f t="shared" ca="1" si="990"/>
        <v>0.55105513946066764</v>
      </c>
      <c r="M971" s="264">
        <f t="shared" ca="1" si="990"/>
        <v>0.80755058925511591</v>
      </c>
      <c r="N971" s="287">
        <f t="shared" ca="1" si="786"/>
        <v>8681658.8812800664</v>
      </c>
      <c r="O971" s="288">
        <f ca="1">(N971-Assumptions!$C$22)/Assumptions!$C$25</f>
        <v>646.89551352836315</v>
      </c>
      <c r="P971" s="11"/>
      <c r="Q971" s="11"/>
      <c r="R971" s="11"/>
      <c r="S971" s="11"/>
      <c r="T971" s="11"/>
    </row>
    <row r="972" spans="1:20" ht="15.75" customHeight="1" x14ac:dyDescent="0.2">
      <c r="A972" s="289"/>
      <c r="B972" s="270"/>
      <c r="C972" s="270"/>
      <c r="D972" s="270"/>
      <c r="E972" s="270"/>
      <c r="F972" s="270"/>
      <c r="G972" s="270"/>
      <c r="H972" s="270"/>
      <c r="I972" s="290">
        <f t="shared" ca="1" si="783"/>
        <v>7.6757256815422045E-2</v>
      </c>
      <c r="J972" s="290">
        <f t="shared" ca="1" si="784"/>
        <v>3.7583151849681168E-2</v>
      </c>
      <c r="K972" s="270">
        <f t="shared" ref="K972:M972" ca="1" si="991">RAND()</f>
        <v>0.7715414260997856</v>
      </c>
      <c r="L972" s="270">
        <f t="shared" ca="1" si="991"/>
        <v>0.23844870269920082</v>
      </c>
      <c r="M972" s="270">
        <f t="shared" ca="1" si="991"/>
        <v>0.65063698599812936</v>
      </c>
      <c r="N972" s="291">
        <f t="shared" ca="1" si="786"/>
        <v>2305446.152061963</v>
      </c>
      <c r="O972" s="292">
        <f ca="1">(N972-Assumptions!$C$22)/Assumptions!$C$25</f>
        <v>171.05874269119127</v>
      </c>
      <c r="P972" s="11"/>
      <c r="Q972" s="11"/>
      <c r="R972" s="11"/>
      <c r="S972" s="11"/>
      <c r="T972" s="11"/>
    </row>
    <row r="973" spans="1:20" ht="15.75" customHeight="1" x14ac:dyDescent="0.2">
      <c r="A973" s="317"/>
      <c r="B973" s="264"/>
      <c r="C973" s="264"/>
      <c r="D973" s="264"/>
      <c r="E973" s="264"/>
      <c r="F973" s="264"/>
      <c r="G973" s="264"/>
      <c r="H973" s="264"/>
      <c r="I973" s="286">
        <f t="shared" ca="1" si="783"/>
        <v>9.7131978432735272E-2</v>
      </c>
      <c r="J973" s="286">
        <f t="shared" ca="1" si="784"/>
        <v>3.4942199041737808E-2</v>
      </c>
      <c r="K973" s="264">
        <f t="shared" ref="K973:M973" ca="1" si="992">RAND()</f>
        <v>5.9064307477467715E-3</v>
      </c>
      <c r="L973" s="264">
        <f t="shared" ca="1" si="992"/>
        <v>0.13589938491803499</v>
      </c>
      <c r="M973" s="264">
        <f t="shared" ca="1" si="992"/>
        <v>0.55565500203141927</v>
      </c>
      <c r="N973" s="287">
        <f t="shared" ca="1" si="786"/>
        <v>262443.68728559627</v>
      </c>
      <c r="O973" s="288">
        <f ca="1">(N973-Assumptions!$C$22)/Assumptions!$C$25</f>
        <v>18.595872185492258</v>
      </c>
      <c r="P973" s="11"/>
      <c r="Q973" s="11"/>
      <c r="R973" s="11"/>
      <c r="S973" s="11"/>
      <c r="T973" s="11"/>
    </row>
    <row r="974" spans="1:20" ht="15.75" customHeight="1" x14ac:dyDescent="0.2">
      <c r="A974" s="289"/>
      <c r="B974" s="270"/>
      <c r="C974" s="270"/>
      <c r="D974" s="270"/>
      <c r="E974" s="270"/>
      <c r="F974" s="270"/>
      <c r="G974" s="270"/>
      <c r="H974" s="270"/>
      <c r="I974" s="290">
        <f t="shared" ca="1" si="783"/>
        <v>8.4281081867310648E-2</v>
      </c>
      <c r="J974" s="290">
        <f t="shared" ca="1" si="784"/>
        <v>2.9077282007359352E-2</v>
      </c>
      <c r="K974" s="270">
        <f t="shared" ref="K974:M974" ca="1" si="993">RAND()</f>
        <v>0.31307651452855789</v>
      </c>
      <c r="L974" s="270">
        <f t="shared" ca="1" si="993"/>
        <v>0.72153039116041107</v>
      </c>
      <c r="M974" s="270">
        <f t="shared" ca="1" si="993"/>
        <v>0.63974583581031752</v>
      </c>
      <c r="N974" s="291">
        <f t="shared" ca="1" si="786"/>
        <v>2044072.0120379156</v>
      </c>
      <c r="O974" s="292">
        <f ca="1">(N974-Assumptions!$C$22)/Assumptions!$C$25</f>
        <v>151.55320985357579</v>
      </c>
      <c r="P974" s="11"/>
      <c r="Q974" s="11"/>
      <c r="R974" s="11"/>
      <c r="S974" s="11"/>
      <c r="T974" s="11"/>
    </row>
    <row r="975" spans="1:20" ht="15.75" customHeight="1" x14ac:dyDescent="0.2">
      <c r="A975" s="317"/>
      <c r="B975" s="264"/>
      <c r="C975" s="264"/>
      <c r="D975" s="264"/>
      <c r="E975" s="264"/>
      <c r="F975" s="264"/>
      <c r="G975" s="264"/>
      <c r="H975" s="264"/>
      <c r="I975" s="286">
        <f t="shared" ca="1" si="783"/>
        <v>9.0608232666045257E-2</v>
      </c>
      <c r="J975" s="286">
        <f t="shared" ca="1" si="784"/>
        <v>3.8210395462415996E-2</v>
      </c>
      <c r="K975" s="264">
        <f t="shared" ref="K975:M975" ca="1" si="994">RAND()</f>
        <v>0.31591649543435407</v>
      </c>
      <c r="L975" s="264">
        <f t="shared" ca="1" si="994"/>
        <v>0.96836477725050452</v>
      </c>
      <c r="M975" s="264">
        <f t="shared" ca="1" si="994"/>
        <v>0.84463730925699998</v>
      </c>
      <c r="N975" s="287">
        <f t="shared" ca="1" si="786"/>
        <v>2718520.9528198265</v>
      </c>
      <c r="O975" s="288">
        <f ca="1">(N975-Assumptions!$C$22)/Assumptions!$C$25</f>
        <v>201.88522035968856</v>
      </c>
      <c r="P975" s="11"/>
      <c r="Q975" s="11"/>
      <c r="R975" s="11"/>
      <c r="S975" s="11"/>
      <c r="T975" s="11"/>
    </row>
    <row r="976" spans="1:20" ht="15.75" customHeight="1" x14ac:dyDescent="0.2">
      <c r="A976" s="289"/>
      <c r="B976" s="270"/>
      <c r="C976" s="270"/>
      <c r="D976" s="270"/>
      <c r="E976" s="270"/>
      <c r="F976" s="270"/>
      <c r="G976" s="270"/>
      <c r="H976" s="270"/>
      <c r="I976" s="290">
        <f t="shared" ca="1" si="783"/>
        <v>8.3157311646219909E-2</v>
      </c>
      <c r="J976" s="290">
        <f t="shared" ca="1" si="784"/>
        <v>5.5E-2</v>
      </c>
      <c r="K976" s="270">
        <f t="shared" ref="K976:M976" ca="1" si="995">RAND()</f>
        <v>0.51439758282107129</v>
      </c>
      <c r="L976" s="270">
        <f t="shared" ca="1" si="995"/>
        <v>0.48567872734278983</v>
      </c>
      <c r="M976" s="270">
        <f t="shared" ca="1" si="995"/>
        <v>0.66418484488825569</v>
      </c>
      <c r="N976" s="291">
        <f t="shared" ca="1" si="786"/>
        <v>4007504.1136612832</v>
      </c>
      <c r="O976" s="292">
        <f ca="1">(N976-Assumptions!$C$22)/Assumptions!$C$25</f>
        <v>298.0779935568122</v>
      </c>
      <c r="P976" s="11"/>
      <c r="Q976" s="11"/>
      <c r="R976" s="11"/>
      <c r="S976" s="11"/>
      <c r="T976" s="11"/>
    </row>
    <row r="977" spans="1:20" ht="15.75" customHeight="1" x14ac:dyDescent="0.2">
      <c r="A977" s="317"/>
      <c r="B977" s="264"/>
      <c r="C977" s="264"/>
      <c r="D977" s="264"/>
      <c r="E977" s="264"/>
      <c r="F977" s="264"/>
      <c r="G977" s="264"/>
      <c r="H977" s="264"/>
      <c r="I977" s="286">
        <f t="shared" ca="1" si="783"/>
        <v>9.521463361233104E-2</v>
      </c>
      <c r="J977" s="286">
        <f t="shared" ca="1" si="784"/>
        <v>2.9102533784360059E-2</v>
      </c>
      <c r="K977" s="264">
        <f t="shared" ref="K977:M977" ca="1" si="996">RAND()</f>
        <v>0.58756820529512654</v>
      </c>
      <c r="L977" s="264">
        <f t="shared" ca="1" si="996"/>
        <v>0.89478662341451576</v>
      </c>
      <c r="M977" s="264">
        <f t="shared" ca="1" si="996"/>
        <v>7.765646636156609E-2</v>
      </c>
      <c r="N977" s="287">
        <f t="shared" ca="1" si="786"/>
        <v>2136140.6749048405</v>
      </c>
      <c r="O977" s="288">
        <f ca="1">(N977-Assumptions!$C$22)/Assumptions!$C$25</f>
        <v>158.42400558991346</v>
      </c>
      <c r="P977" s="11"/>
      <c r="Q977" s="11"/>
      <c r="R977" s="11"/>
      <c r="S977" s="11"/>
      <c r="T977" s="11"/>
    </row>
    <row r="978" spans="1:20" ht="15.75" customHeight="1" x14ac:dyDescent="0.2">
      <c r="A978" s="289"/>
      <c r="B978" s="270"/>
      <c r="C978" s="270"/>
      <c r="D978" s="270"/>
      <c r="E978" s="270"/>
      <c r="F978" s="270"/>
      <c r="G978" s="270"/>
      <c r="H978" s="270"/>
      <c r="I978" s="290">
        <f t="shared" ca="1" si="783"/>
        <v>0.10868340950515717</v>
      </c>
      <c r="J978" s="290">
        <f t="shared" ca="1" si="784"/>
        <v>3.6993538808174457E-2</v>
      </c>
      <c r="K978" s="270">
        <f t="shared" ref="K978:M978" ca="1" si="997">RAND()</f>
        <v>0.97452610152742924</v>
      </c>
      <c r="L978" s="270">
        <f t="shared" ca="1" si="997"/>
        <v>0.87648482088892476</v>
      </c>
      <c r="M978" s="270">
        <f t="shared" ca="1" si="997"/>
        <v>0.36971933656803924</v>
      </c>
      <c r="N978" s="291">
        <f t="shared" ca="1" si="786"/>
        <v>3423435.8765046615</v>
      </c>
      <c r="O978" s="292">
        <f ca="1">(N978-Assumptions!$C$22)/Assumptions!$C$25</f>
        <v>254.49081167945235</v>
      </c>
      <c r="P978" s="11"/>
      <c r="Q978" s="11"/>
      <c r="R978" s="11"/>
      <c r="S978" s="11"/>
      <c r="T978" s="11"/>
    </row>
    <row r="979" spans="1:20" ht="15.75" customHeight="1" x14ac:dyDescent="0.2">
      <c r="A979" s="317"/>
      <c r="B979" s="264"/>
      <c r="C979" s="264"/>
      <c r="D979" s="264"/>
      <c r="E979" s="264"/>
      <c r="F979" s="264"/>
      <c r="G979" s="264"/>
      <c r="H979" s="264"/>
      <c r="I979" s="286">
        <f t="shared" ca="1" si="783"/>
        <v>7.7222865198437407E-2</v>
      </c>
      <c r="J979" s="286">
        <f t="shared" ca="1" si="784"/>
        <v>3.2199138461126126E-2</v>
      </c>
      <c r="K979" s="264">
        <f t="shared" ref="K979:M979" ca="1" si="998">RAND()</f>
        <v>0.23927572807530484</v>
      </c>
      <c r="L979" s="264">
        <f t="shared" ca="1" si="998"/>
        <v>0.48468321229858069</v>
      </c>
      <c r="M979" s="264">
        <f t="shared" ca="1" si="998"/>
        <v>0.35444285481686022</v>
      </c>
      <c r="N979" s="287">
        <f t="shared" ca="1" si="786"/>
        <v>2479152.1618924197</v>
      </c>
      <c r="O979" s="288">
        <f ca="1">(N979-Assumptions!$C$22)/Assumptions!$C$25</f>
        <v>184.02187775316565</v>
      </c>
      <c r="P979" s="11"/>
      <c r="Q979" s="11"/>
      <c r="R979" s="11"/>
      <c r="S979" s="11"/>
      <c r="T979" s="11"/>
    </row>
    <row r="980" spans="1:20" ht="15.75" customHeight="1" x14ac:dyDescent="0.2">
      <c r="A980" s="289"/>
      <c r="B980" s="270"/>
      <c r="C980" s="270"/>
      <c r="D980" s="270"/>
      <c r="E980" s="270"/>
      <c r="F980" s="270"/>
      <c r="G980" s="270"/>
      <c r="H980" s="270"/>
      <c r="I980" s="290">
        <f t="shared" ca="1" si="783"/>
        <v>9.8543543236682407E-2</v>
      </c>
      <c r="J980" s="290">
        <f t="shared" ca="1" si="784"/>
        <v>3.4317265305775078E-2</v>
      </c>
      <c r="K980" s="270">
        <f t="shared" ref="K980:M980" ca="1" si="999">RAND()</f>
        <v>0.27241247416665337</v>
      </c>
      <c r="L980" s="270">
        <f t="shared" ca="1" si="999"/>
        <v>0.9369148306779439</v>
      </c>
      <c r="M980" s="270">
        <f t="shared" ca="1" si="999"/>
        <v>0.91757011751558981</v>
      </c>
      <c r="N980" s="291">
        <f t="shared" ca="1" si="786"/>
        <v>2257049.6019665063</v>
      </c>
      <c r="O980" s="292">
        <f ca="1">(N980-Assumptions!$C$22)/Assumptions!$C$25</f>
        <v>167.44705984824674</v>
      </c>
      <c r="P980" s="11"/>
      <c r="Q980" s="11"/>
      <c r="R980" s="11"/>
      <c r="S980" s="11"/>
      <c r="T980" s="11"/>
    </row>
    <row r="981" spans="1:20" ht="15.75" customHeight="1" x14ac:dyDescent="0.2">
      <c r="A981" s="317"/>
      <c r="B981" s="264"/>
      <c r="C981" s="264"/>
      <c r="D981" s="264"/>
      <c r="E981" s="264"/>
      <c r="F981" s="264"/>
      <c r="G981" s="264"/>
      <c r="H981" s="264"/>
      <c r="I981" s="286">
        <f t="shared" ca="1" si="783"/>
        <v>9.680754511635864E-2</v>
      </c>
      <c r="J981" s="286">
        <f t="shared" ca="1" si="784"/>
        <v>3.8260897030287969E-2</v>
      </c>
      <c r="K981" s="264">
        <f t="shared" ref="K981:M981" ca="1" si="1000">RAND()</f>
        <v>0.25096228163492351</v>
      </c>
      <c r="L981" s="264">
        <f t="shared" ca="1" si="1000"/>
        <v>0.72770142984547104</v>
      </c>
      <c r="M981" s="264">
        <f t="shared" ca="1" si="1000"/>
        <v>0.5122695566808313</v>
      </c>
      <c r="N981" s="287">
        <f t="shared" ca="1" si="786"/>
        <v>1906525.3627015997</v>
      </c>
      <c r="O981" s="288">
        <f ca="1">(N981-Assumptions!$C$22)/Assumptions!$C$25</f>
        <v>141.28853452997012</v>
      </c>
      <c r="P981" s="11"/>
      <c r="Q981" s="11"/>
      <c r="R981" s="11"/>
      <c r="S981" s="11"/>
      <c r="T981" s="11"/>
    </row>
    <row r="982" spans="1:20" ht="15.75" customHeight="1" x14ac:dyDescent="0.2">
      <c r="A982" s="289"/>
      <c r="B982" s="270"/>
      <c r="C982" s="270"/>
      <c r="D982" s="270"/>
      <c r="E982" s="270"/>
      <c r="F982" s="270"/>
      <c r="G982" s="270"/>
      <c r="H982" s="270"/>
      <c r="I982" s="290">
        <f t="shared" ca="1" si="783"/>
        <v>8.0966287531495096E-2</v>
      </c>
      <c r="J982" s="290">
        <f t="shared" ca="1" si="784"/>
        <v>3.7541061160733864E-2</v>
      </c>
      <c r="K982" s="270">
        <f t="shared" ref="K982:M982" ca="1" si="1001">RAND()</f>
        <v>0.41047007373106026</v>
      </c>
      <c r="L982" s="270">
        <f t="shared" ca="1" si="1001"/>
        <v>0.10014154022027588</v>
      </c>
      <c r="M982" s="270">
        <f t="shared" ca="1" si="1001"/>
        <v>0.17788144597890543</v>
      </c>
      <c r="N982" s="291">
        <f t="shared" ca="1" si="786"/>
        <v>2051662.6906777995</v>
      </c>
      <c r="O982" s="292">
        <f ca="1">(N982-Assumptions!$C$22)/Assumptions!$C$25</f>
        <v>152.119678408791</v>
      </c>
      <c r="P982" s="11"/>
      <c r="Q982" s="11"/>
      <c r="R982" s="11"/>
      <c r="S982" s="11"/>
      <c r="T982" s="11"/>
    </row>
    <row r="983" spans="1:20" ht="15.75" customHeight="1" x14ac:dyDescent="0.2">
      <c r="A983" s="317"/>
      <c r="B983" s="264"/>
      <c r="C983" s="264"/>
      <c r="D983" s="264"/>
      <c r="E983" s="264"/>
      <c r="F983" s="264"/>
      <c r="G983" s="264"/>
      <c r="H983" s="264"/>
      <c r="I983" s="286">
        <f t="shared" ca="1" si="783"/>
        <v>8.3267651417503363E-2</v>
      </c>
      <c r="J983" s="286">
        <f t="shared" ca="1" si="784"/>
        <v>3.0077483325329495E-2</v>
      </c>
      <c r="K983" s="264">
        <f t="shared" ref="K983:M983" ca="1" si="1002">RAND()</f>
        <v>0.11670412977069688</v>
      </c>
      <c r="L983" s="264">
        <f t="shared" ca="1" si="1002"/>
        <v>0.44222912743110265</v>
      </c>
      <c r="M983" s="264">
        <f t="shared" ca="1" si="1002"/>
        <v>0.88925472508038661</v>
      </c>
      <c r="N983" s="287">
        <f t="shared" ca="1" si="786"/>
        <v>753295.99293909897</v>
      </c>
      <c r="O983" s="288">
        <f ca="1">(N983-Assumptions!$C$22)/Assumptions!$C$25</f>
        <v>55.226641264111862</v>
      </c>
      <c r="P983" s="11"/>
      <c r="Q983" s="11"/>
      <c r="R983" s="11"/>
      <c r="S983" s="11"/>
      <c r="T983" s="11"/>
    </row>
    <row r="984" spans="1:20" ht="15.75" customHeight="1" x14ac:dyDescent="0.2">
      <c r="A984" s="289"/>
      <c r="B984" s="270"/>
      <c r="C984" s="270"/>
      <c r="D984" s="270"/>
      <c r="E984" s="270"/>
      <c r="F984" s="270"/>
      <c r="G984" s="270"/>
      <c r="H984" s="270"/>
      <c r="I984" s="290">
        <f t="shared" ca="1" si="783"/>
        <v>7.3167838469631402E-2</v>
      </c>
      <c r="J984" s="290">
        <f t="shared" ca="1" si="784"/>
        <v>4.2524815285390635E-2</v>
      </c>
      <c r="K984" s="270">
        <f t="shared" ref="K984:M984" ca="1" si="1003">RAND()</f>
        <v>0.70713761737826009</v>
      </c>
      <c r="L984" s="270">
        <f t="shared" ca="1" si="1003"/>
        <v>0.89257873303535673</v>
      </c>
      <c r="M984" s="270">
        <f t="shared" ca="1" si="1003"/>
        <v>0.5008972579528802</v>
      </c>
      <c r="N984" s="291">
        <f t="shared" ca="1" si="786"/>
        <v>4608707.9821330365</v>
      </c>
      <c r="O984" s="292">
        <f ca="1">(N984-Assumptions!$C$22)/Assumptions!$C$25</f>
        <v>342.94395389052511</v>
      </c>
      <c r="P984" s="11"/>
      <c r="Q984" s="11"/>
      <c r="R984" s="11"/>
      <c r="S984" s="11"/>
      <c r="T984" s="11"/>
    </row>
    <row r="985" spans="1:20" ht="15.75" customHeight="1" x14ac:dyDescent="0.2">
      <c r="A985" s="317"/>
      <c r="B985" s="264"/>
      <c r="C985" s="264"/>
      <c r="D985" s="264"/>
      <c r="E985" s="264"/>
      <c r="F985" s="264"/>
      <c r="G985" s="264"/>
      <c r="H985" s="264"/>
      <c r="I985" s="286">
        <f t="shared" ca="1" si="783"/>
        <v>8.9110241813513513E-2</v>
      </c>
      <c r="J985" s="286">
        <f t="shared" ca="1" si="784"/>
        <v>3.4019770896189572E-2</v>
      </c>
      <c r="K985" s="264">
        <f t="shared" ref="K985:M985" ca="1" si="1004">RAND()</f>
        <v>0.57452492302742919</v>
      </c>
      <c r="L985" s="264">
        <f t="shared" ca="1" si="1004"/>
        <v>0.57755638099129814</v>
      </c>
      <c r="M985" s="264">
        <f t="shared" ca="1" si="1004"/>
        <v>0.4089276245152893</v>
      </c>
      <c r="N985" s="287">
        <f t="shared" ca="1" si="786"/>
        <v>2026133.8779400082</v>
      </c>
      <c r="O985" s="288">
        <f ca="1">(N985-Assumptions!$C$22)/Assumptions!$C$25</f>
        <v>150.21454312985136</v>
      </c>
      <c r="P985" s="11"/>
      <c r="Q985" s="11"/>
      <c r="R985" s="11"/>
      <c r="S985" s="11"/>
      <c r="T985" s="11"/>
    </row>
    <row r="986" spans="1:20" ht="15.75" customHeight="1" x14ac:dyDescent="0.2">
      <c r="A986" s="289"/>
      <c r="B986" s="270"/>
      <c r="C986" s="270"/>
      <c r="D986" s="270"/>
      <c r="E986" s="270"/>
      <c r="F986" s="270"/>
      <c r="G986" s="270"/>
      <c r="H986" s="270"/>
      <c r="I986" s="290">
        <f t="shared" ca="1" si="783"/>
        <v>6.5734535833761404E-2</v>
      </c>
      <c r="J986" s="290">
        <f t="shared" ca="1" si="784"/>
        <v>3.4422241293251658E-2</v>
      </c>
      <c r="K986" s="270">
        <f t="shared" ref="K986:M986" ca="1" si="1005">RAND()</f>
        <v>0.65246084761909939</v>
      </c>
      <c r="L986" s="270">
        <f t="shared" ca="1" si="1005"/>
        <v>0.36266017448173371</v>
      </c>
      <c r="M986" s="270">
        <f t="shared" ca="1" si="1005"/>
        <v>0.34196183532960422</v>
      </c>
      <c r="N986" s="291">
        <f t="shared" ca="1" si="786"/>
        <v>3564755.3497828613</v>
      </c>
      <c r="O986" s="292">
        <f ca="1">(N986-Assumptions!$C$22)/Assumptions!$C$25</f>
        <v>265.03704102857176</v>
      </c>
      <c r="P986" s="11"/>
      <c r="Q986" s="11"/>
      <c r="R986" s="11"/>
      <c r="S986" s="11"/>
      <c r="T986" s="11"/>
    </row>
    <row r="987" spans="1:20" ht="15.75" customHeight="1" x14ac:dyDescent="0.2">
      <c r="A987" s="317"/>
      <c r="B987" s="264"/>
      <c r="C987" s="264"/>
      <c r="D987" s="264"/>
      <c r="E987" s="264"/>
      <c r="F987" s="264"/>
      <c r="G987" s="264"/>
      <c r="H987" s="264"/>
      <c r="I987" s="286">
        <f t="shared" ca="1" si="783"/>
        <v>7.7158679380665576E-2</v>
      </c>
      <c r="J987" s="286">
        <f t="shared" ca="1" si="784"/>
        <v>3.7622828192286135E-2</v>
      </c>
      <c r="K987" s="264">
        <f t="shared" ref="K987:M987" ca="1" si="1006">RAND()</f>
        <v>0.54238971473652653</v>
      </c>
      <c r="L987" s="264">
        <f t="shared" ca="1" si="1006"/>
        <v>0.8854541809990496</v>
      </c>
      <c r="M987" s="264">
        <f t="shared" ca="1" si="1006"/>
        <v>0.78601101474585688</v>
      </c>
      <c r="N987" s="287">
        <f t="shared" ca="1" si="786"/>
        <v>3602922.7660179059</v>
      </c>
      <c r="O987" s="288">
        <f ca="1">(N987-Assumptions!$C$22)/Assumptions!$C$25</f>
        <v>267.88535567297805</v>
      </c>
      <c r="P987" s="11"/>
      <c r="Q987" s="11"/>
      <c r="R987" s="11"/>
      <c r="S987" s="11"/>
      <c r="T987" s="11"/>
    </row>
    <row r="988" spans="1:20" ht="15.75" customHeight="1" x14ac:dyDescent="0.2">
      <c r="A988" s="289"/>
      <c r="B988" s="270"/>
      <c r="C988" s="270"/>
      <c r="D988" s="270"/>
      <c r="E988" s="270"/>
      <c r="F988" s="270"/>
      <c r="G988" s="270"/>
      <c r="H988" s="270"/>
      <c r="I988" s="290">
        <f t="shared" ca="1" si="783"/>
        <v>7.9592727560154258E-2</v>
      </c>
      <c r="J988" s="290">
        <f t="shared" ca="1" si="784"/>
        <v>3.4857903016076108E-2</v>
      </c>
      <c r="K988" s="270">
        <f t="shared" ref="K988:M988" ca="1" si="1007">RAND()</f>
        <v>0.6955663091693518</v>
      </c>
      <c r="L988" s="270">
        <f t="shared" ca="1" si="1007"/>
        <v>0.7261559045607936</v>
      </c>
      <c r="M988" s="270">
        <f t="shared" ca="1" si="1007"/>
        <v>0.95726859004076592</v>
      </c>
      <c r="N988" s="291">
        <f t="shared" ca="1" si="786"/>
        <v>2578702.8371473956</v>
      </c>
      <c r="O988" s="292">
        <f ca="1">(N988-Assumptions!$C$22)/Assumptions!$C$25</f>
        <v>191.45103262293998</v>
      </c>
      <c r="P988" s="11"/>
      <c r="Q988" s="11"/>
      <c r="R988" s="11"/>
      <c r="S988" s="11"/>
      <c r="T988" s="11"/>
    </row>
    <row r="989" spans="1:20" ht="15.75" customHeight="1" x14ac:dyDescent="0.2">
      <c r="A989" s="317"/>
      <c r="B989" s="264"/>
      <c r="C989" s="264"/>
      <c r="D989" s="264"/>
      <c r="E989" s="264"/>
      <c r="F989" s="264"/>
      <c r="G989" s="264"/>
      <c r="H989" s="264"/>
      <c r="I989" s="286">
        <f t="shared" ca="1" si="783"/>
        <v>9.4571345303984949E-2</v>
      </c>
      <c r="J989" s="286">
        <f t="shared" ca="1" si="784"/>
        <v>4.4656047425922496E-2</v>
      </c>
      <c r="K989" s="264">
        <f t="shared" ref="K989:M989" ca="1" si="1008">RAND()</f>
        <v>0.78034675470524295</v>
      </c>
      <c r="L989" s="264">
        <f t="shared" ca="1" si="1008"/>
        <v>0.17532897611072651</v>
      </c>
      <c r="M989" s="264">
        <f t="shared" ca="1" si="1008"/>
        <v>0.507719897448493</v>
      </c>
      <c r="N989" s="287">
        <f t="shared" ca="1" si="786"/>
        <v>1784902.035379516</v>
      </c>
      <c r="O989" s="288">
        <f ca="1">(N989-Assumptions!$C$22)/Assumptions!$C$25</f>
        <v>132.21216681936687</v>
      </c>
      <c r="P989" s="11"/>
      <c r="Q989" s="11"/>
      <c r="R989" s="11"/>
      <c r="S989" s="11"/>
      <c r="T989" s="11"/>
    </row>
    <row r="990" spans="1:20" ht="15.75" customHeight="1" x14ac:dyDescent="0.2">
      <c r="A990" s="289"/>
      <c r="B990" s="270"/>
      <c r="C990" s="270"/>
      <c r="D990" s="270"/>
      <c r="E990" s="270"/>
      <c r="F990" s="270"/>
      <c r="G990" s="270"/>
      <c r="H990" s="270"/>
      <c r="I990" s="290">
        <f t="shared" ca="1" si="783"/>
        <v>9.3095044562082646E-2</v>
      </c>
      <c r="J990" s="290">
        <f t="shared" ca="1" si="784"/>
        <v>4.3619083399136165E-2</v>
      </c>
      <c r="K990" s="270">
        <f t="shared" ref="K990:M990" ca="1" si="1009">RAND()</f>
        <v>0.86670429651532621</v>
      </c>
      <c r="L990" s="270">
        <f t="shared" ca="1" si="1009"/>
        <v>0.40596372722827656</v>
      </c>
      <c r="M990" s="270">
        <f t="shared" ca="1" si="1009"/>
        <v>0.36091173211458183</v>
      </c>
      <c r="N990" s="291">
        <f t="shared" ca="1" si="786"/>
        <v>4362150.7128804307</v>
      </c>
      <c r="O990" s="292">
        <f ca="1">(N990-Assumptions!$C$22)/Assumptions!$C$25</f>
        <v>324.54415767764408</v>
      </c>
      <c r="P990" s="11"/>
      <c r="Q990" s="11"/>
      <c r="R990" s="11"/>
      <c r="S990" s="11"/>
      <c r="T990" s="11"/>
    </row>
    <row r="991" spans="1:20" ht="15.75" customHeight="1" x14ac:dyDescent="0.2">
      <c r="A991" s="317"/>
      <c r="B991" s="264"/>
      <c r="C991" s="264"/>
      <c r="D991" s="264"/>
      <c r="E991" s="264"/>
      <c r="F991" s="264"/>
      <c r="G991" s="264"/>
      <c r="H991" s="264"/>
      <c r="I991" s="286">
        <f t="shared" ca="1" si="783"/>
        <v>6.4543069983834828E-2</v>
      </c>
      <c r="J991" s="286">
        <f t="shared" ca="1" si="784"/>
        <v>5.0128877627443093E-2</v>
      </c>
      <c r="K991" s="264">
        <f t="shared" ref="K991:M991" ca="1" si="1010">RAND()</f>
        <v>0.73893151940035573</v>
      </c>
      <c r="L991" s="264">
        <f t="shared" ca="1" si="1010"/>
        <v>0.6082039477025164</v>
      </c>
      <c r="M991" s="264">
        <f t="shared" ca="1" si="1010"/>
        <v>0.34170785003524073</v>
      </c>
      <c r="N991" s="287">
        <f t="shared" ca="1" si="786"/>
        <v>4464826.7790903514</v>
      </c>
      <c r="O991" s="288">
        <f ca="1">(N991-Assumptions!$C$22)/Assumptions!$C$25</f>
        <v>332.20655067838442</v>
      </c>
      <c r="P991" s="11"/>
      <c r="Q991" s="11"/>
      <c r="R991" s="11"/>
      <c r="S991" s="11"/>
      <c r="T991" s="11"/>
    </row>
    <row r="992" spans="1:20" ht="15.75" customHeight="1" x14ac:dyDescent="0.2">
      <c r="A992" s="289"/>
      <c r="B992" s="270"/>
      <c r="C992" s="270"/>
      <c r="D992" s="270"/>
      <c r="E992" s="270"/>
      <c r="F992" s="270"/>
      <c r="G992" s="270"/>
      <c r="H992" s="270"/>
      <c r="I992" s="290">
        <f t="shared" ca="1" si="783"/>
        <v>9.0261729712452832E-2</v>
      </c>
      <c r="J992" s="290">
        <f t="shared" ca="1" si="784"/>
        <v>0.02</v>
      </c>
      <c r="K992" s="270">
        <f t="shared" ref="K992:M992" ca="1" si="1011">RAND()</f>
        <v>0.74393621054135817</v>
      </c>
      <c r="L992" s="270">
        <f t="shared" ca="1" si="1011"/>
        <v>0.60785125257172434</v>
      </c>
      <c r="M992" s="270">
        <f t="shared" ca="1" si="1011"/>
        <v>0.46839539438554945</v>
      </c>
      <c r="N992" s="291">
        <f t="shared" ca="1" si="786"/>
        <v>1588641.070097022</v>
      </c>
      <c r="O992" s="292">
        <f ca="1">(N992-Assumptions!$C$22)/Assumptions!$C$25</f>
        <v>117.56582612664343</v>
      </c>
      <c r="P992" s="11"/>
      <c r="Q992" s="11"/>
      <c r="R992" s="11"/>
      <c r="S992" s="11"/>
      <c r="T992" s="11"/>
    </row>
    <row r="993" spans="1:20" ht="15.75" customHeight="1" x14ac:dyDescent="0.2">
      <c r="A993" s="317"/>
      <c r="B993" s="264"/>
      <c r="C993" s="264"/>
      <c r="D993" s="264"/>
      <c r="E993" s="264"/>
      <c r="F993" s="264"/>
      <c r="G993" s="264"/>
      <c r="H993" s="264"/>
      <c r="I993" s="286">
        <f t="shared" ca="1" si="783"/>
        <v>9.9539978051998351E-2</v>
      </c>
      <c r="J993" s="286">
        <f t="shared" ca="1" si="784"/>
        <v>3.0217439397488229E-2</v>
      </c>
      <c r="K993" s="264">
        <f t="shared" ref="K993:M993" ca="1" si="1012">RAND()</f>
        <v>0.54308333535404729</v>
      </c>
      <c r="L993" s="264">
        <f t="shared" ca="1" si="1012"/>
        <v>0.2813198737975352</v>
      </c>
      <c r="M993" s="264">
        <f t="shared" ca="1" si="1012"/>
        <v>0.91521648339564221</v>
      </c>
      <c r="N993" s="287">
        <f t="shared" ca="1" si="786"/>
        <v>1339118.1003284762</v>
      </c>
      <c r="O993" s="288">
        <f ca="1">(N993-Assumptions!$C$22)/Assumptions!$C$25</f>
        <v>98.94470897973703</v>
      </c>
      <c r="P993" s="11"/>
      <c r="Q993" s="11"/>
      <c r="R993" s="11"/>
      <c r="S993" s="11"/>
      <c r="T993" s="11"/>
    </row>
    <row r="994" spans="1:20" ht="15.75" customHeight="1" x14ac:dyDescent="0.2">
      <c r="A994" s="289"/>
      <c r="B994" s="270"/>
      <c r="C994" s="270"/>
      <c r="D994" s="270"/>
      <c r="E994" s="270"/>
      <c r="F994" s="270"/>
      <c r="G994" s="270"/>
      <c r="H994" s="270"/>
      <c r="I994" s="290">
        <f t="shared" ca="1" si="783"/>
        <v>7.3495525142243626E-2</v>
      </c>
      <c r="J994" s="290">
        <f t="shared" ca="1" si="784"/>
        <v>2.7670860414060507E-2</v>
      </c>
      <c r="K994" s="270">
        <f t="shared" ref="K994:M994" ca="1" si="1013">RAND()</f>
        <v>0.51049865817799955</v>
      </c>
      <c r="L994" s="270">
        <f t="shared" ca="1" si="1013"/>
        <v>0.56668067209035988</v>
      </c>
      <c r="M994" s="270">
        <f t="shared" ca="1" si="1013"/>
        <v>0.38402191313403844</v>
      </c>
      <c r="N994" s="291">
        <f t="shared" ca="1" si="786"/>
        <v>2435820.7559041837</v>
      </c>
      <c r="O994" s="292">
        <f ca="1">(N994-Assumptions!$C$22)/Assumptions!$C$25</f>
        <v>180.78819073911819</v>
      </c>
      <c r="P994" s="11"/>
      <c r="Q994" s="11"/>
      <c r="R994" s="11"/>
      <c r="S994" s="11"/>
      <c r="T994" s="11"/>
    </row>
    <row r="995" spans="1:20" ht="15.75" customHeight="1" x14ac:dyDescent="0.2">
      <c r="A995" s="317"/>
      <c r="B995" s="264"/>
      <c r="C995" s="264"/>
      <c r="D995" s="264"/>
      <c r="E995" s="264"/>
      <c r="F995" s="264"/>
      <c r="G995" s="264"/>
      <c r="H995" s="264"/>
      <c r="I995" s="286">
        <f t="shared" ca="1" si="783"/>
        <v>6.7343606678195431E-2</v>
      </c>
      <c r="J995" s="286">
        <f t="shared" ca="1" si="784"/>
        <v>5.0572671447317141E-2</v>
      </c>
      <c r="K995" s="264">
        <f t="shared" ref="K995:M995" ca="1" si="1014">RAND()</f>
        <v>0.48719784328581639</v>
      </c>
      <c r="L995" s="264">
        <f t="shared" ca="1" si="1014"/>
        <v>0.102680944442747</v>
      </c>
      <c r="M995" s="264">
        <f t="shared" ca="1" si="1014"/>
        <v>0.68755868488729666</v>
      </c>
      <c r="N995" s="287">
        <f t="shared" ca="1" si="786"/>
        <v>3612551.5821495499</v>
      </c>
      <c r="O995" s="288">
        <f ca="1">(N995-Assumptions!$C$22)/Assumptions!$C$25</f>
        <v>268.60392404101117</v>
      </c>
      <c r="P995" s="11"/>
      <c r="Q995" s="11"/>
      <c r="R995" s="11"/>
      <c r="S995" s="11"/>
      <c r="T995" s="11"/>
    </row>
    <row r="996" spans="1:20" ht="15.75" customHeight="1" x14ac:dyDescent="0.2">
      <c r="A996" s="289"/>
      <c r="B996" s="270"/>
      <c r="C996" s="270"/>
      <c r="D996" s="270"/>
      <c r="E996" s="270"/>
      <c r="F996" s="270"/>
      <c r="G996" s="270"/>
      <c r="H996" s="270"/>
      <c r="I996" s="290">
        <f t="shared" ca="1" si="783"/>
        <v>0.10310583293520503</v>
      </c>
      <c r="J996" s="290">
        <f t="shared" ca="1" si="784"/>
        <v>4.7384298657729113E-2</v>
      </c>
      <c r="K996" s="270">
        <f t="shared" ref="K996:M996" ca="1" si="1015">RAND()</f>
        <v>0.78523987258996919</v>
      </c>
      <c r="L996" s="270">
        <f t="shared" ca="1" si="1015"/>
        <v>0.5379104992051813</v>
      </c>
      <c r="M996" s="270">
        <f t="shared" ca="1" si="1015"/>
        <v>0.65048735747832509</v>
      </c>
      <c r="N996" s="291">
        <f t="shared" ca="1" si="786"/>
        <v>2025079.5983103807</v>
      </c>
      <c r="O996" s="292">
        <f ca="1">(N996-Assumptions!$C$22)/Assumptions!$C$25</f>
        <v>150.13586554555079</v>
      </c>
      <c r="P996" s="11"/>
      <c r="Q996" s="11"/>
      <c r="R996" s="11"/>
      <c r="S996" s="11"/>
      <c r="T996" s="11"/>
    </row>
    <row r="997" spans="1:20" ht="15.75" customHeight="1" x14ac:dyDescent="0.2">
      <c r="A997" s="317"/>
      <c r="B997" s="264"/>
      <c r="C997" s="264"/>
      <c r="D997" s="264"/>
      <c r="E997" s="264"/>
      <c r="F997" s="264"/>
      <c r="G997" s="264"/>
      <c r="H997" s="264"/>
      <c r="I997" s="286">
        <f t="shared" ca="1" si="783"/>
        <v>0.10312231280500361</v>
      </c>
      <c r="J997" s="286">
        <f t="shared" ca="1" si="784"/>
        <v>2.8626093115364806E-2</v>
      </c>
      <c r="K997" s="264">
        <f t="shared" ref="K997:M997" ca="1" si="1016">RAND()</f>
        <v>0.58811879051276161</v>
      </c>
      <c r="L997" s="264">
        <f t="shared" ca="1" si="1016"/>
        <v>0.17337460593619958</v>
      </c>
      <c r="M997" s="264">
        <f t="shared" ca="1" si="1016"/>
        <v>0.1629948902684738</v>
      </c>
      <c r="N997" s="287">
        <f t="shared" ca="1" si="786"/>
        <v>1195952.1859002465</v>
      </c>
      <c r="O997" s="288">
        <f ca="1">(N997-Assumptions!$C$22)/Assumptions!$C$25</f>
        <v>88.260685514943773</v>
      </c>
      <c r="P997" s="11"/>
      <c r="Q997" s="11"/>
      <c r="R997" s="11"/>
      <c r="S997" s="11"/>
      <c r="T997" s="11"/>
    </row>
    <row r="998" spans="1:20" ht="15.75" customHeight="1" x14ac:dyDescent="0.2">
      <c r="A998" s="289"/>
      <c r="B998" s="270"/>
      <c r="C998" s="270"/>
      <c r="D998" s="270"/>
      <c r="E998" s="270"/>
      <c r="F998" s="270"/>
      <c r="G998" s="270"/>
      <c r="H998" s="270"/>
      <c r="I998" s="290">
        <f t="shared" ca="1" si="783"/>
        <v>7.9398216782718523E-2</v>
      </c>
      <c r="J998" s="290">
        <f t="shared" ca="1" si="784"/>
        <v>3.4139339934875015E-2</v>
      </c>
      <c r="K998" s="270">
        <f t="shared" ref="K998:M998" ca="1" si="1017">RAND()</f>
        <v>0.25272833769453196</v>
      </c>
      <c r="L998" s="270">
        <f t="shared" ca="1" si="1017"/>
        <v>0.10888222668217629</v>
      </c>
      <c r="M998" s="270">
        <f t="shared" ca="1" si="1017"/>
        <v>0.2836885666845127</v>
      </c>
      <c r="N998" s="291">
        <f t="shared" ca="1" si="786"/>
        <v>1968540.162378635</v>
      </c>
      <c r="O998" s="292">
        <f ca="1">(N998-Assumptions!$C$22)/Assumptions!$C$25</f>
        <v>145.91650465512203</v>
      </c>
      <c r="P998" s="11"/>
      <c r="Q998" s="11"/>
      <c r="R998" s="11"/>
      <c r="S998" s="11"/>
      <c r="T998" s="11"/>
    </row>
    <row r="999" spans="1:20" ht="15.75" customHeight="1" x14ac:dyDescent="0.2">
      <c r="A999" s="317"/>
      <c r="B999" s="264"/>
      <c r="C999" s="264"/>
      <c r="D999" s="264"/>
      <c r="E999" s="264"/>
      <c r="F999" s="264"/>
      <c r="G999" s="264"/>
      <c r="H999" s="264"/>
      <c r="I999" s="286">
        <f t="shared" ca="1" si="783"/>
        <v>0.10719030267836617</v>
      </c>
      <c r="J999" s="286">
        <f t="shared" ca="1" si="784"/>
        <v>5.5E-2</v>
      </c>
      <c r="K999" s="264">
        <f t="shared" ref="K999:M999" ca="1" si="1018">RAND()</f>
        <v>0.22075208435920968</v>
      </c>
      <c r="L999" s="264">
        <f t="shared" ca="1" si="1018"/>
        <v>0.54324760656638982</v>
      </c>
      <c r="M999" s="264">
        <f t="shared" ca="1" si="1018"/>
        <v>0.35014013835994473</v>
      </c>
      <c r="N999" s="287">
        <f t="shared" ca="1" si="786"/>
        <v>2138724.317525899</v>
      </c>
      <c r="O999" s="288">
        <f ca="1">(N999-Assumptions!$C$22)/Assumptions!$C$25</f>
        <v>158.61681474073873</v>
      </c>
      <c r="P999" s="11"/>
      <c r="Q999" s="11"/>
      <c r="R999" s="11"/>
      <c r="S999" s="11"/>
      <c r="T999" s="11"/>
    </row>
    <row r="1000" spans="1:20" ht="15.75" customHeight="1" x14ac:dyDescent="0.2">
      <c r="A1000" s="289"/>
      <c r="B1000" s="270"/>
      <c r="C1000" s="270"/>
      <c r="D1000" s="270"/>
      <c r="E1000" s="270"/>
      <c r="F1000" s="270"/>
      <c r="G1000" s="270"/>
      <c r="H1000" s="270"/>
      <c r="I1000" s="290">
        <f t="shared" ca="1" si="783"/>
        <v>9.1616798647920758E-2</v>
      </c>
      <c r="J1000" s="290">
        <f t="shared" ca="1" si="784"/>
        <v>4.4324041578178514E-2</v>
      </c>
      <c r="K1000" s="270">
        <f t="shared" ref="K1000:M1000" ca="1" si="1019">RAND()</f>
        <v>0.42167285516449948</v>
      </c>
      <c r="L1000" s="270">
        <f t="shared" ca="1" si="1019"/>
        <v>0.88958568131741789</v>
      </c>
      <c r="M1000" s="270">
        <f t="shared" ca="1" si="1019"/>
        <v>0.11333547531892307</v>
      </c>
      <c r="N1000" s="291">
        <f t="shared" ca="1" si="786"/>
        <v>2986181.2737547769</v>
      </c>
      <c r="O1000" s="292">
        <f ca="1">(N1000-Assumptions!$C$22)/Assumptions!$C$25</f>
        <v>221.85987117572961</v>
      </c>
      <c r="P1000" s="11"/>
      <c r="Q1000" s="11"/>
      <c r="R1000" s="11"/>
      <c r="S1000" s="11"/>
      <c r="T1000" s="11"/>
    </row>
    <row r="1001" spans="1:20" ht="15.75" customHeight="1" x14ac:dyDescent="0.2">
      <c r="A1001" s="317"/>
      <c r="B1001" s="264"/>
      <c r="C1001" s="264"/>
      <c r="D1001" s="264"/>
      <c r="E1001" s="264"/>
      <c r="F1001" s="264"/>
      <c r="G1001" s="264"/>
      <c r="H1001" s="264"/>
      <c r="I1001" s="286">
        <f t="shared" ca="1" si="783"/>
        <v>7.7583978338972473E-2</v>
      </c>
      <c r="J1001" s="286">
        <f t="shared" ca="1" si="784"/>
        <v>3.3043235935054135E-2</v>
      </c>
      <c r="K1001" s="264">
        <f t="shared" ref="K1001:M1001" ca="1" si="1020">RAND()</f>
        <v>0.59667345155114548</v>
      </c>
      <c r="L1001" s="264">
        <f t="shared" ca="1" si="1020"/>
        <v>0.29722555014686813</v>
      </c>
      <c r="M1001" s="264">
        <f t="shared" ca="1" si="1020"/>
        <v>1.9001182280934947E-2</v>
      </c>
      <c r="N1001" s="287">
        <f t="shared" ca="1" si="786"/>
        <v>2000279.1145953315</v>
      </c>
      <c r="O1001" s="288">
        <f ca="1">(N1001-Assumptions!$C$22)/Assumptions!$C$25</f>
        <v>148.28508317875608</v>
      </c>
      <c r="P1001" s="11"/>
      <c r="Q1001" s="11"/>
      <c r="R1001" s="11"/>
      <c r="S1001" s="11"/>
      <c r="T1001" s="11"/>
    </row>
    <row r="1002" spans="1:20" ht="15.75" customHeight="1" x14ac:dyDescent="0.2">
      <c r="A1002" s="289"/>
      <c r="B1002" s="270"/>
      <c r="C1002" s="270"/>
      <c r="D1002" s="270"/>
      <c r="E1002" s="270"/>
      <c r="F1002" s="270"/>
      <c r="G1002" s="270"/>
      <c r="H1002" s="270"/>
      <c r="I1002" s="290">
        <f t="shared" ca="1" si="783"/>
        <v>7.4664524630067106E-2</v>
      </c>
      <c r="J1002" s="290">
        <f t="shared" ca="1" si="784"/>
        <v>3.4049283928271397E-2</v>
      </c>
      <c r="K1002" s="270">
        <f t="shared" ref="K1002:M1002" ca="1" si="1021">RAND()</f>
        <v>0.12433611353138274</v>
      </c>
      <c r="L1002" s="270">
        <f t="shared" ca="1" si="1021"/>
        <v>0.5004301177518804</v>
      </c>
      <c r="M1002" s="270">
        <f t="shared" ca="1" si="1021"/>
        <v>0.19348286426959704</v>
      </c>
      <c r="N1002" s="291">
        <f t="shared" ca="1" si="786"/>
        <v>956489.90481703263</v>
      </c>
      <c r="O1002" s="292">
        <f ca="1">(N1002-Assumptions!$C$22)/Assumptions!$C$25</f>
        <v>70.390366031121843</v>
      </c>
      <c r="P1002" s="11"/>
      <c r="Q1002" s="11"/>
      <c r="R1002" s="11"/>
      <c r="S1002" s="11"/>
      <c r="T1002" s="11"/>
    </row>
    <row r="1003" spans="1:20" ht="15.75" customHeight="1" x14ac:dyDescent="0.2">
      <c r="A1003" s="317"/>
      <c r="B1003" s="264"/>
      <c r="C1003" s="264"/>
      <c r="D1003" s="264"/>
      <c r="E1003" s="264"/>
      <c r="F1003" s="264"/>
      <c r="G1003" s="264"/>
      <c r="H1003" s="264"/>
      <c r="I1003" s="286">
        <f t="shared" ca="1" si="783"/>
        <v>9.268791782001172E-2</v>
      </c>
      <c r="J1003" s="286">
        <f t="shared" ca="1" si="784"/>
        <v>4.9332657431600799E-2</v>
      </c>
      <c r="K1003" s="264">
        <f t="shared" ref="K1003:M1003" ca="1" si="1022">RAND()</f>
        <v>0.52544226004652173</v>
      </c>
      <c r="L1003" s="264">
        <f t="shared" ca="1" si="1022"/>
        <v>0.51482484777888626</v>
      </c>
      <c r="M1003" s="264">
        <f t="shared" ca="1" si="1022"/>
        <v>0.96829334211013518</v>
      </c>
      <c r="N1003" s="287">
        <f t="shared" ca="1" si="786"/>
        <v>2660757.1477518096</v>
      </c>
      <c r="O1003" s="288">
        <f ca="1">(N1003-Assumptions!$C$22)/Assumptions!$C$25</f>
        <v>197.57448863819474</v>
      </c>
      <c r="P1003" s="11"/>
      <c r="Q1003" s="11"/>
      <c r="R1003" s="11"/>
      <c r="S1003" s="11"/>
      <c r="T1003" s="11"/>
    </row>
    <row r="1004" spans="1:20" ht="15.75" customHeight="1" x14ac:dyDescent="0.2">
      <c r="A1004" s="289"/>
      <c r="B1004" s="270"/>
      <c r="C1004" s="270"/>
      <c r="D1004" s="270"/>
      <c r="E1004" s="270"/>
      <c r="F1004" s="270"/>
      <c r="G1004" s="270"/>
      <c r="H1004" s="270"/>
      <c r="I1004" s="290">
        <f t="shared" ca="1" si="783"/>
        <v>0.10921285261272851</v>
      </c>
      <c r="J1004" s="290">
        <f t="shared" ca="1" si="784"/>
        <v>4.2009238893104386E-2</v>
      </c>
      <c r="K1004" s="270">
        <f t="shared" ref="K1004:M1004" ca="1" si="1023">RAND()</f>
        <v>0.61829876190062683</v>
      </c>
      <c r="L1004" s="270">
        <f t="shared" ca="1" si="1023"/>
        <v>0.35882874991691593</v>
      </c>
      <c r="M1004" s="270">
        <f t="shared" ca="1" si="1023"/>
        <v>0.41525349180281912</v>
      </c>
      <c r="N1004" s="291">
        <f t="shared" ca="1" si="786"/>
        <v>1660932.5495938987</v>
      </c>
      <c r="O1004" s="292">
        <f ca="1">(N1004-Assumptions!$C$22)/Assumptions!$C$25</f>
        <v>122.96071265626109</v>
      </c>
      <c r="P1004" s="11"/>
      <c r="Q1004" s="11"/>
      <c r="R1004" s="11"/>
      <c r="S1004" s="11"/>
      <c r="T1004" s="11"/>
    </row>
    <row r="1005" spans="1:20" ht="15.75" customHeight="1" x14ac:dyDescent="0.2">
      <c r="A1005" s="317"/>
      <c r="B1005" s="264"/>
      <c r="C1005" s="264"/>
      <c r="D1005" s="264"/>
      <c r="E1005" s="264"/>
      <c r="F1005" s="264"/>
      <c r="G1005" s="264"/>
      <c r="H1005" s="264"/>
      <c r="I1005" s="286">
        <f t="shared" ca="1" si="783"/>
        <v>9.7101562205290259E-2</v>
      </c>
      <c r="J1005" s="286">
        <f t="shared" ca="1" si="784"/>
        <v>4.1909665093140043E-2</v>
      </c>
      <c r="K1005" s="264">
        <f t="shared" ref="K1005:M1005" ca="1" si="1024">RAND()</f>
        <v>0.72524545008043373</v>
      </c>
      <c r="L1005" s="264">
        <f t="shared" ca="1" si="1024"/>
        <v>0.30988214562656624</v>
      </c>
      <c r="M1005" s="264">
        <f t="shared" ca="1" si="1024"/>
        <v>0.12211362611685839</v>
      </c>
      <c r="N1005" s="287">
        <f t="shared" ca="1" si="786"/>
        <v>2022410.4500420601</v>
      </c>
      <c r="O1005" s="288">
        <f ca="1">(N1005-Assumptions!$C$22)/Assumptions!$C$25</f>
        <v>149.93667537627314</v>
      </c>
      <c r="P1005" s="11"/>
      <c r="Q1005" s="11"/>
      <c r="R1005" s="11"/>
      <c r="S1005" s="11"/>
      <c r="T1005" s="11"/>
    </row>
    <row r="1006" spans="1:20" ht="15.75" customHeight="1" x14ac:dyDescent="0.2">
      <c r="A1006" s="289"/>
      <c r="B1006" s="270"/>
      <c r="C1006" s="270"/>
      <c r="D1006" s="270"/>
      <c r="E1006" s="270"/>
      <c r="F1006" s="270"/>
      <c r="G1006" s="270"/>
      <c r="H1006" s="270"/>
      <c r="I1006" s="290">
        <f t="shared" ca="1" si="783"/>
        <v>9.6722472575316076E-2</v>
      </c>
      <c r="J1006" s="290">
        <f t="shared" ca="1" si="784"/>
        <v>0.02</v>
      </c>
      <c r="K1006" s="270">
        <f t="shared" ref="K1006:M1006" ca="1" si="1025">RAND()</f>
        <v>0.27802490511904032</v>
      </c>
      <c r="L1006" s="270">
        <f t="shared" ca="1" si="1025"/>
        <v>0.90439424966768922</v>
      </c>
      <c r="M1006" s="270">
        <f t="shared" ca="1" si="1025"/>
        <v>0.28887599421951893</v>
      </c>
      <c r="N1006" s="291">
        <f t="shared" ca="1" si="786"/>
        <v>1840722.0310484935</v>
      </c>
      <c r="O1006" s="292">
        <f ca="1">(N1006-Assumptions!$C$22)/Assumptions!$C$25</f>
        <v>136.37783813794726</v>
      </c>
      <c r="P1006" s="11"/>
      <c r="Q1006" s="11"/>
      <c r="R1006" s="11"/>
      <c r="S1006" s="11"/>
      <c r="T1006" s="11"/>
    </row>
    <row r="1007" spans="1:20" ht="15.75" customHeight="1" x14ac:dyDescent="0.2">
      <c r="A1007" s="317"/>
      <c r="B1007" s="264"/>
      <c r="C1007" s="264"/>
      <c r="D1007" s="264"/>
      <c r="E1007" s="264"/>
      <c r="F1007" s="264"/>
      <c r="G1007" s="264"/>
      <c r="H1007" s="264"/>
      <c r="I1007" s="286">
        <f t="shared" ca="1" si="783"/>
        <v>9.6576533584816396E-2</v>
      </c>
      <c r="J1007" s="286">
        <f t="shared" ca="1" si="784"/>
        <v>3.4346093969279318E-2</v>
      </c>
      <c r="K1007" s="264">
        <f t="shared" ref="K1007:M1007" ca="1" si="1026">RAND()</f>
        <v>0.48111027508977944</v>
      </c>
      <c r="L1007" s="264">
        <f t="shared" ca="1" si="1026"/>
        <v>0.22866440396325594</v>
      </c>
      <c r="M1007" s="264">
        <f t="shared" ca="1" si="1026"/>
        <v>0.71739980438988227</v>
      </c>
      <c r="N1007" s="287">
        <f t="shared" ca="1" si="786"/>
        <v>1451279.9541784066</v>
      </c>
      <c r="O1007" s="288">
        <f ca="1">(N1007-Assumptions!$C$22)/Assumptions!$C$25</f>
        <v>107.31499658047811</v>
      </c>
      <c r="P1007" s="11"/>
      <c r="Q1007" s="11"/>
      <c r="R1007" s="11"/>
      <c r="S1007" s="11"/>
      <c r="T1007" s="11"/>
    </row>
    <row r="1008" spans="1:20" ht="15.75" customHeight="1" x14ac:dyDescent="0.2">
      <c r="A1008" s="289"/>
      <c r="B1008" s="270"/>
      <c r="C1008" s="270"/>
      <c r="D1008" s="270"/>
      <c r="E1008" s="270"/>
      <c r="F1008" s="270"/>
      <c r="G1008" s="270"/>
      <c r="H1008" s="270"/>
      <c r="I1008" s="290">
        <f t="shared" ca="1" si="783"/>
        <v>0.10695017489665416</v>
      </c>
      <c r="J1008" s="290">
        <f t="shared" ca="1" si="784"/>
        <v>4.7083825354494208E-2</v>
      </c>
      <c r="K1008" s="270">
        <f t="shared" ref="K1008:M1008" ca="1" si="1027">RAND()</f>
        <v>0.66547164336149445</v>
      </c>
      <c r="L1008" s="270">
        <f t="shared" ca="1" si="1027"/>
        <v>0.75397294731891829</v>
      </c>
      <c r="M1008" s="270">
        <f t="shared" ca="1" si="1027"/>
        <v>0.45525424251303359</v>
      </c>
      <c r="N1008" s="291">
        <f t="shared" ca="1" si="786"/>
        <v>1864497.6740840303</v>
      </c>
      <c r="O1008" s="292">
        <f ca="1">(N1008-Assumptions!$C$22)/Assumptions!$C$25</f>
        <v>138.15213985701718</v>
      </c>
      <c r="P1008" s="11"/>
      <c r="Q1008" s="11"/>
      <c r="R1008" s="11"/>
      <c r="S1008" s="11"/>
      <c r="T1008" s="11"/>
    </row>
    <row r="1009" spans="1:20" ht="15.75" customHeight="1" x14ac:dyDescent="0.2">
      <c r="A1009" s="317"/>
      <c r="B1009" s="264"/>
      <c r="C1009" s="264"/>
      <c r="D1009" s="264"/>
      <c r="E1009" s="264"/>
      <c r="F1009" s="264"/>
      <c r="G1009" s="264"/>
      <c r="H1009" s="264"/>
      <c r="I1009" s="286">
        <f t="shared" ca="1" si="783"/>
        <v>9.1438348820832377E-2</v>
      </c>
      <c r="J1009" s="286">
        <f t="shared" ca="1" si="784"/>
        <v>5.406719090925622E-2</v>
      </c>
      <c r="K1009" s="264">
        <f t="shared" ref="K1009:M1009" ca="1" si="1028">RAND()</f>
        <v>0.10878078274677982</v>
      </c>
      <c r="L1009" s="264">
        <f t="shared" ca="1" si="1028"/>
        <v>0.46181769401218697</v>
      </c>
      <c r="M1009" s="264">
        <f t="shared" ca="1" si="1028"/>
        <v>0.52339250213899569</v>
      </c>
      <c r="N1009" s="287">
        <f t="shared" ca="1" si="786"/>
        <v>1039520.0439039059</v>
      </c>
      <c r="O1009" s="288">
        <f ca="1">(N1009-Assumptions!$C$22)/Assumptions!$C$25</f>
        <v>76.586645067455663</v>
      </c>
      <c r="P1009" s="11"/>
      <c r="Q1009" s="11"/>
      <c r="R1009" s="11"/>
      <c r="S1009" s="11"/>
      <c r="T1009" s="11"/>
    </row>
    <row r="1010" spans="1:20" ht="15.75" customHeight="1" x14ac:dyDescent="0.2">
      <c r="A1010" s="289"/>
      <c r="B1010" s="270"/>
      <c r="C1010" s="270"/>
      <c r="D1010" s="270"/>
      <c r="E1010" s="270"/>
      <c r="F1010" s="270"/>
      <c r="G1010" s="270"/>
      <c r="H1010" s="270"/>
      <c r="I1010" s="290">
        <f t="shared" ca="1" si="783"/>
        <v>0.11562165959981201</v>
      </c>
      <c r="J1010" s="290">
        <f t="shared" ca="1" si="784"/>
        <v>3.5256248188213893E-2</v>
      </c>
      <c r="K1010" s="270">
        <f t="shared" ref="K1010:M1010" ca="1" si="1029">RAND()</f>
        <v>0.91745193401593683</v>
      </c>
      <c r="L1010" s="270">
        <f t="shared" ca="1" si="1029"/>
        <v>0.32053286289036043</v>
      </c>
      <c r="M1010" s="270">
        <f t="shared" ca="1" si="1029"/>
        <v>0.28856850089439401</v>
      </c>
      <c r="N1010" s="291">
        <f t="shared" ca="1" si="786"/>
        <v>2685503.5700874259</v>
      </c>
      <c r="O1010" s="292">
        <f ca="1">(N1010-Assumptions!$C$22)/Assumptions!$C$25</f>
        <v>199.4212365736885</v>
      </c>
      <c r="P1010" s="11"/>
      <c r="Q1010" s="11"/>
      <c r="R1010" s="11"/>
      <c r="S1010" s="11"/>
      <c r="T1010" s="11"/>
    </row>
    <row r="1011" spans="1:20" ht="15.75" customHeight="1" x14ac:dyDescent="0.2">
      <c r="A1011" s="317"/>
      <c r="B1011" s="264"/>
      <c r="C1011" s="264"/>
      <c r="D1011" s="264"/>
      <c r="E1011" s="264"/>
      <c r="F1011" s="264"/>
      <c r="G1011" s="264"/>
      <c r="H1011" s="264"/>
      <c r="I1011" s="286">
        <f t="shared" ca="1" si="783"/>
        <v>0.06</v>
      </c>
      <c r="J1011" s="286">
        <f t="shared" ca="1" si="784"/>
        <v>4.1436106313579552E-2</v>
      </c>
      <c r="K1011" s="264">
        <f t="shared" ref="K1011:M1011" ca="1" si="1030">RAND()</f>
        <v>0.14141547471527993</v>
      </c>
      <c r="L1011" s="264">
        <f t="shared" ca="1" si="1030"/>
        <v>0.78313551533322279</v>
      </c>
      <c r="M1011" s="264">
        <f t="shared" ca="1" si="1030"/>
        <v>0.5098368146893314</v>
      </c>
      <c r="N1011" s="287">
        <f t="shared" ca="1" si="786"/>
        <v>1553922.7085192578</v>
      </c>
      <c r="O1011" s="288">
        <f ca="1">(N1011-Assumptions!$C$22)/Assumptions!$C$25</f>
        <v>114.97490362084014</v>
      </c>
      <c r="P1011" s="11"/>
      <c r="Q1011" s="11"/>
      <c r="R1011" s="11"/>
      <c r="S1011" s="11"/>
      <c r="T1011" s="11"/>
    </row>
    <row r="1012" spans="1:20" ht="15.75" customHeight="1" x14ac:dyDescent="0.2">
      <c r="A1012" s="289"/>
      <c r="B1012" s="270"/>
      <c r="C1012" s="270"/>
      <c r="D1012" s="270"/>
      <c r="E1012" s="270"/>
      <c r="F1012" s="270"/>
      <c r="G1012" s="270"/>
      <c r="H1012" s="270"/>
      <c r="I1012" s="290">
        <f t="shared" ca="1" si="783"/>
        <v>0.10849035300010314</v>
      </c>
      <c r="J1012" s="290">
        <f t="shared" ca="1" si="784"/>
        <v>4.6163666106271956E-2</v>
      </c>
      <c r="K1012" s="270">
        <f t="shared" ref="K1012:M1012" ca="1" si="1031">RAND()</f>
        <v>0.24419554008561339</v>
      </c>
      <c r="L1012" s="270">
        <f t="shared" ca="1" si="1031"/>
        <v>0.95473699778116994</v>
      </c>
      <c r="M1012" s="270">
        <f t="shared" ca="1" si="1031"/>
        <v>0.60485258626227401</v>
      </c>
      <c r="N1012" s="291">
        <f t="shared" ca="1" si="786"/>
        <v>2285451.4722265289</v>
      </c>
      <c r="O1012" s="292">
        <f ca="1">(N1012-Assumptions!$C$22)/Assumptions!$C$25</f>
        <v>169.56660240496484</v>
      </c>
      <c r="P1012" s="11"/>
      <c r="Q1012" s="11"/>
      <c r="R1012" s="11"/>
      <c r="S1012" s="11"/>
      <c r="T1012" s="11"/>
    </row>
    <row r="1013" spans="1:20" ht="15.75" customHeight="1" x14ac:dyDescent="0.2">
      <c r="A1013" s="317"/>
      <c r="B1013" s="264"/>
      <c r="C1013" s="264"/>
      <c r="D1013" s="264"/>
      <c r="E1013" s="264"/>
      <c r="F1013" s="264"/>
      <c r="G1013" s="264"/>
      <c r="H1013" s="264"/>
      <c r="I1013" s="286">
        <f t="shared" ca="1" si="783"/>
        <v>7.110582614145089E-2</v>
      </c>
      <c r="J1013" s="286">
        <f t="shared" ca="1" si="784"/>
        <v>4.2125224733671106E-2</v>
      </c>
      <c r="K1013" s="264">
        <f t="shared" ref="K1013:M1013" ca="1" si="1032">RAND()</f>
        <v>0.76666846876141881</v>
      </c>
      <c r="L1013" s="264">
        <f t="shared" ca="1" si="1032"/>
        <v>0.64606824999205859</v>
      </c>
      <c r="M1013" s="264">
        <f t="shared" ca="1" si="1032"/>
        <v>0.82535530012166736</v>
      </c>
      <c r="N1013" s="287">
        <f t="shared" ca="1" si="786"/>
        <v>3893657.7148318677</v>
      </c>
      <c r="O1013" s="288">
        <f ca="1">(N1013-Assumptions!$C$22)/Assumptions!$C$25</f>
        <v>289.58199364416924</v>
      </c>
      <c r="P1013" s="11"/>
      <c r="Q1013" s="11"/>
      <c r="R1013" s="11"/>
      <c r="S1013" s="11"/>
      <c r="T1013" s="11"/>
    </row>
    <row r="1014" spans="1:20" ht="15.75" customHeight="1" x14ac:dyDescent="0.2">
      <c r="A1014" s="289"/>
      <c r="B1014" s="270"/>
      <c r="C1014" s="270"/>
      <c r="D1014" s="270"/>
      <c r="E1014" s="270"/>
      <c r="F1014" s="270"/>
      <c r="G1014" s="270"/>
      <c r="H1014" s="270"/>
      <c r="I1014" s="290">
        <f t="shared" ca="1" si="783"/>
        <v>9.7600876833373373E-2</v>
      </c>
      <c r="J1014" s="290">
        <f t="shared" ca="1" si="784"/>
        <v>4.6523320108226143E-2</v>
      </c>
      <c r="K1014" s="270">
        <f t="shared" ref="K1014:M1014" ca="1" si="1033">RAND()</f>
        <v>5.9814737074481705E-2</v>
      </c>
      <c r="L1014" s="270">
        <f t="shared" ca="1" si="1033"/>
        <v>0.82556977494474126</v>
      </c>
      <c r="M1014" s="270">
        <f t="shared" ca="1" si="1033"/>
        <v>0.68783356960405906</v>
      </c>
      <c r="N1014" s="291">
        <f t="shared" ca="1" si="786"/>
        <v>1364043.6431041954</v>
      </c>
      <c r="O1014" s="292">
        <f ca="1">(N1014-Assumptions!$C$22)/Assumptions!$C$25</f>
        <v>100.80482411225339</v>
      </c>
      <c r="P1014" s="11"/>
      <c r="Q1014" s="11"/>
      <c r="R1014" s="11"/>
      <c r="S1014" s="11"/>
      <c r="T1014" s="11"/>
    </row>
    <row r="1015" spans="1:20" ht="15.75" customHeight="1" x14ac:dyDescent="0.2">
      <c r="A1015" s="317"/>
      <c r="B1015" s="264"/>
      <c r="C1015" s="264"/>
      <c r="D1015" s="264"/>
      <c r="E1015" s="264"/>
      <c r="F1015" s="264"/>
      <c r="G1015" s="264"/>
      <c r="H1015" s="264"/>
      <c r="I1015" s="286">
        <f t="shared" ca="1" si="783"/>
        <v>8.7810579630306446E-2</v>
      </c>
      <c r="J1015" s="286">
        <f t="shared" ca="1" si="784"/>
        <v>0.02</v>
      </c>
      <c r="K1015" s="264">
        <f t="shared" ref="K1015:M1015" ca="1" si="1034">RAND()</f>
        <v>0.75565737056987869</v>
      </c>
      <c r="L1015" s="264">
        <f t="shared" ca="1" si="1034"/>
        <v>0.71426028981261502</v>
      </c>
      <c r="M1015" s="264">
        <f t="shared" ca="1" si="1034"/>
        <v>0.37275927489241845</v>
      </c>
      <c r="N1015" s="287">
        <f t="shared" ca="1" si="786"/>
        <v>1646065.7036969555</v>
      </c>
      <c r="O1015" s="288">
        <f ca="1">(N1015-Assumptions!$C$22)/Assumptions!$C$25</f>
        <v>121.85124654454891</v>
      </c>
      <c r="P1015" s="11"/>
      <c r="Q1015" s="11"/>
      <c r="R1015" s="11"/>
      <c r="S1015" s="11"/>
      <c r="T1015" s="11"/>
    </row>
    <row r="1016" spans="1:20" ht="15.75" customHeight="1" x14ac:dyDescent="0.2">
      <c r="A1016" s="289"/>
      <c r="B1016" s="270"/>
      <c r="C1016" s="270"/>
      <c r="D1016" s="270"/>
      <c r="E1016" s="270"/>
      <c r="F1016" s="270"/>
      <c r="G1016" s="270"/>
      <c r="H1016" s="270"/>
      <c r="I1016" s="290">
        <f t="shared" ca="1" si="783"/>
        <v>7.1562370573395193E-2</v>
      </c>
      <c r="J1016" s="290">
        <f t="shared" ca="1" si="784"/>
        <v>4.6069621057929583E-2</v>
      </c>
      <c r="K1016" s="270">
        <f t="shared" ref="K1016:M1016" ca="1" si="1035">RAND()</f>
        <v>0.73362706893528351</v>
      </c>
      <c r="L1016" s="270">
        <f t="shared" ca="1" si="1035"/>
        <v>0.56542285738979692</v>
      </c>
      <c r="M1016" s="270">
        <f t="shared" ca="1" si="1035"/>
        <v>0.6515429404873182</v>
      </c>
      <c r="N1016" s="291">
        <f t="shared" ca="1" si="786"/>
        <v>4426377.8680841159</v>
      </c>
      <c r="O1016" s="292">
        <f ca="1">(N1016-Assumptions!$C$22)/Assumptions!$C$25</f>
        <v>329.33722896150118</v>
      </c>
      <c r="P1016" s="11"/>
      <c r="Q1016" s="11"/>
      <c r="R1016" s="11"/>
      <c r="S1016" s="11"/>
      <c r="T1016" s="11"/>
    </row>
    <row r="1017" spans="1:20" ht="15.75" customHeight="1" x14ac:dyDescent="0.2">
      <c r="A1017" s="317"/>
      <c r="B1017" s="264"/>
      <c r="C1017" s="264"/>
      <c r="D1017" s="264"/>
      <c r="E1017" s="264"/>
      <c r="F1017" s="264"/>
      <c r="G1017" s="264"/>
      <c r="H1017" s="264"/>
      <c r="I1017" s="286">
        <f t="shared" ca="1" si="783"/>
        <v>8.3289591844885713E-2</v>
      </c>
      <c r="J1017" s="286">
        <f t="shared" ca="1" si="784"/>
        <v>4.8762902342536649E-2</v>
      </c>
      <c r="K1017" s="264">
        <f t="shared" ref="K1017:M1017" ca="1" si="1036">RAND()</f>
        <v>0.28474039171985321</v>
      </c>
      <c r="L1017" s="264">
        <f t="shared" ca="1" si="1036"/>
        <v>0.47575906982391114</v>
      </c>
      <c r="M1017" s="264">
        <f t="shared" ca="1" si="1036"/>
        <v>0.15250948190624325</v>
      </c>
      <c r="N1017" s="287">
        <f t="shared" ca="1" si="786"/>
        <v>3232880.7391066137</v>
      </c>
      <c r="O1017" s="288">
        <f ca="1">(N1017-Assumptions!$C$22)/Assumptions!$C$25</f>
        <v>240.270279037807</v>
      </c>
      <c r="P1017" s="11"/>
      <c r="Q1017" s="11"/>
      <c r="R1017" s="11"/>
      <c r="S1017" s="11"/>
      <c r="T1017" s="11"/>
    </row>
    <row r="1018" spans="1:20" ht="15.75" customHeight="1" x14ac:dyDescent="0.2">
      <c r="A1018" s="289"/>
      <c r="B1018" s="270"/>
      <c r="C1018" s="270"/>
      <c r="D1018" s="270"/>
      <c r="E1018" s="270"/>
      <c r="F1018" s="270"/>
      <c r="G1018" s="270"/>
      <c r="H1018" s="270"/>
      <c r="I1018" s="290">
        <f t="shared" ca="1" si="783"/>
        <v>7.4738498630526715E-2</v>
      </c>
      <c r="J1018" s="290">
        <f t="shared" ca="1" si="784"/>
        <v>3.5060937571820855E-2</v>
      </c>
      <c r="K1018" s="270">
        <f t="shared" ref="K1018:M1018" ca="1" si="1037">RAND()</f>
        <v>0.60365409554618232</v>
      </c>
      <c r="L1018" s="270">
        <f t="shared" ca="1" si="1037"/>
        <v>7.2589267617344411E-2</v>
      </c>
      <c r="M1018" s="270">
        <f t="shared" ca="1" si="1037"/>
        <v>0.81596919988164096</v>
      </c>
      <c r="N1018" s="291">
        <f t="shared" ca="1" si="786"/>
        <v>2276193.0709428657</v>
      </c>
      <c r="O1018" s="292">
        <f ca="1">(N1018-Assumptions!$C$22)/Assumptions!$C$25</f>
        <v>168.87567693603475</v>
      </c>
      <c r="P1018" s="11"/>
      <c r="Q1018" s="11"/>
      <c r="R1018" s="11"/>
      <c r="S1018" s="11"/>
      <c r="T1018" s="11"/>
    </row>
    <row r="1019" spans="1:20" ht="15.75" customHeight="1" x14ac:dyDescent="0.2">
      <c r="A1019" s="317"/>
      <c r="B1019" s="264"/>
      <c r="C1019" s="264"/>
      <c r="D1019" s="264"/>
      <c r="E1019" s="264"/>
      <c r="F1019" s="264"/>
      <c r="G1019" s="264"/>
      <c r="H1019" s="264"/>
      <c r="I1019" s="286">
        <f t="shared" ca="1" si="783"/>
        <v>8.5159965319221861E-2</v>
      </c>
      <c r="J1019" s="286">
        <f t="shared" ca="1" si="784"/>
        <v>3.5608566409494065E-2</v>
      </c>
      <c r="K1019" s="264">
        <f t="shared" ref="K1019:M1019" ca="1" si="1038">RAND()</f>
        <v>0.16962545981294985</v>
      </c>
      <c r="L1019" s="264">
        <f t="shared" ca="1" si="1038"/>
        <v>0.41776703128115356</v>
      </c>
      <c r="M1019" s="264">
        <f t="shared" ca="1" si="1038"/>
        <v>0.34170513142881209</v>
      </c>
      <c r="N1019" s="287">
        <f t="shared" ca="1" si="786"/>
        <v>783995.37788538402</v>
      </c>
      <c r="O1019" s="288">
        <f ca="1">(N1019-Assumptions!$C$22)/Assumptions!$C$25</f>
        <v>57.517640140700301</v>
      </c>
      <c r="P1019" s="11"/>
      <c r="Q1019" s="11"/>
      <c r="R1019" s="11"/>
      <c r="S1019" s="11"/>
      <c r="T1019" s="11"/>
    </row>
    <row r="1020" spans="1:20" ht="15.75" customHeight="1" x14ac:dyDescent="0.2">
      <c r="A1020" s="289"/>
      <c r="B1020" s="270"/>
      <c r="C1020" s="270"/>
      <c r="D1020" s="270"/>
      <c r="E1020" s="270"/>
      <c r="F1020" s="270"/>
      <c r="G1020" s="270"/>
      <c r="H1020" s="270"/>
      <c r="I1020" s="290">
        <f t="shared" ca="1" si="783"/>
        <v>0.10411723857342038</v>
      </c>
      <c r="J1020" s="290">
        <f t="shared" ca="1" si="784"/>
        <v>2.8823653022324425E-2</v>
      </c>
      <c r="K1020" s="270">
        <f t="shared" ref="K1020:M1020" ca="1" si="1039">RAND()</f>
        <v>0.70563765892509178</v>
      </c>
      <c r="L1020" s="270">
        <f t="shared" ca="1" si="1039"/>
        <v>0.30256534244465161</v>
      </c>
      <c r="M1020" s="270">
        <f t="shared" ca="1" si="1039"/>
        <v>0.50796937111169782</v>
      </c>
      <c r="N1020" s="291">
        <f t="shared" ca="1" si="786"/>
        <v>1482472.4929789731</v>
      </c>
      <c r="O1020" s="292">
        <f ca="1">(N1020-Assumptions!$C$22)/Assumptions!$C$25</f>
        <v>109.64279798350546</v>
      </c>
      <c r="P1020" s="11"/>
      <c r="Q1020" s="11"/>
      <c r="R1020" s="11"/>
      <c r="S1020" s="11"/>
      <c r="T1020" s="11"/>
    </row>
    <row r="1021" spans="1:20" ht="15.75" customHeight="1" x14ac:dyDescent="0.2">
      <c r="A1021" s="317"/>
      <c r="B1021" s="264"/>
      <c r="C1021" s="264"/>
      <c r="D1021" s="264"/>
      <c r="E1021" s="264"/>
      <c r="F1021" s="264"/>
      <c r="G1021" s="264"/>
      <c r="H1021" s="264"/>
      <c r="I1021" s="286">
        <f t="shared" ca="1" si="783"/>
        <v>8.0090272905293969E-2</v>
      </c>
      <c r="J1021" s="286">
        <f t="shared" ca="1" si="784"/>
        <v>3.8895001498918447E-2</v>
      </c>
      <c r="K1021" s="264">
        <f t="shared" ref="K1021:M1021" ca="1" si="1040">RAND()</f>
        <v>0.76309388318451843</v>
      </c>
      <c r="L1021" s="264">
        <f t="shared" ca="1" si="1040"/>
        <v>0.14638968777797368</v>
      </c>
      <c r="M1021" s="264">
        <f t="shared" ca="1" si="1040"/>
        <v>0.46335426570912908</v>
      </c>
      <c r="N1021" s="287">
        <f t="shared" ca="1" si="786"/>
        <v>2162721.9274817067</v>
      </c>
      <c r="O1021" s="288">
        <f ca="1">(N1021-Assumptions!$C$22)/Assumptions!$C$25</f>
        <v>160.40768115535124</v>
      </c>
      <c r="P1021" s="11"/>
      <c r="Q1021" s="11"/>
      <c r="R1021" s="11"/>
      <c r="S1021" s="11"/>
      <c r="T1021" s="11"/>
    </row>
    <row r="1022" spans="1:20" ht="15.75" customHeight="1" x14ac:dyDescent="0.2">
      <c r="A1022" s="289"/>
      <c r="B1022" s="270"/>
      <c r="C1022" s="270"/>
      <c r="D1022" s="270"/>
      <c r="E1022" s="270"/>
      <c r="F1022" s="270"/>
      <c r="G1022" s="270"/>
      <c r="H1022" s="270"/>
      <c r="I1022" s="290">
        <f t="shared" ref="I1022:I1276" ca="1" si="1041">MAX($D$6,MIN($E$6,_xlfn.NORM.INV(RAND(),$B$6,$C$6)))</f>
        <v>7.7733523840287672E-2</v>
      </c>
      <c r="J1022" s="290">
        <f t="shared" ref="J1022:J1276" ca="1" si="1042">MAX($D$7,MIN($E$7,_xlfn.NORM.INV(RAND(),$B$7,$C$7)))</f>
        <v>3.4596530315963152E-2</v>
      </c>
      <c r="K1022" s="270">
        <f t="shared" ref="K1022:M1022" ca="1" si="1043">RAND()</f>
        <v>0.84975150840932379</v>
      </c>
      <c r="L1022" s="270">
        <f t="shared" ca="1" si="1043"/>
        <v>0.6146620935471423</v>
      </c>
      <c r="M1022" s="270">
        <f t="shared" ca="1" si="1043"/>
        <v>0.44368006583673492</v>
      </c>
      <c r="N1022" s="291">
        <f t="shared" ref="N1022:N1276" ca="1" si="1044">(IF(K1022&lt;$E$10,$B$10,IF(K1022&lt;$E$10+$F$10,$C$10,$D$10))+IF(L1022&lt;$E$11,$B$11,IF(L1022&lt;$E$11+$F$11,$C$11,$D$11))+IF(M1022&lt;$E$12,$B$12,IF(M1022&lt;$E$12+$F$12,$C$12,$D$12)))*MIN(2.5,MAX(0.5,(0.09-0.04)/MAX(0.025,(I1022-J1022))))</f>
        <v>5003167.3889301494</v>
      </c>
      <c r="O1022" s="292">
        <f ca="1">(N1022-Assumptions!$C$22)/Assumptions!$C$25</f>
        <v>372.38122305448877</v>
      </c>
      <c r="P1022" s="11"/>
      <c r="Q1022" s="11"/>
      <c r="R1022" s="11"/>
      <c r="S1022" s="11"/>
      <c r="T1022" s="11"/>
    </row>
    <row r="1023" spans="1:20" ht="15.75" customHeight="1" x14ac:dyDescent="0.2">
      <c r="A1023" s="317"/>
      <c r="B1023" s="264"/>
      <c r="C1023" s="264"/>
      <c r="D1023" s="264"/>
      <c r="E1023" s="264"/>
      <c r="F1023" s="264"/>
      <c r="G1023" s="264"/>
      <c r="H1023" s="264"/>
      <c r="I1023" s="286">
        <f t="shared" ca="1" si="1041"/>
        <v>0.11416731446491703</v>
      </c>
      <c r="J1023" s="286">
        <f t="shared" ca="1" si="1042"/>
        <v>3.6772951077680208E-2</v>
      </c>
      <c r="K1023" s="264">
        <f t="shared" ref="K1023:M1023" ca="1" si="1045">RAND()</f>
        <v>0.50755149306045355</v>
      </c>
      <c r="L1023" s="264">
        <f t="shared" ca="1" si="1045"/>
        <v>0.78042514179352696</v>
      </c>
      <c r="M1023" s="264">
        <f t="shared" ca="1" si="1045"/>
        <v>0.19766431643568139</v>
      </c>
      <c r="N1023" s="287">
        <f t="shared" ca="1" si="1044"/>
        <v>1442232.5424239649</v>
      </c>
      <c r="O1023" s="288">
        <f ca="1">(N1023-Assumptions!$C$22)/Assumptions!$C$25</f>
        <v>106.63981659880335</v>
      </c>
      <c r="P1023" s="11"/>
      <c r="Q1023" s="11"/>
      <c r="R1023" s="11"/>
      <c r="S1023" s="11"/>
      <c r="T1023" s="11"/>
    </row>
    <row r="1024" spans="1:20" ht="15.75" customHeight="1" x14ac:dyDescent="0.2">
      <c r="A1024" s="289"/>
      <c r="B1024" s="270"/>
      <c r="C1024" s="270"/>
      <c r="D1024" s="270"/>
      <c r="E1024" s="270"/>
      <c r="F1024" s="270"/>
      <c r="G1024" s="270"/>
      <c r="H1024" s="270"/>
      <c r="I1024" s="290">
        <f t="shared" ca="1" si="1041"/>
        <v>8.0284840441408406E-2</v>
      </c>
      <c r="J1024" s="290">
        <f t="shared" ca="1" si="1042"/>
        <v>4.6371396312198221E-2</v>
      </c>
      <c r="K1024" s="270">
        <f t="shared" ref="K1024:M1024" ca="1" si="1046">RAND()</f>
        <v>0.92097320029247254</v>
      </c>
      <c r="L1024" s="270">
        <f t="shared" ca="1" si="1046"/>
        <v>9.368683166996461E-2</v>
      </c>
      <c r="M1024" s="270">
        <f t="shared" ca="1" si="1046"/>
        <v>0.31398882063362121</v>
      </c>
      <c r="N1024" s="291">
        <f t="shared" ca="1" si="1044"/>
        <v>5699652.4983663708</v>
      </c>
      <c r="O1024" s="292">
        <f ca="1">(N1024-Assumptions!$C$22)/Assumptions!$C$25</f>
        <v>424.35772375868441</v>
      </c>
      <c r="P1024" s="11"/>
      <c r="Q1024" s="11"/>
      <c r="R1024" s="11"/>
      <c r="S1024" s="11"/>
      <c r="T1024" s="11"/>
    </row>
    <row r="1025" spans="1:20" ht="15.75" customHeight="1" x14ac:dyDescent="0.2">
      <c r="A1025" s="317"/>
      <c r="B1025" s="264"/>
      <c r="C1025" s="264"/>
      <c r="D1025" s="264"/>
      <c r="E1025" s="264"/>
      <c r="F1025" s="264"/>
      <c r="G1025" s="264"/>
      <c r="H1025" s="264"/>
      <c r="I1025" s="286">
        <f t="shared" ca="1" si="1041"/>
        <v>8.4647368887789523E-2</v>
      </c>
      <c r="J1025" s="286">
        <f t="shared" ca="1" si="1042"/>
        <v>4.9796071971756679E-2</v>
      </c>
      <c r="K1025" s="264">
        <f t="shared" ref="K1025:M1025" ca="1" si="1047">RAND()</f>
        <v>0.14721336259204598</v>
      </c>
      <c r="L1025" s="264">
        <f t="shared" ca="1" si="1047"/>
        <v>0.63367048349077126</v>
      </c>
      <c r="M1025" s="264">
        <f t="shared" ca="1" si="1047"/>
        <v>0.74206386715718664</v>
      </c>
      <c r="N1025" s="287">
        <f t="shared" ca="1" si="1044"/>
        <v>1149682.9109151175</v>
      </c>
      <c r="O1025" s="288">
        <f ca="1">(N1025-Assumptions!$C$22)/Assumptions!$C$25</f>
        <v>84.807754545904288</v>
      </c>
      <c r="P1025" s="11"/>
      <c r="Q1025" s="11"/>
      <c r="R1025" s="11"/>
      <c r="S1025" s="11"/>
      <c r="T1025" s="11"/>
    </row>
    <row r="1026" spans="1:20" ht="15.75" customHeight="1" x14ac:dyDescent="0.2">
      <c r="A1026" s="289"/>
      <c r="B1026" s="270"/>
      <c r="C1026" s="270"/>
      <c r="D1026" s="270"/>
      <c r="E1026" s="270"/>
      <c r="F1026" s="270"/>
      <c r="G1026" s="270"/>
      <c r="H1026" s="270"/>
      <c r="I1026" s="290">
        <f t="shared" ca="1" si="1041"/>
        <v>8.2489331380124611E-2</v>
      </c>
      <c r="J1026" s="290">
        <f t="shared" ca="1" si="1042"/>
        <v>3.0156313298593723E-2</v>
      </c>
      <c r="K1026" s="270">
        <f t="shared" ref="K1026:M1026" ca="1" si="1048">RAND()</f>
        <v>0.94461147235913556</v>
      </c>
      <c r="L1026" s="270">
        <f t="shared" ca="1" si="1048"/>
        <v>0.50314251569213653</v>
      </c>
      <c r="M1026" s="270">
        <f t="shared" ca="1" si="1048"/>
        <v>0.31043387766731001</v>
      </c>
      <c r="N1026" s="291">
        <f t="shared" ca="1" si="1044"/>
        <v>4124004.4463164294</v>
      </c>
      <c r="O1026" s="292">
        <f ca="1">(N1026-Assumptions!$C$22)/Assumptions!$C$25</f>
        <v>306.77204823256938</v>
      </c>
      <c r="P1026" s="11"/>
      <c r="Q1026" s="11"/>
      <c r="R1026" s="11"/>
      <c r="S1026" s="11"/>
      <c r="T1026" s="11"/>
    </row>
    <row r="1027" spans="1:20" ht="15.75" customHeight="1" x14ac:dyDescent="0.2">
      <c r="A1027" s="317"/>
      <c r="B1027" s="264"/>
      <c r="C1027" s="264"/>
      <c r="D1027" s="264"/>
      <c r="E1027" s="264"/>
      <c r="F1027" s="264"/>
      <c r="G1027" s="264"/>
      <c r="H1027" s="264"/>
      <c r="I1027" s="286">
        <f t="shared" ca="1" si="1041"/>
        <v>9.6486724377977964E-2</v>
      </c>
      <c r="J1027" s="286">
        <f t="shared" ca="1" si="1042"/>
        <v>3.8730194973994422E-2</v>
      </c>
      <c r="K1027" s="264">
        <f t="shared" ref="K1027:M1027" ca="1" si="1049">RAND()</f>
        <v>0.662345526491391</v>
      </c>
      <c r="L1027" s="264">
        <f t="shared" ca="1" si="1049"/>
        <v>0.23821713386712629</v>
      </c>
      <c r="M1027" s="264">
        <f t="shared" ca="1" si="1049"/>
        <v>0.44389611893100922</v>
      </c>
      <c r="N1027" s="287">
        <f t="shared" ca="1" si="1044"/>
        <v>1542577.3968507114</v>
      </c>
      <c r="O1027" s="288">
        <f ca="1">(N1027-Assumptions!$C$22)/Assumptions!$C$25</f>
        <v>114.12823857094861</v>
      </c>
      <c r="P1027" s="11"/>
      <c r="Q1027" s="11"/>
      <c r="R1027" s="11"/>
      <c r="S1027" s="11"/>
      <c r="T1027" s="11"/>
    </row>
    <row r="1028" spans="1:20" ht="15.75" customHeight="1" x14ac:dyDescent="0.2">
      <c r="A1028" s="289"/>
      <c r="B1028" s="270"/>
      <c r="C1028" s="270"/>
      <c r="D1028" s="270"/>
      <c r="E1028" s="270"/>
      <c r="F1028" s="270"/>
      <c r="G1028" s="270"/>
      <c r="H1028" s="270"/>
      <c r="I1028" s="290">
        <f t="shared" ca="1" si="1041"/>
        <v>7.4611674560346092E-2</v>
      </c>
      <c r="J1028" s="290">
        <f t="shared" ca="1" si="1042"/>
        <v>4.8561196407685255E-2</v>
      </c>
      <c r="K1028" s="270">
        <f t="shared" ref="K1028:M1028" ca="1" si="1050">RAND()</f>
        <v>0.20314240542463602</v>
      </c>
      <c r="L1028" s="270">
        <f t="shared" ca="1" si="1050"/>
        <v>0.95714663330374161</v>
      </c>
      <c r="M1028" s="270">
        <f t="shared" ca="1" si="1050"/>
        <v>8.2134312637138107E-2</v>
      </c>
      <c r="N1028" s="291">
        <f t="shared" ca="1" si="1044"/>
        <v>5421195.9073570101</v>
      </c>
      <c r="O1028" s="292">
        <f ca="1">(N1028-Assumptions!$C$22)/Assumptions!$C$25</f>
        <v>403.57738114604552</v>
      </c>
      <c r="P1028" s="11"/>
      <c r="Q1028" s="11"/>
      <c r="R1028" s="11"/>
      <c r="S1028" s="11"/>
      <c r="T1028" s="11"/>
    </row>
    <row r="1029" spans="1:20" ht="15.75" customHeight="1" x14ac:dyDescent="0.2">
      <c r="A1029" s="317"/>
      <c r="B1029" s="264"/>
      <c r="C1029" s="264"/>
      <c r="D1029" s="264"/>
      <c r="E1029" s="264"/>
      <c r="F1029" s="264"/>
      <c r="G1029" s="264"/>
      <c r="H1029" s="264"/>
      <c r="I1029" s="286">
        <f t="shared" ca="1" si="1041"/>
        <v>0.11719014217588</v>
      </c>
      <c r="J1029" s="286">
        <f t="shared" ca="1" si="1042"/>
        <v>2.4708880040808463E-2</v>
      </c>
      <c r="K1029" s="264">
        <f t="shared" ref="K1029:M1029" ca="1" si="1051">RAND()</f>
        <v>3.7266112236206128E-2</v>
      </c>
      <c r="L1029" s="264">
        <f t="shared" ca="1" si="1051"/>
        <v>0.6704052261478749</v>
      </c>
      <c r="M1029" s="264">
        <f t="shared" ca="1" si="1051"/>
        <v>0.80778183053514152</v>
      </c>
      <c r="N1029" s="287">
        <f t="shared" ca="1" si="1044"/>
        <v>433254.68924798316</v>
      </c>
      <c r="O1029" s="288">
        <f ca="1">(N1029-Assumptions!$C$22)/Assumptions!$C$25</f>
        <v>31.342961884177846</v>
      </c>
      <c r="P1029" s="11"/>
      <c r="Q1029" s="11"/>
      <c r="R1029" s="11"/>
      <c r="S1029" s="11"/>
      <c r="T1029" s="11"/>
    </row>
    <row r="1030" spans="1:20" ht="15.75" customHeight="1" x14ac:dyDescent="0.2">
      <c r="A1030" s="289"/>
      <c r="B1030" s="270"/>
      <c r="C1030" s="270"/>
      <c r="D1030" s="270"/>
      <c r="E1030" s="270"/>
      <c r="F1030" s="270"/>
      <c r="G1030" s="270"/>
      <c r="H1030" s="270"/>
      <c r="I1030" s="290">
        <f t="shared" ca="1" si="1041"/>
        <v>7.3189426257847051E-2</v>
      </c>
      <c r="J1030" s="290">
        <f t="shared" ca="1" si="1042"/>
        <v>3.1546718033818873E-2</v>
      </c>
      <c r="K1030" s="270">
        <f t="shared" ref="K1030:M1030" ca="1" si="1052">RAND()</f>
        <v>0.4207986593508467</v>
      </c>
      <c r="L1030" s="270">
        <f t="shared" ca="1" si="1052"/>
        <v>0.50064656495101389</v>
      </c>
      <c r="M1030" s="270">
        <f t="shared" ca="1" si="1052"/>
        <v>9.3130015298707458E-2</v>
      </c>
      <c r="N1030" s="291">
        <f t="shared" ca="1" si="1044"/>
        <v>2680437.3259482863</v>
      </c>
      <c r="O1030" s="292">
        <f ca="1">(N1030-Assumptions!$C$22)/Assumptions!$C$25</f>
        <v>199.04315865285719</v>
      </c>
      <c r="P1030" s="11"/>
      <c r="Q1030" s="11"/>
      <c r="R1030" s="11"/>
      <c r="S1030" s="11"/>
      <c r="T1030" s="11"/>
    </row>
    <row r="1031" spans="1:20" ht="15.75" customHeight="1" x14ac:dyDescent="0.2">
      <c r="A1031" s="317"/>
      <c r="B1031" s="264"/>
      <c r="C1031" s="264"/>
      <c r="D1031" s="264"/>
      <c r="E1031" s="264"/>
      <c r="F1031" s="264"/>
      <c r="G1031" s="264"/>
      <c r="H1031" s="264"/>
      <c r="I1031" s="286">
        <f t="shared" ca="1" si="1041"/>
        <v>8.859258781768363E-2</v>
      </c>
      <c r="J1031" s="286">
        <f t="shared" ca="1" si="1042"/>
        <v>3.146657050626929E-2</v>
      </c>
      <c r="K1031" s="264">
        <f t="shared" ref="K1031:M1031" ca="1" si="1053">RAND()</f>
        <v>0.9221614110848273</v>
      </c>
      <c r="L1031" s="264">
        <f t="shared" ca="1" si="1053"/>
        <v>0.27969095073693329</v>
      </c>
      <c r="M1031" s="264">
        <f t="shared" ca="1" si="1053"/>
        <v>0.60546894066409296</v>
      </c>
      <c r="N1031" s="287">
        <f t="shared" ca="1" si="1044"/>
        <v>3405011.0350508448</v>
      </c>
      <c r="O1031" s="288">
        <f ca="1">(N1031-Assumptions!$C$22)/Assumptions!$C$25</f>
        <v>253.11582351125708</v>
      </c>
      <c r="P1031" s="11"/>
      <c r="Q1031" s="11"/>
      <c r="R1031" s="11"/>
      <c r="S1031" s="11"/>
      <c r="T1031" s="11"/>
    </row>
    <row r="1032" spans="1:20" ht="15.75" customHeight="1" x14ac:dyDescent="0.2">
      <c r="A1032" s="289"/>
      <c r="B1032" s="270"/>
      <c r="C1032" s="270"/>
      <c r="D1032" s="270"/>
      <c r="E1032" s="270"/>
      <c r="F1032" s="270"/>
      <c r="G1032" s="270"/>
      <c r="H1032" s="270"/>
      <c r="I1032" s="290">
        <f t="shared" ca="1" si="1041"/>
        <v>9.5075985937630197E-2</v>
      </c>
      <c r="J1032" s="290">
        <f t="shared" ca="1" si="1042"/>
        <v>4.5364934446345692E-2</v>
      </c>
      <c r="K1032" s="270">
        <f t="shared" ref="K1032:M1032" ca="1" si="1054">RAND()</f>
        <v>0.25846307434394578</v>
      </c>
      <c r="L1032" s="270">
        <f t="shared" ca="1" si="1054"/>
        <v>0.85720182445398807</v>
      </c>
      <c r="M1032" s="270">
        <f t="shared" ca="1" si="1054"/>
        <v>6.7234941078775701E-2</v>
      </c>
      <c r="N1032" s="291">
        <f t="shared" ca="1" si="1044"/>
        <v>2840912.4592880136</v>
      </c>
      <c r="O1032" s="292">
        <f ca="1">(N1032-Assumptions!$C$22)/Assumptions!$C$25</f>
        <v>211.01891487223983</v>
      </c>
      <c r="P1032" s="11"/>
      <c r="Q1032" s="11"/>
      <c r="R1032" s="11"/>
      <c r="S1032" s="11"/>
      <c r="T1032" s="11"/>
    </row>
    <row r="1033" spans="1:20" ht="15.75" customHeight="1" x14ac:dyDescent="0.2">
      <c r="A1033" s="317"/>
      <c r="B1033" s="264"/>
      <c r="C1033" s="264"/>
      <c r="D1033" s="264"/>
      <c r="E1033" s="264"/>
      <c r="F1033" s="264"/>
      <c r="G1033" s="264"/>
      <c r="H1033" s="264"/>
      <c r="I1033" s="286">
        <f t="shared" ca="1" si="1041"/>
        <v>9.4115725270456738E-2</v>
      </c>
      <c r="J1033" s="286">
        <f t="shared" ca="1" si="1042"/>
        <v>3.6930852948014049E-2</v>
      </c>
      <c r="K1033" s="264">
        <f t="shared" ref="K1033:M1033" ca="1" si="1055">RAND()</f>
        <v>0.2239055526378041</v>
      </c>
      <c r="L1033" s="264">
        <f t="shared" ca="1" si="1055"/>
        <v>0.5519167856217766</v>
      </c>
      <c r="M1033" s="264">
        <f t="shared" ca="1" si="1055"/>
        <v>0.67457999732193008</v>
      </c>
      <c r="N1033" s="287">
        <f t="shared" ca="1" si="1044"/>
        <v>1973258.6201400647</v>
      </c>
      <c r="O1033" s="288">
        <f ca="1">(N1033-Assumptions!$C$22)/Assumptions!$C$25</f>
        <v>146.26862836866155</v>
      </c>
      <c r="P1033" s="11"/>
      <c r="Q1033" s="11"/>
      <c r="R1033" s="11"/>
      <c r="S1033" s="11"/>
      <c r="T1033" s="11"/>
    </row>
    <row r="1034" spans="1:20" ht="15.75" customHeight="1" x14ac:dyDescent="0.2">
      <c r="A1034" s="289"/>
      <c r="B1034" s="270"/>
      <c r="C1034" s="270"/>
      <c r="D1034" s="270"/>
      <c r="E1034" s="270"/>
      <c r="F1034" s="270"/>
      <c r="G1034" s="270"/>
      <c r="H1034" s="270"/>
      <c r="I1034" s="290">
        <f t="shared" ca="1" si="1041"/>
        <v>6.9724192501941007E-2</v>
      </c>
      <c r="J1034" s="290">
        <f t="shared" ca="1" si="1042"/>
        <v>4.9936629254219891E-2</v>
      </c>
      <c r="K1034" s="270">
        <f t="shared" ref="K1034:M1034" ca="1" si="1056">RAND()</f>
        <v>3.6219956291192568E-2</v>
      </c>
      <c r="L1034" s="270">
        <f t="shared" ca="1" si="1056"/>
        <v>0.58185574428882936</v>
      </c>
      <c r="M1034" s="270">
        <f t="shared" ca="1" si="1056"/>
        <v>0.58555034889078472</v>
      </c>
      <c r="N1034" s="291">
        <f t="shared" ca="1" si="1044"/>
        <v>1553922.7085192578</v>
      </c>
      <c r="O1034" s="292">
        <f ca="1">(N1034-Assumptions!$C$22)/Assumptions!$C$25</f>
        <v>114.97490362084014</v>
      </c>
      <c r="P1034" s="11"/>
      <c r="Q1034" s="11"/>
      <c r="R1034" s="11"/>
      <c r="S1034" s="11"/>
      <c r="T1034" s="11"/>
    </row>
    <row r="1035" spans="1:20" ht="15.75" customHeight="1" x14ac:dyDescent="0.2">
      <c r="A1035" s="317"/>
      <c r="B1035" s="264"/>
      <c r="C1035" s="264"/>
      <c r="D1035" s="264"/>
      <c r="E1035" s="264"/>
      <c r="F1035" s="264"/>
      <c r="G1035" s="264"/>
      <c r="H1035" s="264"/>
      <c r="I1035" s="286">
        <f t="shared" ca="1" si="1041"/>
        <v>9.3837670861093375E-2</v>
      </c>
      <c r="J1035" s="286">
        <f t="shared" ca="1" si="1042"/>
        <v>3.0547067318980624E-2</v>
      </c>
      <c r="K1035" s="264">
        <f t="shared" ref="K1035:M1035" ca="1" si="1057">RAND()</f>
        <v>0.21760849560655293</v>
      </c>
      <c r="L1035" s="264">
        <f t="shared" ca="1" si="1057"/>
        <v>0.28091482269875601</v>
      </c>
      <c r="M1035" s="264">
        <f t="shared" ca="1" si="1057"/>
        <v>0.78134790736837578</v>
      </c>
      <c r="N1035" s="287">
        <f t="shared" ca="1" si="1044"/>
        <v>1426969.9528721531</v>
      </c>
      <c r="O1035" s="288">
        <f ca="1">(N1035-Assumptions!$C$22)/Assumptions!$C$25</f>
        <v>105.50081737851889</v>
      </c>
      <c r="P1035" s="11"/>
      <c r="Q1035" s="11"/>
      <c r="R1035" s="11"/>
      <c r="S1035" s="11"/>
      <c r="T1035" s="11"/>
    </row>
    <row r="1036" spans="1:20" ht="15.75" customHeight="1" x14ac:dyDescent="0.2">
      <c r="A1036" s="289"/>
      <c r="B1036" s="270"/>
      <c r="C1036" s="270"/>
      <c r="D1036" s="270"/>
      <c r="E1036" s="270"/>
      <c r="F1036" s="270"/>
      <c r="G1036" s="270"/>
      <c r="H1036" s="270"/>
      <c r="I1036" s="290">
        <f t="shared" ca="1" si="1041"/>
        <v>0.06</v>
      </c>
      <c r="J1036" s="290">
        <f t="shared" ca="1" si="1042"/>
        <v>3.7799628939351279E-2</v>
      </c>
      <c r="K1036" s="270">
        <f t="shared" ref="K1036:M1036" ca="1" si="1058">RAND()</f>
        <v>0.3623276372997053</v>
      </c>
      <c r="L1036" s="270">
        <f t="shared" ca="1" si="1058"/>
        <v>0.99473554203651759</v>
      </c>
      <c r="M1036" s="270">
        <f t="shared" ca="1" si="1058"/>
        <v>0.34287031978992055</v>
      </c>
      <c r="N1036" s="291">
        <f t="shared" ca="1" si="1044"/>
        <v>5648989.8218359249</v>
      </c>
      <c r="O1036" s="292">
        <f ca="1">(N1036-Assumptions!$C$22)/Assumptions!$C$25</f>
        <v>420.57692700268097</v>
      </c>
      <c r="P1036" s="11"/>
      <c r="Q1036" s="11"/>
      <c r="R1036" s="11"/>
      <c r="S1036" s="11"/>
      <c r="T1036" s="11"/>
    </row>
    <row r="1037" spans="1:20" ht="15.75" customHeight="1" x14ac:dyDescent="0.2">
      <c r="A1037" s="317"/>
      <c r="B1037" s="264"/>
      <c r="C1037" s="264"/>
      <c r="D1037" s="264"/>
      <c r="E1037" s="264"/>
      <c r="F1037" s="264"/>
      <c r="G1037" s="264"/>
      <c r="H1037" s="264"/>
      <c r="I1037" s="286">
        <f t="shared" ca="1" si="1041"/>
        <v>0.10881530866774958</v>
      </c>
      <c r="J1037" s="286">
        <f t="shared" ca="1" si="1042"/>
        <v>4.3327390282650723E-2</v>
      </c>
      <c r="K1037" s="264">
        <f t="shared" ref="K1037:M1037" ca="1" si="1059">RAND()</f>
        <v>0.40708764163411937</v>
      </c>
      <c r="L1037" s="264">
        <f t="shared" ca="1" si="1059"/>
        <v>0.7613821780947464</v>
      </c>
      <c r="M1037" s="264">
        <f t="shared" ca="1" si="1059"/>
        <v>0.97793133364024176</v>
      </c>
      <c r="N1037" s="287">
        <f t="shared" ca="1" si="1044"/>
        <v>1761512.9907282842</v>
      </c>
      <c r="O1037" s="288">
        <f ca="1">(N1037-Assumptions!$C$22)/Assumptions!$C$25</f>
        <v>130.46671572599135</v>
      </c>
      <c r="P1037" s="11"/>
      <c r="Q1037" s="11"/>
      <c r="R1037" s="11"/>
      <c r="S1037" s="11"/>
      <c r="T1037" s="11"/>
    </row>
    <row r="1038" spans="1:20" ht="15.75" customHeight="1" x14ac:dyDescent="0.2">
      <c r="A1038" s="289"/>
      <c r="B1038" s="270"/>
      <c r="C1038" s="270"/>
      <c r="D1038" s="270"/>
      <c r="E1038" s="270"/>
      <c r="F1038" s="270"/>
      <c r="G1038" s="270"/>
      <c r="H1038" s="270"/>
      <c r="I1038" s="290">
        <f t="shared" ca="1" si="1041"/>
        <v>0.11115887531991819</v>
      </c>
      <c r="J1038" s="290">
        <f t="shared" ca="1" si="1042"/>
        <v>5.5E-2</v>
      </c>
      <c r="K1038" s="270">
        <f t="shared" ref="K1038:M1038" ca="1" si="1060">RAND()</f>
        <v>0.74084718474154465</v>
      </c>
      <c r="L1038" s="270">
        <f t="shared" ca="1" si="1060"/>
        <v>0.88146613448094613</v>
      </c>
      <c r="M1038" s="270">
        <f t="shared" ca="1" si="1060"/>
        <v>0.56735451721317987</v>
      </c>
      <c r="N1038" s="291">
        <f t="shared" ca="1" si="1044"/>
        <v>2514736.0010575056</v>
      </c>
      <c r="O1038" s="292">
        <f ca="1">(N1038-Assumptions!$C$22)/Assumptions!$C$25</f>
        <v>186.67738813861982</v>
      </c>
      <c r="P1038" s="11"/>
      <c r="Q1038" s="11"/>
      <c r="R1038" s="11"/>
      <c r="S1038" s="11"/>
      <c r="T1038" s="11"/>
    </row>
    <row r="1039" spans="1:20" ht="15.75" customHeight="1" x14ac:dyDescent="0.2">
      <c r="A1039" s="317"/>
      <c r="B1039" s="264"/>
      <c r="C1039" s="264"/>
      <c r="D1039" s="264"/>
      <c r="E1039" s="264"/>
      <c r="F1039" s="264"/>
      <c r="G1039" s="264"/>
      <c r="H1039" s="264"/>
      <c r="I1039" s="286">
        <f t="shared" ca="1" si="1041"/>
        <v>6.9891400949541646E-2</v>
      </c>
      <c r="J1039" s="286">
        <f t="shared" ca="1" si="1042"/>
        <v>4.4731520164344944E-2</v>
      </c>
      <c r="K1039" s="264">
        <f t="shared" ref="K1039:M1039" ca="1" si="1061">RAND()</f>
        <v>0.12116948181113563</v>
      </c>
      <c r="L1039" s="264">
        <f t="shared" ca="1" si="1061"/>
        <v>0.88238942337907966</v>
      </c>
      <c r="M1039" s="264">
        <f t="shared" ca="1" si="1061"/>
        <v>0.28147894213477365</v>
      </c>
      <c r="N1039" s="287">
        <f t="shared" ca="1" si="1044"/>
        <v>2720686.3325797599</v>
      </c>
      <c r="O1039" s="288">
        <f ca="1">(N1039-Assumptions!$C$22)/Assumptions!$C$25</f>
        <v>202.04681586416118</v>
      </c>
      <c r="P1039" s="11"/>
      <c r="Q1039" s="11"/>
      <c r="R1039" s="11"/>
      <c r="S1039" s="11"/>
      <c r="T1039" s="11"/>
    </row>
    <row r="1040" spans="1:20" ht="15.75" customHeight="1" x14ac:dyDescent="0.2">
      <c r="A1040" s="289"/>
      <c r="B1040" s="270"/>
      <c r="C1040" s="270"/>
      <c r="D1040" s="270"/>
      <c r="E1040" s="270"/>
      <c r="F1040" s="270"/>
      <c r="G1040" s="270"/>
      <c r="H1040" s="270"/>
      <c r="I1040" s="290">
        <f t="shared" ca="1" si="1041"/>
        <v>6.3188413179441155E-2</v>
      </c>
      <c r="J1040" s="290">
        <f t="shared" ca="1" si="1042"/>
        <v>4.7153206905207398E-2</v>
      </c>
      <c r="K1040" s="270">
        <f t="shared" ref="K1040:M1040" ca="1" si="1062">RAND()</f>
        <v>0.47327268093465547</v>
      </c>
      <c r="L1040" s="270">
        <f t="shared" ca="1" si="1062"/>
        <v>0.29694649846124122</v>
      </c>
      <c r="M1040" s="270">
        <f t="shared" ca="1" si="1062"/>
        <v>0.69082096153663974</v>
      </c>
      <c r="N1040" s="291">
        <f t="shared" ca="1" si="1044"/>
        <v>3612551.5821495499</v>
      </c>
      <c r="O1040" s="292">
        <f ca="1">(N1040-Assumptions!$C$22)/Assumptions!$C$25</f>
        <v>268.60392404101117</v>
      </c>
      <c r="P1040" s="11"/>
      <c r="Q1040" s="11"/>
      <c r="R1040" s="11"/>
      <c r="S1040" s="11"/>
      <c r="T1040" s="11"/>
    </row>
    <row r="1041" spans="1:20" ht="15.75" customHeight="1" x14ac:dyDescent="0.2">
      <c r="A1041" s="317"/>
      <c r="B1041" s="264"/>
      <c r="C1041" s="264"/>
      <c r="D1041" s="264"/>
      <c r="E1041" s="264"/>
      <c r="F1041" s="264"/>
      <c r="G1041" s="264"/>
      <c r="H1041" s="264"/>
      <c r="I1041" s="286">
        <f t="shared" ca="1" si="1041"/>
        <v>8.6742314559592221E-2</v>
      </c>
      <c r="J1041" s="286">
        <f t="shared" ca="1" si="1042"/>
        <v>4.8132254938537261E-2</v>
      </c>
      <c r="K1041" s="264">
        <f t="shared" ref="K1041:M1041" ca="1" si="1063">RAND()</f>
        <v>0.48205438971171499</v>
      </c>
      <c r="L1041" s="264">
        <f t="shared" ca="1" si="1063"/>
        <v>0.41068747386498716</v>
      </c>
      <c r="M1041" s="264">
        <f t="shared" ca="1" si="1063"/>
        <v>0.8459150680039188</v>
      </c>
      <c r="N1041" s="287">
        <f t="shared" ca="1" si="1044"/>
        <v>2922568.4539045487</v>
      </c>
      <c r="O1041" s="288">
        <f ca="1">(N1041-Assumptions!$C$22)/Assumptions!$C$25</f>
        <v>217.11264581377228</v>
      </c>
      <c r="P1041" s="11"/>
      <c r="Q1041" s="11"/>
      <c r="R1041" s="11"/>
      <c r="S1041" s="11"/>
      <c r="T1041" s="11"/>
    </row>
    <row r="1042" spans="1:20" ht="15.75" customHeight="1" x14ac:dyDescent="0.2">
      <c r="A1042" s="289"/>
      <c r="B1042" s="270"/>
      <c r="C1042" s="270"/>
      <c r="D1042" s="270"/>
      <c r="E1042" s="270"/>
      <c r="F1042" s="270"/>
      <c r="G1042" s="270"/>
      <c r="H1042" s="270"/>
      <c r="I1042" s="290">
        <f t="shared" ca="1" si="1041"/>
        <v>7.6241343555299934E-2</v>
      </c>
      <c r="J1042" s="290">
        <f t="shared" ca="1" si="1042"/>
        <v>3.6414764901110043E-2</v>
      </c>
      <c r="K1042" s="270">
        <f t="shared" ref="K1042:M1042" ca="1" si="1064">RAND()</f>
        <v>0.98723539028537055</v>
      </c>
      <c r="L1042" s="270">
        <f t="shared" ca="1" si="1064"/>
        <v>0.91613179670121858</v>
      </c>
      <c r="M1042" s="270">
        <f t="shared" ca="1" si="1064"/>
        <v>0.96635149187243308</v>
      </c>
      <c r="N1042" s="291">
        <f t="shared" ca="1" si="1044"/>
        <v>6256194.5625139587</v>
      </c>
      <c r="O1042" s="292">
        <f ca="1">(N1042-Assumptions!$C$22)/Assumptions!$C$25</f>
        <v>465.89071362044467</v>
      </c>
      <c r="P1042" s="11"/>
      <c r="Q1042" s="11"/>
      <c r="R1042" s="11"/>
      <c r="S1042" s="11"/>
      <c r="T1042" s="11"/>
    </row>
    <row r="1043" spans="1:20" ht="15.75" customHeight="1" x14ac:dyDescent="0.2">
      <c r="A1043" s="317"/>
      <c r="B1043" s="264"/>
      <c r="C1043" s="264"/>
      <c r="D1043" s="264"/>
      <c r="E1043" s="264"/>
      <c r="F1043" s="264"/>
      <c r="G1043" s="264"/>
      <c r="H1043" s="264"/>
      <c r="I1043" s="286">
        <f t="shared" ca="1" si="1041"/>
        <v>9.5111819091307781E-2</v>
      </c>
      <c r="J1043" s="286">
        <f t="shared" ca="1" si="1042"/>
        <v>2.8787882581727015E-2</v>
      </c>
      <c r="K1043" s="264">
        <f t="shared" ref="K1043:M1043" ca="1" si="1065">RAND()</f>
        <v>0.67326319563440717</v>
      </c>
      <c r="L1043" s="264">
        <f t="shared" ca="1" si="1065"/>
        <v>0.44422818199565484</v>
      </c>
      <c r="M1043" s="264">
        <f t="shared" ca="1" si="1065"/>
        <v>0.72571921629012004</v>
      </c>
      <c r="N1043" s="287">
        <f t="shared" ca="1" si="1044"/>
        <v>1701354.7173209293</v>
      </c>
      <c r="O1043" s="288">
        <f ca="1">(N1043-Assumptions!$C$22)/Assumptions!$C$25</f>
        <v>125.97729233738278</v>
      </c>
      <c r="P1043" s="11"/>
      <c r="Q1043" s="11"/>
      <c r="R1043" s="11"/>
      <c r="S1043" s="11"/>
      <c r="T1043" s="11"/>
    </row>
    <row r="1044" spans="1:20" ht="15.75" customHeight="1" x14ac:dyDescent="0.2">
      <c r="A1044" s="289"/>
      <c r="B1044" s="270"/>
      <c r="C1044" s="270"/>
      <c r="D1044" s="270"/>
      <c r="E1044" s="270"/>
      <c r="F1044" s="270"/>
      <c r="G1044" s="270"/>
      <c r="H1044" s="270"/>
      <c r="I1044" s="290">
        <f t="shared" ca="1" si="1041"/>
        <v>9.7426578148428519E-2</v>
      </c>
      <c r="J1044" s="290">
        <f t="shared" ca="1" si="1042"/>
        <v>4.7889642809969948E-2</v>
      </c>
      <c r="K1044" s="270">
        <f t="shared" ref="K1044:M1044" ca="1" si="1066">RAND()</f>
        <v>0.61262174520213841</v>
      </c>
      <c r="L1044" s="270">
        <f t="shared" ca="1" si="1066"/>
        <v>0.72850051729826848</v>
      </c>
      <c r="M1044" s="270">
        <f t="shared" ca="1" si="1066"/>
        <v>0.24713845358312214</v>
      </c>
      <c r="N1044" s="291">
        <f t="shared" ca="1" si="1044"/>
        <v>2253281.6920266924</v>
      </c>
      <c r="O1044" s="292">
        <f ca="1">(N1044-Assumptions!$C$22)/Assumptions!$C$25</f>
        <v>167.16587253930541</v>
      </c>
      <c r="P1044" s="11"/>
      <c r="Q1044" s="11"/>
      <c r="R1044" s="11"/>
      <c r="S1044" s="11"/>
      <c r="T1044" s="11"/>
    </row>
    <row r="1045" spans="1:20" ht="15.75" customHeight="1" x14ac:dyDescent="0.2">
      <c r="A1045" s="317"/>
      <c r="B1045" s="264"/>
      <c r="C1045" s="264"/>
      <c r="D1045" s="264"/>
      <c r="E1045" s="264"/>
      <c r="F1045" s="264"/>
      <c r="G1045" s="264"/>
      <c r="H1045" s="264"/>
      <c r="I1045" s="286">
        <f t="shared" ca="1" si="1041"/>
        <v>9.5010097747561695E-2</v>
      </c>
      <c r="J1045" s="286">
        <f t="shared" ca="1" si="1042"/>
        <v>4.5736202185996284E-2</v>
      </c>
      <c r="K1045" s="264">
        <f t="shared" ref="K1045:M1045" ca="1" si="1067">RAND()</f>
        <v>0.38679833095782568</v>
      </c>
      <c r="L1045" s="264">
        <f t="shared" ca="1" si="1067"/>
        <v>0.35252840401179042</v>
      </c>
      <c r="M1045" s="264">
        <f t="shared" ca="1" si="1067"/>
        <v>0.11793255148462056</v>
      </c>
      <c r="N1045" s="287">
        <f t="shared" ca="1" si="1044"/>
        <v>2265310.428679097</v>
      </c>
      <c r="O1045" s="288">
        <f ca="1">(N1045-Assumptions!$C$22)/Assumptions!$C$25</f>
        <v>168.06353945366396</v>
      </c>
      <c r="P1045" s="11"/>
      <c r="Q1045" s="11"/>
      <c r="R1045" s="11"/>
      <c r="S1045" s="11"/>
      <c r="T1045" s="11"/>
    </row>
    <row r="1046" spans="1:20" ht="15.75" customHeight="1" x14ac:dyDescent="0.2">
      <c r="A1046" s="289"/>
      <c r="B1046" s="270"/>
      <c r="C1046" s="270"/>
      <c r="D1046" s="270"/>
      <c r="E1046" s="270"/>
      <c r="F1046" s="270"/>
      <c r="G1046" s="270"/>
      <c r="H1046" s="270"/>
      <c r="I1046" s="290">
        <f t="shared" ca="1" si="1041"/>
        <v>0.10770436378176665</v>
      </c>
      <c r="J1046" s="290">
        <f t="shared" ca="1" si="1042"/>
        <v>5.3478685862196396E-2</v>
      </c>
      <c r="K1046" s="270">
        <f t="shared" ref="K1046:M1046" ca="1" si="1068">RAND()</f>
        <v>0.15001574633883219</v>
      </c>
      <c r="L1046" s="270">
        <f t="shared" ca="1" si="1068"/>
        <v>0.21678910570118781</v>
      </c>
      <c r="M1046" s="270">
        <f t="shared" ca="1" si="1068"/>
        <v>8.2456959130765339E-2</v>
      </c>
      <c r="N1046" s="291">
        <f t="shared" ca="1" si="1044"/>
        <v>300988.67623304966</v>
      </c>
      <c r="O1046" s="292">
        <f ca="1">(N1046-Assumptions!$C$22)/Assumptions!$C$25</f>
        <v>21.472363897988782</v>
      </c>
      <c r="P1046" s="11"/>
      <c r="Q1046" s="11"/>
      <c r="R1046" s="11"/>
      <c r="S1046" s="11"/>
      <c r="T1046" s="11"/>
    </row>
    <row r="1047" spans="1:20" ht="15.75" customHeight="1" x14ac:dyDescent="0.2">
      <c r="A1047" s="317"/>
      <c r="B1047" s="264"/>
      <c r="C1047" s="264"/>
      <c r="D1047" s="264"/>
      <c r="E1047" s="264"/>
      <c r="F1047" s="264"/>
      <c r="G1047" s="264"/>
      <c r="H1047" s="264"/>
      <c r="I1047" s="286">
        <f t="shared" ca="1" si="1041"/>
        <v>8.6862907169526216E-2</v>
      </c>
      <c r="J1047" s="286">
        <f t="shared" ca="1" si="1042"/>
        <v>5.4339735495060659E-2</v>
      </c>
      <c r="K1047" s="264">
        <f t="shared" ref="K1047:M1047" ca="1" si="1069">RAND()</f>
        <v>0.22252128155648232</v>
      </c>
      <c r="L1047" s="264">
        <f t="shared" ca="1" si="1069"/>
        <v>0.75325981109209406</v>
      </c>
      <c r="M1047" s="264">
        <f t="shared" ca="1" si="1069"/>
        <v>0.81979574280596801</v>
      </c>
      <c r="N1047" s="287">
        <f t="shared" ca="1" si="1044"/>
        <v>3469542.9886520538</v>
      </c>
      <c r="O1047" s="288">
        <f ca="1">(N1047-Assumptions!$C$22)/Assumptions!$C$25</f>
        <v>257.93164094418313</v>
      </c>
      <c r="P1047" s="11"/>
      <c r="Q1047" s="11"/>
      <c r="R1047" s="11"/>
      <c r="S1047" s="11"/>
      <c r="T1047" s="11"/>
    </row>
    <row r="1048" spans="1:20" ht="15.75" customHeight="1" x14ac:dyDescent="0.2">
      <c r="A1048" s="289"/>
      <c r="B1048" s="270"/>
      <c r="C1048" s="270"/>
      <c r="D1048" s="270"/>
      <c r="E1048" s="270"/>
      <c r="F1048" s="270"/>
      <c r="G1048" s="270"/>
      <c r="H1048" s="270"/>
      <c r="I1048" s="290">
        <f t="shared" ca="1" si="1041"/>
        <v>8.0696424205348449E-2</v>
      </c>
      <c r="J1048" s="290">
        <f t="shared" ca="1" si="1042"/>
        <v>3.5624717340306589E-2</v>
      </c>
      <c r="K1048" s="270">
        <f t="shared" ref="K1048:M1048" ca="1" si="1070">RAND()</f>
        <v>0.54444584186495237</v>
      </c>
      <c r="L1048" s="270">
        <f t="shared" ca="1" si="1070"/>
        <v>0.64448286566507285</v>
      </c>
      <c r="M1048" s="270">
        <f t="shared" ca="1" si="1070"/>
        <v>0.80955630918249943</v>
      </c>
      <c r="N1048" s="291">
        <f t="shared" ca="1" si="1044"/>
        <v>2503578.1890787343</v>
      </c>
      <c r="O1048" s="292">
        <f ca="1">(N1048-Assumptions!$C$22)/Assumptions!$C$25</f>
        <v>185.8447156028906</v>
      </c>
      <c r="P1048" s="11"/>
      <c r="Q1048" s="11"/>
      <c r="R1048" s="11"/>
      <c r="S1048" s="11"/>
      <c r="T1048" s="11"/>
    </row>
    <row r="1049" spans="1:20" ht="15.75" customHeight="1" x14ac:dyDescent="0.2">
      <c r="A1049" s="317"/>
      <c r="B1049" s="264"/>
      <c r="C1049" s="264"/>
      <c r="D1049" s="264"/>
      <c r="E1049" s="264"/>
      <c r="F1049" s="264"/>
      <c r="G1049" s="264"/>
      <c r="H1049" s="264"/>
      <c r="I1049" s="286">
        <f t="shared" ca="1" si="1041"/>
        <v>0.10813794934955499</v>
      </c>
      <c r="J1049" s="286">
        <f t="shared" ca="1" si="1042"/>
        <v>5.3641375838063041E-2</v>
      </c>
      <c r="K1049" s="264">
        <f t="shared" ref="K1049:M1049" ca="1" si="1071">RAND()</f>
        <v>0.72906812534821863</v>
      </c>
      <c r="L1049" s="264">
        <f t="shared" ca="1" si="1071"/>
        <v>0.12985868606243789</v>
      </c>
      <c r="M1049" s="264">
        <f t="shared" ca="1" si="1071"/>
        <v>0.15912777641769271</v>
      </c>
      <c r="N1049" s="287">
        <f t="shared" ca="1" si="1044"/>
        <v>1634853.5520373746</v>
      </c>
      <c r="O1049" s="288">
        <f ca="1">(N1049-Assumptions!$C$22)/Assumptions!$C$25</f>
        <v>121.01451880875929</v>
      </c>
      <c r="P1049" s="11"/>
      <c r="Q1049" s="11"/>
      <c r="R1049" s="11"/>
      <c r="S1049" s="11"/>
      <c r="T1049" s="11"/>
    </row>
    <row r="1050" spans="1:20" ht="15.75" customHeight="1" x14ac:dyDescent="0.2">
      <c r="A1050" s="289"/>
      <c r="B1050" s="270"/>
      <c r="C1050" s="270"/>
      <c r="D1050" s="270"/>
      <c r="E1050" s="270"/>
      <c r="F1050" s="270"/>
      <c r="G1050" s="270"/>
      <c r="H1050" s="270"/>
      <c r="I1050" s="290">
        <f t="shared" ca="1" si="1041"/>
        <v>8.0453262336810064E-2</v>
      </c>
      <c r="J1050" s="290">
        <f t="shared" ca="1" si="1042"/>
        <v>5.124444728733115E-2</v>
      </c>
      <c r="K1050" s="270">
        <f t="shared" ref="K1050:M1050" ca="1" si="1072">RAND()</f>
        <v>0.87343649280332958</v>
      </c>
      <c r="L1050" s="270">
        <f t="shared" ca="1" si="1072"/>
        <v>0.49862605776618152</v>
      </c>
      <c r="M1050" s="270">
        <f t="shared" ca="1" si="1072"/>
        <v>0.4898218017036654</v>
      </c>
      <c r="N1050" s="291">
        <f t="shared" ca="1" si="1044"/>
        <v>7388920.0534768617</v>
      </c>
      <c r="O1050" s="292">
        <f ca="1">(N1050-Assumptions!$C$22)/Assumptions!$C$25</f>
        <v>550.42246667737777</v>
      </c>
      <c r="P1050" s="11"/>
      <c r="Q1050" s="11"/>
      <c r="R1050" s="11"/>
      <c r="S1050" s="11"/>
      <c r="T1050" s="11"/>
    </row>
    <row r="1051" spans="1:20" ht="15.75" customHeight="1" x14ac:dyDescent="0.2">
      <c r="A1051" s="317"/>
      <c r="B1051" s="264"/>
      <c r="C1051" s="264"/>
      <c r="D1051" s="264"/>
      <c r="E1051" s="264"/>
      <c r="F1051" s="264"/>
      <c r="G1051" s="264"/>
      <c r="H1051" s="264"/>
      <c r="I1051" s="286">
        <f t="shared" ca="1" si="1041"/>
        <v>7.7234650167436844E-2</v>
      </c>
      <c r="J1051" s="286">
        <f t="shared" ca="1" si="1042"/>
        <v>3.7099582150597603E-2</v>
      </c>
      <c r="K1051" s="264">
        <f t="shared" ref="K1051:M1051" ca="1" si="1073">RAND()</f>
        <v>0.5581433756918992</v>
      </c>
      <c r="L1051" s="264">
        <f t="shared" ca="1" si="1073"/>
        <v>0.29973366089753062</v>
      </c>
      <c r="M1051" s="264">
        <f t="shared" ca="1" si="1073"/>
        <v>0.12046843133777396</v>
      </c>
      <c r="N1051" s="287">
        <f t="shared" ca="1" si="1044"/>
        <v>2219852.1438096948</v>
      </c>
      <c r="O1051" s="288">
        <f ca="1">(N1051-Assumptions!$C$22)/Assumptions!$C$25</f>
        <v>164.67113013505184</v>
      </c>
      <c r="P1051" s="11"/>
      <c r="Q1051" s="11"/>
      <c r="R1051" s="11"/>
      <c r="S1051" s="11"/>
      <c r="T1051" s="11"/>
    </row>
    <row r="1052" spans="1:20" ht="15.75" customHeight="1" x14ac:dyDescent="0.2">
      <c r="A1052" s="289"/>
      <c r="B1052" s="270"/>
      <c r="C1052" s="270"/>
      <c r="D1052" s="270"/>
      <c r="E1052" s="270"/>
      <c r="F1052" s="270"/>
      <c r="G1052" s="270"/>
      <c r="H1052" s="270"/>
      <c r="I1052" s="290">
        <f t="shared" ca="1" si="1041"/>
        <v>9.1768485902465335E-2</v>
      </c>
      <c r="J1052" s="290">
        <f t="shared" ca="1" si="1042"/>
        <v>3.3295237521557282E-2</v>
      </c>
      <c r="K1052" s="270">
        <f t="shared" ref="K1052:M1052" ca="1" si="1074">RAND()</f>
        <v>0.58070647686908838</v>
      </c>
      <c r="L1052" s="270">
        <f t="shared" ca="1" si="1074"/>
        <v>4.0669587376123584E-2</v>
      </c>
      <c r="M1052" s="270">
        <f t="shared" ca="1" si="1074"/>
        <v>0.6695018054599986</v>
      </c>
      <c r="N1052" s="291">
        <f t="shared" ca="1" si="1044"/>
        <v>1544531.7654564728</v>
      </c>
      <c r="O1052" s="292">
        <f ca="1">(N1052-Assumptions!$C$22)/Assumptions!$C$25</f>
        <v>114.27408697436364</v>
      </c>
      <c r="P1052" s="11"/>
      <c r="Q1052" s="11"/>
      <c r="R1052" s="11"/>
      <c r="S1052" s="11"/>
      <c r="T1052" s="11"/>
    </row>
    <row r="1053" spans="1:20" ht="15.75" customHeight="1" x14ac:dyDescent="0.2">
      <c r="A1053" s="317"/>
      <c r="B1053" s="264"/>
      <c r="C1053" s="264"/>
      <c r="D1053" s="264"/>
      <c r="E1053" s="264"/>
      <c r="F1053" s="264"/>
      <c r="G1053" s="264"/>
      <c r="H1053" s="264"/>
      <c r="I1053" s="286">
        <f t="shared" ca="1" si="1041"/>
        <v>8.7432842773999597E-2</v>
      </c>
      <c r="J1053" s="286">
        <f t="shared" ca="1" si="1042"/>
        <v>2.5413992899936014E-2</v>
      </c>
      <c r="K1053" s="264">
        <f t="shared" ref="K1053:M1053" ca="1" si="1075">RAND()</f>
        <v>0.7173264926333659</v>
      </c>
      <c r="L1053" s="264">
        <f t="shared" ca="1" si="1075"/>
        <v>0.58202438758373165</v>
      </c>
      <c r="M1053" s="264">
        <f t="shared" ca="1" si="1075"/>
        <v>0.41466454645487927</v>
      </c>
      <c r="N1053" s="287">
        <f t="shared" ca="1" si="1044"/>
        <v>1799786.189262094</v>
      </c>
      <c r="O1053" s="288">
        <f ca="1">(N1053-Assumptions!$C$22)/Assumptions!$C$25</f>
        <v>133.32292457179807</v>
      </c>
      <c r="P1053" s="11"/>
      <c r="Q1053" s="11"/>
      <c r="R1053" s="11"/>
      <c r="S1053" s="11"/>
      <c r="T1053" s="11"/>
    </row>
    <row r="1054" spans="1:20" ht="15.75" customHeight="1" x14ac:dyDescent="0.2">
      <c r="A1054" s="289"/>
      <c r="B1054" s="270"/>
      <c r="C1054" s="270"/>
      <c r="D1054" s="270"/>
      <c r="E1054" s="270"/>
      <c r="F1054" s="270"/>
      <c r="G1054" s="270"/>
      <c r="H1054" s="270"/>
      <c r="I1054" s="290">
        <f t="shared" ca="1" si="1041"/>
        <v>0.10393032190555952</v>
      </c>
      <c r="J1054" s="290">
        <f t="shared" ca="1" si="1042"/>
        <v>3.7564662653858577E-2</v>
      </c>
      <c r="K1054" s="270">
        <f t="shared" ref="K1054:M1054" ca="1" si="1076">RAND()</f>
        <v>0.85968296085625551</v>
      </c>
      <c r="L1054" s="270">
        <f t="shared" ca="1" si="1076"/>
        <v>0.79254799990970315</v>
      </c>
      <c r="M1054" s="270">
        <f t="shared" ca="1" si="1076"/>
        <v>0.24362057962204831</v>
      </c>
      <c r="N1054" s="291">
        <f t="shared" ca="1" si="1044"/>
        <v>3252007.162904209</v>
      </c>
      <c r="O1054" s="292">
        <f ca="1">(N1054-Assumptions!$C$22)/Assumptions!$C$25</f>
        <v>241.69762409732903</v>
      </c>
      <c r="P1054" s="11"/>
      <c r="Q1054" s="11"/>
      <c r="R1054" s="11"/>
      <c r="S1054" s="11"/>
      <c r="T1054" s="11"/>
    </row>
    <row r="1055" spans="1:20" ht="15.75" customHeight="1" x14ac:dyDescent="0.2">
      <c r="A1055" s="317"/>
      <c r="B1055" s="264"/>
      <c r="C1055" s="264"/>
      <c r="D1055" s="264"/>
      <c r="E1055" s="264"/>
      <c r="F1055" s="264"/>
      <c r="G1055" s="264"/>
      <c r="H1055" s="264"/>
      <c r="I1055" s="286">
        <f t="shared" ca="1" si="1041"/>
        <v>7.7004677982327782E-2</v>
      </c>
      <c r="J1055" s="286">
        <f t="shared" ca="1" si="1042"/>
        <v>5.5E-2</v>
      </c>
      <c r="K1055" s="264">
        <f t="shared" ref="K1055:M1055" ca="1" si="1077">RAND()</f>
        <v>0.52354079204721204</v>
      </c>
      <c r="L1055" s="264">
        <f t="shared" ca="1" si="1077"/>
        <v>0.37391323010151711</v>
      </c>
      <c r="M1055" s="264">
        <f t="shared" ca="1" si="1077"/>
        <v>0.42749237703708265</v>
      </c>
      <c r="N1055" s="287">
        <f t="shared" ca="1" si="1044"/>
        <v>4464826.7790903514</v>
      </c>
      <c r="O1055" s="288">
        <f ca="1">(N1055-Assumptions!$C$22)/Assumptions!$C$25</f>
        <v>332.20655067838442</v>
      </c>
      <c r="P1055" s="11"/>
      <c r="Q1055" s="11"/>
      <c r="R1055" s="11"/>
      <c r="S1055" s="11"/>
      <c r="T1055" s="11"/>
    </row>
    <row r="1056" spans="1:20" ht="15.75" customHeight="1" x14ac:dyDescent="0.2">
      <c r="A1056" s="289"/>
      <c r="B1056" s="270"/>
      <c r="C1056" s="270"/>
      <c r="D1056" s="270"/>
      <c r="E1056" s="270"/>
      <c r="F1056" s="270"/>
      <c r="G1056" s="270"/>
      <c r="H1056" s="270"/>
      <c r="I1056" s="290">
        <f t="shared" ca="1" si="1041"/>
        <v>8.283053371847017E-2</v>
      </c>
      <c r="J1056" s="290">
        <f t="shared" ca="1" si="1042"/>
        <v>2.6749529099375856E-2</v>
      </c>
      <c r="K1056" s="270">
        <f t="shared" ref="K1056:M1056" ca="1" si="1078">RAND()</f>
        <v>0.76039824865377836</v>
      </c>
      <c r="L1056" s="270">
        <f t="shared" ca="1" si="1078"/>
        <v>0.31208314652883751</v>
      </c>
      <c r="M1056" s="270">
        <f t="shared" ca="1" si="1078"/>
        <v>0.25495144425945382</v>
      </c>
      <c r="N1056" s="291">
        <f t="shared" ca="1" si="1044"/>
        <v>1990347.1814635517</v>
      </c>
      <c r="O1056" s="292">
        <f ca="1">(N1056-Assumptions!$C$22)/Assumptions!$C$25</f>
        <v>147.54389413907103</v>
      </c>
      <c r="P1056" s="11"/>
      <c r="Q1056" s="11"/>
      <c r="R1056" s="11"/>
      <c r="S1056" s="11"/>
      <c r="T1056" s="11"/>
    </row>
    <row r="1057" spans="1:20" ht="15.75" customHeight="1" x14ac:dyDescent="0.2">
      <c r="A1057" s="317"/>
      <c r="B1057" s="264"/>
      <c r="C1057" s="264"/>
      <c r="D1057" s="264"/>
      <c r="E1057" s="264"/>
      <c r="F1057" s="264"/>
      <c r="G1057" s="264"/>
      <c r="H1057" s="264"/>
      <c r="I1057" s="286">
        <f t="shared" ca="1" si="1041"/>
        <v>9.9603987151847179E-2</v>
      </c>
      <c r="J1057" s="286">
        <f t="shared" ca="1" si="1042"/>
        <v>5.5E-2</v>
      </c>
      <c r="K1057" s="264">
        <f t="shared" ref="K1057:M1057" ca="1" si="1079">RAND()</f>
        <v>0.24230710846122261</v>
      </c>
      <c r="L1057" s="264">
        <f t="shared" ca="1" si="1079"/>
        <v>0.15717095848597706</v>
      </c>
      <c r="M1057" s="264">
        <f t="shared" ca="1" si="1079"/>
        <v>0.88342441291876928</v>
      </c>
      <c r="N1057" s="287">
        <f t="shared" ca="1" si="1044"/>
        <v>2024791.8475601703</v>
      </c>
      <c r="O1057" s="288">
        <f ca="1">(N1057-Assumptions!$C$22)/Assumptions!$C$25</f>
        <v>150.11439160896794</v>
      </c>
      <c r="P1057" s="11"/>
      <c r="Q1057" s="11"/>
      <c r="R1057" s="11"/>
      <c r="S1057" s="11"/>
      <c r="T1057" s="11"/>
    </row>
    <row r="1058" spans="1:20" ht="15.75" customHeight="1" x14ac:dyDescent="0.2">
      <c r="A1058" s="289"/>
      <c r="B1058" s="270"/>
      <c r="C1058" s="270"/>
      <c r="D1058" s="270"/>
      <c r="E1058" s="270"/>
      <c r="F1058" s="270"/>
      <c r="G1058" s="270"/>
      <c r="H1058" s="270"/>
      <c r="I1058" s="290">
        <f t="shared" ca="1" si="1041"/>
        <v>8.4582496741040403E-2</v>
      </c>
      <c r="J1058" s="290">
        <f t="shared" ca="1" si="1042"/>
        <v>3.708897366004222E-2</v>
      </c>
      <c r="K1058" s="270">
        <f t="shared" ref="K1058:M1058" ca="1" si="1080">RAND()</f>
        <v>0.72631464363106879</v>
      </c>
      <c r="L1058" s="270">
        <f t="shared" ca="1" si="1080"/>
        <v>0.13263933494864322</v>
      </c>
      <c r="M1058" s="270">
        <f t="shared" ca="1" si="1080"/>
        <v>1.7730368614460534E-2</v>
      </c>
      <c r="N1058" s="291">
        <f t="shared" ca="1" si="1044"/>
        <v>1875917.1987974576</v>
      </c>
      <c r="O1058" s="292">
        <f ca="1">(N1058-Assumptions!$C$22)/Assumptions!$C$25</f>
        <v>139.00434319384013</v>
      </c>
      <c r="P1058" s="11"/>
      <c r="Q1058" s="11"/>
      <c r="R1058" s="11"/>
      <c r="S1058" s="11"/>
      <c r="T1058" s="11"/>
    </row>
    <row r="1059" spans="1:20" ht="15.75" customHeight="1" x14ac:dyDescent="0.2">
      <c r="A1059" s="317"/>
      <c r="B1059" s="264"/>
      <c r="C1059" s="264"/>
      <c r="D1059" s="264"/>
      <c r="E1059" s="264"/>
      <c r="F1059" s="264"/>
      <c r="G1059" s="264"/>
      <c r="H1059" s="264"/>
      <c r="I1059" s="286">
        <f t="shared" ca="1" si="1041"/>
        <v>7.3266134756690665E-2</v>
      </c>
      <c r="J1059" s="286">
        <f t="shared" ca="1" si="1042"/>
        <v>4.9115390631483083E-2</v>
      </c>
      <c r="K1059" s="264">
        <f t="shared" ref="K1059:M1059" ca="1" si="1081">RAND()</f>
        <v>0.7462529146580803</v>
      </c>
      <c r="L1059" s="264">
        <f t="shared" ca="1" si="1081"/>
        <v>0.1618737223829898</v>
      </c>
      <c r="M1059" s="264">
        <f t="shared" ca="1" si="1081"/>
        <v>0.78587922943944433</v>
      </c>
      <c r="N1059" s="287">
        <f t="shared" ca="1" si="1044"/>
        <v>3612551.5821495499</v>
      </c>
      <c r="O1059" s="288">
        <f ca="1">(N1059-Assumptions!$C$22)/Assumptions!$C$25</f>
        <v>268.60392404101117</v>
      </c>
      <c r="P1059" s="11"/>
      <c r="Q1059" s="11"/>
      <c r="R1059" s="11"/>
      <c r="S1059" s="11"/>
      <c r="T1059" s="11"/>
    </row>
    <row r="1060" spans="1:20" ht="15.75" customHeight="1" x14ac:dyDescent="0.2">
      <c r="A1060" s="289"/>
      <c r="B1060" s="270"/>
      <c r="C1060" s="270"/>
      <c r="D1060" s="270"/>
      <c r="E1060" s="270"/>
      <c r="F1060" s="270"/>
      <c r="G1060" s="270"/>
      <c r="H1060" s="270"/>
      <c r="I1060" s="290">
        <f t="shared" ca="1" si="1041"/>
        <v>9.5028721642947761E-2</v>
      </c>
      <c r="J1060" s="290">
        <f t="shared" ca="1" si="1042"/>
        <v>4.2028110510779697E-2</v>
      </c>
      <c r="K1060" s="270">
        <f t="shared" ref="K1060:M1060" ca="1" si="1082">RAND()</f>
        <v>0.13060970698361374</v>
      </c>
      <c r="L1060" s="270">
        <f t="shared" ca="1" si="1082"/>
        <v>0.83296331172580318</v>
      </c>
      <c r="M1060" s="270">
        <f t="shared" ca="1" si="1082"/>
        <v>0.13186163460020772</v>
      </c>
      <c r="N1060" s="291">
        <f t="shared" ca="1" si="1044"/>
        <v>1291534.9902460766</v>
      </c>
      <c r="O1060" s="292">
        <f ca="1">(N1060-Assumptions!$C$22)/Assumptions!$C$25</f>
        <v>95.393730615378857</v>
      </c>
      <c r="P1060" s="11"/>
      <c r="Q1060" s="11"/>
      <c r="R1060" s="11"/>
      <c r="S1060" s="11"/>
      <c r="T1060" s="11"/>
    </row>
    <row r="1061" spans="1:20" ht="15.75" customHeight="1" x14ac:dyDescent="0.2">
      <c r="A1061" s="317"/>
      <c r="B1061" s="264"/>
      <c r="C1061" s="264"/>
      <c r="D1061" s="264"/>
      <c r="E1061" s="264"/>
      <c r="F1061" s="264"/>
      <c r="G1061" s="264"/>
      <c r="H1061" s="264"/>
      <c r="I1061" s="286">
        <f t="shared" ca="1" si="1041"/>
        <v>8.3009197968657911E-2</v>
      </c>
      <c r="J1061" s="286">
        <f t="shared" ca="1" si="1042"/>
        <v>4.531151141483282E-2</v>
      </c>
      <c r="K1061" s="264">
        <f t="shared" ref="K1061:M1061" ca="1" si="1083">RAND()</f>
        <v>0.84939816517876099</v>
      </c>
      <c r="L1061" s="264">
        <f t="shared" ca="1" si="1083"/>
        <v>0.47476019516328904</v>
      </c>
      <c r="M1061" s="264">
        <f t="shared" ca="1" si="1083"/>
        <v>8.4201010999248482E-2</v>
      </c>
      <c r="N1061" s="287">
        <f t="shared" ca="1" si="1044"/>
        <v>5725062.1718985196</v>
      </c>
      <c r="O1061" s="288">
        <f ca="1">(N1061-Assumptions!$C$22)/Assumptions!$C$25</f>
        <v>426.25396805212836</v>
      </c>
      <c r="P1061" s="11"/>
      <c r="Q1061" s="11"/>
      <c r="R1061" s="11"/>
      <c r="S1061" s="11"/>
      <c r="T1061" s="11"/>
    </row>
    <row r="1062" spans="1:20" ht="15.75" customHeight="1" x14ac:dyDescent="0.2">
      <c r="A1062" s="289"/>
      <c r="B1062" s="270"/>
      <c r="C1062" s="270"/>
      <c r="D1062" s="270"/>
      <c r="E1062" s="270"/>
      <c r="F1062" s="270"/>
      <c r="G1062" s="270"/>
      <c r="H1062" s="270"/>
      <c r="I1062" s="290">
        <f t="shared" ca="1" si="1041"/>
        <v>0.11351951098639421</v>
      </c>
      <c r="J1062" s="290">
        <f t="shared" ca="1" si="1042"/>
        <v>0.02</v>
      </c>
      <c r="K1062" s="270">
        <f t="shared" ref="K1062:M1062" ca="1" si="1084">RAND()</f>
        <v>0.82090826788254034</v>
      </c>
      <c r="L1062" s="270">
        <f t="shared" ca="1" si="1084"/>
        <v>0.64213428419410457</v>
      </c>
      <c r="M1062" s="270">
        <f t="shared" ca="1" si="1084"/>
        <v>0.64120173185620255</v>
      </c>
      <c r="N1062" s="291">
        <f t="shared" ca="1" si="1044"/>
        <v>2320814.8732041405</v>
      </c>
      <c r="O1062" s="292">
        <f ca="1">(N1062-Assumptions!$C$22)/Assumptions!$C$25</f>
        <v>172.20566217941348</v>
      </c>
      <c r="P1062" s="11"/>
      <c r="Q1062" s="11"/>
      <c r="R1062" s="11"/>
      <c r="S1062" s="11"/>
      <c r="T1062" s="11"/>
    </row>
    <row r="1063" spans="1:20" ht="15.75" customHeight="1" x14ac:dyDescent="0.2">
      <c r="A1063" s="317"/>
      <c r="B1063" s="264"/>
      <c r="C1063" s="264"/>
      <c r="D1063" s="264"/>
      <c r="E1063" s="264"/>
      <c r="F1063" s="264"/>
      <c r="G1063" s="264"/>
      <c r="H1063" s="264"/>
      <c r="I1063" s="286">
        <f t="shared" ca="1" si="1041"/>
        <v>9.4511709139680322E-2</v>
      </c>
      <c r="J1063" s="286">
        <f t="shared" ca="1" si="1042"/>
        <v>3.9830330448778248E-2</v>
      </c>
      <c r="K1063" s="264">
        <f t="shared" ref="K1063:M1063" ca="1" si="1085">RAND()</f>
        <v>0.35248486799543643</v>
      </c>
      <c r="L1063" s="264">
        <f t="shared" ca="1" si="1085"/>
        <v>0.81574660631003404</v>
      </c>
      <c r="M1063" s="264">
        <f t="shared" ca="1" si="1085"/>
        <v>0.26981160424514805</v>
      </c>
      <c r="N1063" s="287">
        <f t="shared" ca="1" si="1044"/>
        <v>2582684.4334741547</v>
      </c>
      <c r="O1063" s="288">
        <f ca="1">(N1063-Assumptions!$C$22)/Assumptions!$C$25</f>
        <v>191.74816667717573</v>
      </c>
      <c r="P1063" s="11"/>
      <c r="Q1063" s="11"/>
      <c r="R1063" s="11"/>
      <c r="S1063" s="11"/>
      <c r="T1063" s="11"/>
    </row>
    <row r="1064" spans="1:20" ht="15.75" customHeight="1" x14ac:dyDescent="0.2">
      <c r="A1064" s="289"/>
      <c r="B1064" s="270"/>
      <c r="C1064" s="270"/>
      <c r="D1064" s="270"/>
      <c r="E1064" s="270"/>
      <c r="F1064" s="270"/>
      <c r="G1064" s="270"/>
      <c r="H1064" s="270"/>
      <c r="I1064" s="290">
        <f t="shared" ca="1" si="1041"/>
        <v>8.4036492513946889E-2</v>
      </c>
      <c r="J1064" s="290">
        <f t="shared" ca="1" si="1042"/>
        <v>4.1827228027150505E-2</v>
      </c>
      <c r="K1064" s="270">
        <f t="shared" ref="K1064:M1064" ca="1" si="1086">RAND()</f>
        <v>0.19577593281143024</v>
      </c>
      <c r="L1064" s="270">
        <f t="shared" ca="1" si="1086"/>
        <v>9.6502980374602032E-4</v>
      </c>
      <c r="M1064" s="270">
        <f t="shared" ca="1" si="1086"/>
        <v>0.57300330214137263</v>
      </c>
      <c r="N1064" s="291">
        <f t="shared" ca="1" si="1044"/>
        <v>386676.12935915246</v>
      </c>
      <c r="O1064" s="292">
        <f ca="1">(N1064-Assumptions!$C$22)/Assumptions!$C$25</f>
        <v>27.866949952175556</v>
      </c>
      <c r="P1064" s="11"/>
      <c r="Q1064" s="11"/>
      <c r="R1064" s="11"/>
      <c r="S1064" s="11"/>
      <c r="T1064" s="11"/>
    </row>
    <row r="1065" spans="1:20" ht="15.75" customHeight="1" x14ac:dyDescent="0.2">
      <c r="A1065" s="317"/>
      <c r="B1065" s="264"/>
      <c r="C1065" s="264"/>
      <c r="D1065" s="264"/>
      <c r="E1065" s="264"/>
      <c r="F1065" s="264"/>
      <c r="G1065" s="264"/>
      <c r="H1065" s="264"/>
      <c r="I1065" s="286">
        <f t="shared" ca="1" si="1041"/>
        <v>9.61607596908646E-2</v>
      </c>
      <c r="J1065" s="286">
        <f t="shared" ca="1" si="1042"/>
        <v>3.8325279046879344E-2</v>
      </c>
      <c r="K1065" s="264">
        <f t="shared" ref="K1065:M1065" ca="1" si="1087">RAND()</f>
        <v>8.0343564776732324E-2</v>
      </c>
      <c r="L1065" s="264">
        <f t="shared" ca="1" si="1087"/>
        <v>0.88298138427697759</v>
      </c>
      <c r="M1065" s="264">
        <f t="shared" ca="1" si="1087"/>
        <v>0.73324609336365931</v>
      </c>
      <c r="N1065" s="287">
        <f t="shared" ca="1" si="1044"/>
        <v>1204658.7281794592</v>
      </c>
      <c r="O1065" s="288">
        <f ca="1">(N1065-Assumptions!$C$22)/Assumptions!$C$25</f>
        <v>88.91042747607905</v>
      </c>
      <c r="P1065" s="11"/>
      <c r="Q1065" s="11"/>
      <c r="R1065" s="11"/>
      <c r="S1065" s="11"/>
      <c r="T1065" s="11"/>
    </row>
    <row r="1066" spans="1:20" ht="15.75" customHeight="1" x14ac:dyDescent="0.2">
      <c r="A1066" s="289"/>
      <c r="B1066" s="270"/>
      <c r="C1066" s="270"/>
      <c r="D1066" s="270"/>
      <c r="E1066" s="270"/>
      <c r="F1066" s="270"/>
      <c r="G1066" s="270"/>
      <c r="H1066" s="270"/>
      <c r="I1066" s="290">
        <f t="shared" ca="1" si="1041"/>
        <v>8.7062587903043873E-2</v>
      </c>
      <c r="J1066" s="290">
        <f t="shared" ca="1" si="1042"/>
        <v>4.5124391597371707E-2</v>
      </c>
      <c r="K1066" s="270">
        <f t="shared" ref="K1066:M1066" ca="1" si="1088">RAND()</f>
        <v>0.86979212407736695</v>
      </c>
      <c r="L1066" s="270">
        <f t="shared" ca="1" si="1088"/>
        <v>0.49418825104142505</v>
      </c>
      <c r="M1066" s="270">
        <f t="shared" ca="1" si="1088"/>
        <v>0.65646322811639102</v>
      </c>
      <c r="N1066" s="291">
        <f t="shared" ca="1" si="1044"/>
        <v>5175269.5907584056</v>
      </c>
      <c r="O1066" s="292">
        <f ca="1">(N1066-Assumptions!$C$22)/Assumptions!$C$25</f>
        <v>385.22467095211982</v>
      </c>
      <c r="P1066" s="11"/>
      <c r="Q1066" s="11"/>
      <c r="R1066" s="11"/>
      <c r="S1066" s="11"/>
      <c r="T1066" s="11"/>
    </row>
    <row r="1067" spans="1:20" ht="15.75" customHeight="1" x14ac:dyDescent="0.2">
      <c r="A1067" s="317"/>
      <c r="B1067" s="264"/>
      <c r="C1067" s="264"/>
      <c r="D1067" s="264"/>
      <c r="E1067" s="264"/>
      <c r="F1067" s="264"/>
      <c r="G1067" s="264"/>
      <c r="H1067" s="264"/>
      <c r="I1067" s="286">
        <f t="shared" ca="1" si="1041"/>
        <v>0.11145609898978312</v>
      </c>
      <c r="J1067" s="286">
        <f t="shared" ca="1" si="1042"/>
        <v>3.659240472347134E-2</v>
      </c>
      <c r="K1067" s="264">
        <f t="shared" ref="K1067:M1067" ca="1" si="1089">RAND()</f>
        <v>0.31788614315721941</v>
      </c>
      <c r="L1067" s="264">
        <f t="shared" ca="1" si="1089"/>
        <v>0.94106048273699716</v>
      </c>
      <c r="M1067" s="264">
        <f t="shared" ca="1" si="1089"/>
        <v>0.17494644789822678</v>
      </c>
      <c r="N1067" s="287">
        <f t="shared" ca="1" si="1044"/>
        <v>1886425.0145540631</v>
      </c>
      <c r="O1067" s="288">
        <f ca="1">(N1067-Assumptions!$C$22)/Assumptions!$C$25</f>
        <v>139.78850854881068</v>
      </c>
      <c r="P1067" s="11"/>
      <c r="Q1067" s="11"/>
      <c r="R1067" s="11"/>
      <c r="S1067" s="11"/>
      <c r="T1067" s="11"/>
    </row>
    <row r="1068" spans="1:20" ht="15.75" customHeight="1" x14ac:dyDescent="0.2">
      <c r="A1068" s="289"/>
      <c r="B1068" s="270"/>
      <c r="C1068" s="270"/>
      <c r="D1068" s="270"/>
      <c r="E1068" s="270"/>
      <c r="F1068" s="270"/>
      <c r="G1068" s="270"/>
      <c r="H1068" s="270"/>
      <c r="I1068" s="290">
        <f t="shared" ca="1" si="1041"/>
        <v>6.4498987313953898E-2</v>
      </c>
      <c r="J1068" s="290">
        <f t="shared" ca="1" si="1042"/>
        <v>2.8420611441455169E-2</v>
      </c>
      <c r="K1068" s="270">
        <f t="shared" ref="K1068:M1068" ca="1" si="1090">RAND()</f>
        <v>4.0165603973806419E-2</v>
      </c>
      <c r="L1068" s="270">
        <f t="shared" ca="1" si="1090"/>
        <v>0.22089168808551407</v>
      </c>
      <c r="M1068" s="270">
        <f t="shared" ca="1" si="1090"/>
        <v>3.4796237590415169E-2</v>
      </c>
      <c r="N1068" s="291">
        <f t="shared" ca="1" si="1044"/>
        <v>452384.97077947238</v>
      </c>
      <c r="O1068" s="292">
        <f ca="1">(N1068-Assumptions!$C$22)/Assumptions!$C$25</f>
        <v>32.770594834288985</v>
      </c>
      <c r="P1068" s="11"/>
      <c r="Q1068" s="11"/>
      <c r="R1068" s="11"/>
      <c r="S1068" s="11"/>
      <c r="T1068" s="11"/>
    </row>
    <row r="1069" spans="1:20" ht="15.75" customHeight="1" x14ac:dyDescent="0.2">
      <c r="A1069" s="317"/>
      <c r="B1069" s="264"/>
      <c r="C1069" s="264"/>
      <c r="D1069" s="264"/>
      <c r="E1069" s="264"/>
      <c r="F1069" s="264"/>
      <c r="G1069" s="264"/>
      <c r="H1069" s="264"/>
      <c r="I1069" s="286">
        <f t="shared" ca="1" si="1041"/>
        <v>0.1003528454497556</v>
      </c>
      <c r="J1069" s="286">
        <f t="shared" ca="1" si="1042"/>
        <v>4.8426995277808513E-2</v>
      </c>
      <c r="K1069" s="264">
        <f t="shared" ref="K1069:M1069" ca="1" si="1091">RAND()</f>
        <v>0.3368955542165194</v>
      </c>
      <c r="L1069" s="264">
        <f t="shared" ca="1" si="1091"/>
        <v>0.54255577871224681</v>
      </c>
      <c r="M1069" s="264">
        <f t="shared" ca="1" si="1091"/>
        <v>0.25400216501546458</v>
      </c>
      <c r="N1069" s="287">
        <f t="shared" ca="1" si="1044"/>
        <v>2149616.5995864966</v>
      </c>
      <c r="O1069" s="288">
        <f ca="1">(N1069-Assumptions!$C$22)/Assumptions!$C$25</f>
        <v>159.42967161093259</v>
      </c>
      <c r="P1069" s="11"/>
      <c r="Q1069" s="11"/>
      <c r="R1069" s="11"/>
      <c r="S1069" s="11"/>
      <c r="T1069" s="11"/>
    </row>
    <row r="1070" spans="1:20" ht="15.75" customHeight="1" x14ac:dyDescent="0.2">
      <c r="A1070" s="289"/>
      <c r="B1070" s="270"/>
      <c r="C1070" s="270"/>
      <c r="D1070" s="270"/>
      <c r="E1070" s="270"/>
      <c r="F1070" s="270"/>
      <c r="G1070" s="270"/>
      <c r="H1070" s="270"/>
      <c r="I1070" s="290">
        <f t="shared" ca="1" si="1041"/>
        <v>7.585043433127428E-2</v>
      </c>
      <c r="J1070" s="290">
        <f t="shared" ca="1" si="1042"/>
        <v>2.5948336461828668E-2</v>
      </c>
      <c r="K1070" s="270">
        <f t="shared" ref="K1070:M1070" ca="1" si="1092">RAND()</f>
        <v>6.9458593079099629E-2</v>
      </c>
      <c r="L1070" s="270">
        <f t="shared" ca="1" si="1092"/>
        <v>0.32279237542771411</v>
      </c>
      <c r="M1070" s="270">
        <f t="shared" ca="1" si="1092"/>
        <v>0.56062531768447665</v>
      </c>
      <c r="N1070" s="291">
        <f t="shared" ca="1" si="1044"/>
        <v>778485.66235864803</v>
      </c>
      <c r="O1070" s="292">
        <f ca="1">(N1070-Assumptions!$C$22)/Assumptions!$C$25</f>
        <v>57.106467340197611</v>
      </c>
      <c r="P1070" s="11"/>
      <c r="Q1070" s="11"/>
      <c r="R1070" s="11"/>
      <c r="S1070" s="11"/>
      <c r="T1070" s="11"/>
    </row>
    <row r="1071" spans="1:20" ht="15.75" customHeight="1" x14ac:dyDescent="0.2">
      <c r="A1071" s="317"/>
      <c r="B1071" s="264"/>
      <c r="C1071" s="264"/>
      <c r="D1071" s="264"/>
      <c r="E1071" s="264"/>
      <c r="F1071" s="264"/>
      <c r="G1071" s="264"/>
      <c r="H1071" s="264"/>
      <c r="I1071" s="286">
        <f t="shared" ca="1" si="1041"/>
        <v>8.9505921330558444E-2</v>
      </c>
      <c r="J1071" s="286">
        <f t="shared" ca="1" si="1042"/>
        <v>4.0965455724436009E-2</v>
      </c>
      <c r="K1071" s="264">
        <f t="shared" ref="K1071:M1071" ca="1" si="1093">RAND()</f>
        <v>0.3180989303075753</v>
      </c>
      <c r="L1071" s="264">
        <f t="shared" ca="1" si="1093"/>
        <v>0.67354967899147389</v>
      </c>
      <c r="M1071" s="264">
        <f t="shared" ca="1" si="1093"/>
        <v>5.7106858326717136E-2</v>
      </c>
      <c r="N1071" s="287">
        <f t="shared" ca="1" si="1044"/>
        <v>2299538.5001659323</v>
      </c>
      <c r="O1071" s="288">
        <f ca="1">(N1071-Assumptions!$C$22)/Assumptions!$C$25</f>
        <v>170.61787314671136</v>
      </c>
      <c r="P1071" s="11"/>
      <c r="Q1071" s="11"/>
      <c r="R1071" s="11"/>
      <c r="S1071" s="11"/>
      <c r="T1071" s="11"/>
    </row>
    <row r="1072" spans="1:20" ht="15.75" customHeight="1" x14ac:dyDescent="0.2">
      <c r="A1072" s="289"/>
      <c r="B1072" s="270"/>
      <c r="C1072" s="270"/>
      <c r="D1072" s="270"/>
      <c r="E1072" s="270"/>
      <c r="F1072" s="270"/>
      <c r="G1072" s="270"/>
      <c r="H1072" s="270"/>
      <c r="I1072" s="290">
        <f t="shared" ca="1" si="1041"/>
        <v>9.1602894193187664E-2</v>
      </c>
      <c r="J1072" s="290">
        <f t="shared" ca="1" si="1042"/>
        <v>4.6899431914966913E-2</v>
      </c>
      <c r="K1072" s="270">
        <f t="shared" ref="K1072:M1072" ca="1" si="1094">RAND()</f>
        <v>0.2030505211880963</v>
      </c>
      <c r="L1072" s="270">
        <f t="shared" ca="1" si="1094"/>
        <v>0.57501396999581444</v>
      </c>
      <c r="M1072" s="270">
        <f t="shared" ca="1" si="1094"/>
        <v>0.31652382602780527</v>
      </c>
      <c r="N1072" s="291">
        <f t="shared" ca="1" si="1044"/>
        <v>2496913.2990766061</v>
      </c>
      <c r="O1072" s="292">
        <f ca="1">(N1072-Assumptions!$C$22)/Assumptions!$C$25</f>
        <v>185.34733575198553</v>
      </c>
      <c r="P1072" s="11"/>
      <c r="Q1072" s="11"/>
      <c r="R1072" s="11"/>
      <c r="S1072" s="11"/>
      <c r="T1072" s="11"/>
    </row>
    <row r="1073" spans="1:20" ht="15.75" customHeight="1" x14ac:dyDescent="0.2">
      <c r="A1073" s="317"/>
      <c r="B1073" s="264"/>
      <c r="C1073" s="264"/>
      <c r="D1073" s="264"/>
      <c r="E1073" s="264"/>
      <c r="F1073" s="264"/>
      <c r="G1073" s="264"/>
      <c r="H1073" s="264"/>
      <c r="I1073" s="286">
        <f t="shared" ca="1" si="1041"/>
        <v>6.9499253556444415E-2</v>
      </c>
      <c r="J1073" s="286">
        <f t="shared" ca="1" si="1042"/>
        <v>4.5865917384569445E-2</v>
      </c>
      <c r="K1073" s="264">
        <f t="shared" ref="K1073:M1073" ca="1" si="1095">RAND()</f>
        <v>0.89271496612349055</v>
      </c>
      <c r="L1073" s="264">
        <f t="shared" ca="1" si="1095"/>
        <v>0.141630000240478</v>
      </c>
      <c r="M1073" s="264">
        <f t="shared" ca="1" si="1095"/>
        <v>0.11279330258538134</v>
      </c>
      <c r="N1073" s="287">
        <f t="shared" ca="1" si="1044"/>
        <v>7731793.8623704463</v>
      </c>
      <c r="O1073" s="288">
        <f ca="1">(N1073-Assumptions!$C$22)/Assumptions!$C$25</f>
        <v>576.01006435600345</v>
      </c>
      <c r="P1073" s="11"/>
      <c r="Q1073" s="11"/>
      <c r="R1073" s="11"/>
      <c r="S1073" s="11"/>
      <c r="T1073" s="11"/>
    </row>
    <row r="1074" spans="1:20" ht="15.75" customHeight="1" x14ac:dyDescent="0.2">
      <c r="A1074" s="289"/>
      <c r="B1074" s="270"/>
      <c r="C1074" s="270"/>
      <c r="D1074" s="270"/>
      <c r="E1074" s="270"/>
      <c r="F1074" s="270"/>
      <c r="G1074" s="270"/>
      <c r="H1074" s="270"/>
      <c r="I1074" s="290">
        <f t="shared" ca="1" si="1041"/>
        <v>0.10903642075840755</v>
      </c>
      <c r="J1074" s="290">
        <f t="shared" ca="1" si="1042"/>
        <v>3.0834341115518926E-2</v>
      </c>
      <c r="K1074" s="270">
        <f t="shared" ref="K1074:M1074" ca="1" si="1096">RAND()</f>
        <v>0.16217731859267337</v>
      </c>
      <c r="L1074" s="270">
        <f t="shared" ca="1" si="1096"/>
        <v>0.61987422076053467</v>
      </c>
      <c r="M1074" s="270">
        <f t="shared" ca="1" si="1096"/>
        <v>0.63901627425390961</v>
      </c>
      <c r="N1074" s="291">
        <f t="shared" ca="1" si="1044"/>
        <v>512364.12983596796</v>
      </c>
      <c r="O1074" s="292">
        <f ca="1">(N1074-Assumptions!$C$22)/Assumptions!$C$25</f>
        <v>37.246651480296116</v>
      </c>
      <c r="P1074" s="11"/>
      <c r="Q1074" s="11"/>
      <c r="R1074" s="11"/>
      <c r="S1074" s="11"/>
      <c r="T1074" s="11"/>
    </row>
    <row r="1075" spans="1:20" ht="15.75" customHeight="1" x14ac:dyDescent="0.2">
      <c r="A1075" s="317"/>
      <c r="B1075" s="264"/>
      <c r="C1075" s="264"/>
      <c r="D1075" s="264"/>
      <c r="E1075" s="264"/>
      <c r="F1075" s="264"/>
      <c r="G1075" s="264"/>
      <c r="H1075" s="264"/>
      <c r="I1075" s="286">
        <f t="shared" ca="1" si="1041"/>
        <v>7.3832703027818206E-2</v>
      </c>
      <c r="J1075" s="286">
        <f t="shared" ca="1" si="1042"/>
        <v>3.0709153753856321E-2</v>
      </c>
      <c r="K1075" s="264">
        <f t="shared" ref="K1075:M1075" ca="1" si="1097">RAND()</f>
        <v>0.69464270189870192</v>
      </c>
      <c r="L1075" s="264">
        <f t="shared" ca="1" si="1097"/>
        <v>0.72614707982432836</v>
      </c>
      <c r="M1075" s="264">
        <f t="shared" ca="1" si="1097"/>
        <v>0.56493185564759496</v>
      </c>
      <c r="N1075" s="287">
        <f t="shared" ca="1" si="1044"/>
        <v>2588392.452767232</v>
      </c>
      <c r="O1075" s="288">
        <f ca="1">(N1075-Assumptions!$C$22)/Assumptions!$C$25</f>
        <v>192.17413826621134</v>
      </c>
      <c r="P1075" s="11"/>
      <c r="Q1075" s="11"/>
      <c r="R1075" s="11"/>
      <c r="S1075" s="11"/>
      <c r="T1075" s="11"/>
    </row>
    <row r="1076" spans="1:20" ht="15.75" customHeight="1" x14ac:dyDescent="0.2">
      <c r="A1076" s="289"/>
      <c r="B1076" s="270"/>
      <c r="C1076" s="270"/>
      <c r="D1076" s="270"/>
      <c r="E1076" s="270"/>
      <c r="F1076" s="270"/>
      <c r="G1076" s="270"/>
      <c r="H1076" s="270"/>
      <c r="I1076" s="290">
        <f t="shared" ca="1" si="1041"/>
        <v>0.10728342561092548</v>
      </c>
      <c r="J1076" s="290">
        <f t="shared" ca="1" si="1042"/>
        <v>4.1275868353457264E-2</v>
      </c>
      <c r="K1076" s="270">
        <f t="shared" ref="K1076:M1076" ca="1" si="1098">RAND()</f>
        <v>0.67500987418913017</v>
      </c>
      <c r="L1076" s="270">
        <f t="shared" ca="1" si="1098"/>
        <v>0.14306958016059756</v>
      </c>
      <c r="M1076" s="270">
        <f t="shared" ca="1" si="1098"/>
        <v>0.34049141804666883</v>
      </c>
      <c r="N1076" s="291">
        <f t="shared" ca="1" si="1044"/>
        <v>1349753.2779710351</v>
      </c>
      <c r="O1076" s="292">
        <f ca="1">(N1076-Assumptions!$C$22)/Assumptions!$C$25</f>
        <v>99.738378953062323</v>
      </c>
      <c r="P1076" s="11"/>
      <c r="Q1076" s="11"/>
      <c r="R1076" s="11"/>
      <c r="S1076" s="11"/>
      <c r="T1076" s="11"/>
    </row>
    <row r="1077" spans="1:20" ht="15.75" customHeight="1" x14ac:dyDescent="0.2">
      <c r="A1077" s="317"/>
      <c r="B1077" s="264"/>
      <c r="C1077" s="264"/>
      <c r="D1077" s="264"/>
      <c r="E1077" s="264"/>
      <c r="F1077" s="264"/>
      <c r="G1077" s="264"/>
      <c r="H1077" s="264"/>
      <c r="I1077" s="286">
        <f t="shared" ca="1" si="1041"/>
        <v>9.5304320930195446E-2</v>
      </c>
      <c r="J1077" s="286">
        <f t="shared" ca="1" si="1042"/>
        <v>3.8711160076361828E-2</v>
      </c>
      <c r="K1077" s="264">
        <f t="shared" ref="K1077:M1077" ca="1" si="1099">RAND()</f>
        <v>0.82965796055771623</v>
      </c>
      <c r="L1077" s="264">
        <f t="shared" ca="1" si="1099"/>
        <v>0.31490740430686337</v>
      </c>
      <c r="M1077" s="264">
        <f t="shared" ca="1" si="1099"/>
        <v>0.7111036937504237</v>
      </c>
      <c r="N1077" s="287">
        <f t="shared" ca="1" si="1044"/>
        <v>3835118.3916474832</v>
      </c>
      <c r="O1077" s="288">
        <f ca="1">(N1077-Assumptions!$C$22)/Assumptions!$C$25</f>
        <v>285.21338743637932</v>
      </c>
      <c r="P1077" s="11"/>
      <c r="Q1077" s="11"/>
      <c r="R1077" s="11"/>
      <c r="S1077" s="11"/>
      <c r="T1077" s="11"/>
    </row>
    <row r="1078" spans="1:20" ht="15.75" customHeight="1" x14ac:dyDescent="0.2">
      <c r="A1078" s="289"/>
      <c r="B1078" s="270"/>
      <c r="C1078" s="270"/>
      <c r="D1078" s="270"/>
      <c r="E1078" s="270"/>
      <c r="F1078" s="270"/>
      <c r="G1078" s="270"/>
      <c r="H1078" s="270"/>
      <c r="I1078" s="290">
        <f t="shared" ca="1" si="1041"/>
        <v>7.296915069899812E-2</v>
      </c>
      <c r="J1078" s="290">
        <f t="shared" ca="1" si="1042"/>
        <v>4.399515723614119E-2</v>
      </c>
      <c r="K1078" s="270">
        <f t="shared" ref="K1078:M1078" ca="1" si="1100">RAND()</f>
        <v>0.72745604228691796</v>
      </c>
      <c r="L1078" s="270">
        <f t="shared" ca="1" si="1100"/>
        <v>0.81847330635938553</v>
      </c>
      <c r="M1078" s="270">
        <f t="shared" ca="1" si="1100"/>
        <v>0.46969428114174627</v>
      </c>
      <c r="N1078" s="291">
        <f t="shared" ca="1" si="1044"/>
        <v>4874189.8739965037</v>
      </c>
      <c r="O1078" s="292">
        <f ca="1">(N1078-Assumptions!$C$22)/Assumptions!$C$25</f>
        <v>362.75603537287338</v>
      </c>
      <c r="P1078" s="11"/>
      <c r="Q1078" s="11"/>
      <c r="R1078" s="11"/>
      <c r="S1078" s="11"/>
      <c r="T1078" s="11"/>
    </row>
    <row r="1079" spans="1:20" ht="15.75" customHeight="1" x14ac:dyDescent="0.2">
      <c r="A1079" s="317"/>
      <c r="B1079" s="264"/>
      <c r="C1079" s="264"/>
      <c r="D1079" s="264"/>
      <c r="E1079" s="264"/>
      <c r="F1079" s="264"/>
      <c r="G1079" s="264"/>
      <c r="H1079" s="264"/>
      <c r="I1079" s="286">
        <f t="shared" ca="1" si="1041"/>
        <v>9.9788220613489492E-2</v>
      </c>
      <c r="J1079" s="286">
        <f t="shared" ca="1" si="1042"/>
        <v>2.4239469376263346E-2</v>
      </c>
      <c r="K1079" s="264">
        <f t="shared" ref="K1079:M1079" ca="1" si="1101">RAND()</f>
        <v>0.71202990874748906</v>
      </c>
      <c r="L1079" s="264">
        <f t="shared" ca="1" si="1101"/>
        <v>0.70345380384962253</v>
      </c>
      <c r="M1079" s="264">
        <f t="shared" ca="1" si="1101"/>
        <v>0.76146531854729005</v>
      </c>
      <c r="N1079" s="287">
        <f t="shared" ca="1" si="1044"/>
        <v>1493612.2755695216</v>
      </c>
      <c r="O1079" s="288">
        <f ca="1">(N1079-Assumptions!$C$22)/Assumptions!$C$25</f>
        <v>110.47412504250161</v>
      </c>
      <c r="P1079" s="11"/>
      <c r="Q1079" s="11"/>
      <c r="R1079" s="11"/>
      <c r="S1079" s="11"/>
      <c r="T1079" s="11"/>
    </row>
    <row r="1080" spans="1:20" ht="15.75" customHeight="1" x14ac:dyDescent="0.2">
      <c r="A1080" s="289"/>
      <c r="B1080" s="270"/>
      <c r="C1080" s="270"/>
      <c r="D1080" s="270"/>
      <c r="E1080" s="270"/>
      <c r="F1080" s="270"/>
      <c r="G1080" s="270"/>
      <c r="H1080" s="270"/>
      <c r="I1080" s="290">
        <f t="shared" ca="1" si="1041"/>
        <v>8.9746958528778523E-2</v>
      </c>
      <c r="J1080" s="290">
        <f t="shared" ca="1" si="1042"/>
        <v>4.195810322314255E-2</v>
      </c>
      <c r="K1080" s="270">
        <f t="shared" ref="K1080:M1080" ca="1" si="1102">RAND()</f>
        <v>0.58885964634609345</v>
      </c>
      <c r="L1080" s="270">
        <f t="shared" ca="1" si="1102"/>
        <v>0.16543563849494725</v>
      </c>
      <c r="M1080" s="270">
        <f t="shared" ca="1" si="1102"/>
        <v>0.3939767934452495</v>
      </c>
      <c r="N1080" s="291">
        <f t="shared" ca="1" si="1044"/>
        <v>1864324.1443914904</v>
      </c>
      <c r="O1080" s="292">
        <f ca="1">(N1080-Assumptions!$C$22)/Assumptions!$C$25</f>
        <v>138.13918987996198</v>
      </c>
      <c r="P1080" s="11"/>
      <c r="Q1080" s="11"/>
      <c r="R1080" s="11"/>
      <c r="S1080" s="11"/>
      <c r="T1080" s="11"/>
    </row>
    <row r="1081" spans="1:20" ht="15.75" customHeight="1" x14ac:dyDescent="0.2">
      <c r="A1081" s="317"/>
      <c r="B1081" s="264"/>
      <c r="C1081" s="264"/>
      <c r="D1081" s="264"/>
      <c r="E1081" s="264"/>
      <c r="F1081" s="264"/>
      <c r="G1081" s="264"/>
      <c r="H1081" s="264"/>
      <c r="I1081" s="286">
        <f t="shared" ca="1" si="1041"/>
        <v>0.10618678148229896</v>
      </c>
      <c r="J1081" s="286">
        <f t="shared" ca="1" si="1042"/>
        <v>2.5099799000854319E-2</v>
      </c>
      <c r="K1081" s="264">
        <f t="shared" ref="K1081:M1081" ca="1" si="1103">RAND()</f>
        <v>0.6710165729732136</v>
      </c>
      <c r="L1081" s="264">
        <f t="shared" ca="1" si="1103"/>
        <v>0.10176308234092502</v>
      </c>
      <c r="M1081" s="264">
        <f t="shared" ca="1" si="1103"/>
        <v>0.9106313057687665</v>
      </c>
      <c r="N1081" s="287">
        <f t="shared" ca="1" si="1044"/>
        <v>1144833.1585679338</v>
      </c>
      <c r="O1081" s="288">
        <f ca="1">(N1081-Assumptions!$C$22)/Assumptions!$C$25</f>
        <v>84.445832728950279</v>
      </c>
      <c r="P1081" s="11"/>
      <c r="Q1081" s="11"/>
      <c r="R1081" s="11"/>
      <c r="S1081" s="11"/>
      <c r="T1081" s="11"/>
    </row>
    <row r="1082" spans="1:20" ht="15.75" customHeight="1" x14ac:dyDescent="0.2">
      <c r="A1082" s="289"/>
      <c r="B1082" s="270"/>
      <c r="C1082" s="270"/>
      <c r="D1082" s="270"/>
      <c r="E1082" s="270"/>
      <c r="F1082" s="270"/>
      <c r="G1082" s="270"/>
      <c r="H1082" s="270"/>
      <c r="I1082" s="290">
        <f t="shared" ca="1" si="1041"/>
        <v>7.7336663417926096E-2</v>
      </c>
      <c r="J1082" s="290">
        <f t="shared" ca="1" si="1042"/>
        <v>5.2419473496353355E-2</v>
      </c>
      <c r="K1082" s="270">
        <f t="shared" ref="K1082:M1082" ca="1" si="1104">RAND()</f>
        <v>0.56905100050405999</v>
      </c>
      <c r="L1082" s="270">
        <f t="shared" ca="1" si="1104"/>
        <v>0.25830609032268204</v>
      </c>
      <c r="M1082" s="270">
        <f t="shared" ca="1" si="1104"/>
        <v>0.92926361953796544</v>
      </c>
      <c r="N1082" s="291">
        <f t="shared" ca="1" si="1044"/>
        <v>3713242.6509189988</v>
      </c>
      <c r="O1082" s="292">
        <f ca="1">(N1082-Assumptions!$C$22)/Assumptions!$C$25</f>
        <v>276.11818290440289</v>
      </c>
      <c r="P1082" s="11"/>
      <c r="Q1082" s="11"/>
      <c r="R1082" s="11"/>
      <c r="S1082" s="11"/>
      <c r="T1082" s="11"/>
    </row>
    <row r="1083" spans="1:20" ht="15.75" customHeight="1" x14ac:dyDescent="0.2">
      <c r="A1083" s="317"/>
      <c r="B1083" s="264"/>
      <c r="C1083" s="264"/>
      <c r="D1083" s="264"/>
      <c r="E1083" s="264"/>
      <c r="F1083" s="264"/>
      <c r="G1083" s="264"/>
      <c r="H1083" s="264"/>
      <c r="I1083" s="286">
        <f t="shared" ca="1" si="1041"/>
        <v>0.10299448404802204</v>
      </c>
      <c r="J1083" s="286">
        <f t="shared" ca="1" si="1042"/>
        <v>4.3373788403390526E-2</v>
      </c>
      <c r="K1083" s="264">
        <f t="shared" ref="K1083:M1083" ca="1" si="1105">RAND()</f>
        <v>0.70851527866626662</v>
      </c>
      <c r="L1083" s="264">
        <f t="shared" ca="1" si="1105"/>
        <v>0.54698228316711728</v>
      </c>
      <c r="M1083" s="264">
        <f t="shared" ca="1" si="1105"/>
        <v>0.22090516289685425</v>
      </c>
      <c r="N1083" s="287">
        <f t="shared" ca="1" si="1044"/>
        <v>1872179.9246116236</v>
      </c>
      <c r="O1083" s="288">
        <f ca="1">(N1083-Assumptions!$C$22)/Assumptions!$C$25</f>
        <v>138.72544213519581</v>
      </c>
      <c r="P1083" s="11"/>
      <c r="Q1083" s="11"/>
      <c r="R1083" s="11"/>
      <c r="S1083" s="11"/>
      <c r="T1083" s="11"/>
    </row>
    <row r="1084" spans="1:20" ht="15.75" customHeight="1" x14ac:dyDescent="0.2">
      <c r="A1084" s="289"/>
      <c r="B1084" s="270"/>
      <c r="C1084" s="270"/>
      <c r="D1084" s="270"/>
      <c r="E1084" s="270"/>
      <c r="F1084" s="270"/>
      <c r="G1084" s="270"/>
      <c r="H1084" s="270"/>
      <c r="I1084" s="290">
        <f t="shared" ca="1" si="1041"/>
        <v>9.8946638723079808E-2</v>
      </c>
      <c r="J1084" s="290">
        <f t="shared" ca="1" si="1042"/>
        <v>4.4042977162537897E-2</v>
      </c>
      <c r="K1084" s="270">
        <f t="shared" ref="K1084:M1084" ca="1" si="1106">RAND()</f>
        <v>0.69659511088215154</v>
      </c>
      <c r="L1084" s="270">
        <f t="shared" ca="1" si="1106"/>
        <v>0.15348068394632441</v>
      </c>
      <c r="M1084" s="270">
        <f t="shared" ca="1" si="1106"/>
        <v>0.41529218297455561</v>
      </c>
      <c r="N1084" s="291">
        <f t="shared" ca="1" si="1044"/>
        <v>1622731.785946284</v>
      </c>
      <c r="O1084" s="292">
        <f ca="1">(N1084-Assumptions!$C$22)/Assumptions!$C$25</f>
        <v>120.10990939897641</v>
      </c>
      <c r="P1084" s="11"/>
      <c r="Q1084" s="11"/>
      <c r="R1084" s="11"/>
      <c r="S1084" s="11"/>
      <c r="T1084" s="11"/>
    </row>
    <row r="1085" spans="1:20" ht="15.75" customHeight="1" x14ac:dyDescent="0.2">
      <c r="A1085" s="317"/>
      <c r="B1085" s="264"/>
      <c r="C1085" s="264"/>
      <c r="D1085" s="264"/>
      <c r="E1085" s="264"/>
      <c r="F1085" s="264"/>
      <c r="G1085" s="264"/>
      <c r="H1085" s="264"/>
      <c r="I1085" s="286">
        <f t="shared" ca="1" si="1041"/>
        <v>9.0716684336119222E-2</v>
      </c>
      <c r="J1085" s="286">
        <f t="shared" ca="1" si="1042"/>
        <v>5.0388118835830525E-2</v>
      </c>
      <c r="K1085" s="264">
        <f t="shared" ref="K1085:M1085" ca="1" si="1107">RAND()</f>
        <v>0.78237948452054529</v>
      </c>
      <c r="L1085" s="264">
        <f t="shared" ca="1" si="1107"/>
        <v>0.3049317283869557</v>
      </c>
      <c r="M1085" s="264">
        <f t="shared" ca="1" si="1107"/>
        <v>0.79466542488899838</v>
      </c>
      <c r="N1085" s="287">
        <f t="shared" ca="1" si="1044"/>
        <v>2798030.1518798447</v>
      </c>
      <c r="O1085" s="288">
        <f ca="1">(N1085-Assumptions!$C$22)/Assumptions!$C$25</f>
        <v>207.81874267760034</v>
      </c>
      <c r="P1085" s="11"/>
      <c r="Q1085" s="11"/>
      <c r="R1085" s="11"/>
      <c r="S1085" s="11"/>
      <c r="T1085" s="11"/>
    </row>
    <row r="1086" spans="1:20" ht="15.75" customHeight="1" x14ac:dyDescent="0.2">
      <c r="A1086" s="289"/>
      <c r="B1086" s="270"/>
      <c r="C1086" s="270"/>
      <c r="D1086" s="270"/>
      <c r="E1086" s="270"/>
      <c r="F1086" s="270"/>
      <c r="G1086" s="270"/>
      <c r="H1086" s="270"/>
      <c r="I1086" s="290">
        <f t="shared" ca="1" si="1041"/>
        <v>9.2010268262751285E-2</v>
      </c>
      <c r="J1086" s="290">
        <f t="shared" ca="1" si="1042"/>
        <v>3.9675855106572601E-2</v>
      </c>
      <c r="K1086" s="270">
        <f t="shared" ref="K1086:M1086" ca="1" si="1108">RAND()</f>
        <v>0.81031267331594004</v>
      </c>
      <c r="L1086" s="270">
        <f t="shared" ca="1" si="1108"/>
        <v>1.6881167893632143E-2</v>
      </c>
      <c r="M1086" s="270">
        <f t="shared" ca="1" si="1108"/>
        <v>0.91524294453059063</v>
      </c>
      <c r="N1086" s="291">
        <f t="shared" ca="1" si="1044"/>
        <v>3764864.9171839566</v>
      </c>
      <c r="O1086" s="292">
        <f ca="1">(N1086-Assumptions!$C$22)/Assumptions!$C$25</f>
        <v>279.97059083462364</v>
      </c>
      <c r="P1086" s="11"/>
      <c r="Q1086" s="11"/>
      <c r="R1086" s="11"/>
      <c r="S1086" s="11"/>
      <c r="T1086" s="11"/>
    </row>
    <row r="1087" spans="1:20" ht="15.75" customHeight="1" x14ac:dyDescent="0.2">
      <c r="A1087" s="317"/>
      <c r="B1087" s="264"/>
      <c r="C1087" s="264"/>
      <c r="D1087" s="264"/>
      <c r="E1087" s="264"/>
      <c r="F1087" s="264"/>
      <c r="G1087" s="264"/>
      <c r="H1087" s="264"/>
      <c r="I1087" s="286">
        <f t="shared" ca="1" si="1041"/>
        <v>6.9531735231077474E-2</v>
      </c>
      <c r="J1087" s="286">
        <f t="shared" ca="1" si="1042"/>
        <v>3.5584068717871585E-2</v>
      </c>
      <c r="K1087" s="264">
        <f t="shared" ref="K1087:M1087" ca="1" si="1109">RAND()</f>
        <v>0.34954372040278625</v>
      </c>
      <c r="L1087" s="264">
        <f t="shared" ca="1" si="1109"/>
        <v>0.64966740320042893</v>
      </c>
      <c r="M1087" s="264">
        <f t="shared" ca="1" si="1109"/>
        <v>0.57736083540381244</v>
      </c>
      <c r="N1087" s="287">
        <f t="shared" ca="1" si="1044"/>
        <v>3288021.8566374085</v>
      </c>
      <c r="O1087" s="288">
        <f ca="1">(N1087-Assumptions!$C$22)/Assumptions!$C$25</f>
        <v>244.38528780876183</v>
      </c>
      <c r="P1087" s="11"/>
      <c r="Q1087" s="11"/>
      <c r="R1087" s="11"/>
      <c r="S1087" s="11"/>
      <c r="T1087" s="11"/>
    </row>
    <row r="1088" spans="1:20" ht="15.75" customHeight="1" x14ac:dyDescent="0.2">
      <c r="A1088" s="289"/>
      <c r="B1088" s="270"/>
      <c r="C1088" s="270"/>
      <c r="D1088" s="270"/>
      <c r="E1088" s="270"/>
      <c r="F1088" s="270"/>
      <c r="G1088" s="270"/>
      <c r="H1088" s="270"/>
      <c r="I1088" s="290">
        <f t="shared" ca="1" si="1041"/>
        <v>7.2258356074841032E-2</v>
      </c>
      <c r="J1088" s="290">
        <f t="shared" ca="1" si="1042"/>
        <v>2.7616065886633193E-2</v>
      </c>
      <c r="K1088" s="270">
        <f t="shared" ref="K1088:M1088" ca="1" si="1110">RAND()</f>
        <v>0.88099685730809973</v>
      </c>
      <c r="L1088" s="270">
        <f t="shared" ca="1" si="1110"/>
        <v>0.91549539330443619</v>
      </c>
      <c r="M1088" s="270">
        <f t="shared" ca="1" si="1110"/>
        <v>9.4474641925372471E-2</v>
      </c>
      <c r="N1088" s="291">
        <f t="shared" ca="1" si="1044"/>
        <v>5497604.9456992121</v>
      </c>
      <c r="O1088" s="292">
        <f ca="1">(N1088-Assumptions!$C$22)/Assumptions!$C$25</f>
        <v>409.27954818650835</v>
      </c>
      <c r="P1088" s="11"/>
      <c r="Q1088" s="11"/>
      <c r="R1088" s="11"/>
      <c r="S1088" s="11"/>
      <c r="T1088" s="11"/>
    </row>
    <row r="1089" spans="1:20" ht="15.75" customHeight="1" x14ac:dyDescent="0.2">
      <c r="A1089" s="317"/>
      <c r="B1089" s="264"/>
      <c r="C1089" s="264"/>
      <c r="D1089" s="264"/>
      <c r="E1089" s="264"/>
      <c r="F1089" s="264"/>
      <c r="G1089" s="264"/>
      <c r="H1089" s="264"/>
      <c r="I1089" s="286">
        <f t="shared" ca="1" si="1041"/>
        <v>0.10625541015181086</v>
      </c>
      <c r="J1089" s="286">
        <f t="shared" ca="1" si="1042"/>
        <v>2.9359300255618028E-2</v>
      </c>
      <c r="K1089" s="264">
        <f t="shared" ref="K1089:M1089" ca="1" si="1111">RAND()</f>
        <v>0.69598327854432052</v>
      </c>
      <c r="L1089" s="264">
        <f t="shared" ca="1" si="1111"/>
        <v>0.93278883287433778</v>
      </c>
      <c r="M1089" s="264">
        <f t="shared" ca="1" si="1111"/>
        <v>0.37763390018393772</v>
      </c>
      <c r="N1089" s="287">
        <f t="shared" ca="1" si="1044"/>
        <v>1836565.5393562405</v>
      </c>
      <c r="O1089" s="288">
        <f ca="1">(N1089-Assumptions!$C$22)/Assumptions!$C$25</f>
        <v>136.06765219076422</v>
      </c>
      <c r="P1089" s="11"/>
      <c r="Q1089" s="11"/>
      <c r="R1089" s="11"/>
      <c r="S1089" s="11"/>
      <c r="T1089" s="11"/>
    </row>
    <row r="1090" spans="1:20" ht="15.75" customHeight="1" x14ac:dyDescent="0.2">
      <c r="A1090" s="289"/>
      <c r="B1090" s="270"/>
      <c r="C1090" s="270"/>
      <c r="D1090" s="270"/>
      <c r="E1090" s="270"/>
      <c r="F1090" s="270"/>
      <c r="G1090" s="270"/>
      <c r="H1090" s="270"/>
      <c r="I1090" s="290">
        <f t="shared" ca="1" si="1041"/>
        <v>9.9156741031364667E-2</v>
      </c>
      <c r="J1090" s="290">
        <f t="shared" ca="1" si="1042"/>
        <v>2.7502587911276612E-2</v>
      </c>
      <c r="K1090" s="270">
        <f t="shared" ref="K1090:M1090" ca="1" si="1112">RAND()</f>
        <v>9.415712575453361E-2</v>
      </c>
      <c r="L1090" s="270">
        <f t="shared" ca="1" si="1112"/>
        <v>0.83853618317227907</v>
      </c>
      <c r="M1090" s="270">
        <f t="shared" ca="1" si="1112"/>
        <v>0.50291548119414498</v>
      </c>
      <c r="N1090" s="291">
        <f t="shared" ca="1" si="1044"/>
        <v>955312.9972368679</v>
      </c>
      <c r="O1090" s="292">
        <f ca="1">(N1090-Assumptions!$C$22)/Assumptions!$C$25</f>
        <v>70.302537107228943</v>
      </c>
      <c r="P1090" s="11"/>
      <c r="Q1090" s="11"/>
      <c r="R1090" s="11"/>
      <c r="S1090" s="11"/>
      <c r="T1090" s="11"/>
    </row>
    <row r="1091" spans="1:20" ht="15.75" customHeight="1" x14ac:dyDescent="0.2">
      <c r="A1091" s="317"/>
      <c r="B1091" s="264"/>
      <c r="C1091" s="264"/>
      <c r="D1091" s="264"/>
      <c r="E1091" s="264"/>
      <c r="F1091" s="264"/>
      <c r="G1091" s="264"/>
      <c r="H1091" s="264"/>
      <c r="I1091" s="286">
        <f t="shared" ca="1" si="1041"/>
        <v>9.7524140675441934E-2</v>
      </c>
      <c r="J1091" s="286">
        <f t="shared" ca="1" si="1042"/>
        <v>2.6988004148203279E-2</v>
      </c>
      <c r="K1091" s="264">
        <f t="shared" ref="K1091:M1091" ca="1" si="1113">RAND()</f>
        <v>0.47879136480653373</v>
      </c>
      <c r="L1091" s="264">
        <f t="shared" ca="1" si="1113"/>
        <v>0.75505404297770262</v>
      </c>
      <c r="M1091" s="264">
        <f t="shared" ca="1" si="1113"/>
        <v>0.59397013118417774</v>
      </c>
      <c r="N1091" s="287">
        <f t="shared" ca="1" si="1044"/>
        <v>1582460.7778759573</v>
      </c>
      <c r="O1091" s="288">
        <f ca="1">(N1091-Assumptions!$C$22)/Assumptions!$C$25</f>
        <v>117.10461028925054</v>
      </c>
      <c r="P1091" s="11"/>
      <c r="Q1091" s="11"/>
      <c r="R1091" s="11"/>
      <c r="S1091" s="11"/>
      <c r="T1091" s="11"/>
    </row>
    <row r="1092" spans="1:20" ht="15.75" customHeight="1" x14ac:dyDescent="0.2">
      <c r="A1092" s="289"/>
      <c r="B1092" s="270"/>
      <c r="C1092" s="270"/>
      <c r="D1092" s="270"/>
      <c r="E1092" s="270"/>
      <c r="F1092" s="270"/>
      <c r="G1092" s="270"/>
      <c r="H1092" s="270"/>
      <c r="I1092" s="290">
        <f t="shared" ca="1" si="1041"/>
        <v>6.8541114347674861E-2</v>
      </c>
      <c r="J1092" s="290">
        <f t="shared" ca="1" si="1042"/>
        <v>4.5568337481884186E-2</v>
      </c>
      <c r="K1092" s="270">
        <f t="shared" ref="K1092:M1092" ca="1" si="1114">RAND()</f>
        <v>0.11656566418719227</v>
      </c>
      <c r="L1092" s="270">
        <f t="shared" ca="1" si="1114"/>
        <v>0.53625060429093163</v>
      </c>
      <c r="M1092" s="270">
        <f t="shared" ca="1" si="1114"/>
        <v>0.60342902221985051</v>
      </c>
      <c r="N1092" s="291">
        <f t="shared" ca="1" si="1044"/>
        <v>1602717.6195036676</v>
      </c>
      <c r="O1092" s="292">
        <f ca="1">(N1092-Assumptions!$C$22)/Assumptions!$C$25</f>
        <v>118.61631488833341</v>
      </c>
      <c r="P1092" s="11"/>
      <c r="Q1092" s="11"/>
      <c r="R1092" s="11"/>
      <c r="S1092" s="11"/>
      <c r="T1092" s="11"/>
    </row>
    <row r="1093" spans="1:20" ht="15.75" customHeight="1" x14ac:dyDescent="0.2">
      <c r="A1093" s="317"/>
      <c r="B1093" s="264"/>
      <c r="C1093" s="264"/>
      <c r="D1093" s="264"/>
      <c r="E1093" s="264"/>
      <c r="F1093" s="264"/>
      <c r="G1093" s="264"/>
      <c r="H1093" s="264"/>
      <c r="I1093" s="286">
        <f t="shared" ca="1" si="1041"/>
        <v>6.5408780481686302E-2</v>
      </c>
      <c r="J1093" s="286">
        <f t="shared" ca="1" si="1042"/>
        <v>5.5E-2</v>
      </c>
      <c r="K1093" s="264">
        <f t="shared" ref="K1093:M1093" ca="1" si="1115">RAND()</f>
        <v>0.2899944908081411</v>
      </c>
      <c r="L1093" s="264">
        <f t="shared" ca="1" si="1115"/>
        <v>0.12200439785768524</v>
      </c>
      <c r="M1093" s="264">
        <f t="shared" ca="1" si="1115"/>
        <v>0.69990123986062402</v>
      </c>
      <c r="N1093" s="287">
        <f t="shared" ca="1" si="1044"/>
        <v>3612551.5821495499</v>
      </c>
      <c r="O1093" s="288">
        <f ca="1">(N1093-Assumptions!$C$22)/Assumptions!$C$25</f>
        <v>268.60392404101117</v>
      </c>
      <c r="P1093" s="11"/>
      <c r="Q1093" s="11"/>
      <c r="R1093" s="11"/>
      <c r="S1093" s="11"/>
      <c r="T1093" s="11"/>
    </row>
    <row r="1094" spans="1:20" ht="15.75" customHeight="1" x14ac:dyDescent="0.2">
      <c r="A1094" s="289"/>
      <c r="B1094" s="270"/>
      <c r="C1094" s="270"/>
      <c r="D1094" s="270"/>
      <c r="E1094" s="270"/>
      <c r="F1094" s="270"/>
      <c r="G1094" s="270"/>
      <c r="H1094" s="270"/>
      <c r="I1094" s="290">
        <f t="shared" ca="1" si="1041"/>
        <v>0.10303671150182302</v>
      </c>
      <c r="J1094" s="290">
        <f t="shared" ca="1" si="1042"/>
        <v>2.4184847406190126E-2</v>
      </c>
      <c r="K1094" s="270">
        <f t="shared" ref="K1094:M1094" ca="1" si="1116">RAND()</f>
        <v>0.14231568752343204</v>
      </c>
      <c r="L1094" s="270">
        <f t="shared" ca="1" si="1116"/>
        <v>3.7922095484920093E-2</v>
      </c>
      <c r="M1094" s="270">
        <f t="shared" ca="1" si="1116"/>
        <v>0.47822537121763697</v>
      </c>
      <c r="N1094" s="291">
        <f t="shared" ca="1" si="1044"/>
        <v>206987.05353441471</v>
      </c>
      <c r="O1094" s="292">
        <f ca="1">(N1094-Assumptions!$C$22)/Assumptions!$C$25</f>
        <v>14.457317427941396</v>
      </c>
      <c r="P1094" s="11"/>
      <c r="Q1094" s="11"/>
      <c r="R1094" s="11"/>
      <c r="S1094" s="11"/>
      <c r="T1094" s="11"/>
    </row>
    <row r="1095" spans="1:20" ht="15.75" customHeight="1" x14ac:dyDescent="0.2">
      <c r="A1095" s="317"/>
      <c r="B1095" s="264"/>
      <c r="C1095" s="264"/>
      <c r="D1095" s="264"/>
      <c r="E1095" s="264"/>
      <c r="F1095" s="264"/>
      <c r="G1095" s="264"/>
      <c r="H1095" s="264"/>
      <c r="I1095" s="286">
        <f t="shared" ca="1" si="1041"/>
        <v>7.1854287613706658E-2</v>
      </c>
      <c r="J1095" s="286">
        <f t="shared" ca="1" si="1042"/>
        <v>4.0979398601434382E-2</v>
      </c>
      <c r="K1095" s="264">
        <f t="shared" ref="K1095:M1095" ca="1" si="1117">RAND()</f>
        <v>0.947315455615236</v>
      </c>
      <c r="L1095" s="264">
        <f t="shared" ca="1" si="1117"/>
        <v>0.6239762825647589</v>
      </c>
      <c r="M1095" s="264">
        <f t="shared" ca="1" si="1117"/>
        <v>0.94923067878806899</v>
      </c>
      <c r="N1095" s="287">
        <f t="shared" ca="1" si="1044"/>
        <v>7111240.0975422719</v>
      </c>
      <c r="O1095" s="288">
        <f ca="1">(N1095-Assumptions!$C$22)/Assumptions!$C$25</f>
        <v>529.70008190613964</v>
      </c>
      <c r="P1095" s="11"/>
      <c r="Q1095" s="11"/>
      <c r="R1095" s="11"/>
      <c r="S1095" s="11"/>
      <c r="T1095" s="11"/>
    </row>
    <row r="1096" spans="1:20" ht="15.75" customHeight="1" x14ac:dyDescent="0.2">
      <c r="A1096" s="289"/>
      <c r="B1096" s="270"/>
      <c r="C1096" s="270"/>
      <c r="D1096" s="270"/>
      <c r="E1096" s="270"/>
      <c r="F1096" s="270"/>
      <c r="G1096" s="270"/>
      <c r="H1096" s="270"/>
      <c r="I1096" s="290">
        <f t="shared" ca="1" si="1041"/>
        <v>8.6968074479910035E-2</v>
      </c>
      <c r="J1096" s="290">
        <f t="shared" ca="1" si="1042"/>
        <v>5.5E-2</v>
      </c>
      <c r="K1096" s="270">
        <f t="shared" ref="K1096:M1096" ca="1" si="1118">RAND()</f>
        <v>0.48183001236204781</v>
      </c>
      <c r="L1096" s="270">
        <f t="shared" ca="1" si="1118"/>
        <v>0.72493726155968619</v>
      </c>
      <c r="M1096" s="270">
        <f t="shared" ca="1" si="1118"/>
        <v>0.74493729729026681</v>
      </c>
      <c r="N1096" s="291">
        <f t="shared" ca="1" si="1044"/>
        <v>3529788.5183163714</v>
      </c>
      <c r="O1096" s="292">
        <f ca="1">(N1096-Assumptions!$C$22)/Assumptions!$C$25</f>
        <v>262.42757599375904</v>
      </c>
      <c r="P1096" s="11"/>
      <c r="Q1096" s="11"/>
      <c r="R1096" s="11"/>
      <c r="S1096" s="11"/>
      <c r="T1096" s="11"/>
    </row>
    <row r="1097" spans="1:20" ht="15.75" customHeight="1" x14ac:dyDescent="0.2">
      <c r="A1097" s="317"/>
      <c r="B1097" s="264"/>
      <c r="C1097" s="264"/>
      <c r="D1097" s="264"/>
      <c r="E1097" s="264"/>
      <c r="F1097" s="264"/>
      <c r="G1097" s="264"/>
      <c r="H1097" s="264"/>
      <c r="I1097" s="286">
        <f t="shared" ca="1" si="1041"/>
        <v>9.6203803196048834E-2</v>
      </c>
      <c r="J1097" s="286">
        <f t="shared" ca="1" si="1042"/>
        <v>4.2904329637281004E-2</v>
      </c>
      <c r="K1097" s="264">
        <f t="shared" ref="K1097:M1097" ca="1" si="1119">RAND()</f>
        <v>7.2090222880134336E-2</v>
      </c>
      <c r="L1097" s="264">
        <f t="shared" ca="1" si="1119"/>
        <v>0.98228029529192173</v>
      </c>
      <c r="M1097" s="264">
        <f t="shared" ca="1" si="1119"/>
        <v>4.3175651322974073E-2</v>
      </c>
      <c r="N1097" s="287">
        <f t="shared" ca="1" si="1044"/>
        <v>1284293.0560307628</v>
      </c>
      <c r="O1097" s="288">
        <f ca="1">(N1097-Assumptions!$C$22)/Assumptions!$C$25</f>
        <v>94.85328776348976</v>
      </c>
      <c r="P1097" s="11"/>
      <c r="Q1097" s="11"/>
      <c r="R1097" s="11"/>
      <c r="S1097" s="11"/>
      <c r="T1097" s="11"/>
    </row>
    <row r="1098" spans="1:20" ht="15.75" customHeight="1" x14ac:dyDescent="0.2">
      <c r="A1098" s="289"/>
      <c r="B1098" s="270"/>
      <c r="C1098" s="270"/>
      <c r="D1098" s="270"/>
      <c r="E1098" s="270"/>
      <c r="F1098" s="270"/>
      <c r="G1098" s="270"/>
      <c r="H1098" s="270"/>
      <c r="I1098" s="290">
        <f t="shared" ca="1" si="1041"/>
        <v>9.2835304486664591E-2</v>
      </c>
      <c r="J1098" s="290">
        <f t="shared" ca="1" si="1042"/>
        <v>3.2636170425728299E-2</v>
      </c>
      <c r="K1098" s="270">
        <f t="shared" ref="K1098:M1098" ca="1" si="1120">RAND()</f>
        <v>5.0505149831819085E-2</v>
      </c>
      <c r="L1098" s="270">
        <f t="shared" ca="1" si="1120"/>
        <v>8.2470482166189463E-2</v>
      </c>
      <c r="M1098" s="270">
        <f t="shared" ca="1" si="1120"/>
        <v>0.58429821164889184</v>
      </c>
      <c r="N1098" s="291">
        <f t="shared" ca="1" si="1044"/>
        <v>271122.08953587245</v>
      </c>
      <c r="O1098" s="292">
        <f ca="1">(N1098-Assumptions!$C$22)/Assumptions!$C$25</f>
        <v>19.243514144468094</v>
      </c>
      <c r="P1098" s="11"/>
      <c r="Q1098" s="11"/>
      <c r="R1098" s="11"/>
      <c r="S1098" s="11"/>
      <c r="T1098" s="11"/>
    </row>
    <row r="1099" spans="1:20" ht="15.75" customHeight="1" x14ac:dyDescent="0.2">
      <c r="A1099" s="317"/>
      <c r="B1099" s="264"/>
      <c r="C1099" s="264"/>
      <c r="D1099" s="264"/>
      <c r="E1099" s="264"/>
      <c r="F1099" s="264"/>
      <c r="G1099" s="264"/>
      <c r="H1099" s="264"/>
      <c r="I1099" s="286">
        <f t="shared" ca="1" si="1041"/>
        <v>8.9400936951377505E-2</v>
      </c>
      <c r="J1099" s="286">
        <f t="shared" ca="1" si="1042"/>
        <v>2.7862549604082604E-2</v>
      </c>
      <c r="K1099" s="264">
        <f t="shared" ref="K1099:M1099" ca="1" si="1121">RAND()</f>
        <v>0.55650610942793588</v>
      </c>
      <c r="L1099" s="264">
        <f t="shared" ca="1" si="1121"/>
        <v>0.80154153409590601</v>
      </c>
      <c r="M1099" s="264">
        <f t="shared" ca="1" si="1121"/>
        <v>0.72613661602682866</v>
      </c>
      <c r="N1099" s="287">
        <f t="shared" ca="1" si="1044"/>
        <v>2314727.8383590914</v>
      </c>
      <c r="O1099" s="288">
        <f ca="1">(N1099-Assumptions!$C$22)/Assumptions!$C$25</f>
        <v>171.75140584769338</v>
      </c>
      <c r="P1099" s="11"/>
      <c r="Q1099" s="11"/>
      <c r="R1099" s="11"/>
      <c r="S1099" s="11"/>
      <c r="T1099" s="11"/>
    </row>
    <row r="1100" spans="1:20" ht="15.75" customHeight="1" x14ac:dyDescent="0.2">
      <c r="A1100" s="289"/>
      <c r="B1100" s="270"/>
      <c r="C1100" s="270"/>
      <c r="D1100" s="270"/>
      <c r="E1100" s="270"/>
      <c r="F1100" s="270"/>
      <c r="G1100" s="270"/>
      <c r="H1100" s="270"/>
      <c r="I1100" s="290">
        <f t="shared" ca="1" si="1041"/>
        <v>7.7576290113242935E-2</v>
      </c>
      <c r="J1100" s="290">
        <f t="shared" ca="1" si="1042"/>
        <v>4.0937225205323766E-2</v>
      </c>
      <c r="K1100" s="270">
        <f t="shared" ref="K1100:M1100" ca="1" si="1122">RAND()</f>
        <v>0.95392104731666316</v>
      </c>
      <c r="L1100" s="270">
        <f t="shared" ca="1" si="1122"/>
        <v>0.66102381205635896</v>
      </c>
      <c r="M1100" s="270">
        <f t="shared" ca="1" si="1122"/>
        <v>0.22845478191851498</v>
      </c>
      <c r="N1100" s="291">
        <f t="shared" ca="1" si="1044"/>
        <v>5890477.8219583817</v>
      </c>
      <c r="O1100" s="292">
        <f ca="1">(N1100-Assumptions!$C$22)/Assumptions!$C$25</f>
        <v>438.59841954913298</v>
      </c>
      <c r="P1100" s="11"/>
      <c r="Q1100" s="11"/>
      <c r="R1100" s="11"/>
      <c r="S1100" s="11"/>
      <c r="T1100" s="11"/>
    </row>
    <row r="1101" spans="1:20" ht="15.75" customHeight="1" x14ac:dyDescent="0.2">
      <c r="A1101" s="317"/>
      <c r="B1101" s="264"/>
      <c r="C1101" s="264"/>
      <c r="D1101" s="264"/>
      <c r="E1101" s="264"/>
      <c r="F1101" s="264"/>
      <c r="G1101" s="264"/>
      <c r="H1101" s="264"/>
      <c r="I1101" s="286">
        <f t="shared" ca="1" si="1041"/>
        <v>0.10714775659632521</v>
      </c>
      <c r="J1101" s="286">
        <f t="shared" ca="1" si="1042"/>
        <v>3.9625546998328438E-2</v>
      </c>
      <c r="K1101" s="264">
        <f t="shared" ref="K1101:M1101" ca="1" si="1123">RAND()</f>
        <v>0.44146738191920498</v>
      </c>
      <c r="L1101" s="264">
        <f t="shared" ca="1" si="1123"/>
        <v>0.54875843363007581</v>
      </c>
      <c r="M1101" s="264">
        <f t="shared" ca="1" si="1123"/>
        <v>0.96057785924067862</v>
      </c>
      <c r="N1101" s="287">
        <f t="shared" ca="1" si="1044"/>
        <v>1708442.5947833271</v>
      </c>
      <c r="O1101" s="288">
        <f ca="1">(N1101-Assumptions!$C$22)/Assumptions!$C$25</f>
        <v>126.50623841666619</v>
      </c>
      <c r="P1101" s="11"/>
      <c r="Q1101" s="11"/>
      <c r="R1101" s="11"/>
      <c r="S1101" s="11"/>
      <c r="T1101" s="11"/>
    </row>
    <row r="1102" spans="1:20" ht="15.75" customHeight="1" x14ac:dyDescent="0.2">
      <c r="A1102" s="289"/>
      <c r="B1102" s="270"/>
      <c r="C1102" s="270"/>
      <c r="D1102" s="270"/>
      <c r="E1102" s="270"/>
      <c r="F1102" s="270"/>
      <c r="G1102" s="270"/>
      <c r="H1102" s="270"/>
      <c r="I1102" s="290">
        <f t="shared" ca="1" si="1041"/>
        <v>8.9236822571981164E-2</v>
      </c>
      <c r="J1102" s="290">
        <f t="shared" ca="1" si="1042"/>
        <v>2.7031150208121149E-2</v>
      </c>
      <c r="K1102" s="270">
        <f t="shared" ref="K1102:M1102" ca="1" si="1124">RAND()</f>
        <v>0.71783249391250592</v>
      </c>
      <c r="L1102" s="270">
        <f t="shared" ca="1" si="1124"/>
        <v>0.82617917606883251</v>
      </c>
      <c r="M1102" s="270">
        <f t="shared" ca="1" si="1124"/>
        <v>0.98012312427261161</v>
      </c>
      <c r="N1102" s="291">
        <f t="shared" ca="1" si="1044"/>
        <v>2330364.5717679588</v>
      </c>
      <c r="O1102" s="292">
        <f ca="1">(N1102-Assumptions!$C$22)/Assumptions!$C$25</f>
        <v>172.9183262513402</v>
      </c>
      <c r="P1102" s="11"/>
      <c r="Q1102" s="11"/>
      <c r="R1102" s="11"/>
      <c r="S1102" s="11"/>
      <c r="T1102" s="11"/>
    </row>
    <row r="1103" spans="1:20" ht="15.75" customHeight="1" x14ac:dyDescent="0.2">
      <c r="A1103" s="317"/>
      <c r="B1103" s="264"/>
      <c r="C1103" s="264"/>
      <c r="D1103" s="264"/>
      <c r="E1103" s="264"/>
      <c r="F1103" s="264"/>
      <c r="G1103" s="264"/>
      <c r="H1103" s="264"/>
      <c r="I1103" s="286">
        <f t="shared" ca="1" si="1041"/>
        <v>8.632794993125853E-2</v>
      </c>
      <c r="J1103" s="286">
        <f t="shared" ca="1" si="1042"/>
        <v>3.7484642963870697E-2</v>
      </c>
      <c r="K1103" s="264">
        <f t="shared" ref="K1103:M1103" ca="1" si="1125">RAND()</f>
        <v>0.48036252530794354</v>
      </c>
      <c r="L1103" s="264">
        <f t="shared" ca="1" si="1125"/>
        <v>3.8212606023599993E-2</v>
      </c>
      <c r="M1103" s="264">
        <f t="shared" ca="1" si="1125"/>
        <v>0.38633932569912233</v>
      </c>
      <c r="N1103" s="287">
        <f t="shared" ca="1" si="1044"/>
        <v>1824076.2616383773</v>
      </c>
      <c r="O1103" s="288">
        <f ca="1">(N1103-Assumptions!$C$22)/Assumptions!$C$25</f>
        <v>135.13561654017741</v>
      </c>
      <c r="P1103" s="11"/>
      <c r="Q1103" s="11"/>
      <c r="R1103" s="11"/>
      <c r="S1103" s="11"/>
      <c r="T1103" s="11"/>
    </row>
    <row r="1104" spans="1:20" ht="15.75" customHeight="1" x14ac:dyDescent="0.2">
      <c r="A1104" s="289"/>
      <c r="B1104" s="270"/>
      <c r="C1104" s="270"/>
      <c r="D1104" s="270"/>
      <c r="E1104" s="270"/>
      <c r="F1104" s="270"/>
      <c r="G1104" s="270"/>
      <c r="H1104" s="270"/>
      <c r="I1104" s="290">
        <f t="shared" ca="1" si="1041"/>
        <v>9.2226919811950858E-2</v>
      </c>
      <c r="J1104" s="290">
        <f t="shared" ca="1" si="1042"/>
        <v>4.3987555899289377E-2</v>
      </c>
      <c r="K1104" s="270">
        <f t="shared" ref="K1104:M1104" ca="1" si="1126">RAND()</f>
        <v>0.60284898261425046</v>
      </c>
      <c r="L1104" s="270">
        <f t="shared" ca="1" si="1126"/>
        <v>0.33080671908191484</v>
      </c>
      <c r="M1104" s="270">
        <f t="shared" ca="1" si="1126"/>
        <v>0.71817443315734675</v>
      </c>
      <c r="N1104" s="291">
        <f t="shared" ca="1" si="1044"/>
        <v>2339179.7299850294</v>
      </c>
      <c r="O1104" s="292">
        <f ca="1">(N1104-Assumptions!$C$22)/Assumptions!$C$25</f>
        <v>173.5761738794798</v>
      </c>
      <c r="P1104" s="11"/>
      <c r="Q1104" s="11"/>
      <c r="R1104" s="11"/>
      <c r="S1104" s="11"/>
      <c r="T1104" s="11"/>
    </row>
    <row r="1105" spans="1:20" ht="15.75" customHeight="1" x14ac:dyDescent="0.2">
      <c r="A1105" s="317"/>
      <c r="B1105" s="264"/>
      <c r="C1105" s="264"/>
      <c r="D1105" s="264"/>
      <c r="E1105" s="264"/>
      <c r="F1105" s="264"/>
      <c r="G1105" s="264"/>
      <c r="H1105" s="264"/>
      <c r="I1105" s="286">
        <f t="shared" ca="1" si="1041"/>
        <v>9.2131299990430335E-2</v>
      </c>
      <c r="J1105" s="286">
        <f t="shared" ca="1" si="1042"/>
        <v>2.4939670527393265E-2</v>
      </c>
      <c r="K1105" s="264">
        <f t="shared" ref="K1105:M1105" ca="1" si="1127">RAND()</f>
        <v>0.89076391041658642</v>
      </c>
      <c r="L1105" s="264">
        <f t="shared" ca="1" si="1127"/>
        <v>7.0176215812544629E-2</v>
      </c>
      <c r="M1105" s="264">
        <f t="shared" ca="1" si="1127"/>
        <v>0.31906147996674861</v>
      </c>
      <c r="N1105" s="287">
        <f t="shared" ca="1" si="1044"/>
        <v>2876769.7420643</v>
      </c>
      <c r="O1105" s="288">
        <f ca="1">(N1105-Assumptions!$C$22)/Assumptions!$C$25</f>
        <v>213.69483149733583</v>
      </c>
      <c r="P1105" s="11"/>
      <c r="Q1105" s="11"/>
      <c r="R1105" s="11"/>
      <c r="S1105" s="11"/>
      <c r="T1105" s="11"/>
    </row>
    <row r="1106" spans="1:20" ht="15.75" customHeight="1" x14ac:dyDescent="0.2">
      <c r="A1106" s="289"/>
      <c r="B1106" s="270"/>
      <c r="C1106" s="270"/>
      <c r="D1106" s="270"/>
      <c r="E1106" s="270"/>
      <c r="F1106" s="270"/>
      <c r="G1106" s="270"/>
      <c r="H1106" s="270"/>
      <c r="I1106" s="290">
        <f t="shared" ca="1" si="1041"/>
        <v>9.254969291504532E-2</v>
      </c>
      <c r="J1106" s="290">
        <f t="shared" ca="1" si="1042"/>
        <v>4.6361900149782878E-2</v>
      </c>
      <c r="K1106" s="270">
        <f t="shared" ref="K1106:M1106" ca="1" si="1128">RAND()</f>
        <v>0.54190163279721459</v>
      </c>
      <c r="L1106" s="270">
        <f t="shared" ca="1" si="1128"/>
        <v>5.9867300094398446E-2</v>
      </c>
      <c r="M1106" s="270">
        <f t="shared" ca="1" si="1128"/>
        <v>0.83280360680022525</v>
      </c>
      <c r="N1106" s="291">
        <f t="shared" ca="1" si="1044"/>
        <v>1955360.5865674361</v>
      </c>
      <c r="O1106" s="292">
        <f ca="1">(N1106-Assumptions!$C$22)/Assumptions!$C$25</f>
        <v>144.93295422145044</v>
      </c>
      <c r="P1106" s="11"/>
      <c r="Q1106" s="11"/>
      <c r="R1106" s="11"/>
      <c r="S1106" s="11"/>
      <c r="T1106" s="11"/>
    </row>
    <row r="1107" spans="1:20" ht="15.75" customHeight="1" x14ac:dyDescent="0.2">
      <c r="A1107" s="317"/>
      <c r="B1107" s="264"/>
      <c r="C1107" s="264"/>
      <c r="D1107" s="264"/>
      <c r="E1107" s="264"/>
      <c r="F1107" s="264"/>
      <c r="G1107" s="264"/>
      <c r="H1107" s="264"/>
      <c r="I1107" s="286">
        <f t="shared" ca="1" si="1041"/>
        <v>0.10866582981469655</v>
      </c>
      <c r="J1107" s="286">
        <f t="shared" ca="1" si="1042"/>
        <v>2.8093650422939931E-2</v>
      </c>
      <c r="K1107" s="264">
        <f t="shared" ref="K1107:M1107" ca="1" si="1129">RAND()</f>
        <v>0.25641368167967205</v>
      </c>
      <c r="L1107" s="264">
        <f t="shared" ca="1" si="1129"/>
        <v>0.86084938132754329</v>
      </c>
      <c r="M1107" s="264">
        <f t="shared" ca="1" si="1129"/>
        <v>0.94783436630258522</v>
      </c>
      <c r="N1107" s="287">
        <f t="shared" ca="1" si="1044"/>
        <v>1799155.6903892774</v>
      </c>
      <c r="O1107" s="288">
        <f ca="1">(N1107-Assumptions!$C$22)/Assumptions!$C$25</f>
        <v>133.27587241711026</v>
      </c>
      <c r="P1107" s="11"/>
      <c r="Q1107" s="11"/>
      <c r="R1107" s="11"/>
      <c r="S1107" s="11"/>
      <c r="T1107" s="11"/>
    </row>
    <row r="1108" spans="1:20" ht="15.75" customHeight="1" x14ac:dyDescent="0.2">
      <c r="A1108" s="289"/>
      <c r="B1108" s="270"/>
      <c r="C1108" s="270"/>
      <c r="D1108" s="270"/>
      <c r="E1108" s="270"/>
      <c r="F1108" s="270"/>
      <c r="G1108" s="270"/>
      <c r="H1108" s="270"/>
      <c r="I1108" s="290">
        <f t="shared" ca="1" si="1041"/>
        <v>7.6060566673866931E-2</v>
      </c>
      <c r="J1108" s="290">
        <f t="shared" ca="1" si="1042"/>
        <v>4.1331567542241793E-2</v>
      </c>
      <c r="K1108" s="270">
        <f t="shared" ref="K1108:M1108" ca="1" si="1130">RAND()</f>
        <v>3.0758121440808139E-2</v>
      </c>
      <c r="L1108" s="270">
        <f t="shared" ca="1" si="1130"/>
        <v>0.3219329680955838</v>
      </c>
      <c r="M1108" s="270">
        <f t="shared" ca="1" si="1130"/>
        <v>0.77457461501936153</v>
      </c>
      <c r="N1108" s="291">
        <f t="shared" ca="1" si="1044"/>
        <v>1153731.5065064679</v>
      </c>
      <c r="O1108" s="292">
        <f ca="1">(N1108-Assumptions!$C$22)/Assumptions!$C$25</f>
        <v>85.109888545258798</v>
      </c>
      <c r="P1108" s="11"/>
      <c r="Q1108" s="11"/>
      <c r="R1108" s="11"/>
      <c r="S1108" s="11"/>
      <c r="T1108" s="11"/>
    </row>
    <row r="1109" spans="1:20" ht="15.75" customHeight="1" x14ac:dyDescent="0.2">
      <c r="A1109" s="317"/>
      <c r="B1109" s="264"/>
      <c r="C1109" s="264"/>
      <c r="D1109" s="264"/>
      <c r="E1109" s="264"/>
      <c r="F1109" s="264"/>
      <c r="G1109" s="264"/>
      <c r="H1109" s="264"/>
      <c r="I1109" s="286">
        <f t="shared" ca="1" si="1041"/>
        <v>8.5808530270764308E-2</v>
      </c>
      <c r="J1109" s="286">
        <f t="shared" ca="1" si="1042"/>
        <v>4.7095374041380922E-2</v>
      </c>
      <c r="K1109" s="264">
        <f t="shared" ref="K1109:M1109" ca="1" si="1131">RAND()</f>
        <v>0.92573337816961598</v>
      </c>
      <c r="L1109" s="264">
        <f t="shared" ca="1" si="1131"/>
        <v>0.75861034143384742</v>
      </c>
      <c r="M1109" s="264">
        <f t="shared" ca="1" si="1131"/>
        <v>0.48082939105957379</v>
      </c>
      <c r="N1109" s="287">
        <f t="shared" ca="1" si="1044"/>
        <v>5574890.302888358</v>
      </c>
      <c r="O1109" s="288">
        <f ca="1">(N1109-Assumptions!$C$22)/Assumptions!$C$25</f>
        <v>415.04711215584763</v>
      </c>
      <c r="P1109" s="11"/>
      <c r="Q1109" s="11"/>
      <c r="R1109" s="11"/>
      <c r="S1109" s="11"/>
      <c r="T1109" s="11"/>
    </row>
    <row r="1110" spans="1:20" ht="15.75" customHeight="1" x14ac:dyDescent="0.2">
      <c r="A1110" s="289"/>
      <c r="B1110" s="270"/>
      <c r="C1110" s="270"/>
      <c r="D1110" s="270"/>
      <c r="E1110" s="270"/>
      <c r="F1110" s="270"/>
      <c r="G1110" s="270"/>
      <c r="H1110" s="270"/>
      <c r="I1110" s="290">
        <f t="shared" ca="1" si="1041"/>
        <v>8.1816304415724003E-2</v>
      </c>
      <c r="J1110" s="290">
        <f t="shared" ca="1" si="1042"/>
        <v>2.8358161746665521E-2</v>
      </c>
      <c r="K1110" s="270">
        <f t="shared" ref="K1110:M1110" ca="1" si="1132">RAND()</f>
        <v>0.40110618595479364</v>
      </c>
      <c r="L1110" s="270">
        <f t="shared" ca="1" si="1132"/>
        <v>0.61894421608115058</v>
      </c>
      <c r="M1110" s="270">
        <f t="shared" ca="1" si="1132"/>
        <v>0.9160659924017186</v>
      </c>
      <c r="N1110" s="291">
        <f t="shared" ca="1" si="1044"/>
        <v>2157909.2204015953</v>
      </c>
      <c r="O1110" s="292">
        <f ca="1">(N1110-Assumptions!$C$22)/Assumptions!$C$25</f>
        <v>160.04852391056681</v>
      </c>
      <c r="P1110" s="11"/>
      <c r="Q1110" s="11"/>
      <c r="R1110" s="11"/>
      <c r="S1110" s="11"/>
      <c r="T1110" s="11"/>
    </row>
    <row r="1111" spans="1:20" ht="15.75" customHeight="1" x14ac:dyDescent="0.2">
      <c r="A1111" s="317"/>
      <c r="B1111" s="264"/>
      <c r="C1111" s="264"/>
      <c r="D1111" s="264"/>
      <c r="E1111" s="264"/>
      <c r="F1111" s="264"/>
      <c r="G1111" s="264"/>
      <c r="H1111" s="264"/>
      <c r="I1111" s="286">
        <f t="shared" ca="1" si="1041"/>
        <v>7.0889878035684972E-2</v>
      </c>
      <c r="J1111" s="286">
        <f t="shared" ca="1" si="1042"/>
        <v>5.4133327561953881E-2</v>
      </c>
      <c r="K1111" s="264">
        <f t="shared" ref="K1111:M1111" ca="1" si="1133">RAND()</f>
        <v>0.6848897773780841</v>
      </c>
      <c r="L1111" s="264">
        <f t="shared" ca="1" si="1133"/>
        <v>0.43343408343909473</v>
      </c>
      <c r="M1111" s="264">
        <f t="shared" ca="1" si="1133"/>
        <v>0.87837519924483154</v>
      </c>
      <c r="N1111" s="287">
        <f t="shared" ca="1" si="1044"/>
        <v>4513621.6900747614</v>
      </c>
      <c r="O1111" s="288">
        <f ca="1">(N1111-Assumptions!$C$22)/Assumptions!$C$25</f>
        <v>335.84796194587773</v>
      </c>
      <c r="P1111" s="11"/>
      <c r="Q1111" s="11"/>
      <c r="R1111" s="11"/>
      <c r="S1111" s="11"/>
      <c r="T1111" s="11"/>
    </row>
    <row r="1112" spans="1:20" ht="15.75" customHeight="1" x14ac:dyDescent="0.2">
      <c r="A1112" s="289"/>
      <c r="B1112" s="270"/>
      <c r="C1112" s="270"/>
      <c r="D1112" s="270"/>
      <c r="E1112" s="270"/>
      <c r="F1112" s="270"/>
      <c r="G1112" s="270"/>
      <c r="H1112" s="270"/>
      <c r="I1112" s="290">
        <f t="shared" ca="1" si="1041"/>
        <v>6.0514153656169009E-2</v>
      </c>
      <c r="J1112" s="290">
        <f t="shared" ca="1" si="1042"/>
        <v>5.5E-2</v>
      </c>
      <c r="K1112" s="270">
        <f t="shared" ref="K1112:M1112" ca="1" si="1134">RAND()</f>
        <v>0.86785354386180735</v>
      </c>
      <c r="L1112" s="270">
        <f t="shared" ca="1" si="1134"/>
        <v>0.7373937843805195</v>
      </c>
      <c r="M1112" s="270">
        <f t="shared" ca="1" si="1134"/>
        <v>5.1992523921635447E-2</v>
      </c>
      <c r="N1112" s="291">
        <f t="shared" ca="1" si="1044"/>
        <v>8632863.9702956583</v>
      </c>
      <c r="O1112" s="292">
        <f ca="1">(N1112-Assumptions!$C$22)/Assumptions!$C$25</f>
        <v>643.25410226087001</v>
      </c>
      <c r="P1112" s="11"/>
      <c r="Q1112" s="11"/>
      <c r="R1112" s="11"/>
      <c r="S1112" s="11"/>
      <c r="T1112" s="11"/>
    </row>
    <row r="1113" spans="1:20" ht="15.75" customHeight="1" x14ac:dyDescent="0.2">
      <c r="A1113" s="317"/>
      <c r="B1113" s="264"/>
      <c r="C1113" s="264"/>
      <c r="D1113" s="264"/>
      <c r="E1113" s="264"/>
      <c r="F1113" s="264"/>
      <c r="G1113" s="264"/>
      <c r="H1113" s="264"/>
      <c r="I1113" s="286">
        <f t="shared" ca="1" si="1041"/>
        <v>0.11293105975352913</v>
      </c>
      <c r="J1113" s="286">
        <f t="shared" ca="1" si="1042"/>
        <v>2.1981111355347506E-2</v>
      </c>
      <c r="K1113" s="264">
        <f t="shared" ref="K1113:M1113" ca="1" si="1135">RAND()</f>
        <v>0.73515786765280955</v>
      </c>
      <c r="L1113" s="264">
        <f t="shared" ca="1" si="1135"/>
        <v>0.69499671574644428</v>
      </c>
      <c r="M1113" s="264">
        <f t="shared" ca="1" si="1135"/>
        <v>0.92529993380059017</v>
      </c>
      <c r="N1113" s="287">
        <f t="shared" ca="1" si="1044"/>
        <v>1268365.9639482722</v>
      </c>
      <c r="O1113" s="288">
        <f ca="1">(N1113-Assumptions!$C$22)/Assumptions!$C$25</f>
        <v>93.664698802109868</v>
      </c>
      <c r="P1113" s="11"/>
      <c r="Q1113" s="11"/>
      <c r="R1113" s="11"/>
      <c r="S1113" s="11"/>
      <c r="T1113" s="11"/>
    </row>
    <row r="1114" spans="1:20" ht="15.75" customHeight="1" x14ac:dyDescent="0.2">
      <c r="A1114" s="289"/>
      <c r="B1114" s="270"/>
      <c r="C1114" s="270"/>
      <c r="D1114" s="270"/>
      <c r="E1114" s="270"/>
      <c r="F1114" s="270"/>
      <c r="G1114" s="270"/>
      <c r="H1114" s="270"/>
      <c r="I1114" s="290">
        <f t="shared" ca="1" si="1041"/>
        <v>8.9418625660729681E-2</v>
      </c>
      <c r="J1114" s="290">
        <f t="shared" ca="1" si="1042"/>
        <v>4.9806472394997879E-2</v>
      </c>
      <c r="K1114" s="270">
        <f t="shared" ref="K1114:M1114" ca="1" si="1136">RAND()</f>
        <v>0.34674038599977808</v>
      </c>
      <c r="L1114" s="270">
        <f t="shared" ca="1" si="1136"/>
        <v>0.33611826173739079</v>
      </c>
      <c r="M1114" s="270">
        <f t="shared" ca="1" si="1136"/>
        <v>0.40268210043500274</v>
      </c>
      <c r="N1114" s="291">
        <f t="shared" ca="1" si="1044"/>
        <v>2817838.9780648728</v>
      </c>
      <c r="O1114" s="292">
        <f ca="1">(N1114-Assumptions!$C$22)/Assumptions!$C$25</f>
        <v>209.29701328842333</v>
      </c>
      <c r="P1114" s="11"/>
      <c r="Q1114" s="11"/>
      <c r="R1114" s="11"/>
      <c r="S1114" s="11"/>
      <c r="T1114" s="11"/>
    </row>
    <row r="1115" spans="1:20" ht="15.75" customHeight="1" x14ac:dyDescent="0.2">
      <c r="A1115" s="317"/>
      <c r="B1115" s="264"/>
      <c r="C1115" s="264"/>
      <c r="D1115" s="264"/>
      <c r="E1115" s="264"/>
      <c r="F1115" s="264"/>
      <c r="G1115" s="264"/>
      <c r="H1115" s="264"/>
      <c r="I1115" s="286">
        <f t="shared" ca="1" si="1041"/>
        <v>0.10888850892402319</v>
      </c>
      <c r="J1115" s="286">
        <f t="shared" ca="1" si="1042"/>
        <v>3.8781316515802446E-2</v>
      </c>
      <c r="K1115" s="264">
        <f t="shared" ref="K1115:M1115" ca="1" si="1137">RAND()</f>
        <v>0.33103677420236011</v>
      </c>
      <c r="L1115" s="264">
        <f t="shared" ca="1" si="1137"/>
        <v>0.77746413160283689</v>
      </c>
      <c r="M1115" s="264">
        <f t="shared" ca="1" si="1137"/>
        <v>0.8393954360423348</v>
      </c>
      <c r="N1115" s="287">
        <f t="shared" ca="1" si="1044"/>
        <v>1609543.0208475643</v>
      </c>
      <c r="O1115" s="288">
        <f ca="1">(N1115-Assumptions!$C$22)/Assumptions!$C$25</f>
        <v>119.12567319757943</v>
      </c>
      <c r="P1115" s="11"/>
      <c r="Q1115" s="11"/>
      <c r="R1115" s="11"/>
      <c r="S1115" s="11"/>
      <c r="T1115" s="11"/>
    </row>
    <row r="1116" spans="1:20" ht="15.75" customHeight="1" x14ac:dyDescent="0.2">
      <c r="A1116" s="289"/>
      <c r="B1116" s="270"/>
      <c r="C1116" s="270"/>
      <c r="D1116" s="270"/>
      <c r="E1116" s="270"/>
      <c r="F1116" s="270"/>
      <c r="G1116" s="270"/>
      <c r="H1116" s="270"/>
      <c r="I1116" s="290">
        <f t="shared" ca="1" si="1041"/>
        <v>8.4950826766138687E-2</v>
      </c>
      <c r="J1116" s="290">
        <f t="shared" ca="1" si="1042"/>
        <v>2.8280947446550138E-2</v>
      </c>
      <c r="K1116" s="270">
        <f t="shared" ref="K1116:M1116" ca="1" si="1138">RAND()</f>
        <v>0.36159140803216683</v>
      </c>
      <c r="L1116" s="270">
        <f t="shared" ca="1" si="1138"/>
        <v>0.7081995931527757</v>
      </c>
      <c r="M1116" s="270">
        <f t="shared" ca="1" si="1138"/>
        <v>0.48167230136153438</v>
      </c>
      <c r="N1116" s="291">
        <f t="shared" ca="1" si="1044"/>
        <v>1969664.8522538131</v>
      </c>
      <c r="O1116" s="292">
        <f ca="1">(N1116-Assumptions!$C$22)/Assumptions!$C$25</f>
        <v>146.00043673535919</v>
      </c>
      <c r="P1116" s="11"/>
      <c r="Q1116" s="11"/>
      <c r="R1116" s="11"/>
      <c r="S1116" s="11"/>
      <c r="T1116" s="11"/>
    </row>
    <row r="1117" spans="1:20" ht="15.75" customHeight="1" x14ac:dyDescent="0.2">
      <c r="A1117" s="317"/>
      <c r="B1117" s="264"/>
      <c r="C1117" s="264"/>
      <c r="D1117" s="264"/>
      <c r="E1117" s="264"/>
      <c r="F1117" s="264"/>
      <c r="G1117" s="264"/>
      <c r="H1117" s="264"/>
      <c r="I1117" s="286">
        <f t="shared" ca="1" si="1041"/>
        <v>9.054720619156427E-2</v>
      </c>
      <c r="J1117" s="286">
        <f t="shared" ca="1" si="1042"/>
        <v>4.5448637041102989E-2</v>
      </c>
      <c r="K1117" s="264">
        <f t="shared" ref="K1117:M1117" ca="1" si="1139">RAND()</f>
        <v>0.86804907286725941</v>
      </c>
      <c r="L1117" s="264">
        <f t="shared" ca="1" si="1139"/>
        <v>0.50678965877005855</v>
      </c>
      <c r="M1117" s="264">
        <f t="shared" ca="1" si="1139"/>
        <v>6.0744797698421005E-2</v>
      </c>
      <c r="N1117" s="287">
        <f t="shared" ca="1" si="1044"/>
        <v>4785553.141106341</v>
      </c>
      <c r="O1117" s="288">
        <f ca="1">(N1117-Assumptions!$C$22)/Assumptions!$C$25</f>
        <v>356.14135381390605</v>
      </c>
      <c r="P1117" s="11"/>
      <c r="Q1117" s="11"/>
      <c r="R1117" s="11"/>
      <c r="S1117" s="11"/>
      <c r="T1117" s="11"/>
    </row>
    <row r="1118" spans="1:20" ht="15.75" customHeight="1" x14ac:dyDescent="0.2">
      <c r="A1118" s="289"/>
      <c r="B1118" s="270"/>
      <c r="C1118" s="270"/>
      <c r="D1118" s="270"/>
      <c r="E1118" s="270"/>
      <c r="F1118" s="270"/>
      <c r="G1118" s="270"/>
      <c r="H1118" s="270"/>
      <c r="I1118" s="290">
        <f t="shared" ca="1" si="1041"/>
        <v>7.2135952474615073E-2</v>
      </c>
      <c r="J1118" s="290">
        <f t="shared" ca="1" si="1042"/>
        <v>3.5261701260533344E-2</v>
      </c>
      <c r="K1118" s="270">
        <f t="shared" ref="K1118:M1118" ca="1" si="1140">RAND()</f>
        <v>0.19315879538554992</v>
      </c>
      <c r="L1118" s="270">
        <f t="shared" ca="1" si="1140"/>
        <v>0.33271335443506722</v>
      </c>
      <c r="M1118" s="270">
        <f t="shared" ca="1" si="1140"/>
        <v>0.37043766657332</v>
      </c>
      <c r="N1118" s="291">
        <f t="shared" ca="1" si="1044"/>
        <v>1053528.3140378983</v>
      </c>
      <c r="O1118" s="292">
        <f ca="1">(N1118-Assumptions!$C$22)/Assumptions!$C$25</f>
        <v>77.632038361037189</v>
      </c>
      <c r="P1118" s="11"/>
      <c r="Q1118" s="11"/>
      <c r="R1118" s="11"/>
      <c r="S1118" s="11"/>
      <c r="T1118" s="11"/>
    </row>
    <row r="1119" spans="1:20" ht="15.75" customHeight="1" x14ac:dyDescent="0.2">
      <c r="A1119" s="317"/>
      <c r="B1119" s="264"/>
      <c r="C1119" s="264"/>
      <c r="D1119" s="264"/>
      <c r="E1119" s="264"/>
      <c r="F1119" s="264"/>
      <c r="G1119" s="264"/>
      <c r="H1119" s="264"/>
      <c r="I1119" s="286">
        <f t="shared" ca="1" si="1041"/>
        <v>9.3557078629526738E-2</v>
      </c>
      <c r="J1119" s="286">
        <f t="shared" ca="1" si="1042"/>
        <v>2.2804487525749317E-2</v>
      </c>
      <c r="K1119" s="264">
        <f t="shared" ref="K1119:M1119" ca="1" si="1141">RAND()</f>
        <v>0.47956488289370958</v>
      </c>
      <c r="L1119" s="264">
        <f t="shared" ca="1" si="1141"/>
        <v>0.91240492538027385</v>
      </c>
      <c r="M1119" s="264">
        <f t="shared" ca="1" si="1141"/>
        <v>9.7235306045015402E-2</v>
      </c>
      <c r="N1119" s="287">
        <f t="shared" ca="1" si="1044"/>
        <v>1996036.3760919319</v>
      </c>
      <c r="O1119" s="288">
        <f ca="1">(N1119-Assumptions!$C$22)/Assumptions!$C$25</f>
        <v>147.96846090238299</v>
      </c>
      <c r="P1119" s="11"/>
      <c r="Q1119" s="11"/>
      <c r="R1119" s="11"/>
      <c r="S1119" s="11"/>
      <c r="T1119" s="11"/>
    </row>
    <row r="1120" spans="1:20" ht="15.75" customHeight="1" x14ac:dyDescent="0.2">
      <c r="A1120" s="289"/>
      <c r="B1120" s="270"/>
      <c r="C1120" s="270"/>
      <c r="D1120" s="270"/>
      <c r="E1120" s="270"/>
      <c r="F1120" s="270"/>
      <c r="G1120" s="270"/>
      <c r="H1120" s="270"/>
      <c r="I1120" s="290">
        <f t="shared" ca="1" si="1041"/>
        <v>8.3114166152131241E-2</v>
      </c>
      <c r="J1120" s="290">
        <f t="shared" ca="1" si="1042"/>
        <v>5.2069919438215873E-2</v>
      </c>
      <c r="K1120" s="270">
        <f t="shared" ref="K1120:M1120" ca="1" si="1142">RAND()</f>
        <v>0.52754735704444045</v>
      </c>
      <c r="L1120" s="270">
        <f t="shared" ca="1" si="1142"/>
        <v>0.78805263905378475</v>
      </c>
      <c r="M1120" s="270">
        <f t="shared" ca="1" si="1142"/>
        <v>0.58933731826884994</v>
      </c>
      <c r="N1120" s="291">
        <f t="shared" ca="1" si="1044"/>
        <v>3595534.8024993502</v>
      </c>
      <c r="O1120" s="292">
        <f ca="1">(N1120-Assumptions!$C$22)/Assumptions!$C$25</f>
        <v>267.3340151118918</v>
      </c>
      <c r="P1120" s="11"/>
      <c r="Q1120" s="11"/>
      <c r="R1120" s="11"/>
      <c r="S1120" s="11"/>
      <c r="T1120" s="11"/>
    </row>
    <row r="1121" spans="1:20" ht="15.75" customHeight="1" x14ac:dyDescent="0.2">
      <c r="A1121" s="317"/>
      <c r="B1121" s="264"/>
      <c r="C1121" s="264"/>
      <c r="D1121" s="264"/>
      <c r="E1121" s="264"/>
      <c r="F1121" s="264"/>
      <c r="G1121" s="264"/>
      <c r="H1121" s="264"/>
      <c r="I1121" s="286">
        <f t="shared" ca="1" si="1041"/>
        <v>0.10799846583697413</v>
      </c>
      <c r="J1121" s="286">
        <f t="shared" ca="1" si="1042"/>
        <v>5.4683375717514214E-2</v>
      </c>
      <c r="K1121" s="264">
        <f t="shared" ref="K1121:M1121" ca="1" si="1143">RAND()</f>
        <v>0.72844298307783928</v>
      </c>
      <c r="L1121" s="264">
        <f t="shared" ca="1" si="1143"/>
        <v>0.80555108169439238</v>
      </c>
      <c r="M1121" s="264">
        <f t="shared" ca="1" si="1143"/>
        <v>0.15591944642775246</v>
      </c>
      <c r="N1121" s="287">
        <f t="shared" ca="1" si="1044"/>
        <v>2648870.0521646747</v>
      </c>
      <c r="O1121" s="288">
        <f ca="1">(N1121-Assumptions!$C$22)/Assumptions!$C$25</f>
        <v>196.68739195258766</v>
      </c>
      <c r="P1121" s="11"/>
      <c r="Q1121" s="11"/>
      <c r="R1121" s="11"/>
      <c r="S1121" s="11"/>
      <c r="T1121" s="11"/>
    </row>
    <row r="1122" spans="1:20" ht="15.75" customHeight="1" x14ac:dyDescent="0.2">
      <c r="A1122" s="289"/>
      <c r="B1122" s="270"/>
      <c r="C1122" s="270"/>
      <c r="D1122" s="270"/>
      <c r="E1122" s="270"/>
      <c r="F1122" s="270"/>
      <c r="G1122" s="270"/>
      <c r="H1122" s="270"/>
      <c r="I1122" s="290">
        <f t="shared" ca="1" si="1041"/>
        <v>0.12796149908864057</v>
      </c>
      <c r="J1122" s="290">
        <f t="shared" ca="1" si="1042"/>
        <v>4.8619004008075964E-2</v>
      </c>
      <c r="K1122" s="270">
        <f t="shared" ref="K1122:M1122" ca="1" si="1144">RAND()</f>
        <v>0.7312797408973194</v>
      </c>
      <c r="L1122" s="270">
        <f t="shared" ca="1" si="1144"/>
        <v>0.38062347051164003</v>
      </c>
      <c r="M1122" s="270">
        <f t="shared" ca="1" si="1144"/>
        <v>0.10910176640818692</v>
      </c>
      <c r="N1122" s="291">
        <f t="shared" ca="1" si="1044"/>
        <v>1406820.7631221935</v>
      </c>
      <c r="O1122" s="292">
        <f ca="1">(N1122-Assumptions!$C$22)/Assumptions!$C$25</f>
        <v>103.99714650165623</v>
      </c>
      <c r="P1122" s="11"/>
      <c r="Q1122" s="11"/>
      <c r="R1122" s="11"/>
      <c r="S1122" s="11"/>
      <c r="T1122" s="11"/>
    </row>
    <row r="1123" spans="1:20" ht="15.75" customHeight="1" x14ac:dyDescent="0.2">
      <c r="A1123" s="317"/>
      <c r="B1123" s="264"/>
      <c r="C1123" s="264"/>
      <c r="D1123" s="264"/>
      <c r="E1123" s="264"/>
      <c r="F1123" s="264"/>
      <c r="G1123" s="264"/>
      <c r="H1123" s="264"/>
      <c r="I1123" s="286">
        <f t="shared" ca="1" si="1041"/>
        <v>7.6120290465374066E-2</v>
      </c>
      <c r="J1123" s="286">
        <f t="shared" ca="1" si="1042"/>
        <v>5.3745619542851383E-2</v>
      </c>
      <c r="K1123" s="264">
        <f t="shared" ref="K1123:M1123" ca="1" si="1145">RAND()</f>
        <v>3.3437438959790011E-2</v>
      </c>
      <c r="L1123" s="264">
        <f t="shared" ca="1" si="1145"/>
        <v>3.0185969170498761E-2</v>
      </c>
      <c r="M1123" s="264">
        <f t="shared" ca="1" si="1145"/>
        <v>0.7781187508715357</v>
      </c>
      <c r="N1123" s="287">
        <f t="shared" ca="1" si="1044"/>
        <v>701647.51157845592</v>
      </c>
      <c r="O1123" s="288">
        <f ca="1">(N1123-Assumptions!$C$22)/Assumptions!$C$25</f>
        <v>51.372276983466861</v>
      </c>
      <c r="P1123" s="11"/>
      <c r="Q1123" s="11"/>
      <c r="R1123" s="11"/>
      <c r="S1123" s="11"/>
      <c r="T1123" s="11"/>
    </row>
    <row r="1124" spans="1:20" ht="15.75" customHeight="1" x14ac:dyDescent="0.2">
      <c r="A1124" s="289"/>
      <c r="B1124" s="270"/>
      <c r="C1124" s="270"/>
      <c r="D1124" s="270"/>
      <c r="E1124" s="270"/>
      <c r="F1124" s="270"/>
      <c r="G1124" s="270"/>
      <c r="H1124" s="270"/>
      <c r="I1124" s="290">
        <f t="shared" ca="1" si="1041"/>
        <v>0.10971667911036603</v>
      </c>
      <c r="J1124" s="290">
        <f t="shared" ca="1" si="1042"/>
        <v>3.8937393817892359E-2</v>
      </c>
      <c r="K1124" s="270">
        <f t="shared" ref="K1124:M1124" ca="1" si="1146">RAND()</f>
        <v>0.52034104535379744</v>
      </c>
      <c r="L1124" s="270">
        <f t="shared" ca="1" si="1146"/>
        <v>0.67851065247421682</v>
      </c>
      <c r="M1124" s="270">
        <f t="shared" ca="1" si="1146"/>
        <v>0.32494561195437721</v>
      </c>
      <c r="N1124" s="291">
        <f t="shared" ca="1" si="1044"/>
        <v>1577024.5350178464</v>
      </c>
      <c r="O1124" s="292">
        <f ca="1">(N1124-Assumptions!$C$22)/Assumptions!$C$25</f>
        <v>116.69892052371988</v>
      </c>
      <c r="P1124" s="11"/>
      <c r="Q1124" s="11"/>
      <c r="R1124" s="11"/>
      <c r="S1124" s="11"/>
      <c r="T1124" s="11"/>
    </row>
    <row r="1125" spans="1:20" ht="15.75" customHeight="1" x14ac:dyDescent="0.2">
      <c r="A1125" s="317"/>
      <c r="B1125" s="264"/>
      <c r="C1125" s="264"/>
      <c r="D1125" s="264"/>
      <c r="E1125" s="264"/>
      <c r="F1125" s="264"/>
      <c r="G1125" s="264"/>
      <c r="H1125" s="264"/>
      <c r="I1125" s="286">
        <f t="shared" ca="1" si="1041"/>
        <v>0.1042103034509739</v>
      </c>
      <c r="J1125" s="286">
        <f t="shared" ca="1" si="1042"/>
        <v>4.0086713478035552E-2</v>
      </c>
      <c r="K1125" s="264">
        <f t="shared" ref="K1125:M1125" ca="1" si="1147">RAND()</f>
        <v>0.57446432239195044</v>
      </c>
      <c r="L1125" s="264">
        <f t="shared" ca="1" si="1147"/>
        <v>0.52788116035573962</v>
      </c>
      <c r="M1125" s="264">
        <f t="shared" ca="1" si="1147"/>
        <v>0.98016978137696553</v>
      </c>
      <c r="N1125" s="287">
        <f t="shared" ca="1" si="1044"/>
        <v>1798991.9001694846</v>
      </c>
      <c r="O1125" s="288">
        <f ca="1">(N1125-Assumptions!$C$22)/Assumptions!$C$25</f>
        <v>133.26364926637945</v>
      </c>
      <c r="P1125" s="11"/>
      <c r="Q1125" s="11"/>
      <c r="R1125" s="11"/>
      <c r="S1125" s="11"/>
      <c r="T1125" s="11"/>
    </row>
    <row r="1126" spans="1:20" ht="15.75" customHeight="1" x14ac:dyDescent="0.2">
      <c r="A1126" s="289"/>
      <c r="B1126" s="270"/>
      <c r="C1126" s="270"/>
      <c r="D1126" s="270"/>
      <c r="E1126" s="270"/>
      <c r="F1126" s="270"/>
      <c r="G1126" s="270"/>
      <c r="H1126" s="270"/>
      <c r="I1126" s="290">
        <f t="shared" ca="1" si="1041"/>
        <v>9.8892691266504851E-2</v>
      </c>
      <c r="J1126" s="290">
        <f t="shared" ca="1" si="1042"/>
        <v>0.02</v>
      </c>
      <c r="K1126" s="270">
        <f t="shared" ref="K1126:M1126" ca="1" si="1148">RAND()</f>
        <v>7.15804005356937E-2</v>
      </c>
      <c r="L1126" s="270">
        <f t="shared" ca="1" si="1148"/>
        <v>0.59869919095372215</v>
      </c>
      <c r="M1126" s="270">
        <f t="shared" ca="1" si="1148"/>
        <v>0.32032789160646735</v>
      </c>
      <c r="N1126" s="291">
        <f t="shared" ca="1" si="1044"/>
        <v>492416.5608921877</v>
      </c>
      <c r="O1126" s="292">
        <f ca="1">(N1126-Assumptions!$C$22)/Assumptions!$C$25</f>
        <v>35.758026932252811</v>
      </c>
      <c r="P1126" s="11"/>
      <c r="Q1126" s="11"/>
      <c r="R1126" s="11"/>
      <c r="S1126" s="11"/>
      <c r="T1126" s="11"/>
    </row>
    <row r="1127" spans="1:20" ht="15.75" customHeight="1" x14ac:dyDescent="0.2">
      <c r="A1127" s="317"/>
      <c r="B1127" s="264"/>
      <c r="C1127" s="264"/>
      <c r="D1127" s="264"/>
      <c r="E1127" s="264"/>
      <c r="F1127" s="264"/>
      <c r="G1127" s="264"/>
      <c r="H1127" s="264"/>
      <c r="I1127" s="286">
        <f t="shared" ca="1" si="1041"/>
        <v>9.0877515985319943E-2</v>
      </c>
      <c r="J1127" s="286">
        <f t="shared" ca="1" si="1042"/>
        <v>4.2241013971394743E-2</v>
      </c>
      <c r="K1127" s="264">
        <f t="shared" ref="K1127:M1127" ca="1" si="1149">RAND()</f>
        <v>0.14641849805793017</v>
      </c>
      <c r="L1127" s="264">
        <f t="shared" ca="1" si="1149"/>
        <v>0.4123011272308641</v>
      </c>
      <c r="M1127" s="264">
        <f t="shared" ca="1" si="1149"/>
        <v>0.81350328296917074</v>
      </c>
      <c r="N1127" s="287">
        <f t="shared" ca="1" si="1044"/>
        <v>823824.46986256901</v>
      </c>
      <c r="O1127" s="288">
        <f ca="1">(N1127-Assumptions!$C$22)/Assumptions!$C$25</f>
        <v>60.489960437505147</v>
      </c>
      <c r="P1127" s="11"/>
      <c r="Q1127" s="11"/>
      <c r="R1127" s="11"/>
      <c r="S1127" s="11"/>
      <c r="T1127" s="11"/>
    </row>
    <row r="1128" spans="1:20" ht="15.75" customHeight="1" x14ac:dyDescent="0.2">
      <c r="A1128" s="289"/>
      <c r="B1128" s="270"/>
      <c r="C1128" s="270"/>
      <c r="D1128" s="270"/>
      <c r="E1128" s="270"/>
      <c r="F1128" s="270"/>
      <c r="G1128" s="270"/>
      <c r="H1128" s="270"/>
      <c r="I1128" s="290">
        <f t="shared" ca="1" si="1041"/>
        <v>8.7259509421493978E-2</v>
      </c>
      <c r="J1128" s="290">
        <f t="shared" ca="1" si="1042"/>
        <v>4.6933009262269419E-2</v>
      </c>
      <c r="K1128" s="270">
        <f t="shared" ref="K1128:M1128" ca="1" si="1150">RAND()</f>
        <v>0.41345146759088014</v>
      </c>
      <c r="L1128" s="270">
        <f t="shared" ca="1" si="1150"/>
        <v>0.13710134730102963</v>
      </c>
      <c r="M1128" s="270">
        <f t="shared" ca="1" si="1150"/>
        <v>0.94998401613763428</v>
      </c>
      <c r="N1128" s="291">
        <f t="shared" ca="1" si="1044"/>
        <v>2301986.6813743361</v>
      </c>
      <c r="O1128" s="292">
        <f ca="1">(N1128-Assumptions!$C$22)/Assumptions!$C$25</f>
        <v>170.80057323689076</v>
      </c>
      <c r="P1128" s="11"/>
      <c r="Q1128" s="11"/>
      <c r="R1128" s="11"/>
      <c r="S1128" s="11"/>
      <c r="T1128" s="11"/>
    </row>
    <row r="1129" spans="1:20" ht="15.75" customHeight="1" x14ac:dyDescent="0.2">
      <c r="A1129" s="317"/>
      <c r="B1129" s="264"/>
      <c r="C1129" s="264"/>
      <c r="D1129" s="264"/>
      <c r="E1129" s="264"/>
      <c r="F1129" s="264"/>
      <c r="G1129" s="264"/>
      <c r="H1129" s="264"/>
      <c r="I1129" s="286">
        <f t="shared" ca="1" si="1041"/>
        <v>9.1783495791590855E-2</v>
      </c>
      <c r="J1129" s="286">
        <f t="shared" ca="1" si="1042"/>
        <v>3.9658791132652971E-2</v>
      </c>
      <c r="K1129" s="264">
        <f t="shared" ref="K1129:M1129" ca="1" si="1151">RAND()</f>
        <v>0.5095969856773892</v>
      </c>
      <c r="L1129" s="264">
        <f t="shared" ca="1" si="1151"/>
        <v>0.74645361481126749</v>
      </c>
      <c r="M1129" s="264">
        <f t="shared" ca="1" si="1151"/>
        <v>0.42752694779296474</v>
      </c>
      <c r="N1129" s="287">
        <f t="shared" ca="1" si="1044"/>
        <v>2141415.8642742368</v>
      </c>
      <c r="O1129" s="288">
        <f ca="1">(N1129-Assumptions!$C$22)/Assumptions!$C$25</f>
        <v>158.81767643837588</v>
      </c>
      <c r="P1129" s="11"/>
      <c r="Q1129" s="11"/>
      <c r="R1129" s="11"/>
      <c r="S1129" s="11"/>
      <c r="T1129" s="11"/>
    </row>
    <row r="1130" spans="1:20" ht="15.75" customHeight="1" x14ac:dyDescent="0.2">
      <c r="A1130" s="289"/>
      <c r="B1130" s="270"/>
      <c r="C1130" s="270"/>
      <c r="D1130" s="270"/>
      <c r="E1130" s="270"/>
      <c r="F1130" s="270"/>
      <c r="G1130" s="270"/>
      <c r="H1130" s="270"/>
      <c r="I1130" s="290">
        <f t="shared" ca="1" si="1041"/>
        <v>7.2023502444163778E-2</v>
      </c>
      <c r="J1130" s="290">
        <f t="shared" ca="1" si="1042"/>
        <v>3.4572274489478916E-2</v>
      </c>
      <c r="K1130" s="270">
        <f t="shared" ref="K1130:M1130" ca="1" si="1152">RAND()</f>
        <v>0.72863075958758594</v>
      </c>
      <c r="L1130" s="270">
        <f t="shared" ca="1" si="1152"/>
        <v>0.18374885593171153</v>
      </c>
      <c r="M1130" s="270">
        <f t="shared" ca="1" si="1152"/>
        <v>0.80678023483289474</v>
      </c>
      <c r="N1130" s="291">
        <f t="shared" ca="1" si="1044"/>
        <v>2411504.0944189169</v>
      </c>
      <c r="O1130" s="292">
        <f ca="1">(N1130-Assumptions!$C$22)/Assumptions!$C$25</f>
        <v>178.97351450887439</v>
      </c>
      <c r="P1130" s="11"/>
      <c r="Q1130" s="11"/>
      <c r="R1130" s="11"/>
      <c r="S1130" s="11"/>
      <c r="T1130" s="11"/>
    </row>
    <row r="1131" spans="1:20" ht="15.75" customHeight="1" x14ac:dyDescent="0.2">
      <c r="A1131" s="317"/>
      <c r="B1131" s="264"/>
      <c r="C1131" s="264"/>
      <c r="D1131" s="264"/>
      <c r="E1131" s="264"/>
      <c r="F1131" s="264"/>
      <c r="G1131" s="264"/>
      <c r="H1131" s="264"/>
      <c r="I1131" s="286">
        <f t="shared" ca="1" si="1041"/>
        <v>9.1987295573145791E-2</v>
      </c>
      <c r="J1131" s="286">
        <f t="shared" ca="1" si="1042"/>
        <v>5.5E-2</v>
      </c>
      <c r="K1131" s="264">
        <f t="shared" ref="K1131:M1131" ca="1" si="1153">RAND()</f>
        <v>0.81506857428096136</v>
      </c>
      <c r="L1131" s="264">
        <f t="shared" ca="1" si="1153"/>
        <v>0.36889452623899333</v>
      </c>
      <c r="M1131" s="264">
        <f t="shared" ca="1" si="1153"/>
        <v>0.27701276217416615</v>
      </c>
      <c r="N1131" s="287">
        <f t="shared" ca="1" si="1044"/>
        <v>5835019.7253698735</v>
      </c>
      <c r="O1131" s="288">
        <f ca="1">(N1131-Assumptions!$C$22)/Assumptions!$C$25</f>
        <v>434.4597556246174</v>
      </c>
      <c r="P1131" s="11"/>
      <c r="Q1131" s="11"/>
      <c r="R1131" s="11"/>
      <c r="S1131" s="11"/>
      <c r="T1131" s="11"/>
    </row>
    <row r="1132" spans="1:20" ht="15.75" customHeight="1" x14ac:dyDescent="0.2">
      <c r="A1132" s="289"/>
      <c r="B1132" s="270"/>
      <c r="C1132" s="270"/>
      <c r="D1132" s="270"/>
      <c r="E1132" s="270"/>
      <c r="F1132" s="270"/>
      <c r="G1132" s="270"/>
      <c r="H1132" s="270"/>
      <c r="I1132" s="290">
        <f t="shared" ca="1" si="1041"/>
        <v>7.7762918725918576E-2</v>
      </c>
      <c r="J1132" s="290">
        <f t="shared" ca="1" si="1042"/>
        <v>0.02</v>
      </c>
      <c r="K1132" s="270">
        <f t="shared" ref="K1132:M1132" ca="1" si="1154">RAND()</f>
        <v>0.57178904169076472</v>
      </c>
      <c r="L1132" s="270">
        <f t="shared" ca="1" si="1154"/>
        <v>0.18603208915668501</v>
      </c>
      <c r="M1132" s="270">
        <f t="shared" ca="1" si="1154"/>
        <v>0.9914361091270707</v>
      </c>
      <c r="N1132" s="291">
        <f t="shared" ca="1" si="1044"/>
        <v>1607104.8402774204</v>
      </c>
      <c r="O1132" s="292">
        <f ca="1">(N1132-Assumptions!$C$22)/Assumptions!$C$25</f>
        <v>118.94371942368808</v>
      </c>
      <c r="P1132" s="11"/>
      <c r="Q1132" s="11"/>
      <c r="R1132" s="11"/>
      <c r="S1132" s="11"/>
      <c r="T1132" s="11"/>
    </row>
    <row r="1133" spans="1:20" ht="15.75" customHeight="1" x14ac:dyDescent="0.2">
      <c r="A1133" s="317"/>
      <c r="B1133" s="264"/>
      <c r="C1133" s="264"/>
      <c r="D1133" s="264"/>
      <c r="E1133" s="264"/>
      <c r="F1133" s="264"/>
      <c r="G1133" s="264"/>
      <c r="H1133" s="264"/>
      <c r="I1133" s="286">
        <f t="shared" ca="1" si="1041"/>
        <v>9.4947426355374703E-2</v>
      </c>
      <c r="J1133" s="286">
        <f t="shared" ca="1" si="1042"/>
        <v>4.0230167577768823E-2</v>
      </c>
      <c r="K1133" s="264">
        <f t="shared" ref="K1133:M1133" ca="1" si="1155">RAND()</f>
        <v>0.93522868047003815</v>
      </c>
      <c r="L1133" s="264">
        <f t="shared" ca="1" si="1155"/>
        <v>0.72353025894035872</v>
      </c>
      <c r="M1133" s="264">
        <f t="shared" ca="1" si="1155"/>
        <v>0.95768863956754713</v>
      </c>
      <c r="N1133" s="287">
        <f t="shared" ca="1" si="1044"/>
        <v>4012605.0474059326</v>
      </c>
      <c r="O1133" s="288">
        <f ca="1">(N1133-Assumptions!$C$22)/Assumptions!$C$25</f>
        <v>298.45866025417405</v>
      </c>
      <c r="P1133" s="11"/>
      <c r="Q1133" s="11"/>
      <c r="R1133" s="11"/>
      <c r="S1133" s="11"/>
      <c r="T1133" s="11"/>
    </row>
    <row r="1134" spans="1:20" ht="15.75" customHeight="1" x14ac:dyDescent="0.2">
      <c r="A1134" s="289"/>
      <c r="B1134" s="270"/>
      <c r="C1134" s="270"/>
      <c r="D1134" s="270"/>
      <c r="E1134" s="270"/>
      <c r="F1134" s="270"/>
      <c r="G1134" s="270"/>
      <c r="H1134" s="270"/>
      <c r="I1134" s="290">
        <f t="shared" ca="1" si="1041"/>
        <v>9.6243860977570039E-2</v>
      </c>
      <c r="J1134" s="290">
        <f t="shared" ca="1" si="1042"/>
        <v>2.2111359870827369E-2</v>
      </c>
      <c r="K1134" s="270">
        <f t="shared" ref="K1134:M1134" ca="1" si="1156">RAND()</f>
        <v>0.14489973546500934</v>
      </c>
      <c r="L1134" s="270">
        <f t="shared" ca="1" si="1156"/>
        <v>0.75361329620975981</v>
      </c>
      <c r="M1134" s="270">
        <f t="shared" ca="1" si="1156"/>
        <v>0.11003422013137332</v>
      </c>
      <c r="N1134" s="291">
        <f t="shared" ca="1" si="1044"/>
        <v>524035.57323722955</v>
      </c>
      <c r="O1134" s="292">
        <f ca="1">(N1134-Assumptions!$C$22)/Assumptions!$C$25</f>
        <v>38.117654719196231</v>
      </c>
      <c r="P1134" s="11"/>
      <c r="Q1134" s="11"/>
      <c r="R1134" s="11"/>
      <c r="S1134" s="11"/>
      <c r="T1134" s="11"/>
    </row>
    <row r="1135" spans="1:20" ht="15.75" customHeight="1" x14ac:dyDescent="0.2">
      <c r="A1135" s="317"/>
      <c r="B1135" s="264"/>
      <c r="C1135" s="264"/>
      <c r="D1135" s="264"/>
      <c r="E1135" s="264"/>
      <c r="F1135" s="264"/>
      <c r="G1135" s="264"/>
      <c r="H1135" s="264"/>
      <c r="I1135" s="286">
        <f t="shared" ca="1" si="1041"/>
        <v>6.7949806688458014E-2</v>
      </c>
      <c r="J1135" s="286">
        <f t="shared" ca="1" si="1042"/>
        <v>3.9014783191114795E-2</v>
      </c>
      <c r="K1135" s="264">
        <f t="shared" ref="K1135:M1135" ca="1" si="1157">RAND()</f>
        <v>0.25563560950667663</v>
      </c>
      <c r="L1135" s="264">
        <f t="shared" ca="1" si="1157"/>
        <v>0.74743161430073102</v>
      </c>
      <c r="M1135" s="264">
        <f t="shared" ca="1" si="1157"/>
        <v>0.27374785572342897</v>
      </c>
      <c r="N1135" s="287">
        <f t="shared" ca="1" si="1044"/>
        <v>3857631.893318064</v>
      </c>
      <c r="O1135" s="288">
        <f ca="1">(N1135-Assumptions!$C$22)/Assumptions!$C$25</f>
        <v>286.89349950134806</v>
      </c>
      <c r="P1135" s="11"/>
      <c r="Q1135" s="11"/>
      <c r="R1135" s="11"/>
      <c r="S1135" s="11"/>
      <c r="T1135" s="11"/>
    </row>
    <row r="1136" spans="1:20" ht="15.75" customHeight="1" x14ac:dyDescent="0.2">
      <c r="A1136" s="289"/>
      <c r="B1136" s="270"/>
      <c r="C1136" s="270"/>
      <c r="D1136" s="270"/>
      <c r="E1136" s="270"/>
      <c r="F1136" s="270"/>
      <c r="G1136" s="270"/>
      <c r="H1136" s="270"/>
      <c r="I1136" s="290">
        <f t="shared" ca="1" si="1041"/>
        <v>8.6661941811798704E-2</v>
      </c>
      <c r="J1136" s="290">
        <f t="shared" ca="1" si="1042"/>
        <v>3.9107148048913493E-2</v>
      </c>
      <c r="K1136" s="270">
        <f t="shared" ref="K1136:M1136" ca="1" si="1158">RAND()</f>
        <v>3.2453947854906073E-2</v>
      </c>
      <c r="L1136" s="270">
        <f t="shared" ca="1" si="1158"/>
        <v>0.52834022897373512</v>
      </c>
      <c r="M1136" s="270">
        <f t="shared" ca="1" si="1158"/>
        <v>6.7440893595000495E-2</v>
      </c>
      <c r="N1136" s="291">
        <f t="shared" ca="1" si="1044"/>
        <v>816911.70624529035</v>
      </c>
      <c r="O1136" s="292">
        <f ca="1">(N1136-Assumptions!$C$22)/Assumptions!$C$25</f>
        <v>59.974082555618679</v>
      </c>
      <c r="P1136" s="11"/>
      <c r="Q1136" s="11"/>
      <c r="R1136" s="11"/>
      <c r="S1136" s="11"/>
      <c r="T1136" s="11"/>
    </row>
    <row r="1137" spans="1:20" ht="15.75" customHeight="1" x14ac:dyDescent="0.2">
      <c r="A1137" s="317"/>
      <c r="B1137" s="264"/>
      <c r="C1137" s="264"/>
      <c r="D1137" s="264"/>
      <c r="E1137" s="264"/>
      <c r="F1137" s="264"/>
      <c r="G1137" s="264"/>
      <c r="H1137" s="264"/>
      <c r="I1137" s="286">
        <f t="shared" ca="1" si="1041"/>
        <v>0.10860227150066477</v>
      </c>
      <c r="J1137" s="286">
        <f t="shared" ca="1" si="1042"/>
        <v>4.9158377713737766E-2</v>
      </c>
      <c r="K1137" s="264">
        <f t="shared" ref="K1137:M1137" ca="1" si="1159">RAND()</f>
        <v>0.71856386274336614</v>
      </c>
      <c r="L1137" s="264">
        <f t="shared" ca="1" si="1159"/>
        <v>0.54645309515324558</v>
      </c>
      <c r="M1137" s="264">
        <f t="shared" ca="1" si="1159"/>
        <v>0.3506330441726222</v>
      </c>
      <c r="N1137" s="287">
        <f t="shared" ca="1" si="1044"/>
        <v>1877748.2827312127</v>
      </c>
      <c r="O1137" s="288">
        <f ca="1">(N1137-Assumptions!$C$22)/Assumptions!$C$25</f>
        <v>139.14099124859797</v>
      </c>
      <c r="P1137" s="11"/>
      <c r="Q1137" s="11"/>
      <c r="R1137" s="11"/>
      <c r="S1137" s="11"/>
      <c r="T1137" s="11"/>
    </row>
    <row r="1138" spans="1:20" ht="15.75" customHeight="1" x14ac:dyDescent="0.2">
      <c r="A1138" s="289"/>
      <c r="B1138" s="270"/>
      <c r="C1138" s="270"/>
      <c r="D1138" s="270"/>
      <c r="E1138" s="270"/>
      <c r="F1138" s="270"/>
      <c r="G1138" s="270"/>
      <c r="H1138" s="270"/>
      <c r="I1138" s="290">
        <f t="shared" ca="1" si="1041"/>
        <v>9.5480764481307961E-2</v>
      </c>
      <c r="J1138" s="290">
        <f t="shared" ca="1" si="1042"/>
        <v>4.5329794907687557E-2</v>
      </c>
      <c r="K1138" s="270">
        <f t="shared" ref="K1138:M1138" ca="1" si="1160">RAND()</f>
        <v>0.33228268890848833</v>
      </c>
      <c r="L1138" s="270">
        <f t="shared" ca="1" si="1160"/>
        <v>0.65841537641177106</v>
      </c>
      <c r="M1138" s="270">
        <f t="shared" ca="1" si="1160"/>
        <v>0.7472155018657709</v>
      </c>
      <c r="N1138" s="291">
        <f t="shared" ca="1" si="1044"/>
        <v>2250017.162404445</v>
      </c>
      <c r="O1138" s="292">
        <f ca="1">(N1138-Assumptions!$C$22)/Assumptions!$C$25</f>
        <v>166.92225092570484</v>
      </c>
      <c r="P1138" s="11"/>
      <c r="Q1138" s="11"/>
      <c r="R1138" s="11"/>
      <c r="S1138" s="11"/>
      <c r="T1138" s="11"/>
    </row>
    <row r="1139" spans="1:20" ht="15.75" customHeight="1" x14ac:dyDescent="0.2">
      <c r="A1139" s="317"/>
      <c r="B1139" s="264"/>
      <c r="C1139" s="264"/>
      <c r="D1139" s="264"/>
      <c r="E1139" s="264"/>
      <c r="F1139" s="264"/>
      <c r="G1139" s="264"/>
      <c r="H1139" s="264"/>
      <c r="I1139" s="286">
        <f t="shared" ca="1" si="1041"/>
        <v>0.10582657012914048</v>
      </c>
      <c r="J1139" s="286">
        <f t="shared" ca="1" si="1042"/>
        <v>3.4893379320451001E-2</v>
      </c>
      <c r="K1139" s="264">
        <f t="shared" ref="K1139:M1139" ca="1" si="1161">RAND()</f>
        <v>9.5047002756294963E-2</v>
      </c>
      <c r="L1139" s="264">
        <f t="shared" ca="1" si="1161"/>
        <v>0.84810773351790647</v>
      </c>
      <c r="M1139" s="264">
        <f t="shared" ca="1" si="1161"/>
        <v>0.30563271685034044</v>
      </c>
      <c r="N1139" s="287">
        <f t="shared" ca="1" si="1044"/>
        <v>965022.76298608631</v>
      </c>
      <c r="O1139" s="288">
        <f ca="1">(N1139-Assumptions!$C$22)/Assumptions!$C$25</f>
        <v>71.027146491498982</v>
      </c>
      <c r="P1139" s="11"/>
      <c r="Q1139" s="11"/>
      <c r="R1139" s="11"/>
      <c r="S1139" s="11"/>
      <c r="T1139" s="11"/>
    </row>
    <row r="1140" spans="1:20" ht="15.75" customHeight="1" x14ac:dyDescent="0.2">
      <c r="A1140" s="289"/>
      <c r="B1140" s="270"/>
      <c r="C1140" s="270"/>
      <c r="D1140" s="270"/>
      <c r="E1140" s="270"/>
      <c r="F1140" s="270"/>
      <c r="G1140" s="270"/>
      <c r="H1140" s="270"/>
      <c r="I1140" s="290">
        <f t="shared" ca="1" si="1041"/>
        <v>8.9166978295825344E-2</v>
      </c>
      <c r="J1140" s="290">
        <f t="shared" ca="1" si="1042"/>
        <v>5.2927174475609504E-2</v>
      </c>
      <c r="K1140" s="270">
        <f t="shared" ref="K1140:M1140" ca="1" si="1162">RAND()</f>
        <v>0.80946021054982642</v>
      </c>
      <c r="L1140" s="270">
        <f t="shared" ca="1" si="1162"/>
        <v>0.95783466618644686</v>
      </c>
      <c r="M1140" s="270">
        <f t="shared" ca="1" si="1162"/>
        <v>0.58030769295360174</v>
      </c>
      <c r="N1140" s="291">
        <f t="shared" ca="1" si="1044"/>
        <v>6772268.3197618118</v>
      </c>
      <c r="O1140" s="292">
        <f ca="1">(N1140-Assumptions!$C$22)/Assumptions!$C$25</f>
        <v>504.40368057923968</v>
      </c>
      <c r="P1140" s="11"/>
      <c r="Q1140" s="11"/>
      <c r="R1140" s="11"/>
      <c r="S1140" s="11"/>
      <c r="T1140" s="11"/>
    </row>
    <row r="1141" spans="1:20" ht="15.75" customHeight="1" x14ac:dyDescent="0.2">
      <c r="A1141" s="317"/>
      <c r="B1141" s="264"/>
      <c r="C1141" s="264"/>
      <c r="D1141" s="264"/>
      <c r="E1141" s="264"/>
      <c r="F1141" s="264"/>
      <c r="G1141" s="264"/>
      <c r="H1141" s="264"/>
      <c r="I1141" s="286">
        <f t="shared" ca="1" si="1041"/>
        <v>9.073070537325223E-2</v>
      </c>
      <c r="J1141" s="286">
        <f t="shared" ca="1" si="1042"/>
        <v>4.8764732762251656E-2</v>
      </c>
      <c r="K1141" s="264">
        <f t="shared" ref="K1141:M1141" ca="1" si="1163">RAND()</f>
        <v>0.36398185244729642</v>
      </c>
      <c r="L1141" s="264">
        <f t="shared" ca="1" si="1163"/>
        <v>0.90498074519566218</v>
      </c>
      <c r="M1141" s="264">
        <f t="shared" ca="1" si="1163"/>
        <v>0.6114962153125415</v>
      </c>
      <c r="N1141" s="287">
        <f t="shared" ca="1" si="1044"/>
        <v>3394288.5022798036</v>
      </c>
      <c r="O1141" s="288">
        <f ca="1">(N1141-Assumptions!$C$22)/Assumptions!$C$25</f>
        <v>252.31563449849281</v>
      </c>
      <c r="P1141" s="11"/>
      <c r="Q1141" s="11"/>
      <c r="R1141" s="11"/>
      <c r="S1141" s="11"/>
      <c r="T1141" s="11"/>
    </row>
    <row r="1142" spans="1:20" ht="15.75" customHeight="1" x14ac:dyDescent="0.2">
      <c r="A1142" s="289"/>
      <c r="B1142" s="270"/>
      <c r="C1142" s="270"/>
      <c r="D1142" s="270"/>
      <c r="E1142" s="270"/>
      <c r="F1142" s="270"/>
      <c r="G1142" s="270"/>
      <c r="H1142" s="270"/>
      <c r="I1142" s="290">
        <f t="shared" ca="1" si="1041"/>
        <v>9.294061894633536E-2</v>
      </c>
      <c r="J1142" s="290">
        <f t="shared" ca="1" si="1042"/>
        <v>4.7317654695779088E-2</v>
      </c>
      <c r="K1142" s="270">
        <f t="shared" ref="K1142:M1142" ca="1" si="1164">RAND()</f>
        <v>0.63303865079931299</v>
      </c>
      <c r="L1142" s="270">
        <f t="shared" ca="1" si="1164"/>
        <v>0.78309945601323661</v>
      </c>
      <c r="M1142" s="270">
        <f t="shared" ca="1" si="1164"/>
        <v>9.8702389443616867E-2</v>
      </c>
      <c r="N1142" s="291">
        <f t="shared" ca="1" si="1044"/>
        <v>2446589.5916856793</v>
      </c>
      <c r="O1142" s="292">
        <f ca="1">(N1142-Assumptions!$C$22)/Assumptions!$C$25</f>
        <v>181.59183520042382</v>
      </c>
      <c r="P1142" s="11"/>
      <c r="Q1142" s="11"/>
      <c r="R1142" s="11"/>
      <c r="S1142" s="11"/>
      <c r="T1142" s="11"/>
    </row>
    <row r="1143" spans="1:20" ht="15.75" customHeight="1" x14ac:dyDescent="0.2">
      <c r="A1143" s="317"/>
      <c r="B1143" s="264"/>
      <c r="C1143" s="264"/>
      <c r="D1143" s="264"/>
      <c r="E1143" s="264"/>
      <c r="F1143" s="264"/>
      <c r="G1143" s="264"/>
      <c r="H1143" s="264"/>
      <c r="I1143" s="286">
        <f t="shared" ca="1" si="1041"/>
        <v>8.9742004812714257E-2</v>
      </c>
      <c r="J1143" s="286">
        <f t="shared" ca="1" si="1042"/>
        <v>5.052585911540397E-2</v>
      </c>
      <c r="K1143" s="264">
        <f t="shared" ref="K1143:M1143" ca="1" si="1165">RAND()</f>
        <v>0.21173916623500921</v>
      </c>
      <c r="L1143" s="264">
        <f t="shared" ca="1" si="1165"/>
        <v>1.2897595590019018E-2</v>
      </c>
      <c r="M1143" s="264">
        <f t="shared" ca="1" si="1165"/>
        <v>3.8393092458070988E-2</v>
      </c>
      <c r="N1143" s="287">
        <f t="shared" ca="1" si="1044"/>
        <v>2271868.2622917527</v>
      </c>
      <c r="O1143" s="288">
        <f ca="1">(N1143-Assumptions!$C$22)/Assumptions!$C$25</f>
        <v>168.5529300217726</v>
      </c>
      <c r="P1143" s="11"/>
      <c r="Q1143" s="11"/>
      <c r="R1143" s="11"/>
      <c r="S1143" s="11"/>
      <c r="T1143" s="11"/>
    </row>
    <row r="1144" spans="1:20" ht="15.75" customHeight="1" x14ac:dyDescent="0.2">
      <c r="A1144" s="289"/>
      <c r="B1144" s="270"/>
      <c r="C1144" s="270"/>
      <c r="D1144" s="270"/>
      <c r="E1144" s="270"/>
      <c r="F1144" s="270"/>
      <c r="G1144" s="270"/>
      <c r="H1144" s="270"/>
      <c r="I1144" s="290">
        <f t="shared" ca="1" si="1041"/>
        <v>6.1968919586713855E-2</v>
      </c>
      <c r="J1144" s="290">
        <f t="shared" ca="1" si="1042"/>
        <v>5.2461283573430509E-2</v>
      </c>
      <c r="K1144" s="270">
        <f t="shared" ref="K1144:M1144" ca="1" si="1166">RAND()</f>
        <v>9.6019537841593006E-2</v>
      </c>
      <c r="L1144" s="270">
        <f t="shared" ca="1" si="1166"/>
        <v>0.28143535391944863</v>
      </c>
      <c r="M1144" s="270">
        <f t="shared" ca="1" si="1166"/>
        <v>0.61322545559153552</v>
      </c>
      <c r="N1144" s="291">
        <f t="shared" ca="1" si="1044"/>
        <v>701647.51157845592</v>
      </c>
      <c r="O1144" s="292">
        <f ca="1">(N1144-Assumptions!$C$22)/Assumptions!$C$25</f>
        <v>51.372276983466861</v>
      </c>
      <c r="P1144" s="11"/>
      <c r="Q1144" s="11"/>
      <c r="R1144" s="11"/>
      <c r="S1144" s="11"/>
      <c r="T1144" s="11"/>
    </row>
    <row r="1145" spans="1:20" ht="15.75" customHeight="1" x14ac:dyDescent="0.2">
      <c r="A1145" s="317"/>
      <c r="B1145" s="264"/>
      <c r="C1145" s="264"/>
      <c r="D1145" s="264"/>
      <c r="E1145" s="264"/>
      <c r="F1145" s="264"/>
      <c r="G1145" s="264"/>
      <c r="H1145" s="264"/>
      <c r="I1145" s="286">
        <f t="shared" ca="1" si="1041"/>
        <v>8.9587736370408622E-2</v>
      </c>
      <c r="J1145" s="286">
        <f t="shared" ca="1" si="1042"/>
        <v>2.6192585476131534E-2</v>
      </c>
      <c r="K1145" s="264">
        <f t="shared" ref="K1145:M1145" ca="1" si="1167">RAND()</f>
        <v>0.59638441275612486</v>
      </c>
      <c r="L1145" s="264">
        <f t="shared" ca="1" si="1167"/>
        <v>0.42992990216528204</v>
      </c>
      <c r="M1145" s="264">
        <f t="shared" ca="1" si="1167"/>
        <v>0.85184695519636444</v>
      </c>
      <c r="N1145" s="287">
        <f t="shared" ca="1" si="1044"/>
        <v>1779955.4170957198</v>
      </c>
      <c r="O1145" s="288">
        <f ca="1">(N1145-Assumptions!$C$22)/Assumptions!$C$25</f>
        <v>131.84301620117313</v>
      </c>
      <c r="P1145" s="11"/>
      <c r="Q1145" s="11"/>
      <c r="R1145" s="11"/>
      <c r="S1145" s="11"/>
      <c r="T1145" s="11"/>
    </row>
    <row r="1146" spans="1:20" ht="15.75" customHeight="1" x14ac:dyDescent="0.2">
      <c r="A1146" s="289"/>
      <c r="B1146" s="270"/>
      <c r="C1146" s="270"/>
      <c r="D1146" s="270"/>
      <c r="E1146" s="270"/>
      <c r="F1146" s="270"/>
      <c r="G1146" s="270"/>
      <c r="H1146" s="270"/>
      <c r="I1146" s="290">
        <f t="shared" ca="1" si="1041"/>
        <v>8.7303545212178049E-2</v>
      </c>
      <c r="J1146" s="290">
        <f t="shared" ca="1" si="1042"/>
        <v>4.5417623859228498E-2</v>
      </c>
      <c r="K1146" s="270">
        <f t="shared" ref="K1146:M1146" ca="1" si="1168">RAND()</f>
        <v>0.76984898646653932</v>
      </c>
      <c r="L1146" s="270">
        <f t="shared" ca="1" si="1168"/>
        <v>5.2134886372002809E-2</v>
      </c>
      <c r="M1146" s="270">
        <f t="shared" ca="1" si="1168"/>
        <v>0.2961885697862785</v>
      </c>
      <c r="N1146" s="291">
        <f t="shared" ca="1" si="1044"/>
        <v>2127061.1676029093</v>
      </c>
      <c r="O1146" s="292">
        <f ca="1">(N1146-Assumptions!$C$22)/Assumptions!$C$25</f>
        <v>157.74643041812755</v>
      </c>
      <c r="P1146" s="11"/>
      <c r="Q1146" s="11"/>
      <c r="R1146" s="11"/>
      <c r="S1146" s="11"/>
      <c r="T1146" s="11"/>
    </row>
    <row r="1147" spans="1:20" ht="15.75" customHeight="1" x14ac:dyDescent="0.2">
      <c r="A1147" s="317"/>
      <c r="B1147" s="264"/>
      <c r="C1147" s="264"/>
      <c r="D1147" s="264"/>
      <c r="E1147" s="264"/>
      <c r="F1147" s="264"/>
      <c r="G1147" s="264"/>
      <c r="H1147" s="264"/>
      <c r="I1147" s="286">
        <f t="shared" ca="1" si="1041"/>
        <v>8.5387468217362789E-2</v>
      </c>
      <c r="J1147" s="286">
        <f t="shared" ca="1" si="1042"/>
        <v>3.9420413114282939E-2</v>
      </c>
      <c r="K1147" s="264">
        <f t="shared" ref="K1147:M1147" ca="1" si="1169">RAND()</f>
        <v>0.77477741233849728</v>
      </c>
      <c r="L1147" s="264">
        <f t="shared" ca="1" si="1169"/>
        <v>0.85686343061394732</v>
      </c>
      <c r="M1147" s="264">
        <f t="shared" ca="1" si="1169"/>
        <v>0.76647430588254861</v>
      </c>
      <c r="N1147" s="287">
        <f t="shared" ca="1" si="1044"/>
        <v>3098841.5072725508</v>
      </c>
      <c r="O1147" s="288">
        <f ca="1">(N1147-Assumptions!$C$22)/Assumptions!$C$25</f>
        <v>230.26735128899634</v>
      </c>
      <c r="P1147" s="11"/>
      <c r="Q1147" s="11"/>
      <c r="R1147" s="11"/>
      <c r="S1147" s="11"/>
      <c r="T1147" s="11"/>
    </row>
    <row r="1148" spans="1:20" ht="15.75" customHeight="1" x14ac:dyDescent="0.2">
      <c r="A1148" s="289"/>
      <c r="B1148" s="270"/>
      <c r="C1148" s="270"/>
      <c r="D1148" s="270"/>
      <c r="E1148" s="270"/>
      <c r="F1148" s="270"/>
      <c r="G1148" s="270"/>
      <c r="H1148" s="270"/>
      <c r="I1148" s="290">
        <f t="shared" ca="1" si="1041"/>
        <v>0.11337446977803199</v>
      </c>
      <c r="J1148" s="290">
        <f t="shared" ca="1" si="1042"/>
        <v>3.3066919021843805E-2</v>
      </c>
      <c r="K1148" s="270">
        <f t="shared" ref="K1148:M1148" ca="1" si="1170">RAND()</f>
        <v>0.38682884489026448</v>
      </c>
      <c r="L1148" s="270">
        <f t="shared" ca="1" si="1170"/>
        <v>0.46166974284153206</v>
      </c>
      <c r="M1148" s="270">
        <f t="shared" ca="1" si="1170"/>
        <v>0.34134201680193377</v>
      </c>
      <c r="N1148" s="291">
        <f t="shared" ca="1" si="1044"/>
        <v>1389915.0008463899</v>
      </c>
      <c r="O1148" s="292">
        <f ca="1">(N1148-Assumptions!$C$22)/Assumptions!$C$25</f>
        <v>102.73552245122313</v>
      </c>
      <c r="P1148" s="11"/>
      <c r="Q1148" s="11"/>
      <c r="R1148" s="11"/>
      <c r="S1148" s="11"/>
      <c r="T1148" s="11"/>
    </row>
    <row r="1149" spans="1:20" ht="15.75" customHeight="1" x14ac:dyDescent="0.2">
      <c r="A1149" s="317"/>
      <c r="B1149" s="264"/>
      <c r="C1149" s="264"/>
      <c r="D1149" s="264"/>
      <c r="E1149" s="264"/>
      <c r="F1149" s="264"/>
      <c r="G1149" s="264"/>
      <c r="H1149" s="264"/>
      <c r="I1149" s="286">
        <f t="shared" ca="1" si="1041"/>
        <v>0.1007741974738092</v>
      </c>
      <c r="J1149" s="286">
        <f t="shared" ca="1" si="1042"/>
        <v>3.6018332105542006E-2</v>
      </c>
      <c r="K1149" s="264">
        <f t="shared" ref="K1149:M1149" ca="1" si="1171">RAND()</f>
        <v>0.69775671850232279</v>
      </c>
      <c r="L1149" s="264">
        <f t="shared" ca="1" si="1171"/>
        <v>0.75831006479023988</v>
      </c>
      <c r="M1149" s="264">
        <f t="shared" ca="1" si="1171"/>
        <v>0.7720329959779727</v>
      </c>
      <c r="N1149" s="287">
        <f t="shared" ca="1" si="1044"/>
        <v>1742553.2283468668</v>
      </c>
      <c r="O1149" s="288">
        <f ca="1">(N1149-Assumptions!$C$22)/Assumptions!$C$25</f>
        <v>129.05180808558708</v>
      </c>
      <c r="P1149" s="11"/>
      <c r="Q1149" s="11"/>
      <c r="R1149" s="11"/>
      <c r="S1149" s="11"/>
      <c r="T1149" s="11"/>
    </row>
    <row r="1150" spans="1:20" ht="15.75" customHeight="1" x14ac:dyDescent="0.2">
      <c r="A1150" s="289"/>
      <c r="B1150" s="270"/>
      <c r="C1150" s="270"/>
      <c r="D1150" s="270"/>
      <c r="E1150" s="270"/>
      <c r="F1150" s="270"/>
      <c r="G1150" s="270"/>
      <c r="H1150" s="270"/>
      <c r="I1150" s="290">
        <f t="shared" ca="1" si="1041"/>
        <v>9.2572634019752076E-2</v>
      </c>
      <c r="J1150" s="290">
        <f t="shared" ca="1" si="1042"/>
        <v>4.0385463382478164E-2</v>
      </c>
      <c r="K1150" s="270">
        <f t="shared" ref="K1150:M1150" ca="1" si="1172">RAND()</f>
        <v>0.33257345698118912</v>
      </c>
      <c r="L1150" s="270">
        <f t="shared" ca="1" si="1172"/>
        <v>0.46575910764649242</v>
      </c>
      <c r="M1150" s="270">
        <f t="shared" ca="1" si="1172"/>
        <v>0.42405407700574949</v>
      </c>
      <c r="N1150" s="291">
        <f t="shared" ca="1" si="1044"/>
        <v>2138852.6742152101</v>
      </c>
      <c r="O1150" s="292">
        <f ca="1">(N1150-Assumptions!$C$22)/Assumptions!$C$25</f>
        <v>158.62639359815</v>
      </c>
      <c r="P1150" s="11"/>
      <c r="Q1150" s="11"/>
      <c r="R1150" s="11"/>
      <c r="S1150" s="11"/>
      <c r="T1150" s="11"/>
    </row>
    <row r="1151" spans="1:20" ht="15.75" customHeight="1" x14ac:dyDescent="0.2">
      <c r="A1151" s="317"/>
      <c r="B1151" s="264"/>
      <c r="C1151" s="264"/>
      <c r="D1151" s="264"/>
      <c r="E1151" s="264"/>
      <c r="F1151" s="264"/>
      <c r="G1151" s="264"/>
      <c r="H1151" s="264"/>
      <c r="I1151" s="286">
        <f t="shared" ca="1" si="1041"/>
        <v>0.11501174410217141</v>
      </c>
      <c r="J1151" s="286">
        <f t="shared" ca="1" si="1042"/>
        <v>3.8398595902473007E-2</v>
      </c>
      <c r="K1151" s="264">
        <f t="shared" ref="K1151:M1151" ca="1" si="1173">RAND()</f>
        <v>0.456767974761489</v>
      </c>
      <c r="L1151" s="264">
        <f t="shared" ca="1" si="1173"/>
        <v>0.47973190458028936</v>
      </c>
      <c r="M1151" s="264">
        <f t="shared" ca="1" si="1173"/>
        <v>0.94071287506610046</v>
      </c>
      <c r="N1151" s="287">
        <f t="shared" ca="1" si="1044"/>
        <v>1505718.2961652447</v>
      </c>
      <c r="O1151" s="288">
        <f ca="1">(N1151-Assumptions!$C$22)/Assumptions!$C$25</f>
        <v>111.37755941531677</v>
      </c>
      <c r="P1151" s="11"/>
      <c r="Q1151" s="11"/>
      <c r="R1151" s="11"/>
      <c r="S1151" s="11"/>
      <c r="T1151" s="11"/>
    </row>
    <row r="1152" spans="1:20" ht="15.75" customHeight="1" x14ac:dyDescent="0.2">
      <c r="A1152" s="289"/>
      <c r="B1152" s="270"/>
      <c r="C1152" s="270"/>
      <c r="D1152" s="270"/>
      <c r="E1152" s="270"/>
      <c r="F1152" s="270"/>
      <c r="G1152" s="270"/>
      <c r="H1152" s="270"/>
      <c r="I1152" s="290">
        <f t="shared" ca="1" si="1041"/>
        <v>9.0215190507421508E-2</v>
      </c>
      <c r="J1152" s="290">
        <f t="shared" ca="1" si="1042"/>
        <v>3.1827463596233306E-2</v>
      </c>
      <c r="K1152" s="270">
        <f t="shared" ref="K1152:M1152" ca="1" si="1174">RAND()</f>
        <v>0.97078541297164544</v>
      </c>
      <c r="L1152" s="270">
        <f t="shared" ca="1" si="1174"/>
        <v>5.9797555787736378E-2</v>
      </c>
      <c r="M1152" s="270">
        <f t="shared" ca="1" si="1174"/>
        <v>0.32337557201987621</v>
      </c>
      <c r="N1152" s="291">
        <f t="shared" ca="1" si="1044"/>
        <v>3310538.9914095486</v>
      </c>
      <c r="O1152" s="292">
        <f ca="1">(N1152-Assumptions!$C$22)/Assumptions!$C$25</f>
        <v>246.06567100071257</v>
      </c>
      <c r="P1152" s="11"/>
      <c r="Q1152" s="11"/>
      <c r="R1152" s="11"/>
      <c r="S1152" s="11"/>
      <c r="T1152" s="11"/>
    </row>
    <row r="1153" spans="1:20" ht="15.75" customHeight="1" x14ac:dyDescent="0.2">
      <c r="A1153" s="317"/>
      <c r="B1153" s="264"/>
      <c r="C1153" s="264"/>
      <c r="D1153" s="264"/>
      <c r="E1153" s="264"/>
      <c r="F1153" s="264"/>
      <c r="G1153" s="264"/>
      <c r="H1153" s="264"/>
      <c r="I1153" s="286">
        <f t="shared" ca="1" si="1041"/>
        <v>8.0553687943689167E-2</v>
      </c>
      <c r="J1153" s="286">
        <f t="shared" ca="1" si="1042"/>
        <v>4.1144456693583728E-2</v>
      </c>
      <c r="K1153" s="264">
        <f t="shared" ref="K1153:M1153" ca="1" si="1175">RAND()</f>
        <v>3.283403962703324E-3</v>
      </c>
      <c r="L1153" s="264">
        <f t="shared" ca="1" si="1175"/>
        <v>0.57596196320524062</v>
      </c>
      <c r="M1153" s="264">
        <f t="shared" ca="1" si="1175"/>
        <v>0.72000417595939625</v>
      </c>
      <c r="N1153" s="287">
        <f t="shared" ca="1" si="1044"/>
        <v>1016714.5924087138</v>
      </c>
      <c r="O1153" s="288">
        <f ca="1">(N1153-Assumptions!$C$22)/Assumptions!$C$25</f>
        <v>74.884745702142823</v>
      </c>
      <c r="P1153" s="11"/>
      <c r="Q1153" s="11"/>
      <c r="R1153" s="11"/>
      <c r="S1153" s="11"/>
      <c r="T1153" s="11"/>
    </row>
    <row r="1154" spans="1:20" ht="15.75" customHeight="1" x14ac:dyDescent="0.2">
      <c r="A1154" s="289"/>
      <c r="B1154" s="270"/>
      <c r="C1154" s="270"/>
      <c r="D1154" s="270"/>
      <c r="E1154" s="270"/>
      <c r="F1154" s="270"/>
      <c r="G1154" s="270"/>
      <c r="H1154" s="270"/>
      <c r="I1154" s="290">
        <f t="shared" ca="1" si="1041"/>
        <v>9.9134617774720768E-2</v>
      </c>
      <c r="J1154" s="290">
        <f t="shared" ca="1" si="1042"/>
        <v>4.4714561146296114E-2</v>
      </c>
      <c r="K1154" s="270">
        <f t="shared" ref="K1154:M1154" ca="1" si="1176">RAND()</f>
        <v>0.24719194263908673</v>
      </c>
      <c r="L1154" s="270">
        <f t="shared" ca="1" si="1176"/>
        <v>0.93425061009948696</v>
      </c>
      <c r="M1154" s="270">
        <f t="shared" ca="1" si="1176"/>
        <v>0.20425686172134494</v>
      </c>
      <c r="N1154" s="291">
        <f t="shared" ca="1" si="1044"/>
        <v>2595086.3394018169</v>
      </c>
      <c r="O1154" s="292">
        <f ca="1">(N1154-Assumptions!$C$22)/Assumptions!$C$25</f>
        <v>192.67368204491171</v>
      </c>
      <c r="P1154" s="11"/>
      <c r="Q1154" s="11"/>
      <c r="R1154" s="11"/>
      <c r="S1154" s="11"/>
      <c r="T1154" s="11"/>
    </row>
    <row r="1155" spans="1:20" ht="15.75" customHeight="1" x14ac:dyDescent="0.2">
      <c r="A1155" s="317"/>
      <c r="B1155" s="264"/>
      <c r="C1155" s="264"/>
      <c r="D1155" s="264"/>
      <c r="E1155" s="264"/>
      <c r="F1155" s="264"/>
      <c r="G1155" s="264"/>
      <c r="H1155" s="264"/>
      <c r="I1155" s="286">
        <f t="shared" ca="1" si="1041"/>
        <v>9.631556375405069E-2</v>
      </c>
      <c r="J1155" s="286">
        <f t="shared" ca="1" si="1042"/>
        <v>3.5119028688652729E-2</v>
      </c>
      <c r="K1155" s="264">
        <f t="shared" ref="K1155:M1155" ca="1" si="1177">RAND()</f>
        <v>0.31933033072937678</v>
      </c>
      <c r="L1155" s="264">
        <f t="shared" ca="1" si="1177"/>
        <v>0.60351508845179891</v>
      </c>
      <c r="M1155" s="264">
        <f t="shared" ca="1" si="1177"/>
        <v>0.27323672899321305</v>
      </c>
      <c r="N1155" s="287">
        <f t="shared" ca="1" si="1044"/>
        <v>1823970.4152853566</v>
      </c>
      <c r="O1155" s="288">
        <f ca="1">(N1155-Assumptions!$C$22)/Assumptions!$C$25</f>
        <v>135.12771755860871</v>
      </c>
      <c r="P1155" s="11"/>
      <c r="Q1155" s="11"/>
      <c r="R1155" s="11"/>
      <c r="S1155" s="11"/>
      <c r="T1155" s="11"/>
    </row>
    <row r="1156" spans="1:20" ht="15.75" customHeight="1" x14ac:dyDescent="0.2">
      <c r="A1156" s="289"/>
      <c r="B1156" s="270"/>
      <c r="C1156" s="270"/>
      <c r="D1156" s="270"/>
      <c r="E1156" s="270"/>
      <c r="F1156" s="270"/>
      <c r="G1156" s="270"/>
      <c r="H1156" s="270"/>
      <c r="I1156" s="290">
        <f t="shared" ca="1" si="1041"/>
        <v>9.3196786690470101E-2</v>
      </c>
      <c r="J1156" s="290">
        <f t="shared" ca="1" si="1042"/>
        <v>4.9550067467110208E-2</v>
      </c>
      <c r="K1156" s="270">
        <f t="shared" ref="K1156:M1156" ca="1" si="1178">RAND()</f>
        <v>0.23701609184967654</v>
      </c>
      <c r="L1156" s="270">
        <f t="shared" ca="1" si="1178"/>
        <v>0.9250982628483464</v>
      </c>
      <c r="M1156" s="270">
        <f t="shared" ca="1" si="1178"/>
        <v>3.7386120245665566E-2</v>
      </c>
      <c r="N1156" s="291">
        <f t="shared" ca="1" si="1044"/>
        <v>3235632.5528887426</v>
      </c>
      <c r="O1156" s="292">
        <f ca="1">(N1156-Assumptions!$C$22)/Assumptions!$C$25</f>
        <v>240.47563827527929</v>
      </c>
      <c r="P1156" s="11"/>
      <c r="Q1156" s="11"/>
      <c r="R1156" s="11"/>
      <c r="S1156" s="11"/>
      <c r="T1156" s="11"/>
    </row>
    <row r="1157" spans="1:20" ht="15.75" customHeight="1" x14ac:dyDescent="0.2">
      <c r="A1157" s="317"/>
      <c r="B1157" s="264"/>
      <c r="C1157" s="264"/>
      <c r="D1157" s="264"/>
      <c r="E1157" s="264"/>
      <c r="F1157" s="264"/>
      <c r="G1157" s="264"/>
      <c r="H1157" s="264"/>
      <c r="I1157" s="286">
        <f t="shared" ca="1" si="1041"/>
        <v>7.8305878205526661E-2</v>
      </c>
      <c r="J1157" s="286">
        <f t="shared" ca="1" si="1042"/>
        <v>2.1388277788315452E-2</v>
      </c>
      <c r="K1157" s="264">
        <f t="shared" ref="K1157:M1157" ca="1" si="1179">RAND()</f>
        <v>0.24420340857669609</v>
      </c>
      <c r="L1157" s="264">
        <f t="shared" ca="1" si="1179"/>
        <v>0.45347899691755289</v>
      </c>
      <c r="M1157" s="264">
        <f t="shared" ca="1" si="1179"/>
        <v>0.79602894077651842</v>
      </c>
      <c r="N1157" s="287">
        <f t="shared" ca="1" si="1044"/>
        <v>1982524.5868542872</v>
      </c>
      <c r="O1157" s="288">
        <f ca="1">(N1157-Assumptions!$C$22)/Assumptions!$C$25</f>
        <v>146.96011842196174</v>
      </c>
      <c r="P1157" s="11"/>
      <c r="Q1157" s="11"/>
      <c r="R1157" s="11"/>
      <c r="S1157" s="11"/>
      <c r="T1157" s="11"/>
    </row>
    <row r="1158" spans="1:20" ht="15.75" customHeight="1" x14ac:dyDescent="0.2">
      <c r="A1158" s="289"/>
      <c r="B1158" s="270"/>
      <c r="C1158" s="270"/>
      <c r="D1158" s="270"/>
      <c r="E1158" s="270"/>
      <c r="F1158" s="270"/>
      <c r="G1158" s="270"/>
      <c r="H1158" s="270"/>
      <c r="I1158" s="290">
        <f t="shared" ca="1" si="1041"/>
        <v>9.2168253979356365E-2</v>
      </c>
      <c r="J1158" s="290">
        <f t="shared" ca="1" si="1042"/>
        <v>2.7820419885674571E-2</v>
      </c>
      <c r="K1158" s="270">
        <f t="shared" ref="K1158:M1158" ca="1" si="1180">RAND()</f>
        <v>0.51809337269139866</v>
      </c>
      <c r="L1158" s="270">
        <f t="shared" ca="1" si="1180"/>
        <v>0.69411127901673375</v>
      </c>
      <c r="M1158" s="270">
        <f t="shared" ca="1" si="1180"/>
        <v>0.35011833409643278</v>
      </c>
      <c r="N1158" s="291">
        <f t="shared" ca="1" si="1044"/>
        <v>1734645.3233337135</v>
      </c>
      <c r="O1158" s="292">
        <f ca="1">(N1158-Assumptions!$C$22)/Assumptions!$C$25</f>
        <v>128.46166592042638</v>
      </c>
      <c r="P1158" s="11"/>
      <c r="Q1158" s="11"/>
      <c r="R1158" s="11"/>
      <c r="S1158" s="11"/>
      <c r="T1158" s="11"/>
    </row>
    <row r="1159" spans="1:20" ht="15.75" customHeight="1" x14ac:dyDescent="0.2">
      <c r="A1159" s="317"/>
      <c r="B1159" s="264"/>
      <c r="C1159" s="264"/>
      <c r="D1159" s="264"/>
      <c r="E1159" s="264"/>
      <c r="F1159" s="264"/>
      <c r="G1159" s="264"/>
      <c r="H1159" s="264"/>
      <c r="I1159" s="286">
        <f t="shared" ca="1" si="1041"/>
        <v>8.4175999543230906E-2</v>
      </c>
      <c r="J1159" s="286">
        <f t="shared" ca="1" si="1042"/>
        <v>4.4225520297039737E-2</v>
      </c>
      <c r="K1159" s="264">
        <f t="shared" ref="K1159:M1159" ca="1" si="1181">RAND()</f>
        <v>0.44990196656617365</v>
      </c>
      <c r="L1159" s="264">
        <f t="shared" ca="1" si="1181"/>
        <v>0.89090063716600221</v>
      </c>
      <c r="M1159" s="264">
        <f t="shared" ca="1" si="1181"/>
        <v>0.41721626222793839</v>
      </c>
      <c r="N1159" s="287">
        <f t="shared" ca="1" si="1044"/>
        <v>3534995.029111255</v>
      </c>
      <c r="O1159" s="288">
        <f ca="1">(N1159-Assumptions!$C$22)/Assumptions!$C$25</f>
        <v>262.81612157546681</v>
      </c>
      <c r="P1159" s="11"/>
      <c r="Q1159" s="11"/>
      <c r="R1159" s="11"/>
      <c r="S1159" s="11"/>
      <c r="T1159" s="11"/>
    </row>
    <row r="1160" spans="1:20" ht="15.75" customHeight="1" x14ac:dyDescent="0.2">
      <c r="A1160" s="289"/>
      <c r="B1160" s="270"/>
      <c r="C1160" s="270"/>
      <c r="D1160" s="270"/>
      <c r="E1160" s="270"/>
      <c r="F1160" s="270"/>
      <c r="G1160" s="270"/>
      <c r="H1160" s="270"/>
      <c r="I1160" s="290">
        <f t="shared" ca="1" si="1041"/>
        <v>0.1218153113190179</v>
      </c>
      <c r="J1160" s="290">
        <f t="shared" ca="1" si="1042"/>
        <v>2.4998586049366021E-2</v>
      </c>
      <c r="K1160" s="270">
        <f t="shared" ref="K1160:M1160" ca="1" si="1182">RAND()</f>
        <v>0.30840980682648089</v>
      </c>
      <c r="L1160" s="270">
        <f t="shared" ca="1" si="1182"/>
        <v>0.7012957319991836</v>
      </c>
      <c r="M1160" s="270">
        <f t="shared" ca="1" si="1182"/>
        <v>0.15060288035421543</v>
      </c>
      <c r="N1160" s="291">
        <f t="shared" ca="1" si="1044"/>
        <v>1152906.8884159767</v>
      </c>
      <c r="O1160" s="292">
        <f ca="1">(N1160-Assumptions!$C$22)/Assumptions!$C$25</f>
        <v>85.048349881789306</v>
      </c>
      <c r="P1160" s="11"/>
      <c r="Q1160" s="11"/>
      <c r="R1160" s="11"/>
      <c r="S1160" s="11"/>
      <c r="T1160" s="11"/>
    </row>
    <row r="1161" spans="1:20" ht="15.75" customHeight="1" x14ac:dyDescent="0.2">
      <c r="A1161" s="317"/>
      <c r="B1161" s="264"/>
      <c r="C1161" s="264"/>
      <c r="D1161" s="264"/>
      <c r="E1161" s="264"/>
      <c r="F1161" s="264"/>
      <c r="G1161" s="264"/>
      <c r="H1161" s="264"/>
      <c r="I1161" s="286">
        <f t="shared" ca="1" si="1041"/>
        <v>8.7372724699795984E-2</v>
      </c>
      <c r="J1161" s="286">
        <f t="shared" ca="1" si="1042"/>
        <v>3.3717636722363588E-2</v>
      </c>
      <c r="K1161" s="264">
        <f t="shared" ref="K1161:M1161" ca="1" si="1183">RAND()</f>
        <v>0.51355906297841936</v>
      </c>
      <c r="L1161" s="264">
        <f t="shared" ca="1" si="1183"/>
        <v>0.45464269814898295</v>
      </c>
      <c r="M1161" s="264">
        <f t="shared" ca="1" si="1183"/>
        <v>0.83368186282070866</v>
      </c>
      <c r="N1161" s="287">
        <f t="shared" ca="1" si="1044"/>
        <v>2103072.5417751689</v>
      </c>
      <c r="O1161" s="288">
        <f ca="1">(N1161-Assumptions!$C$22)/Assumptions!$C$25</f>
        <v>155.95623446083349</v>
      </c>
      <c r="P1161" s="11"/>
      <c r="Q1161" s="11"/>
      <c r="R1161" s="11"/>
      <c r="S1161" s="11"/>
      <c r="T1161" s="11"/>
    </row>
    <row r="1162" spans="1:20" ht="15.75" customHeight="1" x14ac:dyDescent="0.2">
      <c r="A1162" s="289"/>
      <c r="B1162" s="270"/>
      <c r="C1162" s="270"/>
      <c r="D1162" s="270"/>
      <c r="E1162" s="270"/>
      <c r="F1162" s="270"/>
      <c r="G1162" s="270"/>
      <c r="H1162" s="270"/>
      <c r="I1162" s="290">
        <f t="shared" ca="1" si="1041"/>
        <v>0.10892095206524083</v>
      </c>
      <c r="J1162" s="290">
        <f t="shared" ca="1" si="1042"/>
        <v>4.5481905915394152E-2</v>
      </c>
      <c r="K1162" s="270">
        <f t="shared" ref="K1162:M1162" ca="1" si="1184">RAND()</f>
        <v>0.16602118497127405</v>
      </c>
      <c r="L1162" s="270">
        <f t="shared" ca="1" si="1184"/>
        <v>0.84435593740998438</v>
      </c>
      <c r="M1162" s="270">
        <f t="shared" ca="1" si="1184"/>
        <v>0.43912518116309074</v>
      </c>
      <c r="N1162" s="291">
        <f t="shared" ca="1" si="1044"/>
        <v>1079022.273127072</v>
      </c>
      <c r="O1162" s="292">
        <f ca="1">(N1162-Assumptions!$C$22)/Assumptions!$C$25</f>
        <v>79.53457262142328</v>
      </c>
      <c r="P1162" s="11"/>
      <c r="Q1162" s="11"/>
      <c r="R1162" s="11"/>
      <c r="S1162" s="11"/>
      <c r="T1162" s="11"/>
    </row>
    <row r="1163" spans="1:20" ht="15.75" customHeight="1" x14ac:dyDescent="0.2">
      <c r="A1163" s="317"/>
      <c r="B1163" s="264"/>
      <c r="C1163" s="264"/>
      <c r="D1163" s="264"/>
      <c r="E1163" s="264"/>
      <c r="F1163" s="264"/>
      <c r="G1163" s="264"/>
      <c r="H1163" s="264"/>
      <c r="I1163" s="286">
        <f t="shared" ca="1" si="1041"/>
        <v>8.6904790594168405E-2</v>
      </c>
      <c r="J1163" s="286">
        <f t="shared" ca="1" si="1042"/>
        <v>3.5348758276485377E-2</v>
      </c>
      <c r="K1163" s="264">
        <f t="shared" ref="K1163:M1163" ca="1" si="1185">RAND()</f>
        <v>0.92221908724261248</v>
      </c>
      <c r="L1163" s="264">
        <f t="shared" ca="1" si="1185"/>
        <v>0.42676733357445495</v>
      </c>
      <c r="M1163" s="264">
        <f t="shared" ca="1" si="1185"/>
        <v>0.64645792214201092</v>
      </c>
      <c r="N1163" s="287">
        <f t="shared" ca="1" si="1044"/>
        <v>4209817.2080934048</v>
      </c>
      <c r="O1163" s="288">
        <f ca="1">(N1163-Assumptions!$C$22)/Assumptions!$C$25</f>
        <v>313.17598567861228</v>
      </c>
      <c r="P1163" s="11"/>
      <c r="Q1163" s="11"/>
      <c r="R1163" s="11"/>
      <c r="S1163" s="11"/>
      <c r="T1163" s="11"/>
    </row>
    <row r="1164" spans="1:20" ht="15.75" customHeight="1" x14ac:dyDescent="0.2">
      <c r="A1164" s="289"/>
      <c r="B1164" s="270"/>
      <c r="C1164" s="270"/>
      <c r="D1164" s="270"/>
      <c r="E1164" s="270"/>
      <c r="F1164" s="270"/>
      <c r="G1164" s="270"/>
      <c r="H1164" s="270"/>
      <c r="I1164" s="290">
        <f t="shared" ca="1" si="1041"/>
        <v>0.10066807825564725</v>
      </c>
      <c r="J1164" s="290">
        <f t="shared" ca="1" si="1042"/>
        <v>3.6806122668587765E-2</v>
      </c>
      <c r="K1164" s="270">
        <f t="shared" ref="K1164:M1164" ca="1" si="1186">RAND()</f>
        <v>0.70627973006331912</v>
      </c>
      <c r="L1164" s="270">
        <f t="shared" ca="1" si="1186"/>
        <v>0.93146830656653368</v>
      </c>
      <c r="M1164" s="270">
        <f t="shared" ca="1" si="1186"/>
        <v>8.9364189486740297E-2</v>
      </c>
      <c r="N1164" s="291">
        <f t="shared" ca="1" si="1044"/>
        <v>2211406.5290934322</v>
      </c>
      <c r="O1164" s="292">
        <f ca="1">(N1164-Assumptions!$C$22)/Assumptions!$C$25</f>
        <v>164.04086038010689</v>
      </c>
      <c r="P1164" s="11"/>
      <c r="Q1164" s="11"/>
      <c r="R1164" s="11"/>
      <c r="S1164" s="11"/>
      <c r="T1164" s="11"/>
    </row>
    <row r="1165" spans="1:20" ht="15.75" customHeight="1" x14ac:dyDescent="0.2">
      <c r="A1165" s="317"/>
      <c r="B1165" s="264"/>
      <c r="C1165" s="264"/>
      <c r="D1165" s="264"/>
      <c r="E1165" s="264"/>
      <c r="F1165" s="264"/>
      <c r="G1165" s="264"/>
      <c r="H1165" s="264"/>
      <c r="I1165" s="286">
        <f t="shared" ca="1" si="1041"/>
        <v>0.12339489259157012</v>
      </c>
      <c r="J1165" s="286">
        <f t="shared" ca="1" si="1042"/>
        <v>4.2202753499746753E-2</v>
      </c>
      <c r="K1165" s="264">
        <f t="shared" ref="K1165:M1165" ca="1" si="1187">RAND()</f>
        <v>0.54779860720465656</v>
      </c>
      <c r="L1165" s="264">
        <f t="shared" ca="1" si="1187"/>
        <v>0.8851594005438771</v>
      </c>
      <c r="M1165" s="264">
        <f t="shared" ca="1" si="1187"/>
        <v>0.6617795204765341</v>
      </c>
      <c r="N1165" s="287">
        <f t="shared" ca="1" si="1044"/>
        <v>1754413.9114183479</v>
      </c>
      <c r="O1165" s="288">
        <f ca="1">(N1165-Assumptions!$C$22)/Assumptions!$C$25</f>
        <v>129.9369336879364</v>
      </c>
      <c r="P1165" s="11"/>
      <c r="Q1165" s="11"/>
      <c r="R1165" s="11"/>
      <c r="S1165" s="11"/>
      <c r="T1165" s="11"/>
    </row>
    <row r="1166" spans="1:20" ht="15.75" customHeight="1" x14ac:dyDescent="0.2">
      <c r="A1166" s="289"/>
      <c r="B1166" s="270"/>
      <c r="C1166" s="270"/>
      <c r="D1166" s="270"/>
      <c r="E1166" s="270"/>
      <c r="F1166" s="270"/>
      <c r="G1166" s="270"/>
      <c r="H1166" s="270"/>
      <c r="I1166" s="290">
        <f t="shared" ca="1" si="1041"/>
        <v>6.3030251204644686E-2</v>
      </c>
      <c r="J1166" s="290">
        <f t="shared" ca="1" si="1042"/>
        <v>4.2341558408723216E-2</v>
      </c>
      <c r="K1166" s="270">
        <f t="shared" ref="K1166:M1166" ca="1" si="1188">RAND()</f>
        <v>0.88461943101166773</v>
      </c>
      <c r="L1166" s="270">
        <f t="shared" ca="1" si="1188"/>
        <v>0.51540593087707987</v>
      </c>
      <c r="M1166" s="270">
        <f t="shared" ca="1" si="1188"/>
        <v>0.67981093575575446</v>
      </c>
      <c r="N1166" s="291">
        <f t="shared" ca="1" si="1044"/>
        <v>8681658.8812800664</v>
      </c>
      <c r="O1166" s="292">
        <f ca="1">(N1166-Assumptions!$C$22)/Assumptions!$C$25</f>
        <v>646.89551352836315</v>
      </c>
      <c r="P1166" s="11"/>
      <c r="Q1166" s="11"/>
      <c r="R1166" s="11"/>
      <c r="S1166" s="11"/>
      <c r="T1166" s="11"/>
    </row>
    <row r="1167" spans="1:20" ht="15.75" customHeight="1" x14ac:dyDescent="0.2">
      <c r="A1167" s="317"/>
      <c r="B1167" s="264"/>
      <c r="C1167" s="264"/>
      <c r="D1167" s="264"/>
      <c r="E1167" s="264"/>
      <c r="F1167" s="264"/>
      <c r="G1167" s="264"/>
      <c r="H1167" s="264"/>
      <c r="I1167" s="286">
        <f t="shared" ca="1" si="1041"/>
        <v>7.9277330764857462E-2</v>
      </c>
      <c r="J1167" s="286">
        <f t="shared" ca="1" si="1042"/>
        <v>4.1634040150149494E-2</v>
      </c>
      <c r="K1167" s="264">
        <f t="shared" ref="K1167:M1167" ca="1" si="1189">RAND()</f>
        <v>0.47498227192978359</v>
      </c>
      <c r="L1167" s="264">
        <f t="shared" ca="1" si="1189"/>
        <v>0.48825771298769838</v>
      </c>
      <c r="M1167" s="264">
        <f t="shared" ca="1" si="1189"/>
        <v>0.29466232087555289</v>
      </c>
      <c r="N1167" s="287">
        <f t="shared" ca="1" si="1044"/>
        <v>2965220.8309771521</v>
      </c>
      <c r="O1167" s="288">
        <f ca="1">(N1167-Assumptions!$C$22)/Assumptions!$C$25</f>
        <v>220.29565902814568</v>
      </c>
      <c r="P1167" s="11"/>
      <c r="Q1167" s="11"/>
      <c r="R1167" s="11"/>
      <c r="S1167" s="11"/>
      <c r="T1167" s="11"/>
    </row>
    <row r="1168" spans="1:20" ht="15.75" customHeight="1" x14ac:dyDescent="0.2">
      <c r="A1168" s="289"/>
      <c r="B1168" s="270"/>
      <c r="C1168" s="270"/>
      <c r="D1168" s="270"/>
      <c r="E1168" s="270"/>
      <c r="F1168" s="270"/>
      <c r="G1168" s="270"/>
      <c r="H1168" s="270"/>
      <c r="I1168" s="290">
        <f t="shared" ca="1" si="1041"/>
        <v>7.7093347671825477E-2</v>
      </c>
      <c r="J1168" s="290">
        <f t="shared" ca="1" si="1042"/>
        <v>4.2354535277012925E-2</v>
      </c>
      <c r="K1168" s="270">
        <f t="shared" ref="K1168:M1168" ca="1" si="1190">RAND()</f>
        <v>0.14424906746234445</v>
      </c>
      <c r="L1168" s="270">
        <f t="shared" ca="1" si="1190"/>
        <v>0.46208132390993251</v>
      </c>
      <c r="M1168" s="270">
        <f t="shared" ca="1" si="1190"/>
        <v>0.16271033518545397</v>
      </c>
      <c r="N1168" s="291">
        <f t="shared" ca="1" si="1044"/>
        <v>1118290.0345431073</v>
      </c>
      <c r="O1168" s="292">
        <f ca="1">(N1168-Assumptions!$C$22)/Assumptions!$C$25</f>
        <v>82.465002577843819</v>
      </c>
      <c r="P1168" s="11"/>
      <c r="Q1168" s="11"/>
      <c r="R1168" s="11"/>
      <c r="S1168" s="11"/>
      <c r="T1168" s="11"/>
    </row>
    <row r="1169" spans="1:20" ht="15.75" customHeight="1" x14ac:dyDescent="0.2">
      <c r="A1169" s="317"/>
      <c r="B1169" s="264"/>
      <c r="C1169" s="264"/>
      <c r="D1169" s="264"/>
      <c r="E1169" s="264"/>
      <c r="F1169" s="264"/>
      <c r="G1169" s="264"/>
      <c r="H1169" s="264"/>
      <c r="I1169" s="286">
        <f t="shared" ca="1" si="1041"/>
        <v>0.10414310351547952</v>
      </c>
      <c r="J1169" s="286">
        <f t="shared" ca="1" si="1042"/>
        <v>4.1090325525184525E-2</v>
      </c>
      <c r="K1169" s="264">
        <f t="shared" ref="K1169:M1169" ca="1" si="1191">RAND()</f>
        <v>0.70905748435719029</v>
      </c>
      <c r="L1169" s="264">
        <f t="shared" ca="1" si="1191"/>
        <v>0.33013334175576481</v>
      </c>
      <c r="M1169" s="264">
        <f t="shared" ca="1" si="1191"/>
        <v>0.62376283701716895</v>
      </c>
      <c r="N1169" s="287">
        <f t="shared" ca="1" si="1044"/>
        <v>1789620.4711113176</v>
      </c>
      <c r="O1169" s="288">
        <f ca="1">(N1169-Assumptions!$C$22)/Assumptions!$C$25</f>
        <v>132.56428888890431</v>
      </c>
      <c r="P1169" s="11"/>
      <c r="Q1169" s="11"/>
      <c r="R1169" s="11"/>
      <c r="S1169" s="11"/>
      <c r="T1169" s="11"/>
    </row>
    <row r="1170" spans="1:20" ht="15.75" customHeight="1" x14ac:dyDescent="0.2">
      <c r="A1170" s="289"/>
      <c r="B1170" s="270"/>
      <c r="C1170" s="270"/>
      <c r="D1170" s="270"/>
      <c r="E1170" s="270"/>
      <c r="F1170" s="270"/>
      <c r="G1170" s="270"/>
      <c r="H1170" s="270"/>
      <c r="I1170" s="290">
        <f t="shared" ca="1" si="1041"/>
        <v>6.6058685999389272E-2</v>
      </c>
      <c r="J1170" s="290">
        <f t="shared" ca="1" si="1042"/>
        <v>4.7712556964153781E-2</v>
      </c>
      <c r="K1170" s="270">
        <f t="shared" ref="K1170:M1170" ca="1" si="1192">RAND()</f>
        <v>0.54032775387367105</v>
      </c>
      <c r="L1170" s="270">
        <f t="shared" ca="1" si="1192"/>
        <v>1.0381161562625363E-2</v>
      </c>
      <c r="M1170" s="270">
        <f t="shared" ca="1" si="1192"/>
        <v>0.26952611508908819</v>
      </c>
      <c r="N1170" s="291">
        <f t="shared" ca="1" si="1044"/>
        <v>3563756.6711651403</v>
      </c>
      <c r="O1170" s="292">
        <f ca="1">(N1170-Assumptions!$C$22)/Assumptions!$C$25</f>
        <v>264.96251277351791</v>
      </c>
      <c r="P1170" s="11"/>
      <c r="Q1170" s="11"/>
      <c r="R1170" s="11"/>
      <c r="S1170" s="11"/>
      <c r="T1170" s="11"/>
    </row>
    <row r="1171" spans="1:20" ht="15.75" customHeight="1" x14ac:dyDescent="0.2">
      <c r="A1171" s="317"/>
      <c r="B1171" s="264"/>
      <c r="C1171" s="264"/>
      <c r="D1171" s="264"/>
      <c r="E1171" s="264"/>
      <c r="F1171" s="264"/>
      <c r="G1171" s="264"/>
      <c r="H1171" s="264"/>
      <c r="I1171" s="286">
        <f t="shared" ca="1" si="1041"/>
        <v>0.11724994870596434</v>
      </c>
      <c r="J1171" s="286">
        <f t="shared" ca="1" si="1042"/>
        <v>2.9501588330587254E-2</v>
      </c>
      <c r="K1171" s="264">
        <f t="shared" ref="K1171:M1171" ca="1" si="1193">RAND()</f>
        <v>0.86662932835590012</v>
      </c>
      <c r="L1171" s="264">
        <f t="shared" ca="1" si="1193"/>
        <v>0.87426332856368894</v>
      </c>
      <c r="M1171" s="264">
        <f t="shared" ca="1" si="1193"/>
        <v>0.87771006035694854</v>
      </c>
      <c r="N1171" s="287">
        <f t="shared" ca="1" si="1044"/>
        <v>2810827.9977599652</v>
      </c>
      <c r="O1171" s="288">
        <f ca="1">(N1171-Assumptions!$C$22)/Assumptions!$C$25</f>
        <v>208.77380580298248</v>
      </c>
      <c r="P1171" s="11"/>
      <c r="Q1171" s="11"/>
      <c r="R1171" s="11"/>
      <c r="S1171" s="11"/>
      <c r="T1171" s="11"/>
    </row>
    <row r="1172" spans="1:20" ht="15.75" customHeight="1" x14ac:dyDescent="0.2">
      <c r="A1172" s="289"/>
      <c r="B1172" s="270"/>
      <c r="C1172" s="270"/>
      <c r="D1172" s="270"/>
      <c r="E1172" s="270"/>
      <c r="F1172" s="270"/>
      <c r="G1172" s="270"/>
      <c r="H1172" s="270"/>
      <c r="I1172" s="290">
        <f t="shared" ca="1" si="1041"/>
        <v>0.11098407613129177</v>
      </c>
      <c r="J1172" s="290">
        <f t="shared" ca="1" si="1042"/>
        <v>4.088685727723592E-2</v>
      </c>
      <c r="K1172" s="270">
        <f t="shared" ref="K1172:M1172" ca="1" si="1194">RAND()</f>
        <v>0.57783653228374221</v>
      </c>
      <c r="L1172" s="270">
        <f t="shared" ca="1" si="1194"/>
        <v>0.28261789984949692</v>
      </c>
      <c r="M1172" s="270">
        <f t="shared" ca="1" si="1194"/>
        <v>0.90966857948997004</v>
      </c>
      <c r="N1172" s="291">
        <f t="shared" ca="1" si="1044"/>
        <v>1324318.8216390093</v>
      </c>
      <c r="O1172" s="292">
        <f ca="1">(N1172-Assumptions!$C$22)/Assumptions!$C$25</f>
        <v>97.840285196940997</v>
      </c>
      <c r="P1172" s="11"/>
      <c r="Q1172" s="11"/>
      <c r="R1172" s="11"/>
      <c r="S1172" s="11"/>
      <c r="T1172" s="11"/>
    </row>
    <row r="1173" spans="1:20" ht="15.75" customHeight="1" x14ac:dyDescent="0.2">
      <c r="A1173" s="317"/>
      <c r="B1173" s="264"/>
      <c r="C1173" s="264"/>
      <c r="D1173" s="264"/>
      <c r="E1173" s="264"/>
      <c r="F1173" s="264"/>
      <c r="G1173" s="264"/>
      <c r="H1173" s="264"/>
      <c r="I1173" s="286">
        <f t="shared" ca="1" si="1041"/>
        <v>0.10512962050699258</v>
      </c>
      <c r="J1173" s="286">
        <f t="shared" ca="1" si="1042"/>
        <v>2.6398752460145822E-2</v>
      </c>
      <c r="K1173" s="264">
        <f t="shared" ref="K1173:M1173" ca="1" si="1195">RAND()</f>
        <v>0.66771838617842694</v>
      </c>
      <c r="L1173" s="264">
        <f t="shared" ca="1" si="1195"/>
        <v>0.67719235835923086</v>
      </c>
      <c r="M1173" s="264">
        <f t="shared" ca="1" si="1195"/>
        <v>0.14941993159643085</v>
      </c>
      <c r="N1173" s="287">
        <f t="shared" ca="1" si="1044"/>
        <v>1417749.7625307753</v>
      </c>
      <c r="O1173" s="288">
        <f ca="1">(N1173-Assumptions!$C$22)/Assumptions!$C$25</f>
        <v>104.81274347244592</v>
      </c>
      <c r="P1173" s="11"/>
      <c r="Q1173" s="11"/>
      <c r="R1173" s="11"/>
      <c r="S1173" s="11"/>
      <c r="T1173" s="11"/>
    </row>
    <row r="1174" spans="1:20" ht="15.75" customHeight="1" x14ac:dyDescent="0.2">
      <c r="A1174" s="289"/>
      <c r="B1174" s="270"/>
      <c r="C1174" s="270"/>
      <c r="D1174" s="270"/>
      <c r="E1174" s="270"/>
      <c r="F1174" s="270"/>
      <c r="G1174" s="270"/>
      <c r="H1174" s="270"/>
      <c r="I1174" s="290">
        <f t="shared" ca="1" si="1041"/>
        <v>7.8534093031080401E-2</v>
      </c>
      <c r="J1174" s="290">
        <f t="shared" ca="1" si="1042"/>
        <v>3.9371336421835032E-2</v>
      </c>
      <c r="K1174" s="270">
        <f t="shared" ref="K1174:M1174" ca="1" si="1196">RAND()</f>
        <v>0.89069756309052706</v>
      </c>
      <c r="L1174" s="270">
        <f t="shared" ca="1" si="1196"/>
        <v>0.22622544123069066</v>
      </c>
      <c r="M1174" s="270">
        <f t="shared" ca="1" si="1196"/>
        <v>0.11188254031142852</v>
      </c>
      <c r="N1174" s="291">
        <f t="shared" ca="1" si="1044"/>
        <v>4935680.3068767888</v>
      </c>
      <c r="O1174" s="292">
        <f ca="1">(N1174-Assumptions!$C$22)/Assumptions!$C$25</f>
        <v>367.34487364752158</v>
      </c>
      <c r="P1174" s="11"/>
      <c r="Q1174" s="11"/>
      <c r="R1174" s="11"/>
      <c r="S1174" s="11"/>
      <c r="T1174" s="11"/>
    </row>
    <row r="1175" spans="1:20" ht="15.75" customHeight="1" x14ac:dyDescent="0.2">
      <c r="A1175" s="317"/>
      <c r="B1175" s="264"/>
      <c r="C1175" s="264"/>
      <c r="D1175" s="264"/>
      <c r="E1175" s="264"/>
      <c r="F1175" s="264"/>
      <c r="G1175" s="264"/>
      <c r="H1175" s="264"/>
      <c r="I1175" s="286">
        <f t="shared" ca="1" si="1041"/>
        <v>7.6890006839540212E-2</v>
      </c>
      <c r="J1175" s="286">
        <f t="shared" ca="1" si="1042"/>
        <v>5.5E-2</v>
      </c>
      <c r="K1175" s="264">
        <f t="shared" ref="K1175:M1175" ca="1" si="1197">RAND()</f>
        <v>0.70227816939076904</v>
      </c>
      <c r="L1175" s="264">
        <f t="shared" ca="1" si="1197"/>
        <v>0.59636242450646149</v>
      </c>
      <c r="M1175" s="264">
        <f t="shared" ca="1" si="1197"/>
        <v>0.22031097076697781</v>
      </c>
      <c r="N1175" s="287">
        <f t="shared" ca="1" si="1044"/>
        <v>4464826.7790903514</v>
      </c>
      <c r="O1175" s="288">
        <f ca="1">(N1175-Assumptions!$C$22)/Assumptions!$C$25</f>
        <v>332.20655067838442</v>
      </c>
      <c r="P1175" s="11"/>
      <c r="Q1175" s="11"/>
      <c r="R1175" s="11"/>
      <c r="S1175" s="11"/>
      <c r="T1175" s="11"/>
    </row>
    <row r="1176" spans="1:20" ht="15.75" customHeight="1" x14ac:dyDescent="0.2">
      <c r="A1176" s="289"/>
      <c r="B1176" s="270"/>
      <c r="C1176" s="270"/>
      <c r="D1176" s="270"/>
      <c r="E1176" s="270"/>
      <c r="F1176" s="270"/>
      <c r="G1176" s="270"/>
      <c r="H1176" s="270"/>
      <c r="I1176" s="290">
        <f t="shared" ca="1" si="1041"/>
        <v>0.06</v>
      </c>
      <c r="J1176" s="290">
        <f t="shared" ca="1" si="1042"/>
        <v>2.5292907099130072E-2</v>
      </c>
      <c r="K1176" s="270">
        <f t="shared" ref="K1176:M1176" ca="1" si="1198">RAND()</f>
        <v>0.44084787519793456</v>
      </c>
      <c r="L1176" s="270">
        <f t="shared" ca="1" si="1198"/>
        <v>0.45288113620296422</v>
      </c>
      <c r="M1176" s="270">
        <f t="shared" ca="1" si="1198"/>
        <v>0.19682702073545533</v>
      </c>
      <c r="N1176" s="291">
        <f t="shared" ca="1" si="1044"/>
        <v>3216076.6041704705</v>
      </c>
      <c r="O1176" s="292">
        <f ca="1">(N1176-Assumptions!$C$22)/Assumptions!$C$25</f>
        <v>239.01623911719929</v>
      </c>
      <c r="P1176" s="11"/>
      <c r="Q1176" s="11"/>
      <c r="R1176" s="11"/>
      <c r="S1176" s="11"/>
      <c r="T1176" s="11"/>
    </row>
    <row r="1177" spans="1:20" ht="15.75" customHeight="1" x14ac:dyDescent="0.2">
      <c r="A1177" s="317"/>
      <c r="B1177" s="264"/>
      <c r="C1177" s="264"/>
      <c r="D1177" s="264"/>
      <c r="E1177" s="264"/>
      <c r="F1177" s="264"/>
      <c r="G1177" s="264"/>
      <c r="H1177" s="264"/>
      <c r="I1177" s="286">
        <f t="shared" ca="1" si="1041"/>
        <v>9.3149541029785066E-2</v>
      </c>
      <c r="J1177" s="286">
        <f t="shared" ca="1" si="1042"/>
        <v>5.5E-2</v>
      </c>
      <c r="K1177" s="264">
        <f t="shared" ref="K1177:M1177" ca="1" si="1199">RAND()</f>
        <v>0.691052835996256</v>
      </c>
      <c r="L1177" s="264">
        <f t="shared" ca="1" si="1199"/>
        <v>0.54423071348249552</v>
      </c>
      <c r="M1177" s="264">
        <f t="shared" ca="1" si="1199"/>
        <v>0.80718140663408899</v>
      </c>
      <c r="N1177" s="287">
        <f t="shared" ca="1" si="1044"/>
        <v>2957847.9637217484</v>
      </c>
      <c r="O1177" s="288">
        <f ca="1">(N1177-Assumptions!$C$22)/Assumptions!$C$25</f>
        <v>219.74544505386183</v>
      </c>
      <c r="P1177" s="11"/>
      <c r="Q1177" s="11"/>
      <c r="R1177" s="11"/>
      <c r="S1177" s="11"/>
      <c r="T1177" s="11"/>
    </row>
    <row r="1178" spans="1:20" ht="15.75" customHeight="1" x14ac:dyDescent="0.2">
      <c r="A1178" s="289"/>
      <c r="B1178" s="270"/>
      <c r="C1178" s="270"/>
      <c r="D1178" s="270"/>
      <c r="E1178" s="270"/>
      <c r="F1178" s="270"/>
      <c r="G1178" s="270"/>
      <c r="H1178" s="270"/>
      <c r="I1178" s="290">
        <f t="shared" ca="1" si="1041"/>
        <v>7.2522428395881161E-2</v>
      </c>
      <c r="J1178" s="290">
        <f t="shared" ca="1" si="1042"/>
        <v>2.6471488493041869E-2</v>
      </c>
      <c r="K1178" s="270">
        <f t="shared" ref="K1178:M1178" ca="1" si="1200">RAND()</f>
        <v>0.34848135878192632</v>
      </c>
      <c r="L1178" s="270">
        <f t="shared" ca="1" si="1200"/>
        <v>0.16673608330845568</v>
      </c>
      <c r="M1178" s="270">
        <f t="shared" ca="1" si="1200"/>
        <v>0.30168411292055486</v>
      </c>
      <c r="N1178" s="291">
        <f t="shared" ca="1" si="1044"/>
        <v>1934681.8320560576</v>
      </c>
      <c r="O1178" s="292">
        <f ca="1">(N1178-Assumptions!$C$22)/Assumptions!$C$25</f>
        <v>143.38976358627295</v>
      </c>
      <c r="P1178" s="11"/>
      <c r="Q1178" s="11"/>
      <c r="R1178" s="11"/>
      <c r="S1178" s="11"/>
      <c r="T1178" s="11"/>
    </row>
    <row r="1179" spans="1:20" ht="15.75" customHeight="1" x14ac:dyDescent="0.2">
      <c r="A1179" s="317"/>
      <c r="B1179" s="264"/>
      <c r="C1179" s="264"/>
      <c r="D1179" s="264"/>
      <c r="E1179" s="264"/>
      <c r="F1179" s="264"/>
      <c r="G1179" s="264"/>
      <c r="H1179" s="264"/>
      <c r="I1179" s="286">
        <f t="shared" ca="1" si="1041"/>
        <v>9.3823850123167907E-2</v>
      </c>
      <c r="J1179" s="286">
        <f t="shared" ca="1" si="1042"/>
        <v>5.4940998978934695E-2</v>
      </c>
      <c r="K1179" s="264">
        <f t="shared" ref="K1179:M1179" ca="1" si="1201">RAND()</f>
        <v>0.87310974868053459</v>
      </c>
      <c r="L1179" s="264">
        <f t="shared" ca="1" si="1201"/>
        <v>0.98337308726532857</v>
      </c>
      <c r="M1179" s="264">
        <f t="shared" ca="1" si="1201"/>
        <v>6.4976517922132326E-2</v>
      </c>
      <c r="N1179" s="287">
        <f t="shared" ca="1" si="1044"/>
        <v>6311925.9031607909</v>
      </c>
      <c r="O1179" s="288">
        <f ca="1">(N1179-Assumptions!$C$22)/Assumptions!$C$25</f>
        <v>470.04976889259632</v>
      </c>
      <c r="P1179" s="11"/>
      <c r="Q1179" s="11"/>
      <c r="R1179" s="11"/>
      <c r="S1179" s="11"/>
      <c r="T1179" s="11"/>
    </row>
    <row r="1180" spans="1:20" ht="15.75" customHeight="1" x14ac:dyDescent="0.2">
      <c r="A1180" s="289"/>
      <c r="B1180" s="270"/>
      <c r="C1180" s="270"/>
      <c r="D1180" s="270"/>
      <c r="E1180" s="270"/>
      <c r="F1180" s="270"/>
      <c r="G1180" s="270"/>
      <c r="H1180" s="270"/>
      <c r="I1180" s="290">
        <f t="shared" ca="1" si="1041"/>
        <v>7.4684310497068362E-2</v>
      </c>
      <c r="J1180" s="290">
        <f t="shared" ca="1" si="1042"/>
        <v>4.0733783063919733E-2</v>
      </c>
      <c r="K1180" s="270">
        <f t="shared" ref="K1180:M1180" ca="1" si="1202">RAND()</f>
        <v>0.41657884817286139</v>
      </c>
      <c r="L1180" s="270">
        <f t="shared" ca="1" si="1202"/>
        <v>0.57876977022096643</v>
      </c>
      <c r="M1180" s="270">
        <f t="shared" ca="1" si="1202"/>
        <v>0.93091118413064444</v>
      </c>
      <c r="N1180" s="291">
        <f t="shared" ca="1" si="1044"/>
        <v>3397821.1148046008</v>
      </c>
      <c r="O1180" s="292">
        <f ca="1">(N1180-Assumptions!$C$22)/Assumptions!$C$25</f>
        <v>252.57926229885081</v>
      </c>
      <c r="P1180" s="11"/>
      <c r="Q1180" s="11"/>
      <c r="R1180" s="11"/>
      <c r="S1180" s="11"/>
      <c r="T1180" s="11"/>
    </row>
    <row r="1181" spans="1:20" ht="15.75" customHeight="1" x14ac:dyDescent="0.2">
      <c r="A1181" s="317"/>
      <c r="B1181" s="264"/>
      <c r="C1181" s="264"/>
      <c r="D1181" s="264"/>
      <c r="E1181" s="264"/>
      <c r="F1181" s="264"/>
      <c r="G1181" s="264"/>
      <c r="H1181" s="264"/>
      <c r="I1181" s="286">
        <f t="shared" ca="1" si="1041"/>
        <v>0.10540899249202791</v>
      </c>
      <c r="J1181" s="286">
        <f t="shared" ca="1" si="1042"/>
        <v>2.4388818637246425E-2</v>
      </c>
      <c r="K1181" s="264">
        <f t="shared" ref="K1181:M1181" ca="1" si="1203">RAND()</f>
        <v>0.2306265559927001</v>
      </c>
      <c r="L1181" s="264">
        <f t="shared" ca="1" si="1203"/>
        <v>0.56131503943202854</v>
      </c>
      <c r="M1181" s="264">
        <f t="shared" ca="1" si="1203"/>
        <v>0.80924975996647341</v>
      </c>
      <c r="N1181" s="287">
        <f t="shared" ca="1" si="1044"/>
        <v>1392746.2369325643</v>
      </c>
      <c r="O1181" s="288">
        <f ca="1">(N1181-Assumptions!$C$22)/Assumptions!$C$25</f>
        <v>102.94680872631076</v>
      </c>
      <c r="P1181" s="11"/>
      <c r="Q1181" s="11"/>
      <c r="R1181" s="11"/>
      <c r="S1181" s="11"/>
      <c r="T1181" s="11"/>
    </row>
    <row r="1182" spans="1:20" ht="15.75" customHeight="1" x14ac:dyDescent="0.2">
      <c r="A1182" s="289"/>
      <c r="B1182" s="270"/>
      <c r="C1182" s="270"/>
      <c r="D1182" s="270"/>
      <c r="E1182" s="270"/>
      <c r="F1182" s="270"/>
      <c r="G1182" s="270"/>
      <c r="H1182" s="270"/>
      <c r="I1182" s="290">
        <f t="shared" ca="1" si="1041"/>
        <v>9.2564969829685442E-2</v>
      </c>
      <c r="J1182" s="290">
        <f t="shared" ca="1" si="1042"/>
        <v>4.7336278724208106E-2</v>
      </c>
      <c r="K1182" s="270">
        <f t="shared" ref="K1182:M1182" ca="1" si="1204">RAND()</f>
        <v>0.96406429909543423</v>
      </c>
      <c r="L1182" s="270">
        <f t="shared" ca="1" si="1204"/>
        <v>0.81447979691479899</v>
      </c>
      <c r="M1182" s="270">
        <f t="shared" ca="1" si="1204"/>
        <v>0.97766424254223583</v>
      </c>
      <c r="N1182" s="291">
        <f t="shared" ca="1" si="1044"/>
        <v>5508955.0179289375</v>
      </c>
      <c r="O1182" s="292">
        <f ca="1">(N1182-Assumptions!$C$22)/Assumptions!$C$25</f>
        <v>410.1265685021595</v>
      </c>
      <c r="P1182" s="11"/>
      <c r="Q1182" s="11"/>
      <c r="R1182" s="11"/>
      <c r="S1182" s="11"/>
      <c r="T1182" s="11"/>
    </row>
    <row r="1183" spans="1:20" ht="15.75" customHeight="1" x14ac:dyDescent="0.2">
      <c r="A1183" s="317"/>
      <c r="B1183" s="264"/>
      <c r="C1183" s="264"/>
      <c r="D1183" s="264"/>
      <c r="E1183" s="264"/>
      <c r="F1183" s="264"/>
      <c r="G1183" s="264"/>
      <c r="H1183" s="264"/>
      <c r="I1183" s="286">
        <f t="shared" ca="1" si="1041"/>
        <v>9.5599011996506431E-2</v>
      </c>
      <c r="J1183" s="286">
        <f t="shared" ca="1" si="1042"/>
        <v>4.6502969549913571E-2</v>
      </c>
      <c r="K1183" s="264">
        <f t="shared" ref="K1183:M1183" ca="1" si="1205">RAND()</f>
        <v>0.6082738764336153</v>
      </c>
      <c r="L1183" s="264">
        <f t="shared" ca="1" si="1205"/>
        <v>0.13021413581713726</v>
      </c>
      <c r="M1183" s="264">
        <f t="shared" ca="1" si="1205"/>
        <v>0.18841922167683844</v>
      </c>
      <c r="N1183" s="287">
        <f t="shared" ca="1" si="1044"/>
        <v>1814686.3237713247</v>
      </c>
      <c r="O1183" s="288">
        <f ca="1">(N1183-Assumptions!$C$22)/Assumptions!$C$25</f>
        <v>134.43487490830782</v>
      </c>
      <c r="P1183" s="11"/>
      <c r="Q1183" s="11"/>
      <c r="R1183" s="11"/>
      <c r="S1183" s="11"/>
      <c r="T1183" s="11"/>
    </row>
    <row r="1184" spans="1:20" ht="15.75" customHeight="1" x14ac:dyDescent="0.2">
      <c r="A1184" s="289"/>
      <c r="B1184" s="270"/>
      <c r="C1184" s="270"/>
      <c r="D1184" s="270"/>
      <c r="E1184" s="270"/>
      <c r="F1184" s="270"/>
      <c r="G1184" s="270"/>
      <c r="H1184" s="270"/>
      <c r="I1184" s="290">
        <f t="shared" ca="1" si="1041"/>
        <v>9.783140613084719E-2</v>
      </c>
      <c r="J1184" s="290">
        <f t="shared" ca="1" si="1042"/>
        <v>4.0333519515562993E-2</v>
      </c>
      <c r="K1184" s="270">
        <f t="shared" ref="K1184:M1184" ca="1" si="1206">RAND()</f>
        <v>6.8474529093193071E-2</v>
      </c>
      <c r="L1184" s="270">
        <f t="shared" ca="1" si="1206"/>
        <v>0.71907713091667091</v>
      </c>
      <c r="M1184" s="270">
        <f t="shared" ca="1" si="1206"/>
        <v>0.92690506529190209</v>
      </c>
      <c r="N1184" s="291">
        <f t="shared" ca="1" si="1044"/>
        <v>740639.69501633511</v>
      </c>
      <c r="O1184" s="292">
        <f ca="1">(N1184-Assumptions!$C$22)/Assumptions!$C$25</f>
        <v>54.282141419129488</v>
      </c>
      <c r="P1184" s="11"/>
      <c r="Q1184" s="11"/>
      <c r="R1184" s="11"/>
      <c r="S1184" s="11"/>
      <c r="T1184" s="11"/>
    </row>
    <row r="1185" spans="1:20" ht="15.75" customHeight="1" x14ac:dyDescent="0.2">
      <c r="A1185" s="317"/>
      <c r="B1185" s="264"/>
      <c r="C1185" s="264"/>
      <c r="D1185" s="264"/>
      <c r="E1185" s="264"/>
      <c r="F1185" s="264"/>
      <c r="G1185" s="264"/>
      <c r="H1185" s="264"/>
      <c r="I1185" s="286">
        <f t="shared" ca="1" si="1041"/>
        <v>0.10124123326906424</v>
      </c>
      <c r="J1185" s="286">
        <f t="shared" ca="1" si="1042"/>
        <v>4.8017195565332293E-2</v>
      </c>
      <c r="K1185" s="264">
        <f t="shared" ref="K1185:M1185" ca="1" si="1207">RAND()</f>
        <v>0.30858545327445774</v>
      </c>
      <c r="L1185" s="264">
        <f t="shared" ca="1" si="1207"/>
        <v>0.84715011607830937</v>
      </c>
      <c r="M1185" s="264">
        <f t="shared" ca="1" si="1207"/>
        <v>0.69346478561243263</v>
      </c>
      <c r="N1185" s="287">
        <f t="shared" ca="1" si="1044"/>
        <v>2676321.1598754837</v>
      </c>
      <c r="O1185" s="288">
        <f ca="1">(N1185-Assumptions!$C$22)/Assumptions!$C$25</f>
        <v>198.73598208025999</v>
      </c>
      <c r="P1185" s="11"/>
      <c r="Q1185" s="11"/>
      <c r="R1185" s="11"/>
      <c r="S1185" s="11"/>
      <c r="T1185" s="11"/>
    </row>
    <row r="1186" spans="1:20" ht="15.75" customHeight="1" x14ac:dyDescent="0.2">
      <c r="A1186" s="289"/>
      <c r="B1186" s="270"/>
      <c r="C1186" s="270"/>
      <c r="D1186" s="270"/>
      <c r="E1186" s="270"/>
      <c r="F1186" s="270"/>
      <c r="G1186" s="270"/>
      <c r="H1186" s="270"/>
      <c r="I1186" s="290">
        <f t="shared" ca="1" si="1041"/>
        <v>9.0190871536545286E-2</v>
      </c>
      <c r="J1186" s="290">
        <f t="shared" ca="1" si="1042"/>
        <v>2.9629922702474894E-2</v>
      </c>
      <c r="K1186" s="270">
        <f t="shared" ref="K1186:M1186" ca="1" si="1208">RAND()</f>
        <v>0.37596955793430331</v>
      </c>
      <c r="L1186" s="270">
        <f t="shared" ca="1" si="1208"/>
        <v>0.63841115390841241</v>
      </c>
      <c r="M1186" s="270">
        <f t="shared" ca="1" si="1208"/>
        <v>0.86034674857280269</v>
      </c>
      <c r="N1186" s="291">
        <f t="shared" ca="1" si="1044"/>
        <v>1863255.8509120846</v>
      </c>
      <c r="O1186" s="292">
        <f ca="1">(N1186-Assumptions!$C$22)/Assumptions!$C$25</f>
        <v>138.05946648597646</v>
      </c>
      <c r="P1186" s="11"/>
      <c r="Q1186" s="11"/>
      <c r="R1186" s="11"/>
      <c r="S1186" s="11"/>
      <c r="T1186" s="11"/>
    </row>
    <row r="1187" spans="1:20" ht="15.75" customHeight="1" x14ac:dyDescent="0.2">
      <c r="A1187" s="317"/>
      <c r="B1187" s="264"/>
      <c r="C1187" s="264"/>
      <c r="D1187" s="264"/>
      <c r="E1187" s="264"/>
      <c r="F1187" s="264"/>
      <c r="G1187" s="264"/>
      <c r="H1187" s="264"/>
      <c r="I1187" s="286">
        <f t="shared" ca="1" si="1041"/>
        <v>0.10340159747245634</v>
      </c>
      <c r="J1187" s="286">
        <f t="shared" ca="1" si="1042"/>
        <v>2.8449856421507179E-2</v>
      </c>
      <c r="K1187" s="264">
        <f t="shared" ref="K1187:M1187" ca="1" si="1209">RAND()</f>
        <v>0.21134186177551251</v>
      </c>
      <c r="L1187" s="264">
        <f t="shared" ca="1" si="1209"/>
        <v>0.71364379968352309</v>
      </c>
      <c r="M1187" s="264">
        <f t="shared" ca="1" si="1209"/>
        <v>0.97757870667270508</v>
      </c>
      <c r="N1187" s="287">
        <f t="shared" ca="1" si="1044"/>
        <v>1539094.5874451362</v>
      </c>
      <c r="O1187" s="288">
        <f ca="1">(N1187-Assumptions!$C$22)/Assumptions!$C$25</f>
        <v>113.86832742127882</v>
      </c>
      <c r="P1187" s="11"/>
      <c r="Q1187" s="11"/>
      <c r="R1187" s="11"/>
      <c r="S1187" s="11"/>
      <c r="T1187" s="11"/>
    </row>
    <row r="1188" spans="1:20" ht="15.75" customHeight="1" x14ac:dyDescent="0.2">
      <c r="A1188" s="289"/>
      <c r="B1188" s="270"/>
      <c r="C1188" s="270"/>
      <c r="D1188" s="270"/>
      <c r="E1188" s="270"/>
      <c r="F1188" s="270"/>
      <c r="G1188" s="270"/>
      <c r="H1188" s="270"/>
      <c r="I1188" s="290">
        <f t="shared" ca="1" si="1041"/>
        <v>0.1095654175701771</v>
      </c>
      <c r="J1188" s="290">
        <f t="shared" ca="1" si="1042"/>
        <v>3.0777302985676189E-2</v>
      </c>
      <c r="K1188" s="270">
        <f t="shared" ref="K1188:M1188" ca="1" si="1210">RAND()</f>
        <v>5.616613785081126E-2</v>
      </c>
      <c r="L1188" s="270">
        <f t="shared" ca="1" si="1210"/>
        <v>8.657307100216316E-2</v>
      </c>
      <c r="M1188" s="270">
        <f t="shared" ca="1" si="1210"/>
        <v>0.4377389020426008</v>
      </c>
      <c r="N1188" s="291">
        <f t="shared" ca="1" si="1044"/>
        <v>207154.53213880901</v>
      </c>
      <c r="O1188" s="292">
        <f ca="1">(N1188-Assumptions!$C$22)/Assumptions!$C$25</f>
        <v>14.469815831254405</v>
      </c>
      <c r="P1188" s="11"/>
      <c r="Q1188" s="11"/>
      <c r="R1188" s="11"/>
      <c r="S1188" s="11"/>
      <c r="T1188" s="11"/>
    </row>
    <row r="1189" spans="1:20" ht="15.75" customHeight="1" x14ac:dyDescent="0.2">
      <c r="A1189" s="317"/>
      <c r="B1189" s="264"/>
      <c r="C1189" s="264"/>
      <c r="D1189" s="264"/>
      <c r="E1189" s="264"/>
      <c r="F1189" s="264"/>
      <c r="G1189" s="264"/>
      <c r="H1189" s="264"/>
      <c r="I1189" s="286">
        <f t="shared" ca="1" si="1041"/>
        <v>9.0323111559184016E-2</v>
      </c>
      <c r="J1189" s="286">
        <f t="shared" ca="1" si="1042"/>
        <v>4.8470769789724089E-2</v>
      </c>
      <c r="K1189" s="264">
        <f t="shared" ref="K1189:M1189" ca="1" si="1211">RAND()</f>
        <v>8.0262044211167782E-2</v>
      </c>
      <c r="L1189" s="264">
        <f t="shared" ca="1" si="1211"/>
        <v>0.75679005606198235</v>
      </c>
      <c r="M1189" s="264">
        <f t="shared" ca="1" si="1211"/>
        <v>5.8043198662755757E-2</v>
      </c>
      <c r="N1189" s="287">
        <f t="shared" ca="1" si="1044"/>
        <v>928217.30088540167</v>
      </c>
      <c r="O1189" s="288">
        <f ca="1">(N1189-Assumptions!$C$22)/Assumptions!$C$25</f>
        <v>68.280470215328478</v>
      </c>
      <c r="P1189" s="11"/>
      <c r="Q1189" s="11"/>
      <c r="R1189" s="11"/>
      <c r="S1189" s="11"/>
      <c r="T1189" s="11"/>
    </row>
    <row r="1190" spans="1:20" ht="15.75" customHeight="1" x14ac:dyDescent="0.2">
      <c r="A1190" s="289"/>
      <c r="B1190" s="270"/>
      <c r="C1190" s="270"/>
      <c r="D1190" s="270"/>
      <c r="E1190" s="270"/>
      <c r="F1190" s="270"/>
      <c r="G1190" s="270"/>
      <c r="H1190" s="270"/>
      <c r="I1190" s="290">
        <f t="shared" ca="1" si="1041"/>
        <v>0.10505142204256851</v>
      </c>
      <c r="J1190" s="290">
        <f t="shared" ca="1" si="1042"/>
        <v>5.5E-2</v>
      </c>
      <c r="K1190" s="270">
        <f t="shared" ref="K1190:M1190" ca="1" si="1212">RAND()</f>
        <v>0.21879524870822786</v>
      </c>
      <c r="L1190" s="270">
        <f t="shared" ca="1" si="1212"/>
        <v>0.51420057778818795</v>
      </c>
      <c r="M1190" s="270">
        <f t="shared" ca="1" si="1212"/>
        <v>0.58390188185667402</v>
      </c>
      <c r="N1190" s="291">
        <f t="shared" ca="1" si="1044"/>
        <v>2230119.843194983</v>
      </c>
      <c r="O1190" s="292">
        <f ca="1">(N1190-Assumptions!$C$22)/Assumptions!$C$25</f>
        <v>165.43737635783455</v>
      </c>
      <c r="P1190" s="11"/>
      <c r="Q1190" s="11"/>
      <c r="R1190" s="11"/>
      <c r="S1190" s="11"/>
      <c r="T1190" s="11"/>
    </row>
    <row r="1191" spans="1:20" ht="15.75" customHeight="1" x14ac:dyDescent="0.2">
      <c r="A1191" s="317"/>
      <c r="B1191" s="264"/>
      <c r="C1191" s="264"/>
      <c r="D1191" s="264"/>
      <c r="E1191" s="264"/>
      <c r="F1191" s="264"/>
      <c r="G1191" s="264"/>
      <c r="H1191" s="264"/>
      <c r="I1191" s="286">
        <f t="shared" ca="1" si="1041"/>
        <v>8.0198628586246573E-2</v>
      </c>
      <c r="J1191" s="286">
        <f t="shared" ca="1" si="1042"/>
        <v>4.4299290426141648E-2</v>
      </c>
      <c r="K1191" s="264">
        <f t="shared" ref="K1191:M1191" ca="1" si="1213">RAND()</f>
        <v>0.23792129109354576</v>
      </c>
      <c r="L1191" s="264">
        <f t="shared" ca="1" si="1213"/>
        <v>3.6634963231262363E-3</v>
      </c>
      <c r="M1191" s="264">
        <f t="shared" ca="1" si="1213"/>
        <v>0.62192376086778278</v>
      </c>
      <c r="N1191" s="287">
        <f t="shared" ca="1" si="1044"/>
        <v>2515750.8238997236</v>
      </c>
      <c r="O1191" s="288">
        <f ca="1">(N1191-Assumptions!$C$22)/Assumptions!$C$25</f>
        <v>186.75312118654654</v>
      </c>
      <c r="P1191" s="11"/>
      <c r="Q1191" s="11"/>
      <c r="R1191" s="11"/>
      <c r="S1191" s="11"/>
      <c r="T1191" s="11"/>
    </row>
    <row r="1192" spans="1:20" ht="15.75" customHeight="1" x14ac:dyDescent="0.2">
      <c r="A1192" s="289"/>
      <c r="B1192" s="270"/>
      <c r="C1192" s="270"/>
      <c r="D1192" s="270"/>
      <c r="E1192" s="270"/>
      <c r="F1192" s="270"/>
      <c r="G1192" s="270"/>
      <c r="H1192" s="270"/>
      <c r="I1192" s="290">
        <f t="shared" ca="1" si="1041"/>
        <v>0.11934111609889228</v>
      </c>
      <c r="J1192" s="290">
        <f t="shared" ca="1" si="1042"/>
        <v>4.0736919051338402E-2</v>
      </c>
      <c r="K1192" s="270">
        <f t="shared" ref="K1192:M1192" ca="1" si="1214">RAND()</f>
        <v>0.70863996459940926</v>
      </c>
      <c r="L1192" s="270">
        <f t="shared" ca="1" si="1214"/>
        <v>0.31176548599886422</v>
      </c>
      <c r="M1192" s="270">
        <f t="shared" ca="1" si="1214"/>
        <v>0.25892923086372499</v>
      </c>
      <c r="N1192" s="291">
        <f t="shared" ca="1" si="1044"/>
        <v>1420034.4723288841</v>
      </c>
      <c r="O1192" s="292">
        <f ca="1">(N1192-Assumptions!$C$22)/Assumptions!$C$25</f>
        <v>104.98324420364807</v>
      </c>
      <c r="P1192" s="11"/>
      <c r="Q1192" s="11"/>
      <c r="R1192" s="11"/>
      <c r="S1192" s="11"/>
      <c r="T1192" s="11"/>
    </row>
    <row r="1193" spans="1:20" ht="15.75" customHeight="1" x14ac:dyDescent="0.2">
      <c r="A1193" s="317"/>
      <c r="B1193" s="264"/>
      <c r="C1193" s="264"/>
      <c r="D1193" s="264"/>
      <c r="E1193" s="264"/>
      <c r="F1193" s="264"/>
      <c r="G1193" s="264"/>
      <c r="H1193" s="264"/>
      <c r="I1193" s="286">
        <f t="shared" ca="1" si="1041"/>
        <v>0.06</v>
      </c>
      <c r="J1193" s="286">
        <f t="shared" ca="1" si="1042"/>
        <v>3.1523473624510447E-2</v>
      </c>
      <c r="K1193" s="264">
        <f t="shared" ref="K1193:M1193" ca="1" si="1215">RAND()</f>
        <v>0.21112183533368922</v>
      </c>
      <c r="L1193" s="264">
        <f t="shared" ca="1" si="1215"/>
        <v>0.81478561473477407</v>
      </c>
      <c r="M1193" s="264">
        <f t="shared" ca="1" si="1215"/>
        <v>0.20008931099827965</v>
      </c>
      <c r="N1193" s="287">
        <f t="shared" ca="1" si="1044"/>
        <v>4959338.9194917306</v>
      </c>
      <c r="O1193" s="288">
        <f ca="1">(N1193-Assumptions!$C$22)/Assumptions!$C$25</f>
        <v>369.11044175311423</v>
      </c>
      <c r="P1193" s="11"/>
      <c r="Q1193" s="11"/>
      <c r="R1193" s="11"/>
      <c r="S1193" s="11"/>
      <c r="T1193" s="11"/>
    </row>
    <row r="1194" spans="1:20" ht="15.75" customHeight="1" x14ac:dyDescent="0.2">
      <c r="A1194" s="289"/>
      <c r="B1194" s="270"/>
      <c r="C1194" s="270"/>
      <c r="D1194" s="270"/>
      <c r="E1194" s="270"/>
      <c r="F1194" s="270"/>
      <c r="G1194" s="270"/>
      <c r="H1194" s="270"/>
      <c r="I1194" s="290">
        <f t="shared" ca="1" si="1041"/>
        <v>8.0945093851408162E-2</v>
      </c>
      <c r="J1194" s="290">
        <f t="shared" ca="1" si="1042"/>
        <v>3.1310555571590043E-2</v>
      </c>
      <c r="K1194" s="270">
        <f t="shared" ref="K1194:M1194" ca="1" si="1216">RAND()</f>
        <v>0.83316238043045121</v>
      </c>
      <c r="L1194" s="270">
        <f t="shared" ca="1" si="1216"/>
        <v>0.92035816542278659</v>
      </c>
      <c r="M1194" s="270">
        <f t="shared" ca="1" si="1216"/>
        <v>0.58462266033859067</v>
      </c>
      <c r="N1194" s="291">
        <f t="shared" ca="1" si="1044"/>
        <v>4944655.1500575412</v>
      </c>
      <c r="O1194" s="292">
        <f ca="1">(N1194-Assumptions!$C$22)/Assumptions!$C$25</f>
        <v>368.01463806399562</v>
      </c>
      <c r="P1194" s="11"/>
      <c r="Q1194" s="11"/>
      <c r="R1194" s="11"/>
      <c r="S1194" s="11"/>
      <c r="T1194" s="11"/>
    </row>
    <row r="1195" spans="1:20" ht="15.75" customHeight="1" x14ac:dyDescent="0.2">
      <c r="A1195" s="317"/>
      <c r="B1195" s="264"/>
      <c r="C1195" s="264"/>
      <c r="D1195" s="264"/>
      <c r="E1195" s="264"/>
      <c r="F1195" s="264"/>
      <c r="G1195" s="264"/>
      <c r="H1195" s="264"/>
      <c r="I1195" s="286">
        <f t="shared" ca="1" si="1041"/>
        <v>9.1605926196661108E-2</v>
      </c>
      <c r="J1195" s="286">
        <f t="shared" ca="1" si="1042"/>
        <v>4.626536399414239E-2</v>
      </c>
      <c r="K1195" s="264">
        <f t="shared" ref="K1195:M1195" ca="1" si="1217">RAND()</f>
        <v>0.53575795546628868</v>
      </c>
      <c r="L1195" s="264">
        <f t="shared" ca="1" si="1217"/>
        <v>0.33155430204025627</v>
      </c>
      <c r="M1195" s="264">
        <f t="shared" ca="1" si="1217"/>
        <v>0.19078040378917338</v>
      </c>
      <c r="N1195" s="287">
        <f t="shared" ca="1" si="1044"/>
        <v>2461828.0862661679</v>
      </c>
      <c r="O1195" s="288">
        <f ca="1">(N1195-Assumptions!$C$22)/Assumptions!$C$25</f>
        <v>182.72903628852001</v>
      </c>
      <c r="P1195" s="11"/>
      <c r="Q1195" s="11"/>
      <c r="R1195" s="11"/>
      <c r="S1195" s="11"/>
      <c r="T1195" s="11"/>
    </row>
    <row r="1196" spans="1:20" ht="15.75" customHeight="1" x14ac:dyDescent="0.2">
      <c r="A1196" s="289"/>
      <c r="B1196" s="270"/>
      <c r="C1196" s="270"/>
      <c r="D1196" s="270"/>
      <c r="E1196" s="270"/>
      <c r="F1196" s="270"/>
      <c r="G1196" s="270"/>
      <c r="H1196" s="270"/>
      <c r="I1196" s="290">
        <f t="shared" ca="1" si="1041"/>
        <v>0.10141622321666949</v>
      </c>
      <c r="J1196" s="290">
        <f t="shared" ca="1" si="1042"/>
        <v>3.8241734580645642E-2</v>
      </c>
      <c r="K1196" s="270">
        <f t="shared" ref="K1196:M1196" ca="1" si="1218">RAND()</f>
        <v>9.8454093090813322E-2</v>
      </c>
      <c r="L1196" s="270">
        <f t="shared" ca="1" si="1218"/>
        <v>0.55314080354770456</v>
      </c>
      <c r="M1196" s="270">
        <f t="shared" ca="1" si="1218"/>
        <v>0.25572148793073579</v>
      </c>
      <c r="N1196" s="291">
        <f t="shared" ca="1" si="1044"/>
        <v>614932.84000765462</v>
      </c>
      <c r="O1196" s="292">
        <f ca="1">(N1196-Assumptions!$C$22)/Assumptions!$C$25</f>
        <v>44.901032836392133</v>
      </c>
      <c r="P1196" s="11"/>
      <c r="Q1196" s="11"/>
      <c r="R1196" s="11"/>
      <c r="S1196" s="11"/>
      <c r="T1196" s="11"/>
    </row>
    <row r="1197" spans="1:20" ht="15.75" customHeight="1" x14ac:dyDescent="0.2">
      <c r="A1197" s="317"/>
      <c r="B1197" s="264"/>
      <c r="C1197" s="264"/>
      <c r="D1197" s="264"/>
      <c r="E1197" s="264"/>
      <c r="F1197" s="264"/>
      <c r="G1197" s="264"/>
      <c r="H1197" s="264"/>
      <c r="I1197" s="286">
        <f t="shared" ca="1" si="1041"/>
        <v>7.504765641834292E-2</v>
      </c>
      <c r="J1197" s="286">
        <f t="shared" ca="1" si="1042"/>
        <v>5.2958598140930277E-2</v>
      </c>
      <c r="K1197" s="264">
        <f t="shared" ref="K1197:M1197" ca="1" si="1219">RAND()</f>
        <v>0.84454867895847163</v>
      </c>
      <c r="L1197" s="264">
        <f t="shared" ca="1" si="1219"/>
        <v>0.56336119784130678</v>
      </c>
      <c r="M1197" s="264">
        <f t="shared" ca="1" si="1219"/>
        <v>0.19101402444549953</v>
      </c>
      <c r="N1197" s="287">
        <f t="shared" ca="1" si="1044"/>
        <v>8632863.9702956583</v>
      </c>
      <c r="O1197" s="288">
        <f ca="1">(N1197-Assumptions!$C$22)/Assumptions!$C$25</f>
        <v>643.25410226087001</v>
      </c>
      <c r="P1197" s="11"/>
      <c r="Q1197" s="11"/>
      <c r="R1197" s="11"/>
      <c r="S1197" s="11"/>
      <c r="T1197" s="11"/>
    </row>
    <row r="1198" spans="1:20" ht="15.75" customHeight="1" x14ac:dyDescent="0.2">
      <c r="A1198" s="289"/>
      <c r="B1198" s="270"/>
      <c r="C1198" s="270"/>
      <c r="D1198" s="270"/>
      <c r="E1198" s="270"/>
      <c r="F1198" s="270"/>
      <c r="G1198" s="270"/>
      <c r="H1198" s="270"/>
      <c r="I1198" s="290">
        <f t="shared" ca="1" si="1041"/>
        <v>9.1723812959353584E-2</v>
      </c>
      <c r="J1198" s="290">
        <f t="shared" ca="1" si="1042"/>
        <v>3.4955118845347757E-2</v>
      </c>
      <c r="K1198" s="270">
        <f t="shared" ref="K1198:M1198" ca="1" si="1220">RAND()</f>
        <v>0.88898186232366116</v>
      </c>
      <c r="L1198" s="270">
        <f t="shared" ca="1" si="1220"/>
        <v>0.46388391124694051</v>
      </c>
      <c r="M1198" s="270">
        <f t="shared" ca="1" si="1220"/>
        <v>0.4031970722742273</v>
      </c>
      <c r="N1198" s="291">
        <f t="shared" ca="1" si="1044"/>
        <v>3801771.4274696438</v>
      </c>
      <c r="O1198" s="292">
        <f ca="1">(N1198-Assumptions!$C$22)/Assumptions!$C$25</f>
        <v>282.72480802012268</v>
      </c>
      <c r="P1198" s="11"/>
      <c r="Q1198" s="11"/>
      <c r="R1198" s="11"/>
      <c r="S1198" s="11"/>
      <c r="T1198" s="11"/>
    </row>
    <row r="1199" spans="1:20" ht="15.75" customHeight="1" x14ac:dyDescent="0.2">
      <c r="A1199" s="317"/>
      <c r="B1199" s="264"/>
      <c r="C1199" s="264"/>
      <c r="D1199" s="264"/>
      <c r="E1199" s="264"/>
      <c r="F1199" s="264"/>
      <c r="G1199" s="264"/>
      <c r="H1199" s="264"/>
      <c r="I1199" s="286">
        <f t="shared" ca="1" si="1041"/>
        <v>9.3784566342169653E-2</v>
      </c>
      <c r="J1199" s="286">
        <f t="shared" ca="1" si="1042"/>
        <v>4.8759295098663349E-2</v>
      </c>
      <c r="K1199" s="264">
        <f t="shared" ref="K1199:M1199" ca="1" si="1221">RAND()</f>
        <v>0.47417429351387408</v>
      </c>
      <c r="L1199" s="264">
        <f t="shared" ca="1" si="1221"/>
        <v>0.62329699294394536</v>
      </c>
      <c r="M1199" s="264">
        <f t="shared" ca="1" si="1221"/>
        <v>8.5359259500899065E-2</v>
      </c>
      <c r="N1199" s="287">
        <f t="shared" ca="1" si="1044"/>
        <v>2479067.1192981899</v>
      </c>
      <c r="O1199" s="288">
        <f ca="1">(N1199-Assumptions!$C$22)/Assumptions!$C$25</f>
        <v>184.01553129090971</v>
      </c>
      <c r="P1199" s="11"/>
      <c r="Q1199" s="11"/>
      <c r="R1199" s="11"/>
      <c r="S1199" s="11"/>
      <c r="T1199" s="11"/>
    </row>
    <row r="1200" spans="1:20" ht="15.75" customHeight="1" x14ac:dyDescent="0.2">
      <c r="A1200" s="289"/>
      <c r="B1200" s="270"/>
      <c r="C1200" s="270"/>
      <c r="D1200" s="270"/>
      <c r="E1200" s="270"/>
      <c r="F1200" s="270"/>
      <c r="G1200" s="270"/>
      <c r="H1200" s="270"/>
      <c r="I1200" s="290">
        <f t="shared" ca="1" si="1041"/>
        <v>7.0496199807947205E-2</v>
      </c>
      <c r="J1200" s="290">
        <f t="shared" ca="1" si="1042"/>
        <v>3.419569198875546E-2</v>
      </c>
      <c r="K1200" s="270">
        <f t="shared" ref="K1200:M1200" ca="1" si="1222">RAND()</f>
        <v>2.4772065546181055E-2</v>
      </c>
      <c r="L1200" s="270">
        <f t="shared" ca="1" si="1222"/>
        <v>0.53535252276188372</v>
      </c>
      <c r="M1200" s="270">
        <f t="shared" ca="1" si="1222"/>
        <v>0.82872301536063586</v>
      </c>
      <c r="N1200" s="291">
        <f t="shared" ca="1" si="1044"/>
        <v>1103784.5720276162</v>
      </c>
      <c r="O1200" s="292">
        <f ca="1">(N1200-Assumptions!$C$22)/Assumptions!$C$25</f>
        <v>81.382505375195237</v>
      </c>
      <c r="P1200" s="11"/>
      <c r="Q1200" s="11"/>
      <c r="R1200" s="11"/>
      <c r="S1200" s="11"/>
      <c r="T1200" s="11"/>
    </row>
    <row r="1201" spans="1:20" ht="15.75" customHeight="1" x14ac:dyDescent="0.2">
      <c r="A1201" s="317"/>
      <c r="B1201" s="264"/>
      <c r="C1201" s="264"/>
      <c r="D1201" s="264"/>
      <c r="E1201" s="264"/>
      <c r="F1201" s="264"/>
      <c r="G1201" s="264"/>
      <c r="H1201" s="264"/>
      <c r="I1201" s="286">
        <f t="shared" ca="1" si="1041"/>
        <v>8.1704620817233967E-2</v>
      </c>
      <c r="J1201" s="286">
        <f t="shared" ca="1" si="1042"/>
        <v>3.0173275268827078E-2</v>
      </c>
      <c r="K1201" s="264">
        <f t="shared" ref="K1201:M1201" ca="1" si="1223">RAND()</f>
        <v>1.6435788262426976E-2</v>
      </c>
      <c r="L1201" s="264">
        <f t="shared" ca="1" si="1223"/>
        <v>3.9822142313925224E-2</v>
      </c>
      <c r="M1201" s="264">
        <f t="shared" ca="1" si="1223"/>
        <v>0.26781876314562625</v>
      </c>
      <c r="N1201" s="287">
        <f t="shared" ca="1" si="1044"/>
        <v>316725.96244395443</v>
      </c>
      <c r="O1201" s="288">
        <f ca="1">(N1201-Assumptions!$C$22)/Assumptions!$C$25</f>
        <v>22.646788242086153</v>
      </c>
      <c r="P1201" s="11"/>
      <c r="Q1201" s="11"/>
      <c r="R1201" s="11"/>
      <c r="S1201" s="11"/>
      <c r="T1201" s="11"/>
    </row>
    <row r="1202" spans="1:20" ht="15.75" customHeight="1" x14ac:dyDescent="0.2">
      <c r="A1202" s="289"/>
      <c r="B1202" s="270"/>
      <c r="C1202" s="270"/>
      <c r="D1202" s="270"/>
      <c r="E1202" s="270"/>
      <c r="F1202" s="270"/>
      <c r="G1202" s="270"/>
      <c r="H1202" s="270"/>
      <c r="I1202" s="290">
        <f t="shared" ca="1" si="1041"/>
        <v>7.8380558629986621E-2</v>
      </c>
      <c r="J1202" s="290">
        <f t="shared" ca="1" si="1042"/>
        <v>5.1610799912541194E-2</v>
      </c>
      <c r="K1202" s="270">
        <f t="shared" ref="K1202:M1202" ca="1" si="1224">RAND()</f>
        <v>0.72024671642073179</v>
      </c>
      <c r="L1202" s="270">
        <f t="shared" ca="1" si="1224"/>
        <v>0.82830487616751014</v>
      </c>
      <c r="M1202" s="270">
        <f t="shared" ca="1" si="1224"/>
        <v>0.36824282782314344</v>
      </c>
      <c r="N1202" s="291">
        <f t="shared" ca="1" si="1044"/>
        <v>5275533.001119813</v>
      </c>
      <c r="O1202" s="292">
        <f ca="1">(N1202-Assumptions!$C$22)/Assumptions!$C$25</f>
        <v>392.70701500894126</v>
      </c>
      <c r="P1202" s="11"/>
      <c r="Q1202" s="11"/>
      <c r="R1202" s="11"/>
      <c r="S1202" s="11"/>
      <c r="T1202" s="11"/>
    </row>
    <row r="1203" spans="1:20" ht="15.75" customHeight="1" x14ac:dyDescent="0.2">
      <c r="A1203" s="317"/>
      <c r="B1203" s="264"/>
      <c r="C1203" s="264"/>
      <c r="D1203" s="264"/>
      <c r="E1203" s="264"/>
      <c r="F1203" s="264"/>
      <c r="G1203" s="264"/>
      <c r="H1203" s="264"/>
      <c r="I1203" s="286">
        <f t="shared" ca="1" si="1041"/>
        <v>9.0916988400057797E-2</v>
      </c>
      <c r="J1203" s="286">
        <f t="shared" ca="1" si="1042"/>
        <v>2.9188869031131912E-2</v>
      </c>
      <c r="K1203" s="264">
        <f t="shared" ref="K1203:M1203" ca="1" si="1225">RAND()</f>
        <v>0.48510340600891044</v>
      </c>
      <c r="L1203" s="264">
        <f t="shared" ca="1" si="1225"/>
        <v>0.88062866556482911</v>
      </c>
      <c r="M1203" s="264">
        <f t="shared" ca="1" si="1225"/>
        <v>0.16236445632725316</v>
      </c>
      <c r="N1203" s="287">
        <f t="shared" ca="1" si="1044"/>
        <v>2287851.0958976513</v>
      </c>
      <c r="O1203" s="288">
        <f ca="1">(N1203-Assumptions!$C$22)/Assumptions!$C$25</f>
        <v>169.74567879833219</v>
      </c>
      <c r="P1203" s="11"/>
      <c r="Q1203" s="11"/>
      <c r="R1203" s="11"/>
      <c r="S1203" s="11"/>
      <c r="T1203" s="11"/>
    </row>
    <row r="1204" spans="1:20" ht="15.75" customHeight="1" x14ac:dyDescent="0.2">
      <c r="A1204" s="289"/>
      <c r="B1204" s="270"/>
      <c r="C1204" s="270"/>
      <c r="D1204" s="270"/>
      <c r="E1204" s="270"/>
      <c r="F1204" s="270"/>
      <c r="G1204" s="270"/>
      <c r="H1204" s="270"/>
      <c r="I1204" s="290">
        <f t="shared" ca="1" si="1041"/>
        <v>8.1148647870260091E-2</v>
      </c>
      <c r="J1204" s="290">
        <f t="shared" ca="1" si="1042"/>
        <v>4.0430652357828646E-2</v>
      </c>
      <c r="K1204" s="270">
        <f t="shared" ref="K1204:M1204" ca="1" si="1226">RAND()</f>
        <v>7.8634639581774857E-2</v>
      </c>
      <c r="L1204" s="270">
        <f t="shared" ca="1" si="1226"/>
        <v>0.59424813767810236</v>
      </c>
      <c r="M1204" s="270">
        <f t="shared" ca="1" si="1226"/>
        <v>0.19313333438516855</v>
      </c>
      <c r="N1204" s="291">
        <f t="shared" ca="1" si="1044"/>
        <v>954076.13326940197</v>
      </c>
      <c r="O1204" s="292">
        <f ca="1">(N1204-Assumptions!$C$22)/Assumptions!$C$25</f>
        <v>70.21023382607477</v>
      </c>
      <c r="P1204" s="11"/>
      <c r="Q1204" s="11"/>
      <c r="R1204" s="11"/>
      <c r="S1204" s="11"/>
      <c r="T1204" s="11"/>
    </row>
    <row r="1205" spans="1:20" ht="15.75" customHeight="1" x14ac:dyDescent="0.2">
      <c r="A1205" s="317"/>
      <c r="B1205" s="264"/>
      <c r="C1205" s="264"/>
      <c r="D1205" s="264"/>
      <c r="E1205" s="264"/>
      <c r="F1205" s="264"/>
      <c r="G1205" s="264"/>
      <c r="H1205" s="264"/>
      <c r="I1205" s="286">
        <f t="shared" ca="1" si="1041"/>
        <v>7.6961881799900766E-2</v>
      </c>
      <c r="J1205" s="286">
        <f t="shared" ca="1" si="1042"/>
        <v>4.4601072966610797E-2</v>
      </c>
      <c r="K1205" s="264">
        <f t="shared" ref="K1205:M1205" ca="1" si="1227">RAND()</f>
        <v>0.30719864981773515</v>
      </c>
      <c r="L1205" s="264">
        <f t="shared" ca="1" si="1227"/>
        <v>0.13595976704114054</v>
      </c>
      <c r="M1205" s="264">
        <f t="shared" ca="1" si="1227"/>
        <v>0.54783970382127334</v>
      </c>
      <c r="N1205" s="287">
        <f t="shared" ca="1" si="1044"/>
        <v>2753142.4581537805</v>
      </c>
      <c r="O1205" s="288">
        <f ca="1">(N1205-Assumptions!$C$22)/Assumptions!$C$25</f>
        <v>204.46891478759557</v>
      </c>
      <c r="P1205" s="11"/>
      <c r="Q1205" s="11"/>
      <c r="R1205" s="11"/>
      <c r="S1205" s="11"/>
      <c r="T1205" s="11"/>
    </row>
    <row r="1206" spans="1:20" ht="15.75" customHeight="1" x14ac:dyDescent="0.2">
      <c r="A1206" s="289"/>
      <c r="B1206" s="270"/>
      <c r="C1206" s="270"/>
      <c r="D1206" s="270"/>
      <c r="E1206" s="270"/>
      <c r="F1206" s="270"/>
      <c r="G1206" s="270"/>
      <c r="H1206" s="270"/>
      <c r="I1206" s="290">
        <f t="shared" ca="1" si="1041"/>
        <v>0.11323706898075928</v>
      </c>
      <c r="J1206" s="290">
        <f t="shared" ca="1" si="1042"/>
        <v>4.5975047019831967E-2</v>
      </c>
      <c r="K1206" s="270">
        <f t="shared" ref="K1206:M1206" ca="1" si="1228">RAND()</f>
        <v>0.35103864630979864</v>
      </c>
      <c r="L1206" s="270">
        <f t="shared" ca="1" si="1228"/>
        <v>0.92932004041950356</v>
      </c>
      <c r="M1206" s="270">
        <f t="shared" ca="1" si="1228"/>
        <v>0.72910978543674976</v>
      </c>
      <c r="N1206" s="291">
        <f t="shared" ca="1" si="1044"/>
        <v>2117757.0071154688</v>
      </c>
      <c r="O1206" s="292">
        <f ca="1">(N1206-Assumptions!$C$22)/Assumptions!$C$25</f>
        <v>157.05209008324394</v>
      </c>
      <c r="P1206" s="11"/>
      <c r="Q1206" s="11"/>
      <c r="R1206" s="11"/>
      <c r="S1206" s="11"/>
      <c r="T1206" s="11"/>
    </row>
    <row r="1207" spans="1:20" ht="15.75" customHeight="1" x14ac:dyDescent="0.2">
      <c r="A1207" s="317"/>
      <c r="B1207" s="264"/>
      <c r="C1207" s="264"/>
      <c r="D1207" s="264"/>
      <c r="E1207" s="264"/>
      <c r="F1207" s="264"/>
      <c r="G1207" s="264"/>
      <c r="H1207" s="264"/>
      <c r="I1207" s="286">
        <f t="shared" ca="1" si="1041"/>
        <v>0.11340760038928907</v>
      </c>
      <c r="J1207" s="286">
        <f t="shared" ca="1" si="1042"/>
        <v>4.323801446665633E-2</v>
      </c>
      <c r="K1207" s="264">
        <f t="shared" ref="K1207:M1207" ca="1" si="1229">RAND()</f>
        <v>0.70409333792522866</v>
      </c>
      <c r="L1207" s="264">
        <f t="shared" ca="1" si="1229"/>
        <v>0.28854429124548409</v>
      </c>
      <c r="M1207" s="264">
        <f t="shared" ca="1" si="1229"/>
        <v>0.78099036820102019</v>
      </c>
      <c r="N1207" s="287">
        <f t="shared" ca="1" si="1044"/>
        <v>1287078.8442918349</v>
      </c>
      <c r="O1207" s="288">
        <f ca="1">(N1207-Assumptions!$C$22)/Assumptions!$C$25</f>
        <v>95.061182409838423</v>
      </c>
      <c r="P1207" s="11"/>
      <c r="Q1207" s="11"/>
      <c r="R1207" s="11"/>
      <c r="S1207" s="11"/>
      <c r="T1207" s="11"/>
    </row>
    <row r="1208" spans="1:20" ht="15.75" customHeight="1" x14ac:dyDescent="0.2">
      <c r="A1208" s="289"/>
      <c r="B1208" s="270"/>
      <c r="C1208" s="270"/>
      <c r="D1208" s="270"/>
      <c r="E1208" s="270"/>
      <c r="F1208" s="270"/>
      <c r="G1208" s="270"/>
      <c r="H1208" s="270"/>
      <c r="I1208" s="290">
        <f t="shared" ca="1" si="1041"/>
        <v>8.8941506779585372E-2</v>
      </c>
      <c r="J1208" s="290">
        <f t="shared" ca="1" si="1042"/>
        <v>2.9741701762739305E-2</v>
      </c>
      <c r="K1208" s="270">
        <f t="shared" ref="K1208:M1208" ca="1" si="1230">RAND()</f>
        <v>4.4572488342764505E-3</v>
      </c>
      <c r="L1208" s="270">
        <f t="shared" ca="1" si="1230"/>
        <v>0.63948520825331645</v>
      </c>
      <c r="M1208" s="270">
        <f t="shared" ca="1" si="1230"/>
        <v>1.7141035047437136E-2</v>
      </c>
      <c r="N1208" s="291">
        <f t="shared" ca="1" si="1044"/>
        <v>656219.52136373986</v>
      </c>
      <c r="O1208" s="292">
        <f ca="1">(N1208-Assumptions!$C$22)/Assumptions!$C$25</f>
        <v>47.982128459980586</v>
      </c>
      <c r="P1208" s="11"/>
      <c r="Q1208" s="11"/>
      <c r="R1208" s="11"/>
      <c r="S1208" s="11"/>
      <c r="T1208" s="11"/>
    </row>
    <row r="1209" spans="1:20" ht="15.75" customHeight="1" x14ac:dyDescent="0.2">
      <c r="A1209" s="317"/>
      <c r="B1209" s="264"/>
      <c r="C1209" s="264"/>
      <c r="D1209" s="264"/>
      <c r="E1209" s="264"/>
      <c r="F1209" s="264"/>
      <c r="G1209" s="264"/>
      <c r="H1209" s="264"/>
      <c r="I1209" s="286">
        <f t="shared" ca="1" si="1041"/>
        <v>8.0298805129059792E-2</v>
      </c>
      <c r="J1209" s="286">
        <f t="shared" ca="1" si="1042"/>
        <v>4.9764258284649969E-2</v>
      </c>
      <c r="K1209" s="264">
        <f t="shared" ref="K1209:M1209" ca="1" si="1231">RAND()</f>
        <v>0.48404314636475887</v>
      </c>
      <c r="L1209" s="264">
        <f t="shared" ca="1" si="1231"/>
        <v>0.48670069924351478</v>
      </c>
      <c r="M1209" s="264">
        <f t="shared" ca="1" si="1231"/>
        <v>7.9128710362724286E-2</v>
      </c>
      <c r="N1209" s="287">
        <f t="shared" ca="1" si="1044"/>
        <v>3655553.4963733703</v>
      </c>
      <c r="O1209" s="288">
        <f ca="1">(N1209-Assumptions!$C$22)/Assumptions!$C$25</f>
        <v>271.8130221174157</v>
      </c>
      <c r="P1209" s="11"/>
      <c r="Q1209" s="11"/>
      <c r="R1209" s="11"/>
      <c r="S1209" s="11"/>
      <c r="T1209" s="11"/>
    </row>
    <row r="1210" spans="1:20" ht="15.75" customHeight="1" x14ac:dyDescent="0.2">
      <c r="A1210" s="289"/>
      <c r="B1210" s="270"/>
      <c r="C1210" s="270"/>
      <c r="D1210" s="270"/>
      <c r="E1210" s="270"/>
      <c r="F1210" s="270"/>
      <c r="G1210" s="270"/>
      <c r="H1210" s="270"/>
      <c r="I1210" s="290">
        <f t="shared" ca="1" si="1041"/>
        <v>7.7144009910156408E-2</v>
      </c>
      <c r="J1210" s="290">
        <f t="shared" ca="1" si="1042"/>
        <v>3.7183262882688174E-2</v>
      </c>
      <c r="K1210" s="270">
        <f t="shared" ref="K1210:M1210" ca="1" si="1232">RAND()</f>
        <v>0.61225571673458945</v>
      </c>
      <c r="L1210" s="270">
        <f t="shared" ca="1" si="1232"/>
        <v>0.14536121083204512</v>
      </c>
      <c r="M1210" s="270">
        <f t="shared" ca="1" si="1232"/>
        <v>0.92734757625768627</v>
      </c>
      <c r="N1210" s="291">
        <f t="shared" ca="1" si="1044"/>
        <v>2323056.3284806642</v>
      </c>
      <c r="O1210" s="292">
        <f ca="1">(N1210-Assumptions!$C$22)/Assumptions!$C$25</f>
        <v>172.3729349612436</v>
      </c>
      <c r="P1210" s="11"/>
      <c r="Q1210" s="11"/>
      <c r="R1210" s="11"/>
      <c r="S1210" s="11"/>
      <c r="T1210" s="11"/>
    </row>
    <row r="1211" spans="1:20" ht="15.75" customHeight="1" x14ac:dyDescent="0.2">
      <c r="A1211" s="317"/>
      <c r="B1211" s="264"/>
      <c r="C1211" s="264"/>
      <c r="D1211" s="264"/>
      <c r="E1211" s="264"/>
      <c r="F1211" s="264"/>
      <c r="G1211" s="264"/>
      <c r="H1211" s="264"/>
      <c r="I1211" s="286">
        <f t="shared" ca="1" si="1041"/>
        <v>0.10395651396958444</v>
      </c>
      <c r="J1211" s="286">
        <f t="shared" ca="1" si="1042"/>
        <v>3.4695977696613957E-2</v>
      </c>
      <c r="K1211" s="264">
        <f t="shared" ref="K1211:M1211" ca="1" si="1233">RAND()</f>
        <v>0.49416832247028519</v>
      </c>
      <c r="L1211" s="264">
        <f t="shared" ca="1" si="1233"/>
        <v>0.36033288329916613</v>
      </c>
      <c r="M1211" s="264">
        <f t="shared" ca="1" si="1233"/>
        <v>0.21871036015593759</v>
      </c>
      <c r="N1211" s="287">
        <f t="shared" ca="1" si="1044"/>
        <v>1611605.6196466342</v>
      </c>
      <c r="O1211" s="288">
        <f ca="1">(N1211-Assumptions!$C$22)/Assumptions!$C$25</f>
        <v>119.27959848109211</v>
      </c>
      <c r="P1211" s="11"/>
      <c r="Q1211" s="11"/>
      <c r="R1211" s="11"/>
      <c r="S1211" s="11"/>
      <c r="T1211" s="11"/>
    </row>
    <row r="1212" spans="1:20" ht="15.75" customHeight="1" x14ac:dyDescent="0.2">
      <c r="A1212" s="289"/>
      <c r="B1212" s="270"/>
      <c r="C1212" s="270"/>
      <c r="D1212" s="270"/>
      <c r="E1212" s="270"/>
      <c r="F1212" s="270"/>
      <c r="G1212" s="270"/>
      <c r="H1212" s="270"/>
      <c r="I1212" s="290">
        <f t="shared" ca="1" si="1041"/>
        <v>9.6559728239944922E-2</v>
      </c>
      <c r="J1212" s="290">
        <f t="shared" ca="1" si="1042"/>
        <v>2.7250816209346038E-2</v>
      </c>
      <c r="K1212" s="270">
        <f t="shared" ref="K1212:M1212" ca="1" si="1234">RAND()</f>
        <v>0.24989366147030778</v>
      </c>
      <c r="L1212" s="270">
        <f t="shared" ca="1" si="1234"/>
        <v>0.84064128681773176</v>
      </c>
      <c r="M1212" s="270">
        <f t="shared" ca="1" si="1234"/>
        <v>0.88700737225549675</v>
      </c>
      <c r="N1212" s="291">
        <f t="shared" ca="1" si="1044"/>
        <v>2055213.5958738052</v>
      </c>
      <c r="O1212" s="292">
        <f ca="1">(N1212-Assumptions!$C$22)/Assumptions!$C$25</f>
        <v>152.38467133386607</v>
      </c>
      <c r="P1212" s="11"/>
      <c r="Q1212" s="11"/>
      <c r="R1212" s="11"/>
      <c r="S1212" s="11"/>
      <c r="T1212" s="11"/>
    </row>
    <row r="1213" spans="1:20" ht="15.75" customHeight="1" x14ac:dyDescent="0.2">
      <c r="A1213" s="317"/>
      <c r="B1213" s="264"/>
      <c r="C1213" s="264"/>
      <c r="D1213" s="264"/>
      <c r="E1213" s="264"/>
      <c r="F1213" s="264"/>
      <c r="G1213" s="264"/>
      <c r="H1213" s="264"/>
      <c r="I1213" s="286">
        <f t="shared" ca="1" si="1041"/>
        <v>9.4085823057362974E-2</v>
      </c>
      <c r="J1213" s="286">
        <f t="shared" ca="1" si="1042"/>
        <v>3.3776648030661646E-2</v>
      </c>
      <c r="K1213" s="264">
        <f t="shared" ref="K1213:M1213" ca="1" si="1235">RAND()</f>
        <v>0.99935739807884894</v>
      </c>
      <c r="L1213" s="264">
        <f t="shared" ca="1" si="1235"/>
        <v>0.31098066440698058</v>
      </c>
      <c r="M1213" s="264">
        <f t="shared" ca="1" si="1235"/>
        <v>0.19781450742871087</v>
      </c>
      <c r="N1213" s="287">
        <f t="shared" ca="1" si="1044"/>
        <v>3578586.4947056309</v>
      </c>
      <c r="O1213" s="288">
        <f ca="1">(N1213-Assumptions!$C$22)/Assumptions!$C$25</f>
        <v>266.06921602280829</v>
      </c>
      <c r="P1213" s="11"/>
      <c r="Q1213" s="11"/>
      <c r="R1213" s="11"/>
      <c r="S1213" s="11"/>
      <c r="T1213" s="11"/>
    </row>
    <row r="1214" spans="1:20" ht="15.75" customHeight="1" x14ac:dyDescent="0.2">
      <c r="A1214" s="289"/>
      <c r="B1214" s="270"/>
      <c r="C1214" s="270"/>
      <c r="D1214" s="270"/>
      <c r="E1214" s="270"/>
      <c r="F1214" s="270"/>
      <c r="G1214" s="270"/>
      <c r="H1214" s="270"/>
      <c r="I1214" s="290">
        <f t="shared" ca="1" si="1041"/>
        <v>6.8455289308197637E-2</v>
      </c>
      <c r="J1214" s="290">
        <f t="shared" ca="1" si="1042"/>
        <v>3.7599937022312402E-2</v>
      </c>
      <c r="K1214" s="270">
        <f t="shared" ref="K1214:M1214" ca="1" si="1236">RAND()</f>
        <v>0.17350208799631961</v>
      </c>
      <c r="L1214" s="270">
        <f t="shared" ca="1" si="1236"/>
        <v>0.32547638757100006</v>
      </c>
      <c r="M1214" s="270">
        <f t="shared" ca="1" si="1236"/>
        <v>0.33028526690158611</v>
      </c>
      <c r="N1214" s="291">
        <f t="shared" ca="1" si="1044"/>
        <v>1259038.2165480079</v>
      </c>
      <c r="O1214" s="292">
        <f ca="1">(N1214-Assumptions!$C$22)/Assumptions!$C$25</f>
        <v>92.96859824985134</v>
      </c>
      <c r="P1214" s="11"/>
      <c r="Q1214" s="11"/>
      <c r="R1214" s="11"/>
      <c r="S1214" s="11"/>
      <c r="T1214" s="11"/>
    </row>
    <row r="1215" spans="1:20" ht="15.75" customHeight="1" x14ac:dyDescent="0.2">
      <c r="A1215" s="317"/>
      <c r="B1215" s="264"/>
      <c r="C1215" s="264"/>
      <c r="D1215" s="264"/>
      <c r="E1215" s="264"/>
      <c r="F1215" s="264"/>
      <c r="G1215" s="264"/>
      <c r="H1215" s="264"/>
      <c r="I1215" s="286">
        <f t="shared" ca="1" si="1041"/>
        <v>7.1850938322807145E-2</v>
      </c>
      <c r="J1215" s="286">
        <f t="shared" ca="1" si="1042"/>
        <v>3.0291548688213519E-2</v>
      </c>
      <c r="K1215" s="264">
        <f t="shared" ref="K1215:M1215" ca="1" si="1237">RAND()</f>
        <v>0.61376304114703839</v>
      </c>
      <c r="L1215" s="264">
        <f t="shared" ca="1" si="1237"/>
        <v>0.73543079002684109</v>
      </c>
      <c r="M1215" s="264">
        <f t="shared" ca="1" si="1237"/>
        <v>0.8472524434176637</v>
      </c>
      <c r="N1215" s="287">
        <f t="shared" ca="1" si="1044"/>
        <v>2715163.606684485</v>
      </c>
      <c r="O1215" s="288">
        <f ca="1">(N1215-Assumptions!$C$22)/Assumptions!$C$25</f>
        <v>201.6346721406332</v>
      </c>
      <c r="P1215" s="11"/>
      <c r="Q1215" s="11"/>
      <c r="R1215" s="11"/>
      <c r="S1215" s="11"/>
      <c r="T1215" s="11"/>
    </row>
    <row r="1216" spans="1:20" ht="15.75" customHeight="1" x14ac:dyDescent="0.2">
      <c r="A1216" s="289"/>
      <c r="B1216" s="270"/>
      <c r="C1216" s="270"/>
      <c r="D1216" s="270"/>
      <c r="E1216" s="270"/>
      <c r="F1216" s="270"/>
      <c r="G1216" s="270"/>
      <c r="H1216" s="270"/>
      <c r="I1216" s="290">
        <f t="shared" ca="1" si="1041"/>
        <v>0.10891710349638015</v>
      </c>
      <c r="J1216" s="290">
        <f t="shared" ca="1" si="1042"/>
        <v>3.9207511931783248E-2</v>
      </c>
      <c r="K1216" s="270">
        <f t="shared" ref="K1216:M1216" ca="1" si="1238">RAND()</f>
        <v>8.8552325253456687E-2</v>
      </c>
      <c r="L1216" s="270">
        <f t="shared" ca="1" si="1238"/>
        <v>0.38530201952031429</v>
      </c>
      <c r="M1216" s="270">
        <f t="shared" ca="1" si="1238"/>
        <v>0.57237945301655768</v>
      </c>
      <c r="N1216" s="291">
        <f t="shared" ca="1" si="1044"/>
        <v>557284.39718345797</v>
      </c>
      <c r="O1216" s="292">
        <f ca="1">(N1216-Assumptions!$C$22)/Assumptions!$C$25</f>
        <v>40.598910237571488</v>
      </c>
      <c r="P1216" s="11"/>
      <c r="Q1216" s="11"/>
      <c r="R1216" s="11"/>
      <c r="S1216" s="11"/>
      <c r="T1216" s="11"/>
    </row>
    <row r="1217" spans="1:20" ht="15.75" customHeight="1" x14ac:dyDescent="0.2">
      <c r="A1217" s="317"/>
      <c r="B1217" s="264"/>
      <c r="C1217" s="264"/>
      <c r="D1217" s="264"/>
      <c r="E1217" s="264"/>
      <c r="F1217" s="264"/>
      <c r="G1217" s="264"/>
      <c r="H1217" s="264"/>
      <c r="I1217" s="286">
        <f t="shared" ca="1" si="1041"/>
        <v>0.10230309013964674</v>
      </c>
      <c r="J1217" s="286">
        <f t="shared" ca="1" si="1042"/>
        <v>5.5E-2</v>
      </c>
      <c r="K1217" s="264">
        <f t="shared" ref="K1217:M1217" ca="1" si="1239">RAND()</f>
        <v>0.21081921531109793</v>
      </c>
      <c r="L1217" s="264">
        <f t="shared" ca="1" si="1239"/>
        <v>0.27234468904943965</v>
      </c>
      <c r="M1217" s="264">
        <f t="shared" ca="1" si="1239"/>
        <v>0.28090536617259665</v>
      </c>
      <c r="N1217" s="287">
        <f t="shared" ca="1" si="1044"/>
        <v>1883469.2726438839</v>
      </c>
      <c r="O1217" s="288">
        <f ca="1">(N1217-Assumptions!$C$22)/Assumptions!$C$25</f>
        <v>139.56793079431969</v>
      </c>
      <c r="P1217" s="11"/>
      <c r="Q1217" s="11"/>
      <c r="R1217" s="11"/>
      <c r="S1217" s="11"/>
      <c r="T1217" s="11"/>
    </row>
    <row r="1218" spans="1:20" ht="15.75" customHeight="1" x14ac:dyDescent="0.2">
      <c r="A1218" s="289"/>
      <c r="B1218" s="270"/>
      <c r="C1218" s="270"/>
      <c r="D1218" s="270"/>
      <c r="E1218" s="270"/>
      <c r="F1218" s="270"/>
      <c r="G1218" s="270"/>
      <c r="H1218" s="270"/>
      <c r="I1218" s="290">
        <f t="shared" ca="1" si="1041"/>
        <v>6.6627542345418733E-2</v>
      </c>
      <c r="J1218" s="290">
        <f t="shared" ca="1" si="1042"/>
        <v>5.3466167146440681E-2</v>
      </c>
      <c r="K1218" s="270">
        <f t="shared" ref="K1218:M1218" ca="1" si="1240">RAND()</f>
        <v>0.60962812036435676</v>
      </c>
      <c r="L1218" s="270">
        <f t="shared" ca="1" si="1240"/>
        <v>0.94201396168232809</v>
      </c>
      <c r="M1218" s="270">
        <f t="shared" ca="1" si="1240"/>
        <v>0.92499391211527149</v>
      </c>
      <c r="N1218" s="291">
        <f t="shared" ca="1" si="1044"/>
        <v>5798475.8015897833</v>
      </c>
      <c r="O1218" s="292">
        <f ca="1">(N1218-Assumptions!$C$22)/Assumptions!$C$25</f>
        <v>431.73259713356589</v>
      </c>
      <c r="P1218" s="11"/>
      <c r="Q1218" s="11"/>
      <c r="R1218" s="11"/>
      <c r="S1218" s="11"/>
      <c r="T1218" s="11"/>
    </row>
    <row r="1219" spans="1:20" ht="15.75" customHeight="1" x14ac:dyDescent="0.2">
      <c r="A1219" s="317"/>
      <c r="B1219" s="264"/>
      <c r="C1219" s="264"/>
      <c r="D1219" s="264"/>
      <c r="E1219" s="264"/>
      <c r="F1219" s="264"/>
      <c r="G1219" s="264"/>
      <c r="H1219" s="264"/>
      <c r="I1219" s="286">
        <f t="shared" ca="1" si="1041"/>
        <v>9.012240588833606E-2</v>
      </c>
      <c r="J1219" s="286">
        <f t="shared" ca="1" si="1042"/>
        <v>4.6611453818339636E-2</v>
      </c>
      <c r="K1219" s="264">
        <f t="shared" ref="K1219:M1219" ca="1" si="1241">RAND()</f>
        <v>0.47040062825066975</v>
      </c>
      <c r="L1219" s="264">
        <f t="shared" ca="1" si="1241"/>
        <v>0.93591632605454766</v>
      </c>
      <c r="M1219" s="264">
        <f t="shared" ca="1" si="1241"/>
        <v>0.82288859433813055</v>
      </c>
      <c r="N1219" s="287">
        <f t="shared" ca="1" si="1044"/>
        <v>3273764.6855292101</v>
      </c>
      <c r="O1219" s="288">
        <f ca="1">(N1219-Assumptions!$C$22)/Assumptions!$C$25</f>
        <v>243.3213198156127</v>
      </c>
      <c r="P1219" s="11"/>
      <c r="Q1219" s="11"/>
      <c r="R1219" s="11"/>
      <c r="S1219" s="11"/>
      <c r="T1219" s="11"/>
    </row>
    <row r="1220" spans="1:20" ht="15.75" customHeight="1" x14ac:dyDescent="0.2">
      <c r="A1220" s="289"/>
      <c r="B1220" s="270"/>
      <c r="C1220" s="270"/>
      <c r="D1220" s="270"/>
      <c r="E1220" s="270"/>
      <c r="F1220" s="270"/>
      <c r="G1220" s="270"/>
      <c r="H1220" s="270"/>
      <c r="I1220" s="290">
        <f t="shared" ca="1" si="1041"/>
        <v>6.54273254869598E-2</v>
      </c>
      <c r="J1220" s="290">
        <f t="shared" ca="1" si="1042"/>
        <v>2.9803664069592034E-2</v>
      </c>
      <c r="K1220" s="270">
        <f t="shared" ref="K1220:M1220" ca="1" si="1242">RAND()</f>
        <v>6.0487255985487764E-2</v>
      </c>
      <c r="L1220" s="270">
        <f t="shared" ca="1" si="1242"/>
        <v>0.17349609796245025</v>
      </c>
      <c r="M1220" s="270">
        <f t="shared" ca="1" si="1242"/>
        <v>0.85220935270850018</v>
      </c>
      <c r="N1220" s="291">
        <f t="shared" ca="1" si="1044"/>
        <v>492402.7203141299</v>
      </c>
      <c r="O1220" s="292">
        <f ca="1">(N1220-Assumptions!$C$22)/Assumptions!$C$25</f>
        <v>35.756994053293276</v>
      </c>
      <c r="P1220" s="11"/>
      <c r="Q1220" s="11"/>
      <c r="R1220" s="11"/>
      <c r="S1220" s="11"/>
      <c r="T1220" s="11"/>
    </row>
    <row r="1221" spans="1:20" ht="15.75" customHeight="1" x14ac:dyDescent="0.2">
      <c r="A1221" s="317"/>
      <c r="B1221" s="264"/>
      <c r="C1221" s="264"/>
      <c r="D1221" s="264"/>
      <c r="E1221" s="264"/>
      <c r="F1221" s="264"/>
      <c r="G1221" s="264"/>
      <c r="H1221" s="264"/>
      <c r="I1221" s="286">
        <f t="shared" ca="1" si="1041"/>
        <v>9.8971327263446887E-2</v>
      </c>
      <c r="J1221" s="286">
        <f t="shared" ca="1" si="1042"/>
        <v>5.0451520909148416E-2</v>
      </c>
      <c r="K1221" s="264">
        <f t="shared" ref="K1221:M1221" ca="1" si="1243">RAND()</f>
        <v>0.81220297305268452</v>
      </c>
      <c r="L1221" s="264">
        <f t="shared" ca="1" si="1243"/>
        <v>0.49283195122707257</v>
      </c>
      <c r="M1221" s="264">
        <f t="shared" ca="1" si="1243"/>
        <v>3.7232503384246995E-2</v>
      </c>
      <c r="N1221" s="287">
        <f t="shared" ca="1" si="1044"/>
        <v>4448113.3680013418</v>
      </c>
      <c r="O1221" s="288">
        <f ca="1">(N1221-Assumptions!$C$22)/Assumptions!$C$25</f>
        <v>330.95928119412997</v>
      </c>
      <c r="P1221" s="11"/>
      <c r="Q1221" s="11"/>
      <c r="R1221" s="11"/>
      <c r="S1221" s="11"/>
      <c r="T1221" s="11"/>
    </row>
    <row r="1222" spans="1:20" ht="15.75" customHeight="1" x14ac:dyDescent="0.2">
      <c r="A1222" s="289"/>
      <c r="B1222" s="270"/>
      <c r="C1222" s="270"/>
      <c r="D1222" s="270"/>
      <c r="E1222" s="270"/>
      <c r="F1222" s="270"/>
      <c r="G1222" s="270"/>
      <c r="H1222" s="270"/>
      <c r="I1222" s="290">
        <f t="shared" ca="1" si="1041"/>
        <v>8.4515523784616076E-2</v>
      </c>
      <c r="J1222" s="290">
        <f t="shared" ca="1" si="1042"/>
        <v>2.6893874714505366E-2</v>
      </c>
      <c r="K1222" s="270">
        <f t="shared" ref="K1222:M1222" ca="1" si="1244">RAND()</f>
        <v>0.13730759179781893</v>
      </c>
      <c r="L1222" s="270">
        <f t="shared" ca="1" si="1244"/>
        <v>0.78246197068366508</v>
      </c>
      <c r="M1222" s="270">
        <f t="shared" ca="1" si="1244"/>
        <v>5.4874351775877406E-2</v>
      </c>
      <c r="N1222" s="291">
        <f t="shared" ca="1" si="1044"/>
        <v>674192.22358099045</v>
      </c>
      <c r="O1222" s="292">
        <f ca="1">(N1222-Assumptions!$C$22)/Assumptions!$C$25</f>
        <v>49.323374894103765</v>
      </c>
      <c r="P1222" s="11"/>
      <c r="Q1222" s="11"/>
      <c r="R1222" s="11"/>
      <c r="S1222" s="11"/>
      <c r="T1222" s="11"/>
    </row>
    <row r="1223" spans="1:20" ht="15.75" customHeight="1" x14ac:dyDescent="0.2">
      <c r="A1223" s="317"/>
      <c r="B1223" s="264"/>
      <c r="C1223" s="264"/>
      <c r="D1223" s="264"/>
      <c r="E1223" s="264"/>
      <c r="F1223" s="264"/>
      <c r="G1223" s="264"/>
      <c r="H1223" s="264"/>
      <c r="I1223" s="286">
        <f t="shared" ca="1" si="1041"/>
        <v>7.2208741732071535E-2</v>
      </c>
      <c r="J1223" s="286">
        <f t="shared" ca="1" si="1042"/>
        <v>3.052837217276913E-2</v>
      </c>
      <c r="K1223" s="264">
        <f t="shared" ref="K1223:M1223" ca="1" si="1245">RAND()</f>
        <v>0.37626016784477467</v>
      </c>
      <c r="L1223" s="264">
        <f t="shared" ca="1" si="1245"/>
        <v>9.4481392423465982E-2</v>
      </c>
      <c r="M1223" s="264">
        <f t="shared" ca="1" si="1245"/>
        <v>0.92363746072568909</v>
      </c>
      <c r="N1223" s="287">
        <f t="shared" ca="1" si="1044"/>
        <v>2227213.1282544383</v>
      </c>
      <c r="O1223" s="288">
        <f ca="1">(N1223-Assumptions!$C$22)/Assumptions!$C$25</f>
        <v>165.22045733242078</v>
      </c>
      <c r="P1223" s="11"/>
      <c r="Q1223" s="11"/>
      <c r="R1223" s="11"/>
      <c r="S1223" s="11"/>
      <c r="T1223" s="11"/>
    </row>
    <row r="1224" spans="1:20" ht="15.75" customHeight="1" x14ac:dyDescent="0.2">
      <c r="A1224" s="289"/>
      <c r="B1224" s="270"/>
      <c r="C1224" s="270"/>
      <c r="D1224" s="270"/>
      <c r="E1224" s="270"/>
      <c r="F1224" s="270"/>
      <c r="G1224" s="270"/>
      <c r="H1224" s="270"/>
      <c r="I1224" s="290">
        <f t="shared" ca="1" si="1041"/>
        <v>0.10759228321429555</v>
      </c>
      <c r="J1224" s="290">
        <f t="shared" ca="1" si="1042"/>
        <v>3.5648787687775838E-2</v>
      </c>
      <c r="K1224" s="270">
        <f t="shared" ref="K1224:M1224" ca="1" si="1246">RAND()</f>
        <v>0.98394064178965268</v>
      </c>
      <c r="L1224" s="270">
        <f t="shared" ca="1" si="1246"/>
        <v>0.94200546601350588</v>
      </c>
      <c r="M1224" s="270">
        <f t="shared" ca="1" si="1246"/>
        <v>0.32917402337405222</v>
      </c>
      <c r="N1224" s="291">
        <f t="shared" ca="1" si="1044"/>
        <v>3411367.1226269836</v>
      </c>
      <c r="O1224" s="292">
        <f ca="1">(N1224-Assumptions!$C$22)/Assumptions!$C$25</f>
        <v>253.59015840499876</v>
      </c>
      <c r="P1224" s="11"/>
      <c r="Q1224" s="11"/>
      <c r="R1224" s="11"/>
      <c r="S1224" s="11"/>
      <c r="T1224" s="11"/>
    </row>
    <row r="1225" spans="1:20" ht="15.75" customHeight="1" x14ac:dyDescent="0.2">
      <c r="A1225" s="317"/>
      <c r="B1225" s="264"/>
      <c r="C1225" s="264"/>
      <c r="D1225" s="264"/>
      <c r="E1225" s="264"/>
      <c r="F1225" s="264"/>
      <c r="G1225" s="264"/>
      <c r="H1225" s="264"/>
      <c r="I1225" s="286">
        <f t="shared" ca="1" si="1041"/>
        <v>9.4633741983512223E-2</v>
      </c>
      <c r="J1225" s="286">
        <f t="shared" ca="1" si="1042"/>
        <v>5.5E-2</v>
      </c>
      <c r="K1225" s="264">
        <f t="shared" ref="K1225:M1225" ca="1" si="1247">RAND()</f>
        <v>0.24437621462777726</v>
      </c>
      <c r="L1225" s="264">
        <f t="shared" ca="1" si="1247"/>
        <v>0.41304342236925862</v>
      </c>
      <c r="M1225" s="264">
        <f t="shared" ca="1" si="1247"/>
        <v>2.1139772990745542E-2</v>
      </c>
      <c r="N1225" s="287">
        <f t="shared" ca="1" si="1044"/>
        <v>2816304.0856372681</v>
      </c>
      <c r="O1225" s="288">
        <f ca="1">(N1225-Assumptions!$C$22)/Assumptions!$C$25</f>
        <v>209.18246907740806</v>
      </c>
      <c r="P1225" s="11"/>
      <c r="Q1225" s="11"/>
      <c r="R1225" s="11"/>
      <c r="S1225" s="11"/>
      <c r="T1225" s="11"/>
    </row>
    <row r="1226" spans="1:20" ht="15.75" customHeight="1" x14ac:dyDescent="0.2">
      <c r="A1226" s="289"/>
      <c r="B1226" s="270"/>
      <c r="C1226" s="270"/>
      <c r="D1226" s="270"/>
      <c r="E1226" s="270"/>
      <c r="F1226" s="270"/>
      <c r="G1226" s="270"/>
      <c r="H1226" s="270"/>
      <c r="I1226" s="290">
        <f t="shared" ca="1" si="1041"/>
        <v>0.10108916728303229</v>
      </c>
      <c r="J1226" s="290">
        <f t="shared" ca="1" si="1042"/>
        <v>5.1379074543346379E-2</v>
      </c>
      <c r="K1226" s="270">
        <f t="shared" ref="K1226:M1226" ca="1" si="1248">RAND()</f>
        <v>0.26330483060631538</v>
      </c>
      <c r="L1226" s="270">
        <f t="shared" ca="1" si="1248"/>
        <v>0.48999987447122484</v>
      </c>
      <c r="M1226" s="270">
        <f t="shared" ca="1" si="1248"/>
        <v>0.42822056451158663</v>
      </c>
      <c r="N1226" s="291">
        <f t="shared" ca="1" si="1044"/>
        <v>2245432.7345912745</v>
      </c>
      <c r="O1226" s="292">
        <f ca="1">(N1226-Assumptions!$C$22)/Assumptions!$C$25</f>
        <v>166.58012944711004</v>
      </c>
      <c r="P1226" s="11"/>
      <c r="Q1226" s="11"/>
      <c r="R1226" s="11"/>
      <c r="S1226" s="11"/>
      <c r="T1226" s="11"/>
    </row>
    <row r="1227" spans="1:20" ht="15.75" customHeight="1" x14ac:dyDescent="0.2">
      <c r="A1227" s="317"/>
      <c r="B1227" s="264"/>
      <c r="C1227" s="264"/>
      <c r="D1227" s="264"/>
      <c r="E1227" s="264"/>
      <c r="F1227" s="264"/>
      <c r="G1227" s="264"/>
      <c r="H1227" s="264"/>
      <c r="I1227" s="286">
        <f t="shared" ca="1" si="1041"/>
        <v>9.8778679053947646E-2</v>
      </c>
      <c r="J1227" s="286">
        <f t="shared" ca="1" si="1042"/>
        <v>3.3150189456431681E-2</v>
      </c>
      <c r="K1227" s="264">
        <f t="shared" ref="K1227:M1227" ca="1" si="1249">RAND()</f>
        <v>0.73168700393603692</v>
      </c>
      <c r="L1227" s="264">
        <f t="shared" ca="1" si="1249"/>
        <v>0.4316547080441423</v>
      </c>
      <c r="M1227" s="264">
        <f t="shared" ca="1" si="1249"/>
        <v>0.74317374861802188</v>
      </c>
      <c r="N1227" s="287">
        <f t="shared" ca="1" si="1044"/>
        <v>1719383.5016452984</v>
      </c>
      <c r="O1227" s="288">
        <f ca="1">(N1227-Assumptions!$C$22)/Assumptions!$C$25</f>
        <v>127.32272400338049</v>
      </c>
      <c r="P1227" s="11"/>
      <c r="Q1227" s="11"/>
      <c r="R1227" s="11"/>
      <c r="S1227" s="11"/>
      <c r="T1227" s="11"/>
    </row>
    <row r="1228" spans="1:20" ht="15.75" customHeight="1" x14ac:dyDescent="0.2">
      <c r="A1228" s="289"/>
      <c r="B1228" s="270"/>
      <c r="C1228" s="270"/>
      <c r="D1228" s="270"/>
      <c r="E1228" s="270"/>
      <c r="F1228" s="270"/>
      <c r="G1228" s="270"/>
      <c r="H1228" s="270"/>
      <c r="I1228" s="290">
        <f t="shared" ca="1" si="1041"/>
        <v>7.5453953589415451E-2</v>
      </c>
      <c r="J1228" s="290">
        <f t="shared" ca="1" si="1042"/>
        <v>4.3490249740185498E-2</v>
      </c>
      <c r="K1228" s="270">
        <f t="shared" ref="K1228:M1228" ca="1" si="1250">RAND()</f>
        <v>0.98816784900253696</v>
      </c>
      <c r="L1228" s="270">
        <f t="shared" ca="1" si="1250"/>
        <v>0.60161053822334187</v>
      </c>
      <c r="M1228" s="270">
        <f t="shared" ca="1" si="1250"/>
        <v>0.31063448594220677</v>
      </c>
      <c r="N1228" s="291">
        <f t="shared" ca="1" si="1044"/>
        <v>6752083.5593835879</v>
      </c>
      <c r="O1228" s="292">
        <f ca="1">(N1228-Assumptions!$C$22)/Assumptions!$C$25</f>
        <v>502.89735517787972</v>
      </c>
      <c r="P1228" s="11"/>
      <c r="Q1228" s="11"/>
      <c r="R1228" s="11"/>
      <c r="S1228" s="11"/>
      <c r="T1228" s="11"/>
    </row>
    <row r="1229" spans="1:20" ht="15.75" customHeight="1" x14ac:dyDescent="0.2">
      <c r="A1229" s="317"/>
      <c r="B1229" s="264"/>
      <c r="C1229" s="264"/>
      <c r="D1229" s="264"/>
      <c r="E1229" s="264"/>
      <c r="F1229" s="264"/>
      <c r="G1229" s="264"/>
      <c r="H1229" s="264"/>
      <c r="I1229" s="286">
        <f t="shared" ca="1" si="1041"/>
        <v>7.3376274194688687E-2</v>
      </c>
      <c r="J1229" s="286">
        <f t="shared" ca="1" si="1042"/>
        <v>4.8020460445042233E-2</v>
      </c>
      <c r="K1229" s="264">
        <f t="shared" ref="K1229:M1229" ca="1" si="1251">RAND()</f>
        <v>0.766616118018144</v>
      </c>
      <c r="L1229" s="264">
        <f t="shared" ca="1" si="1251"/>
        <v>0.63788492037677358</v>
      </c>
      <c r="M1229" s="264">
        <f t="shared" ca="1" si="1251"/>
        <v>0.51143521712973961</v>
      </c>
      <c r="N1229" s="287">
        <f t="shared" ca="1" si="1044"/>
        <v>4402172.6369880429</v>
      </c>
      <c r="O1229" s="288">
        <f ca="1">(N1229-Assumptions!$C$22)/Assumptions!$C$25</f>
        <v>327.53086843194347</v>
      </c>
      <c r="P1229" s="11"/>
      <c r="Q1229" s="11"/>
      <c r="R1229" s="11"/>
      <c r="S1229" s="11"/>
      <c r="T1229" s="11"/>
    </row>
    <row r="1230" spans="1:20" ht="15.75" customHeight="1" x14ac:dyDescent="0.2">
      <c r="A1230" s="289"/>
      <c r="B1230" s="270"/>
      <c r="C1230" s="270"/>
      <c r="D1230" s="270"/>
      <c r="E1230" s="270"/>
      <c r="F1230" s="270"/>
      <c r="G1230" s="270"/>
      <c r="H1230" s="270"/>
      <c r="I1230" s="290">
        <f t="shared" ca="1" si="1041"/>
        <v>0.10247318352145178</v>
      </c>
      <c r="J1230" s="290">
        <f t="shared" ca="1" si="1042"/>
        <v>0.02</v>
      </c>
      <c r="K1230" s="270">
        <f t="shared" ref="K1230:M1230" ca="1" si="1252">RAND()</f>
        <v>0.27176550265926114</v>
      </c>
      <c r="L1230" s="270">
        <f t="shared" ca="1" si="1252"/>
        <v>0.61347886366696747</v>
      </c>
      <c r="M1230" s="270">
        <f t="shared" ca="1" si="1252"/>
        <v>2.8623418267935685E-3</v>
      </c>
      <c r="N1230" s="291">
        <f t="shared" ca="1" si="1044"/>
        <v>1353417.7378787079</v>
      </c>
      <c r="O1230" s="292">
        <f ca="1">(N1230-Assumptions!$C$22)/Assumptions!$C$25</f>
        <v>100.01184611035134</v>
      </c>
      <c r="P1230" s="11"/>
      <c r="Q1230" s="11"/>
      <c r="R1230" s="11"/>
      <c r="S1230" s="11"/>
      <c r="T1230" s="11"/>
    </row>
    <row r="1231" spans="1:20" ht="15.75" customHeight="1" x14ac:dyDescent="0.2">
      <c r="A1231" s="317"/>
      <c r="B1231" s="264"/>
      <c r="C1231" s="264"/>
      <c r="D1231" s="264"/>
      <c r="E1231" s="264"/>
      <c r="F1231" s="264"/>
      <c r="G1231" s="264"/>
      <c r="H1231" s="264"/>
      <c r="I1231" s="286">
        <f t="shared" ca="1" si="1041"/>
        <v>0.10062532723601564</v>
      </c>
      <c r="J1231" s="286">
        <f t="shared" ca="1" si="1042"/>
        <v>3.8938608104551881E-2</v>
      </c>
      <c r="K1231" s="264">
        <f t="shared" ref="K1231:M1231" ca="1" si="1253">RAND()</f>
        <v>0.70418332086740154</v>
      </c>
      <c r="L1231" s="264">
        <f t="shared" ca="1" si="1253"/>
        <v>0.1187906722511185</v>
      </c>
      <c r="M1231" s="264">
        <f t="shared" ca="1" si="1253"/>
        <v>0.23799590497929335</v>
      </c>
      <c r="N1231" s="287">
        <f t="shared" ca="1" si="1044"/>
        <v>1444296.5687517901</v>
      </c>
      <c r="O1231" s="288">
        <f ca="1">(N1231-Assumptions!$C$22)/Assumptions!$C$25</f>
        <v>106.79384841431269</v>
      </c>
      <c r="P1231" s="11"/>
      <c r="Q1231" s="11"/>
      <c r="R1231" s="11"/>
      <c r="S1231" s="11"/>
      <c r="T1231" s="11"/>
    </row>
    <row r="1232" spans="1:20" ht="15.75" customHeight="1" x14ac:dyDescent="0.2">
      <c r="A1232" s="289"/>
      <c r="B1232" s="270"/>
      <c r="C1232" s="270"/>
      <c r="D1232" s="270"/>
      <c r="E1232" s="270"/>
      <c r="F1232" s="270"/>
      <c r="G1232" s="270"/>
      <c r="H1232" s="270"/>
      <c r="I1232" s="290">
        <f t="shared" ca="1" si="1041"/>
        <v>9.7669506418768037E-2</v>
      </c>
      <c r="J1232" s="290">
        <f t="shared" ca="1" si="1042"/>
        <v>3.0846197173612325E-2</v>
      </c>
      <c r="K1232" s="270">
        <f t="shared" ref="K1232:M1232" ca="1" si="1254">RAND()</f>
        <v>0.22385818382107114</v>
      </c>
      <c r="L1232" s="270">
        <f t="shared" ca="1" si="1254"/>
        <v>0.50726006158475323</v>
      </c>
      <c r="M1232" s="270">
        <f t="shared" ca="1" si="1254"/>
        <v>0.63074101176511321</v>
      </c>
      <c r="N1232" s="291">
        <f t="shared" ca="1" si="1044"/>
        <v>1688640.4388907051</v>
      </c>
      <c r="O1232" s="292">
        <f ca="1">(N1232-Assumptions!$C$22)/Assumptions!$C$25</f>
        <v>125.02846558885859</v>
      </c>
      <c r="P1232" s="11"/>
      <c r="Q1232" s="11"/>
      <c r="R1232" s="11"/>
      <c r="S1232" s="11"/>
      <c r="T1232" s="11"/>
    </row>
    <row r="1233" spans="1:20" ht="15.75" customHeight="1" x14ac:dyDescent="0.2">
      <c r="A1233" s="317"/>
      <c r="B1233" s="264"/>
      <c r="C1233" s="264"/>
      <c r="D1233" s="264"/>
      <c r="E1233" s="264"/>
      <c r="F1233" s="264"/>
      <c r="G1233" s="264"/>
      <c r="H1233" s="264"/>
      <c r="I1233" s="286">
        <f t="shared" ca="1" si="1041"/>
        <v>9.1606941390862798E-2</v>
      </c>
      <c r="J1233" s="286">
        <f t="shared" ca="1" si="1042"/>
        <v>4.0332768095335814E-2</v>
      </c>
      <c r="K1233" s="264">
        <f t="shared" ref="K1233:M1233" ca="1" si="1255">RAND()</f>
        <v>0.96616609147604804</v>
      </c>
      <c r="L1233" s="264">
        <f t="shared" ca="1" si="1255"/>
        <v>0.30329703873723679</v>
      </c>
      <c r="M1233" s="264">
        <f t="shared" ca="1" si="1255"/>
        <v>0.63265896205589289</v>
      </c>
      <c r="N1233" s="287">
        <f t="shared" ca="1" si="1044"/>
        <v>4232958.9749023952</v>
      </c>
      <c r="O1233" s="288">
        <f ca="1">(N1233-Assumptions!$C$22)/Assumptions!$C$25</f>
        <v>314.9029832016713</v>
      </c>
      <c r="P1233" s="11"/>
      <c r="Q1233" s="11"/>
      <c r="R1233" s="11"/>
      <c r="S1233" s="11"/>
      <c r="T1233" s="11"/>
    </row>
    <row r="1234" spans="1:20" ht="15.75" customHeight="1" x14ac:dyDescent="0.2">
      <c r="A1234" s="289"/>
      <c r="B1234" s="270"/>
      <c r="C1234" s="270"/>
      <c r="D1234" s="270"/>
      <c r="E1234" s="270"/>
      <c r="F1234" s="270"/>
      <c r="G1234" s="270"/>
      <c r="H1234" s="270"/>
      <c r="I1234" s="290">
        <f t="shared" ca="1" si="1041"/>
        <v>0.11450767093273254</v>
      </c>
      <c r="J1234" s="290">
        <f t="shared" ca="1" si="1042"/>
        <v>4.1982707737928587E-2</v>
      </c>
      <c r="K1234" s="270">
        <f t="shared" ref="K1234:M1234" ca="1" si="1256">RAND()</f>
        <v>0.45647666133096265</v>
      </c>
      <c r="L1234" s="270">
        <f t="shared" ca="1" si="1256"/>
        <v>0.91025923524960783</v>
      </c>
      <c r="M1234" s="270">
        <f t="shared" ca="1" si="1256"/>
        <v>0.77653673155823721</v>
      </c>
      <c r="N1234" s="291">
        <f t="shared" ca="1" si="1044"/>
        <v>1964077.08526371</v>
      </c>
      <c r="O1234" s="292">
        <f ca="1">(N1234-Assumptions!$C$22)/Assumptions!$C$25</f>
        <v>145.58343919878433</v>
      </c>
      <c r="P1234" s="11"/>
      <c r="Q1234" s="11"/>
      <c r="R1234" s="11"/>
      <c r="S1234" s="11"/>
      <c r="T1234" s="11"/>
    </row>
    <row r="1235" spans="1:20" ht="15.75" customHeight="1" x14ac:dyDescent="0.2">
      <c r="A1235" s="317"/>
      <c r="B1235" s="264"/>
      <c r="C1235" s="264"/>
      <c r="D1235" s="264"/>
      <c r="E1235" s="264"/>
      <c r="F1235" s="264"/>
      <c r="G1235" s="264"/>
      <c r="H1235" s="264"/>
      <c r="I1235" s="286">
        <f t="shared" ca="1" si="1041"/>
        <v>9.8435239470953242E-2</v>
      </c>
      <c r="J1235" s="286">
        <f t="shared" ca="1" si="1042"/>
        <v>2.9462313812497185E-2</v>
      </c>
      <c r="K1235" s="264">
        <f t="shared" ref="K1235:M1235" ca="1" si="1257">RAND()</f>
        <v>1.0785985516092222E-2</v>
      </c>
      <c r="L1235" s="264">
        <f t="shared" ca="1" si="1257"/>
        <v>0.5323494560393115</v>
      </c>
      <c r="M1235" s="264">
        <f t="shared" ca="1" si="1257"/>
        <v>0.87202986158377849</v>
      </c>
      <c r="N1235" s="287">
        <f t="shared" ca="1" si="1044"/>
        <v>580922.73316057853</v>
      </c>
      <c r="O1235" s="288">
        <f ca="1">(N1235-Assumptions!$C$22)/Assumptions!$C$25</f>
        <v>42.362965161237206</v>
      </c>
      <c r="P1235" s="11"/>
      <c r="Q1235" s="11"/>
      <c r="R1235" s="11"/>
      <c r="S1235" s="11"/>
      <c r="T1235" s="11"/>
    </row>
    <row r="1236" spans="1:20" ht="15.75" customHeight="1" x14ac:dyDescent="0.2">
      <c r="A1236" s="289"/>
      <c r="B1236" s="270"/>
      <c r="C1236" s="270"/>
      <c r="D1236" s="270"/>
      <c r="E1236" s="270"/>
      <c r="F1236" s="270"/>
      <c r="G1236" s="270"/>
      <c r="H1236" s="270"/>
      <c r="I1236" s="290">
        <f t="shared" ca="1" si="1041"/>
        <v>8.4339017337491773E-2</v>
      </c>
      <c r="J1236" s="290">
        <f t="shared" ca="1" si="1042"/>
        <v>2.1222726920300933E-2</v>
      </c>
      <c r="K1236" s="270">
        <f t="shared" ref="K1236:M1236" ca="1" si="1258">RAND()</f>
        <v>0.29531065392242961</v>
      </c>
      <c r="L1236" s="270">
        <f t="shared" ca="1" si="1258"/>
        <v>0.37252861641887514</v>
      </c>
      <c r="M1236" s="270">
        <f t="shared" ca="1" si="1258"/>
        <v>0.81886960850865786</v>
      </c>
      <c r="N1236" s="291">
        <f t="shared" ca="1" si="1044"/>
        <v>1787819.6184536049</v>
      </c>
      <c r="O1236" s="292">
        <f ca="1">(N1236-Assumptions!$C$22)/Assumptions!$C$25</f>
        <v>132.42989689952276</v>
      </c>
      <c r="P1236" s="11"/>
      <c r="Q1236" s="11"/>
      <c r="R1236" s="11"/>
      <c r="S1236" s="11"/>
      <c r="T1236" s="11"/>
    </row>
    <row r="1237" spans="1:20" ht="15.75" customHeight="1" x14ac:dyDescent="0.2">
      <c r="A1237" s="317"/>
      <c r="B1237" s="264"/>
      <c r="C1237" s="264"/>
      <c r="D1237" s="264"/>
      <c r="E1237" s="264"/>
      <c r="F1237" s="264"/>
      <c r="G1237" s="264"/>
      <c r="H1237" s="264"/>
      <c r="I1237" s="286">
        <f t="shared" ca="1" si="1041"/>
        <v>9.9854491442812679E-2</v>
      </c>
      <c r="J1237" s="286">
        <f t="shared" ca="1" si="1042"/>
        <v>5.3569323210358122E-2</v>
      </c>
      <c r="K1237" s="264">
        <f t="shared" ref="K1237:M1237" ca="1" si="1259">RAND()</f>
        <v>0.68327972396586123</v>
      </c>
      <c r="L1237" s="264">
        <f t="shared" ca="1" si="1259"/>
        <v>0.33482384651817521</v>
      </c>
      <c r="M1237" s="264">
        <f t="shared" ca="1" si="1259"/>
        <v>9.2151026176803486E-2</v>
      </c>
      <c r="N1237" s="287">
        <f t="shared" ca="1" si="1044"/>
        <v>2411586.1244508093</v>
      </c>
      <c r="O1237" s="288">
        <f ca="1">(N1237-Assumptions!$C$22)/Assumptions!$C$25</f>
        <v>178.97963615304548</v>
      </c>
      <c r="P1237" s="11"/>
      <c r="Q1237" s="11"/>
      <c r="R1237" s="11"/>
      <c r="S1237" s="11"/>
      <c r="T1237" s="11"/>
    </row>
    <row r="1238" spans="1:20" ht="15.75" customHeight="1" x14ac:dyDescent="0.2">
      <c r="A1238" s="289"/>
      <c r="B1238" s="270"/>
      <c r="C1238" s="270"/>
      <c r="D1238" s="270"/>
      <c r="E1238" s="270"/>
      <c r="F1238" s="270"/>
      <c r="G1238" s="270"/>
      <c r="H1238" s="270"/>
      <c r="I1238" s="290">
        <f t="shared" ca="1" si="1041"/>
        <v>8.2430711578662635E-2</v>
      </c>
      <c r="J1238" s="290">
        <f t="shared" ca="1" si="1042"/>
        <v>4.6525296036509407E-2</v>
      </c>
      <c r="K1238" s="270">
        <f t="shared" ref="K1238:M1238" ca="1" si="1260">RAND()</f>
        <v>0.67278646023769406</v>
      </c>
      <c r="L1238" s="270">
        <f t="shared" ca="1" si="1260"/>
        <v>0.19190068505683178</v>
      </c>
      <c r="M1238" s="270">
        <f t="shared" ca="1" si="1260"/>
        <v>0.71038279395406478</v>
      </c>
      <c r="N1238" s="291">
        <f t="shared" ca="1" si="1044"/>
        <v>2515325.0057142405</v>
      </c>
      <c r="O1238" s="292">
        <f ca="1">(N1238-Assumptions!$C$22)/Assumptions!$C$25</f>
        <v>186.72134371001795</v>
      </c>
      <c r="P1238" s="11"/>
      <c r="Q1238" s="11"/>
      <c r="R1238" s="11"/>
      <c r="S1238" s="11"/>
      <c r="T1238" s="11"/>
    </row>
    <row r="1239" spans="1:20" ht="15.75" customHeight="1" x14ac:dyDescent="0.2">
      <c r="A1239" s="317"/>
      <c r="B1239" s="264"/>
      <c r="C1239" s="264"/>
      <c r="D1239" s="264"/>
      <c r="E1239" s="264"/>
      <c r="F1239" s="264"/>
      <c r="G1239" s="264"/>
      <c r="H1239" s="264"/>
      <c r="I1239" s="286">
        <f t="shared" ca="1" si="1041"/>
        <v>7.5462579034602753E-2</v>
      </c>
      <c r="J1239" s="286">
        <f t="shared" ca="1" si="1042"/>
        <v>5.2875315145423984E-2</v>
      </c>
      <c r="K1239" s="264">
        <f t="shared" ref="K1239:M1239" ca="1" si="1261">RAND()</f>
        <v>0.42861186316108624</v>
      </c>
      <c r="L1239" s="264">
        <f t="shared" ca="1" si="1261"/>
        <v>1.7471835873072106E-2</v>
      </c>
      <c r="M1239" s="264">
        <f t="shared" ca="1" si="1261"/>
        <v>0.61856624774134883</v>
      </c>
      <c r="N1239" s="287">
        <f t="shared" ca="1" si="1044"/>
        <v>3612551.5821495499</v>
      </c>
      <c r="O1239" s="288">
        <f ca="1">(N1239-Assumptions!$C$22)/Assumptions!$C$25</f>
        <v>268.60392404101117</v>
      </c>
      <c r="P1239" s="11"/>
      <c r="Q1239" s="11"/>
      <c r="R1239" s="11"/>
      <c r="S1239" s="11"/>
      <c r="T1239" s="11"/>
    </row>
    <row r="1240" spans="1:20" ht="15.75" customHeight="1" x14ac:dyDescent="0.2">
      <c r="A1240" s="289"/>
      <c r="B1240" s="270"/>
      <c r="C1240" s="270"/>
      <c r="D1240" s="270"/>
      <c r="E1240" s="270"/>
      <c r="F1240" s="270"/>
      <c r="G1240" s="270"/>
      <c r="H1240" s="270"/>
      <c r="I1240" s="290">
        <f t="shared" ca="1" si="1041"/>
        <v>0.10567789289670688</v>
      </c>
      <c r="J1240" s="290">
        <f t="shared" ca="1" si="1042"/>
        <v>4.0676410874199889E-2</v>
      </c>
      <c r="K1240" s="270">
        <f t="shared" ref="K1240:M1240" ca="1" si="1262">RAND()</f>
        <v>0.17809469001005007</v>
      </c>
      <c r="L1240" s="270">
        <f t="shared" ca="1" si="1262"/>
        <v>0.5120464972788652</v>
      </c>
      <c r="M1240" s="270">
        <f t="shared" ca="1" si="1262"/>
        <v>0.62417395164437384</v>
      </c>
      <c r="N1240" s="291">
        <f t="shared" ca="1" si="1044"/>
        <v>616415.79916159494</v>
      </c>
      <c r="O1240" s="292">
        <f ca="1">(N1240-Assumptions!$C$22)/Assumptions!$C$25</f>
        <v>45.011701429969769</v>
      </c>
      <c r="P1240" s="11"/>
      <c r="Q1240" s="11"/>
      <c r="R1240" s="11"/>
      <c r="S1240" s="11"/>
      <c r="T1240" s="11"/>
    </row>
    <row r="1241" spans="1:20" ht="15.75" customHeight="1" x14ac:dyDescent="0.2">
      <c r="A1241" s="317"/>
      <c r="B1241" s="264"/>
      <c r="C1241" s="264"/>
      <c r="D1241" s="264"/>
      <c r="E1241" s="264"/>
      <c r="F1241" s="264"/>
      <c r="G1241" s="264"/>
      <c r="H1241" s="264"/>
      <c r="I1241" s="286">
        <f t="shared" ca="1" si="1041"/>
        <v>7.7549632949524119E-2</v>
      </c>
      <c r="J1241" s="286">
        <f t="shared" ca="1" si="1042"/>
        <v>3.1367043812850617E-2</v>
      </c>
      <c r="K1241" s="264">
        <f t="shared" ref="K1241:M1241" ca="1" si="1263">RAND()</f>
        <v>0.79799376654402288</v>
      </c>
      <c r="L1241" s="264">
        <f t="shared" ca="1" si="1263"/>
        <v>0.89570496469320071</v>
      </c>
      <c r="M1241" s="264">
        <f t="shared" ca="1" si="1263"/>
        <v>2.0780051309583158E-2</v>
      </c>
      <c r="N1241" s="287">
        <f t="shared" ca="1" si="1044"/>
        <v>3057965.0943336096</v>
      </c>
      <c r="O1241" s="288">
        <f ca="1">(N1241-Assumptions!$C$22)/Assumptions!$C$25</f>
        <v>227.2168727114634</v>
      </c>
      <c r="P1241" s="11"/>
      <c r="Q1241" s="11"/>
      <c r="R1241" s="11"/>
      <c r="S1241" s="11"/>
      <c r="T1241" s="11"/>
    </row>
    <row r="1242" spans="1:20" ht="15.75" customHeight="1" x14ac:dyDescent="0.2">
      <c r="A1242" s="289"/>
      <c r="B1242" s="270"/>
      <c r="C1242" s="270"/>
      <c r="D1242" s="270"/>
      <c r="E1242" s="270"/>
      <c r="F1242" s="270"/>
      <c r="G1242" s="270"/>
      <c r="H1242" s="270"/>
      <c r="I1242" s="290">
        <f t="shared" ca="1" si="1041"/>
        <v>8.5540051617524898E-2</v>
      </c>
      <c r="J1242" s="290">
        <f t="shared" ca="1" si="1042"/>
        <v>4.6352950189401922E-2</v>
      </c>
      <c r="K1242" s="270">
        <f t="shared" ref="K1242:M1242" ca="1" si="1264">RAND()</f>
        <v>0.67658090568876772</v>
      </c>
      <c r="L1242" s="270">
        <f t="shared" ca="1" si="1264"/>
        <v>0.70875624547087213</v>
      </c>
      <c r="M1242" s="270">
        <f t="shared" ca="1" si="1264"/>
        <v>0.37827538247693138</v>
      </c>
      <c r="N1242" s="291">
        <f t="shared" ca="1" si="1044"/>
        <v>2848403.311533351</v>
      </c>
      <c r="O1242" s="292">
        <f ca="1">(N1242-Assumptions!$C$22)/Assumptions!$C$25</f>
        <v>211.57793369651873</v>
      </c>
      <c r="P1242" s="11"/>
      <c r="Q1242" s="11"/>
      <c r="R1242" s="11"/>
      <c r="S1242" s="11"/>
      <c r="T1242" s="11"/>
    </row>
    <row r="1243" spans="1:20" ht="15.75" customHeight="1" x14ac:dyDescent="0.2">
      <c r="A1243" s="317"/>
      <c r="B1243" s="264"/>
      <c r="C1243" s="264"/>
      <c r="D1243" s="264"/>
      <c r="E1243" s="264"/>
      <c r="F1243" s="264"/>
      <c r="G1243" s="264"/>
      <c r="H1243" s="264"/>
      <c r="I1243" s="286">
        <f t="shared" ca="1" si="1041"/>
        <v>9.0237185406740528E-2</v>
      </c>
      <c r="J1243" s="286">
        <f t="shared" ca="1" si="1042"/>
        <v>4.4796096223557902E-2</v>
      </c>
      <c r="K1243" s="264">
        <f t="shared" ref="K1243:M1243" ca="1" si="1265">RAND()</f>
        <v>4.9020222400652735E-2</v>
      </c>
      <c r="L1243" s="264">
        <f t="shared" ca="1" si="1265"/>
        <v>8.672390957327869E-2</v>
      </c>
      <c r="M1243" s="264">
        <f t="shared" ca="1" si="1265"/>
        <v>0.55008855469882678</v>
      </c>
      <c r="N1243" s="287">
        <f t="shared" ca="1" si="1044"/>
        <v>359175.25984151685</v>
      </c>
      <c r="O1243" s="288">
        <f ca="1">(N1243-Assumptions!$C$22)/Assumptions!$C$25</f>
        <v>25.814646256829615</v>
      </c>
      <c r="P1243" s="11"/>
      <c r="Q1243" s="11"/>
      <c r="R1243" s="11"/>
      <c r="S1243" s="11"/>
      <c r="T1243" s="11"/>
    </row>
    <row r="1244" spans="1:20" ht="15.75" customHeight="1" x14ac:dyDescent="0.2">
      <c r="A1244" s="289"/>
      <c r="B1244" s="270"/>
      <c r="C1244" s="270"/>
      <c r="D1244" s="270"/>
      <c r="E1244" s="270"/>
      <c r="F1244" s="270"/>
      <c r="G1244" s="270"/>
      <c r="H1244" s="270"/>
      <c r="I1244" s="290">
        <f t="shared" ca="1" si="1041"/>
        <v>9.1334126818907971E-2</v>
      </c>
      <c r="J1244" s="290">
        <f t="shared" ca="1" si="1042"/>
        <v>3.7878942219102991E-2</v>
      </c>
      <c r="K1244" s="270">
        <f t="shared" ref="K1244:M1244" ca="1" si="1266">RAND()</f>
        <v>0.40166834039984345</v>
      </c>
      <c r="L1244" s="270">
        <f t="shared" ca="1" si="1266"/>
        <v>0.71341689740003533</v>
      </c>
      <c r="M1244" s="270">
        <f t="shared" ca="1" si="1266"/>
        <v>0.76925707373200236</v>
      </c>
      <c r="N1244" s="291">
        <f t="shared" ca="1" si="1044"/>
        <v>2110937.2850670265</v>
      </c>
      <c r="O1244" s="292">
        <f ca="1">(N1244-Assumptions!$C$22)/Assumptions!$C$25</f>
        <v>156.5431556020169</v>
      </c>
      <c r="P1244" s="11"/>
      <c r="Q1244" s="11"/>
      <c r="R1244" s="11"/>
      <c r="S1244" s="11"/>
      <c r="T1244" s="11"/>
    </row>
    <row r="1245" spans="1:20" ht="15.75" customHeight="1" x14ac:dyDescent="0.2">
      <c r="A1245" s="317"/>
      <c r="B1245" s="264"/>
      <c r="C1245" s="264"/>
      <c r="D1245" s="264"/>
      <c r="E1245" s="264"/>
      <c r="F1245" s="264"/>
      <c r="G1245" s="264"/>
      <c r="H1245" s="264"/>
      <c r="I1245" s="286">
        <f t="shared" ca="1" si="1041"/>
        <v>0.11697574156877201</v>
      </c>
      <c r="J1245" s="286">
        <f t="shared" ca="1" si="1042"/>
        <v>2.8511056472790258E-2</v>
      </c>
      <c r="K1245" s="264">
        <f t="shared" ref="K1245:M1245" ca="1" si="1267">RAND()</f>
        <v>0.53655253860005403</v>
      </c>
      <c r="L1245" s="264">
        <f t="shared" ca="1" si="1267"/>
        <v>0.52487953312097724</v>
      </c>
      <c r="M1245" s="264">
        <f t="shared" ca="1" si="1267"/>
        <v>0.41811495157591905</v>
      </c>
      <c r="N1245" s="287">
        <f t="shared" ca="1" si="1044"/>
        <v>1261753.990941735</v>
      </c>
      <c r="O1245" s="288">
        <f ca="1">(N1245-Assumptions!$C$22)/Assumptions!$C$25</f>
        <v>93.171267980726498</v>
      </c>
      <c r="P1245" s="11"/>
      <c r="Q1245" s="11"/>
      <c r="R1245" s="11"/>
      <c r="S1245" s="11"/>
      <c r="T1245" s="11"/>
    </row>
    <row r="1246" spans="1:20" ht="15.75" customHeight="1" x14ac:dyDescent="0.2">
      <c r="A1246" s="289"/>
      <c r="B1246" s="270"/>
      <c r="C1246" s="270"/>
      <c r="D1246" s="270"/>
      <c r="E1246" s="270"/>
      <c r="F1246" s="270"/>
      <c r="G1246" s="270"/>
      <c r="H1246" s="270"/>
      <c r="I1246" s="290">
        <f t="shared" ca="1" si="1041"/>
        <v>9.6961587633585061E-2</v>
      </c>
      <c r="J1246" s="290">
        <f t="shared" ca="1" si="1042"/>
        <v>2.9680957006395135E-2</v>
      </c>
      <c r="K1246" s="270">
        <f t="shared" ref="K1246:M1246" ca="1" si="1268">RAND()</f>
        <v>0.8269180435618787</v>
      </c>
      <c r="L1246" s="270">
        <f t="shared" ca="1" si="1268"/>
        <v>0.24874288648154785</v>
      </c>
      <c r="M1246" s="270">
        <f t="shared" ca="1" si="1268"/>
        <v>0.67026774420342494</v>
      </c>
      <c r="N1246" s="291">
        <f t="shared" ca="1" si="1044"/>
        <v>2891095.3646035353</v>
      </c>
      <c r="O1246" s="292">
        <f ca="1">(N1246-Assumptions!$C$22)/Assumptions!$C$25</f>
        <v>214.76390780623399</v>
      </c>
      <c r="P1246" s="11"/>
      <c r="Q1246" s="11"/>
      <c r="R1246" s="11"/>
      <c r="S1246" s="11"/>
      <c r="T1246" s="11"/>
    </row>
    <row r="1247" spans="1:20" ht="15.75" customHeight="1" x14ac:dyDescent="0.2">
      <c r="A1247" s="317"/>
      <c r="B1247" s="264"/>
      <c r="C1247" s="264"/>
      <c r="D1247" s="264"/>
      <c r="E1247" s="264"/>
      <c r="F1247" s="264"/>
      <c r="G1247" s="264"/>
      <c r="H1247" s="264"/>
      <c r="I1247" s="286">
        <f t="shared" ca="1" si="1041"/>
        <v>7.4488110636708529E-2</v>
      </c>
      <c r="J1247" s="286">
        <f t="shared" ca="1" si="1042"/>
        <v>4.3330820316982981E-2</v>
      </c>
      <c r="K1247" s="264">
        <f t="shared" ref="K1247:M1247" ca="1" si="1269">RAND()</f>
        <v>7.6153712069779722E-2</v>
      </c>
      <c r="L1247" s="264">
        <f t="shared" ca="1" si="1269"/>
        <v>0.97380216558424559</v>
      </c>
      <c r="M1247" s="264">
        <f t="shared" ca="1" si="1269"/>
        <v>0.28712421329288274</v>
      </c>
      <c r="N1247" s="287">
        <f t="shared" ca="1" si="1044"/>
        <v>2196986.4220921681</v>
      </c>
      <c r="O1247" s="288">
        <f ca="1">(N1247-Assumptions!$C$22)/Assumptions!$C$25</f>
        <v>162.96473299195284</v>
      </c>
      <c r="P1247" s="11"/>
      <c r="Q1247" s="11"/>
      <c r="R1247" s="11"/>
      <c r="S1247" s="11"/>
      <c r="T1247" s="11"/>
    </row>
    <row r="1248" spans="1:20" ht="15.75" customHeight="1" x14ac:dyDescent="0.2">
      <c r="A1248" s="289"/>
      <c r="B1248" s="270"/>
      <c r="C1248" s="270"/>
      <c r="D1248" s="270"/>
      <c r="E1248" s="270"/>
      <c r="F1248" s="270"/>
      <c r="G1248" s="270"/>
      <c r="H1248" s="270"/>
      <c r="I1248" s="290">
        <f t="shared" ca="1" si="1041"/>
        <v>9.7650569496637737E-2</v>
      </c>
      <c r="J1248" s="290">
        <f t="shared" ca="1" si="1042"/>
        <v>4.3256543079519434E-2</v>
      </c>
      <c r="K1248" s="270">
        <f t="shared" ref="K1248:M1248" ca="1" si="1270">RAND()</f>
        <v>9.9113833140326735E-2</v>
      </c>
      <c r="L1248" s="270">
        <f t="shared" ca="1" si="1270"/>
        <v>4.1730516350720559E-2</v>
      </c>
      <c r="M1248" s="270">
        <f t="shared" ca="1" si="1270"/>
        <v>0.66674886703873926</v>
      </c>
      <c r="N1248" s="291">
        <f t="shared" ca="1" si="1044"/>
        <v>322483.71640936338</v>
      </c>
      <c r="O1248" s="292">
        <f ca="1">(N1248-Assumptions!$C$22)/Assumptions!$C$25</f>
        <v>23.076471373833087</v>
      </c>
      <c r="P1248" s="11"/>
      <c r="Q1248" s="11"/>
      <c r="R1248" s="11"/>
      <c r="S1248" s="11"/>
      <c r="T1248" s="11"/>
    </row>
    <row r="1249" spans="1:20" ht="15.75" customHeight="1" x14ac:dyDescent="0.2">
      <c r="A1249" s="317"/>
      <c r="B1249" s="264"/>
      <c r="C1249" s="264"/>
      <c r="D1249" s="264"/>
      <c r="E1249" s="264"/>
      <c r="F1249" s="264"/>
      <c r="G1249" s="264"/>
      <c r="H1249" s="264"/>
      <c r="I1249" s="286">
        <f t="shared" ca="1" si="1041"/>
        <v>6.0388772732705563E-2</v>
      </c>
      <c r="J1249" s="286">
        <f t="shared" ca="1" si="1042"/>
        <v>3.0956012873866824E-2</v>
      </c>
      <c r="K1249" s="264">
        <f t="shared" ref="K1249:M1249" ca="1" si="1271">RAND()</f>
        <v>0.15101693573713193</v>
      </c>
      <c r="L1249" s="264">
        <f t="shared" ca="1" si="1271"/>
        <v>0.86787925821777845</v>
      </c>
      <c r="M1249" s="264">
        <f t="shared" ca="1" si="1271"/>
        <v>0.63820073383346365</v>
      </c>
      <c r="N1249" s="287">
        <f t="shared" ca="1" si="1044"/>
        <v>2367158.8016340341</v>
      </c>
      <c r="O1249" s="288">
        <f ca="1">(N1249-Assumptions!$C$22)/Assumptions!$C$25</f>
        <v>175.66416430104732</v>
      </c>
      <c r="P1249" s="11"/>
      <c r="Q1249" s="11"/>
      <c r="R1249" s="11"/>
      <c r="S1249" s="11"/>
      <c r="T1249" s="11"/>
    </row>
    <row r="1250" spans="1:20" ht="15.75" customHeight="1" x14ac:dyDescent="0.2">
      <c r="A1250" s="289"/>
      <c r="B1250" s="270"/>
      <c r="C1250" s="270"/>
      <c r="D1250" s="270"/>
      <c r="E1250" s="270"/>
      <c r="F1250" s="270"/>
      <c r="G1250" s="270"/>
      <c r="H1250" s="270"/>
      <c r="I1250" s="290">
        <f t="shared" ca="1" si="1041"/>
        <v>8.1403818864945424E-2</v>
      </c>
      <c r="J1250" s="290">
        <f t="shared" ca="1" si="1042"/>
        <v>5.4305016112871286E-2</v>
      </c>
      <c r="K1250" s="270">
        <f t="shared" ref="K1250:M1250" ca="1" si="1272">RAND()</f>
        <v>0.65402876892146222</v>
      </c>
      <c r="L1250" s="270">
        <f t="shared" ca="1" si="1272"/>
        <v>0.39818238220298252</v>
      </c>
      <c r="M1250" s="270">
        <f t="shared" ca="1" si="1272"/>
        <v>0.62514831361119594</v>
      </c>
      <c r="N1250" s="291">
        <f t="shared" ca="1" si="1044"/>
        <v>4164041.6104077608</v>
      </c>
      <c r="O1250" s="292">
        <f ca="1">(N1250-Assumptions!$C$22)/Assumptions!$C$25</f>
        <v>309.75989629908662</v>
      </c>
      <c r="P1250" s="11"/>
      <c r="Q1250" s="11"/>
      <c r="R1250" s="11"/>
      <c r="S1250" s="11"/>
      <c r="T1250" s="11"/>
    </row>
    <row r="1251" spans="1:20" ht="15.75" customHeight="1" x14ac:dyDescent="0.2">
      <c r="A1251" s="317"/>
      <c r="B1251" s="264"/>
      <c r="C1251" s="264"/>
      <c r="D1251" s="264"/>
      <c r="E1251" s="264"/>
      <c r="F1251" s="264"/>
      <c r="G1251" s="264"/>
      <c r="H1251" s="264"/>
      <c r="I1251" s="286">
        <f t="shared" ca="1" si="1041"/>
        <v>0.1059958365002171</v>
      </c>
      <c r="J1251" s="286">
        <f t="shared" ca="1" si="1042"/>
        <v>3.3595600596959319E-2</v>
      </c>
      <c r="K1251" s="264">
        <f t="shared" ref="K1251:M1251" ca="1" si="1273">RAND()</f>
        <v>0.74433589870503603</v>
      </c>
      <c r="L1251" s="264">
        <f t="shared" ca="1" si="1273"/>
        <v>0.72223075425192618</v>
      </c>
      <c r="M1251" s="264">
        <f t="shared" ca="1" si="1273"/>
        <v>0.87064945087300682</v>
      </c>
      <c r="N1251" s="287">
        <f t="shared" ca="1" si="1044"/>
        <v>1558565.9472525499</v>
      </c>
      <c r="O1251" s="288">
        <f ca="1">(N1251-Assumptions!$C$22)/Assumptions!$C$25</f>
        <v>115.32141397407089</v>
      </c>
      <c r="P1251" s="11"/>
      <c r="Q1251" s="11"/>
      <c r="R1251" s="11"/>
      <c r="S1251" s="11"/>
      <c r="T1251" s="11"/>
    </row>
    <row r="1252" spans="1:20" ht="15.75" customHeight="1" x14ac:dyDescent="0.2">
      <c r="A1252" s="289"/>
      <c r="B1252" s="270"/>
      <c r="C1252" s="270"/>
      <c r="D1252" s="270"/>
      <c r="E1252" s="270"/>
      <c r="F1252" s="270"/>
      <c r="G1252" s="270"/>
      <c r="H1252" s="270"/>
      <c r="I1252" s="290">
        <f t="shared" ca="1" si="1041"/>
        <v>8.2067253505641868E-2</v>
      </c>
      <c r="J1252" s="290">
        <f t="shared" ca="1" si="1042"/>
        <v>4.2662276124039528E-2</v>
      </c>
      <c r="K1252" s="270">
        <f t="shared" ref="K1252:M1252" ca="1" si="1274">RAND()</f>
        <v>0.60397700560180223</v>
      </c>
      <c r="L1252" s="270">
        <f t="shared" ca="1" si="1274"/>
        <v>0.76064211842469154</v>
      </c>
      <c r="M1252" s="270">
        <f t="shared" ca="1" si="1274"/>
        <v>0.24741594796939426</v>
      </c>
      <c r="N1252" s="291">
        <f t="shared" ca="1" si="1044"/>
        <v>2832654.0679445486</v>
      </c>
      <c r="O1252" s="292">
        <f ca="1">(N1252-Assumptions!$C$22)/Assumptions!$C$25</f>
        <v>210.4026170107872</v>
      </c>
      <c r="P1252" s="11"/>
      <c r="Q1252" s="11"/>
      <c r="R1252" s="11"/>
      <c r="S1252" s="11"/>
      <c r="T1252" s="11"/>
    </row>
    <row r="1253" spans="1:20" ht="15.75" customHeight="1" x14ac:dyDescent="0.2">
      <c r="A1253" s="317"/>
      <c r="B1253" s="264"/>
      <c r="C1253" s="264"/>
      <c r="D1253" s="264"/>
      <c r="E1253" s="264"/>
      <c r="F1253" s="264"/>
      <c r="G1253" s="264"/>
      <c r="H1253" s="264"/>
      <c r="I1253" s="286">
        <f t="shared" ca="1" si="1041"/>
        <v>6.7337649013801307E-2</v>
      </c>
      <c r="J1253" s="286">
        <f t="shared" ca="1" si="1042"/>
        <v>2.952693625988129E-2</v>
      </c>
      <c r="K1253" s="264">
        <f t="shared" ref="K1253:M1253" ca="1" si="1275">RAND()</f>
        <v>0.62343302598095596</v>
      </c>
      <c r="L1253" s="264">
        <f t="shared" ca="1" si="1275"/>
        <v>0.90317414514770777</v>
      </c>
      <c r="M1253" s="264">
        <f t="shared" ca="1" si="1275"/>
        <v>3.4040598616402851E-2</v>
      </c>
      <c r="N1253" s="287">
        <f t="shared" ca="1" si="1044"/>
        <v>3735045.8444149978</v>
      </c>
      <c r="O1253" s="288">
        <f ca="1">(N1253-Assumptions!$C$22)/Assumptions!$C$25</f>
        <v>277.74528689664163</v>
      </c>
      <c r="P1253" s="11"/>
      <c r="Q1253" s="11"/>
      <c r="R1253" s="11"/>
      <c r="S1253" s="11"/>
      <c r="T1253" s="11"/>
    </row>
    <row r="1254" spans="1:20" ht="15.75" customHeight="1" x14ac:dyDescent="0.2">
      <c r="A1254" s="289"/>
      <c r="B1254" s="270"/>
      <c r="C1254" s="270"/>
      <c r="D1254" s="270"/>
      <c r="E1254" s="270"/>
      <c r="F1254" s="270"/>
      <c r="G1254" s="270"/>
      <c r="H1254" s="270"/>
      <c r="I1254" s="290">
        <f t="shared" ca="1" si="1041"/>
        <v>9.6409446260395409E-2</v>
      </c>
      <c r="J1254" s="290">
        <f t="shared" ca="1" si="1042"/>
        <v>3.135888675410492E-2</v>
      </c>
      <c r="K1254" s="270">
        <f t="shared" ref="K1254:M1254" ca="1" si="1276">RAND()</f>
        <v>0.78100767855481057</v>
      </c>
      <c r="L1254" s="270">
        <f t="shared" ca="1" si="1276"/>
        <v>0.84105717321100604</v>
      </c>
      <c r="M1254" s="270">
        <f t="shared" ca="1" si="1276"/>
        <v>0.67862306672772998</v>
      </c>
      <c r="N1254" s="291">
        <f t="shared" ca="1" si="1044"/>
        <v>2189752.3926252127</v>
      </c>
      <c r="O1254" s="292">
        <f ca="1">(N1254-Assumptions!$C$22)/Assumptions!$C$25</f>
        <v>162.42488004665765</v>
      </c>
      <c r="P1254" s="11"/>
      <c r="Q1254" s="11"/>
      <c r="R1254" s="11"/>
      <c r="S1254" s="11"/>
      <c r="T1254" s="11"/>
    </row>
    <row r="1255" spans="1:20" ht="15.75" customHeight="1" x14ac:dyDescent="0.2">
      <c r="A1255" s="317"/>
      <c r="B1255" s="264"/>
      <c r="C1255" s="264"/>
      <c r="D1255" s="264"/>
      <c r="E1255" s="264"/>
      <c r="F1255" s="264"/>
      <c r="G1255" s="264"/>
      <c r="H1255" s="264"/>
      <c r="I1255" s="286">
        <f t="shared" ca="1" si="1041"/>
        <v>8.6982785673003785E-2</v>
      </c>
      <c r="J1255" s="286">
        <f t="shared" ca="1" si="1042"/>
        <v>3.8289973970150201E-2</v>
      </c>
      <c r="K1255" s="264">
        <f t="shared" ref="K1255:M1255" ca="1" si="1277">RAND()</f>
        <v>0.74221472591568149</v>
      </c>
      <c r="L1255" s="264">
        <f t="shared" ca="1" si="1277"/>
        <v>0.19495687282137975</v>
      </c>
      <c r="M1255" s="264">
        <f t="shared" ca="1" si="1277"/>
        <v>0.70107521406622686</v>
      </c>
      <c r="N1255" s="287">
        <f t="shared" ca="1" si="1044"/>
        <v>1854766.3689021685</v>
      </c>
      <c r="O1255" s="288">
        <f ca="1">(N1255-Assumptions!$C$22)/Assumptions!$C$25</f>
        <v>137.42592305240063</v>
      </c>
      <c r="P1255" s="11"/>
      <c r="Q1255" s="11"/>
      <c r="R1255" s="11"/>
      <c r="S1255" s="11"/>
      <c r="T1255" s="11"/>
    </row>
    <row r="1256" spans="1:20" ht="15.75" customHeight="1" x14ac:dyDescent="0.2">
      <c r="A1256" s="289"/>
      <c r="B1256" s="270"/>
      <c r="C1256" s="270"/>
      <c r="D1256" s="270"/>
      <c r="E1256" s="270"/>
      <c r="F1256" s="270"/>
      <c r="G1256" s="270"/>
      <c r="H1256" s="270"/>
      <c r="I1256" s="290">
        <f t="shared" ca="1" si="1041"/>
        <v>8.3361207941918203E-2</v>
      </c>
      <c r="J1256" s="290">
        <f t="shared" ca="1" si="1042"/>
        <v>4.9730057028265585E-2</v>
      </c>
      <c r="K1256" s="270">
        <f t="shared" ref="K1256:M1256" ca="1" si="1278">RAND()</f>
        <v>0.16979069756582765</v>
      </c>
      <c r="L1256" s="270">
        <f t="shared" ca="1" si="1278"/>
        <v>0.11397030149497167</v>
      </c>
      <c r="M1256" s="270">
        <f t="shared" ca="1" si="1278"/>
        <v>0.50159035516630779</v>
      </c>
      <c r="N1256" s="291">
        <f t="shared" ca="1" si="1044"/>
        <v>485303.49308460619</v>
      </c>
      <c r="O1256" s="292">
        <f ca="1">(N1256-Assumptions!$C$22)/Assumptions!$C$25</f>
        <v>35.227200976463152</v>
      </c>
      <c r="P1256" s="11"/>
      <c r="Q1256" s="11"/>
      <c r="R1256" s="11"/>
      <c r="S1256" s="11"/>
      <c r="T1256" s="11"/>
    </row>
    <row r="1257" spans="1:20" ht="15.75" customHeight="1" x14ac:dyDescent="0.2">
      <c r="A1257" s="317"/>
      <c r="B1257" s="264"/>
      <c r="C1257" s="264"/>
      <c r="D1257" s="264"/>
      <c r="E1257" s="264"/>
      <c r="F1257" s="264"/>
      <c r="G1257" s="264"/>
      <c r="H1257" s="264"/>
      <c r="I1257" s="286">
        <f t="shared" ca="1" si="1041"/>
        <v>7.4109682522732173E-2</v>
      </c>
      <c r="J1257" s="286">
        <f t="shared" ca="1" si="1042"/>
        <v>4.7564263150482497E-2</v>
      </c>
      <c r="K1257" s="264">
        <f t="shared" ref="K1257:M1257" ca="1" si="1279">RAND()</f>
        <v>0.75396005332989091</v>
      </c>
      <c r="L1257" s="264">
        <f t="shared" ca="1" si="1279"/>
        <v>0.98302136174587151</v>
      </c>
      <c r="M1257" s="264">
        <f t="shared" ca="1" si="1279"/>
        <v>0.19021689232392669</v>
      </c>
      <c r="N1257" s="287">
        <f t="shared" ca="1" si="1044"/>
        <v>5320117.3266651463</v>
      </c>
      <c r="O1257" s="288">
        <f ca="1">(N1257-Assumptions!$C$22)/Assumptions!$C$25</f>
        <v>396.03420348247363</v>
      </c>
      <c r="P1257" s="11"/>
      <c r="Q1257" s="11"/>
      <c r="R1257" s="11"/>
      <c r="S1257" s="11"/>
      <c r="T1257" s="11"/>
    </row>
    <row r="1258" spans="1:20" ht="15.75" customHeight="1" x14ac:dyDescent="0.2">
      <c r="A1258" s="289"/>
      <c r="B1258" s="270"/>
      <c r="C1258" s="270"/>
      <c r="D1258" s="270"/>
      <c r="E1258" s="270"/>
      <c r="F1258" s="270"/>
      <c r="G1258" s="270"/>
      <c r="H1258" s="270"/>
      <c r="I1258" s="290">
        <f t="shared" ca="1" si="1041"/>
        <v>8.6467782035085025E-2</v>
      </c>
      <c r="J1258" s="290">
        <f t="shared" ca="1" si="1042"/>
        <v>3.061008168452603E-2</v>
      </c>
      <c r="K1258" s="270">
        <f t="shared" ref="K1258:M1258" ca="1" si="1280">RAND()</f>
        <v>0.81872819400384067</v>
      </c>
      <c r="L1258" s="270">
        <f t="shared" ca="1" si="1280"/>
        <v>0.1721301862434893</v>
      </c>
      <c r="M1258" s="270">
        <f t="shared" ca="1" si="1280"/>
        <v>0.86229047302492368</v>
      </c>
      <c r="N1258" s="291">
        <f t="shared" ca="1" si="1044"/>
        <v>3482325.9481344689</v>
      </c>
      <c r="O1258" s="292">
        <f ca="1">(N1258-Assumptions!$C$22)/Assumptions!$C$25</f>
        <v>258.88559314436333</v>
      </c>
      <c r="P1258" s="11"/>
      <c r="Q1258" s="11"/>
      <c r="R1258" s="11"/>
      <c r="S1258" s="11"/>
      <c r="T1258" s="11"/>
    </row>
    <row r="1259" spans="1:20" ht="15.75" customHeight="1" x14ac:dyDescent="0.2">
      <c r="A1259" s="317"/>
      <c r="B1259" s="264"/>
      <c r="C1259" s="264"/>
      <c r="D1259" s="264"/>
      <c r="E1259" s="264"/>
      <c r="F1259" s="264"/>
      <c r="G1259" s="264"/>
      <c r="H1259" s="264"/>
      <c r="I1259" s="286">
        <f t="shared" ca="1" si="1041"/>
        <v>9.4286688779648284E-2</v>
      </c>
      <c r="J1259" s="286">
        <f t="shared" ca="1" si="1042"/>
        <v>4.1439552286303222E-2</v>
      </c>
      <c r="K1259" s="264">
        <f t="shared" ref="K1259:M1259" ca="1" si="1281">RAND()</f>
        <v>0.42078533354106729</v>
      </c>
      <c r="L1259" s="264">
        <f t="shared" ca="1" si="1281"/>
        <v>0.15019774039367739</v>
      </c>
      <c r="M1259" s="264">
        <f t="shared" ca="1" si="1281"/>
        <v>0.3505673687617622</v>
      </c>
      <c r="N1259" s="287">
        <f t="shared" ca="1" si="1044"/>
        <v>1685879.7409079666</v>
      </c>
      <c r="O1259" s="288">
        <f ca="1">(N1259-Assumptions!$C$22)/Assumptions!$C$25</f>
        <v>124.82244335134079</v>
      </c>
      <c r="P1259" s="11"/>
      <c r="Q1259" s="11"/>
      <c r="R1259" s="11"/>
      <c r="S1259" s="11"/>
      <c r="T1259" s="11"/>
    </row>
    <row r="1260" spans="1:20" ht="15.75" customHeight="1" x14ac:dyDescent="0.2">
      <c r="A1260" s="289"/>
      <c r="B1260" s="270"/>
      <c r="C1260" s="270"/>
      <c r="D1260" s="270"/>
      <c r="E1260" s="270"/>
      <c r="F1260" s="270"/>
      <c r="G1260" s="270"/>
      <c r="H1260" s="270"/>
      <c r="I1260" s="290">
        <f t="shared" ca="1" si="1041"/>
        <v>0.12677472148377325</v>
      </c>
      <c r="J1260" s="290">
        <f t="shared" ca="1" si="1042"/>
        <v>4.874163116631576E-2</v>
      </c>
      <c r="K1260" s="270">
        <f t="shared" ref="K1260:M1260" ca="1" si="1282">RAND()</f>
        <v>0.3943656953666157</v>
      </c>
      <c r="L1260" s="270">
        <f t="shared" ca="1" si="1282"/>
        <v>0.15560627958098983</v>
      </c>
      <c r="M1260" s="270">
        <f t="shared" ca="1" si="1282"/>
        <v>0.48675059060147052</v>
      </c>
      <c r="N1260" s="291">
        <f t="shared" ca="1" si="1044"/>
        <v>1141745.3341482813</v>
      </c>
      <c r="O1260" s="292">
        <f ca="1">(N1260-Assumptions!$C$22)/Assumptions!$C$25</f>
        <v>84.215398070767264</v>
      </c>
      <c r="P1260" s="11"/>
      <c r="Q1260" s="11"/>
      <c r="R1260" s="11"/>
      <c r="S1260" s="11"/>
      <c r="T1260" s="11"/>
    </row>
    <row r="1261" spans="1:20" ht="15.75" customHeight="1" x14ac:dyDescent="0.2">
      <c r="A1261" s="317"/>
      <c r="B1261" s="264"/>
      <c r="C1261" s="264"/>
      <c r="D1261" s="264"/>
      <c r="E1261" s="264"/>
      <c r="F1261" s="264"/>
      <c r="G1261" s="264"/>
      <c r="H1261" s="264"/>
      <c r="I1261" s="286">
        <f t="shared" ca="1" si="1041"/>
        <v>9.7639685691689113E-2</v>
      </c>
      <c r="J1261" s="286">
        <f t="shared" ca="1" si="1042"/>
        <v>4.4134471466322392E-2</v>
      </c>
      <c r="K1261" s="264">
        <f t="shared" ref="K1261:M1261" ca="1" si="1283">RAND()</f>
        <v>4.7591630974574084E-2</v>
      </c>
      <c r="L1261" s="264">
        <f t="shared" ca="1" si="1283"/>
        <v>0.88811876450763416</v>
      </c>
      <c r="M1261" s="264">
        <f t="shared" ca="1" si="1283"/>
        <v>0.17479034297852658</v>
      </c>
      <c r="N1261" s="287">
        <f t="shared" ca="1" si="1044"/>
        <v>1279354.6343595004</v>
      </c>
      <c r="O1261" s="288">
        <f ca="1">(N1261-Assumptions!$C$22)/Assumptions!$C$25</f>
        <v>94.48474883279853</v>
      </c>
      <c r="P1261" s="11"/>
      <c r="Q1261" s="11"/>
      <c r="R1261" s="11"/>
      <c r="S1261" s="11"/>
      <c r="T1261" s="11"/>
    </row>
    <row r="1262" spans="1:20" ht="15.75" customHeight="1" x14ac:dyDescent="0.2">
      <c r="A1262" s="289"/>
      <c r="B1262" s="270"/>
      <c r="C1262" s="270"/>
      <c r="D1262" s="270"/>
      <c r="E1262" s="270"/>
      <c r="F1262" s="270"/>
      <c r="G1262" s="270"/>
      <c r="H1262" s="270"/>
      <c r="I1262" s="290">
        <f t="shared" ca="1" si="1041"/>
        <v>6.9315636558474669E-2</v>
      </c>
      <c r="J1262" s="290">
        <f t="shared" ca="1" si="1042"/>
        <v>4.5921567971287533E-2</v>
      </c>
      <c r="K1262" s="270">
        <f t="shared" ref="K1262:M1262" ca="1" si="1284">RAND()</f>
        <v>0.41452471284965664</v>
      </c>
      <c r="L1262" s="270">
        <f t="shared" ca="1" si="1284"/>
        <v>0.52029009215597333</v>
      </c>
      <c r="M1262" s="270">
        <f t="shared" ca="1" si="1284"/>
        <v>0.95054070887577102</v>
      </c>
      <c r="N1262" s="291">
        <f t="shared" ca="1" si="1044"/>
        <v>4614312.7588442098</v>
      </c>
      <c r="O1262" s="292">
        <f ca="1">(N1262-Assumptions!$C$22)/Assumptions!$C$25</f>
        <v>343.36222080926939</v>
      </c>
      <c r="P1262" s="11"/>
      <c r="Q1262" s="11"/>
      <c r="R1262" s="11"/>
      <c r="S1262" s="11"/>
      <c r="T1262" s="11"/>
    </row>
    <row r="1263" spans="1:20" ht="15.75" customHeight="1" x14ac:dyDescent="0.2">
      <c r="A1263" s="317"/>
      <c r="B1263" s="264"/>
      <c r="C1263" s="264"/>
      <c r="D1263" s="264"/>
      <c r="E1263" s="264"/>
      <c r="F1263" s="264"/>
      <c r="G1263" s="264"/>
      <c r="H1263" s="264"/>
      <c r="I1263" s="286">
        <f t="shared" ca="1" si="1041"/>
        <v>6.8247329419433178E-2</v>
      </c>
      <c r="J1263" s="286">
        <f t="shared" ca="1" si="1042"/>
        <v>3.9329000656461499E-2</v>
      </c>
      <c r="K1263" s="264">
        <f t="shared" ref="K1263:M1263" ca="1" si="1285">RAND()</f>
        <v>0.24959428592684607</v>
      </c>
      <c r="L1263" s="264">
        <f t="shared" ca="1" si="1285"/>
        <v>0.69810531786053009</v>
      </c>
      <c r="M1263" s="264">
        <f t="shared" ca="1" si="1285"/>
        <v>0.60049765893943763</v>
      </c>
      <c r="N1263" s="287">
        <f t="shared" ca="1" si="1044"/>
        <v>3902042.3059978182</v>
      </c>
      <c r="O1263" s="288">
        <f ca="1">(N1263-Assumptions!$C$22)/Assumptions!$C$25</f>
        <v>290.20770940282227</v>
      </c>
      <c r="P1263" s="11"/>
      <c r="Q1263" s="11"/>
      <c r="R1263" s="11"/>
      <c r="S1263" s="11"/>
      <c r="T1263" s="11"/>
    </row>
    <row r="1264" spans="1:20" ht="15.75" customHeight="1" x14ac:dyDescent="0.2">
      <c r="A1264" s="289"/>
      <c r="B1264" s="270"/>
      <c r="C1264" s="270"/>
      <c r="D1264" s="270"/>
      <c r="E1264" s="270"/>
      <c r="F1264" s="270"/>
      <c r="G1264" s="270"/>
      <c r="H1264" s="270"/>
      <c r="I1264" s="290">
        <f t="shared" ca="1" si="1041"/>
        <v>8.4049183406374295E-2</v>
      </c>
      <c r="J1264" s="290">
        <f t="shared" ca="1" si="1042"/>
        <v>4.0388781697793807E-2</v>
      </c>
      <c r="K1264" s="270">
        <f t="shared" ref="K1264:M1264" ca="1" si="1286">RAND()</f>
        <v>0.51665439285173653</v>
      </c>
      <c r="L1264" s="270">
        <f t="shared" ca="1" si="1286"/>
        <v>0.9582838114048573</v>
      </c>
      <c r="M1264" s="270">
        <f t="shared" ca="1" si="1286"/>
        <v>0.4303259938958337</v>
      </c>
      <c r="N1264" s="291">
        <f t="shared" ca="1" si="1044"/>
        <v>3234618.5563872983</v>
      </c>
      <c r="O1264" s="292">
        <f ca="1">(N1264-Assumptions!$C$22)/Assumptions!$C$25</f>
        <v>240.3999668945745</v>
      </c>
      <c r="P1264" s="11"/>
      <c r="Q1264" s="11"/>
      <c r="R1264" s="11"/>
      <c r="S1264" s="11"/>
      <c r="T1264" s="11"/>
    </row>
    <row r="1265" spans="1:20" ht="15.75" customHeight="1" x14ac:dyDescent="0.2">
      <c r="A1265" s="317"/>
      <c r="B1265" s="264"/>
      <c r="C1265" s="264"/>
      <c r="D1265" s="264"/>
      <c r="E1265" s="264"/>
      <c r="F1265" s="264"/>
      <c r="G1265" s="264"/>
      <c r="H1265" s="264"/>
      <c r="I1265" s="286">
        <f t="shared" ca="1" si="1041"/>
        <v>0.11428341938694313</v>
      </c>
      <c r="J1265" s="286">
        <f t="shared" ca="1" si="1042"/>
        <v>5.1341641599150528E-2</v>
      </c>
      <c r="K1265" s="264">
        <f t="shared" ref="K1265:M1265" ca="1" si="1287">RAND()</f>
        <v>0.81959257053003221</v>
      </c>
      <c r="L1265" s="264">
        <f t="shared" ca="1" si="1287"/>
        <v>0.29410240861414705</v>
      </c>
      <c r="M1265" s="264">
        <f t="shared" ca="1" si="1287"/>
        <v>0.9723071773082963</v>
      </c>
      <c r="N1265" s="287">
        <f t="shared" ca="1" si="1044"/>
        <v>3130384.9839989981</v>
      </c>
      <c r="O1265" s="288">
        <f ca="1">(N1265-Assumptions!$C$22)/Assumptions!$C$25</f>
        <v>232.62134208947748</v>
      </c>
      <c r="P1265" s="11"/>
      <c r="Q1265" s="11"/>
      <c r="R1265" s="11"/>
      <c r="S1265" s="11"/>
      <c r="T1265" s="11"/>
    </row>
    <row r="1266" spans="1:20" ht="15.75" customHeight="1" x14ac:dyDescent="0.2">
      <c r="A1266" s="289"/>
      <c r="B1266" s="270"/>
      <c r="C1266" s="270"/>
      <c r="D1266" s="270"/>
      <c r="E1266" s="270"/>
      <c r="F1266" s="270"/>
      <c r="G1266" s="270"/>
      <c r="H1266" s="270"/>
      <c r="I1266" s="290">
        <f t="shared" ca="1" si="1041"/>
        <v>7.8366780290575463E-2</v>
      </c>
      <c r="J1266" s="290">
        <f t="shared" ca="1" si="1042"/>
        <v>5.1601731090534134E-2</v>
      </c>
      <c r="K1266" s="270">
        <f t="shared" ref="K1266:M1266" ca="1" si="1288">RAND()</f>
        <v>0.7691497241345906</v>
      </c>
      <c r="L1266" s="270">
        <f t="shared" ca="1" si="1288"/>
        <v>8.9166501840990398E-2</v>
      </c>
      <c r="M1266" s="270">
        <f t="shared" ca="1" si="1288"/>
        <v>0.93020715955886391</v>
      </c>
      <c r="N1266" s="291">
        <f t="shared" ca="1" si="1044"/>
        <v>3468368.9754932947</v>
      </c>
      <c r="O1266" s="292">
        <f ca="1">(N1266-Assumptions!$C$22)/Assumptions!$C$25</f>
        <v>257.84402802188765</v>
      </c>
      <c r="P1266" s="11"/>
      <c r="Q1266" s="11"/>
      <c r="R1266" s="11"/>
      <c r="S1266" s="11"/>
      <c r="T1266" s="11"/>
    </row>
    <row r="1267" spans="1:20" ht="15.75" customHeight="1" x14ac:dyDescent="0.2">
      <c r="A1267" s="317"/>
      <c r="B1267" s="264"/>
      <c r="C1267" s="264"/>
      <c r="D1267" s="264"/>
      <c r="E1267" s="264"/>
      <c r="F1267" s="264"/>
      <c r="G1267" s="264"/>
      <c r="H1267" s="264"/>
      <c r="I1267" s="286">
        <f t="shared" ca="1" si="1041"/>
        <v>9.3190540199237587E-2</v>
      </c>
      <c r="J1267" s="286">
        <f t="shared" ca="1" si="1042"/>
        <v>4.2281067568916787E-2</v>
      </c>
      <c r="K1267" s="264">
        <f t="shared" ref="K1267:M1267" ca="1" si="1289">RAND()</f>
        <v>0.87255688857996261</v>
      </c>
      <c r="L1267" s="264">
        <f t="shared" ca="1" si="1289"/>
        <v>0.93506522166455408</v>
      </c>
      <c r="M1267" s="264">
        <f t="shared" ca="1" si="1289"/>
        <v>0.72135716244142312</v>
      </c>
      <c r="N1267" s="287">
        <f t="shared" ca="1" si="1044"/>
        <v>4844786.9395870194</v>
      </c>
      <c r="O1267" s="288">
        <f ca="1">(N1267-Assumptions!$C$22)/Assumptions!$C$25</f>
        <v>360.56178653634475</v>
      </c>
      <c r="P1267" s="11"/>
      <c r="Q1267" s="11"/>
      <c r="R1267" s="11"/>
      <c r="S1267" s="11"/>
      <c r="T1267" s="11"/>
    </row>
    <row r="1268" spans="1:20" ht="15.75" customHeight="1" x14ac:dyDescent="0.2">
      <c r="A1268" s="289"/>
      <c r="B1268" s="270"/>
      <c r="C1268" s="270"/>
      <c r="D1268" s="270"/>
      <c r="E1268" s="270"/>
      <c r="F1268" s="270"/>
      <c r="G1268" s="270"/>
      <c r="H1268" s="270"/>
      <c r="I1268" s="290">
        <f t="shared" ca="1" si="1041"/>
        <v>8.0178590430249733E-2</v>
      </c>
      <c r="J1268" s="290">
        <f t="shared" ca="1" si="1042"/>
        <v>3.4068402893159995E-2</v>
      </c>
      <c r="K1268" s="270">
        <f t="shared" ref="K1268:M1268" ca="1" si="1290">RAND()</f>
        <v>0.46391623449075736</v>
      </c>
      <c r="L1268" s="270">
        <f t="shared" ca="1" si="1290"/>
        <v>0.14184685857877766</v>
      </c>
      <c r="M1268" s="270">
        <f t="shared" ca="1" si="1290"/>
        <v>0.39532664383850513</v>
      </c>
      <c r="N1268" s="291">
        <f t="shared" ca="1" si="1044"/>
        <v>1932195.9319177326</v>
      </c>
      <c r="O1268" s="292">
        <f ca="1">(N1268-Assumptions!$C$22)/Assumptions!$C$25</f>
        <v>143.20424865057706</v>
      </c>
      <c r="P1268" s="11"/>
      <c r="Q1268" s="11"/>
      <c r="R1268" s="11"/>
      <c r="S1268" s="11"/>
      <c r="T1268" s="11"/>
    </row>
    <row r="1269" spans="1:20" ht="15.75" customHeight="1" x14ac:dyDescent="0.2">
      <c r="A1269" s="317"/>
      <c r="B1269" s="264"/>
      <c r="C1269" s="264"/>
      <c r="D1269" s="264"/>
      <c r="E1269" s="264"/>
      <c r="F1269" s="264"/>
      <c r="G1269" s="264"/>
      <c r="H1269" s="264"/>
      <c r="I1269" s="286">
        <f t="shared" ca="1" si="1041"/>
        <v>9.2803476112750791E-2</v>
      </c>
      <c r="J1269" s="286">
        <f t="shared" ca="1" si="1042"/>
        <v>2.0001540516032871E-2</v>
      </c>
      <c r="K1269" s="264">
        <f t="shared" ref="K1269:M1269" ca="1" si="1291">RAND()</f>
        <v>0.67942706462724189</v>
      </c>
      <c r="L1269" s="264">
        <f t="shared" ca="1" si="1291"/>
        <v>0.98004679336844647</v>
      </c>
      <c r="M1269" s="264">
        <f t="shared" ca="1" si="1291"/>
        <v>0.47186606957534794</v>
      </c>
      <c r="N1269" s="287">
        <f t="shared" ca="1" si="1044"/>
        <v>1939848.7744639697</v>
      </c>
      <c r="O1269" s="288">
        <f ca="1">(N1269-Assumptions!$C$22)/Assumptions!$C$25</f>
        <v>143.77535630328131</v>
      </c>
      <c r="P1269" s="11"/>
      <c r="Q1269" s="11"/>
      <c r="R1269" s="11"/>
      <c r="S1269" s="11"/>
      <c r="T1269" s="11"/>
    </row>
    <row r="1270" spans="1:20" ht="15.75" customHeight="1" x14ac:dyDescent="0.2">
      <c r="A1270" s="289"/>
      <c r="B1270" s="270"/>
      <c r="C1270" s="270"/>
      <c r="D1270" s="270"/>
      <c r="E1270" s="270"/>
      <c r="F1270" s="270"/>
      <c r="G1270" s="270"/>
      <c r="H1270" s="270"/>
      <c r="I1270" s="290">
        <f t="shared" ca="1" si="1041"/>
        <v>7.6207777564403265E-2</v>
      </c>
      <c r="J1270" s="290">
        <f t="shared" ca="1" si="1042"/>
        <v>2.0701407719707382E-2</v>
      </c>
      <c r="K1270" s="270">
        <f t="shared" ref="K1270:M1270" ca="1" si="1292">RAND()</f>
        <v>3.2085625095316761E-2</v>
      </c>
      <c r="L1270" s="270">
        <f t="shared" ca="1" si="1292"/>
        <v>0.76832984287849249</v>
      </c>
      <c r="M1270" s="270">
        <f t="shared" ca="1" si="1292"/>
        <v>0.2730165169526434</v>
      </c>
      <c r="N1270" s="291">
        <f t="shared" ca="1" si="1044"/>
        <v>699884.85684933909</v>
      </c>
      <c r="O1270" s="292">
        <f ca="1">(N1270-Assumptions!$C$22)/Assumptions!$C$25</f>
        <v>51.240735585771574</v>
      </c>
      <c r="P1270" s="11"/>
      <c r="Q1270" s="11"/>
      <c r="R1270" s="11"/>
      <c r="S1270" s="11"/>
      <c r="T1270" s="11"/>
    </row>
    <row r="1271" spans="1:20" ht="15.75" customHeight="1" x14ac:dyDescent="0.2">
      <c r="A1271" s="317"/>
      <c r="B1271" s="264"/>
      <c r="C1271" s="264"/>
      <c r="D1271" s="264"/>
      <c r="E1271" s="264"/>
      <c r="F1271" s="264"/>
      <c r="G1271" s="264"/>
      <c r="H1271" s="264"/>
      <c r="I1271" s="286">
        <f t="shared" ca="1" si="1041"/>
        <v>9.1165872246326288E-2</v>
      </c>
      <c r="J1271" s="286">
        <f t="shared" ca="1" si="1042"/>
        <v>3.1320842654572467E-2</v>
      </c>
      <c r="K1271" s="264">
        <f t="shared" ref="K1271:M1271" ca="1" si="1293">RAND()</f>
        <v>0.96379736431722818</v>
      </c>
      <c r="L1271" s="264">
        <f t="shared" ca="1" si="1293"/>
        <v>0.71880662888251945</v>
      </c>
      <c r="M1271" s="264">
        <f t="shared" ca="1" si="1293"/>
        <v>0.94644200110778698</v>
      </c>
      <c r="N1271" s="287">
        <f t="shared" ca="1" si="1044"/>
        <v>3668788.3730529798</v>
      </c>
      <c r="O1271" s="288">
        <f ca="1">(N1271-Assumptions!$C$22)/Assumptions!$C$25</f>
        <v>272.80069948156563</v>
      </c>
      <c r="P1271" s="11"/>
      <c r="Q1271" s="11"/>
      <c r="R1271" s="11"/>
      <c r="S1271" s="11"/>
      <c r="T1271" s="11"/>
    </row>
    <row r="1272" spans="1:20" ht="15.75" customHeight="1" x14ac:dyDescent="0.2">
      <c r="A1272" s="289"/>
      <c r="B1272" s="270"/>
      <c r="C1272" s="270"/>
      <c r="D1272" s="270"/>
      <c r="E1272" s="270"/>
      <c r="F1272" s="270"/>
      <c r="G1272" s="270"/>
      <c r="H1272" s="270"/>
      <c r="I1272" s="290">
        <f t="shared" ca="1" si="1041"/>
        <v>6.6282663788950938E-2</v>
      </c>
      <c r="J1272" s="290">
        <f t="shared" ca="1" si="1042"/>
        <v>3.7968681796850409E-2</v>
      </c>
      <c r="K1272" s="270">
        <f t="shared" ref="K1272:M1272" ca="1" si="1294">RAND()</f>
        <v>0.72506749734009357</v>
      </c>
      <c r="L1272" s="270">
        <f t="shared" ca="1" si="1294"/>
        <v>0.4550828993517253</v>
      </c>
      <c r="M1272" s="270">
        <f t="shared" ca="1" si="1294"/>
        <v>0.52433874177492767</v>
      </c>
      <c r="N1272" s="291">
        <f t="shared" ca="1" si="1044"/>
        <v>3942245.5488034305</v>
      </c>
      <c r="O1272" s="292">
        <f ca="1">(N1272-Assumptions!$C$22)/Assumptions!$C$25</f>
        <v>293.20795140324111</v>
      </c>
      <c r="P1272" s="11"/>
      <c r="Q1272" s="11"/>
      <c r="R1272" s="11"/>
      <c r="S1272" s="11"/>
      <c r="T1272" s="11"/>
    </row>
    <row r="1273" spans="1:20" ht="15.75" customHeight="1" x14ac:dyDescent="0.2">
      <c r="A1273" s="317"/>
      <c r="B1273" s="264"/>
      <c r="C1273" s="264"/>
      <c r="D1273" s="264"/>
      <c r="E1273" s="264"/>
      <c r="F1273" s="264"/>
      <c r="G1273" s="264"/>
      <c r="H1273" s="264"/>
      <c r="I1273" s="286">
        <f t="shared" ca="1" si="1041"/>
        <v>7.9887615830337322E-2</v>
      </c>
      <c r="J1273" s="286">
        <f t="shared" ca="1" si="1042"/>
        <v>3.7288156692904133E-2</v>
      </c>
      <c r="K1273" s="264">
        <f t="shared" ref="K1273:M1273" ca="1" si="1295">RAND()</f>
        <v>5.6289453482127882E-3</v>
      </c>
      <c r="L1273" s="264">
        <f t="shared" ca="1" si="1295"/>
        <v>0.2334885859002126</v>
      </c>
      <c r="M1273" s="264">
        <f t="shared" ca="1" si="1295"/>
        <v>0.19500852253084433</v>
      </c>
      <c r="N1273" s="287">
        <f t="shared" ca="1" si="1044"/>
        <v>383134.324832524</v>
      </c>
      <c r="O1273" s="288">
        <f ca="1">(N1273-Assumptions!$C$22)/Assumptions!$C$25</f>
        <v>27.60263618153164</v>
      </c>
      <c r="P1273" s="11"/>
      <c r="Q1273" s="11"/>
      <c r="R1273" s="11"/>
      <c r="S1273" s="11"/>
      <c r="T1273" s="11"/>
    </row>
    <row r="1274" spans="1:20" ht="15.75" customHeight="1" x14ac:dyDescent="0.2">
      <c r="A1274" s="289"/>
      <c r="B1274" s="270"/>
      <c r="C1274" s="270"/>
      <c r="D1274" s="270"/>
      <c r="E1274" s="270"/>
      <c r="F1274" s="270"/>
      <c r="G1274" s="270"/>
      <c r="H1274" s="270"/>
      <c r="I1274" s="290">
        <f t="shared" ca="1" si="1041"/>
        <v>7.8560788080639085E-2</v>
      </c>
      <c r="J1274" s="290">
        <f t="shared" ca="1" si="1042"/>
        <v>3.3753221868180576E-2</v>
      </c>
      <c r="K1274" s="270">
        <f t="shared" ref="K1274:M1274" ca="1" si="1296">RAND()</f>
        <v>0.77026309541895321</v>
      </c>
      <c r="L1274" s="270">
        <f t="shared" ca="1" si="1296"/>
        <v>0.15222695895956173</v>
      </c>
      <c r="M1274" s="270">
        <f t="shared" ca="1" si="1296"/>
        <v>0.32898151376857421</v>
      </c>
      <c r="N1274" s="291">
        <f t="shared" ca="1" si="1044"/>
        <v>1988367.6867581443</v>
      </c>
      <c r="O1274" s="292">
        <f ca="1">(N1274-Assumptions!$C$22)/Assumptions!$C$25</f>
        <v>147.39617065359286</v>
      </c>
      <c r="P1274" s="11"/>
      <c r="Q1274" s="11"/>
      <c r="R1274" s="11"/>
      <c r="S1274" s="11"/>
      <c r="T1274" s="11"/>
    </row>
    <row r="1275" spans="1:20" ht="15.75" customHeight="1" x14ac:dyDescent="0.2">
      <c r="A1275" s="317"/>
      <c r="B1275" s="264"/>
      <c r="C1275" s="264"/>
      <c r="D1275" s="264"/>
      <c r="E1275" s="264"/>
      <c r="F1275" s="264"/>
      <c r="G1275" s="264"/>
      <c r="H1275" s="264"/>
      <c r="I1275" s="286">
        <f t="shared" ca="1" si="1041"/>
        <v>0.11025008975140148</v>
      </c>
      <c r="J1275" s="286">
        <f t="shared" ca="1" si="1042"/>
        <v>3.4287920159989979E-2</v>
      </c>
      <c r="K1275" s="264">
        <f t="shared" ref="K1275:M1275" ca="1" si="1297">RAND()</f>
        <v>0.85890701901466993</v>
      </c>
      <c r="L1275" s="264">
        <f t="shared" ca="1" si="1297"/>
        <v>0.42549657062324464</v>
      </c>
      <c r="M1275" s="264">
        <f t="shared" ca="1" si="1297"/>
        <v>0.95400519824010976</v>
      </c>
      <c r="N1275" s="287">
        <f t="shared" ca="1" si="1044"/>
        <v>2890369.6396799847</v>
      </c>
      <c r="O1275" s="288">
        <f ca="1">(N1275-Assumptions!$C$22)/Assumptions!$C$25</f>
        <v>214.70974922984959</v>
      </c>
      <c r="P1275" s="11"/>
      <c r="Q1275" s="11"/>
      <c r="R1275" s="11"/>
      <c r="S1275" s="11"/>
      <c r="T1275" s="11"/>
    </row>
    <row r="1276" spans="1:20" ht="15.75" customHeight="1" x14ac:dyDescent="0.2">
      <c r="A1276" s="289"/>
      <c r="B1276" s="270"/>
      <c r="C1276" s="270"/>
      <c r="D1276" s="270"/>
      <c r="E1276" s="270"/>
      <c r="F1276" s="270"/>
      <c r="G1276" s="270"/>
      <c r="H1276" s="270"/>
      <c r="I1276" s="290">
        <f t="shared" ca="1" si="1041"/>
        <v>0.11032368507259824</v>
      </c>
      <c r="J1276" s="290">
        <f t="shared" ca="1" si="1042"/>
        <v>5.3895660249903957E-2</v>
      </c>
      <c r="K1276" s="270">
        <f t="shared" ref="K1276:M1276" ca="1" si="1298">RAND()</f>
        <v>0.56263878941358525</v>
      </c>
      <c r="L1276" s="270">
        <f t="shared" ca="1" si="1298"/>
        <v>0.55061952925681223</v>
      </c>
      <c r="M1276" s="270">
        <f t="shared" ca="1" si="1298"/>
        <v>0.22634071287536039</v>
      </c>
      <c r="N1276" s="291">
        <f t="shared" ca="1" si="1044"/>
        <v>1978106.9748230332</v>
      </c>
      <c r="O1276" s="292">
        <f ca="1">(N1276-Assumptions!$C$22)/Assumptions!$C$25</f>
        <v>146.63044588231591</v>
      </c>
      <c r="P1276" s="11"/>
      <c r="Q1276" s="11"/>
      <c r="R1276" s="11"/>
      <c r="S1276" s="11"/>
      <c r="T1276" s="11"/>
    </row>
    <row r="1277" spans="1:20" ht="15.75" customHeight="1" x14ac:dyDescent="0.2">
      <c r="A1277" s="317"/>
      <c r="B1277" s="264"/>
      <c r="C1277" s="264"/>
      <c r="D1277" s="264"/>
      <c r="E1277" s="264"/>
      <c r="F1277" s="264"/>
      <c r="G1277" s="264"/>
      <c r="H1277" s="264"/>
      <c r="I1277" s="286">
        <f t="shared" ref="I1277:I1531" ca="1" si="1299">MAX($D$6,MIN($E$6,_xlfn.NORM.INV(RAND(),$B$6,$C$6)))</f>
        <v>0.12493545457984903</v>
      </c>
      <c r="J1277" s="286">
        <f t="shared" ref="J1277:J1531" ca="1" si="1300">MAX($D$7,MIN($E$7,_xlfn.NORM.INV(RAND(),$B$7,$C$7)))</f>
        <v>2.0401795620533542E-2</v>
      </c>
      <c r="K1277" s="264">
        <f t="shared" ref="K1277:M1277" ca="1" si="1301">RAND()</f>
        <v>0.29119675575515025</v>
      </c>
      <c r="L1277" s="264">
        <f t="shared" ca="1" si="1301"/>
        <v>0.54741930605700129</v>
      </c>
      <c r="M1277" s="264">
        <f t="shared" ca="1" si="1301"/>
        <v>0.98782907066116099</v>
      </c>
      <c r="N1277" s="287">
        <f t="shared" ref="N1277:N1531" ca="1" si="1302">(IF(K1277&lt;$E$10,$B$10,IF(K1277&lt;$E$10+$F$10,$C$10,$D$10))+IF(L1277&lt;$E$11,$B$11,IF(L1277&lt;$E$11+$F$11,$C$11,$D$11))+IF(M1277&lt;$E$12,$B$12,IF(M1277&lt;$E$12+$F$12,$C$12,$D$12)))*MIN(2.5,MAX(0.5,(0.09-0.04)/MAX(0.025,(I1277-J1277))))</f>
        <v>1153578.1897110527</v>
      </c>
      <c r="O1277" s="288">
        <f ca="1">(N1277-Assumptions!$C$22)/Assumptions!$C$25</f>
        <v>85.098446993362145</v>
      </c>
      <c r="P1277" s="11"/>
      <c r="Q1277" s="11"/>
      <c r="R1277" s="11"/>
      <c r="S1277" s="11"/>
      <c r="T1277" s="11"/>
    </row>
    <row r="1278" spans="1:20" ht="15.75" customHeight="1" x14ac:dyDescent="0.2">
      <c r="A1278" s="289"/>
      <c r="B1278" s="270"/>
      <c r="C1278" s="270"/>
      <c r="D1278" s="270"/>
      <c r="E1278" s="270"/>
      <c r="F1278" s="270"/>
      <c r="G1278" s="270"/>
      <c r="H1278" s="270"/>
      <c r="I1278" s="290">
        <f t="shared" ca="1" si="1299"/>
        <v>0.10029216615030979</v>
      </c>
      <c r="J1278" s="290">
        <f t="shared" ca="1" si="1300"/>
        <v>3.2736228881323638E-2</v>
      </c>
      <c r="K1278" s="270">
        <f t="shared" ref="K1278:M1278" ca="1" si="1303">RAND()</f>
        <v>0.16467723667430234</v>
      </c>
      <c r="L1278" s="270">
        <f t="shared" ca="1" si="1303"/>
        <v>0.92880149690259262</v>
      </c>
      <c r="M1278" s="270">
        <f t="shared" ca="1" si="1303"/>
        <v>0.76559193539885062</v>
      </c>
      <c r="N1278" s="291">
        <f t="shared" ca="1" si="1302"/>
        <v>1031323.3650925353</v>
      </c>
      <c r="O1278" s="292">
        <f ca="1">(N1278-Assumptions!$C$22)/Assumptions!$C$25</f>
        <v>75.974952618845919</v>
      </c>
      <c r="P1278" s="11"/>
      <c r="Q1278" s="11"/>
      <c r="R1278" s="11"/>
      <c r="S1278" s="11"/>
      <c r="T1278" s="11"/>
    </row>
    <row r="1279" spans="1:20" ht="15.75" customHeight="1" x14ac:dyDescent="0.2">
      <c r="A1279" s="317"/>
      <c r="B1279" s="264"/>
      <c r="C1279" s="264"/>
      <c r="D1279" s="264"/>
      <c r="E1279" s="264"/>
      <c r="F1279" s="264"/>
      <c r="G1279" s="264"/>
      <c r="H1279" s="264"/>
      <c r="I1279" s="286">
        <f t="shared" ca="1" si="1299"/>
        <v>7.2393848065300123E-2</v>
      </c>
      <c r="J1279" s="286">
        <f t="shared" ca="1" si="1300"/>
        <v>4.2502194802404566E-2</v>
      </c>
      <c r="K1279" s="264">
        <f t="shared" ref="K1279:M1279" ca="1" si="1304">RAND()</f>
        <v>0.35574257404653087</v>
      </c>
      <c r="L1279" s="264">
        <f t="shared" ca="1" si="1304"/>
        <v>0.91520878861544441</v>
      </c>
      <c r="M1279" s="264">
        <f t="shared" ca="1" si="1304"/>
        <v>0.527440563973674</v>
      </c>
      <c r="N1279" s="287">
        <f t="shared" ca="1" si="1302"/>
        <v>4724554.520415239</v>
      </c>
      <c r="O1279" s="288">
        <f ca="1">(N1279-Assumptions!$C$22)/Assumptions!$C$25</f>
        <v>351.58921794143578</v>
      </c>
      <c r="P1279" s="11"/>
      <c r="Q1279" s="11"/>
      <c r="R1279" s="11"/>
      <c r="S1279" s="11"/>
      <c r="T1279" s="11"/>
    </row>
    <row r="1280" spans="1:20" ht="15.75" customHeight="1" x14ac:dyDescent="0.2">
      <c r="A1280" s="289"/>
      <c r="B1280" s="270"/>
      <c r="C1280" s="270"/>
      <c r="D1280" s="270"/>
      <c r="E1280" s="270"/>
      <c r="F1280" s="270"/>
      <c r="G1280" s="270"/>
      <c r="H1280" s="270"/>
      <c r="I1280" s="290">
        <f t="shared" ca="1" si="1299"/>
        <v>0.12006800643757858</v>
      </c>
      <c r="J1280" s="290">
        <f t="shared" ca="1" si="1300"/>
        <v>4.8856387774137727E-2</v>
      </c>
      <c r="K1280" s="270">
        <f t="shared" ref="K1280:M1280" ca="1" si="1305">RAND()</f>
        <v>0.24962858244872022</v>
      </c>
      <c r="L1280" s="270">
        <f t="shared" ca="1" si="1305"/>
        <v>0.29482547149348959</v>
      </c>
      <c r="M1280" s="270">
        <f t="shared" ca="1" si="1305"/>
        <v>0.83764602076507633</v>
      </c>
      <c r="N1280" s="291">
        <f t="shared" ca="1" si="1302"/>
        <v>1268245.1438237666</v>
      </c>
      <c r="O1280" s="292">
        <f ca="1">(N1280-Assumptions!$C$22)/Assumptions!$C$25</f>
        <v>93.655682374907954</v>
      </c>
      <c r="P1280" s="11"/>
      <c r="Q1280" s="11"/>
      <c r="R1280" s="11"/>
      <c r="S1280" s="11"/>
      <c r="T1280" s="11"/>
    </row>
    <row r="1281" spans="1:20" ht="15.75" customHeight="1" x14ac:dyDescent="0.2">
      <c r="A1281" s="317"/>
      <c r="B1281" s="264"/>
      <c r="C1281" s="264"/>
      <c r="D1281" s="264"/>
      <c r="E1281" s="264"/>
      <c r="F1281" s="264"/>
      <c r="G1281" s="264"/>
      <c r="H1281" s="264"/>
      <c r="I1281" s="286">
        <f t="shared" ca="1" si="1299"/>
        <v>6.7821814383808701E-2</v>
      </c>
      <c r="J1281" s="286">
        <f t="shared" ca="1" si="1300"/>
        <v>4.716771114718022E-2</v>
      </c>
      <c r="K1281" s="264">
        <f t="shared" ref="K1281:M1281" ca="1" si="1306">RAND()</f>
        <v>0.45603598180141192</v>
      </c>
      <c r="L1281" s="264">
        <f t="shared" ca="1" si="1306"/>
        <v>0.11168956240399874</v>
      </c>
      <c r="M1281" s="264">
        <f t="shared" ca="1" si="1306"/>
        <v>0.76447753228359283</v>
      </c>
      <c r="N1281" s="287">
        <f t="shared" ca="1" si="1302"/>
        <v>3612551.5821495499</v>
      </c>
      <c r="O1281" s="288">
        <f ca="1">(N1281-Assumptions!$C$22)/Assumptions!$C$25</f>
        <v>268.60392404101117</v>
      </c>
      <c r="P1281" s="11"/>
      <c r="Q1281" s="11"/>
      <c r="R1281" s="11"/>
      <c r="S1281" s="11"/>
      <c r="T1281" s="11"/>
    </row>
    <row r="1282" spans="1:20" ht="15.75" customHeight="1" x14ac:dyDescent="0.2">
      <c r="A1282" s="289"/>
      <c r="B1282" s="270"/>
      <c r="C1282" s="270"/>
      <c r="D1282" s="270"/>
      <c r="E1282" s="270"/>
      <c r="F1282" s="270"/>
      <c r="G1282" s="270"/>
      <c r="H1282" s="270"/>
      <c r="I1282" s="290">
        <f t="shared" ca="1" si="1299"/>
        <v>9.4073310249469119E-2</v>
      </c>
      <c r="J1282" s="290">
        <f t="shared" ca="1" si="1300"/>
        <v>3.3366759386464745E-2</v>
      </c>
      <c r="K1282" s="270">
        <f t="shared" ref="K1282:M1282" ca="1" si="1307">RAND()</f>
        <v>0.16637887790861017</v>
      </c>
      <c r="L1282" s="270">
        <f t="shared" ca="1" si="1307"/>
        <v>0.79374026134528841</v>
      </c>
      <c r="M1282" s="270">
        <f t="shared" ca="1" si="1307"/>
        <v>7.2663594831789968E-2</v>
      </c>
      <c r="N1282" s="291">
        <f t="shared" ca="1" si="1302"/>
        <v>639932.05281336675</v>
      </c>
      <c r="O1282" s="292">
        <f ca="1">(N1282-Assumptions!$C$22)/Assumptions!$C$25</f>
        <v>46.766645732340805</v>
      </c>
      <c r="P1282" s="11"/>
      <c r="Q1282" s="11"/>
      <c r="R1282" s="11"/>
      <c r="S1282" s="11"/>
      <c r="T1282" s="11"/>
    </row>
    <row r="1283" spans="1:20" ht="15.75" customHeight="1" x14ac:dyDescent="0.2">
      <c r="A1283" s="317"/>
      <c r="B1283" s="264"/>
      <c r="C1283" s="264"/>
      <c r="D1283" s="264"/>
      <c r="E1283" s="264"/>
      <c r="F1283" s="264"/>
      <c r="G1283" s="264"/>
      <c r="H1283" s="264"/>
      <c r="I1283" s="286">
        <f t="shared" ca="1" si="1299"/>
        <v>8.5790683595727779E-2</v>
      </c>
      <c r="J1283" s="286">
        <f t="shared" ca="1" si="1300"/>
        <v>2.8337900879068768E-2</v>
      </c>
      <c r="K1283" s="264">
        <f t="shared" ref="K1283:M1283" ca="1" si="1308">RAND()</f>
        <v>0.98372538383292796</v>
      </c>
      <c r="L1283" s="264">
        <f t="shared" ca="1" si="1308"/>
        <v>0.2654632687459697</v>
      </c>
      <c r="M1283" s="264">
        <f t="shared" ca="1" si="1308"/>
        <v>0.37229597658477742</v>
      </c>
      <c r="N1283" s="287">
        <f t="shared" ca="1" si="1302"/>
        <v>3364412.2602822753</v>
      </c>
      <c r="O1283" s="288">
        <f ca="1">(N1283-Assumptions!$C$22)/Assumptions!$C$25</f>
        <v>250.0860642001698</v>
      </c>
      <c r="P1283" s="11"/>
      <c r="Q1283" s="11"/>
      <c r="R1283" s="11"/>
      <c r="S1283" s="11"/>
      <c r="T1283" s="11"/>
    </row>
    <row r="1284" spans="1:20" ht="15.75" customHeight="1" x14ac:dyDescent="0.2">
      <c r="A1284" s="289"/>
      <c r="B1284" s="270"/>
      <c r="C1284" s="270"/>
      <c r="D1284" s="270"/>
      <c r="E1284" s="270"/>
      <c r="F1284" s="270"/>
      <c r="G1284" s="270"/>
      <c r="H1284" s="270"/>
      <c r="I1284" s="290">
        <f t="shared" ca="1" si="1299"/>
        <v>0.10952089631000256</v>
      </c>
      <c r="J1284" s="290">
        <f t="shared" ca="1" si="1300"/>
        <v>4.1885627550602593E-2</v>
      </c>
      <c r="K1284" s="270">
        <f t="shared" ref="K1284:M1284" ca="1" si="1309">RAND()</f>
        <v>0.72095484695740952</v>
      </c>
      <c r="L1284" s="270">
        <f t="shared" ca="1" si="1309"/>
        <v>0.52096816496858811</v>
      </c>
      <c r="M1284" s="270">
        <f t="shared" ca="1" si="1309"/>
        <v>0.98170329240136567</v>
      </c>
      <c r="N1284" s="291">
        <f t="shared" ca="1" si="1302"/>
        <v>1705586.7609762815</v>
      </c>
      <c r="O1284" s="292">
        <f ca="1">(N1284-Assumptions!$C$22)/Assumptions!$C$25</f>
        <v>126.29311649076728</v>
      </c>
      <c r="P1284" s="11"/>
      <c r="Q1284" s="11"/>
      <c r="R1284" s="11"/>
      <c r="S1284" s="11"/>
      <c r="T1284" s="11"/>
    </row>
    <row r="1285" spans="1:20" ht="15.75" customHeight="1" x14ac:dyDescent="0.2">
      <c r="A1285" s="317"/>
      <c r="B1285" s="264"/>
      <c r="C1285" s="264"/>
      <c r="D1285" s="264"/>
      <c r="E1285" s="264"/>
      <c r="F1285" s="264"/>
      <c r="G1285" s="264"/>
      <c r="H1285" s="264"/>
      <c r="I1285" s="286">
        <f t="shared" ca="1" si="1299"/>
        <v>9.4503748207394767E-2</v>
      </c>
      <c r="J1285" s="286">
        <f t="shared" ca="1" si="1300"/>
        <v>3.4385655568591342E-2</v>
      </c>
      <c r="K1285" s="264">
        <f t="shared" ref="K1285:M1285" ca="1" si="1310">RAND()</f>
        <v>0.32468095066154512</v>
      </c>
      <c r="L1285" s="264">
        <f t="shared" ca="1" si="1310"/>
        <v>0.53786562104054825</v>
      </c>
      <c r="M1285" s="264">
        <f t="shared" ca="1" si="1310"/>
        <v>0.5684008202189792</v>
      </c>
      <c r="N1285" s="287">
        <f t="shared" ca="1" si="1302"/>
        <v>1856690.1339982443</v>
      </c>
      <c r="O1285" s="288">
        <f ca="1">(N1285-Assumptions!$C$22)/Assumptions!$C$25</f>
        <v>137.56948761180928</v>
      </c>
      <c r="P1285" s="11"/>
      <c r="Q1285" s="11"/>
      <c r="R1285" s="11"/>
      <c r="S1285" s="11"/>
      <c r="T1285" s="11"/>
    </row>
    <row r="1286" spans="1:20" ht="15.75" customHeight="1" x14ac:dyDescent="0.2">
      <c r="A1286" s="289"/>
      <c r="B1286" s="270"/>
      <c r="C1286" s="270"/>
      <c r="D1286" s="270"/>
      <c r="E1286" s="270"/>
      <c r="F1286" s="270"/>
      <c r="G1286" s="270"/>
      <c r="H1286" s="270"/>
      <c r="I1286" s="290">
        <f t="shared" ca="1" si="1299"/>
        <v>0.10084697002717571</v>
      </c>
      <c r="J1286" s="290">
        <f t="shared" ca="1" si="1300"/>
        <v>3.4972101889434545E-2</v>
      </c>
      <c r="K1286" s="270">
        <f t="shared" ref="K1286:M1286" ca="1" si="1311">RAND()</f>
        <v>0.38544160315649179</v>
      </c>
      <c r="L1286" s="270">
        <f t="shared" ca="1" si="1311"/>
        <v>0.81029019980563055</v>
      </c>
      <c r="M1286" s="270">
        <f t="shared" ca="1" si="1311"/>
        <v>0.81233289644235951</v>
      </c>
      <c r="N1286" s="291">
        <f t="shared" ca="1" si="1302"/>
        <v>2162351.475568248</v>
      </c>
      <c r="O1286" s="292">
        <f ca="1">(N1286-Assumptions!$C$22)/Assumptions!$C$25</f>
        <v>160.38003549016776</v>
      </c>
      <c r="P1286" s="11"/>
      <c r="Q1286" s="11"/>
      <c r="R1286" s="11"/>
      <c r="S1286" s="11"/>
      <c r="T1286" s="11"/>
    </row>
    <row r="1287" spans="1:20" ht="15.75" customHeight="1" x14ac:dyDescent="0.2">
      <c r="A1287" s="317"/>
      <c r="B1287" s="264"/>
      <c r="C1287" s="264"/>
      <c r="D1287" s="264"/>
      <c r="E1287" s="264"/>
      <c r="F1287" s="264"/>
      <c r="G1287" s="264"/>
      <c r="H1287" s="264"/>
      <c r="I1287" s="286">
        <f t="shared" ca="1" si="1299"/>
        <v>6.1208662183232246E-2</v>
      </c>
      <c r="J1287" s="286">
        <f t="shared" ca="1" si="1300"/>
        <v>2.7637955087083055E-2</v>
      </c>
      <c r="K1287" s="264">
        <f t="shared" ref="K1287:M1287" ca="1" si="1312">RAND()</f>
        <v>0.85892991228378901</v>
      </c>
      <c r="L1287" s="264">
        <f t="shared" ca="1" si="1312"/>
        <v>0.70865900356075751</v>
      </c>
      <c r="M1287" s="264">
        <f t="shared" ca="1" si="1312"/>
        <v>0.15986686975602804</v>
      </c>
      <c r="N1287" s="287">
        <f t="shared" ca="1" si="1302"/>
        <v>6428866.6497033015</v>
      </c>
      <c r="O1287" s="288">
        <f ca="1">(N1287-Assumptions!$C$22)/Assumptions!$C$25</f>
        <v>478.7766902763658</v>
      </c>
      <c r="P1287" s="11"/>
      <c r="Q1287" s="11"/>
      <c r="R1287" s="11"/>
      <c r="S1287" s="11"/>
      <c r="T1287" s="11"/>
    </row>
    <row r="1288" spans="1:20" ht="15.75" customHeight="1" x14ac:dyDescent="0.2">
      <c r="A1288" s="289"/>
      <c r="B1288" s="270"/>
      <c r="C1288" s="270"/>
      <c r="D1288" s="270"/>
      <c r="E1288" s="270"/>
      <c r="F1288" s="270"/>
      <c r="G1288" s="270"/>
      <c r="H1288" s="270"/>
      <c r="I1288" s="290">
        <f t="shared" ca="1" si="1299"/>
        <v>6.6114796079741758E-2</v>
      </c>
      <c r="J1288" s="290">
        <f t="shared" ca="1" si="1300"/>
        <v>5.1817983759354758E-2</v>
      </c>
      <c r="K1288" s="270">
        <f t="shared" ref="K1288:M1288" ca="1" si="1313">RAND()</f>
        <v>0.49424922949002337</v>
      </c>
      <c r="L1288" s="270">
        <f t="shared" ca="1" si="1313"/>
        <v>0.26896673787353886</v>
      </c>
      <c r="M1288" s="270">
        <f t="shared" ca="1" si="1313"/>
        <v>0.26541874588310077</v>
      </c>
      <c r="N1288" s="291">
        <f t="shared" ca="1" si="1302"/>
        <v>3563756.6711651403</v>
      </c>
      <c r="O1288" s="292">
        <f ca="1">(N1288-Assumptions!$C$22)/Assumptions!$C$25</f>
        <v>264.96251277351791</v>
      </c>
      <c r="P1288" s="11"/>
      <c r="Q1288" s="11"/>
      <c r="R1288" s="11"/>
      <c r="S1288" s="11"/>
      <c r="T1288" s="11"/>
    </row>
    <row r="1289" spans="1:20" ht="15.75" customHeight="1" x14ac:dyDescent="0.2">
      <c r="A1289" s="317"/>
      <c r="B1289" s="264"/>
      <c r="C1289" s="264"/>
      <c r="D1289" s="264"/>
      <c r="E1289" s="264"/>
      <c r="F1289" s="264"/>
      <c r="G1289" s="264"/>
      <c r="H1289" s="264"/>
      <c r="I1289" s="286">
        <f t="shared" ca="1" si="1299"/>
        <v>8.5170540334398831E-2</v>
      </c>
      <c r="J1289" s="286">
        <f t="shared" ca="1" si="1300"/>
        <v>3.8697279846832792E-2</v>
      </c>
      <c r="K1289" s="264">
        <f t="shared" ref="K1289:M1289" ca="1" si="1314">RAND()</f>
        <v>0.59153923005717313</v>
      </c>
      <c r="L1289" s="264">
        <f t="shared" ca="1" si="1314"/>
        <v>0.99128265053044029</v>
      </c>
      <c r="M1289" s="264">
        <f t="shared" ca="1" si="1314"/>
        <v>0.54325547355796566</v>
      </c>
      <c r="N1289" s="287">
        <f t="shared" ca="1" si="1302"/>
        <v>3038838.7658680188</v>
      </c>
      <c r="O1289" s="288">
        <f ca="1">(N1289-Assumptions!$C$22)/Assumptions!$C$25</f>
        <v>225.78953476627007</v>
      </c>
      <c r="P1289" s="11"/>
      <c r="Q1289" s="11"/>
      <c r="R1289" s="11"/>
      <c r="S1289" s="11"/>
      <c r="T1289" s="11"/>
    </row>
    <row r="1290" spans="1:20" ht="15.75" customHeight="1" x14ac:dyDescent="0.2">
      <c r="A1290" s="289"/>
      <c r="B1290" s="270"/>
      <c r="C1290" s="270"/>
      <c r="D1290" s="270"/>
      <c r="E1290" s="270"/>
      <c r="F1290" s="270"/>
      <c r="G1290" s="270"/>
      <c r="H1290" s="270"/>
      <c r="I1290" s="290">
        <f t="shared" ca="1" si="1299"/>
        <v>8.1925405690950581E-2</v>
      </c>
      <c r="J1290" s="290">
        <f t="shared" ca="1" si="1300"/>
        <v>2.8853437070652528E-2</v>
      </c>
      <c r="K1290" s="270">
        <f t="shared" ref="K1290:M1290" ca="1" si="1315">RAND()</f>
        <v>0.90850638585739663</v>
      </c>
      <c r="L1290" s="270">
        <f t="shared" ca="1" si="1315"/>
        <v>0.15504426191798248</v>
      </c>
      <c r="M1290" s="270">
        <f t="shared" ca="1" si="1315"/>
        <v>0.38434739788266792</v>
      </c>
      <c r="N1290" s="291">
        <f t="shared" ca="1" si="1302"/>
        <v>3642126.9378979295</v>
      </c>
      <c r="O1290" s="292">
        <f ca="1">(N1290-Assumptions!$C$22)/Assumptions!$C$25</f>
        <v>270.81104014163651</v>
      </c>
      <c r="P1290" s="11"/>
      <c r="Q1290" s="11"/>
      <c r="R1290" s="11"/>
      <c r="S1290" s="11"/>
      <c r="T1290" s="11"/>
    </row>
    <row r="1291" spans="1:20" ht="15.75" customHeight="1" x14ac:dyDescent="0.2">
      <c r="A1291" s="317"/>
      <c r="B1291" s="264"/>
      <c r="C1291" s="264"/>
      <c r="D1291" s="264"/>
      <c r="E1291" s="264"/>
      <c r="F1291" s="264"/>
      <c r="G1291" s="264"/>
      <c r="H1291" s="264"/>
      <c r="I1291" s="286">
        <f t="shared" ca="1" si="1299"/>
        <v>9.7022978070155849E-2</v>
      </c>
      <c r="J1291" s="286">
        <f t="shared" ca="1" si="1300"/>
        <v>4.4168885311354322E-2</v>
      </c>
      <c r="K1291" s="264">
        <f t="shared" ref="K1291:M1291" ca="1" si="1316">RAND()</f>
        <v>0.41545533574109783</v>
      </c>
      <c r="L1291" s="264">
        <f t="shared" ca="1" si="1316"/>
        <v>0.73365825472770252</v>
      </c>
      <c r="M1291" s="264">
        <f t="shared" ca="1" si="1316"/>
        <v>0.2272855173913978</v>
      </c>
      <c r="N1291" s="287">
        <f t="shared" ca="1" si="1302"/>
        <v>2111864.2597203823</v>
      </c>
      <c r="O1291" s="288">
        <f ca="1">(N1291-Assumptions!$C$22)/Assumptions!$C$25</f>
        <v>156.6123328149539</v>
      </c>
      <c r="P1291" s="11"/>
      <c r="Q1291" s="11"/>
      <c r="R1291" s="11"/>
      <c r="S1291" s="11"/>
      <c r="T1291" s="11"/>
    </row>
    <row r="1292" spans="1:20" ht="15.75" customHeight="1" x14ac:dyDescent="0.2">
      <c r="A1292" s="289"/>
      <c r="B1292" s="270"/>
      <c r="C1292" s="270"/>
      <c r="D1292" s="270"/>
      <c r="E1292" s="270"/>
      <c r="F1292" s="270"/>
      <c r="G1292" s="270"/>
      <c r="H1292" s="270"/>
      <c r="I1292" s="290">
        <f t="shared" ca="1" si="1299"/>
        <v>6.5997740367849514E-2</v>
      </c>
      <c r="J1292" s="290">
        <f t="shared" ca="1" si="1300"/>
        <v>4.3739984543146253E-2</v>
      </c>
      <c r="K1292" s="270">
        <f t="shared" ref="K1292:M1292" ca="1" si="1317">RAND()</f>
        <v>0.18978649933875713</v>
      </c>
      <c r="L1292" s="270">
        <f t="shared" ca="1" si="1317"/>
        <v>0.2424198061141406</v>
      </c>
      <c r="M1292" s="270">
        <f t="shared" ca="1" si="1317"/>
        <v>0.7202116144736187</v>
      </c>
      <c r="N1292" s="291">
        <f t="shared" ca="1" si="1302"/>
        <v>701647.51157845592</v>
      </c>
      <c r="O1292" s="292">
        <f ca="1">(N1292-Assumptions!$C$22)/Assumptions!$C$25</f>
        <v>51.372276983466861</v>
      </c>
      <c r="P1292" s="11"/>
      <c r="Q1292" s="11"/>
      <c r="R1292" s="11"/>
      <c r="S1292" s="11"/>
      <c r="T1292" s="11"/>
    </row>
    <row r="1293" spans="1:20" ht="15.75" customHeight="1" x14ac:dyDescent="0.2">
      <c r="A1293" s="317"/>
      <c r="B1293" s="264"/>
      <c r="C1293" s="264"/>
      <c r="D1293" s="264"/>
      <c r="E1293" s="264"/>
      <c r="F1293" s="264"/>
      <c r="G1293" s="264"/>
      <c r="H1293" s="264"/>
      <c r="I1293" s="286">
        <f t="shared" ca="1" si="1299"/>
        <v>9.8798524089638989E-2</v>
      </c>
      <c r="J1293" s="286">
        <f t="shared" ca="1" si="1300"/>
        <v>5.5E-2</v>
      </c>
      <c r="K1293" s="264">
        <f t="shared" ref="K1293:M1293" ca="1" si="1318">RAND()</f>
        <v>0.10255106815443027</v>
      </c>
      <c r="L1293" s="264">
        <f t="shared" ca="1" si="1318"/>
        <v>0.86735756124915919</v>
      </c>
      <c r="M1293" s="264">
        <f t="shared" ca="1" si="1318"/>
        <v>0.78318627148033348</v>
      </c>
      <c r="N1293" s="287">
        <f t="shared" ca="1" si="1302"/>
        <v>1590738.9119697001</v>
      </c>
      <c r="O1293" s="288">
        <f ca="1">(N1293-Assumptions!$C$22)/Assumptions!$C$25</f>
        <v>117.72238149027613</v>
      </c>
      <c r="P1293" s="11"/>
      <c r="Q1293" s="11"/>
      <c r="R1293" s="11"/>
      <c r="S1293" s="11"/>
      <c r="T1293" s="11"/>
    </row>
    <row r="1294" spans="1:20" ht="15.75" customHeight="1" x14ac:dyDescent="0.2">
      <c r="A1294" s="289"/>
      <c r="B1294" s="270"/>
      <c r="C1294" s="270"/>
      <c r="D1294" s="270"/>
      <c r="E1294" s="270"/>
      <c r="F1294" s="270"/>
      <c r="G1294" s="270"/>
      <c r="H1294" s="270"/>
      <c r="I1294" s="290">
        <f t="shared" ca="1" si="1299"/>
        <v>0.06</v>
      </c>
      <c r="J1294" s="290">
        <f t="shared" ca="1" si="1300"/>
        <v>2.8093753224838661E-2</v>
      </c>
      <c r="K1294" s="270">
        <f t="shared" ref="K1294:M1294" ca="1" si="1319">RAND()</f>
        <v>0.29918097727427528</v>
      </c>
      <c r="L1294" s="270">
        <f t="shared" ca="1" si="1319"/>
        <v>0.67695210685960094</v>
      </c>
      <c r="M1294" s="270">
        <f t="shared" ca="1" si="1319"/>
        <v>0.86602010849795052</v>
      </c>
      <c r="N1294" s="291">
        <f t="shared" ca="1" si="1302"/>
        <v>3536628.5181406601</v>
      </c>
      <c r="O1294" s="292">
        <f ca="1">(N1294-Assumptions!$C$22)/Assumptions!$C$25</f>
        <v>262.93802374184031</v>
      </c>
      <c r="P1294" s="11"/>
      <c r="Q1294" s="11"/>
      <c r="R1294" s="11"/>
      <c r="S1294" s="11"/>
      <c r="T1294" s="11"/>
    </row>
    <row r="1295" spans="1:20" ht="15.75" customHeight="1" x14ac:dyDescent="0.2">
      <c r="A1295" s="317"/>
      <c r="B1295" s="264"/>
      <c r="C1295" s="264"/>
      <c r="D1295" s="264"/>
      <c r="E1295" s="264"/>
      <c r="F1295" s="264"/>
      <c r="G1295" s="264"/>
      <c r="H1295" s="264"/>
      <c r="I1295" s="286">
        <f t="shared" ca="1" si="1299"/>
        <v>8.6617107673614802E-2</v>
      </c>
      <c r="J1295" s="286">
        <f t="shared" ca="1" si="1300"/>
        <v>3.8486303389368655E-2</v>
      </c>
      <c r="K1295" s="264">
        <f t="shared" ref="K1295:M1295" ca="1" si="1320">RAND()</f>
        <v>0.61269756279740151</v>
      </c>
      <c r="L1295" s="264">
        <f t="shared" ca="1" si="1320"/>
        <v>0.42264635441827769</v>
      </c>
      <c r="M1295" s="264">
        <f t="shared" ca="1" si="1320"/>
        <v>0.83043448417165</v>
      </c>
      <c r="N1295" s="287">
        <f t="shared" ca="1" si="1302"/>
        <v>2344455.7789948103</v>
      </c>
      <c r="O1295" s="288">
        <f ca="1">(N1295-Assumptions!$C$22)/Assumptions!$C$25</f>
        <v>173.96990888020972</v>
      </c>
      <c r="P1295" s="11"/>
      <c r="Q1295" s="11"/>
      <c r="R1295" s="11"/>
      <c r="S1295" s="11"/>
      <c r="T1295" s="11"/>
    </row>
    <row r="1296" spans="1:20" ht="15.75" customHeight="1" x14ac:dyDescent="0.2">
      <c r="A1296" s="289"/>
      <c r="B1296" s="270"/>
      <c r="C1296" s="270"/>
      <c r="D1296" s="270"/>
      <c r="E1296" s="270"/>
      <c r="F1296" s="270"/>
      <c r="G1296" s="270"/>
      <c r="H1296" s="270"/>
      <c r="I1296" s="290">
        <f t="shared" ca="1" si="1299"/>
        <v>8.2591222315297599E-2</v>
      </c>
      <c r="J1296" s="290">
        <f t="shared" ca="1" si="1300"/>
        <v>3.1904259921650906E-2</v>
      </c>
      <c r="K1296" s="270">
        <f t="shared" ref="K1296:M1296" ca="1" si="1321">RAND()</f>
        <v>0.60258973393108872</v>
      </c>
      <c r="L1296" s="270">
        <f t="shared" ca="1" si="1321"/>
        <v>0.50745464392436135</v>
      </c>
      <c r="M1296" s="270">
        <f t="shared" ca="1" si="1321"/>
        <v>8.4024672549245061E-2</v>
      </c>
      <c r="N1296" s="291">
        <f t="shared" ca="1" si="1302"/>
        <v>2202157.4031283786</v>
      </c>
      <c r="O1296" s="292">
        <f ca="1">(N1296-Assumptions!$C$22)/Assumptions!$C$25</f>
        <v>163.35062709913274</v>
      </c>
      <c r="P1296" s="11"/>
      <c r="Q1296" s="11"/>
      <c r="R1296" s="11"/>
      <c r="S1296" s="11"/>
      <c r="T1296" s="11"/>
    </row>
    <row r="1297" spans="1:20" ht="15.75" customHeight="1" x14ac:dyDescent="0.2">
      <c r="A1297" s="317"/>
      <c r="B1297" s="264"/>
      <c r="C1297" s="264"/>
      <c r="D1297" s="264"/>
      <c r="E1297" s="264"/>
      <c r="F1297" s="264"/>
      <c r="G1297" s="264"/>
      <c r="H1297" s="264"/>
      <c r="I1297" s="286">
        <f t="shared" ca="1" si="1299"/>
        <v>8.1007731211600001E-2</v>
      </c>
      <c r="J1297" s="286">
        <f t="shared" ca="1" si="1300"/>
        <v>4.8550930522639937E-2</v>
      </c>
      <c r="K1297" s="264">
        <f t="shared" ref="K1297:M1297" ca="1" si="1322">RAND()</f>
        <v>0.28527350520172623</v>
      </c>
      <c r="L1297" s="264">
        <f t="shared" ca="1" si="1322"/>
        <v>3.3026702459437729E-4</v>
      </c>
      <c r="M1297" s="264">
        <f t="shared" ca="1" si="1322"/>
        <v>0.59685682200080326</v>
      </c>
      <c r="N1297" s="287">
        <f t="shared" ca="1" si="1302"/>
        <v>2744999.9657370155</v>
      </c>
      <c r="O1297" s="288">
        <f ca="1">(N1297-Assumptions!$C$22)/Assumptions!$C$25</f>
        <v>203.86126609977728</v>
      </c>
      <c r="P1297" s="11"/>
      <c r="Q1297" s="11"/>
      <c r="R1297" s="11"/>
      <c r="S1297" s="11"/>
      <c r="T1297" s="11"/>
    </row>
    <row r="1298" spans="1:20" ht="15.75" customHeight="1" x14ac:dyDescent="0.2">
      <c r="A1298" s="289"/>
      <c r="B1298" s="270"/>
      <c r="C1298" s="270"/>
      <c r="D1298" s="270"/>
      <c r="E1298" s="270"/>
      <c r="F1298" s="270"/>
      <c r="G1298" s="270"/>
      <c r="H1298" s="270"/>
      <c r="I1298" s="290">
        <f t="shared" ca="1" si="1299"/>
        <v>0.10094394180085287</v>
      </c>
      <c r="J1298" s="290">
        <f t="shared" ca="1" si="1300"/>
        <v>4.3051452631534419E-2</v>
      </c>
      <c r="K1298" s="270">
        <f t="shared" ref="K1298:M1298" ca="1" si="1323">RAND()</f>
        <v>0.4588804630061124</v>
      </c>
      <c r="L1298" s="270">
        <f t="shared" ca="1" si="1323"/>
        <v>0.7560271010291153</v>
      </c>
      <c r="M1298" s="270">
        <f t="shared" ca="1" si="1323"/>
        <v>9.5323262375017426E-2</v>
      </c>
      <c r="N1298" s="291">
        <f t="shared" ca="1" si="1302"/>
        <v>1928068.2361195642</v>
      </c>
      <c r="O1298" s="292">
        <f ca="1">(N1298-Assumptions!$C$22)/Assumptions!$C$25</f>
        <v>142.89621165071375</v>
      </c>
      <c r="P1298" s="11"/>
      <c r="Q1298" s="11"/>
      <c r="R1298" s="11"/>
      <c r="S1298" s="11"/>
      <c r="T1298" s="11"/>
    </row>
    <row r="1299" spans="1:20" ht="15.75" customHeight="1" x14ac:dyDescent="0.2">
      <c r="A1299" s="317"/>
      <c r="B1299" s="264"/>
      <c r="C1299" s="264"/>
      <c r="D1299" s="264"/>
      <c r="E1299" s="264"/>
      <c r="F1299" s="264"/>
      <c r="G1299" s="264"/>
      <c r="H1299" s="264"/>
      <c r="I1299" s="286">
        <f t="shared" ca="1" si="1299"/>
        <v>7.6612630385987229E-2</v>
      </c>
      <c r="J1299" s="286">
        <f t="shared" ca="1" si="1300"/>
        <v>2.7037548560729534E-2</v>
      </c>
      <c r="K1299" s="264">
        <f t="shared" ref="K1299:M1299" ca="1" si="1324">RAND()</f>
        <v>0.99672672142266017</v>
      </c>
      <c r="L1299" s="264">
        <f t="shared" ca="1" si="1324"/>
        <v>0.50816913144957498</v>
      </c>
      <c r="M1299" s="264">
        <f t="shared" ca="1" si="1324"/>
        <v>0.87083586652180855</v>
      </c>
      <c r="N1299" s="287">
        <f t="shared" ca="1" si="1302"/>
        <v>4378035.5783784632</v>
      </c>
      <c r="O1299" s="288">
        <f ca="1">(N1299-Assumptions!$C$22)/Assumptions!$C$25</f>
        <v>325.72959540137782</v>
      </c>
      <c r="P1299" s="11"/>
      <c r="Q1299" s="11"/>
      <c r="R1299" s="11"/>
      <c r="S1299" s="11"/>
      <c r="T1299" s="11"/>
    </row>
    <row r="1300" spans="1:20" ht="15.75" customHeight="1" x14ac:dyDescent="0.2">
      <c r="A1300" s="289"/>
      <c r="B1300" s="270"/>
      <c r="C1300" s="270"/>
      <c r="D1300" s="270"/>
      <c r="E1300" s="270"/>
      <c r="F1300" s="270"/>
      <c r="G1300" s="270"/>
      <c r="H1300" s="270"/>
      <c r="I1300" s="290">
        <f t="shared" ca="1" si="1299"/>
        <v>0.10007786044630501</v>
      </c>
      <c r="J1300" s="290">
        <f t="shared" ca="1" si="1300"/>
        <v>4.3524335837624085E-2</v>
      </c>
      <c r="K1300" s="270">
        <f t="shared" ref="K1300:M1300" ca="1" si="1325">RAND()</f>
        <v>0.16164312254840907</v>
      </c>
      <c r="L1300" s="270">
        <f t="shared" ca="1" si="1325"/>
        <v>0.50272870810218662</v>
      </c>
      <c r="M1300" s="270">
        <f t="shared" ca="1" si="1325"/>
        <v>0.58111949995724144</v>
      </c>
      <c r="N1300" s="291">
        <f t="shared" ca="1" si="1302"/>
        <v>686925.66876757133</v>
      </c>
      <c r="O1300" s="292">
        <f ca="1">(N1300-Assumptions!$C$22)/Assumptions!$C$25</f>
        <v>50.273631997579947</v>
      </c>
      <c r="P1300" s="11"/>
      <c r="Q1300" s="11"/>
      <c r="R1300" s="11"/>
      <c r="S1300" s="11"/>
      <c r="T1300" s="11"/>
    </row>
    <row r="1301" spans="1:20" ht="15.75" customHeight="1" x14ac:dyDescent="0.2">
      <c r="A1301" s="317"/>
      <c r="B1301" s="264"/>
      <c r="C1301" s="264"/>
      <c r="D1301" s="264"/>
      <c r="E1301" s="264"/>
      <c r="F1301" s="264"/>
      <c r="G1301" s="264"/>
      <c r="H1301" s="264"/>
      <c r="I1301" s="286">
        <f t="shared" ca="1" si="1299"/>
        <v>6.4570627425618851E-2</v>
      </c>
      <c r="J1301" s="286">
        <f t="shared" ca="1" si="1300"/>
        <v>3.1012463504842866E-2</v>
      </c>
      <c r="K1301" s="264">
        <f t="shared" ref="K1301:M1301" ca="1" si="1326">RAND()</f>
        <v>0.80135950630579922</v>
      </c>
      <c r="L1301" s="264">
        <f t="shared" ca="1" si="1326"/>
        <v>9.5096214490925313E-2</v>
      </c>
      <c r="M1301" s="264">
        <f t="shared" ca="1" si="1326"/>
        <v>0.36172462375836101</v>
      </c>
      <c r="N1301" s="287">
        <f t="shared" ca="1" si="1302"/>
        <v>5759994.7069688039</v>
      </c>
      <c r="O1301" s="288">
        <f ca="1">(N1301-Assumptions!$C$22)/Assumptions!$C$25</f>
        <v>428.86087365438834</v>
      </c>
      <c r="P1301" s="11"/>
      <c r="Q1301" s="11"/>
      <c r="R1301" s="11"/>
      <c r="S1301" s="11"/>
      <c r="T1301" s="11"/>
    </row>
    <row r="1302" spans="1:20" ht="15.75" customHeight="1" x14ac:dyDescent="0.2">
      <c r="A1302" s="289"/>
      <c r="B1302" s="270"/>
      <c r="C1302" s="270"/>
      <c r="D1302" s="270"/>
      <c r="E1302" s="270"/>
      <c r="F1302" s="270"/>
      <c r="G1302" s="270"/>
      <c r="H1302" s="270"/>
      <c r="I1302" s="290">
        <f t="shared" ca="1" si="1299"/>
        <v>0.11683982807473141</v>
      </c>
      <c r="J1302" s="290">
        <f t="shared" ca="1" si="1300"/>
        <v>4.4381233723397411E-2</v>
      </c>
      <c r="K1302" s="270">
        <f t="shared" ref="K1302:M1302" ca="1" si="1327">RAND()</f>
        <v>0.90413281930317668</v>
      </c>
      <c r="L1302" s="270">
        <f t="shared" ca="1" si="1327"/>
        <v>0.17060214988290756</v>
      </c>
      <c r="M1302" s="270">
        <f t="shared" ca="1" si="1327"/>
        <v>0.44491751787455336</v>
      </c>
      <c r="N1302" s="291">
        <f t="shared" ca="1" si="1302"/>
        <v>2667659.3479307881</v>
      </c>
      <c r="O1302" s="292">
        <f ca="1">(N1302-Assumptions!$C$22)/Assumptions!$C$25</f>
        <v>198.08957820379015</v>
      </c>
      <c r="P1302" s="11"/>
      <c r="Q1302" s="11"/>
      <c r="R1302" s="11"/>
      <c r="S1302" s="11"/>
      <c r="T1302" s="11"/>
    </row>
    <row r="1303" spans="1:20" ht="15.75" customHeight="1" x14ac:dyDescent="0.2">
      <c r="A1303" s="317"/>
      <c r="B1303" s="264"/>
      <c r="C1303" s="264"/>
      <c r="D1303" s="264"/>
      <c r="E1303" s="264"/>
      <c r="F1303" s="264"/>
      <c r="G1303" s="264"/>
      <c r="H1303" s="264"/>
      <c r="I1303" s="286">
        <f t="shared" ca="1" si="1299"/>
        <v>7.2552959987944726E-2</v>
      </c>
      <c r="J1303" s="286">
        <f t="shared" ca="1" si="1300"/>
        <v>3.6627408748093025E-2</v>
      </c>
      <c r="K1303" s="264">
        <f t="shared" ref="K1303:M1303" ca="1" si="1328">RAND()</f>
        <v>0.93118655636706937</v>
      </c>
      <c r="L1303" s="264">
        <f t="shared" ca="1" si="1328"/>
        <v>0.45649635953391432</v>
      </c>
      <c r="M1303" s="264">
        <f t="shared" ca="1" si="1328"/>
        <v>0.66574746496141357</v>
      </c>
      <c r="N1303" s="287">
        <f t="shared" ca="1" si="1302"/>
        <v>6041423.5701758889</v>
      </c>
      <c r="O1303" s="288">
        <f ca="1">(N1303-Assumptions!$C$22)/Assumptions!$C$25</f>
        <v>449.86302762506637</v>
      </c>
      <c r="P1303" s="11"/>
      <c r="Q1303" s="11"/>
      <c r="R1303" s="11"/>
      <c r="S1303" s="11"/>
      <c r="T1303" s="11"/>
    </row>
    <row r="1304" spans="1:20" ht="15.75" customHeight="1" x14ac:dyDescent="0.2">
      <c r="A1304" s="289"/>
      <c r="B1304" s="270"/>
      <c r="C1304" s="270"/>
      <c r="D1304" s="270"/>
      <c r="E1304" s="270"/>
      <c r="F1304" s="270"/>
      <c r="G1304" s="270"/>
      <c r="H1304" s="270"/>
      <c r="I1304" s="290">
        <f t="shared" ca="1" si="1299"/>
        <v>9.2343204730230666E-2</v>
      </c>
      <c r="J1304" s="290">
        <f t="shared" ca="1" si="1300"/>
        <v>0.02</v>
      </c>
      <c r="K1304" s="270">
        <f t="shared" ref="K1304:M1304" ca="1" si="1329">RAND()</f>
        <v>0.32403928829712358</v>
      </c>
      <c r="L1304" s="270">
        <f t="shared" ca="1" si="1329"/>
        <v>0.45262756202538312</v>
      </c>
      <c r="M1304" s="270">
        <f t="shared" ca="1" si="1329"/>
        <v>0.5937055873850583</v>
      </c>
      <c r="N1304" s="291">
        <f t="shared" ca="1" si="1302"/>
        <v>1542932.3305968354</v>
      </c>
      <c r="O1304" s="292">
        <f ca="1">(N1304-Assumptions!$C$22)/Assumptions!$C$25</f>
        <v>114.15472616394294</v>
      </c>
      <c r="P1304" s="11"/>
      <c r="Q1304" s="11"/>
      <c r="R1304" s="11"/>
      <c r="S1304" s="11"/>
      <c r="T1304" s="11"/>
    </row>
    <row r="1305" spans="1:20" ht="15.75" customHeight="1" x14ac:dyDescent="0.2">
      <c r="A1305" s="317"/>
      <c r="B1305" s="264"/>
      <c r="C1305" s="264"/>
      <c r="D1305" s="264"/>
      <c r="E1305" s="264"/>
      <c r="F1305" s="264"/>
      <c r="G1305" s="264"/>
      <c r="H1305" s="264"/>
      <c r="I1305" s="286">
        <f t="shared" ca="1" si="1299"/>
        <v>9.0098112268404681E-2</v>
      </c>
      <c r="J1305" s="286">
        <f t="shared" ca="1" si="1300"/>
        <v>2.8244588745057191E-2</v>
      </c>
      <c r="K1305" s="264">
        <f t="shared" ref="K1305:M1305" ca="1" si="1330">RAND()</f>
        <v>0.93086231329534197</v>
      </c>
      <c r="L1305" s="264">
        <f t="shared" ca="1" si="1330"/>
        <v>0.61343350129472707</v>
      </c>
      <c r="M1305" s="264">
        <f t="shared" ca="1" si="1330"/>
        <v>0.92765292755127038</v>
      </c>
      <c r="N1305" s="287">
        <f t="shared" ca="1" si="1302"/>
        <v>3549656.2886730675</v>
      </c>
      <c r="O1305" s="288">
        <f ca="1">(N1305-Assumptions!$C$22)/Assumptions!$C$25</f>
        <v>263.91024542336322</v>
      </c>
      <c r="P1305" s="11"/>
      <c r="Q1305" s="11"/>
      <c r="R1305" s="11"/>
      <c r="S1305" s="11"/>
      <c r="T1305" s="11"/>
    </row>
    <row r="1306" spans="1:20" ht="15.75" customHeight="1" x14ac:dyDescent="0.2">
      <c r="A1306" s="289"/>
      <c r="B1306" s="270"/>
      <c r="C1306" s="270"/>
      <c r="D1306" s="270"/>
      <c r="E1306" s="270"/>
      <c r="F1306" s="270"/>
      <c r="G1306" s="270"/>
      <c r="H1306" s="270"/>
      <c r="I1306" s="290">
        <f t="shared" ca="1" si="1299"/>
        <v>9.6260581904766121E-2</v>
      </c>
      <c r="J1306" s="290">
        <f t="shared" ca="1" si="1300"/>
        <v>2.7899353566279726E-2</v>
      </c>
      <c r="K1306" s="270">
        <f t="shared" ref="K1306:M1306" ca="1" si="1331">RAND()</f>
        <v>3.1809630668599986E-2</v>
      </c>
      <c r="L1306" s="270">
        <f t="shared" ca="1" si="1331"/>
        <v>0.68311998960109621</v>
      </c>
      <c r="M1306" s="270">
        <f t="shared" ca="1" si="1331"/>
        <v>0.42018352226516509</v>
      </c>
      <c r="N1306" s="291">
        <f t="shared" ca="1" si="1302"/>
        <v>568276.32646721392</v>
      </c>
      <c r="O1306" s="292">
        <f ca="1">(N1306-Assumptions!$C$22)/Assumptions!$C$25</f>
        <v>41.41920346770253</v>
      </c>
      <c r="P1306" s="11"/>
      <c r="Q1306" s="11"/>
      <c r="R1306" s="11"/>
      <c r="S1306" s="11"/>
      <c r="T1306" s="11"/>
    </row>
    <row r="1307" spans="1:20" ht="15.75" customHeight="1" x14ac:dyDescent="0.2">
      <c r="A1307" s="317"/>
      <c r="B1307" s="264"/>
      <c r="C1307" s="264"/>
      <c r="D1307" s="264"/>
      <c r="E1307" s="264"/>
      <c r="F1307" s="264"/>
      <c r="G1307" s="264"/>
      <c r="H1307" s="264"/>
      <c r="I1307" s="286">
        <f t="shared" ca="1" si="1299"/>
        <v>0.11369857356362909</v>
      </c>
      <c r="J1307" s="286">
        <f t="shared" ca="1" si="1300"/>
        <v>4.3476402746903745E-2</v>
      </c>
      <c r="K1307" s="264">
        <f t="shared" ref="K1307:M1307" ca="1" si="1332">RAND()</f>
        <v>0.8719743187718878</v>
      </c>
      <c r="L1307" s="264">
        <f t="shared" ca="1" si="1332"/>
        <v>9.4550154711284806E-3</v>
      </c>
      <c r="M1307" s="264">
        <f t="shared" ca="1" si="1332"/>
        <v>0.26741253393508313</v>
      </c>
      <c r="N1307" s="287">
        <f t="shared" ca="1" si="1302"/>
        <v>2752618.5008399468</v>
      </c>
      <c r="O1307" s="288">
        <f ca="1">(N1307-Assumptions!$C$22)/Assumptions!$C$25</f>
        <v>204.42981349551843</v>
      </c>
      <c r="P1307" s="11"/>
      <c r="Q1307" s="11"/>
      <c r="R1307" s="11"/>
      <c r="S1307" s="11"/>
      <c r="T1307" s="11"/>
    </row>
    <row r="1308" spans="1:20" ht="15.75" customHeight="1" x14ac:dyDescent="0.2">
      <c r="A1308" s="289"/>
      <c r="B1308" s="270"/>
      <c r="C1308" s="270"/>
      <c r="D1308" s="270"/>
      <c r="E1308" s="270"/>
      <c r="F1308" s="270"/>
      <c r="G1308" s="270"/>
      <c r="H1308" s="270"/>
      <c r="I1308" s="290">
        <f t="shared" ca="1" si="1299"/>
        <v>7.9986700081814535E-2</v>
      </c>
      <c r="J1308" s="290">
        <f t="shared" ca="1" si="1300"/>
        <v>3.6399462898906131E-2</v>
      </c>
      <c r="K1308" s="270">
        <f t="shared" ref="K1308:M1308" ca="1" si="1333">RAND()</f>
        <v>0.7004725588041939</v>
      </c>
      <c r="L1308" s="270">
        <f t="shared" ca="1" si="1333"/>
        <v>0.25940083028299754</v>
      </c>
      <c r="M1308" s="270">
        <f t="shared" ca="1" si="1333"/>
        <v>0.898272842621609</v>
      </c>
      <c r="N1308" s="291">
        <f t="shared" ca="1" si="1302"/>
        <v>2072023.7250814545</v>
      </c>
      <c r="O1308" s="292">
        <f ca="1">(N1308-Assumptions!$C$22)/Assumptions!$C$25</f>
        <v>153.63915858816824</v>
      </c>
      <c r="P1308" s="11"/>
      <c r="Q1308" s="11"/>
      <c r="R1308" s="11"/>
      <c r="S1308" s="11"/>
      <c r="T1308" s="11"/>
    </row>
    <row r="1309" spans="1:20" ht="15.75" customHeight="1" x14ac:dyDescent="0.2">
      <c r="A1309" s="317"/>
      <c r="B1309" s="264"/>
      <c r="C1309" s="264"/>
      <c r="D1309" s="264"/>
      <c r="E1309" s="264"/>
      <c r="F1309" s="264"/>
      <c r="G1309" s="264"/>
      <c r="H1309" s="264"/>
      <c r="I1309" s="286">
        <f t="shared" ca="1" si="1299"/>
        <v>8.6949739832762121E-2</v>
      </c>
      <c r="J1309" s="286">
        <f t="shared" ca="1" si="1300"/>
        <v>3.5693347701792437E-2</v>
      </c>
      <c r="K1309" s="264">
        <f t="shared" ref="K1309:M1309" ca="1" si="1334">RAND()</f>
        <v>0.22946878807577065</v>
      </c>
      <c r="L1309" s="264">
        <f t="shared" ca="1" si="1334"/>
        <v>0.84078513509847597</v>
      </c>
      <c r="M1309" s="264">
        <f t="shared" ca="1" si="1334"/>
        <v>0.27779302960151997</v>
      </c>
      <c r="N1309" s="287">
        <f t="shared" ca="1" si="1302"/>
        <v>2755261.1425525709</v>
      </c>
      <c r="O1309" s="288">
        <f ca="1">(N1309-Assumptions!$C$22)/Assumptions!$C$25</f>
        <v>204.6270255636247</v>
      </c>
      <c r="P1309" s="11"/>
      <c r="Q1309" s="11"/>
      <c r="R1309" s="11"/>
      <c r="S1309" s="11"/>
      <c r="T1309" s="11"/>
    </row>
    <row r="1310" spans="1:20" ht="15.75" customHeight="1" x14ac:dyDescent="0.2">
      <c r="A1310" s="289"/>
      <c r="B1310" s="270"/>
      <c r="C1310" s="270"/>
      <c r="D1310" s="270"/>
      <c r="E1310" s="270"/>
      <c r="F1310" s="270"/>
      <c r="G1310" s="270"/>
      <c r="H1310" s="270"/>
      <c r="I1310" s="290">
        <f t="shared" ca="1" si="1299"/>
        <v>8.8150025435901558E-2</v>
      </c>
      <c r="J1310" s="290">
        <f t="shared" ca="1" si="1300"/>
        <v>2.3139913723836378E-2</v>
      </c>
      <c r="K1310" s="270">
        <f t="shared" ref="K1310:M1310" ca="1" si="1335">RAND()</f>
        <v>2.9006549862540254E-2</v>
      </c>
      <c r="L1310" s="270">
        <f t="shared" ca="1" si="1335"/>
        <v>0.61555801671450272</v>
      </c>
      <c r="M1310" s="270">
        <f t="shared" ca="1" si="1335"/>
        <v>0.57820883541580514</v>
      </c>
      <c r="N1310" s="291">
        <f t="shared" ca="1" si="1302"/>
        <v>597569.61940078717</v>
      </c>
      <c r="O1310" s="292">
        <f ca="1">(N1310-Assumptions!$C$22)/Assumptions!$C$25</f>
        <v>43.605270104536359</v>
      </c>
      <c r="P1310" s="11"/>
      <c r="Q1310" s="11"/>
      <c r="R1310" s="11"/>
      <c r="S1310" s="11"/>
      <c r="T1310" s="11"/>
    </row>
    <row r="1311" spans="1:20" ht="15.75" customHeight="1" x14ac:dyDescent="0.2">
      <c r="A1311" s="317"/>
      <c r="B1311" s="264"/>
      <c r="C1311" s="264"/>
      <c r="D1311" s="264"/>
      <c r="E1311" s="264"/>
      <c r="F1311" s="264"/>
      <c r="G1311" s="264"/>
      <c r="H1311" s="264"/>
      <c r="I1311" s="286">
        <f t="shared" ca="1" si="1299"/>
        <v>8.2909437493822971E-2</v>
      </c>
      <c r="J1311" s="286">
        <f t="shared" ca="1" si="1300"/>
        <v>2.4714460936589591E-2</v>
      </c>
      <c r="K1311" s="264">
        <f t="shared" ref="K1311:M1311" ca="1" si="1336">RAND()</f>
        <v>0.47826635107591253</v>
      </c>
      <c r="L1311" s="264">
        <f t="shared" ca="1" si="1336"/>
        <v>0.5092453003724936</v>
      </c>
      <c r="M1311" s="264">
        <f t="shared" ca="1" si="1336"/>
        <v>1.0490517289053813E-2</v>
      </c>
      <c r="N1311" s="287">
        <f t="shared" ca="1" si="1302"/>
        <v>1918046.4720607372</v>
      </c>
      <c r="O1311" s="288">
        <f ca="1">(N1311-Assumptions!$C$22)/Assumptions!$C$25</f>
        <v>142.14831881050279</v>
      </c>
      <c r="P1311" s="11"/>
      <c r="Q1311" s="11"/>
      <c r="R1311" s="11"/>
      <c r="S1311" s="11"/>
      <c r="T1311" s="11"/>
    </row>
    <row r="1312" spans="1:20" ht="15.75" customHeight="1" x14ac:dyDescent="0.2">
      <c r="A1312" s="289"/>
      <c r="B1312" s="270"/>
      <c r="C1312" s="270"/>
      <c r="D1312" s="270"/>
      <c r="E1312" s="270"/>
      <c r="F1312" s="270"/>
      <c r="G1312" s="270"/>
      <c r="H1312" s="270"/>
      <c r="I1312" s="290">
        <f t="shared" ca="1" si="1299"/>
        <v>0.10385677888151085</v>
      </c>
      <c r="J1312" s="290">
        <f t="shared" ca="1" si="1300"/>
        <v>2.4684516888387884E-2</v>
      </c>
      <c r="K1312" s="270">
        <f t="shared" ref="K1312:M1312" ca="1" si="1337">RAND()</f>
        <v>0.8229033068514332</v>
      </c>
      <c r="L1312" s="270">
        <f t="shared" ca="1" si="1337"/>
        <v>0.70979271029501756</v>
      </c>
      <c r="M1312" s="270">
        <f t="shared" ca="1" si="1337"/>
        <v>0.77714660011226688</v>
      </c>
      <c r="N1312" s="291">
        <f t="shared" ca="1" si="1302"/>
        <v>2741382.7339031221</v>
      </c>
      <c r="O1312" s="292">
        <f ca="1">(N1312-Assumptions!$C$22)/Assumptions!$C$25</f>
        <v>203.59132342560613</v>
      </c>
      <c r="P1312" s="11"/>
      <c r="Q1312" s="11"/>
      <c r="R1312" s="11"/>
      <c r="S1312" s="11"/>
      <c r="T1312" s="11"/>
    </row>
    <row r="1313" spans="1:20" ht="15.75" customHeight="1" x14ac:dyDescent="0.2">
      <c r="A1313" s="317"/>
      <c r="B1313" s="264"/>
      <c r="C1313" s="264"/>
      <c r="D1313" s="264"/>
      <c r="E1313" s="264"/>
      <c r="F1313" s="264"/>
      <c r="G1313" s="264"/>
      <c r="H1313" s="264"/>
      <c r="I1313" s="286">
        <f t="shared" ca="1" si="1299"/>
        <v>8.6430416460313894E-2</v>
      </c>
      <c r="J1313" s="286">
        <f t="shared" ca="1" si="1300"/>
        <v>3.4397122334204444E-2</v>
      </c>
      <c r="K1313" s="264">
        <f t="shared" ref="K1313:M1313" ca="1" si="1338">RAND()</f>
        <v>0.30211067939304459</v>
      </c>
      <c r="L1313" s="264">
        <f t="shared" ca="1" si="1338"/>
        <v>0.80752583180580917</v>
      </c>
      <c r="M1313" s="264">
        <f t="shared" ca="1" si="1338"/>
        <v>0.84075468049536184</v>
      </c>
      <c r="N1313" s="287">
        <f t="shared" ca="1" si="1302"/>
        <v>2737566.7966605253</v>
      </c>
      <c r="O1313" s="288">
        <f ca="1">(N1313-Assumptions!$C$22)/Assumptions!$C$25</f>
        <v>203.30655198959144</v>
      </c>
      <c r="P1313" s="11"/>
      <c r="Q1313" s="11"/>
      <c r="R1313" s="11"/>
      <c r="S1313" s="11"/>
      <c r="T1313" s="11"/>
    </row>
    <row r="1314" spans="1:20" ht="15.75" customHeight="1" x14ac:dyDescent="0.2">
      <c r="A1314" s="289"/>
      <c r="B1314" s="270"/>
      <c r="C1314" s="270"/>
      <c r="D1314" s="270"/>
      <c r="E1314" s="270"/>
      <c r="F1314" s="270"/>
      <c r="G1314" s="270"/>
      <c r="H1314" s="270"/>
      <c r="I1314" s="290">
        <f t="shared" ca="1" si="1299"/>
        <v>6.3156902758633213E-2</v>
      </c>
      <c r="J1314" s="290">
        <f t="shared" ca="1" si="1300"/>
        <v>5.3677000118201604E-2</v>
      </c>
      <c r="K1314" s="270">
        <f t="shared" ref="K1314:M1314" ca="1" si="1339">RAND()</f>
        <v>0.79504696677555009</v>
      </c>
      <c r="L1314" s="270">
        <f t="shared" ca="1" si="1339"/>
        <v>0.54471101663170618</v>
      </c>
      <c r="M1314" s="270">
        <f t="shared" ca="1" si="1339"/>
        <v>0.79967241607020689</v>
      </c>
      <c r="N1314" s="291">
        <f t="shared" ca="1" si="1302"/>
        <v>4513621.6900747614</v>
      </c>
      <c r="O1314" s="292">
        <f ca="1">(N1314-Assumptions!$C$22)/Assumptions!$C$25</f>
        <v>335.84796194587773</v>
      </c>
      <c r="P1314" s="11"/>
      <c r="Q1314" s="11"/>
      <c r="R1314" s="11"/>
      <c r="S1314" s="11"/>
      <c r="T1314" s="11"/>
    </row>
    <row r="1315" spans="1:20" ht="15.75" customHeight="1" x14ac:dyDescent="0.2">
      <c r="A1315" s="317"/>
      <c r="B1315" s="264"/>
      <c r="C1315" s="264"/>
      <c r="D1315" s="264"/>
      <c r="E1315" s="264"/>
      <c r="F1315" s="264"/>
      <c r="G1315" s="264"/>
      <c r="H1315" s="264"/>
      <c r="I1315" s="286">
        <f t="shared" ca="1" si="1299"/>
        <v>8.8970618764323925E-2</v>
      </c>
      <c r="J1315" s="286">
        <f t="shared" ca="1" si="1300"/>
        <v>4.549238941345371E-2</v>
      </c>
      <c r="K1315" s="264">
        <f t="shared" ref="K1315:M1315" ca="1" si="1340">RAND()</f>
        <v>0.1234291216782385</v>
      </c>
      <c r="L1315" s="264">
        <f t="shared" ca="1" si="1340"/>
        <v>0.95222631229770072</v>
      </c>
      <c r="M1315" s="264">
        <f t="shared" ca="1" si="1340"/>
        <v>0.81142738790599656</v>
      </c>
      <c r="N1315" s="287">
        <f t="shared" ca="1" si="1302"/>
        <v>1602457.5424628358</v>
      </c>
      <c r="O1315" s="288">
        <f ca="1">(N1315-Assumptions!$C$22)/Assumptions!$C$25</f>
        <v>118.59690615394297</v>
      </c>
      <c r="P1315" s="11"/>
      <c r="Q1315" s="11"/>
      <c r="R1315" s="11"/>
      <c r="S1315" s="11"/>
      <c r="T1315" s="11"/>
    </row>
    <row r="1316" spans="1:20" ht="15.75" customHeight="1" x14ac:dyDescent="0.2">
      <c r="A1316" s="289"/>
      <c r="B1316" s="270"/>
      <c r="C1316" s="270"/>
      <c r="D1316" s="270"/>
      <c r="E1316" s="270"/>
      <c r="F1316" s="270"/>
      <c r="G1316" s="270"/>
      <c r="H1316" s="270"/>
      <c r="I1316" s="290">
        <f t="shared" ca="1" si="1299"/>
        <v>8.005670185593719E-2</v>
      </c>
      <c r="J1316" s="290">
        <f t="shared" ca="1" si="1300"/>
        <v>4.4250932050463598E-2</v>
      </c>
      <c r="K1316" s="270">
        <f t="shared" ref="K1316:M1316" ca="1" si="1341">RAND()</f>
        <v>0.14656199196837716</v>
      </c>
      <c r="L1316" s="270">
        <f t="shared" ca="1" si="1341"/>
        <v>0.3089049998657365</v>
      </c>
      <c r="M1316" s="270">
        <f t="shared" ca="1" si="1341"/>
        <v>4.4239021681842905E-2</v>
      </c>
      <c r="N1316" s="291">
        <f t="shared" ca="1" si="1302"/>
        <v>1084966.6945868256</v>
      </c>
      <c r="O1316" s="292">
        <f ca="1">(N1316-Assumptions!$C$22)/Assumptions!$C$25</f>
        <v>79.978186163195943</v>
      </c>
      <c r="P1316" s="11"/>
      <c r="Q1316" s="11"/>
      <c r="R1316" s="11"/>
      <c r="S1316" s="11"/>
      <c r="T1316" s="11"/>
    </row>
    <row r="1317" spans="1:20" ht="15.75" customHeight="1" x14ac:dyDescent="0.2">
      <c r="A1317" s="317"/>
      <c r="B1317" s="264"/>
      <c r="C1317" s="264"/>
      <c r="D1317" s="264"/>
      <c r="E1317" s="264"/>
      <c r="F1317" s="264"/>
      <c r="G1317" s="264"/>
      <c r="H1317" s="264"/>
      <c r="I1317" s="286">
        <f t="shared" ca="1" si="1299"/>
        <v>7.4085906050293554E-2</v>
      </c>
      <c r="J1317" s="286">
        <f t="shared" ca="1" si="1300"/>
        <v>5.2337088674064072E-2</v>
      </c>
      <c r="K1317" s="264">
        <f t="shared" ref="K1317:M1317" ca="1" si="1342">RAND()</f>
        <v>0.45750163009164435</v>
      </c>
      <c r="L1317" s="264">
        <f t="shared" ca="1" si="1342"/>
        <v>5.0500981993808369E-2</v>
      </c>
      <c r="M1317" s="264">
        <f t="shared" ca="1" si="1342"/>
        <v>0.4863888807451805</v>
      </c>
      <c r="N1317" s="287">
        <f t="shared" ca="1" si="1302"/>
        <v>3563756.6711651403</v>
      </c>
      <c r="O1317" s="288">
        <f ca="1">(N1317-Assumptions!$C$22)/Assumptions!$C$25</f>
        <v>264.96251277351791</v>
      </c>
      <c r="P1317" s="11"/>
      <c r="Q1317" s="11"/>
      <c r="R1317" s="11"/>
      <c r="S1317" s="11"/>
      <c r="T1317" s="11"/>
    </row>
    <row r="1318" spans="1:20" ht="15.75" customHeight="1" x14ac:dyDescent="0.2">
      <c r="A1318" s="289"/>
      <c r="B1318" s="270"/>
      <c r="C1318" s="270"/>
      <c r="D1318" s="270"/>
      <c r="E1318" s="270"/>
      <c r="F1318" s="270"/>
      <c r="G1318" s="270"/>
      <c r="H1318" s="270"/>
      <c r="I1318" s="290">
        <f t="shared" ca="1" si="1299"/>
        <v>0.12289433379536661</v>
      </c>
      <c r="J1318" s="290">
        <f t="shared" ca="1" si="1300"/>
        <v>3.8323834097326821E-2</v>
      </c>
      <c r="K1318" s="270">
        <f t="shared" ref="K1318:M1318" ca="1" si="1343">RAND()</f>
        <v>0.2965722265539783</v>
      </c>
      <c r="L1318" s="270">
        <f t="shared" ca="1" si="1343"/>
        <v>0.54534372650734519</v>
      </c>
      <c r="M1318" s="270">
        <f t="shared" ca="1" si="1343"/>
        <v>0.29847964738410349</v>
      </c>
      <c r="N1318" s="291">
        <f t="shared" ca="1" si="1302"/>
        <v>1319853.4935444633</v>
      </c>
      <c r="O1318" s="292">
        <f ca="1">(N1318-Assumptions!$C$22)/Assumptions!$C$25</f>
        <v>97.507051757049496</v>
      </c>
      <c r="P1318" s="11"/>
      <c r="Q1318" s="11"/>
      <c r="R1318" s="11"/>
      <c r="S1318" s="11"/>
      <c r="T1318" s="11"/>
    </row>
    <row r="1319" spans="1:20" ht="15.75" customHeight="1" x14ac:dyDescent="0.2">
      <c r="A1319" s="317"/>
      <c r="B1319" s="264"/>
      <c r="C1319" s="264"/>
      <c r="D1319" s="264"/>
      <c r="E1319" s="264"/>
      <c r="F1319" s="264"/>
      <c r="G1319" s="264"/>
      <c r="H1319" s="264"/>
      <c r="I1319" s="286">
        <f t="shared" ca="1" si="1299"/>
        <v>0.11084058110692004</v>
      </c>
      <c r="J1319" s="286">
        <f t="shared" ca="1" si="1300"/>
        <v>4.9830891602459994E-2</v>
      </c>
      <c r="K1319" s="264">
        <f t="shared" ref="K1319:M1319" ca="1" si="1344">RAND()</f>
        <v>0.34763816017069993</v>
      </c>
      <c r="L1319" s="264">
        <f t="shared" ca="1" si="1344"/>
        <v>0.38845200223615417</v>
      </c>
      <c r="M1319" s="264">
        <f t="shared" ca="1" si="1344"/>
        <v>0.48954711065972623</v>
      </c>
      <c r="N1319" s="287">
        <f t="shared" ca="1" si="1302"/>
        <v>1829556.4259362263</v>
      </c>
      <c r="O1319" s="288">
        <f ca="1">(N1319-Assumptions!$C$22)/Assumptions!$C$25</f>
        <v>135.54458402509152</v>
      </c>
      <c r="P1319" s="11"/>
      <c r="Q1319" s="11"/>
      <c r="R1319" s="11"/>
      <c r="S1319" s="11"/>
      <c r="T1319" s="11"/>
    </row>
    <row r="1320" spans="1:20" ht="15.75" customHeight="1" x14ac:dyDescent="0.2">
      <c r="A1320" s="289"/>
      <c r="B1320" s="270"/>
      <c r="C1320" s="270"/>
      <c r="D1320" s="270"/>
      <c r="E1320" s="270"/>
      <c r="F1320" s="270"/>
      <c r="G1320" s="270"/>
      <c r="H1320" s="270"/>
      <c r="I1320" s="290">
        <f t="shared" ca="1" si="1299"/>
        <v>8.7350907735693789E-2</v>
      </c>
      <c r="J1320" s="290">
        <f t="shared" ca="1" si="1300"/>
        <v>3.992798792671659E-2</v>
      </c>
      <c r="K1320" s="270">
        <f t="shared" ref="K1320:M1320" ca="1" si="1345">RAND()</f>
        <v>0.32358262464013832</v>
      </c>
      <c r="L1320" s="270">
        <f t="shared" ca="1" si="1345"/>
        <v>0.76931933484454318</v>
      </c>
      <c r="M1320" s="270">
        <f t="shared" ca="1" si="1345"/>
        <v>0.88558965745319262</v>
      </c>
      <c r="N1320" s="291">
        <f t="shared" ca="1" si="1302"/>
        <v>2379451.5965359905</v>
      </c>
      <c r="O1320" s="292">
        <f ca="1">(N1320-Assumptions!$C$22)/Assumptions!$C$25</f>
        <v>176.58153705492467</v>
      </c>
      <c r="P1320" s="11"/>
      <c r="Q1320" s="11"/>
      <c r="R1320" s="11"/>
      <c r="S1320" s="11"/>
      <c r="T1320" s="11"/>
    </row>
    <row r="1321" spans="1:20" ht="15.75" customHeight="1" x14ac:dyDescent="0.2">
      <c r="A1321" s="317"/>
      <c r="B1321" s="264"/>
      <c r="C1321" s="264"/>
      <c r="D1321" s="264"/>
      <c r="E1321" s="264"/>
      <c r="F1321" s="264"/>
      <c r="G1321" s="264"/>
      <c r="H1321" s="264"/>
      <c r="I1321" s="286">
        <f t="shared" ca="1" si="1299"/>
        <v>0.1072629097832955</v>
      </c>
      <c r="J1321" s="286">
        <f t="shared" ca="1" si="1300"/>
        <v>4.7274089247968956E-2</v>
      </c>
      <c r="K1321" s="264">
        <f t="shared" ref="K1321:M1321" ca="1" si="1346">RAND()</f>
        <v>0.50967254400728024</v>
      </c>
      <c r="L1321" s="264">
        <f t="shared" ca="1" si="1346"/>
        <v>0.32386023156440502</v>
      </c>
      <c r="M1321" s="264">
        <f t="shared" ca="1" si="1346"/>
        <v>0.26554316018702584</v>
      </c>
      <c r="N1321" s="287">
        <f t="shared" ca="1" si="1302"/>
        <v>1860691.1834768783</v>
      </c>
      <c r="O1321" s="288">
        <f ca="1">(N1321-Assumptions!$C$22)/Assumptions!$C$25</f>
        <v>137.86807339379689</v>
      </c>
      <c r="P1321" s="11"/>
      <c r="Q1321" s="11"/>
      <c r="R1321" s="11"/>
      <c r="S1321" s="11"/>
      <c r="T1321" s="11"/>
    </row>
    <row r="1322" spans="1:20" ht="15.75" customHeight="1" x14ac:dyDescent="0.2">
      <c r="A1322" s="289"/>
      <c r="B1322" s="270"/>
      <c r="C1322" s="270"/>
      <c r="D1322" s="270"/>
      <c r="E1322" s="270"/>
      <c r="F1322" s="270"/>
      <c r="G1322" s="270"/>
      <c r="H1322" s="270"/>
      <c r="I1322" s="290">
        <f t="shared" ca="1" si="1299"/>
        <v>8.2140076014334484E-2</v>
      </c>
      <c r="J1322" s="290">
        <f t="shared" ca="1" si="1300"/>
        <v>3.491180822133922E-2</v>
      </c>
      <c r="K1322" s="270">
        <f t="shared" ref="K1322:M1322" ca="1" si="1347">RAND()</f>
        <v>0.22250924623327295</v>
      </c>
      <c r="L1322" s="270">
        <f t="shared" ca="1" si="1347"/>
        <v>5.2909854226113384E-2</v>
      </c>
      <c r="M1322" s="270">
        <f t="shared" ca="1" si="1347"/>
        <v>0.69132697460238657</v>
      </c>
      <c r="N1322" s="291">
        <f t="shared" ca="1" si="1302"/>
        <v>1912282.4904269255</v>
      </c>
      <c r="O1322" s="292">
        <f ca="1">(N1322-Assumptions!$C$22)/Assumptions!$C$25</f>
        <v>141.71817092738249</v>
      </c>
      <c r="P1322" s="11"/>
      <c r="Q1322" s="11"/>
      <c r="R1322" s="11"/>
      <c r="S1322" s="11"/>
      <c r="T1322" s="11"/>
    </row>
    <row r="1323" spans="1:20" ht="15.75" customHeight="1" x14ac:dyDescent="0.2">
      <c r="A1323" s="317"/>
      <c r="B1323" s="264"/>
      <c r="C1323" s="264"/>
      <c r="D1323" s="264"/>
      <c r="E1323" s="264"/>
      <c r="F1323" s="264"/>
      <c r="G1323" s="264"/>
      <c r="H1323" s="264"/>
      <c r="I1323" s="286">
        <f t="shared" ca="1" si="1299"/>
        <v>6.9811381210961865E-2</v>
      </c>
      <c r="J1323" s="286">
        <f t="shared" ca="1" si="1300"/>
        <v>4.2081664281998769E-2</v>
      </c>
      <c r="K1323" s="264">
        <f t="shared" ref="K1323:M1323" ca="1" si="1348">RAND()</f>
        <v>0.6071076552429</v>
      </c>
      <c r="L1323" s="264">
        <f t="shared" ca="1" si="1348"/>
        <v>0.29395828454725648</v>
      </c>
      <c r="M1323" s="264">
        <f t="shared" ca="1" si="1348"/>
        <v>0.16094510010693364</v>
      </c>
      <c r="N1323" s="287">
        <f t="shared" ca="1" si="1302"/>
        <v>3212940.0025022188</v>
      </c>
      <c r="O1323" s="288">
        <f ca="1">(N1323-Assumptions!$C$22)/Assumptions!$C$25</f>
        <v>238.78216436583722</v>
      </c>
      <c r="P1323" s="11"/>
      <c r="Q1323" s="11"/>
      <c r="R1323" s="11"/>
      <c r="S1323" s="11"/>
      <c r="T1323" s="11"/>
    </row>
    <row r="1324" spans="1:20" ht="15.75" customHeight="1" x14ac:dyDescent="0.2">
      <c r="A1324" s="289"/>
      <c r="B1324" s="270"/>
      <c r="C1324" s="270"/>
      <c r="D1324" s="270"/>
      <c r="E1324" s="270"/>
      <c r="F1324" s="270"/>
      <c r="G1324" s="270"/>
      <c r="H1324" s="270"/>
      <c r="I1324" s="290">
        <f t="shared" ca="1" si="1299"/>
        <v>9.4286786143949475E-2</v>
      </c>
      <c r="J1324" s="290">
        <f t="shared" ca="1" si="1300"/>
        <v>4.3092618508859863E-2</v>
      </c>
      <c r="K1324" s="270">
        <f t="shared" ref="K1324:M1324" ca="1" si="1349">RAND()</f>
        <v>0.3029112680511088</v>
      </c>
      <c r="L1324" s="270">
        <f t="shared" ca="1" si="1349"/>
        <v>0.95449515291818654</v>
      </c>
      <c r="M1324" s="270">
        <f t="shared" ca="1" si="1349"/>
        <v>0.12857595673202726</v>
      </c>
      <c r="N1324" s="291">
        <f t="shared" ca="1" si="1302"/>
        <v>2758610.0540308342</v>
      </c>
      <c r="O1324" s="292">
        <f ca="1">(N1324-Assumptions!$C$22)/Assumptions!$C$25</f>
        <v>204.87694433065928</v>
      </c>
      <c r="P1324" s="11"/>
      <c r="Q1324" s="11"/>
      <c r="R1324" s="11"/>
      <c r="S1324" s="11"/>
      <c r="T1324" s="11"/>
    </row>
    <row r="1325" spans="1:20" ht="15.75" customHeight="1" x14ac:dyDescent="0.2">
      <c r="A1325" s="317"/>
      <c r="B1325" s="264"/>
      <c r="C1325" s="264"/>
      <c r="D1325" s="264"/>
      <c r="E1325" s="264"/>
      <c r="F1325" s="264"/>
      <c r="G1325" s="264"/>
      <c r="H1325" s="264"/>
      <c r="I1325" s="286">
        <f t="shared" ca="1" si="1299"/>
        <v>0.12059336093445953</v>
      </c>
      <c r="J1325" s="286">
        <f t="shared" ca="1" si="1300"/>
        <v>4.4319473287520256E-2</v>
      </c>
      <c r="K1325" s="264">
        <f t="shared" ref="K1325:M1325" ca="1" si="1350">RAND()</f>
        <v>8.5632413785645456E-2</v>
      </c>
      <c r="L1325" s="264">
        <f t="shared" ca="1" si="1350"/>
        <v>0.78771964049270626</v>
      </c>
      <c r="M1325" s="264">
        <f t="shared" ca="1" si="1350"/>
        <v>0.30441454679303293</v>
      </c>
      <c r="N1325" s="287">
        <f t="shared" ca="1" si="1302"/>
        <v>509323.29413709056</v>
      </c>
      <c r="O1325" s="288">
        <f ca="1">(N1325-Assumptions!$C$22)/Assumptions!$C$25</f>
        <v>37.019723443066461</v>
      </c>
      <c r="P1325" s="11"/>
      <c r="Q1325" s="11"/>
      <c r="R1325" s="11"/>
      <c r="S1325" s="11"/>
      <c r="T1325" s="11"/>
    </row>
    <row r="1326" spans="1:20" ht="15.75" customHeight="1" x14ac:dyDescent="0.2">
      <c r="A1326" s="289"/>
      <c r="B1326" s="270"/>
      <c r="C1326" s="270"/>
      <c r="D1326" s="270"/>
      <c r="E1326" s="270"/>
      <c r="F1326" s="270"/>
      <c r="G1326" s="270"/>
      <c r="H1326" s="270"/>
      <c r="I1326" s="290">
        <f t="shared" ca="1" si="1299"/>
        <v>0.109144855717419</v>
      </c>
      <c r="J1326" s="290">
        <f t="shared" ca="1" si="1300"/>
        <v>4.0430300646901847E-2</v>
      </c>
      <c r="K1326" s="270">
        <f t="shared" ref="K1326:M1326" ca="1" si="1351">RAND()</f>
        <v>0.96843625787129795</v>
      </c>
      <c r="L1326" s="270">
        <f t="shared" ca="1" si="1351"/>
        <v>0.92618761697063245</v>
      </c>
      <c r="M1326" s="270">
        <f t="shared" ca="1" si="1351"/>
        <v>0.98321690108465354</v>
      </c>
      <c r="N1326" s="291">
        <f t="shared" ca="1" si="1302"/>
        <v>3626056.0017332295</v>
      </c>
      <c r="O1326" s="292">
        <f ca="1">(N1326-Assumptions!$C$22)/Assumptions!$C$25</f>
        <v>269.61171654725592</v>
      </c>
      <c r="P1326" s="11"/>
      <c r="Q1326" s="11"/>
      <c r="R1326" s="11"/>
      <c r="S1326" s="11"/>
      <c r="T1326" s="11"/>
    </row>
    <row r="1327" spans="1:20" ht="15.75" customHeight="1" x14ac:dyDescent="0.2">
      <c r="A1327" s="317"/>
      <c r="B1327" s="264"/>
      <c r="C1327" s="264"/>
      <c r="D1327" s="264"/>
      <c r="E1327" s="264"/>
      <c r="F1327" s="264"/>
      <c r="G1327" s="264"/>
      <c r="H1327" s="264"/>
      <c r="I1327" s="286">
        <f t="shared" ca="1" si="1299"/>
        <v>7.112913834075113E-2</v>
      </c>
      <c r="J1327" s="286">
        <f t="shared" ca="1" si="1300"/>
        <v>2.7402130995974751E-2</v>
      </c>
      <c r="K1327" s="264">
        <f t="shared" ref="K1327:M1327" ca="1" si="1352">RAND()</f>
        <v>0.61219602627786762</v>
      </c>
      <c r="L1327" s="264">
        <f t="shared" ca="1" si="1352"/>
        <v>0.56764468422218739</v>
      </c>
      <c r="M1327" s="264">
        <f t="shared" ca="1" si="1352"/>
        <v>0.44005347970134234</v>
      </c>
      <c r="N1327" s="287">
        <f t="shared" ca="1" si="1302"/>
        <v>2552671.1351901605</v>
      </c>
      <c r="O1327" s="288">
        <f ca="1">(N1327-Assumptions!$C$22)/Assumptions!$C$25</f>
        <v>189.50836829777316</v>
      </c>
      <c r="P1327" s="11"/>
      <c r="Q1327" s="11"/>
      <c r="R1327" s="11"/>
      <c r="S1327" s="11"/>
      <c r="T1327" s="11"/>
    </row>
    <row r="1328" spans="1:20" ht="15.75" customHeight="1" x14ac:dyDescent="0.2">
      <c r="A1328" s="289"/>
      <c r="B1328" s="270"/>
      <c r="C1328" s="270"/>
      <c r="D1328" s="270"/>
      <c r="E1328" s="270"/>
      <c r="F1328" s="270"/>
      <c r="G1328" s="270"/>
      <c r="H1328" s="270"/>
      <c r="I1328" s="290">
        <f t="shared" ca="1" si="1299"/>
        <v>8.5294422719198251E-2</v>
      </c>
      <c r="J1328" s="290">
        <f t="shared" ca="1" si="1300"/>
        <v>3.4989712996471932E-2</v>
      </c>
      <c r="K1328" s="270">
        <f t="shared" ref="K1328:M1328" ca="1" si="1353">RAND()</f>
        <v>0.47825249069855724</v>
      </c>
      <c r="L1328" s="270">
        <f t="shared" ca="1" si="1353"/>
        <v>0.21697348775723857</v>
      </c>
      <c r="M1328" s="270">
        <f t="shared" ca="1" si="1353"/>
        <v>5.741063231543897E-2</v>
      </c>
      <c r="N1328" s="291">
        <f t="shared" ca="1" si="1302"/>
        <v>1771084.999201939</v>
      </c>
      <c r="O1328" s="292">
        <f ca="1">(N1328-Assumptions!$C$22)/Assumptions!$C$25</f>
        <v>131.18104471656261</v>
      </c>
      <c r="P1328" s="11"/>
      <c r="Q1328" s="11"/>
      <c r="R1328" s="11"/>
      <c r="S1328" s="11"/>
      <c r="T1328" s="11"/>
    </row>
    <row r="1329" spans="1:20" ht="15.75" customHeight="1" x14ac:dyDescent="0.2">
      <c r="A1329" s="317"/>
      <c r="B1329" s="264"/>
      <c r="C1329" s="264"/>
      <c r="D1329" s="264"/>
      <c r="E1329" s="264"/>
      <c r="F1329" s="264"/>
      <c r="G1329" s="264"/>
      <c r="H1329" s="264"/>
      <c r="I1329" s="286">
        <f t="shared" ca="1" si="1299"/>
        <v>9.7259056520318757E-2</v>
      </c>
      <c r="J1329" s="286">
        <f t="shared" ca="1" si="1300"/>
        <v>4.9744709551899469E-2</v>
      </c>
      <c r="K1329" s="264">
        <f t="shared" ref="K1329:M1329" ca="1" si="1354">RAND()</f>
        <v>0.20685149744983378</v>
      </c>
      <c r="L1329" s="264">
        <f t="shared" ca="1" si="1354"/>
        <v>0.19847834234233863</v>
      </c>
      <c r="M1329" s="264">
        <f t="shared" ca="1" si="1354"/>
        <v>0.6185033136753566</v>
      </c>
      <c r="N1329" s="287">
        <f t="shared" ca="1" si="1302"/>
        <v>1900768.8270190556</v>
      </c>
      <c r="O1329" s="288">
        <f ca="1">(N1329-Assumptions!$C$22)/Assumptions!$C$25</f>
        <v>140.85894231485489</v>
      </c>
      <c r="P1329" s="11"/>
      <c r="Q1329" s="11"/>
      <c r="R1329" s="11"/>
      <c r="S1329" s="11"/>
      <c r="T1329" s="11"/>
    </row>
    <row r="1330" spans="1:20" ht="15.75" customHeight="1" x14ac:dyDescent="0.2">
      <c r="A1330" s="289"/>
      <c r="B1330" s="270"/>
      <c r="C1330" s="270"/>
      <c r="D1330" s="270"/>
      <c r="E1330" s="270"/>
      <c r="F1330" s="270"/>
      <c r="G1330" s="270"/>
      <c r="H1330" s="270"/>
      <c r="I1330" s="290">
        <f t="shared" ca="1" si="1299"/>
        <v>8.3412634535537433E-2</v>
      </c>
      <c r="J1330" s="290">
        <f t="shared" ca="1" si="1300"/>
        <v>4.9151198165963188E-2</v>
      </c>
      <c r="K1330" s="270">
        <f t="shared" ref="K1330:M1330" ca="1" si="1355">RAND()</f>
        <v>7.3209802123397116E-2</v>
      </c>
      <c r="L1330" s="270">
        <f t="shared" ca="1" si="1355"/>
        <v>0.54865135129312026</v>
      </c>
      <c r="M1330" s="270">
        <f t="shared" ca="1" si="1355"/>
        <v>0.7798721554185557</v>
      </c>
      <c r="N1330" s="291">
        <f t="shared" ca="1" si="1302"/>
        <v>1169476.3773294073</v>
      </c>
      <c r="O1330" s="292">
        <f ca="1">(N1330-Assumptions!$C$22)/Assumptions!$C$25</f>
        <v>86.284878905179653</v>
      </c>
      <c r="P1330" s="11"/>
      <c r="Q1330" s="11"/>
      <c r="R1330" s="11"/>
      <c r="S1330" s="11"/>
      <c r="T1330" s="11"/>
    </row>
    <row r="1331" spans="1:20" ht="15.75" customHeight="1" x14ac:dyDescent="0.2">
      <c r="A1331" s="317"/>
      <c r="B1331" s="264"/>
      <c r="C1331" s="264"/>
      <c r="D1331" s="264"/>
      <c r="E1331" s="264"/>
      <c r="F1331" s="264"/>
      <c r="G1331" s="264"/>
      <c r="H1331" s="264"/>
      <c r="I1331" s="286">
        <f t="shared" ca="1" si="1299"/>
        <v>8.7499836752656365E-2</v>
      </c>
      <c r="J1331" s="286">
        <f t="shared" ca="1" si="1300"/>
        <v>4.8691273333004513E-2</v>
      </c>
      <c r="K1331" s="264">
        <f t="shared" ref="K1331:M1331" ca="1" si="1356">RAND()</f>
        <v>0.63280838469170297</v>
      </c>
      <c r="L1331" s="264">
        <f t="shared" ca="1" si="1356"/>
        <v>0.19667993866350619</v>
      </c>
      <c r="M1331" s="264">
        <f t="shared" ca="1" si="1356"/>
        <v>0.3534317066611502</v>
      </c>
      <c r="N1331" s="287">
        <f t="shared" ca="1" si="1302"/>
        <v>2295728.2859383863</v>
      </c>
      <c r="O1331" s="288">
        <f ca="1">(N1331-Assumptions!$C$22)/Assumptions!$C$25</f>
        <v>170.33352880137213</v>
      </c>
      <c r="P1331" s="11"/>
      <c r="Q1331" s="11"/>
      <c r="R1331" s="11"/>
      <c r="S1331" s="11"/>
      <c r="T1331" s="11"/>
    </row>
    <row r="1332" spans="1:20" ht="15.75" customHeight="1" x14ac:dyDescent="0.2">
      <c r="A1332" s="289"/>
      <c r="B1332" s="270"/>
      <c r="C1332" s="270"/>
      <c r="D1332" s="270"/>
      <c r="E1332" s="270"/>
      <c r="F1332" s="270"/>
      <c r="G1332" s="270"/>
      <c r="H1332" s="270"/>
      <c r="I1332" s="290">
        <f t="shared" ca="1" si="1299"/>
        <v>8.1703010460201647E-2</v>
      </c>
      <c r="J1332" s="290">
        <f t="shared" ca="1" si="1300"/>
        <v>2.8589838339506273E-2</v>
      </c>
      <c r="K1332" s="270">
        <f t="shared" ref="K1332:M1332" ca="1" si="1357">RAND()</f>
        <v>0.42556312667732887</v>
      </c>
      <c r="L1332" s="270">
        <f t="shared" ca="1" si="1357"/>
        <v>0.62530890959243168</v>
      </c>
      <c r="M1332" s="270">
        <f t="shared" ca="1" si="1357"/>
        <v>0.83442510442134421</v>
      </c>
      <c r="N1332" s="291">
        <f t="shared" ca="1" si="1302"/>
        <v>2124530.276509339</v>
      </c>
      <c r="O1332" s="292">
        <f ca="1">(N1332-Assumptions!$C$22)/Assumptions!$C$25</f>
        <v>157.55755794845814</v>
      </c>
      <c r="P1332" s="11"/>
      <c r="Q1332" s="11"/>
      <c r="R1332" s="11"/>
      <c r="S1332" s="11"/>
      <c r="T1332" s="11"/>
    </row>
    <row r="1333" spans="1:20" ht="15.75" customHeight="1" x14ac:dyDescent="0.2">
      <c r="A1333" s="317"/>
      <c r="B1333" s="264"/>
      <c r="C1333" s="264"/>
      <c r="D1333" s="264"/>
      <c r="E1333" s="264"/>
      <c r="F1333" s="264"/>
      <c r="G1333" s="264"/>
      <c r="H1333" s="264"/>
      <c r="I1333" s="286">
        <f t="shared" ca="1" si="1299"/>
        <v>8.3657250774610697E-2</v>
      </c>
      <c r="J1333" s="286">
        <f t="shared" ca="1" si="1300"/>
        <v>4.3394890806677411E-2</v>
      </c>
      <c r="K1333" s="264">
        <f t="shared" ref="K1333:M1333" ca="1" si="1358">RAND()</f>
        <v>0.7836174584844231</v>
      </c>
      <c r="L1333" s="264">
        <f t="shared" ca="1" si="1358"/>
        <v>0.20884587506181118</v>
      </c>
      <c r="M1333" s="264">
        <f t="shared" ca="1" si="1358"/>
        <v>0.46643224630029112</v>
      </c>
      <c r="N1333" s="287">
        <f t="shared" ca="1" si="1302"/>
        <v>2212833.9434172967</v>
      </c>
      <c r="O1333" s="288">
        <f ca="1">(N1333-Assumptions!$C$22)/Assumptions!$C$25</f>
        <v>164.1473838371117</v>
      </c>
      <c r="P1333" s="11"/>
      <c r="Q1333" s="11"/>
      <c r="R1333" s="11"/>
      <c r="S1333" s="11"/>
      <c r="T1333" s="11"/>
    </row>
    <row r="1334" spans="1:20" ht="15.75" customHeight="1" x14ac:dyDescent="0.2">
      <c r="A1334" s="289"/>
      <c r="B1334" s="270"/>
      <c r="C1334" s="270"/>
      <c r="D1334" s="270"/>
      <c r="E1334" s="270"/>
      <c r="F1334" s="270"/>
      <c r="G1334" s="270"/>
      <c r="H1334" s="270"/>
      <c r="I1334" s="290">
        <f t="shared" ca="1" si="1299"/>
        <v>0.11947221522445495</v>
      </c>
      <c r="J1334" s="290">
        <f t="shared" ca="1" si="1300"/>
        <v>3.7823255405228656E-2</v>
      </c>
      <c r="K1334" s="270">
        <f t="shared" ref="K1334:M1334" ca="1" si="1359">RAND()</f>
        <v>0.5372780199171282</v>
      </c>
      <c r="L1334" s="270">
        <f t="shared" ca="1" si="1359"/>
        <v>0.50800170212768014</v>
      </c>
      <c r="M1334" s="270">
        <f t="shared" ca="1" si="1359"/>
        <v>0.83714053158402757</v>
      </c>
      <c r="N1334" s="291">
        <f t="shared" ca="1" si="1302"/>
        <v>1382020.5732161442</v>
      </c>
      <c r="O1334" s="292">
        <f ca="1">(N1334-Assumptions!$C$22)/Assumptions!$C$25</f>
        <v>102.14638606090628</v>
      </c>
      <c r="P1334" s="11"/>
      <c r="Q1334" s="11"/>
      <c r="R1334" s="11"/>
      <c r="S1334" s="11"/>
      <c r="T1334" s="11"/>
    </row>
    <row r="1335" spans="1:20" ht="15.75" customHeight="1" x14ac:dyDescent="0.2">
      <c r="A1335" s="317"/>
      <c r="B1335" s="264"/>
      <c r="C1335" s="264"/>
      <c r="D1335" s="264"/>
      <c r="E1335" s="264"/>
      <c r="F1335" s="264"/>
      <c r="G1335" s="264"/>
      <c r="H1335" s="264"/>
      <c r="I1335" s="286">
        <f t="shared" ca="1" si="1299"/>
        <v>6.9832001767760499E-2</v>
      </c>
      <c r="J1335" s="286">
        <f t="shared" ca="1" si="1300"/>
        <v>5.1885815462664499E-2</v>
      </c>
      <c r="K1335" s="264">
        <f t="shared" ref="K1335:M1335" ca="1" si="1360">RAND()</f>
        <v>0.97181228928091812</v>
      </c>
      <c r="L1335" s="264">
        <f t="shared" ca="1" si="1360"/>
        <v>1.2490126914315836E-2</v>
      </c>
      <c r="M1335" s="264">
        <f t="shared" ca="1" si="1360"/>
        <v>0.70466165717893825</v>
      </c>
      <c r="N1335" s="287">
        <f t="shared" ca="1" si="1302"/>
        <v>7780588.7733548563</v>
      </c>
      <c r="O1335" s="288">
        <f ca="1">(N1335-Assumptions!$C$22)/Assumptions!$C$25</f>
        <v>579.65147562349671</v>
      </c>
      <c r="P1335" s="11"/>
      <c r="Q1335" s="11"/>
      <c r="R1335" s="11"/>
      <c r="S1335" s="11"/>
      <c r="T1335" s="11"/>
    </row>
    <row r="1336" spans="1:20" ht="15.75" customHeight="1" x14ac:dyDescent="0.2">
      <c r="A1336" s="289"/>
      <c r="B1336" s="270"/>
      <c r="C1336" s="270"/>
      <c r="D1336" s="270"/>
      <c r="E1336" s="270"/>
      <c r="F1336" s="270"/>
      <c r="G1336" s="270"/>
      <c r="H1336" s="270"/>
      <c r="I1336" s="290">
        <f t="shared" ca="1" si="1299"/>
        <v>8.3656326186885954E-2</v>
      </c>
      <c r="J1336" s="290">
        <f t="shared" ca="1" si="1300"/>
        <v>3.1747792303763844E-2</v>
      </c>
      <c r="K1336" s="270">
        <f t="shared" ref="K1336:M1336" ca="1" si="1361">RAND()</f>
        <v>0.90217080953751394</v>
      </c>
      <c r="L1336" s="270">
        <f t="shared" ca="1" si="1361"/>
        <v>0.62260870833348847</v>
      </c>
      <c r="M1336" s="270">
        <f t="shared" ca="1" si="1361"/>
        <v>0.53623757651305026</v>
      </c>
      <c r="N1336" s="291">
        <f t="shared" ca="1" si="1302"/>
        <v>4157728.6644877708</v>
      </c>
      <c r="O1336" s="292">
        <f ca="1">(N1336-Assumptions!$C$22)/Assumptions!$C$25</f>
        <v>309.28878093192321</v>
      </c>
      <c r="P1336" s="11"/>
      <c r="Q1336" s="11"/>
      <c r="R1336" s="11"/>
      <c r="S1336" s="11"/>
      <c r="T1336" s="11"/>
    </row>
    <row r="1337" spans="1:20" ht="15.75" customHeight="1" x14ac:dyDescent="0.2">
      <c r="A1337" s="317"/>
      <c r="B1337" s="264"/>
      <c r="C1337" s="264"/>
      <c r="D1337" s="264"/>
      <c r="E1337" s="264"/>
      <c r="F1337" s="264"/>
      <c r="G1337" s="264"/>
      <c r="H1337" s="264"/>
      <c r="I1337" s="286">
        <f t="shared" ca="1" si="1299"/>
        <v>7.1046076758868926E-2</v>
      </c>
      <c r="J1337" s="286">
        <f t="shared" ca="1" si="1300"/>
        <v>5.013725406500643E-2</v>
      </c>
      <c r="K1337" s="264">
        <f t="shared" ref="K1337:M1337" ca="1" si="1362">RAND()</f>
        <v>0.29729573396397591</v>
      </c>
      <c r="L1337" s="264">
        <f t="shared" ca="1" si="1362"/>
        <v>0.99415694923994313</v>
      </c>
      <c r="M1337" s="264">
        <f t="shared" ca="1" si="1362"/>
        <v>0.76385268651118055</v>
      </c>
      <c r="N1337" s="287">
        <f t="shared" ca="1" si="1302"/>
        <v>5697784.7328203348</v>
      </c>
      <c r="O1337" s="288">
        <f ca="1">(N1337-Assumptions!$C$22)/Assumptions!$C$25</f>
        <v>424.21833827017423</v>
      </c>
      <c r="P1337" s="11"/>
      <c r="Q1337" s="11"/>
      <c r="R1337" s="11"/>
      <c r="S1337" s="11"/>
      <c r="T1337" s="11"/>
    </row>
    <row r="1338" spans="1:20" ht="15.75" customHeight="1" x14ac:dyDescent="0.2">
      <c r="A1338" s="289"/>
      <c r="B1338" s="270"/>
      <c r="C1338" s="270"/>
      <c r="D1338" s="270"/>
      <c r="E1338" s="270"/>
      <c r="F1338" s="270"/>
      <c r="G1338" s="270"/>
      <c r="H1338" s="270"/>
      <c r="I1338" s="290">
        <f t="shared" ca="1" si="1299"/>
        <v>0.10862306363775225</v>
      </c>
      <c r="J1338" s="290">
        <f t="shared" ca="1" si="1300"/>
        <v>2.9426281634296732E-2</v>
      </c>
      <c r="K1338" s="270">
        <f t="shared" ref="K1338:M1338" ca="1" si="1363">RAND()</f>
        <v>3.6603224242651167E-2</v>
      </c>
      <c r="L1338" s="270">
        <f t="shared" ca="1" si="1363"/>
        <v>0.43411085342880595</v>
      </c>
      <c r="M1338" s="270">
        <f t="shared" ca="1" si="1363"/>
        <v>0.75692463568680934</v>
      </c>
      <c r="N1338" s="291">
        <f t="shared" ca="1" si="1302"/>
        <v>505928.89602311683</v>
      </c>
      <c r="O1338" s="292">
        <f ca="1">(N1338-Assumptions!$C$22)/Assumptions!$C$25</f>
        <v>36.766410150978871</v>
      </c>
      <c r="P1338" s="11"/>
      <c r="Q1338" s="11"/>
      <c r="R1338" s="11"/>
      <c r="S1338" s="11"/>
      <c r="T1338" s="11"/>
    </row>
    <row r="1339" spans="1:20" ht="15.75" customHeight="1" x14ac:dyDescent="0.2">
      <c r="A1339" s="317"/>
      <c r="B1339" s="264"/>
      <c r="C1339" s="264"/>
      <c r="D1339" s="264"/>
      <c r="E1339" s="264"/>
      <c r="F1339" s="264"/>
      <c r="G1339" s="264"/>
      <c r="H1339" s="264"/>
      <c r="I1339" s="286">
        <f t="shared" ca="1" si="1299"/>
        <v>0.10732875910069797</v>
      </c>
      <c r="J1339" s="286">
        <f t="shared" ca="1" si="1300"/>
        <v>4.6183741116317303E-2</v>
      </c>
      <c r="K1339" s="264">
        <f t="shared" ref="K1339:M1339" ca="1" si="1364">RAND()</f>
        <v>0.39529419557631129</v>
      </c>
      <c r="L1339" s="264">
        <f t="shared" ca="1" si="1364"/>
        <v>0.98370694631095534</v>
      </c>
      <c r="M1339" s="264">
        <f t="shared" ca="1" si="1364"/>
        <v>4.7697369102401299E-2</v>
      </c>
      <c r="N1339" s="287">
        <f t="shared" ca="1" si="1302"/>
        <v>2309668.8855660101</v>
      </c>
      <c r="O1339" s="288">
        <f ca="1">(N1339-Assumptions!$C$22)/Assumptions!$C$25</f>
        <v>171.37387205716493</v>
      </c>
      <c r="P1339" s="11"/>
      <c r="Q1339" s="11"/>
      <c r="R1339" s="11"/>
      <c r="S1339" s="11"/>
      <c r="T1339" s="11"/>
    </row>
    <row r="1340" spans="1:20" ht="15.75" customHeight="1" x14ac:dyDescent="0.2">
      <c r="A1340" s="289"/>
      <c r="B1340" s="270"/>
      <c r="C1340" s="270"/>
      <c r="D1340" s="270"/>
      <c r="E1340" s="270"/>
      <c r="F1340" s="270"/>
      <c r="G1340" s="270"/>
      <c r="H1340" s="270"/>
      <c r="I1340" s="290">
        <f t="shared" ca="1" si="1299"/>
        <v>9.0277573029579172E-2</v>
      </c>
      <c r="J1340" s="290">
        <f t="shared" ca="1" si="1300"/>
        <v>4.2833523424932018E-2</v>
      </c>
      <c r="K1340" s="270">
        <f t="shared" ref="K1340:M1340" ca="1" si="1365">RAND()</f>
        <v>0.79059835480534479</v>
      </c>
      <c r="L1340" s="270">
        <f t="shared" ca="1" si="1365"/>
        <v>0.44450444231106567</v>
      </c>
      <c r="M1340" s="270">
        <f t="shared" ca="1" si="1365"/>
        <v>0.78909989770941036</v>
      </c>
      <c r="N1340" s="291">
        <f t="shared" ca="1" si="1302"/>
        <v>2378391.8782686777</v>
      </c>
      <c r="O1340" s="292">
        <f ca="1">(N1340-Assumptions!$C$22)/Assumptions!$C$25</f>
        <v>176.50245360214012</v>
      </c>
      <c r="P1340" s="11"/>
      <c r="Q1340" s="11"/>
      <c r="R1340" s="11"/>
      <c r="S1340" s="11"/>
      <c r="T1340" s="11"/>
    </row>
    <row r="1341" spans="1:20" ht="15.75" customHeight="1" x14ac:dyDescent="0.2">
      <c r="A1341" s="317"/>
      <c r="B1341" s="264"/>
      <c r="C1341" s="264"/>
      <c r="D1341" s="264"/>
      <c r="E1341" s="264"/>
      <c r="F1341" s="264"/>
      <c r="G1341" s="264"/>
      <c r="H1341" s="264"/>
      <c r="I1341" s="286">
        <f t="shared" ca="1" si="1299"/>
        <v>7.0394219804957595E-2</v>
      </c>
      <c r="J1341" s="286">
        <f t="shared" ca="1" si="1300"/>
        <v>4.7674977723805106E-2</v>
      </c>
      <c r="K1341" s="264">
        <f t="shared" ref="K1341:M1341" ca="1" si="1366">RAND()</f>
        <v>0.36287640325350212</v>
      </c>
      <c r="L1341" s="264">
        <f t="shared" ca="1" si="1366"/>
        <v>0.71999271113227348</v>
      </c>
      <c r="M1341" s="264">
        <f t="shared" ca="1" si="1366"/>
        <v>1.6474048360655469E-2</v>
      </c>
      <c r="N1341" s="287">
        <f t="shared" ca="1" si="1302"/>
        <v>4464826.7790903514</v>
      </c>
      <c r="O1341" s="288">
        <f ca="1">(N1341-Assumptions!$C$22)/Assumptions!$C$25</f>
        <v>332.20655067838442</v>
      </c>
      <c r="P1341" s="11"/>
      <c r="Q1341" s="11"/>
      <c r="R1341" s="11"/>
      <c r="S1341" s="11"/>
      <c r="T1341" s="11"/>
    </row>
    <row r="1342" spans="1:20" ht="15.75" customHeight="1" x14ac:dyDescent="0.2">
      <c r="A1342" s="289"/>
      <c r="B1342" s="270"/>
      <c r="C1342" s="270"/>
      <c r="D1342" s="270"/>
      <c r="E1342" s="270"/>
      <c r="F1342" s="270"/>
      <c r="G1342" s="270"/>
      <c r="H1342" s="270"/>
      <c r="I1342" s="290">
        <f t="shared" ca="1" si="1299"/>
        <v>9.7644530195738044E-2</v>
      </c>
      <c r="J1342" s="290">
        <f t="shared" ca="1" si="1300"/>
        <v>3.852063700854292E-2</v>
      </c>
      <c r="K1342" s="270">
        <f t="shared" ref="K1342:M1342" ca="1" si="1367">RAND()</f>
        <v>0.5834708640370817</v>
      </c>
      <c r="L1342" s="270">
        <f t="shared" ca="1" si="1367"/>
        <v>0.24809427606631029</v>
      </c>
      <c r="M1342" s="270">
        <f t="shared" ca="1" si="1367"/>
        <v>0.95873660087036816</v>
      </c>
      <c r="N1342" s="291">
        <f t="shared" ca="1" si="1302"/>
        <v>1570110.8514464344</v>
      </c>
      <c r="O1342" s="292">
        <f ca="1">(N1342-Assumptions!$C$22)/Assumptions!$C$25</f>
        <v>116.18297398853989</v>
      </c>
      <c r="P1342" s="11"/>
      <c r="Q1342" s="11"/>
      <c r="R1342" s="11"/>
      <c r="S1342" s="11"/>
      <c r="T1342" s="11"/>
    </row>
    <row r="1343" spans="1:20" ht="15.75" customHeight="1" x14ac:dyDescent="0.2">
      <c r="A1343" s="317"/>
      <c r="B1343" s="264"/>
      <c r="C1343" s="264"/>
      <c r="D1343" s="264"/>
      <c r="E1343" s="264"/>
      <c r="F1343" s="264"/>
      <c r="G1343" s="264"/>
      <c r="H1343" s="264"/>
      <c r="I1343" s="286">
        <f t="shared" ca="1" si="1299"/>
        <v>7.6630037406647394E-2</v>
      </c>
      <c r="J1343" s="286">
        <f t="shared" ca="1" si="1300"/>
        <v>3.7496165329727819E-2</v>
      </c>
      <c r="K1343" s="264">
        <f t="shared" ref="K1343:M1343" ca="1" si="1368">RAND()</f>
        <v>0.35077718110907108</v>
      </c>
      <c r="L1343" s="264">
        <f t="shared" ca="1" si="1368"/>
        <v>0.43733327487685847</v>
      </c>
      <c r="M1343" s="264">
        <f t="shared" ca="1" si="1368"/>
        <v>0.76289797084918798</v>
      </c>
      <c r="N1343" s="287">
        <f t="shared" ca="1" si="1302"/>
        <v>2883449.4585681516</v>
      </c>
      <c r="O1343" s="288">
        <f ca="1">(N1343-Assumptions!$C$22)/Assumptions!$C$25</f>
        <v>214.1933178035934</v>
      </c>
      <c r="P1343" s="11"/>
      <c r="Q1343" s="11"/>
      <c r="R1343" s="11"/>
      <c r="S1343" s="11"/>
      <c r="T1343" s="11"/>
    </row>
    <row r="1344" spans="1:20" ht="15.75" customHeight="1" x14ac:dyDescent="0.2">
      <c r="A1344" s="289"/>
      <c r="B1344" s="270"/>
      <c r="C1344" s="270"/>
      <c r="D1344" s="270"/>
      <c r="E1344" s="270"/>
      <c r="F1344" s="270"/>
      <c r="G1344" s="270"/>
      <c r="H1344" s="270"/>
      <c r="I1344" s="290">
        <f t="shared" ca="1" si="1299"/>
        <v>0.10498682993670347</v>
      </c>
      <c r="J1344" s="290">
        <f t="shared" ca="1" si="1300"/>
        <v>4.2809984633892524E-2</v>
      </c>
      <c r="K1344" s="270">
        <f t="shared" ref="K1344:M1344" ca="1" si="1369">RAND()</f>
        <v>0.39659220095290493</v>
      </c>
      <c r="L1344" s="270">
        <f t="shared" ca="1" si="1369"/>
        <v>7.529502113458264E-3</v>
      </c>
      <c r="M1344" s="270">
        <f t="shared" ca="1" si="1369"/>
        <v>0.4299298360269258</v>
      </c>
      <c r="N1344" s="291">
        <f t="shared" ca="1" si="1302"/>
        <v>1432911.5017853868</v>
      </c>
      <c r="O1344" s="292">
        <f ca="1">(N1344-Assumptions!$C$22)/Assumptions!$C$25</f>
        <v>105.94421655114827</v>
      </c>
      <c r="P1344" s="11"/>
      <c r="Q1344" s="11"/>
      <c r="R1344" s="11"/>
      <c r="S1344" s="11"/>
      <c r="T1344" s="11"/>
    </row>
    <row r="1345" spans="1:20" ht="15.75" customHeight="1" x14ac:dyDescent="0.2">
      <c r="A1345" s="317"/>
      <c r="B1345" s="264"/>
      <c r="C1345" s="264"/>
      <c r="D1345" s="264"/>
      <c r="E1345" s="264"/>
      <c r="F1345" s="264"/>
      <c r="G1345" s="264"/>
      <c r="H1345" s="264"/>
      <c r="I1345" s="286">
        <f t="shared" ca="1" si="1299"/>
        <v>8.1327604376846302E-2</v>
      </c>
      <c r="J1345" s="286">
        <f t="shared" ca="1" si="1300"/>
        <v>3.8789220054517272E-2</v>
      </c>
      <c r="K1345" s="264">
        <f t="shared" ref="K1345:M1345" ca="1" si="1370">RAND()</f>
        <v>0.53801001658141789</v>
      </c>
      <c r="L1345" s="264">
        <f t="shared" ca="1" si="1370"/>
        <v>0.22803388779256117</v>
      </c>
      <c r="M1345" s="264">
        <f t="shared" ca="1" si="1370"/>
        <v>0.59800951852671069</v>
      </c>
      <c r="N1345" s="287">
        <f t="shared" ca="1" si="1302"/>
        <v>2094435.8418512335</v>
      </c>
      <c r="O1345" s="288">
        <f ca="1">(N1345-Assumptions!$C$22)/Assumptions!$C$25</f>
        <v>155.31170461576369</v>
      </c>
      <c r="P1345" s="11"/>
      <c r="Q1345" s="11"/>
      <c r="R1345" s="11"/>
      <c r="S1345" s="11"/>
      <c r="T1345" s="11"/>
    </row>
    <row r="1346" spans="1:20" ht="15.75" customHeight="1" x14ac:dyDescent="0.2">
      <c r="A1346" s="289"/>
      <c r="B1346" s="270"/>
      <c r="C1346" s="270"/>
      <c r="D1346" s="270"/>
      <c r="E1346" s="270"/>
      <c r="F1346" s="270"/>
      <c r="G1346" s="270"/>
      <c r="H1346" s="270"/>
      <c r="I1346" s="290">
        <f t="shared" ca="1" si="1299"/>
        <v>9.9693090375465074E-2</v>
      </c>
      <c r="J1346" s="290">
        <f t="shared" ca="1" si="1300"/>
        <v>5.0194826926883242E-2</v>
      </c>
      <c r="K1346" s="270">
        <f t="shared" ref="K1346:M1346" ca="1" si="1371">RAND()</f>
        <v>0.38198897661869602</v>
      </c>
      <c r="L1346" s="270">
        <f t="shared" ca="1" si="1371"/>
        <v>0.57481346725791982</v>
      </c>
      <c r="M1346" s="270">
        <f t="shared" ca="1" si="1371"/>
        <v>0.86963939581456995</v>
      </c>
      <c r="N1346" s="291">
        <f t="shared" ca="1" si="1302"/>
        <v>2279686.889805465</v>
      </c>
      <c r="O1346" s="292">
        <f ca="1">(N1346-Assumptions!$C$22)/Assumptions!$C$25</f>
        <v>169.13640968697501</v>
      </c>
      <c r="P1346" s="11"/>
      <c r="Q1346" s="11"/>
      <c r="R1346" s="11"/>
      <c r="S1346" s="11"/>
      <c r="T1346" s="11"/>
    </row>
    <row r="1347" spans="1:20" ht="15.75" customHeight="1" x14ac:dyDescent="0.2">
      <c r="A1347" s="317"/>
      <c r="B1347" s="264"/>
      <c r="C1347" s="264"/>
      <c r="D1347" s="264"/>
      <c r="E1347" s="264"/>
      <c r="F1347" s="264"/>
      <c r="G1347" s="264"/>
      <c r="H1347" s="264"/>
      <c r="I1347" s="286">
        <f t="shared" ca="1" si="1299"/>
        <v>8.2664315469453631E-2</v>
      </c>
      <c r="J1347" s="286">
        <f t="shared" ca="1" si="1300"/>
        <v>3.8073891625453077E-2</v>
      </c>
      <c r="K1347" s="264">
        <f t="shared" ref="K1347:M1347" ca="1" si="1372">RAND()</f>
        <v>0.11673113823917403</v>
      </c>
      <c r="L1347" s="264">
        <f t="shared" ca="1" si="1372"/>
        <v>0.59974447637241102</v>
      </c>
      <c r="M1347" s="264">
        <f t="shared" ca="1" si="1372"/>
        <v>0.16326942519634191</v>
      </c>
      <c r="N1347" s="287">
        <f t="shared" ca="1" si="1302"/>
        <v>871219.96976057638</v>
      </c>
      <c r="O1347" s="288">
        <f ca="1">(N1347-Assumptions!$C$22)/Assumptions!$C$25</f>
        <v>64.026938041834057</v>
      </c>
      <c r="P1347" s="11"/>
      <c r="Q1347" s="11"/>
      <c r="R1347" s="11"/>
      <c r="S1347" s="11"/>
      <c r="T1347" s="11"/>
    </row>
    <row r="1348" spans="1:20" ht="15.75" customHeight="1" x14ac:dyDescent="0.2">
      <c r="A1348" s="289"/>
      <c r="B1348" s="270"/>
      <c r="C1348" s="270"/>
      <c r="D1348" s="270"/>
      <c r="E1348" s="270"/>
      <c r="F1348" s="270"/>
      <c r="G1348" s="270"/>
      <c r="H1348" s="270"/>
      <c r="I1348" s="290">
        <f t="shared" ca="1" si="1299"/>
        <v>0.10093309120751395</v>
      </c>
      <c r="J1348" s="290">
        <f t="shared" ca="1" si="1300"/>
        <v>4.6692551897495722E-2</v>
      </c>
      <c r="K1348" s="270">
        <f t="shared" ref="K1348:M1348" ca="1" si="1373">RAND()</f>
        <v>0.39197057222592702</v>
      </c>
      <c r="L1348" s="270">
        <f t="shared" ca="1" si="1373"/>
        <v>0.71699498267605077</v>
      </c>
      <c r="M1348" s="270">
        <f t="shared" ca="1" si="1373"/>
        <v>0.61228919910438395</v>
      </c>
      <c r="N1348" s="291">
        <f t="shared" ca="1" si="1302"/>
        <v>2080372.7928831158</v>
      </c>
      <c r="O1348" s="292">
        <f ca="1">(N1348-Assumptions!$C$22)/Assumptions!$C$25</f>
        <v>154.26222334948625</v>
      </c>
      <c r="P1348" s="11"/>
      <c r="Q1348" s="11"/>
      <c r="R1348" s="11"/>
      <c r="S1348" s="11"/>
      <c r="T1348" s="11"/>
    </row>
    <row r="1349" spans="1:20" ht="15.75" customHeight="1" x14ac:dyDescent="0.2">
      <c r="A1349" s="317"/>
      <c r="B1349" s="264"/>
      <c r="C1349" s="264"/>
      <c r="D1349" s="264"/>
      <c r="E1349" s="264"/>
      <c r="F1349" s="264"/>
      <c r="G1349" s="264"/>
      <c r="H1349" s="264"/>
      <c r="I1349" s="286">
        <f t="shared" ca="1" si="1299"/>
        <v>8.762667122964421E-2</v>
      </c>
      <c r="J1349" s="286">
        <f t="shared" ca="1" si="1300"/>
        <v>3.8785604938960321E-2</v>
      </c>
      <c r="K1349" s="264">
        <f t="shared" ref="K1349:M1349" ca="1" si="1374">RAND()</f>
        <v>0.13682608005708674</v>
      </c>
      <c r="L1349" s="264">
        <f t="shared" ca="1" si="1374"/>
        <v>0.52573214979814475</v>
      </c>
      <c r="M1349" s="264">
        <f t="shared" ca="1" si="1374"/>
        <v>0.17569666611766144</v>
      </c>
      <c r="N1349" s="287">
        <f t="shared" ca="1" si="1302"/>
        <v>795397.61646013579</v>
      </c>
      <c r="O1349" s="288">
        <f ca="1">(N1349-Assumptions!$C$22)/Assumptions!$C$25</f>
        <v>58.368553467174316</v>
      </c>
      <c r="P1349" s="11"/>
      <c r="Q1349" s="11"/>
      <c r="R1349" s="11"/>
      <c r="S1349" s="11"/>
      <c r="T1349" s="11"/>
    </row>
    <row r="1350" spans="1:20" ht="15.75" customHeight="1" x14ac:dyDescent="0.2">
      <c r="A1350" s="289"/>
      <c r="B1350" s="270"/>
      <c r="C1350" s="270"/>
      <c r="D1350" s="270"/>
      <c r="E1350" s="270"/>
      <c r="F1350" s="270"/>
      <c r="G1350" s="270"/>
      <c r="H1350" s="270"/>
      <c r="I1350" s="290">
        <f t="shared" ca="1" si="1299"/>
        <v>7.7790742057232382E-2</v>
      </c>
      <c r="J1350" s="290">
        <f t="shared" ca="1" si="1300"/>
        <v>4.203789330897284E-2</v>
      </c>
      <c r="K1350" s="270">
        <f t="shared" ref="K1350:M1350" ca="1" si="1375">RAND()</f>
        <v>0.93682233717865748</v>
      </c>
      <c r="L1350" s="270">
        <f t="shared" ca="1" si="1375"/>
        <v>0.2268590831538867</v>
      </c>
      <c r="M1350" s="270">
        <f t="shared" ca="1" si="1375"/>
        <v>0.44076604716920609</v>
      </c>
      <c r="N1350" s="291">
        <f t="shared" ca="1" si="1302"/>
        <v>5406418.0429446427</v>
      </c>
      <c r="O1350" s="292">
        <f ca="1">(N1350-Assumptions!$C$22)/Assumptions!$C$25</f>
        <v>402.47455544363004</v>
      </c>
      <c r="P1350" s="11"/>
      <c r="Q1350" s="11"/>
      <c r="R1350" s="11"/>
      <c r="S1350" s="11"/>
      <c r="T1350" s="11"/>
    </row>
    <row r="1351" spans="1:20" ht="15.75" customHeight="1" x14ac:dyDescent="0.2">
      <c r="A1351" s="317"/>
      <c r="B1351" s="264"/>
      <c r="C1351" s="264"/>
      <c r="D1351" s="264"/>
      <c r="E1351" s="264"/>
      <c r="F1351" s="264"/>
      <c r="G1351" s="264"/>
      <c r="H1351" s="264"/>
      <c r="I1351" s="286">
        <f t="shared" ca="1" si="1299"/>
        <v>8.7127990287330356E-2</v>
      </c>
      <c r="J1351" s="286">
        <f t="shared" ca="1" si="1300"/>
        <v>4.3585507019096609E-2</v>
      </c>
      <c r="K1351" s="264">
        <f t="shared" ref="K1351:M1351" ca="1" si="1376">RAND()</f>
        <v>0.57725182561979638</v>
      </c>
      <c r="L1351" s="264">
        <f t="shared" ca="1" si="1376"/>
        <v>0.33285169035488782</v>
      </c>
      <c r="M1351" s="264">
        <f t="shared" ca="1" si="1376"/>
        <v>7.083990736461887E-2</v>
      </c>
      <c r="N1351" s="287">
        <f t="shared" ca="1" si="1302"/>
        <v>2563488.8297400172</v>
      </c>
      <c r="O1351" s="288">
        <f ca="1">(N1351-Assumptions!$C$22)/Assumptions!$C$25</f>
        <v>190.31565893582217</v>
      </c>
      <c r="P1351" s="11"/>
      <c r="Q1351" s="11"/>
      <c r="R1351" s="11"/>
      <c r="S1351" s="11"/>
      <c r="T1351" s="11"/>
    </row>
    <row r="1352" spans="1:20" ht="15.75" customHeight="1" x14ac:dyDescent="0.2">
      <c r="A1352" s="289"/>
      <c r="B1352" s="270"/>
      <c r="C1352" s="270"/>
      <c r="D1352" s="270"/>
      <c r="E1352" s="270"/>
      <c r="F1352" s="270"/>
      <c r="G1352" s="270"/>
      <c r="H1352" s="270"/>
      <c r="I1352" s="290">
        <f t="shared" ca="1" si="1299"/>
        <v>8.8806061409296227E-2</v>
      </c>
      <c r="J1352" s="290">
        <f t="shared" ca="1" si="1300"/>
        <v>3.9881880981906981E-2</v>
      </c>
      <c r="K1352" s="270">
        <f t="shared" ref="K1352:M1352" ca="1" si="1377">RAND()</f>
        <v>0.7601712349478138</v>
      </c>
      <c r="L1352" s="270">
        <f t="shared" ca="1" si="1377"/>
        <v>9.021562860708876E-2</v>
      </c>
      <c r="M1352" s="270">
        <f t="shared" ca="1" si="1377"/>
        <v>0.71379379724262915</v>
      </c>
      <c r="N1352" s="291">
        <f t="shared" ca="1" si="1302"/>
        <v>1845994.9408407123</v>
      </c>
      <c r="O1352" s="292">
        <f ca="1">(N1352-Assumptions!$C$22)/Assumptions!$C$25</f>
        <v>136.77133886870988</v>
      </c>
      <c r="P1352" s="11"/>
      <c r="Q1352" s="11"/>
      <c r="R1352" s="11"/>
      <c r="S1352" s="11"/>
      <c r="T1352" s="11"/>
    </row>
    <row r="1353" spans="1:20" ht="15.75" customHeight="1" x14ac:dyDescent="0.2">
      <c r="A1353" s="317"/>
      <c r="B1353" s="264"/>
      <c r="C1353" s="264"/>
      <c r="D1353" s="264"/>
      <c r="E1353" s="264"/>
      <c r="F1353" s="264"/>
      <c r="G1353" s="264"/>
      <c r="H1353" s="264"/>
      <c r="I1353" s="286">
        <f t="shared" ca="1" si="1299"/>
        <v>9.8325694832154226E-2</v>
      </c>
      <c r="J1353" s="286">
        <f t="shared" ca="1" si="1300"/>
        <v>2.8984343064323261E-2</v>
      </c>
      <c r="K1353" s="264">
        <f t="shared" ref="K1353:M1353" ca="1" si="1378">RAND()</f>
        <v>0.70452637997426781</v>
      </c>
      <c r="L1353" s="264">
        <f t="shared" ca="1" si="1378"/>
        <v>0.43887527034358131</v>
      </c>
      <c r="M1353" s="264">
        <f t="shared" ca="1" si="1378"/>
        <v>0.9962564731727529</v>
      </c>
      <c r="N1353" s="287">
        <f t="shared" ca="1" si="1302"/>
        <v>1663622.2979521204</v>
      </c>
      <c r="O1353" s="288">
        <f ca="1">(N1353-Assumptions!$C$22)/Assumptions!$C$25</f>
        <v>123.16144014568063</v>
      </c>
      <c r="P1353" s="11"/>
      <c r="Q1353" s="11"/>
      <c r="R1353" s="11"/>
      <c r="S1353" s="11"/>
      <c r="T1353" s="11"/>
    </row>
    <row r="1354" spans="1:20" ht="15.75" customHeight="1" x14ac:dyDescent="0.2">
      <c r="A1354" s="289"/>
      <c r="B1354" s="270"/>
      <c r="C1354" s="270"/>
      <c r="D1354" s="270"/>
      <c r="E1354" s="270"/>
      <c r="F1354" s="270"/>
      <c r="G1354" s="270"/>
      <c r="H1354" s="270"/>
      <c r="I1354" s="290">
        <f t="shared" ca="1" si="1299"/>
        <v>8.2394414019275927E-2</v>
      </c>
      <c r="J1354" s="290">
        <f t="shared" ca="1" si="1300"/>
        <v>5.2458652530791773E-2</v>
      </c>
      <c r="K1354" s="270">
        <f t="shared" ref="K1354:M1354" ca="1" si="1379">RAND()</f>
        <v>0.24713923822659434</v>
      </c>
      <c r="L1354" s="270">
        <f t="shared" ca="1" si="1379"/>
        <v>0.92962721305158003</v>
      </c>
      <c r="M1354" s="270">
        <f t="shared" ca="1" si="1379"/>
        <v>0.89252940785791468</v>
      </c>
      <c r="N1354" s="291">
        <f t="shared" ca="1" si="1302"/>
        <v>4758342.9062028285</v>
      </c>
      <c r="O1354" s="292">
        <f ca="1">(N1354-Assumptions!$C$22)/Assumptions!$C$25</f>
        <v>354.1107392688678</v>
      </c>
      <c r="P1354" s="11"/>
      <c r="Q1354" s="11"/>
      <c r="R1354" s="11"/>
      <c r="S1354" s="11"/>
      <c r="T1354" s="11"/>
    </row>
    <row r="1355" spans="1:20" ht="15.75" customHeight="1" x14ac:dyDescent="0.2">
      <c r="A1355" s="317"/>
      <c r="B1355" s="264"/>
      <c r="C1355" s="264"/>
      <c r="D1355" s="264"/>
      <c r="E1355" s="264"/>
      <c r="F1355" s="264"/>
      <c r="G1355" s="264"/>
      <c r="H1355" s="264"/>
      <c r="I1355" s="286">
        <f t="shared" ca="1" si="1299"/>
        <v>8.6487320852423902E-2</v>
      </c>
      <c r="J1355" s="286">
        <f t="shared" ca="1" si="1300"/>
        <v>2.0373619382230656E-2</v>
      </c>
      <c r="K1355" s="264">
        <f t="shared" ref="K1355:M1355" ca="1" si="1380">RAND()</f>
        <v>0.94295365951231602</v>
      </c>
      <c r="L1355" s="264">
        <f t="shared" ca="1" si="1380"/>
        <v>0.70229318987627798</v>
      </c>
      <c r="M1355" s="264">
        <f t="shared" ca="1" si="1380"/>
        <v>0.26630113395455823</v>
      </c>
      <c r="N1355" s="287">
        <f t="shared" ca="1" si="1302"/>
        <v>3264400.4867083817</v>
      </c>
      <c r="O1355" s="288">
        <f ca="1">(N1355-Assumptions!$C$22)/Assumptions!$C$25</f>
        <v>242.6224990080882</v>
      </c>
      <c r="P1355" s="11"/>
      <c r="Q1355" s="11"/>
      <c r="R1355" s="11"/>
      <c r="S1355" s="11"/>
      <c r="T1355" s="11"/>
    </row>
    <row r="1356" spans="1:20" ht="15.75" customHeight="1" x14ac:dyDescent="0.2">
      <c r="A1356" s="289"/>
      <c r="B1356" s="270"/>
      <c r="C1356" s="270"/>
      <c r="D1356" s="270"/>
      <c r="E1356" s="270"/>
      <c r="F1356" s="270"/>
      <c r="G1356" s="270"/>
      <c r="H1356" s="270"/>
      <c r="I1356" s="290">
        <f t="shared" ca="1" si="1299"/>
        <v>0.06</v>
      </c>
      <c r="J1356" s="290">
        <f t="shared" ca="1" si="1300"/>
        <v>4.5821918023816549E-2</v>
      </c>
      <c r="K1356" s="270">
        <f t="shared" ref="K1356:M1356" ca="1" si="1381">RAND()</f>
        <v>0.95802999704855751</v>
      </c>
      <c r="L1356" s="270">
        <f t="shared" ca="1" si="1381"/>
        <v>0.40713333683341102</v>
      </c>
      <c r="M1356" s="270">
        <f t="shared" ca="1" si="1381"/>
        <v>0.1187009293329675</v>
      </c>
      <c r="N1356" s="291">
        <f t="shared" ca="1" si="1302"/>
        <v>8632863.9702956583</v>
      </c>
      <c r="O1356" s="292">
        <f ca="1">(N1356-Assumptions!$C$22)/Assumptions!$C$25</f>
        <v>643.25410226087001</v>
      </c>
      <c r="P1356" s="11"/>
      <c r="Q1356" s="11"/>
      <c r="R1356" s="11"/>
      <c r="S1356" s="11"/>
      <c r="T1356" s="11"/>
    </row>
    <row r="1357" spans="1:20" ht="15.75" customHeight="1" x14ac:dyDescent="0.2">
      <c r="A1357" s="317"/>
      <c r="B1357" s="264"/>
      <c r="C1357" s="264"/>
      <c r="D1357" s="264"/>
      <c r="E1357" s="264"/>
      <c r="F1357" s="264"/>
      <c r="G1357" s="264"/>
      <c r="H1357" s="264"/>
      <c r="I1357" s="286">
        <f t="shared" ca="1" si="1299"/>
        <v>9.3996110283641104E-2</v>
      </c>
      <c r="J1357" s="286">
        <f t="shared" ca="1" si="1300"/>
        <v>3.0256241651802331E-2</v>
      </c>
      <c r="K1357" s="264">
        <f t="shared" ref="K1357:M1357" ca="1" si="1382">RAND()</f>
        <v>0.3917726699949543</v>
      </c>
      <c r="L1357" s="264">
        <f t="shared" ca="1" si="1382"/>
        <v>0.293989002065139</v>
      </c>
      <c r="M1357" s="264">
        <f t="shared" ca="1" si="1382"/>
        <v>0.41710282121413123</v>
      </c>
      <c r="N1357" s="287">
        <f t="shared" ca="1" si="1302"/>
        <v>1397773.7747426906</v>
      </c>
      <c r="O1357" s="288">
        <f ca="1">(N1357-Assumptions!$C$22)/Assumptions!$C$25</f>
        <v>103.32199811512616</v>
      </c>
      <c r="P1357" s="11"/>
      <c r="Q1357" s="11"/>
      <c r="R1357" s="11"/>
      <c r="S1357" s="11"/>
      <c r="T1357" s="11"/>
    </row>
    <row r="1358" spans="1:20" ht="15.75" customHeight="1" x14ac:dyDescent="0.2">
      <c r="A1358" s="289"/>
      <c r="B1358" s="270"/>
      <c r="C1358" s="270"/>
      <c r="D1358" s="270"/>
      <c r="E1358" s="270"/>
      <c r="F1358" s="270"/>
      <c r="G1358" s="270"/>
      <c r="H1358" s="270"/>
      <c r="I1358" s="290">
        <f t="shared" ca="1" si="1299"/>
        <v>8.9989549157525453E-2</v>
      </c>
      <c r="J1358" s="290">
        <f t="shared" ca="1" si="1300"/>
        <v>4.6463874253161917E-2</v>
      </c>
      <c r="K1358" s="270">
        <f t="shared" ref="K1358:M1358" ca="1" si="1383">RAND()</f>
        <v>0.77574926711003089</v>
      </c>
      <c r="L1358" s="270">
        <f t="shared" ca="1" si="1383"/>
        <v>0.5339912371473593</v>
      </c>
      <c r="M1358" s="270">
        <f t="shared" ca="1" si="1383"/>
        <v>0.55917540322936687</v>
      </c>
      <c r="N1358" s="291">
        <f t="shared" ca="1" si="1302"/>
        <v>2564478.7754013347</v>
      </c>
      <c r="O1358" s="292">
        <f ca="1">(N1358-Assumptions!$C$22)/Assumptions!$C$25</f>
        <v>190.38953547771155</v>
      </c>
      <c r="P1358" s="11"/>
      <c r="Q1358" s="11"/>
      <c r="R1358" s="11"/>
      <c r="S1358" s="11"/>
      <c r="T1358" s="11"/>
    </row>
    <row r="1359" spans="1:20" ht="15.75" customHeight="1" x14ac:dyDescent="0.2">
      <c r="A1359" s="317"/>
      <c r="B1359" s="264"/>
      <c r="C1359" s="264"/>
      <c r="D1359" s="264"/>
      <c r="E1359" s="264"/>
      <c r="F1359" s="264"/>
      <c r="G1359" s="264"/>
      <c r="H1359" s="264"/>
      <c r="I1359" s="286">
        <f t="shared" ca="1" si="1299"/>
        <v>8.6765600781084029E-2</v>
      </c>
      <c r="J1359" s="286">
        <f t="shared" ca="1" si="1300"/>
        <v>4.5055163360947406E-2</v>
      </c>
      <c r="K1359" s="264">
        <f t="shared" ref="K1359:M1359" ca="1" si="1384">RAND()</f>
        <v>0.79874837751288674</v>
      </c>
      <c r="L1359" s="264">
        <f t="shared" ca="1" si="1384"/>
        <v>0.9790272039818898</v>
      </c>
      <c r="M1359" s="264">
        <f t="shared" ca="1" si="1384"/>
        <v>4.3351397488592958E-2</v>
      </c>
      <c r="N1359" s="287">
        <f t="shared" ca="1" si="1302"/>
        <v>3385837.0777410935</v>
      </c>
      <c r="O1359" s="288">
        <f ca="1">(N1359-Assumptions!$C$22)/Assumptions!$C$25</f>
        <v>251.68493117470848</v>
      </c>
      <c r="P1359" s="11"/>
      <c r="Q1359" s="11"/>
      <c r="R1359" s="11"/>
      <c r="S1359" s="11"/>
      <c r="T1359" s="11"/>
    </row>
    <row r="1360" spans="1:20" ht="15.75" customHeight="1" x14ac:dyDescent="0.2">
      <c r="A1360" s="289"/>
      <c r="B1360" s="270"/>
      <c r="C1360" s="270"/>
      <c r="D1360" s="270"/>
      <c r="E1360" s="270"/>
      <c r="F1360" s="270"/>
      <c r="G1360" s="270"/>
      <c r="H1360" s="270"/>
      <c r="I1360" s="290">
        <f t="shared" ca="1" si="1299"/>
        <v>9.1973820695260111E-2</v>
      </c>
      <c r="J1360" s="290">
        <f t="shared" ca="1" si="1300"/>
        <v>3.3624735826278507E-2</v>
      </c>
      <c r="K1360" s="270">
        <f t="shared" ref="K1360:M1360" ca="1" si="1385">RAND()</f>
        <v>0.97611843722500502</v>
      </c>
      <c r="L1360" s="270">
        <f t="shared" ca="1" si="1385"/>
        <v>0.50857514618682942</v>
      </c>
      <c r="M1360" s="270">
        <f t="shared" ca="1" si="1385"/>
        <v>9.3145192352532158E-2</v>
      </c>
      <c r="N1360" s="291">
        <f t="shared" ca="1" si="1302"/>
        <v>3698800.0710208621</v>
      </c>
      <c r="O1360" s="292">
        <f ca="1">(N1360-Assumptions!$C$22)/Assumptions!$C$25</f>
        <v>275.04037843439272</v>
      </c>
      <c r="P1360" s="11"/>
      <c r="Q1360" s="11"/>
      <c r="R1360" s="11"/>
      <c r="S1360" s="11"/>
      <c r="T1360" s="11"/>
    </row>
    <row r="1361" spans="1:20" ht="15.75" customHeight="1" x14ac:dyDescent="0.2">
      <c r="A1361" s="317"/>
      <c r="B1361" s="264"/>
      <c r="C1361" s="264"/>
      <c r="D1361" s="264"/>
      <c r="E1361" s="264"/>
      <c r="F1361" s="264"/>
      <c r="G1361" s="264"/>
      <c r="H1361" s="264"/>
      <c r="I1361" s="286">
        <f t="shared" ca="1" si="1299"/>
        <v>8.9467404005120724E-2</v>
      </c>
      <c r="J1361" s="286">
        <f t="shared" ca="1" si="1300"/>
        <v>5.5E-2</v>
      </c>
      <c r="K1361" s="264">
        <f t="shared" ref="K1361:M1361" ca="1" si="1386">RAND()</f>
        <v>0.41772533544299706</v>
      </c>
      <c r="L1361" s="264">
        <f t="shared" ca="1" si="1386"/>
        <v>0.23058371351529539</v>
      </c>
      <c r="M1361" s="264">
        <f t="shared" ca="1" si="1386"/>
        <v>0.57983019673087521</v>
      </c>
      <c r="N1361" s="287">
        <f t="shared" ca="1" si="1302"/>
        <v>2584874.5895075849</v>
      </c>
      <c r="O1361" s="288">
        <f ca="1">(N1361-Assumptions!$C$22)/Assumptions!$C$25</f>
        <v>191.91161115728247</v>
      </c>
      <c r="P1361" s="11"/>
      <c r="Q1361" s="11"/>
      <c r="R1361" s="11"/>
      <c r="S1361" s="11"/>
      <c r="T1361" s="11"/>
    </row>
    <row r="1362" spans="1:20" ht="15.75" customHeight="1" x14ac:dyDescent="0.2">
      <c r="A1362" s="289"/>
      <c r="B1362" s="270"/>
      <c r="C1362" s="270"/>
      <c r="D1362" s="270"/>
      <c r="E1362" s="270"/>
      <c r="F1362" s="270"/>
      <c r="G1362" s="270"/>
      <c r="H1362" s="270"/>
      <c r="I1362" s="290">
        <f t="shared" ca="1" si="1299"/>
        <v>9.0431812652259747E-2</v>
      </c>
      <c r="J1362" s="290">
        <f t="shared" ca="1" si="1300"/>
        <v>3.7398741767564962E-2</v>
      </c>
      <c r="K1362" s="270">
        <f t="shared" ref="K1362:M1362" ca="1" si="1387">RAND()</f>
        <v>0.1456850319468419</v>
      </c>
      <c r="L1362" s="270">
        <f t="shared" ca="1" si="1387"/>
        <v>0.44430414057394296</v>
      </c>
      <c r="M1362" s="270">
        <f t="shared" ca="1" si="1387"/>
        <v>0.91785014711639368</v>
      </c>
      <c r="N1362" s="291">
        <f t="shared" ca="1" si="1302"/>
        <v>802993.61316294991</v>
      </c>
      <c r="O1362" s="292">
        <f ca="1">(N1362-Assumptions!$C$22)/Assumptions!$C$25</f>
        <v>58.935418892757454</v>
      </c>
      <c r="P1362" s="11"/>
      <c r="Q1362" s="11"/>
      <c r="R1362" s="11"/>
      <c r="S1362" s="11"/>
      <c r="T1362" s="11"/>
    </row>
    <row r="1363" spans="1:20" ht="15.75" customHeight="1" x14ac:dyDescent="0.2">
      <c r="A1363" s="317"/>
      <c r="B1363" s="264"/>
      <c r="C1363" s="264"/>
      <c r="D1363" s="264"/>
      <c r="E1363" s="264"/>
      <c r="F1363" s="264"/>
      <c r="G1363" s="264"/>
      <c r="H1363" s="264"/>
      <c r="I1363" s="286">
        <f t="shared" ca="1" si="1299"/>
        <v>9.3707187293421673E-2</v>
      </c>
      <c r="J1363" s="286">
        <f t="shared" ca="1" si="1300"/>
        <v>3.0749446760993015E-2</v>
      </c>
      <c r="K1363" s="264">
        <f t="shared" ref="K1363:M1363" ca="1" si="1388">RAND()</f>
        <v>0.50873775921870656</v>
      </c>
      <c r="L1363" s="264">
        <f t="shared" ca="1" si="1388"/>
        <v>0.56159913858658772</v>
      </c>
      <c r="M1363" s="264">
        <f t="shared" ca="1" si="1388"/>
        <v>0.56854153802047536</v>
      </c>
      <c r="N1363" s="287">
        <f t="shared" ca="1" si="1302"/>
        <v>1772945.9242547713</v>
      </c>
      <c r="O1363" s="288">
        <f ca="1">(N1363-Assumptions!$C$22)/Assumptions!$C$25</f>
        <v>131.31991972050531</v>
      </c>
      <c r="P1363" s="11"/>
      <c r="Q1363" s="11"/>
      <c r="R1363" s="11"/>
      <c r="S1363" s="11"/>
      <c r="T1363" s="11"/>
    </row>
    <row r="1364" spans="1:20" ht="15.75" customHeight="1" x14ac:dyDescent="0.2">
      <c r="A1364" s="289"/>
      <c r="B1364" s="270"/>
      <c r="C1364" s="270"/>
      <c r="D1364" s="270"/>
      <c r="E1364" s="270"/>
      <c r="F1364" s="270"/>
      <c r="G1364" s="270"/>
      <c r="H1364" s="270"/>
      <c r="I1364" s="290">
        <f t="shared" ca="1" si="1299"/>
        <v>0.11903181650323817</v>
      </c>
      <c r="J1364" s="290">
        <f t="shared" ca="1" si="1300"/>
        <v>5.2972871227067814E-2</v>
      </c>
      <c r="K1364" s="270">
        <f t="shared" ref="K1364:M1364" ca="1" si="1389">RAND()</f>
        <v>0.73843965969120917</v>
      </c>
      <c r="L1364" s="270">
        <f t="shared" ca="1" si="1389"/>
        <v>0.73814923038151925</v>
      </c>
      <c r="M1364" s="270">
        <f t="shared" ca="1" si="1389"/>
        <v>5.0150001126461841E-2</v>
      </c>
      <c r="N1364" s="291">
        <f t="shared" ca="1" si="1302"/>
        <v>1689713.1646684655</v>
      </c>
      <c r="O1364" s="292">
        <f ca="1">(N1364-Assumptions!$C$22)/Assumptions!$C$25</f>
        <v>125.10851975137803</v>
      </c>
      <c r="P1364" s="11"/>
      <c r="Q1364" s="11"/>
      <c r="R1364" s="11"/>
      <c r="S1364" s="11"/>
      <c r="T1364" s="11"/>
    </row>
    <row r="1365" spans="1:20" ht="15.75" customHeight="1" x14ac:dyDescent="0.2">
      <c r="A1365" s="317"/>
      <c r="B1365" s="264"/>
      <c r="C1365" s="264"/>
      <c r="D1365" s="264"/>
      <c r="E1365" s="264"/>
      <c r="F1365" s="264"/>
      <c r="G1365" s="264"/>
      <c r="H1365" s="264"/>
      <c r="I1365" s="286">
        <f t="shared" ca="1" si="1299"/>
        <v>9.9357458312881231E-2</v>
      </c>
      <c r="J1365" s="286">
        <f t="shared" ca="1" si="1300"/>
        <v>4.1422618605087863E-2</v>
      </c>
      <c r="K1365" s="264">
        <f t="shared" ref="K1365:M1365" ca="1" si="1390">RAND()</f>
        <v>0.60059874997686302</v>
      </c>
      <c r="L1365" s="264">
        <f t="shared" ca="1" si="1390"/>
        <v>0.24144895015855439</v>
      </c>
      <c r="M1365" s="264">
        <f t="shared" ca="1" si="1390"/>
        <v>0.75168006619974892</v>
      </c>
      <c r="N1365" s="287">
        <f t="shared" ca="1" si="1302"/>
        <v>1558885.6378865545</v>
      </c>
      <c r="O1365" s="288">
        <f ca="1">(N1365-Assumptions!$C$22)/Assumptions!$C$25</f>
        <v>115.34527148407123</v>
      </c>
      <c r="P1365" s="11"/>
      <c r="Q1365" s="11"/>
      <c r="R1365" s="11"/>
      <c r="S1365" s="11"/>
      <c r="T1365" s="11"/>
    </row>
    <row r="1366" spans="1:20" ht="15.75" customHeight="1" x14ac:dyDescent="0.2">
      <c r="A1366" s="289"/>
      <c r="B1366" s="270"/>
      <c r="C1366" s="270"/>
      <c r="D1366" s="270"/>
      <c r="E1366" s="270"/>
      <c r="F1366" s="270"/>
      <c r="G1366" s="270"/>
      <c r="H1366" s="270"/>
      <c r="I1366" s="290">
        <f t="shared" ca="1" si="1299"/>
        <v>0.10384247264506641</v>
      </c>
      <c r="J1366" s="290">
        <f t="shared" ca="1" si="1300"/>
        <v>4.0991325321734946E-2</v>
      </c>
      <c r="K1366" s="270">
        <f t="shared" ref="K1366:M1366" ca="1" si="1391">RAND()</f>
        <v>0.70258660450405908</v>
      </c>
      <c r="L1366" s="270">
        <f t="shared" ca="1" si="1391"/>
        <v>0.99053015591344318</v>
      </c>
      <c r="M1366" s="270">
        <f t="shared" ca="1" si="1391"/>
        <v>0.2755498197721381</v>
      </c>
      <c r="N1366" s="291">
        <f t="shared" ca="1" si="1302"/>
        <v>2246971.6395053454</v>
      </c>
      <c r="O1366" s="292">
        <f ca="1">(N1366-Assumptions!$C$22)/Assumptions!$C$25</f>
        <v>166.69497309741382</v>
      </c>
      <c r="P1366" s="11"/>
      <c r="Q1366" s="11"/>
      <c r="R1366" s="11"/>
      <c r="S1366" s="11"/>
      <c r="T1366" s="11"/>
    </row>
    <row r="1367" spans="1:20" ht="15.75" customHeight="1" x14ac:dyDescent="0.2">
      <c r="A1367" s="317"/>
      <c r="B1367" s="264"/>
      <c r="C1367" s="264"/>
      <c r="D1367" s="264"/>
      <c r="E1367" s="264"/>
      <c r="F1367" s="264"/>
      <c r="G1367" s="264"/>
      <c r="H1367" s="264"/>
      <c r="I1367" s="286">
        <f t="shared" ca="1" si="1299"/>
        <v>8.6081185609206121E-2</v>
      </c>
      <c r="J1367" s="286">
        <f t="shared" ca="1" si="1300"/>
        <v>4.8721943819809509E-2</v>
      </c>
      <c r="K1367" s="264">
        <f t="shared" ref="K1367:M1367" ca="1" si="1392">RAND()</f>
        <v>0.3154431805740201</v>
      </c>
      <c r="L1367" s="264">
        <f t="shared" ca="1" si="1392"/>
        <v>0.78381601657869071</v>
      </c>
      <c r="M1367" s="264">
        <f t="shared" ca="1" si="1392"/>
        <v>0.80161883351268193</v>
      </c>
      <c r="N1367" s="287">
        <f t="shared" ca="1" si="1302"/>
        <v>3020418.425191266</v>
      </c>
      <c r="O1367" s="288">
        <f ca="1">(N1367-Assumptions!$C$22)/Assumptions!$C$25</f>
        <v>224.41488247696014</v>
      </c>
      <c r="P1367" s="11"/>
      <c r="Q1367" s="11"/>
      <c r="R1367" s="11"/>
      <c r="S1367" s="11"/>
      <c r="T1367" s="11"/>
    </row>
    <row r="1368" spans="1:20" ht="15.75" customHeight="1" x14ac:dyDescent="0.2">
      <c r="A1368" s="289"/>
      <c r="B1368" s="270"/>
      <c r="C1368" s="270"/>
      <c r="D1368" s="270"/>
      <c r="E1368" s="270"/>
      <c r="F1368" s="270"/>
      <c r="G1368" s="270"/>
      <c r="H1368" s="270"/>
      <c r="I1368" s="290">
        <f t="shared" ca="1" si="1299"/>
        <v>9.0583095286529303E-2</v>
      </c>
      <c r="J1368" s="290">
        <f t="shared" ca="1" si="1300"/>
        <v>4.6003775777819764E-2</v>
      </c>
      <c r="K1368" s="270">
        <f t="shared" ref="K1368:M1368" ca="1" si="1393">RAND()</f>
        <v>0.33998360663611138</v>
      </c>
      <c r="L1368" s="270">
        <f t="shared" ca="1" si="1393"/>
        <v>7.5263266089697911E-2</v>
      </c>
      <c r="M1368" s="270">
        <f t="shared" ca="1" si="1393"/>
        <v>0.66269858277286864</v>
      </c>
      <c r="N1368" s="291">
        <f t="shared" ca="1" si="1302"/>
        <v>2025912.2514441698</v>
      </c>
      <c r="O1368" s="292">
        <f ca="1">(N1368-Assumptions!$C$22)/Assumptions!$C$25</f>
        <v>150.19800383911715</v>
      </c>
      <c r="P1368" s="11"/>
      <c r="Q1368" s="11"/>
      <c r="R1368" s="11"/>
      <c r="S1368" s="11"/>
      <c r="T1368" s="11"/>
    </row>
    <row r="1369" spans="1:20" ht="15.75" customHeight="1" x14ac:dyDescent="0.2">
      <c r="A1369" s="317"/>
      <c r="B1369" s="264"/>
      <c r="C1369" s="264"/>
      <c r="D1369" s="264"/>
      <c r="E1369" s="264"/>
      <c r="F1369" s="264"/>
      <c r="G1369" s="264"/>
      <c r="H1369" s="264"/>
      <c r="I1369" s="286">
        <f t="shared" ca="1" si="1299"/>
        <v>0.1011072966375919</v>
      </c>
      <c r="J1369" s="286">
        <f t="shared" ca="1" si="1300"/>
        <v>3.5256505875474235E-2</v>
      </c>
      <c r="K1369" s="264">
        <f t="shared" ref="K1369:M1369" ca="1" si="1394">RAND()</f>
        <v>0.43060789711184944</v>
      </c>
      <c r="L1369" s="264">
        <f t="shared" ca="1" si="1394"/>
        <v>0.72088730622659924</v>
      </c>
      <c r="M1369" s="264">
        <f t="shared" ca="1" si="1394"/>
        <v>0.79888704048498993</v>
      </c>
      <c r="N1369" s="287">
        <f t="shared" ca="1" si="1302"/>
        <v>1713579.1528988506</v>
      </c>
      <c r="O1369" s="288">
        <f ca="1">(N1369-Assumptions!$C$22)/Assumptions!$C$25</f>
        <v>126.88956364916795</v>
      </c>
      <c r="P1369" s="11"/>
      <c r="Q1369" s="11"/>
      <c r="R1369" s="11"/>
      <c r="S1369" s="11"/>
      <c r="T1369" s="11"/>
    </row>
    <row r="1370" spans="1:20" ht="15.75" customHeight="1" x14ac:dyDescent="0.2">
      <c r="A1370" s="289"/>
      <c r="B1370" s="270"/>
      <c r="C1370" s="270"/>
      <c r="D1370" s="270"/>
      <c r="E1370" s="270"/>
      <c r="F1370" s="270"/>
      <c r="G1370" s="270"/>
      <c r="H1370" s="270"/>
      <c r="I1370" s="290">
        <f t="shared" ca="1" si="1299"/>
        <v>0.1187330593115736</v>
      </c>
      <c r="J1370" s="290">
        <f t="shared" ca="1" si="1300"/>
        <v>3.9513494597618229E-2</v>
      </c>
      <c r="K1370" s="270">
        <f t="shared" ref="K1370:M1370" ca="1" si="1395">RAND()</f>
        <v>0.42980061700025607</v>
      </c>
      <c r="L1370" s="270">
        <f t="shared" ca="1" si="1395"/>
        <v>0.83376049162137877</v>
      </c>
      <c r="M1370" s="270">
        <f t="shared" ca="1" si="1395"/>
        <v>0.94454258485686216</v>
      </c>
      <c r="N1370" s="291">
        <f t="shared" ca="1" si="1302"/>
        <v>1829874.9250033181</v>
      </c>
      <c r="O1370" s="292">
        <f ca="1">(N1370-Assumptions!$C$22)/Assumptions!$C$25</f>
        <v>135.56835261218791</v>
      </c>
      <c r="P1370" s="11"/>
      <c r="Q1370" s="11"/>
      <c r="R1370" s="11"/>
      <c r="S1370" s="11"/>
      <c r="T1370" s="11"/>
    </row>
    <row r="1371" spans="1:20" ht="15.75" customHeight="1" x14ac:dyDescent="0.2">
      <c r="A1371" s="317"/>
      <c r="B1371" s="264"/>
      <c r="C1371" s="264"/>
      <c r="D1371" s="264"/>
      <c r="E1371" s="264"/>
      <c r="F1371" s="264"/>
      <c r="G1371" s="264"/>
      <c r="H1371" s="264"/>
      <c r="I1371" s="286">
        <f t="shared" ca="1" si="1299"/>
        <v>7.1780715349258575E-2</v>
      </c>
      <c r="J1371" s="286">
        <f t="shared" ca="1" si="1300"/>
        <v>4.2541620334875727E-2</v>
      </c>
      <c r="K1371" s="264">
        <f t="shared" ref="K1371:M1371" ca="1" si="1396">RAND()</f>
        <v>0.66179540606768894</v>
      </c>
      <c r="L1371" s="264">
        <f t="shared" ca="1" si="1396"/>
        <v>0.64414960575492053</v>
      </c>
      <c r="M1371" s="264">
        <f t="shared" ca="1" si="1396"/>
        <v>0.49152218273406467</v>
      </c>
      <c r="N1371" s="287">
        <f t="shared" ca="1" si="1302"/>
        <v>3817514.5100199603</v>
      </c>
      <c r="O1371" s="288">
        <f ca="1">(N1371-Assumptions!$C$22)/Assumptions!$C$25</f>
        <v>283.89966492686273</v>
      </c>
      <c r="P1371" s="11"/>
      <c r="Q1371" s="11"/>
      <c r="R1371" s="11"/>
      <c r="S1371" s="11"/>
      <c r="T1371" s="11"/>
    </row>
    <row r="1372" spans="1:20" ht="15.75" customHeight="1" x14ac:dyDescent="0.2">
      <c r="A1372" s="289"/>
      <c r="B1372" s="270"/>
      <c r="C1372" s="270"/>
      <c r="D1372" s="270"/>
      <c r="E1372" s="270"/>
      <c r="F1372" s="270"/>
      <c r="G1372" s="270"/>
      <c r="H1372" s="270"/>
      <c r="I1372" s="290">
        <f t="shared" ca="1" si="1299"/>
        <v>0.1065670574347134</v>
      </c>
      <c r="J1372" s="290">
        <f t="shared" ca="1" si="1300"/>
        <v>3.966651492219634E-2</v>
      </c>
      <c r="K1372" s="270">
        <f t="shared" ref="K1372:M1372" ca="1" si="1397">RAND()</f>
        <v>0.53613102750566521</v>
      </c>
      <c r="L1372" s="270">
        <f t="shared" ca="1" si="1397"/>
        <v>0.79474477742507688</v>
      </c>
      <c r="M1372" s="270">
        <f t="shared" ca="1" si="1397"/>
        <v>0.67558653160458682</v>
      </c>
      <c r="N1372" s="291">
        <f t="shared" ca="1" si="1302"/>
        <v>1686690.9895499968</v>
      </c>
      <c r="O1372" s="292">
        <f ca="1">(N1372-Assumptions!$C$22)/Assumptions!$C$25</f>
        <v>124.88298429477588</v>
      </c>
      <c r="P1372" s="11"/>
      <c r="Q1372" s="11"/>
      <c r="R1372" s="11"/>
      <c r="S1372" s="11"/>
      <c r="T1372" s="11"/>
    </row>
    <row r="1373" spans="1:20" ht="15.75" customHeight="1" x14ac:dyDescent="0.2">
      <c r="A1373" s="317"/>
      <c r="B1373" s="264"/>
      <c r="C1373" s="264"/>
      <c r="D1373" s="264"/>
      <c r="E1373" s="264"/>
      <c r="F1373" s="264"/>
      <c r="G1373" s="264"/>
      <c r="H1373" s="264"/>
      <c r="I1373" s="286">
        <f t="shared" ca="1" si="1299"/>
        <v>8.4555580826326332E-2</v>
      </c>
      <c r="J1373" s="286">
        <f t="shared" ca="1" si="1300"/>
        <v>4.79101265825366E-2</v>
      </c>
      <c r="K1373" s="264">
        <f t="shared" ref="K1373:M1373" ca="1" si="1398">RAND()</f>
        <v>0.49870621933062254</v>
      </c>
      <c r="L1373" s="264">
        <f t="shared" ca="1" si="1398"/>
        <v>0.63125544074833662</v>
      </c>
      <c r="M1373" s="264">
        <f t="shared" ca="1" si="1398"/>
        <v>0.13091754907650699</v>
      </c>
      <c r="N1373" s="287">
        <f t="shared" ca="1" si="1302"/>
        <v>3045962.2286214405</v>
      </c>
      <c r="O1373" s="288">
        <f ca="1">(N1373-Assumptions!$C$22)/Assumptions!$C$25</f>
        <v>226.32113646428661</v>
      </c>
      <c r="P1373" s="11"/>
      <c r="Q1373" s="11"/>
      <c r="R1373" s="11"/>
      <c r="S1373" s="11"/>
      <c r="T1373" s="11"/>
    </row>
    <row r="1374" spans="1:20" ht="15.75" customHeight="1" x14ac:dyDescent="0.2">
      <c r="A1374" s="289"/>
      <c r="B1374" s="270"/>
      <c r="C1374" s="270"/>
      <c r="D1374" s="270"/>
      <c r="E1374" s="270"/>
      <c r="F1374" s="270"/>
      <c r="G1374" s="270"/>
      <c r="H1374" s="270"/>
      <c r="I1374" s="290">
        <f t="shared" ca="1" si="1299"/>
        <v>7.2179304023523655E-2</v>
      </c>
      <c r="J1374" s="290">
        <f t="shared" ca="1" si="1300"/>
        <v>2.6123908405317777E-2</v>
      </c>
      <c r="K1374" s="270">
        <f t="shared" ref="K1374:M1374" ca="1" si="1399">RAND()</f>
        <v>1.8119372618987661E-2</v>
      </c>
      <c r="L1374" s="270">
        <f t="shared" ca="1" si="1399"/>
        <v>0.27473460771455205</v>
      </c>
      <c r="M1374" s="270">
        <f t="shared" ca="1" si="1399"/>
        <v>0.43574533426597262</v>
      </c>
      <c r="N1374" s="291">
        <f t="shared" ca="1" si="1302"/>
        <v>354384.42761740781</v>
      </c>
      <c r="O1374" s="292">
        <f ca="1">(N1374-Assumptions!$C$22)/Assumptions!$C$25</f>
        <v>25.457121463985658</v>
      </c>
      <c r="P1374" s="11"/>
      <c r="Q1374" s="11"/>
      <c r="R1374" s="11"/>
      <c r="S1374" s="11"/>
      <c r="T1374" s="11"/>
    </row>
    <row r="1375" spans="1:20" ht="15.75" customHeight="1" x14ac:dyDescent="0.2">
      <c r="A1375" s="317"/>
      <c r="B1375" s="264"/>
      <c r="C1375" s="264"/>
      <c r="D1375" s="264"/>
      <c r="E1375" s="264"/>
      <c r="F1375" s="264"/>
      <c r="G1375" s="264"/>
      <c r="H1375" s="264"/>
      <c r="I1375" s="286">
        <f t="shared" ca="1" si="1299"/>
        <v>9.1376339701417314E-2</v>
      </c>
      <c r="J1375" s="286">
        <f t="shared" ca="1" si="1300"/>
        <v>3.1257470036717257E-2</v>
      </c>
      <c r="K1375" s="264">
        <f t="shared" ref="K1375:M1375" ca="1" si="1400">RAND()</f>
        <v>0.28334656283210236</v>
      </c>
      <c r="L1375" s="264">
        <f t="shared" ca="1" si="1400"/>
        <v>0.99770031888446276</v>
      </c>
      <c r="M1375" s="264">
        <f t="shared" ca="1" si="1400"/>
        <v>0.22921742029457637</v>
      </c>
      <c r="N1375" s="287">
        <f t="shared" ca="1" si="1302"/>
        <v>2349091.8297956781</v>
      </c>
      <c r="O1375" s="288">
        <f ca="1">(N1375-Assumptions!$C$22)/Assumptions!$C$25</f>
        <v>174.31588282057299</v>
      </c>
      <c r="P1375" s="11"/>
      <c r="Q1375" s="11"/>
      <c r="R1375" s="11"/>
      <c r="S1375" s="11"/>
      <c r="T1375" s="11"/>
    </row>
    <row r="1376" spans="1:20" ht="15.75" customHeight="1" x14ac:dyDescent="0.2">
      <c r="A1376" s="289"/>
      <c r="B1376" s="270"/>
      <c r="C1376" s="270"/>
      <c r="D1376" s="270"/>
      <c r="E1376" s="270"/>
      <c r="F1376" s="270"/>
      <c r="G1376" s="270"/>
      <c r="H1376" s="270"/>
      <c r="I1376" s="290">
        <f t="shared" ca="1" si="1299"/>
        <v>0.10269736657415122</v>
      </c>
      <c r="J1376" s="290">
        <f t="shared" ca="1" si="1300"/>
        <v>3.3396473713604609E-2</v>
      </c>
      <c r="K1376" s="270">
        <f t="shared" ref="K1376:M1376" ca="1" si="1401">RAND()</f>
        <v>6.5981597847384332E-3</v>
      </c>
      <c r="L1376" s="270">
        <f t="shared" ca="1" si="1401"/>
        <v>0.42522339598564118</v>
      </c>
      <c r="M1376" s="270">
        <f t="shared" ca="1" si="1401"/>
        <v>0.62928754737579695</v>
      </c>
      <c r="N1376" s="291">
        <f t="shared" ca="1" si="1302"/>
        <v>578173.5102348529</v>
      </c>
      <c r="O1376" s="292">
        <f ca="1">(N1376-Assumptions!$C$22)/Assumptions!$C$25</f>
        <v>42.15779927125768</v>
      </c>
      <c r="P1376" s="11"/>
      <c r="Q1376" s="11"/>
      <c r="R1376" s="11"/>
      <c r="S1376" s="11"/>
      <c r="T1376" s="11"/>
    </row>
    <row r="1377" spans="1:20" ht="15.75" customHeight="1" x14ac:dyDescent="0.2">
      <c r="A1377" s="317"/>
      <c r="B1377" s="264"/>
      <c r="C1377" s="264"/>
      <c r="D1377" s="264"/>
      <c r="E1377" s="264"/>
      <c r="F1377" s="264"/>
      <c r="G1377" s="264"/>
      <c r="H1377" s="264"/>
      <c r="I1377" s="286">
        <f t="shared" ca="1" si="1299"/>
        <v>0.11013897096363501</v>
      </c>
      <c r="J1377" s="286">
        <f t="shared" ca="1" si="1300"/>
        <v>4.3449670022715964E-2</v>
      </c>
      <c r="K1377" s="264">
        <f t="shared" ref="K1377:M1377" ca="1" si="1402">RAND()</f>
        <v>0.61460006375536547</v>
      </c>
      <c r="L1377" s="264">
        <f t="shared" ca="1" si="1402"/>
        <v>0.77251593246018324</v>
      </c>
      <c r="M1377" s="264">
        <f t="shared" ca="1" si="1402"/>
        <v>7.9796460299423888E-2</v>
      </c>
      <c r="N1377" s="287">
        <f t="shared" ca="1" si="1302"/>
        <v>1673741.7832006526</v>
      </c>
      <c r="O1377" s="288">
        <f ca="1">(N1377-Assumptions!$C$22)/Assumptions!$C$25</f>
        <v>123.91662561198899</v>
      </c>
      <c r="P1377" s="11"/>
      <c r="Q1377" s="11"/>
      <c r="R1377" s="11"/>
      <c r="S1377" s="11"/>
      <c r="T1377" s="11"/>
    </row>
    <row r="1378" spans="1:20" ht="15.75" customHeight="1" x14ac:dyDescent="0.2">
      <c r="A1378" s="289"/>
      <c r="B1378" s="270"/>
      <c r="C1378" s="270"/>
      <c r="D1378" s="270"/>
      <c r="E1378" s="270"/>
      <c r="F1378" s="270"/>
      <c r="G1378" s="270"/>
      <c r="H1378" s="270"/>
      <c r="I1378" s="290">
        <f t="shared" ca="1" si="1299"/>
        <v>0.12031189157254739</v>
      </c>
      <c r="J1378" s="290">
        <f t="shared" ca="1" si="1300"/>
        <v>3.9277331737927551E-2</v>
      </c>
      <c r="K1378" s="270">
        <f t="shared" ref="K1378:M1378" ca="1" si="1403">RAND()</f>
        <v>0.95770047500089139</v>
      </c>
      <c r="L1378" s="270">
        <f t="shared" ca="1" si="1403"/>
        <v>9.2318809412495706E-2</v>
      </c>
      <c r="M1378" s="270">
        <f t="shared" ca="1" si="1403"/>
        <v>0.82404898878380872</v>
      </c>
      <c r="N1378" s="291">
        <f t="shared" ca="1" si="1302"/>
        <v>2400392.1256664889</v>
      </c>
      <c r="O1378" s="292">
        <f ca="1">(N1378-Assumptions!$C$22)/Assumptions!$C$25</f>
        <v>178.14426310943946</v>
      </c>
      <c r="P1378" s="11"/>
      <c r="Q1378" s="11"/>
      <c r="R1378" s="11"/>
      <c r="S1378" s="11"/>
      <c r="T1378" s="11"/>
    </row>
    <row r="1379" spans="1:20" ht="15.75" customHeight="1" x14ac:dyDescent="0.2">
      <c r="A1379" s="317"/>
      <c r="B1379" s="264"/>
      <c r="C1379" s="264"/>
      <c r="D1379" s="264"/>
      <c r="E1379" s="264"/>
      <c r="F1379" s="264"/>
      <c r="G1379" s="264"/>
      <c r="H1379" s="264"/>
      <c r="I1379" s="286">
        <f t="shared" ca="1" si="1299"/>
        <v>6.2543789963953905E-2</v>
      </c>
      <c r="J1379" s="286">
        <f t="shared" ca="1" si="1300"/>
        <v>3.6222672782916292E-2</v>
      </c>
      <c r="K1379" s="264">
        <f t="shared" ref="K1379:M1379" ca="1" si="1404">RAND()</f>
        <v>0.37945804591760324</v>
      </c>
      <c r="L1379" s="264">
        <f t="shared" ca="1" si="1404"/>
        <v>0.94626748502600411</v>
      </c>
      <c r="M1379" s="264">
        <f t="shared" ca="1" si="1404"/>
        <v>0.13677699810106769</v>
      </c>
      <c r="N1379" s="287">
        <f t="shared" ca="1" si="1302"/>
        <v>5365454.0791163668</v>
      </c>
      <c r="O1379" s="288">
        <f ca="1">(N1379-Assumptions!$C$22)/Assumptions!$C$25</f>
        <v>399.41754321763932</v>
      </c>
      <c r="P1379" s="11"/>
      <c r="Q1379" s="11"/>
      <c r="R1379" s="11"/>
      <c r="S1379" s="11"/>
      <c r="T1379" s="11"/>
    </row>
    <row r="1380" spans="1:20" ht="15.75" customHeight="1" x14ac:dyDescent="0.2">
      <c r="A1380" s="289"/>
      <c r="B1380" s="270"/>
      <c r="C1380" s="270"/>
      <c r="D1380" s="270"/>
      <c r="E1380" s="270"/>
      <c r="F1380" s="270"/>
      <c r="G1380" s="270"/>
      <c r="H1380" s="270"/>
      <c r="I1380" s="290">
        <f t="shared" ca="1" si="1299"/>
        <v>8.7177904576921747E-2</v>
      </c>
      <c r="J1380" s="290">
        <f t="shared" ca="1" si="1300"/>
        <v>3.7641914228885097E-2</v>
      </c>
      <c r="K1380" s="270">
        <f t="shared" ref="K1380:M1380" ca="1" si="1405">RAND()</f>
        <v>0.11424737749778846</v>
      </c>
      <c r="L1380" s="270">
        <f t="shared" ca="1" si="1405"/>
        <v>0.45291199469084831</v>
      </c>
      <c r="M1380" s="270">
        <f t="shared" ca="1" si="1405"/>
        <v>0.86817083311979448</v>
      </c>
      <c r="N1380" s="291">
        <f t="shared" ca="1" si="1302"/>
        <v>808865.23527796543</v>
      </c>
      <c r="O1380" s="292">
        <f ca="1">(N1380-Assumptions!$C$22)/Assumptions!$C$25</f>
        <v>59.37359964760936</v>
      </c>
      <c r="P1380" s="11"/>
      <c r="Q1380" s="11"/>
      <c r="R1380" s="11"/>
      <c r="S1380" s="11"/>
      <c r="T1380" s="11"/>
    </row>
    <row r="1381" spans="1:20" ht="15.75" customHeight="1" x14ac:dyDescent="0.2">
      <c r="A1381" s="317"/>
      <c r="B1381" s="264"/>
      <c r="C1381" s="264"/>
      <c r="D1381" s="264"/>
      <c r="E1381" s="264"/>
      <c r="F1381" s="264"/>
      <c r="G1381" s="264"/>
      <c r="H1381" s="264"/>
      <c r="I1381" s="286">
        <f t="shared" ca="1" si="1299"/>
        <v>8.9134188705384212E-2</v>
      </c>
      <c r="J1381" s="286">
        <f t="shared" ca="1" si="1300"/>
        <v>3.7019977089628509E-2</v>
      </c>
      <c r="K1381" s="264">
        <f t="shared" ref="K1381:M1381" ca="1" si="1406">RAND()</f>
        <v>0.52760603122972616</v>
      </c>
      <c r="L1381" s="264">
        <f t="shared" ca="1" si="1406"/>
        <v>0.12235666083342178</v>
      </c>
      <c r="M1381" s="264">
        <f t="shared" ca="1" si="1406"/>
        <v>0.75439464261301803</v>
      </c>
      <c r="N1381" s="287">
        <f t="shared" ca="1" si="1302"/>
        <v>1732997.3293970767</v>
      </c>
      <c r="O1381" s="288">
        <f ca="1">(N1381-Assumptions!$C$22)/Assumptions!$C$25</f>
        <v>128.33868129828932</v>
      </c>
      <c r="P1381" s="11"/>
      <c r="Q1381" s="11"/>
      <c r="R1381" s="11"/>
      <c r="S1381" s="11"/>
      <c r="T1381" s="11"/>
    </row>
    <row r="1382" spans="1:20" ht="15.75" customHeight="1" x14ac:dyDescent="0.2">
      <c r="A1382" s="289"/>
      <c r="B1382" s="270"/>
      <c r="C1382" s="270"/>
      <c r="D1382" s="270"/>
      <c r="E1382" s="270"/>
      <c r="F1382" s="270"/>
      <c r="G1382" s="270"/>
      <c r="H1382" s="270"/>
      <c r="I1382" s="290">
        <f t="shared" ca="1" si="1299"/>
        <v>9.1572606377543039E-2</v>
      </c>
      <c r="J1382" s="290">
        <f t="shared" ca="1" si="1300"/>
        <v>3.9999837935076679E-2</v>
      </c>
      <c r="K1382" s="270">
        <f t="shared" ref="K1382:M1382" ca="1" si="1407">RAND()</f>
        <v>0.30095472415537106</v>
      </c>
      <c r="L1382" s="270">
        <f t="shared" ca="1" si="1407"/>
        <v>0.55322571742448523</v>
      </c>
      <c r="M1382" s="270">
        <f t="shared" ca="1" si="1407"/>
        <v>0.87758933504490899</v>
      </c>
      <c r="N1382" s="291">
        <f t="shared" ca="1" si="1302"/>
        <v>2187986.9097535824</v>
      </c>
      <c r="O1382" s="292">
        <f ca="1">(N1382-Assumptions!$C$22)/Assumptions!$C$25</f>
        <v>162.29312759355093</v>
      </c>
      <c r="P1382" s="11"/>
      <c r="Q1382" s="11"/>
      <c r="R1382" s="11"/>
      <c r="S1382" s="11"/>
      <c r="T1382" s="11"/>
    </row>
    <row r="1383" spans="1:20" ht="15.75" customHeight="1" x14ac:dyDescent="0.2">
      <c r="A1383" s="317"/>
      <c r="B1383" s="264"/>
      <c r="C1383" s="264"/>
      <c r="D1383" s="264"/>
      <c r="E1383" s="264"/>
      <c r="F1383" s="264"/>
      <c r="G1383" s="264"/>
      <c r="H1383" s="264"/>
      <c r="I1383" s="286">
        <f t="shared" ca="1" si="1299"/>
        <v>8.591488917716264E-2</v>
      </c>
      <c r="J1383" s="286">
        <f t="shared" ca="1" si="1300"/>
        <v>5.175162414263855E-2</v>
      </c>
      <c r="K1383" s="264">
        <f t="shared" ref="K1383:M1383" ca="1" si="1408">RAND()</f>
        <v>0.86296425781710406</v>
      </c>
      <c r="L1383" s="264">
        <f t="shared" ca="1" si="1408"/>
        <v>0.2359570463792201</v>
      </c>
      <c r="M1383" s="264">
        <f t="shared" ca="1" si="1408"/>
        <v>7.4169753182360076E-2</v>
      </c>
      <c r="N1383" s="287">
        <f t="shared" ca="1" si="1302"/>
        <v>5657973.4508374641</v>
      </c>
      <c r="O1383" s="288">
        <f ca="1">(N1383-Assumptions!$C$22)/Assumptions!$C$25</f>
        <v>421.24734707742272</v>
      </c>
      <c r="P1383" s="11"/>
      <c r="Q1383" s="11"/>
      <c r="R1383" s="11"/>
      <c r="S1383" s="11"/>
      <c r="T1383" s="11"/>
    </row>
    <row r="1384" spans="1:20" ht="15.75" customHeight="1" x14ac:dyDescent="0.2">
      <c r="A1384" s="289"/>
      <c r="B1384" s="270"/>
      <c r="C1384" s="270"/>
      <c r="D1384" s="270"/>
      <c r="E1384" s="270"/>
      <c r="F1384" s="270"/>
      <c r="G1384" s="270"/>
      <c r="H1384" s="270"/>
      <c r="I1384" s="290">
        <f t="shared" ca="1" si="1299"/>
        <v>7.7818590606018839E-2</v>
      </c>
      <c r="J1384" s="290">
        <f t="shared" ca="1" si="1300"/>
        <v>2.7606832733855773E-2</v>
      </c>
      <c r="K1384" s="270">
        <f t="shared" ref="K1384:M1384" ca="1" si="1409">RAND()</f>
        <v>0.72193574244193315</v>
      </c>
      <c r="L1384" s="270">
        <f t="shared" ca="1" si="1409"/>
        <v>0.23110886624688709</v>
      </c>
      <c r="M1384" s="270">
        <f t="shared" ca="1" si="1409"/>
        <v>0.60883395608795332</v>
      </c>
      <c r="N1384" s="291">
        <f t="shared" ca="1" si="1302"/>
        <v>1798658.1904516011</v>
      </c>
      <c r="O1384" s="292">
        <f ca="1">(N1384-Assumptions!$C$22)/Assumptions!$C$25</f>
        <v>133.23874555608964</v>
      </c>
      <c r="P1384" s="11"/>
      <c r="Q1384" s="11"/>
      <c r="R1384" s="11"/>
      <c r="S1384" s="11"/>
      <c r="T1384" s="11"/>
    </row>
    <row r="1385" spans="1:20" ht="15.75" customHeight="1" x14ac:dyDescent="0.2">
      <c r="A1385" s="317"/>
      <c r="B1385" s="264"/>
      <c r="C1385" s="264"/>
      <c r="D1385" s="264"/>
      <c r="E1385" s="264"/>
      <c r="F1385" s="264"/>
      <c r="G1385" s="264"/>
      <c r="H1385" s="264"/>
      <c r="I1385" s="286">
        <f t="shared" ca="1" si="1299"/>
        <v>0.11171718805096263</v>
      </c>
      <c r="J1385" s="286">
        <f t="shared" ca="1" si="1300"/>
        <v>4.4510983006228973E-2</v>
      </c>
      <c r="K1385" s="264">
        <f t="shared" ref="K1385:M1385" ca="1" si="1410">RAND()</f>
        <v>0.30511782792067466</v>
      </c>
      <c r="L1385" s="264">
        <f t="shared" ca="1" si="1410"/>
        <v>0.69564265705939532</v>
      </c>
      <c r="M1385" s="264">
        <f t="shared" ca="1" si="1410"/>
        <v>0.36665692419907758</v>
      </c>
      <c r="N1385" s="287">
        <f t="shared" ca="1" si="1302"/>
        <v>1660868.5076469069</v>
      </c>
      <c r="O1385" s="288">
        <f ca="1">(N1385-Assumptions!$C$22)/Assumptions!$C$25</f>
        <v>122.95593340648558</v>
      </c>
      <c r="P1385" s="11"/>
      <c r="Q1385" s="11"/>
      <c r="R1385" s="11"/>
      <c r="S1385" s="11"/>
      <c r="T1385" s="11"/>
    </row>
    <row r="1386" spans="1:20" ht="15.75" customHeight="1" x14ac:dyDescent="0.2">
      <c r="A1386" s="289"/>
      <c r="B1386" s="270"/>
      <c r="C1386" s="270"/>
      <c r="D1386" s="270"/>
      <c r="E1386" s="270"/>
      <c r="F1386" s="270"/>
      <c r="G1386" s="270"/>
      <c r="H1386" s="270"/>
      <c r="I1386" s="290">
        <f t="shared" ca="1" si="1299"/>
        <v>9.7459008031294425E-2</v>
      </c>
      <c r="J1386" s="290">
        <f t="shared" ca="1" si="1300"/>
        <v>4.3665813698747648E-2</v>
      </c>
      <c r="K1386" s="270">
        <f t="shared" ref="K1386:M1386" ca="1" si="1411">RAND()</f>
        <v>0.58176041700604419</v>
      </c>
      <c r="L1386" s="270">
        <f t="shared" ca="1" si="1411"/>
        <v>1.9324845763153631E-2</v>
      </c>
      <c r="M1386" s="270">
        <f t="shared" ca="1" si="1411"/>
        <v>6.7812285966694863E-2</v>
      </c>
      <c r="N1386" s="291">
        <f t="shared" ca="1" si="1302"/>
        <v>1656230.2701035836</v>
      </c>
      <c r="O1386" s="292">
        <f ca="1">(N1386-Assumptions!$C$22)/Assumptions!$C$25</f>
        <v>122.60979627638683</v>
      </c>
      <c r="P1386" s="11"/>
      <c r="Q1386" s="11"/>
      <c r="R1386" s="11"/>
      <c r="S1386" s="11"/>
      <c r="T1386" s="11"/>
    </row>
    <row r="1387" spans="1:20" ht="15.75" customHeight="1" x14ac:dyDescent="0.2">
      <c r="A1387" s="317"/>
      <c r="B1387" s="264"/>
      <c r="C1387" s="264"/>
      <c r="D1387" s="264"/>
      <c r="E1387" s="264"/>
      <c r="F1387" s="264"/>
      <c r="G1387" s="264"/>
      <c r="H1387" s="264"/>
      <c r="I1387" s="286">
        <f t="shared" ca="1" si="1299"/>
        <v>0.1039368231389791</v>
      </c>
      <c r="J1387" s="286">
        <f t="shared" ca="1" si="1300"/>
        <v>3.7659737381064873E-2</v>
      </c>
      <c r="K1387" s="264">
        <f t="shared" ref="K1387:M1387" ca="1" si="1412">RAND()</f>
        <v>0.35345970333195731</v>
      </c>
      <c r="L1387" s="264">
        <f t="shared" ca="1" si="1412"/>
        <v>0.96110950150083863</v>
      </c>
      <c r="M1387" s="264">
        <f t="shared" ca="1" si="1412"/>
        <v>0.9306373035728932</v>
      </c>
      <c r="N1387" s="287">
        <f t="shared" ca="1" si="1302"/>
        <v>2187209.8536323244</v>
      </c>
      <c r="O1387" s="288">
        <f ca="1">(N1387-Assumptions!$C$22)/Assumptions!$C$25</f>
        <v>162.23513833077047</v>
      </c>
      <c r="P1387" s="11"/>
      <c r="Q1387" s="11"/>
      <c r="R1387" s="11"/>
      <c r="S1387" s="11"/>
      <c r="T1387" s="11"/>
    </row>
    <row r="1388" spans="1:20" ht="15.75" customHeight="1" x14ac:dyDescent="0.2">
      <c r="A1388" s="289"/>
      <c r="B1388" s="270"/>
      <c r="C1388" s="270"/>
      <c r="D1388" s="270"/>
      <c r="E1388" s="270"/>
      <c r="F1388" s="270"/>
      <c r="G1388" s="270"/>
      <c r="H1388" s="270"/>
      <c r="I1388" s="290">
        <f t="shared" ca="1" si="1299"/>
        <v>9.5922889793484706E-2</v>
      </c>
      <c r="J1388" s="290">
        <f t="shared" ca="1" si="1300"/>
        <v>2.8090689804165216E-2</v>
      </c>
      <c r="K1388" s="270">
        <f t="shared" ref="K1388:M1388" ca="1" si="1413">RAND()</f>
        <v>1.2932327808745536E-2</v>
      </c>
      <c r="L1388" s="270">
        <f t="shared" ca="1" si="1413"/>
        <v>0.3281773139729568</v>
      </c>
      <c r="M1388" s="270">
        <f t="shared" ca="1" si="1413"/>
        <v>0.59815545005846493</v>
      </c>
      <c r="N1388" s="291">
        <f t="shared" ca="1" si="1302"/>
        <v>572708.35560542427</v>
      </c>
      <c r="O1388" s="292">
        <f ca="1">(N1388-Assumptions!$C$22)/Assumptions!$C$25</f>
        <v>41.749951910852559</v>
      </c>
      <c r="P1388" s="11"/>
      <c r="Q1388" s="11"/>
      <c r="R1388" s="11"/>
      <c r="S1388" s="11"/>
      <c r="T1388" s="11"/>
    </row>
    <row r="1389" spans="1:20" ht="15.75" customHeight="1" x14ac:dyDescent="0.2">
      <c r="A1389" s="317"/>
      <c r="B1389" s="264"/>
      <c r="C1389" s="264"/>
      <c r="D1389" s="264"/>
      <c r="E1389" s="264"/>
      <c r="F1389" s="264"/>
      <c r="G1389" s="264"/>
      <c r="H1389" s="264"/>
      <c r="I1389" s="286">
        <f t="shared" ca="1" si="1299"/>
        <v>0.10071859381281086</v>
      </c>
      <c r="J1389" s="286">
        <f t="shared" ca="1" si="1300"/>
        <v>3.2850277743097324E-2</v>
      </c>
      <c r="K1389" s="264">
        <f t="shared" ref="K1389:M1389" ca="1" si="1414">RAND()</f>
        <v>8.6598964956122737E-2</v>
      </c>
      <c r="L1389" s="264">
        <f t="shared" ca="1" si="1414"/>
        <v>0.22994192435344574</v>
      </c>
      <c r="M1389" s="264">
        <f t="shared" ca="1" si="1414"/>
        <v>0.95108470049370497</v>
      </c>
      <c r="N1389" s="287">
        <f t="shared" ca="1" si="1302"/>
        <v>295549.75974494196</v>
      </c>
      <c r="O1389" s="288">
        <f ca="1">(N1389-Assumptions!$C$22)/Assumptions!$C$25</f>
        <v>21.066474607831488</v>
      </c>
      <c r="P1389" s="11"/>
      <c r="Q1389" s="11"/>
      <c r="R1389" s="11"/>
      <c r="S1389" s="11"/>
      <c r="T1389" s="11"/>
    </row>
    <row r="1390" spans="1:20" ht="15.75" customHeight="1" x14ac:dyDescent="0.2">
      <c r="A1390" s="289"/>
      <c r="B1390" s="270"/>
      <c r="C1390" s="270"/>
      <c r="D1390" s="270"/>
      <c r="E1390" s="270"/>
      <c r="F1390" s="270"/>
      <c r="G1390" s="270"/>
      <c r="H1390" s="270"/>
      <c r="I1390" s="290">
        <f t="shared" ca="1" si="1299"/>
        <v>0.06</v>
      </c>
      <c r="J1390" s="290">
        <f t="shared" ca="1" si="1300"/>
        <v>2.8119577251166733E-2</v>
      </c>
      <c r="K1390" s="270">
        <f t="shared" ref="K1390:M1390" ca="1" si="1415">RAND()</f>
        <v>1.873493607801513E-2</v>
      </c>
      <c r="L1390" s="270">
        <f t="shared" ca="1" si="1415"/>
        <v>0.62150129503642526</v>
      </c>
      <c r="M1390" s="270">
        <f t="shared" ca="1" si="1415"/>
        <v>0.21348473908045829</v>
      </c>
      <c r="N1390" s="291">
        <f t="shared" ca="1" si="1302"/>
        <v>1218555.6013181531</v>
      </c>
      <c r="O1390" s="292">
        <f ca="1">(N1390-Assumptions!$C$22)/Assumptions!$C$25</f>
        <v>89.947507561056199</v>
      </c>
      <c r="P1390" s="11"/>
      <c r="Q1390" s="11"/>
      <c r="R1390" s="11"/>
      <c r="S1390" s="11"/>
      <c r="T1390" s="11"/>
    </row>
    <row r="1391" spans="1:20" ht="15.75" customHeight="1" x14ac:dyDescent="0.2">
      <c r="A1391" s="317"/>
      <c r="B1391" s="264"/>
      <c r="C1391" s="264"/>
      <c r="D1391" s="264"/>
      <c r="E1391" s="264"/>
      <c r="F1391" s="264"/>
      <c r="G1391" s="264"/>
      <c r="H1391" s="264"/>
      <c r="I1391" s="286">
        <f t="shared" ca="1" si="1299"/>
        <v>8.2941851945821918E-2</v>
      </c>
      <c r="J1391" s="286">
        <f t="shared" ca="1" si="1300"/>
        <v>4.9751791101866227E-2</v>
      </c>
      <c r="K1391" s="264">
        <f t="shared" ref="K1391:M1391" ca="1" si="1416">RAND()</f>
        <v>0.35856255198294817</v>
      </c>
      <c r="L1391" s="264">
        <f t="shared" ca="1" si="1416"/>
        <v>0.48372210219627265</v>
      </c>
      <c r="M1391" s="264">
        <f t="shared" ca="1" si="1416"/>
        <v>7.3766978719553067E-2</v>
      </c>
      <c r="N1391" s="287">
        <f t="shared" ca="1" si="1302"/>
        <v>3363075.1688599652</v>
      </c>
      <c r="O1391" s="288">
        <f ca="1">(N1391-Assumptions!$C$22)/Assumptions!$C$25</f>
        <v>249.98628125820636</v>
      </c>
      <c r="P1391" s="11"/>
      <c r="Q1391" s="11"/>
      <c r="R1391" s="11"/>
      <c r="S1391" s="11"/>
      <c r="T1391" s="11"/>
    </row>
    <row r="1392" spans="1:20" ht="15.75" customHeight="1" x14ac:dyDescent="0.2">
      <c r="A1392" s="289"/>
      <c r="B1392" s="270"/>
      <c r="C1392" s="270"/>
      <c r="D1392" s="270"/>
      <c r="E1392" s="270"/>
      <c r="F1392" s="270"/>
      <c r="G1392" s="270"/>
      <c r="H1392" s="270"/>
      <c r="I1392" s="290">
        <f t="shared" ca="1" si="1299"/>
        <v>0.10910579142620007</v>
      </c>
      <c r="J1392" s="290">
        <f t="shared" ca="1" si="1300"/>
        <v>3.8119477620025363E-2</v>
      </c>
      <c r="K1392" s="270">
        <f t="shared" ref="K1392:M1392" ca="1" si="1417">RAND()</f>
        <v>0.36883829924071887</v>
      </c>
      <c r="L1392" s="270">
        <f t="shared" ca="1" si="1417"/>
        <v>2.0892362098168693E-2</v>
      </c>
      <c r="M1392" s="270">
        <f t="shared" ca="1" si="1417"/>
        <v>0.82996537631337219</v>
      </c>
      <c r="N1392" s="291">
        <f t="shared" ca="1" si="1302"/>
        <v>1272270.4520245544</v>
      </c>
      <c r="O1392" s="292">
        <f ca="1">(N1392-Assumptions!$C$22)/Assumptions!$C$25</f>
        <v>93.956078509295097</v>
      </c>
      <c r="P1392" s="11"/>
      <c r="Q1392" s="11"/>
      <c r="R1392" s="11"/>
      <c r="S1392" s="11"/>
      <c r="T1392" s="11"/>
    </row>
    <row r="1393" spans="1:20" ht="15.75" customHeight="1" x14ac:dyDescent="0.2">
      <c r="A1393" s="317"/>
      <c r="B1393" s="264"/>
      <c r="C1393" s="264"/>
      <c r="D1393" s="264"/>
      <c r="E1393" s="264"/>
      <c r="F1393" s="264"/>
      <c r="G1393" s="264"/>
      <c r="H1393" s="264"/>
      <c r="I1393" s="286">
        <f t="shared" ca="1" si="1299"/>
        <v>9.6440174303912718E-2</v>
      </c>
      <c r="J1393" s="286">
        <f t="shared" ca="1" si="1300"/>
        <v>5.5E-2</v>
      </c>
      <c r="K1393" s="264">
        <f t="shared" ref="K1393:M1393" ca="1" si="1418">RAND()</f>
        <v>0.3188632208790898</v>
      </c>
      <c r="L1393" s="264">
        <f t="shared" ca="1" si="1418"/>
        <v>0.61730451946810316</v>
      </c>
      <c r="M1393" s="264">
        <f t="shared" ca="1" si="1418"/>
        <v>0.59990855044080438</v>
      </c>
      <c r="N1393" s="287">
        <f t="shared" ca="1" si="1302"/>
        <v>2693537.644380027</v>
      </c>
      <c r="O1393" s="288">
        <f ca="1">(N1393-Assumptions!$C$22)/Assumptions!$C$25</f>
        <v>200.02079435671843</v>
      </c>
      <c r="P1393" s="11"/>
      <c r="Q1393" s="11"/>
      <c r="R1393" s="11"/>
      <c r="S1393" s="11"/>
      <c r="T1393" s="11"/>
    </row>
    <row r="1394" spans="1:20" ht="15.75" customHeight="1" x14ac:dyDescent="0.2">
      <c r="A1394" s="289"/>
      <c r="B1394" s="270"/>
      <c r="C1394" s="270"/>
      <c r="D1394" s="270"/>
      <c r="E1394" s="270"/>
      <c r="F1394" s="270"/>
      <c r="G1394" s="270"/>
      <c r="H1394" s="270"/>
      <c r="I1394" s="290">
        <f t="shared" ca="1" si="1299"/>
        <v>7.5465817629155857E-2</v>
      </c>
      <c r="J1394" s="290">
        <f t="shared" ca="1" si="1300"/>
        <v>3.3786867064205493E-2</v>
      </c>
      <c r="K1394" s="270">
        <f t="shared" ref="K1394:M1394" ca="1" si="1419">RAND()</f>
        <v>8.822413924017336E-2</v>
      </c>
      <c r="L1394" s="270">
        <f t="shared" ca="1" si="1419"/>
        <v>0.5360238065447247</v>
      </c>
      <c r="M1394" s="270">
        <f t="shared" ca="1" si="1419"/>
        <v>6.9329805209953688E-2</v>
      </c>
      <c r="N1394" s="291">
        <f t="shared" ca="1" si="1302"/>
        <v>932078.83563293144</v>
      </c>
      <c r="O1394" s="292">
        <f ca="1">(N1394-Assumptions!$C$22)/Assumptions!$C$25</f>
        <v>68.56864445021877</v>
      </c>
      <c r="P1394" s="11"/>
      <c r="Q1394" s="11"/>
      <c r="R1394" s="11"/>
      <c r="S1394" s="11"/>
      <c r="T1394" s="11"/>
    </row>
    <row r="1395" spans="1:20" ht="15.75" customHeight="1" x14ac:dyDescent="0.2">
      <c r="A1395" s="317"/>
      <c r="B1395" s="264"/>
      <c r="C1395" s="264"/>
      <c r="D1395" s="264"/>
      <c r="E1395" s="264"/>
      <c r="F1395" s="264"/>
      <c r="G1395" s="264"/>
      <c r="H1395" s="264"/>
      <c r="I1395" s="286">
        <f t="shared" ca="1" si="1299"/>
        <v>6.4254587963085003E-2</v>
      </c>
      <c r="J1395" s="286">
        <f t="shared" ca="1" si="1300"/>
        <v>3.9044916543638633E-2</v>
      </c>
      <c r="K1395" s="264">
        <f t="shared" ref="K1395:M1395" ca="1" si="1420">RAND()</f>
        <v>0.74557313345114973</v>
      </c>
      <c r="L1395" s="264">
        <f t="shared" ca="1" si="1420"/>
        <v>0.76419589553566247</v>
      </c>
      <c r="M1395" s="264">
        <f t="shared" ca="1" si="1420"/>
        <v>0.64536498655737451</v>
      </c>
      <c r="N1395" s="287">
        <f t="shared" ca="1" si="1302"/>
        <v>4476081.436143809</v>
      </c>
      <c r="O1395" s="288">
        <f ca="1">(N1395-Assumptions!$C$22)/Assumptions!$C$25</f>
        <v>333.04645045849321</v>
      </c>
      <c r="P1395" s="11"/>
      <c r="Q1395" s="11"/>
      <c r="R1395" s="11"/>
      <c r="S1395" s="11"/>
      <c r="T1395" s="11"/>
    </row>
    <row r="1396" spans="1:20" ht="15.75" customHeight="1" x14ac:dyDescent="0.2">
      <c r="A1396" s="289"/>
      <c r="B1396" s="270"/>
      <c r="C1396" s="270"/>
      <c r="D1396" s="270"/>
      <c r="E1396" s="270"/>
      <c r="F1396" s="270"/>
      <c r="G1396" s="270"/>
      <c r="H1396" s="270"/>
      <c r="I1396" s="290">
        <f t="shared" ca="1" si="1299"/>
        <v>9.5749325551528042E-2</v>
      </c>
      <c r="J1396" s="290">
        <f t="shared" ca="1" si="1300"/>
        <v>5.5E-2</v>
      </c>
      <c r="K1396" s="270">
        <f t="shared" ref="K1396:M1396" ca="1" si="1421">RAND()</f>
        <v>0.14350503347498578</v>
      </c>
      <c r="L1396" s="270">
        <f t="shared" ca="1" si="1421"/>
        <v>0.28090568326508059</v>
      </c>
      <c r="M1396" s="270">
        <f t="shared" ca="1" si="1421"/>
        <v>0.70093884165297005</v>
      </c>
      <c r="N1396" s="291">
        <f t="shared" ca="1" si="1302"/>
        <v>430465.72064807167</v>
      </c>
      <c r="O1396" s="292">
        <f ca="1">(N1396-Assumptions!$C$22)/Assumptions!$C$25</f>
        <v>31.134829899109825</v>
      </c>
      <c r="P1396" s="11"/>
      <c r="Q1396" s="11"/>
      <c r="R1396" s="11"/>
      <c r="S1396" s="11"/>
      <c r="T1396" s="11"/>
    </row>
    <row r="1397" spans="1:20" ht="15.75" customHeight="1" x14ac:dyDescent="0.2">
      <c r="A1397" s="317"/>
      <c r="B1397" s="264"/>
      <c r="C1397" s="264"/>
      <c r="D1397" s="264"/>
      <c r="E1397" s="264"/>
      <c r="F1397" s="264"/>
      <c r="G1397" s="264"/>
      <c r="H1397" s="264"/>
      <c r="I1397" s="286">
        <f t="shared" ca="1" si="1299"/>
        <v>0.10364797561815985</v>
      </c>
      <c r="J1397" s="286">
        <f t="shared" ca="1" si="1300"/>
        <v>0.02</v>
      </c>
      <c r="K1397" s="264">
        <f t="shared" ref="K1397:M1397" ca="1" si="1422">RAND()</f>
        <v>0.41929749883478173</v>
      </c>
      <c r="L1397" s="264">
        <f t="shared" ca="1" si="1422"/>
        <v>0.19698002059854236</v>
      </c>
      <c r="M1397" s="264">
        <f t="shared" ca="1" si="1422"/>
        <v>0.21047892881392327</v>
      </c>
      <c r="N1397" s="287">
        <f t="shared" ca="1" si="1302"/>
        <v>1065105.4747078225</v>
      </c>
      <c r="O1397" s="288">
        <f ca="1">(N1397-Assumptions!$C$22)/Assumptions!$C$25</f>
        <v>78.496005575210631</v>
      </c>
      <c r="P1397" s="11"/>
      <c r="Q1397" s="11"/>
      <c r="R1397" s="11"/>
      <c r="S1397" s="11"/>
      <c r="T1397" s="11"/>
    </row>
    <row r="1398" spans="1:20" ht="15.75" customHeight="1" x14ac:dyDescent="0.2">
      <c r="A1398" s="289"/>
      <c r="B1398" s="270"/>
      <c r="C1398" s="270"/>
      <c r="D1398" s="270"/>
      <c r="E1398" s="270"/>
      <c r="F1398" s="270"/>
      <c r="G1398" s="270"/>
      <c r="H1398" s="270"/>
      <c r="I1398" s="290">
        <f t="shared" ca="1" si="1299"/>
        <v>0.10609357840011241</v>
      </c>
      <c r="J1398" s="290">
        <f t="shared" ca="1" si="1300"/>
        <v>3.2951038636236517E-2</v>
      </c>
      <c r="K1398" s="270">
        <f t="shared" ref="K1398:M1398" ca="1" si="1423">RAND()</f>
        <v>0.84947812297462288</v>
      </c>
      <c r="L1398" s="270">
        <f t="shared" ca="1" si="1423"/>
        <v>0.36313754055015834</v>
      </c>
      <c r="M1398" s="270">
        <f t="shared" ca="1" si="1423"/>
        <v>1.1454582324580964E-2</v>
      </c>
      <c r="N1398" s="291">
        <f t="shared" ca="1" si="1302"/>
        <v>2950698.7309180489</v>
      </c>
      <c r="O1398" s="292">
        <f ca="1">(N1398-Assumptions!$C$22)/Assumptions!$C$25</f>
        <v>219.21192021776486</v>
      </c>
      <c r="P1398" s="11"/>
      <c r="Q1398" s="11"/>
      <c r="R1398" s="11"/>
      <c r="S1398" s="11"/>
      <c r="T1398" s="11"/>
    </row>
    <row r="1399" spans="1:20" ht="15.75" customHeight="1" x14ac:dyDescent="0.2">
      <c r="A1399" s="317"/>
      <c r="B1399" s="264"/>
      <c r="C1399" s="264"/>
      <c r="D1399" s="264"/>
      <c r="E1399" s="264"/>
      <c r="F1399" s="264"/>
      <c r="G1399" s="264"/>
      <c r="H1399" s="264"/>
      <c r="I1399" s="286">
        <f t="shared" ca="1" si="1299"/>
        <v>9.3768142459478662E-2</v>
      </c>
      <c r="J1399" s="286">
        <f t="shared" ca="1" si="1300"/>
        <v>4.5312135762418673E-2</v>
      </c>
      <c r="K1399" s="264">
        <f t="shared" ref="K1399:M1399" ca="1" si="1424">RAND()</f>
        <v>0.56004163169741961</v>
      </c>
      <c r="L1399" s="264">
        <f t="shared" ca="1" si="1424"/>
        <v>4.8199823093007521E-2</v>
      </c>
      <c r="M1399" s="264">
        <f t="shared" ca="1" si="1424"/>
        <v>0.60300393197245994</v>
      </c>
      <c r="N1399" s="287">
        <f t="shared" ca="1" si="1302"/>
        <v>1863830.6313264242</v>
      </c>
      <c r="O1399" s="288">
        <f ca="1">(N1399-Assumptions!$C$22)/Assumptions!$C$25</f>
        <v>138.10236054674809</v>
      </c>
      <c r="P1399" s="11"/>
      <c r="Q1399" s="11"/>
      <c r="R1399" s="11"/>
      <c r="S1399" s="11"/>
      <c r="T1399" s="11"/>
    </row>
    <row r="1400" spans="1:20" ht="15.75" customHeight="1" x14ac:dyDescent="0.2">
      <c r="A1400" s="289"/>
      <c r="B1400" s="270"/>
      <c r="C1400" s="270"/>
      <c r="D1400" s="270"/>
      <c r="E1400" s="270"/>
      <c r="F1400" s="270"/>
      <c r="G1400" s="270"/>
      <c r="H1400" s="270"/>
      <c r="I1400" s="290">
        <f t="shared" ca="1" si="1299"/>
        <v>0.11326138363578798</v>
      </c>
      <c r="J1400" s="290">
        <f t="shared" ca="1" si="1300"/>
        <v>2.8932707909162698E-2</v>
      </c>
      <c r="K1400" s="270">
        <f t="shared" ref="K1400:M1400" ca="1" si="1425">RAND()</f>
        <v>0.68268233920057309</v>
      </c>
      <c r="L1400" s="270">
        <f t="shared" ca="1" si="1425"/>
        <v>1.5011493384203489E-2</v>
      </c>
      <c r="M1400" s="270">
        <f t="shared" ca="1" si="1425"/>
        <v>0.30132222991272251</v>
      </c>
      <c r="N1400" s="291">
        <f t="shared" ca="1" si="1302"/>
        <v>1056507.9554664309</v>
      </c>
      <c r="O1400" s="292">
        <f ca="1">(N1400-Assumptions!$C$22)/Assumptions!$C$25</f>
        <v>77.854399661673952</v>
      </c>
      <c r="P1400" s="11"/>
      <c r="Q1400" s="11"/>
      <c r="R1400" s="11"/>
      <c r="S1400" s="11"/>
      <c r="T1400" s="11"/>
    </row>
    <row r="1401" spans="1:20" ht="15.75" customHeight="1" x14ac:dyDescent="0.2">
      <c r="A1401" s="317"/>
      <c r="B1401" s="264"/>
      <c r="C1401" s="264"/>
      <c r="D1401" s="264"/>
      <c r="E1401" s="264"/>
      <c r="F1401" s="264"/>
      <c r="G1401" s="264"/>
      <c r="H1401" s="264"/>
      <c r="I1401" s="286">
        <f t="shared" ca="1" si="1299"/>
        <v>8.2821920385666228E-2</v>
      </c>
      <c r="J1401" s="286">
        <f t="shared" ca="1" si="1300"/>
        <v>3.4858942891402532E-2</v>
      </c>
      <c r="K1401" s="264">
        <f t="shared" ref="K1401:M1401" ca="1" si="1426">RAND()</f>
        <v>0.92409175940706656</v>
      </c>
      <c r="L1401" s="264">
        <f t="shared" ca="1" si="1426"/>
        <v>0.13959256587028968</v>
      </c>
      <c r="M1401" s="264">
        <f t="shared" ca="1" si="1426"/>
        <v>0.83178939576227662</v>
      </c>
      <c r="N1401" s="287">
        <f t="shared" ca="1" si="1302"/>
        <v>4055518.0161017966</v>
      </c>
      <c r="O1401" s="288">
        <f ca="1">(N1401-Assumptions!$C$22)/Assumptions!$C$25</f>
        <v>301.66112060461171</v>
      </c>
      <c r="P1401" s="11"/>
      <c r="Q1401" s="11"/>
      <c r="R1401" s="11"/>
      <c r="S1401" s="11"/>
      <c r="T1401" s="11"/>
    </row>
    <row r="1402" spans="1:20" ht="15.75" customHeight="1" x14ac:dyDescent="0.2">
      <c r="A1402" s="289"/>
      <c r="B1402" s="270"/>
      <c r="C1402" s="270"/>
      <c r="D1402" s="270"/>
      <c r="E1402" s="270"/>
      <c r="F1402" s="270"/>
      <c r="G1402" s="270"/>
      <c r="H1402" s="270"/>
      <c r="I1402" s="290">
        <f t="shared" ca="1" si="1299"/>
        <v>7.5789626340298732E-2</v>
      </c>
      <c r="J1402" s="290">
        <f t="shared" ca="1" si="1300"/>
        <v>4.4820975591379132E-2</v>
      </c>
      <c r="K1402" s="270">
        <f t="shared" ref="K1402:M1402" ca="1" si="1427">RAND()</f>
        <v>0.58367205048674331</v>
      </c>
      <c r="L1402" s="270">
        <f t="shared" ca="1" si="1427"/>
        <v>0.42377751609959047</v>
      </c>
      <c r="M1402" s="270">
        <f t="shared" ca="1" si="1427"/>
        <v>0.5349886379007488</v>
      </c>
      <c r="N1402" s="291">
        <f t="shared" ca="1" si="1302"/>
        <v>3604311.6757727293</v>
      </c>
      <c r="O1402" s="292">
        <f ca="1">(N1402-Assumptions!$C$22)/Assumptions!$C$25</f>
        <v>267.98900565468131</v>
      </c>
      <c r="P1402" s="11"/>
      <c r="Q1402" s="11"/>
      <c r="R1402" s="11"/>
      <c r="S1402" s="11"/>
      <c r="T1402" s="11"/>
    </row>
    <row r="1403" spans="1:20" ht="15.75" customHeight="1" x14ac:dyDescent="0.2">
      <c r="A1403" s="317"/>
      <c r="B1403" s="264"/>
      <c r="C1403" s="264"/>
      <c r="D1403" s="264"/>
      <c r="E1403" s="264"/>
      <c r="F1403" s="264"/>
      <c r="G1403" s="264"/>
      <c r="H1403" s="264"/>
      <c r="I1403" s="286">
        <f t="shared" ca="1" si="1299"/>
        <v>0.11246871151594526</v>
      </c>
      <c r="J1403" s="286">
        <f t="shared" ca="1" si="1300"/>
        <v>4.6389567011397653E-2</v>
      </c>
      <c r="K1403" s="264">
        <f t="shared" ref="K1403:M1403" ca="1" si="1428">RAND()</f>
        <v>0.13236588071444233</v>
      </c>
      <c r="L1403" s="264">
        <f t="shared" ca="1" si="1428"/>
        <v>0.19393952343956022</v>
      </c>
      <c r="M1403" s="264">
        <f t="shared" ca="1" si="1428"/>
        <v>0.91668497924831827</v>
      </c>
      <c r="N1403" s="287">
        <f t="shared" ca="1" si="1302"/>
        <v>303552.12161254871</v>
      </c>
      <c r="O1403" s="288">
        <f ca="1">(N1403-Assumptions!$C$22)/Assumptions!$C$25</f>
        <v>21.663665791981249</v>
      </c>
      <c r="P1403" s="11"/>
      <c r="Q1403" s="11"/>
      <c r="R1403" s="11"/>
      <c r="S1403" s="11"/>
      <c r="T1403" s="11"/>
    </row>
    <row r="1404" spans="1:20" ht="15.75" customHeight="1" x14ac:dyDescent="0.2">
      <c r="A1404" s="289"/>
      <c r="B1404" s="270"/>
      <c r="C1404" s="270"/>
      <c r="D1404" s="270"/>
      <c r="E1404" s="270"/>
      <c r="F1404" s="270"/>
      <c r="G1404" s="270"/>
      <c r="H1404" s="270"/>
      <c r="I1404" s="290">
        <f t="shared" ca="1" si="1299"/>
        <v>8.7969188293993722E-2</v>
      </c>
      <c r="J1404" s="290">
        <f t="shared" ca="1" si="1300"/>
        <v>2.8919072766143892E-2</v>
      </c>
      <c r="K1404" s="270">
        <f t="shared" ref="K1404:M1404" ca="1" si="1429">RAND()</f>
        <v>0.43670306068799947</v>
      </c>
      <c r="L1404" s="270">
        <f t="shared" ca="1" si="1429"/>
        <v>0.93176154293266633</v>
      </c>
      <c r="M1404" s="270">
        <f t="shared" ca="1" si="1429"/>
        <v>0.35920007268044629</v>
      </c>
      <c r="N1404" s="291">
        <f t="shared" ca="1" si="1302"/>
        <v>2391608.2853265926</v>
      </c>
      <c r="O1404" s="292">
        <f ca="1">(N1404-Assumptions!$C$22)/Assumptions!$C$25</f>
        <v>177.48875263631288</v>
      </c>
      <c r="P1404" s="11"/>
      <c r="Q1404" s="11"/>
      <c r="R1404" s="11"/>
      <c r="S1404" s="11"/>
      <c r="T1404" s="11"/>
    </row>
    <row r="1405" spans="1:20" ht="15.75" customHeight="1" x14ac:dyDescent="0.2">
      <c r="A1405" s="317"/>
      <c r="B1405" s="264"/>
      <c r="C1405" s="264"/>
      <c r="D1405" s="264"/>
      <c r="E1405" s="264"/>
      <c r="F1405" s="264"/>
      <c r="G1405" s="264"/>
      <c r="H1405" s="264"/>
      <c r="I1405" s="286">
        <f t="shared" ca="1" si="1299"/>
        <v>8.4617274756372068E-2</v>
      </c>
      <c r="J1405" s="286">
        <f t="shared" ca="1" si="1300"/>
        <v>4.2907255507296453E-2</v>
      </c>
      <c r="K1405" s="264">
        <f t="shared" ref="K1405:M1405" ca="1" si="1430">RAND()</f>
        <v>0.20998300531547365</v>
      </c>
      <c r="L1405" s="264">
        <f t="shared" ca="1" si="1430"/>
        <v>0.65567371282772391</v>
      </c>
      <c r="M1405" s="264">
        <f t="shared" ca="1" si="1430"/>
        <v>0.3873089182929591</v>
      </c>
      <c r="N1405" s="287">
        <f t="shared" ca="1" si="1302"/>
        <v>2676111.6750079794</v>
      </c>
      <c r="O1405" s="288">
        <f ca="1">(N1405-Assumptions!$C$22)/Assumptions!$C$25</f>
        <v>198.72034888119248</v>
      </c>
      <c r="P1405" s="11"/>
      <c r="Q1405" s="11"/>
      <c r="R1405" s="11"/>
      <c r="S1405" s="11"/>
      <c r="T1405" s="11"/>
    </row>
    <row r="1406" spans="1:20" ht="15.75" customHeight="1" x14ac:dyDescent="0.2">
      <c r="A1406" s="289"/>
      <c r="B1406" s="270"/>
      <c r="C1406" s="270"/>
      <c r="D1406" s="270"/>
      <c r="E1406" s="270"/>
      <c r="F1406" s="270"/>
      <c r="G1406" s="270"/>
      <c r="H1406" s="270"/>
      <c r="I1406" s="290">
        <f t="shared" ca="1" si="1299"/>
        <v>8.2084812030051316E-2</v>
      </c>
      <c r="J1406" s="290">
        <f t="shared" ca="1" si="1300"/>
        <v>4.0335893841608766E-2</v>
      </c>
      <c r="K1406" s="270">
        <f t="shared" ref="K1406:M1406" ca="1" si="1431">RAND()</f>
        <v>0.31596171780732485</v>
      </c>
      <c r="L1406" s="270">
        <f t="shared" ca="1" si="1431"/>
        <v>0.25174134217664135</v>
      </c>
      <c r="M1406" s="270">
        <f t="shared" ca="1" si="1431"/>
        <v>0.98590677433442897</v>
      </c>
      <c r="N1406" s="291">
        <f t="shared" ca="1" si="1302"/>
        <v>2223556.2093839743</v>
      </c>
      <c r="O1406" s="292">
        <f ca="1">(N1406-Assumptions!$C$22)/Assumptions!$C$25</f>
        <v>164.94755293910256</v>
      </c>
      <c r="P1406" s="11"/>
      <c r="Q1406" s="11"/>
      <c r="R1406" s="11"/>
      <c r="S1406" s="11"/>
      <c r="T1406" s="11"/>
    </row>
    <row r="1407" spans="1:20" ht="15.75" customHeight="1" x14ac:dyDescent="0.2">
      <c r="A1407" s="317"/>
      <c r="B1407" s="264"/>
      <c r="C1407" s="264"/>
      <c r="D1407" s="264"/>
      <c r="E1407" s="264"/>
      <c r="F1407" s="264"/>
      <c r="G1407" s="264"/>
      <c r="H1407" s="264"/>
      <c r="I1407" s="286">
        <f t="shared" ca="1" si="1299"/>
        <v>9.5680601972363097E-2</v>
      </c>
      <c r="J1407" s="286">
        <f t="shared" ca="1" si="1300"/>
        <v>3.659173786147038E-2</v>
      </c>
      <c r="K1407" s="264">
        <f t="shared" ref="K1407:M1407" ca="1" si="1432">RAND()</f>
        <v>0.87135840820402088</v>
      </c>
      <c r="L1407" s="264">
        <f t="shared" ca="1" si="1432"/>
        <v>0.6166414238001714</v>
      </c>
      <c r="M1407" s="264">
        <f t="shared" ca="1" si="1432"/>
        <v>0.88016934576795447</v>
      </c>
      <c r="N1407" s="287">
        <f t="shared" ca="1" si="1302"/>
        <v>3673136.6442360035</v>
      </c>
      <c r="O1407" s="288">
        <f ca="1">(N1407-Assumptions!$C$22)/Assumptions!$C$25</f>
        <v>273.12519733104506</v>
      </c>
      <c r="P1407" s="11"/>
      <c r="Q1407" s="11"/>
      <c r="R1407" s="11"/>
      <c r="S1407" s="11"/>
      <c r="T1407" s="11"/>
    </row>
    <row r="1408" spans="1:20" ht="15.75" customHeight="1" x14ac:dyDescent="0.2">
      <c r="A1408" s="289"/>
      <c r="B1408" s="270"/>
      <c r="C1408" s="270"/>
      <c r="D1408" s="270"/>
      <c r="E1408" s="270"/>
      <c r="F1408" s="270"/>
      <c r="G1408" s="270"/>
      <c r="H1408" s="270"/>
      <c r="I1408" s="290">
        <f t="shared" ca="1" si="1299"/>
        <v>9.3047346863894306E-2</v>
      </c>
      <c r="J1408" s="290">
        <f t="shared" ca="1" si="1300"/>
        <v>5.176362032479033E-2</v>
      </c>
      <c r="K1408" s="270">
        <f t="shared" ref="K1408:M1408" ca="1" si="1433">RAND()</f>
        <v>0.90394328752366138</v>
      </c>
      <c r="L1408" s="270">
        <f t="shared" ca="1" si="1433"/>
        <v>0.46969047459157687</v>
      </c>
      <c r="M1408" s="270">
        <f t="shared" ca="1" si="1433"/>
        <v>0.84227039126082492</v>
      </c>
      <c r="N1408" s="291">
        <f t="shared" ca="1" si="1302"/>
        <v>5257312.9953862047</v>
      </c>
      <c r="O1408" s="292">
        <f ca="1">(N1408-Assumptions!$C$22)/Assumptions!$C$25</f>
        <v>391.34731308852275</v>
      </c>
      <c r="P1408" s="11"/>
      <c r="Q1408" s="11"/>
      <c r="R1408" s="11"/>
      <c r="S1408" s="11"/>
      <c r="T1408" s="11"/>
    </row>
    <row r="1409" spans="1:20" ht="15.75" customHeight="1" x14ac:dyDescent="0.2">
      <c r="A1409" s="317"/>
      <c r="B1409" s="264"/>
      <c r="C1409" s="264"/>
      <c r="D1409" s="264"/>
      <c r="E1409" s="264"/>
      <c r="F1409" s="264"/>
      <c r="G1409" s="264"/>
      <c r="H1409" s="264"/>
      <c r="I1409" s="286">
        <f t="shared" ca="1" si="1299"/>
        <v>8.5596340972650786E-2</v>
      </c>
      <c r="J1409" s="286">
        <f t="shared" ca="1" si="1300"/>
        <v>3.2627497671135777E-2</v>
      </c>
      <c r="K1409" s="264">
        <f t="shared" ref="K1409:M1409" ca="1" si="1434">RAND()</f>
        <v>0.15726525952577797</v>
      </c>
      <c r="L1409" s="264">
        <f t="shared" ca="1" si="1434"/>
        <v>0.64425760723282433</v>
      </c>
      <c r="M1409" s="264">
        <f t="shared" ca="1" si="1434"/>
        <v>0.6694229285854284</v>
      </c>
      <c r="N1409" s="287">
        <f t="shared" ca="1" si="1302"/>
        <v>756443.56172764814</v>
      </c>
      <c r="O1409" s="288">
        <f ca="1">(N1409-Assumptions!$C$22)/Assumptions!$C$25</f>
        <v>55.461534457287172</v>
      </c>
      <c r="P1409" s="11"/>
      <c r="Q1409" s="11"/>
      <c r="R1409" s="11"/>
      <c r="S1409" s="11"/>
      <c r="T1409" s="11"/>
    </row>
    <row r="1410" spans="1:20" ht="15.75" customHeight="1" x14ac:dyDescent="0.2">
      <c r="A1410" s="289"/>
      <c r="B1410" s="270"/>
      <c r="C1410" s="270"/>
      <c r="D1410" s="270"/>
      <c r="E1410" s="270"/>
      <c r="F1410" s="270"/>
      <c r="G1410" s="270"/>
      <c r="H1410" s="270"/>
      <c r="I1410" s="290">
        <f t="shared" ca="1" si="1299"/>
        <v>0.11551014497721915</v>
      </c>
      <c r="J1410" s="290">
        <f t="shared" ca="1" si="1300"/>
        <v>5.1421181759597957E-2</v>
      </c>
      <c r="K1410" s="270">
        <f t="shared" ref="K1410:M1410" ca="1" si="1435">RAND()</f>
        <v>0.30651803555234369</v>
      </c>
      <c r="L1410" s="270">
        <f t="shared" ca="1" si="1435"/>
        <v>0.95941510827989318</v>
      </c>
      <c r="M1410" s="270">
        <f t="shared" ca="1" si="1435"/>
        <v>8.4692221871853102E-2</v>
      </c>
      <c r="N1410" s="291">
        <f t="shared" ca="1" si="1302"/>
        <v>2203573.5711054308</v>
      </c>
      <c r="O1410" s="292">
        <f ca="1">(N1410-Assumptions!$C$22)/Assumptions!$C$25</f>
        <v>163.4563112765247</v>
      </c>
      <c r="P1410" s="11"/>
      <c r="Q1410" s="11"/>
      <c r="R1410" s="11"/>
      <c r="S1410" s="11"/>
      <c r="T1410" s="11"/>
    </row>
    <row r="1411" spans="1:20" ht="15.75" customHeight="1" x14ac:dyDescent="0.2">
      <c r="A1411" s="317"/>
      <c r="B1411" s="264"/>
      <c r="C1411" s="264"/>
      <c r="D1411" s="264"/>
      <c r="E1411" s="264"/>
      <c r="F1411" s="264"/>
      <c r="G1411" s="264"/>
      <c r="H1411" s="264"/>
      <c r="I1411" s="286">
        <f t="shared" ca="1" si="1299"/>
        <v>9.4585032427551036E-2</v>
      </c>
      <c r="J1411" s="286">
        <f t="shared" ca="1" si="1300"/>
        <v>4.8880585847955155E-2</v>
      </c>
      <c r="K1411" s="264">
        <f t="shared" ref="K1411:M1411" ca="1" si="1436">RAND()</f>
        <v>3.0469869389427973E-2</v>
      </c>
      <c r="L1411" s="264">
        <f t="shared" ca="1" si="1436"/>
        <v>0.37138787401111173</v>
      </c>
      <c r="M1411" s="264">
        <f t="shared" ca="1" si="1436"/>
        <v>2.7784996153751296E-2</v>
      </c>
      <c r="N1411" s="287">
        <f t="shared" ca="1" si="1302"/>
        <v>849984.42427972937</v>
      </c>
      <c r="O1411" s="288">
        <f ca="1">(N1411-Assumptions!$C$22)/Assumptions!$C$25</f>
        <v>62.442195841770847</v>
      </c>
      <c r="P1411" s="11"/>
      <c r="Q1411" s="11"/>
      <c r="R1411" s="11"/>
      <c r="S1411" s="11"/>
      <c r="T1411" s="11"/>
    </row>
    <row r="1412" spans="1:20" ht="15.75" customHeight="1" x14ac:dyDescent="0.2">
      <c r="A1412" s="289"/>
      <c r="B1412" s="270"/>
      <c r="C1412" s="270"/>
      <c r="D1412" s="270"/>
      <c r="E1412" s="270"/>
      <c r="F1412" s="270"/>
      <c r="G1412" s="270"/>
      <c r="H1412" s="270"/>
      <c r="I1412" s="290">
        <f t="shared" ca="1" si="1299"/>
        <v>8.7449507759831194E-2</v>
      </c>
      <c r="J1412" s="290">
        <f t="shared" ca="1" si="1300"/>
        <v>2.3054463973620983E-2</v>
      </c>
      <c r="K1412" s="270">
        <f t="shared" ref="K1412:M1412" ca="1" si="1437">RAND()</f>
        <v>0.61700585786974849</v>
      </c>
      <c r="L1412" s="270">
        <f t="shared" ca="1" si="1437"/>
        <v>0.62353298433724147</v>
      </c>
      <c r="M1412" s="270">
        <f t="shared" ca="1" si="1437"/>
        <v>0.92668715561062409</v>
      </c>
      <c r="N1412" s="291">
        <f t="shared" ca="1" si="1302"/>
        <v>1791408.3474201846</v>
      </c>
      <c r="O1412" s="292">
        <f ca="1">(N1412-Assumptions!$C$22)/Assumptions!$C$25</f>
        <v>132.69771249404363</v>
      </c>
      <c r="P1412" s="11"/>
      <c r="Q1412" s="11"/>
      <c r="R1412" s="11"/>
      <c r="S1412" s="11"/>
      <c r="T1412" s="11"/>
    </row>
    <row r="1413" spans="1:20" ht="15.75" customHeight="1" x14ac:dyDescent="0.2">
      <c r="A1413" s="317"/>
      <c r="B1413" s="264"/>
      <c r="C1413" s="264"/>
      <c r="D1413" s="264"/>
      <c r="E1413" s="264"/>
      <c r="F1413" s="264"/>
      <c r="G1413" s="264"/>
      <c r="H1413" s="264"/>
      <c r="I1413" s="286">
        <f t="shared" ca="1" si="1299"/>
        <v>8.1152650981374197E-2</v>
      </c>
      <c r="J1413" s="286">
        <f t="shared" ca="1" si="1300"/>
        <v>4.0743758830182934E-2</v>
      </c>
      <c r="K1413" s="264">
        <f t="shared" ref="K1413:M1413" ca="1" si="1438">RAND()</f>
        <v>5.3998131575123454E-2</v>
      </c>
      <c r="L1413" s="264">
        <f t="shared" ca="1" si="1438"/>
        <v>0.43108904804525849</v>
      </c>
      <c r="M1413" s="264">
        <f t="shared" ca="1" si="1438"/>
        <v>0.82227732483981164</v>
      </c>
      <c r="N1413" s="287">
        <f t="shared" ca="1" si="1302"/>
        <v>991562.45951203292</v>
      </c>
      <c r="O1413" s="288">
        <f ca="1">(N1413-Assumptions!$C$22)/Assumptions!$C$25</f>
        <v>73.007720859106939</v>
      </c>
      <c r="P1413" s="11"/>
      <c r="Q1413" s="11"/>
      <c r="R1413" s="11"/>
      <c r="S1413" s="11"/>
      <c r="T1413" s="11"/>
    </row>
    <row r="1414" spans="1:20" ht="15.75" customHeight="1" x14ac:dyDescent="0.2">
      <c r="A1414" s="289"/>
      <c r="B1414" s="270"/>
      <c r="C1414" s="270"/>
      <c r="D1414" s="270"/>
      <c r="E1414" s="270"/>
      <c r="F1414" s="270"/>
      <c r="G1414" s="270"/>
      <c r="H1414" s="270"/>
      <c r="I1414" s="290">
        <f t="shared" ca="1" si="1299"/>
        <v>0.10737892664143676</v>
      </c>
      <c r="J1414" s="290">
        <f t="shared" ca="1" si="1300"/>
        <v>4.6546722361203538E-2</v>
      </c>
      <c r="K1414" s="270">
        <f t="shared" ref="K1414:M1414" ca="1" si="1439">RAND()</f>
        <v>0.81246381474622376</v>
      </c>
      <c r="L1414" s="270">
        <f t="shared" ca="1" si="1439"/>
        <v>6.9756377702676287E-2</v>
      </c>
      <c r="M1414" s="270">
        <f t="shared" ca="1" si="1439"/>
        <v>0.47621797071151328</v>
      </c>
      <c r="N1414" s="291">
        <f t="shared" ca="1" si="1302"/>
        <v>3177508.5063302605</v>
      </c>
      <c r="O1414" s="292">
        <f ca="1">(N1414-Assumptions!$C$22)/Assumptions!$C$25</f>
        <v>236.1380228604672</v>
      </c>
      <c r="P1414" s="11"/>
      <c r="Q1414" s="11"/>
      <c r="R1414" s="11"/>
      <c r="S1414" s="11"/>
      <c r="T1414" s="11"/>
    </row>
    <row r="1415" spans="1:20" ht="15.75" customHeight="1" x14ac:dyDescent="0.2">
      <c r="A1415" s="317"/>
      <c r="B1415" s="264"/>
      <c r="C1415" s="264"/>
      <c r="D1415" s="264"/>
      <c r="E1415" s="264"/>
      <c r="F1415" s="264"/>
      <c r="G1415" s="264"/>
      <c r="H1415" s="264"/>
      <c r="I1415" s="286">
        <f t="shared" ca="1" si="1299"/>
        <v>0.11784081528908046</v>
      </c>
      <c r="J1415" s="286">
        <f t="shared" ca="1" si="1300"/>
        <v>4.2280405634478491E-2</v>
      </c>
      <c r="K1415" s="264">
        <f t="shared" ref="K1415:M1415" ca="1" si="1440">RAND()</f>
        <v>0.38629905316726831</v>
      </c>
      <c r="L1415" s="264">
        <f t="shared" ca="1" si="1440"/>
        <v>0.4469623361955104</v>
      </c>
      <c r="M1415" s="264">
        <f t="shared" ca="1" si="1440"/>
        <v>0.91395627405907232</v>
      </c>
      <c r="N1415" s="287">
        <f t="shared" ca="1" si="1302"/>
        <v>1526696.5795768348</v>
      </c>
      <c r="O1415" s="288">
        <f ca="1">(N1415-Assumptions!$C$22)/Assumptions!$C$25</f>
        <v>112.94310295349513</v>
      </c>
      <c r="P1415" s="11"/>
      <c r="Q1415" s="11"/>
      <c r="R1415" s="11"/>
      <c r="S1415" s="11"/>
      <c r="T1415" s="11"/>
    </row>
    <row r="1416" spans="1:20" ht="15.75" customHeight="1" x14ac:dyDescent="0.2">
      <c r="A1416" s="289"/>
      <c r="B1416" s="270"/>
      <c r="C1416" s="270"/>
      <c r="D1416" s="270"/>
      <c r="E1416" s="270"/>
      <c r="F1416" s="270"/>
      <c r="G1416" s="270"/>
      <c r="H1416" s="270"/>
      <c r="I1416" s="290">
        <f t="shared" ca="1" si="1299"/>
        <v>9.26037629551279E-2</v>
      </c>
      <c r="J1416" s="290">
        <f t="shared" ca="1" si="1300"/>
        <v>3.17017854062756E-2</v>
      </c>
      <c r="K1416" s="270">
        <f t="shared" ref="K1416:M1416" ca="1" si="1441">RAND()</f>
        <v>0.91936166243421957</v>
      </c>
      <c r="L1416" s="270">
        <f t="shared" ca="1" si="1441"/>
        <v>0.10575151272989514</v>
      </c>
      <c r="M1416" s="270">
        <f t="shared" ca="1" si="1441"/>
        <v>9.8748029014290584E-3</v>
      </c>
      <c r="N1416" s="291">
        <f t="shared" ca="1" si="1302"/>
        <v>3173868.1458120206</v>
      </c>
      <c r="O1416" s="292">
        <f ca="1">(N1416-Assumptions!$C$22)/Assumptions!$C$25</f>
        <v>235.86635416507616</v>
      </c>
      <c r="P1416" s="11"/>
      <c r="Q1416" s="11"/>
      <c r="R1416" s="11"/>
      <c r="S1416" s="11"/>
      <c r="T1416" s="11"/>
    </row>
    <row r="1417" spans="1:20" ht="15.75" customHeight="1" x14ac:dyDescent="0.2">
      <c r="A1417" s="317"/>
      <c r="B1417" s="264"/>
      <c r="C1417" s="264"/>
      <c r="D1417" s="264"/>
      <c r="E1417" s="264"/>
      <c r="F1417" s="264"/>
      <c r="G1417" s="264"/>
      <c r="H1417" s="264"/>
      <c r="I1417" s="286">
        <f t="shared" ca="1" si="1299"/>
        <v>0.11045934625398005</v>
      </c>
      <c r="J1417" s="286">
        <f t="shared" ca="1" si="1300"/>
        <v>2.9591998313583202E-2</v>
      </c>
      <c r="K1417" s="264">
        <f t="shared" ref="K1417:M1417" ca="1" si="1442">RAND()</f>
        <v>0.24374021937252477</v>
      </c>
      <c r="L1417" s="264">
        <f t="shared" ca="1" si="1442"/>
        <v>0.43975939301611744</v>
      </c>
      <c r="M1417" s="264">
        <f t="shared" ca="1" si="1442"/>
        <v>0.81860602162254503</v>
      </c>
      <c r="N1417" s="287">
        <f t="shared" ca="1" si="1302"/>
        <v>1395378.2969986601</v>
      </c>
      <c r="O1417" s="288">
        <f ca="1">(N1417-Assumptions!$C$22)/Assumptions!$C$25</f>
        <v>103.143231119303</v>
      </c>
      <c r="P1417" s="11"/>
      <c r="Q1417" s="11"/>
      <c r="R1417" s="11"/>
      <c r="S1417" s="11"/>
      <c r="T1417" s="11"/>
    </row>
    <row r="1418" spans="1:20" ht="15.75" customHeight="1" x14ac:dyDescent="0.2">
      <c r="A1418" s="289"/>
      <c r="B1418" s="270"/>
      <c r="C1418" s="270"/>
      <c r="D1418" s="270"/>
      <c r="E1418" s="270"/>
      <c r="F1418" s="270"/>
      <c r="G1418" s="270"/>
      <c r="H1418" s="270"/>
      <c r="I1418" s="290">
        <f t="shared" ca="1" si="1299"/>
        <v>9.5194390483232416E-2</v>
      </c>
      <c r="J1418" s="290">
        <f t="shared" ca="1" si="1300"/>
        <v>4.6785101564684572E-2</v>
      </c>
      <c r="K1418" s="270">
        <f t="shared" ref="K1418:M1418" ca="1" si="1443">RAND()</f>
        <v>0.99941992069523067</v>
      </c>
      <c r="L1418" s="270">
        <f t="shared" ca="1" si="1443"/>
        <v>0.51273574682919121</v>
      </c>
      <c r="M1418" s="270">
        <f t="shared" ca="1" si="1443"/>
        <v>0.44324758600116176</v>
      </c>
      <c r="N1418" s="291">
        <f t="shared" ca="1" si="1302"/>
        <v>4458268.3216133807</v>
      </c>
      <c r="O1418" s="292">
        <f ca="1">(N1418-Assumptions!$C$22)/Assumptions!$C$25</f>
        <v>331.71711355323737</v>
      </c>
      <c r="P1418" s="11"/>
      <c r="Q1418" s="11"/>
      <c r="R1418" s="11"/>
      <c r="S1418" s="11"/>
      <c r="T1418" s="11"/>
    </row>
    <row r="1419" spans="1:20" ht="15.75" customHeight="1" x14ac:dyDescent="0.2">
      <c r="A1419" s="317"/>
      <c r="B1419" s="264"/>
      <c r="C1419" s="264"/>
      <c r="D1419" s="264"/>
      <c r="E1419" s="264"/>
      <c r="F1419" s="264"/>
      <c r="G1419" s="264"/>
      <c r="H1419" s="264"/>
      <c r="I1419" s="286">
        <f t="shared" ca="1" si="1299"/>
        <v>9.5685184828319406E-2</v>
      </c>
      <c r="J1419" s="286">
        <f t="shared" ca="1" si="1300"/>
        <v>4.1018238789890804E-2</v>
      </c>
      <c r="K1419" s="264">
        <f t="shared" ref="K1419:M1419" ca="1" si="1444">RAND()</f>
        <v>0.92599717813851601</v>
      </c>
      <c r="L1419" s="264">
        <f t="shared" ca="1" si="1444"/>
        <v>0.57252139970944116</v>
      </c>
      <c r="M1419" s="264">
        <f t="shared" ca="1" si="1444"/>
        <v>0.10867592083057476</v>
      </c>
      <c r="N1419" s="287">
        <f t="shared" ca="1" si="1302"/>
        <v>3947935.908211844</v>
      </c>
      <c r="O1419" s="288">
        <f ca="1">(N1419-Assumptions!$C$22)/Assumptions!$C$25</f>
        <v>293.63260509043613</v>
      </c>
      <c r="P1419" s="11"/>
      <c r="Q1419" s="11"/>
      <c r="R1419" s="11"/>
      <c r="S1419" s="11"/>
      <c r="T1419" s="11"/>
    </row>
    <row r="1420" spans="1:20" ht="15.75" customHeight="1" x14ac:dyDescent="0.2">
      <c r="A1420" s="289"/>
      <c r="B1420" s="270"/>
      <c r="C1420" s="270"/>
      <c r="D1420" s="270"/>
      <c r="E1420" s="270"/>
      <c r="F1420" s="270"/>
      <c r="G1420" s="270"/>
      <c r="H1420" s="270"/>
      <c r="I1420" s="290">
        <f t="shared" ca="1" si="1299"/>
        <v>7.817404744341698E-2</v>
      </c>
      <c r="J1420" s="290">
        <f t="shared" ca="1" si="1300"/>
        <v>3.8841996272004561E-2</v>
      </c>
      <c r="K1420" s="270">
        <f t="shared" ref="K1420:M1420" ca="1" si="1445">RAND()</f>
        <v>0.4585003615989276</v>
      </c>
      <c r="L1420" s="270">
        <f t="shared" ca="1" si="1445"/>
        <v>4.8893933313301829E-2</v>
      </c>
      <c r="M1420" s="270">
        <f t="shared" ca="1" si="1445"/>
        <v>0.18714392671613722</v>
      </c>
      <c r="N1420" s="291">
        <f t="shared" ca="1" si="1302"/>
        <v>2265173.4177515856</v>
      </c>
      <c r="O1420" s="292">
        <f ca="1">(N1420-Assumptions!$C$22)/Assumptions!$C$25</f>
        <v>168.05331475758101</v>
      </c>
      <c r="P1420" s="11"/>
      <c r="Q1420" s="11"/>
      <c r="R1420" s="11"/>
      <c r="S1420" s="11"/>
      <c r="T1420" s="11"/>
    </row>
    <row r="1421" spans="1:20" ht="15.75" customHeight="1" x14ac:dyDescent="0.2">
      <c r="A1421" s="317"/>
      <c r="B1421" s="264"/>
      <c r="C1421" s="264"/>
      <c r="D1421" s="264"/>
      <c r="E1421" s="264"/>
      <c r="F1421" s="264"/>
      <c r="G1421" s="264"/>
      <c r="H1421" s="264"/>
      <c r="I1421" s="286">
        <f t="shared" ca="1" si="1299"/>
        <v>0.10976002051425165</v>
      </c>
      <c r="J1421" s="286">
        <f t="shared" ca="1" si="1300"/>
        <v>4.4942302827848959E-2</v>
      </c>
      <c r="K1421" s="264">
        <f t="shared" ref="K1421:M1421" ca="1" si="1446">RAND()</f>
        <v>0.20213404377148669</v>
      </c>
      <c r="L1421" s="264">
        <f t="shared" ca="1" si="1446"/>
        <v>0.85296628624959181</v>
      </c>
      <c r="M1421" s="264">
        <f t="shared" ca="1" si="1446"/>
        <v>0.68268574165024776</v>
      </c>
      <c r="N1421" s="287">
        <f t="shared" ca="1" si="1302"/>
        <v>2197618.5432766336</v>
      </c>
      <c r="O1421" s="288">
        <f ca="1">(N1421-Assumptions!$C$22)/Assumptions!$C$25</f>
        <v>163.01190621467416</v>
      </c>
      <c r="P1421" s="11"/>
      <c r="Q1421" s="11"/>
      <c r="R1421" s="11"/>
      <c r="S1421" s="11"/>
      <c r="T1421" s="11"/>
    </row>
    <row r="1422" spans="1:20" ht="15.75" customHeight="1" x14ac:dyDescent="0.2">
      <c r="A1422" s="289"/>
      <c r="B1422" s="270"/>
      <c r="C1422" s="270"/>
      <c r="D1422" s="270"/>
      <c r="E1422" s="270"/>
      <c r="F1422" s="270"/>
      <c r="G1422" s="270"/>
      <c r="H1422" s="270"/>
      <c r="I1422" s="290">
        <f t="shared" ca="1" si="1299"/>
        <v>0.10270337226555976</v>
      </c>
      <c r="J1422" s="290">
        <f t="shared" ca="1" si="1300"/>
        <v>4.848555571132579E-2</v>
      </c>
      <c r="K1422" s="270">
        <f t="shared" ref="K1422:M1422" ca="1" si="1447">RAND()</f>
        <v>0.38653285363493184</v>
      </c>
      <c r="L1422" s="270">
        <f t="shared" ca="1" si="1447"/>
        <v>0.4489403798751247</v>
      </c>
      <c r="M1422" s="270">
        <f t="shared" ca="1" si="1447"/>
        <v>0.12069448673193861</v>
      </c>
      <c r="N1422" s="291">
        <f t="shared" ca="1" si="1302"/>
        <v>2058745.1980034069</v>
      </c>
      <c r="O1422" s="292">
        <f ca="1">(N1422-Assumptions!$C$22)/Assumptions!$C$25</f>
        <v>152.64822373159754</v>
      </c>
      <c r="P1422" s="11"/>
      <c r="Q1422" s="11"/>
      <c r="R1422" s="11"/>
      <c r="S1422" s="11"/>
      <c r="T1422" s="11"/>
    </row>
    <row r="1423" spans="1:20" ht="15.75" customHeight="1" x14ac:dyDescent="0.2">
      <c r="A1423" s="317"/>
      <c r="B1423" s="264"/>
      <c r="C1423" s="264"/>
      <c r="D1423" s="264"/>
      <c r="E1423" s="264"/>
      <c r="F1423" s="264"/>
      <c r="G1423" s="264"/>
      <c r="H1423" s="264"/>
      <c r="I1423" s="286">
        <f t="shared" ca="1" si="1299"/>
        <v>0.11057435090351372</v>
      </c>
      <c r="J1423" s="286">
        <f t="shared" ca="1" si="1300"/>
        <v>5.5E-2</v>
      </c>
      <c r="K1423" s="264">
        <f t="shared" ref="K1423:M1423" ca="1" si="1448">RAND()</f>
        <v>0.80423040023229653</v>
      </c>
      <c r="L1423" s="264">
        <f t="shared" ca="1" si="1448"/>
        <v>5.0608696087710014E-2</v>
      </c>
      <c r="M1423" s="264">
        <f t="shared" ca="1" si="1448"/>
        <v>0.32707625410291241</v>
      </c>
      <c r="N1423" s="287">
        <f t="shared" ca="1" si="1302"/>
        <v>3478130.5299427253</v>
      </c>
      <c r="O1423" s="288">
        <f ca="1">(N1423-Assumptions!$C$22)/Assumptions!$C$25</f>
        <v>258.57250223453173</v>
      </c>
      <c r="P1423" s="11"/>
      <c r="Q1423" s="11"/>
      <c r="R1423" s="11"/>
      <c r="S1423" s="11"/>
      <c r="T1423" s="11"/>
    </row>
    <row r="1424" spans="1:20" ht="15.75" customHeight="1" x14ac:dyDescent="0.2">
      <c r="A1424" s="289"/>
      <c r="B1424" s="270"/>
      <c r="C1424" s="270"/>
      <c r="D1424" s="270"/>
      <c r="E1424" s="270"/>
      <c r="F1424" s="270"/>
      <c r="G1424" s="270"/>
      <c r="H1424" s="270"/>
      <c r="I1424" s="290">
        <f t="shared" ca="1" si="1299"/>
        <v>9.5376099353730287E-2</v>
      </c>
      <c r="J1424" s="290">
        <f t="shared" ca="1" si="1300"/>
        <v>5.5E-2</v>
      </c>
      <c r="K1424" s="270">
        <f t="shared" ref="K1424:M1424" ca="1" si="1449">RAND()</f>
        <v>0.29206255150352323</v>
      </c>
      <c r="L1424" s="270">
        <f t="shared" ca="1" si="1449"/>
        <v>0.10270072521217999</v>
      </c>
      <c r="M1424" s="270">
        <f t="shared" ca="1" si="1449"/>
        <v>0.89727999205670195</v>
      </c>
      <c r="N1424" s="291">
        <f t="shared" ca="1" si="1302"/>
        <v>2236813.1394395032</v>
      </c>
      <c r="O1424" s="292">
        <f ca="1">(N1424-Assumptions!$C$22)/Assumptions!$C$25</f>
        <v>165.93687607757485</v>
      </c>
      <c r="P1424" s="11"/>
      <c r="Q1424" s="11"/>
      <c r="R1424" s="11"/>
      <c r="S1424" s="11"/>
      <c r="T1424" s="11"/>
    </row>
    <row r="1425" spans="1:20" ht="15.75" customHeight="1" x14ac:dyDescent="0.2">
      <c r="A1425" s="317"/>
      <c r="B1425" s="264"/>
      <c r="C1425" s="264"/>
      <c r="D1425" s="264"/>
      <c r="E1425" s="264"/>
      <c r="F1425" s="264"/>
      <c r="G1425" s="264"/>
      <c r="H1425" s="264"/>
      <c r="I1425" s="286">
        <f t="shared" ca="1" si="1299"/>
        <v>8.1402061052674224E-2</v>
      </c>
      <c r="J1425" s="286">
        <f t="shared" ca="1" si="1300"/>
        <v>3.7856748809630185E-2</v>
      </c>
      <c r="K1425" s="264">
        <f t="shared" ref="K1425:M1425" ca="1" si="1450">RAND()</f>
        <v>0.71401212617325982</v>
      </c>
      <c r="L1425" s="264">
        <f t="shared" ca="1" si="1450"/>
        <v>0.74485282025541999</v>
      </c>
      <c r="M1425" s="264">
        <f t="shared" ca="1" si="1450"/>
        <v>0.52425263093405461</v>
      </c>
      <c r="N1425" s="287">
        <f t="shared" ca="1" si="1302"/>
        <v>2563322.2895327648</v>
      </c>
      <c r="O1425" s="288">
        <f ca="1">(N1425-Assumptions!$C$22)/Assumptions!$C$25</f>
        <v>190.30323056214664</v>
      </c>
      <c r="P1425" s="11"/>
      <c r="Q1425" s="11"/>
      <c r="R1425" s="11"/>
      <c r="S1425" s="11"/>
      <c r="T1425" s="11"/>
    </row>
    <row r="1426" spans="1:20" ht="15.75" customHeight="1" x14ac:dyDescent="0.2">
      <c r="A1426" s="289"/>
      <c r="B1426" s="270"/>
      <c r="C1426" s="270"/>
      <c r="D1426" s="270"/>
      <c r="E1426" s="270"/>
      <c r="F1426" s="270"/>
      <c r="G1426" s="270"/>
      <c r="H1426" s="270"/>
      <c r="I1426" s="290">
        <f t="shared" ca="1" si="1299"/>
        <v>7.3302332658805744E-2</v>
      </c>
      <c r="J1426" s="290">
        <f t="shared" ca="1" si="1300"/>
        <v>5.2228072083238417E-2</v>
      </c>
      <c r="K1426" s="270">
        <f t="shared" ref="K1426:M1426" ca="1" si="1451">RAND()</f>
        <v>0.71804068081826977</v>
      </c>
      <c r="L1426" s="270">
        <f t="shared" ca="1" si="1451"/>
        <v>0.89772317175724969</v>
      </c>
      <c r="M1426" s="270">
        <f t="shared" ca="1" si="1451"/>
        <v>0.14582256286157003</v>
      </c>
      <c r="N1426" s="291">
        <f t="shared" ca="1" si="1302"/>
        <v>5648989.8218359249</v>
      </c>
      <c r="O1426" s="292">
        <f ca="1">(N1426-Assumptions!$C$22)/Assumptions!$C$25</f>
        <v>420.57692700268097</v>
      </c>
      <c r="P1426" s="11"/>
      <c r="Q1426" s="11"/>
      <c r="R1426" s="11"/>
      <c r="S1426" s="11"/>
      <c r="T1426" s="11"/>
    </row>
    <row r="1427" spans="1:20" ht="15.75" customHeight="1" x14ac:dyDescent="0.2">
      <c r="A1427" s="317"/>
      <c r="B1427" s="264"/>
      <c r="C1427" s="264"/>
      <c r="D1427" s="264"/>
      <c r="E1427" s="264"/>
      <c r="F1427" s="264"/>
      <c r="G1427" s="264"/>
      <c r="H1427" s="264"/>
      <c r="I1427" s="286">
        <f t="shared" ca="1" si="1299"/>
        <v>0.11472066723310199</v>
      </c>
      <c r="J1427" s="286">
        <f t="shared" ca="1" si="1300"/>
        <v>3.4427717283222414E-2</v>
      </c>
      <c r="K1427" s="264">
        <f t="shared" ref="K1427:M1427" ca="1" si="1452">RAND()</f>
        <v>0.10872760818321536</v>
      </c>
      <c r="L1427" s="264">
        <f t="shared" ca="1" si="1452"/>
        <v>0.61486512141178773</v>
      </c>
      <c r="M1427" s="264">
        <f t="shared" ca="1" si="1452"/>
        <v>0.66284288037039774</v>
      </c>
      <c r="N1427" s="287">
        <f t="shared" ca="1" si="1302"/>
        <v>499021.90058533009</v>
      </c>
      <c r="O1427" s="288">
        <f ca="1">(N1427-Assumptions!$C$22)/Assumptions!$C$25</f>
        <v>36.250962730248517</v>
      </c>
      <c r="P1427" s="11"/>
      <c r="Q1427" s="11"/>
      <c r="R1427" s="11"/>
      <c r="S1427" s="11"/>
      <c r="T1427" s="11"/>
    </row>
    <row r="1428" spans="1:20" ht="15.75" customHeight="1" x14ac:dyDescent="0.2">
      <c r="A1428" s="289"/>
      <c r="B1428" s="270"/>
      <c r="C1428" s="270"/>
      <c r="D1428" s="270"/>
      <c r="E1428" s="270"/>
      <c r="F1428" s="270"/>
      <c r="G1428" s="270"/>
      <c r="H1428" s="270"/>
      <c r="I1428" s="290">
        <f t="shared" ca="1" si="1299"/>
        <v>8.1677907213872053E-2</v>
      </c>
      <c r="J1428" s="290">
        <f t="shared" ca="1" si="1300"/>
        <v>2.4597606560025787E-2</v>
      </c>
      <c r="K1428" s="270">
        <f t="shared" ref="K1428:M1428" ca="1" si="1453">RAND()</f>
        <v>5.6426809506138209E-3</v>
      </c>
      <c r="L1428" s="270">
        <f t="shared" ca="1" si="1453"/>
        <v>0.85816718418481497</v>
      </c>
      <c r="M1428" s="270">
        <f t="shared" ca="1" si="1453"/>
        <v>0.40232842757784237</v>
      </c>
      <c r="N1428" s="291">
        <f t="shared" ca="1" si="1302"/>
        <v>1199225.3544131995</v>
      </c>
      <c r="O1428" s="292">
        <f ca="1">(N1428-Assumptions!$C$22)/Assumptions!$C$25</f>
        <v>88.504951821880553</v>
      </c>
      <c r="P1428" s="11"/>
      <c r="Q1428" s="11"/>
      <c r="R1428" s="11"/>
      <c r="S1428" s="11"/>
      <c r="T1428" s="11"/>
    </row>
    <row r="1429" spans="1:20" ht="15.75" customHeight="1" x14ac:dyDescent="0.2">
      <c r="A1429" s="317"/>
      <c r="B1429" s="264"/>
      <c r="C1429" s="264"/>
      <c r="D1429" s="264"/>
      <c r="E1429" s="264"/>
      <c r="F1429" s="264"/>
      <c r="G1429" s="264"/>
      <c r="H1429" s="264"/>
      <c r="I1429" s="286">
        <f t="shared" ca="1" si="1299"/>
        <v>9.243724013797161E-2</v>
      </c>
      <c r="J1429" s="286">
        <f t="shared" ca="1" si="1300"/>
        <v>4.1338732046372097E-2</v>
      </c>
      <c r="K1429" s="264">
        <f t="shared" ref="K1429:M1429" ca="1" si="1454">RAND()</f>
        <v>0.26755923083171707</v>
      </c>
      <c r="L1429" s="264">
        <f t="shared" ca="1" si="1454"/>
        <v>0.51326055919850622</v>
      </c>
      <c r="M1429" s="264">
        <f t="shared" ca="1" si="1454"/>
        <v>0.39825039370663928</v>
      </c>
      <c r="N1429" s="287">
        <f t="shared" ca="1" si="1302"/>
        <v>2184421.3000733186</v>
      </c>
      <c r="O1429" s="288">
        <f ca="1">(N1429-Assumptions!$C$22)/Assumptions!$C$25</f>
        <v>162.02703731890438</v>
      </c>
      <c r="P1429" s="11"/>
      <c r="Q1429" s="11"/>
      <c r="R1429" s="11"/>
      <c r="S1429" s="11"/>
      <c r="T1429" s="11"/>
    </row>
    <row r="1430" spans="1:20" ht="15.75" customHeight="1" x14ac:dyDescent="0.2">
      <c r="A1430" s="289"/>
      <c r="B1430" s="270"/>
      <c r="C1430" s="270"/>
      <c r="D1430" s="270"/>
      <c r="E1430" s="270"/>
      <c r="F1430" s="270"/>
      <c r="G1430" s="270"/>
      <c r="H1430" s="270"/>
      <c r="I1430" s="290">
        <f t="shared" ca="1" si="1299"/>
        <v>9.36751708650152E-2</v>
      </c>
      <c r="J1430" s="290">
        <f t="shared" ca="1" si="1300"/>
        <v>4.4123480002826884E-2</v>
      </c>
      <c r="K1430" s="270">
        <f t="shared" ref="K1430:M1430" ca="1" si="1455">RAND()</f>
        <v>0.87947085842014039</v>
      </c>
      <c r="L1430" s="270">
        <f t="shared" ca="1" si="1455"/>
        <v>0.91125423245701564</v>
      </c>
      <c r="M1430" s="270">
        <f t="shared" ca="1" si="1455"/>
        <v>0.54421911609820495</v>
      </c>
      <c r="N1430" s="291">
        <f t="shared" ca="1" si="1302"/>
        <v>4952922.3131578173</v>
      </c>
      <c r="O1430" s="292">
        <f ca="1">(N1430-Assumptions!$C$22)/Assumptions!$C$25</f>
        <v>368.63159053416547</v>
      </c>
      <c r="P1430" s="11"/>
      <c r="Q1430" s="11"/>
      <c r="R1430" s="11"/>
      <c r="S1430" s="11"/>
      <c r="T1430" s="11"/>
    </row>
    <row r="1431" spans="1:20" ht="15.75" customHeight="1" x14ac:dyDescent="0.2">
      <c r="A1431" s="317"/>
      <c r="B1431" s="264"/>
      <c r="C1431" s="264"/>
      <c r="D1431" s="264"/>
      <c r="E1431" s="264"/>
      <c r="F1431" s="264"/>
      <c r="G1431" s="264"/>
      <c r="H1431" s="264"/>
      <c r="I1431" s="286">
        <f t="shared" ca="1" si="1299"/>
        <v>7.1154017953553153E-2</v>
      </c>
      <c r="J1431" s="286">
        <f t="shared" ca="1" si="1300"/>
        <v>4.3970645504830708E-2</v>
      </c>
      <c r="K1431" s="264">
        <f t="shared" ref="K1431:M1431" ca="1" si="1456">RAND()</f>
        <v>0.80289105128165694</v>
      </c>
      <c r="L1431" s="264">
        <f t="shared" ca="1" si="1456"/>
        <v>0.73300218077681289</v>
      </c>
      <c r="M1431" s="264">
        <f t="shared" ca="1" si="1456"/>
        <v>0.31699737142658402</v>
      </c>
      <c r="N1431" s="287">
        <f t="shared" ca="1" si="1302"/>
        <v>7939471.074257182</v>
      </c>
      <c r="O1431" s="288">
        <f ca="1">(N1431-Assumptions!$C$22)/Assumptions!$C$25</f>
        <v>591.50836375053598</v>
      </c>
      <c r="P1431" s="11"/>
      <c r="Q1431" s="11"/>
      <c r="R1431" s="11"/>
      <c r="S1431" s="11"/>
      <c r="T1431" s="11"/>
    </row>
    <row r="1432" spans="1:20" ht="15.75" customHeight="1" x14ac:dyDescent="0.2">
      <c r="A1432" s="289"/>
      <c r="B1432" s="270"/>
      <c r="C1432" s="270"/>
      <c r="D1432" s="270"/>
      <c r="E1432" s="270"/>
      <c r="F1432" s="270"/>
      <c r="G1432" s="270"/>
      <c r="H1432" s="270"/>
      <c r="I1432" s="290">
        <f t="shared" ca="1" si="1299"/>
        <v>0.10376313413132937</v>
      </c>
      <c r="J1432" s="290">
        <f t="shared" ca="1" si="1300"/>
        <v>3.3450242640753095E-2</v>
      </c>
      <c r="K1432" s="270">
        <f t="shared" ref="K1432:M1432" ca="1" si="1457">RAND()</f>
        <v>0.6993791796093114</v>
      </c>
      <c r="L1432" s="270">
        <f t="shared" ca="1" si="1457"/>
        <v>0.40509281814150833</v>
      </c>
      <c r="M1432" s="270">
        <f t="shared" ca="1" si="1457"/>
        <v>0.64681145838003895</v>
      </c>
      <c r="N1432" s="291">
        <f t="shared" ca="1" si="1302"/>
        <v>1604834.3320796664</v>
      </c>
      <c r="O1432" s="292">
        <f ca="1">(N1432-Assumptions!$C$22)/Assumptions!$C$25</f>
        <v>118.77427851340795</v>
      </c>
      <c r="P1432" s="11"/>
      <c r="Q1432" s="11"/>
      <c r="R1432" s="11"/>
      <c r="S1432" s="11"/>
      <c r="T1432" s="11"/>
    </row>
    <row r="1433" spans="1:20" ht="15.75" customHeight="1" x14ac:dyDescent="0.2">
      <c r="A1433" s="317"/>
      <c r="B1433" s="264"/>
      <c r="C1433" s="264"/>
      <c r="D1433" s="264"/>
      <c r="E1433" s="264"/>
      <c r="F1433" s="264"/>
      <c r="G1433" s="264"/>
      <c r="H1433" s="264"/>
      <c r="I1433" s="286">
        <f t="shared" ca="1" si="1299"/>
        <v>7.6597145186234533E-2</v>
      </c>
      <c r="J1433" s="286">
        <f t="shared" ca="1" si="1300"/>
        <v>2.8751339058394228E-2</v>
      </c>
      <c r="K1433" s="264">
        <f t="shared" ref="K1433:M1433" ca="1" si="1458">RAND()</f>
        <v>5.6139848577671403E-2</v>
      </c>
      <c r="L1433" s="264">
        <f t="shared" ca="1" si="1458"/>
        <v>0.94921352209657861</v>
      </c>
      <c r="M1433" s="264">
        <f t="shared" ca="1" si="1458"/>
        <v>0.27165374983896595</v>
      </c>
      <c r="N1433" s="287">
        <f t="shared" ca="1" si="1302"/>
        <v>1430682.2127465452</v>
      </c>
      <c r="O1433" s="288">
        <f ca="1">(N1433-Assumptions!$C$22)/Assumptions!$C$25</f>
        <v>105.77785169750338</v>
      </c>
      <c r="P1433" s="11"/>
      <c r="Q1433" s="11"/>
      <c r="R1433" s="11"/>
      <c r="S1433" s="11"/>
      <c r="T1433" s="11"/>
    </row>
    <row r="1434" spans="1:20" ht="15.75" customHeight="1" x14ac:dyDescent="0.2">
      <c r="A1434" s="289"/>
      <c r="B1434" s="270"/>
      <c r="C1434" s="270"/>
      <c r="D1434" s="270"/>
      <c r="E1434" s="270"/>
      <c r="F1434" s="270"/>
      <c r="G1434" s="270"/>
      <c r="H1434" s="270"/>
      <c r="I1434" s="290">
        <f t="shared" ca="1" si="1299"/>
        <v>9.0597369188995705E-2</v>
      </c>
      <c r="J1434" s="290">
        <f t="shared" ca="1" si="1300"/>
        <v>3.1667996048033664E-2</v>
      </c>
      <c r="K1434" s="270">
        <f t="shared" ref="K1434:M1434" ca="1" si="1459">RAND()</f>
        <v>0.41545699065220087</v>
      </c>
      <c r="L1434" s="270">
        <f t="shared" ca="1" si="1459"/>
        <v>0.74320818392174681</v>
      </c>
      <c r="M1434" s="270">
        <f t="shared" ca="1" si="1459"/>
        <v>0.19661715230109866</v>
      </c>
      <c r="N1434" s="291">
        <f t="shared" ca="1" si="1302"/>
        <v>1894143.1671139027</v>
      </c>
      <c r="O1434" s="292">
        <f ca="1">(N1434-Assumptions!$C$22)/Assumptions!$C$25</f>
        <v>140.36449008312707</v>
      </c>
      <c r="P1434" s="11"/>
      <c r="Q1434" s="11"/>
      <c r="R1434" s="11"/>
      <c r="S1434" s="11"/>
      <c r="T1434" s="11"/>
    </row>
    <row r="1435" spans="1:20" ht="15.75" customHeight="1" x14ac:dyDescent="0.2">
      <c r="A1435" s="317"/>
      <c r="B1435" s="264"/>
      <c r="C1435" s="264"/>
      <c r="D1435" s="264"/>
      <c r="E1435" s="264"/>
      <c r="F1435" s="264"/>
      <c r="G1435" s="264"/>
      <c r="H1435" s="264"/>
      <c r="I1435" s="286">
        <f t="shared" ca="1" si="1299"/>
        <v>7.9328958158392082E-2</v>
      </c>
      <c r="J1435" s="286">
        <f t="shared" ca="1" si="1300"/>
        <v>3.7636478374291675E-2</v>
      </c>
      <c r="K1435" s="264">
        <f t="shared" ref="K1435:M1435" ca="1" si="1460">RAND()</f>
        <v>0.4932726965788865</v>
      </c>
      <c r="L1435" s="264">
        <f t="shared" ca="1" si="1460"/>
        <v>0.83823696768733258</v>
      </c>
      <c r="M1435" s="264">
        <f t="shared" ca="1" si="1460"/>
        <v>0.77199444644822768</v>
      </c>
      <c r="N1435" s="287">
        <f t="shared" ca="1" si="1302"/>
        <v>3416554.2337165135</v>
      </c>
      <c r="O1435" s="288">
        <f ca="1">(N1435-Assumptions!$C$22)/Assumptions!$C$25</f>
        <v>253.977256247501</v>
      </c>
      <c r="P1435" s="11"/>
      <c r="Q1435" s="11"/>
      <c r="R1435" s="11"/>
      <c r="S1435" s="11"/>
      <c r="T1435" s="11"/>
    </row>
    <row r="1436" spans="1:20" ht="15.75" customHeight="1" x14ac:dyDescent="0.2">
      <c r="A1436" s="289"/>
      <c r="B1436" s="270"/>
      <c r="C1436" s="270"/>
      <c r="D1436" s="270"/>
      <c r="E1436" s="270"/>
      <c r="F1436" s="270"/>
      <c r="G1436" s="270"/>
      <c r="H1436" s="270"/>
      <c r="I1436" s="290">
        <f t="shared" ca="1" si="1299"/>
        <v>0.10875395106425736</v>
      </c>
      <c r="J1436" s="290">
        <f t="shared" ca="1" si="1300"/>
        <v>5.0156635481899178E-2</v>
      </c>
      <c r="K1436" s="270">
        <f t="shared" ref="K1436:M1436" ca="1" si="1461">RAND()</f>
        <v>0.52806710837698256</v>
      </c>
      <c r="L1436" s="270">
        <f t="shared" ca="1" si="1461"/>
        <v>0.58753579011304113</v>
      </c>
      <c r="M1436" s="270">
        <f t="shared" ca="1" si="1461"/>
        <v>6.6234097377058099E-3</v>
      </c>
      <c r="N1436" s="291">
        <f t="shared" ca="1" si="1302"/>
        <v>1904876.8423593843</v>
      </c>
      <c r="O1436" s="292">
        <f ca="1">(N1436-Assumptions!$C$22)/Assumptions!$C$25</f>
        <v>141.16551062383465</v>
      </c>
      <c r="P1436" s="11"/>
      <c r="Q1436" s="11"/>
      <c r="R1436" s="11"/>
      <c r="S1436" s="11"/>
      <c r="T1436" s="11"/>
    </row>
    <row r="1437" spans="1:20" ht="15.75" customHeight="1" x14ac:dyDescent="0.2">
      <c r="A1437" s="317"/>
      <c r="B1437" s="264"/>
      <c r="C1437" s="264"/>
      <c r="D1437" s="264"/>
      <c r="E1437" s="264"/>
      <c r="F1437" s="264"/>
      <c r="G1437" s="264"/>
      <c r="H1437" s="264"/>
      <c r="I1437" s="286">
        <f t="shared" ca="1" si="1299"/>
        <v>0.11685161583107723</v>
      </c>
      <c r="J1437" s="286">
        <f t="shared" ca="1" si="1300"/>
        <v>5.2038398542918578E-2</v>
      </c>
      <c r="K1437" s="264">
        <f t="shared" ref="K1437:M1437" ca="1" si="1462">RAND()</f>
        <v>0.20383256587913023</v>
      </c>
      <c r="L1437" s="264">
        <f t="shared" ca="1" si="1462"/>
        <v>0.91419767287563825</v>
      </c>
      <c r="M1437" s="264">
        <f t="shared" ca="1" si="1462"/>
        <v>0.92797366408810056</v>
      </c>
      <c r="N1437" s="287">
        <f t="shared" ca="1" si="1302"/>
        <v>2236610.0790097499</v>
      </c>
      <c r="O1437" s="288">
        <f ca="1">(N1437-Assumptions!$C$22)/Assumptions!$C$25</f>
        <v>165.92172231416043</v>
      </c>
      <c r="P1437" s="11"/>
      <c r="Q1437" s="11"/>
      <c r="R1437" s="11"/>
      <c r="S1437" s="11"/>
      <c r="T1437" s="11"/>
    </row>
    <row r="1438" spans="1:20" ht="15.75" customHeight="1" x14ac:dyDescent="0.2">
      <c r="A1438" s="289"/>
      <c r="B1438" s="270"/>
      <c r="C1438" s="270"/>
      <c r="D1438" s="270"/>
      <c r="E1438" s="270"/>
      <c r="F1438" s="270"/>
      <c r="G1438" s="270"/>
      <c r="H1438" s="270"/>
      <c r="I1438" s="290">
        <f t="shared" ca="1" si="1299"/>
        <v>7.5203641514552763E-2</v>
      </c>
      <c r="J1438" s="290">
        <f t="shared" ca="1" si="1300"/>
        <v>4.666635439107053E-2</v>
      </c>
      <c r="K1438" s="270">
        <f t="shared" ref="K1438:M1438" ca="1" si="1463">RAND()</f>
        <v>0.46092011586628567</v>
      </c>
      <c r="L1438" s="270">
        <f t="shared" ca="1" si="1463"/>
        <v>0.90964852666666218</v>
      </c>
      <c r="M1438" s="270">
        <f t="shared" ca="1" si="1463"/>
        <v>0.78757096079059641</v>
      </c>
      <c r="N1438" s="291">
        <f t="shared" ca="1" si="1302"/>
        <v>4991526.2689176993</v>
      </c>
      <c r="O1438" s="292">
        <f ca="1">(N1438-Assumptions!$C$22)/Assumptions!$C$25</f>
        <v>371.51248275505219</v>
      </c>
      <c r="P1438" s="11"/>
      <c r="Q1438" s="11"/>
      <c r="R1438" s="11"/>
      <c r="S1438" s="11"/>
      <c r="T1438" s="11"/>
    </row>
    <row r="1439" spans="1:20" ht="15.75" customHeight="1" x14ac:dyDescent="0.2">
      <c r="A1439" s="317"/>
      <c r="B1439" s="264"/>
      <c r="C1439" s="264"/>
      <c r="D1439" s="264"/>
      <c r="E1439" s="264"/>
      <c r="F1439" s="264"/>
      <c r="G1439" s="264"/>
      <c r="H1439" s="264"/>
      <c r="I1439" s="286">
        <f t="shared" ca="1" si="1299"/>
        <v>0.10524764274512546</v>
      </c>
      <c r="J1439" s="286">
        <f t="shared" ca="1" si="1300"/>
        <v>4.4505723848982749E-2</v>
      </c>
      <c r="K1439" s="264">
        <f t="shared" ref="K1439:M1439" ca="1" si="1464">RAND()</f>
        <v>0.96914133017791571</v>
      </c>
      <c r="L1439" s="264">
        <f t="shared" ca="1" si="1464"/>
        <v>0.21244196876639287</v>
      </c>
      <c r="M1439" s="264">
        <f t="shared" ca="1" si="1464"/>
        <v>0.60655702539297951</v>
      </c>
      <c r="N1439" s="287">
        <f t="shared" ca="1" si="1302"/>
        <v>3202314.3632728346</v>
      </c>
      <c r="O1439" s="288">
        <f ca="1">(N1439-Assumptions!$C$22)/Assumptions!$C$25</f>
        <v>237.98920621439063</v>
      </c>
      <c r="P1439" s="11"/>
      <c r="Q1439" s="11"/>
      <c r="R1439" s="11"/>
      <c r="S1439" s="11"/>
      <c r="T1439" s="11"/>
    </row>
    <row r="1440" spans="1:20" ht="15.75" customHeight="1" x14ac:dyDescent="0.2">
      <c r="A1440" s="289"/>
      <c r="B1440" s="270"/>
      <c r="C1440" s="270"/>
      <c r="D1440" s="270"/>
      <c r="E1440" s="270"/>
      <c r="F1440" s="270"/>
      <c r="G1440" s="270"/>
      <c r="H1440" s="270"/>
      <c r="I1440" s="290">
        <f t="shared" ca="1" si="1299"/>
        <v>0.12251206880399512</v>
      </c>
      <c r="J1440" s="290">
        <f t="shared" ca="1" si="1300"/>
        <v>2.6146010848581286E-2</v>
      </c>
      <c r="K1440" s="270">
        <f t="shared" ref="K1440:M1440" ca="1" si="1465">RAND()</f>
        <v>0.85279868026983763</v>
      </c>
      <c r="L1440" s="270">
        <f t="shared" ca="1" si="1465"/>
        <v>0.51542398612170859</v>
      </c>
      <c r="M1440" s="270">
        <f t="shared" ca="1" si="1465"/>
        <v>0.60717629634746861</v>
      </c>
      <c r="N1440" s="291">
        <f t="shared" ca="1" si="1302"/>
        <v>2252260.5639054086</v>
      </c>
      <c r="O1440" s="292">
        <f ca="1">(N1440-Assumptions!$C$22)/Assumptions!$C$25</f>
        <v>167.08966894816481</v>
      </c>
      <c r="P1440" s="11"/>
      <c r="Q1440" s="11"/>
      <c r="R1440" s="11"/>
      <c r="S1440" s="11"/>
      <c r="T1440" s="11"/>
    </row>
    <row r="1441" spans="1:20" ht="15.75" customHeight="1" x14ac:dyDescent="0.2">
      <c r="A1441" s="317"/>
      <c r="B1441" s="264"/>
      <c r="C1441" s="264"/>
      <c r="D1441" s="264"/>
      <c r="E1441" s="264"/>
      <c r="F1441" s="264"/>
      <c r="G1441" s="264"/>
      <c r="H1441" s="264"/>
      <c r="I1441" s="286">
        <f t="shared" ca="1" si="1299"/>
        <v>0.10331465568575604</v>
      </c>
      <c r="J1441" s="286">
        <f t="shared" ca="1" si="1300"/>
        <v>3.7528658870854423E-2</v>
      </c>
      <c r="K1441" s="264">
        <f t="shared" ref="K1441:M1441" ca="1" si="1466">RAND()</f>
        <v>0.87476313066870859</v>
      </c>
      <c r="L1441" s="264">
        <f t="shared" ca="1" si="1466"/>
        <v>0.90310603471848416</v>
      </c>
      <c r="M1441" s="264">
        <f t="shared" ca="1" si="1466"/>
        <v>0.98046021511357218</v>
      </c>
      <c r="N1441" s="287">
        <f t="shared" ca="1" si="1302"/>
        <v>3787475.0993122864</v>
      </c>
      <c r="O1441" s="288">
        <f ca="1">(N1441-Assumptions!$C$22)/Assumptions!$C$25</f>
        <v>281.65791785912586</v>
      </c>
      <c r="P1441" s="11"/>
      <c r="Q1441" s="11"/>
      <c r="R1441" s="11"/>
      <c r="S1441" s="11"/>
      <c r="T1441" s="11"/>
    </row>
    <row r="1442" spans="1:20" ht="15.75" customHeight="1" x14ac:dyDescent="0.2">
      <c r="A1442" s="289"/>
      <c r="B1442" s="270"/>
      <c r="C1442" s="270"/>
      <c r="D1442" s="270"/>
      <c r="E1442" s="270"/>
      <c r="F1442" s="270"/>
      <c r="G1442" s="270"/>
      <c r="H1442" s="270"/>
      <c r="I1442" s="290">
        <f t="shared" ca="1" si="1299"/>
        <v>8.1711823920693566E-2</v>
      </c>
      <c r="J1442" s="290">
        <f t="shared" ca="1" si="1300"/>
        <v>0.02</v>
      </c>
      <c r="K1442" s="270">
        <f t="shared" ref="K1442:M1442" ca="1" si="1467">RAND()</f>
        <v>0.88218643456683055</v>
      </c>
      <c r="L1442" s="270">
        <f t="shared" ca="1" si="1467"/>
        <v>0.62918885952961312</v>
      </c>
      <c r="M1442" s="270">
        <f t="shared" ca="1" si="1467"/>
        <v>3.9840121993018229E-2</v>
      </c>
      <c r="N1442" s="291">
        <f t="shared" ca="1" si="1302"/>
        <v>3497248.7530873474</v>
      </c>
      <c r="O1442" s="292">
        <f ca="1">(N1442-Assumptions!$C$22)/Assumptions!$C$25</f>
        <v>259.99923530502593</v>
      </c>
      <c r="P1442" s="11"/>
      <c r="Q1442" s="11"/>
      <c r="R1442" s="11"/>
      <c r="S1442" s="11"/>
      <c r="T1442" s="11"/>
    </row>
    <row r="1443" spans="1:20" ht="15.75" customHeight="1" x14ac:dyDescent="0.2">
      <c r="A1443" s="317"/>
      <c r="B1443" s="264"/>
      <c r="C1443" s="264"/>
      <c r="D1443" s="264"/>
      <c r="E1443" s="264"/>
      <c r="F1443" s="264"/>
      <c r="G1443" s="264"/>
      <c r="H1443" s="264"/>
      <c r="I1443" s="286">
        <f t="shared" ca="1" si="1299"/>
        <v>6.5585196333459495E-2</v>
      </c>
      <c r="J1443" s="286">
        <f t="shared" ca="1" si="1300"/>
        <v>3.9020831343517609E-2</v>
      </c>
      <c r="K1443" s="264">
        <f t="shared" ref="K1443:M1443" ca="1" si="1468">RAND()</f>
        <v>0.57802132869674994</v>
      </c>
      <c r="L1443" s="264">
        <f t="shared" ca="1" si="1468"/>
        <v>0.55039133587007383</v>
      </c>
      <c r="M1443" s="264">
        <f t="shared" ca="1" si="1468"/>
        <v>0.49460436035864186</v>
      </c>
      <c r="N1443" s="287">
        <f t="shared" ca="1" si="1302"/>
        <v>4201894.8888679231</v>
      </c>
      <c r="O1443" s="288">
        <f ca="1">(N1443-Assumptions!$C$22)/Assumptions!$C$25</f>
        <v>312.58476782596443</v>
      </c>
      <c r="P1443" s="11"/>
      <c r="Q1443" s="11"/>
      <c r="R1443" s="11"/>
      <c r="S1443" s="11"/>
      <c r="T1443" s="11"/>
    </row>
    <row r="1444" spans="1:20" ht="15.75" customHeight="1" x14ac:dyDescent="0.2">
      <c r="A1444" s="289"/>
      <c r="B1444" s="270"/>
      <c r="C1444" s="270"/>
      <c r="D1444" s="270"/>
      <c r="E1444" s="270"/>
      <c r="F1444" s="270"/>
      <c r="G1444" s="270"/>
      <c r="H1444" s="270"/>
      <c r="I1444" s="290">
        <f t="shared" ca="1" si="1299"/>
        <v>0.10290950912558183</v>
      </c>
      <c r="J1444" s="290">
        <f t="shared" ca="1" si="1300"/>
        <v>4.2858151633195486E-2</v>
      </c>
      <c r="K1444" s="270">
        <f t="shared" ref="K1444:M1444" ca="1" si="1469">RAND()</f>
        <v>0.51120959303146551</v>
      </c>
      <c r="L1444" s="270">
        <f t="shared" ca="1" si="1469"/>
        <v>8.2304617400807967E-2</v>
      </c>
      <c r="M1444" s="270">
        <f t="shared" ca="1" si="1469"/>
        <v>0.96274306209614169</v>
      </c>
      <c r="N1444" s="291">
        <f t="shared" ca="1" si="1302"/>
        <v>1545861.2452640163</v>
      </c>
      <c r="O1444" s="292">
        <f ca="1">(N1444-Assumptions!$C$22)/Assumptions!$C$25</f>
        <v>114.37330188537435</v>
      </c>
      <c r="P1444" s="11"/>
      <c r="Q1444" s="11"/>
      <c r="R1444" s="11"/>
      <c r="S1444" s="11"/>
      <c r="T1444" s="11"/>
    </row>
    <row r="1445" spans="1:20" ht="15.75" customHeight="1" x14ac:dyDescent="0.2">
      <c r="A1445" s="317"/>
      <c r="B1445" s="264"/>
      <c r="C1445" s="264"/>
      <c r="D1445" s="264"/>
      <c r="E1445" s="264"/>
      <c r="F1445" s="264"/>
      <c r="G1445" s="264"/>
      <c r="H1445" s="264"/>
      <c r="I1445" s="286">
        <f t="shared" ca="1" si="1299"/>
        <v>7.9184297734244569E-2</v>
      </c>
      <c r="J1445" s="286">
        <f t="shared" ca="1" si="1300"/>
        <v>3.1420432954040449E-2</v>
      </c>
      <c r="K1445" s="264">
        <f t="shared" ref="K1445:M1445" ca="1" si="1470">RAND()</f>
        <v>0.37806872326025942</v>
      </c>
      <c r="L1445" s="264">
        <f t="shared" ca="1" si="1470"/>
        <v>6.5911764221753266E-3</v>
      </c>
      <c r="M1445" s="264">
        <f t="shared" ca="1" si="1470"/>
        <v>3.4509730501607661E-2</v>
      </c>
      <c r="N1445" s="287">
        <f t="shared" ca="1" si="1302"/>
        <v>1865299.5771827442</v>
      </c>
      <c r="O1445" s="288">
        <f ca="1">(N1445-Assumptions!$C$22)/Assumptions!$C$25</f>
        <v>138.21198337184657</v>
      </c>
      <c r="P1445" s="11"/>
      <c r="Q1445" s="11"/>
      <c r="R1445" s="11"/>
      <c r="S1445" s="11"/>
      <c r="T1445" s="11"/>
    </row>
    <row r="1446" spans="1:20" ht="15.75" customHeight="1" x14ac:dyDescent="0.2">
      <c r="A1446" s="289"/>
      <c r="B1446" s="270"/>
      <c r="C1446" s="270"/>
      <c r="D1446" s="270"/>
      <c r="E1446" s="270"/>
      <c r="F1446" s="270"/>
      <c r="G1446" s="270"/>
      <c r="H1446" s="270"/>
      <c r="I1446" s="290">
        <f t="shared" ca="1" si="1299"/>
        <v>0.11759347652706391</v>
      </c>
      <c r="J1446" s="290">
        <f t="shared" ca="1" si="1300"/>
        <v>5.5E-2</v>
      </c>
      <c r="K1446" s="270">
        <f t="shared" ref="K1446:M1446" ca="1" si="1471">RAND()</f>
        <v>0.24529863701534438</v>
      </c>
      <c r="L1446" s="270">
        <f t="shared" ca="1" si="1471"/>
        <v>0.56920983264009384</v>
      </c>
      <c r="M1446" s="270">
        <f t="shared" ca="1" si="1471"/>
        <v>0.10559453758348802</v>
      </c>
      <c r="N1446" s="291">
        <f t="shared" ca="1" si="1302"/>
        <v>1783263.6189970488</v>
      </c>
      <c r="O1446" s="292">
        <f ca="1">(N1446-Assumptions!$C$22)/Assumptions!$C$25</f>
        <v>132.08989694007826</v>
      </c>
      <c r="P1446" s="11"/>
      <c r="Q1446" s="11"/>
      <c r="R1446" s="11"/>
      <c r="S1446" s="11"/>
      <c r="T1446" s="11"/>
    </row>
    <row r="1447" spans="1:20" ht="15.75" customHeight="1" x14ac:dyDescent="0.2">
      <c r="A1447" s="317"/>
      <c r="B1447" s="264"/>
      <c r="C1447" s="264"/>
      <c r="D1447" s="264"/>
      <c r="E1447" s="264"/>
      <c r="F1447" s="264"/>
      <c r="G1447" s="264"/>
      <c r="H1447" s="264"/>
      <c r="I1447" s="286">
        <f t="shared" ca="1" si="1299"/>
        <v>8.3609205124596533E-2</v>
      </c>
      <c r="J1447" s="286">
        <f t="shared" ca="1" si="1300"/>
        <v>3.9737480764740658E-2</v>
      </c>
      <c r="K1447" s="264">
        <f t="shared" ref="K1447:M1447" ca="1" si="1472">RAND()</f>
        <v>0.89518463279177085</v>
      </c>
      <c r="L1447" s="264">
        <f t="shared" ca="1" si="1472"/>
        <v>0.63687208570784692</v>
      </c>
      <c r="M1447" s="264">
        <f t="shared" ca="1" si="1472"/>
        <v>0.60058724631013261</v>
      </c>
      <c r="N1447" s="287">
        <f t="shared" ca="1" si="1302"/>
        <v>4947183.5264948476</v>
      </c>
      <c r="O1447" s="288">
        <f ca="1">(N1447-Assumptions!$C$22)/Assumptions!$C$25</f>
        <v>368.20332287274982</v>
      </c>
      <c r="P1447" s="11"/>
      <c r="Q1447" s="11"/>
      <c r="R1447" s="11"/>
      <c r="S1447" s="11"/>
      <c r="T1447" s="11"/>
    </row>
    <row r="1448" spans="1:20" ht="15.75" customHeight="1" x14ac:dyDescent="0.2">
      <c r="A1448" s="289"/>
      <c r="B1448" s="270"/>
      <c r="C1448" s="270"/>
      <c r="D1448" s="270"/>
      <c r="E1448" s="270"/>
      <c r="F1448" s="270"/>
      <c r="G1448" s="270"/>
      <c r="H1448" s="270"/>
      <c r="I1448" s="290">
        <f t="shared" ca="1" si="1299"/>
        <v>9.9140942259196063E-2</v>
      </c>
      <c r="J1448" s="290">
        <f t="shared" ca="1" si="1300"/>
        <v>4.8773647622738669E-2</v>
      </c>
      <c r="K1448" s="270">
        <f t="shared" ref="K1448:M1448" ca="1" si="1473">RAND()</f>
        <v>0.97838755682090484</v>
      </c>
      <c r="L1448" s="270">
        <f t="shared" ca="1" si="1473"/>
        <v>0.58923981533072922</v>
      </c>
      <c r="M1448" s="270">
        <f t="shared" ca="1" si="1473"/>
        <v>0.32853274783399133</v>
      </c>
      <c r="N1448" s="291">
        <f t="shared" ca="1" si="1302"/>
        <v>4284955.1641626824</v>
      </c>
      <c r="O1448" s="292">
        <f ca="1">(N1448-Assumptions!$C$22)/Assumptions!$C$25</f>
        <v>318.78329583303599</v>
      </c>
      <c r="P1448" s="11"/>
      <c r="Q1448" s="11"/>
      <c r="R1448" s="11"/>
      <c r="S1448" s="11"/>
      <c r="T1448" s="11"/>
    </row>
    <row r="1449" spans="1:20" ht="15.75" customHeight="1" x14ac:dyDescent="0.2">
      <c r="A1449" s="317"/>
      <c r="B1449" s="264"/>
      <c r="C1449" s="264"/>
      <c r="D1449" s="264"/>
      <c r="E1449" s="264"/>
      <c r="F1449" s="264"/>
      <c r="G1449" s="264"/>
      <c r="H1449" s="264"/>
      <c r="I1449" s="286">
        <f t="shared" ca="1" si="1299"/>
        <v>8.4826367629950342E-2</v>
      </c>
      <c r="J1449" s="286">
        <f t="shared" ca="1" si="1300"/>
        <v>3.4366668643536095E-2</v>
      </c>
      <c r="K1449" s="264">
        <f t="shared" ref="K1449:M1449" ca="1" si="1474">RAND()</f>
        <v>0.65536020611719625</v>
      </c>
      <c r="L1449" s="264">
        <f t="shared" ca="1" si="1474"/>
        <v>0.54816329429518607</v>
      </c>
      <c r="M1449" s="264">
        <f t="shared" ca="1" si="1474"/>
        <v>0.21600395927363869</v>
      </c>
      <c r="N1449" s="287">
        <f t="shared" ca="1" si="1302"/>
        <v>2212075.6112182024</v>
      </c>
      <c r="O1449" s="288">
        <f ca="1">(N1449-Assumptions!$C$22)/Assumptions!$C$25</f>
        <v>164.0907918819554</v>
      </c>
      <c r="P1449" s="11"/>
      <c r="Q1449" s="11"/>
      <c r="R1449" s="11"/>
      <c r="S1449" s="11"/>
      <c r="T1449" s="11"/>
    </row>
    <row r="1450" spans="1:20" ht="15.75" customHeight="1" x14ac:dyDescent="0.2">
      <c r="A1450" s="289"/>
      <c r="B1450" s="270"/>
      <c r="C1450" s="270"/>
      <c r="D1450" s="270"/>
      <c r="E1450" s="270"/>
      <c r="F1450" s="270"/>
      <c r="G1450" s="270"/>
      <c r="H1450" s="270"/>
      <c r="I1450" s="290">
        <f t="shared" ca="1" si="1299"/>
        <v>0.11213840858904126</v>
      </c>
      <c r="J1450" s="290">
        <f t="shared" ca="1" si="1300"/>
        <v>3.4449853534780465E-2</v>
      </c>
      <c r="K1450" s="270">
        <f t="shared" ref="K1450:M1450" ca="1" si="1475">RAND()</f>
        <v>0.18041340657127214</v>
      </c>
      <c r="L1450" s="270">
        <f t="shared" ca="1" si="1475"/>
        <v>0.42081794872039047</v>
      </c>
      <c r="M1450" s="270">
        <f t="shared" ca="1" si="1475"/>
        <v>0.59850718346427678</v>
      </c>
      <c r="N1450" s="291">
        <f t="shared" ca="1" si="1302"/>
        <v>500048.78692683124</v>
      </c>
      <c r="O1450" s="292">
        <f ca="1">(N1450-Assumptions!$C$22)/Assumptions!$C$25</f>
        <v>36.327596039315765</v>
      </c>
      <c r="P1450" s="11"/>
      <c r="Q1450" s="11"/>
      <c r="R1450" s="11"/>
      <c r="S1450" s="11"/>
      <c r="T1450" s="11"/>
    </row>
    <row r="1451" spans="1:20" ht="15.75" customHeight="1" x14ac:dyDescent="0.2">
      <c r="A1451" s="317"/>
      <c r="B1451" s="264"/>
      <c r="C1451" s="264"/>
      <c r="D1451" s="264"/>
      <c r="E1451" s="264"/>
      <c r="F1451" s="264"/>
      <c r="G1451" s="264"/>
      <c r="H1451" s="264"/>
      <c r="I1451" s="286">
        <f t="shared" ca="1" si="1299"/>
        <v>7.7066434262631101E-2</v>
      </c>
      <c r="J1451" s="286">
        <f t="shared" ca="1" si="1300"/>
        <v>4.2525806909806806E-2</v>
      </c>
      <c r="K1451" s="264">
        <f t="shared" ref="K1451:M1451" ca="1" si="1476">RAND()</f>
        <v>0.80170152584181487</v>
      </c>
      <c r="L1451" s="264">
        <f t="shared" ca="1" si="1476"/>
        <v>0.56090982381616961</v>
      </c>
      <c r="M1451" s="264">
        <f t="shared" ca="1" si="1476"/>
        <v>0.26655698802651751</v>
      </c>
      <c r="N1451" s="287">
        <f t="shared" ca="1" si="1302"/>
        <v>6248340.4558007931</v>
      </c>
      <c r="O1451" s="288">
        <f ca="1">(N1451-Assumptions!$C$22)/Assumptions!$C$25</f>
        <v>465.30458625379055</v>
      </c>
      <c r="P1451" s="11"/>
      <c r="Q1451" s="11"/>
      <c r="R1451" s="11"/>
      <c r="S1451" s="11"/>
      <c r="T1451" s="11"/>
    </row>
    <row r="1452" spans="1:20" ht="15.75" customHeight="1" x14ac:dyDescent="0.2">
      <c r="A1452" s="289"/>
      <c r="B1452" s="270"/>
      <c r="C1452" s="270"/>
      <c r="D1452" s="270"/>
      <c r="E1452" s="270"/>
      <c r="F1452" s="270"/>
      <c r="G1452" s="270"/>
      <c r="H1452" s="270"/>
      <c r="I1452" s="290">
        <f t="shared" ca="1" si="1299"/>
        <v>9.2925549972324967E-2</v>
      </c>
      <c r="J1452" s="290">
        <f t="shared" ca="1" si="1300"/>
        <v>3.6593477872445004E-2</v>
      </c>
      <c r="K1452" s="270">
        <f t="shared" ref="K1452:M1452" ca="1" si="1477">RAND()</f>
        <v>6.8440834254381855E-2</v>
      </c>
      <c r="L1452" s="270">
        <f t="shared" ca="1" si="1477"/>
        <v>1.2308020970580702E-2</v>
      </c>
      <c r="M1452" s="270">
        <f t="shared" ca="1" si="1477"/>
        <v>0.94914591034627649</v>
      </c>
      <c r="N1452" s="291">
        <f t="shared" ca="1" si="1302"/>
        <v>356075.38940042577</v>
      </c>
      <c r="O1452" s="292">
        <f ca="1">(N1452-Assumptions!$C$22)/Assumptions!$C$25</f>
        <v>25.583312641822818</v>
      </c>
      <c r="P1452" s="11"/>
      <c r="Q1452" s="11"/>
      <c r="R1452" s="11"/>
      <c r="S1452" s="11"/>
      <c r="T1452" s="11"/>
    </row>
    <row r="1453" spans="1:20" ht="15.75" customHeight="1" x14ac:dyDescent="0.2">
      <c r="A1453" s="317"/>
      <c r="B1453" s="264"/>
      <c r="C1453" s="264"/>
      <c r="D1453" s="264"/>
      <c r="E1453" s="264"/>
      <c r="F1453" s="264"/>
      <c r="G1453" s="264"/>
      <c r="H1453" s="264"/>
      <c r="I1453" s="286">
        <f t="shared" ca="1" si="1299"/>
        <v>0.11493169220416803</v>
      </c>
      <c r="J1453" s="286">
        <f t="shared" ca="1" si="1300"/>
        <v>3.6214322354288737E-2</v>
      </c>
      <c r="K1453" s="264">
        <f t="shared" ref="K1453:M1453" ca="1" si="1478">RAND()</f>
        <v>0.70209985919681384</v>
      </c>
      <c r="L1453" s="264">
        <f t="shared" ca="1" si="1478"/>
        <v>0.14583836226630076</v>
      </c>
      <c r="M1453" s="264">
        <f t="shared" ca="1" si="1478"/>
        <v>0.16154017497679796</v>
      </c>
      <c r="N1453" s="287">
        <f t="shared" ca="1" si="1302"/>
        <v>1131820.2951780297</v>
      </c>
      <c r="O1453" s="288">
        <f ca="1">(N1453-Assumptions!$C$22)/Assumptions!$C$25</f>
        <v>83.474723520748483</v>
      </c>
      <c r="P1453" s="11"/>
      <c r="Q1453" s="11"/>
      <c r="R1453" s="11"/>
      <c r="S1453" s="11"/>
      <c r="T1453" s="11"/>
    </row>
    <row r="1454" spans="1:20" ht="15.75" customHeight="1" x14ac:dyDescent="0.2">
      <c r="A1454" s="289"/>
      <c r="B1454" s="270"/>
      <c r="C1454" s="270"/>
      <c r="D1454" s="270"/>
      <c r="E1454" s="270"/>
      <c r="F1454" s="270"/>
      <c r="G1454" s="270"/>
      <c r="H1454" s="270"/>
      <c r="I1454" s="290">
        <f t="shared" ca="1" si="1299"/>
        <v>7.4613534396709119E-2</v>
      </c>
      <c r="J1454" s="290">
        <f t="shared" ca="1" si="1300"/>
        <v>2.8516764460191059E-2</v>
      </c>
      <c r="K1454" s="270">
        <f t="shared" ref="K1454:M1454" ca="1" si="1479">RAND()</f>
        <v>0.62964436042303829</v>
      </c>
      <c r="L1454" s="270">
        <f t="shared" ca="1" si="1479"/>
        <v>0.56587264271328086</v>
      </c>
      <c r="M1454" s="270">
        <f t="shared" ca="1" si="1479"/>
        <v>0.52247932356034577</v>
      </c>
      <c r="N1454" s="291">
        <f t="shared" ca="1" si="1302"/>
        <v>2421442.3186478503</v>
      </c>
      <c r="O1454" s="292">
        <f ca="1">(N1454-Assumptions!$C$22)/Assumptions!$C$25</f>
        <v>179.71517303342168</v>
      </c>
      <c r="P1454" s="11"/>
      <c r="Q1454" s="11"/>
      <c r="R1454" s="11"/>
      <c r="S1454" s="11"/>
      <c r="T1454" s="11"/>
    </row>
    <row r="1455" spans="1:20" ht="15.75" customHeight="1" x14ac:dyDescent="0.2">
      <c r="A1455" s="317"/>
      <c r="B1455" s="264"/>
      <c r="C1455" s="264"/>
      <c r="D1455" s="264"/>
      <c r="E1455" s="264"/>
      <c r="F1455" s="264"/>
      <c r="G1455" s="264"/>
      <c r="H1455" s="264"/>
      <c r="I1455" s="286">
        <f t="shared" ca="1" si="1299"/>
        <v>8.8045118730748842E-2</v>
      </c>
      <c r="J1455" s="286">
        <f t="shared" ca="1" si="1300"/>
        <v>2.6776811418331839E-2</v>
      </c>
      <c r="K1455" s="264">
        <f t="shared" ref="K1455:M1455" ca="1" si="1480">RAND()</f>
        <v>0.86199133907466108</v>
      </c>
      <c r="L1455" s="264">
        <f t="shared" ca="1" si="1480"/>
        <v>0.85462244731595272</v>
      </c>
      <c r="M1455" s="264">
        <f t="shared" ca="1" si="1480"/>
        <v>0.44964892122095346</v>
      </c>
      <c r="N1455" s="287">
        <f t="shared" ca="1" si="1302"/>
        <v>4005752.5022613346</v>
      </c>
      <c r="O1455" s="288">
        <f ca="1">(N1455-Assumptions!$C$22)/Assumptions!$C$25</f>
        <v>297.94727628815929</v>
      </c>
      <c r="P1455" s="11"/>
      <c r="Q1455" s="11"/>
      <c r="R1455" s="11"/>
      <c r="S1455" s="11"/>
      <c r="T1455" s="11"/>
    </row>
    <row r="1456" spans="1:20" ht="15.75" customHeight="1" x14ac:dyDescent="0.2">
      <c r="A1456" s="289"/>
      <c r="B1456" s="270"/>
      <c r="C1456" s="270"/>
      <c r="D1456" s="270"/>
      <c r="E1456" s="270"/>
      <c r="F1456" s="270"/>
      <c r="G1456" s="270"/>
      <c r="H1456" s="270"/>
      <c r="I1456" s="290">
        <f t="shared" ca="1" si="1299"/>
        <v>7.6814250646224574E-2</v>
      </c>
      <c r="J1456" s="290">
        <f t="shared" ca="1" si="1300"/>
        <v>4.2301806666828839E-2</v>
      </c>
      <c r="K1456" s="270">
        <f t="shared" ref="K1456:M1456" ca="1" si="1481">RAND()</f>
        <v>0.76500500297903307</v>
      </c>
      <c r="L1456" s="270">
        <f t="shared" ca="1" si="1481"/>
        <v>0.84623850617036611</v>
      </c>
      <c r="M1456" s="270">
        <f t="shared" ca="1" si="1481"/>
        <v>0.48387887377351368</v>
      </c>
      <c r="N1456" s="291">
        <f t="shared" ca="1" si="1302"/>
        <v>4091994.9230547301</v>
      </c>
      <c r="O1456" s="292">
        <f ca="1">(N1456-Assumptions!$C$22)/Assumptions!$C$25</f>
        <v>304.38327783990525</v>
      </c>
      <c r="P1456" s="11"/>
      <c r="Q1456" s="11"/>
      <c r="R1456" s="11"/>
      <c r="S1456" s="11"/>
      <c r="T1456" s="11"/>
    </row>
    <row r="1457" spans="1:20" ht="15.75" customHeight="1" x14ac:dyDescent="0.2">
      <c r="A1457" s="317"/>
      <c r="B1457" s="264"/>
      <c r="C1457" s="264"/>
      <c r="D1457" s="264"/>
      <c r="E1457" s="264"/>
      <c r="F1457" s="264"/>
      <c r="G1457" s="264"/>
      <c r="H1457" s="264"/>
      <c r="I1457" s="286">
        <f t="shared" ca="1" si="1299"/>
        <v>0.11243447401556898</v>
      </c>
      <c r="J1457" s="286">
        <f t="shared" ca="1" si="1300"/>
        <v>5.5E-2</v>
      </c>
      <c r="K1457" s="264">
        <f t="shared" ref="K1457:M1457" ca="1" si="1482">RAND()</f>
        <v>0.27301945595103427</v>
      </c>
      <c r="L1457" s="264">
        <f t="shared" ca="1" si="1482"/>
        <v>0.72111388435301926</v>
      </c>
      <c r="M1457" s="264">
        <f t="shared" ca="1" si="1482"/>
        <v>6.1637302232821822E-2</v>
      </c>
      <c r="N1457" s="287">
        <f t="shared" ca="1" si="1302"/>
        <v>1943443.7485577278</v>
      </c>
      <c r="O1457" s="288">
        <f ca="1">(N1457-Assumptions!$C$22)/Assumptions!$C$25</f>
        <v>144.04363795206925</v>
      </c>
      <c r="P1457" s="11"/>
      <c r="Q1457" s="11"/>
      <c r="R1457" s="11"/>
      <c r="S1457" s="11"/>
      <c r="T1457" s="11"/>
    </row>
    <row r="1458" spans="1:20" ht="15.75" customHeight="1" x14ac:dyDescent="0.2">
      <c r="A1458" s="289"/>
      <c r="B1458" s="270"/>
      <c r="C1458" s="270"/>
      <c r="D1458" s="270"/>
      <c r="E1458" s="270"/>
      <c r="F1458" s="270"/>
      <c r="G1458" s="270"/>
      <c r="H1458" s="270"/>
      <c r="I1458" s="290">
        <f t="shared" ca="1" si="1299"/>
        <v>8.1791430175401456E-2</v>
      </c>
      <c r="J1458" s="290">
        <f t="shared" ca="1" si="1300"/>
        <v>5.429303315339036E-2</v>
      </c>
      <c r="K1458" s="270">
        <f t="shared" ref="K1458:M1458" ca="1" si="1483">RAND()</f>
        <v>0.31525053724100394</v>
      </c>
      <c r="L1458" s="270">
        <f t="shared" ca="1" si="1483"/>
        <v>0.89586819069394374</v>
      </c>
      <c r="M1458" s="270">
        <f t="shared" ca="1" si="1483"/>
        <v>0.46635032268287535</v>
      </c>
      <c r="N1458" s="291">
        <f t="shared" ca="1" si="1302"/>
        <v>5135744.6556922849</v>
      </c>
      <c r="O1458" s="292">
        <f ca="1">(N1458-Assumptions!$C$22)/Assumptions!$C$25</f>
        <v>382.27504893226006</v>
      </c>
      <c r="P1458" s="11"/>
      <c r="Q1458" s="11"/>
      <c r="R1458" s="11"/>
      <c r="S1458" s="11"/>
      <c r="T1458" s="11"/>
    </row>
    <row r="1459" spans="1:20" ht="15.75" customHeight="1" x14ac:dyDescent="0.2">
      <c r="A1459" s="317"/>
      <c r="B1459" s="264"/>
      <c r="C1459" s="264"/>
      <c r="D1459" s="264"/>
      <c r="E1459" s="264"/>
      <c r="F1459" s="264"/>
      <c r="G1459" s="264"/>
      <c r="H1459" s="264"/>
      <c r="I1459" s="286">
        <f t="shared" ca="1" si="1299"/>
        <v>6.4387444241690669E-2</v>
      </c>
      <c r="J1459" s="286">
        <f t="shared" ca="1" si="1300"/>
        <v>3.6181865657847832E-2</v>
      </c>
      <c r="K1459" s="264">
        <f t="shared" ref="K1459:M1459" ca="1" si="1484">RAND()</f>
        <v>0.39121038063278057</v>
      </c>
      <c r="L1459" s="264">
        <f t="shared" ca="1" si="1484"/>
        <v>0.72554787162279255</v>
      </c>
      <c r="M1459" s="264">
        <f t="shared" ca="1" si="1484"/>
        <v>6.6632192394186829E-2</v>
      </c>
      <c r="N1459" s="287">
        <f t="shared" ca="1" si="1302"/>
        <v>3957396.9080428332</v>
      </c>
      <c r="O1459" s="288">
        <f ca="1">(N1459-Assumptions!$C$22)/Assumptions!$C$25</f>
        <v>294.3386498539428</v>
      </c>
      <c r="P1459" s="11"/>
      <c r="Q1459" s="11"/>
      <c r="R1459" s="11"/>
      <c r="S1459" s="11"/>
      <c r="T1459" s="11"/>
    </row>
    <row r="1460" spans="1:20" ht="15.75" customHeight="1" x14ac:dyDescent="0.2">
      <c r="A1460" s="289"/>
      <c r="B1460" s="270"/>
      <c r="C1460" s="270"/>
      <c r="D1460" s="270"/>
      <c r="E1460" s="270"/>
      <c r="F1460" s="270"/>
      <c r="G1460" s="270"/>
      <c r="H1460" s="270"/>
      <c r="I1460" s="290">
        <f t="shared" ca="1" si="1299"/>
        <v>8.0067472180439789E-2</v>
      </c>
      <c r="J1460" s="290">
        <f t="shared" ca="1" si="1300"/>
        <v>4.4829397091678283E-2</v>
      </c>
      <c r="K1460" s="270">
        <f t="shared" ref="K1460:M1460" ca="1" si="1485">RAND()</f>
        <v>0.54906222309835329</v>
      </c>
      <c r="L1460" s="270">
        <f t="shared" ca="1" si="1485"/>
        <v>0.14183225058456439</v>
      </c>
      <c r="M1460" s="270">
        <f t="shared" ca="1" si="1485"/>
        <v>0.89295824536012813</v>
      </c>
      <c r="N1460" s="291">
        <f t="shared" ca="1" si="1302"/>
        <v>2562960.3582558502</v>
      </c>
      <c r="O1460" s="292">
        <f ca="1">(N1460-Assumptions!$C$22)/Assumptions!$C$25</f>
        <v>190.27622076536196</v>
      </c>
      <c r="P1460" s="11"/>
      <c r="Q1460" s="11"/>
      <c r="R1460" s="11"/>
      <c r="S1460" s="11"/>
      <c r="T1460" s="11"/>
    </row>
    <row r="1461" spans="1:20" ht="15.75" customHeight="1" x14ac:dyDescent="0.2">
      <c r="A1461" s="317"/>
      <c r="B1461" s="264"/>
      <c r="C1461" s="264"/>
      <c r="D1461" s="264"/>
      <c r="E1461" s="264"/>
      <c r="F1461" s="264"/>
      <c r="G1461" s="264"/>
      <c r="H1461" s="264"/>
      <c r="I1461" s="286">
        <f t="shared" ca="1" si="1299"/>
        <v>7.9463736706318483E-2</v>
      </c>
      <c r="J1461" s="286">
        <f t="shared" ca="1" si="1300"/>
        <v>3.3251917822570663E-2</v>
      </c>
      <c r="K1461" s="264">
        <f t="shared" ref="K1461:M1461" ca="1" si="1486">RAND()</f>
        <v>0.66688906336454745</v>
      </c>
      <c r="L1461" s="264">
        <f t="shared" ca="1" si="1486"/>
        <v>0.9322861395155092</v>
      </c>
      <c r="M1461" s="264">
        <f t="shared" ca="1" si="1486"/>
        <v>0.59335771261394565</v>
      </c>
      <c r="N1461" s="287">
        <f t="shared" ca="1" si="1302"/>
        <v>3056030.8803505092</v>
      </c>
      <c r="O1461" s="288">
        <f ca="1">(N1461-Assumptions!$C$22)/Assumptions!$C$25</f>
        <v>227.07252838436636</v>
      </c>
      <c r="P1461" s="11"/>
      <c r="Q1461" s="11"/>
      <c r="R1461" s="11"/>
      <c r="S1461" s="11"/>
      <c r="T1461" s="11"/>
    </row>
    <row r="1462" spans="1:20" ht="15.75" customHeight="1" x14ac:dyDescent="0.2">
      <c r="A1462" s="289"/>
      <c r="B1462" s="270"/>
      <c r="C1462" s="270"/>
      <c r="D1462" s="270"/>
      <c r="E1462" s="270"/>
      <c r="F1462" s="270"/>
      <c r="G1462" s="270"/>
      <c r="H1462" s="270"/>
      <c r="I1462" s="290">
        <f t="shared" ca="1" si="1299"/>
        <v>7.3974302089195337E-2</v>
      </c>
      <c r="J1462" s="290">
        <f t="shared" ca="1" si="1300"/>
        <v>3.895474748179064E-2</v>
      </c>
      <c r="K1462" s="270">
        <f t="shared" ref="K1462:M1462" ca="1" si="1487">RAND()</f>
        <v>0.48498007121679521</v>
      </c>
      <c r="L1462" s="270">
        <f t="shared" ca="1" si="1487"/>
        <v>0.22827470535750316</v>
      </c>
      <c r="M1462" s="270">
        <f t="shared" ca="1" si="1487"/>
        <v>0.35628494240043651</v>
      </c>
      <c r="N1462" s="291">
        <f t="shared" ca="1" si="1302"/>
        <v>2544119.0722708413</v>
      </c>
      <c r="O1462" s="292">
        <f ca="1">(N1462-Assumptions!$C$22)/Assumptions!$C$25</f>
        <v>188.87015464707773</v>
      </c>
      <c r="P1462" s="11"/>
      <c r="Q1462" s="11"/>
      <c r="R1462" s="11"/>
      <c r="S1462" s="11"/>
      <c r="T1462" s="11"/>
    </row>
    <row r="1463" spans="1:20" ht="15.75" customHeight="1" x14ac:dyDescent="0.2">
      <c r="A1463" s="317"/>
      <c r="B1463" s="264"/>
      <c r="C1463" s="264"/>
      <c r="D1463" s="264"/>
      <c r="E1463" s="264"/>
      <c r="F1463" s="264"/>
      <c r="G1463" s="264"/>
      <c r="H1463" s="264"/>
      <c r="I1463" s="286">
        <f t="shared" ca="1" si="1299"/>
        <v>6.3614838063285661E-2</v>
      </c>
      <c r="J1463" s="286">
        <f t="shared" ca="1" si="1300"/>
        <v>4.4905863211827636E-2</v>
      </c>
      <c r="K1463" s="264">
        <f t="shared" ref="K1463:M1463" ca="1" si="1488">RAND()</f>
        <v>0.55828496522789972</v>
      </c>
      <c r="L1463" s="264">
        <f t="shared" ca="1" si="1488"/>
        <v>0.30699898041434059</v>
      </c>
      <c r="M1463" s="264">
        <f t="shared" ca="1" si="1488"/>
        <v>0.34608643123748439</v>
      </c>
      <c r="N1463" s="287">
        <f t="shared" ca="1" si="1302"/>
        <v>4464826.7790903514</v>
      </c>
      <c r="O1463" s="288">
        <f ca="1">(N1463-Assumptions!$C$22)/Assumptions!$C$25</f>
        <v>332.20655067838442</v>
      </c>
      <c r="P1463" s="11"/>
      <c r="Q1463" s="11"/>
      <c r="R1463" s="11"/>
      <c r="S1463" s="11"/>
      <c r="T1463" s="11"/>
    </row>
    <row r="1464" spans="1:20" ht="15.75" customHeight="1" x14ac:dyDescent="0.2">
      <c r="A1464" s="289"/>
      <c r="B1464" s="270"/>
      <c r="C1464" s="270"/>
      <c r="D1464" s="270"/>
      <c r="E1464" s="270"/>
      <c r="F1464" s="270"/>
      <c r="G1464" s="270"/>
      <c r="H1464" s="270"/>
      <c r="I1464" s="290">
        <f t="shared" ca="1" si="1299"/>
        <v>9.7444049459700033E-2</v>
      </c>
      <c r="J1464" s="290">
        <f t="shared" ca="1" si="1300"/>
        <v>3.9181107379920803E-2</v>
      </c>
      <c r="K1464" s="270">
        <f t="shared" ref="K1464:M1464" ca="1" si="1489">RAND()</f>
        <v>0.34816029559696349</v>
      </c>
      <c r="L1464" s="270">
        <f t="shared" ca="1" si="1489"/>
        <v>0.21572290290109997</v>
      </c>
      <c r="M1464" s="270">
        <f t="shared" ca="1" si="1489"/>
        <v>0.71864862529560813</v>
      </c>
      <c r="N1464" s="291">
        <f t="shared" ca="1" si="1302"/>
        <v>1550106.9175338317</v>
      </c>
      <c r="O1464" s="292">
        <f ca="1">(N1464-Assumptions!$C$22)/Assumptions!$C$25</f>
        <v>114.69014309953968</v>
      </c>
      <c r="P1464" s="11"/>
      <c r="Q1464" s="11"/>
      <c r="R1464" s="11"/>
      <c r="S1464" s="11"/>
      <c r="T1464" s="11"/>
    </row>
    <row r="1465" spans="1:20" ht="15.75" customHeight="1" x14ac:dyDescent="0.2">
      <c r="A1465" s="317"/>
      <c r="B1465" s="264"/>
      <c r="C1465" s="264"/>
      <c r="D1465" s="264"/>
      <c r="E1465" s="264"/>
      <c r="F1465" s="264"/>
      <c r="G1465" s="264"/>
      <c r="H1465" s="264"/>
      <c r="I1465" s="286">
        <f t="shared" ca="1" si="1299"/>
        <v>8.4537485469567408E-2</v>
      </c>
      <c r="J1465" s="286">
        <f t="shared" ca="1" si="1300"/>
        <v>4.5946828960317251E-2</v>
      </c>
      <c r="K1465" s="264">
        <f t="shared" ref="K1465:M1465" ca="1" si="1490">RAND()</f>
        <v>0.18536091161408541</v>
      </c>
      <c r="L1465" s="264">
        <f t="shared" ca="1" si="1490"/>
        <v>0.27122753091436524</v>
      </c>
      <c r="M1465" s="264">
        <f t="shared" ca="1" si="1490"/>
        <v>0.25142297301038063</v>
      </c>
      <c r="N1465" s="287">
        <f t="shared" ca="1" si="1302"/>
        <v>422934.37042043975</v>
      </c>
      <c r="O1465" s="288">
        <f ca="1">(N1465-Assumptions!$C$22)/Assumptions!$C$25</f>
        <v>30.572788837346248</v>
      </c>
      <c r="P1465" s="11"/>
      <c r="Q1465" s="11"/>
      <c r="R1465" s="11"/>
      <c r="S1465" s="11"/>
      <c r="T1465" s="11"/>
    </row>
    <row r="1466" spans="1:20" ht="15.75" customHeight="1" x14ac:dyDescent="0.2">
      <c r="A1466" s="289"/>
      <c r="B1466" s="270"/>
      <c r="C1466" s="270"/>
      <c r="D1466" s="270"/>
      <c r="E1466" s="270"/>
      <c r="F1466" s="270"/>
      <c r="G1466" s="270"/>
      <c r="H1466" s="270"/>
      <c r="I1466" s="290">
        <f t="shared" ca="1" si="1299"/>
        <v>7.437003923515198E-2</v>
      </c>
      <c r="J1466" s="290">
        <f t="shared" ca="1" si="1300"/>
        <v>4.3686686433373562E-2</v>
      </c>
      <c r="K1466" s="270">
        <f t="shared" ref="K1466:M1466" ca="1" si="1491">RAND()</f>
        <v>0.33322189648970946</v>
      </c>
      <c r="L1466" s="270">
        <f t="shared" ca="1" si="1491"/>
        <v>0.30770885617504806</v>
      </c>
      <c r="M1466" s="270">
        <f t="shared" ca="1" si="1491"/>
        <v>0.89462975874585549</v>
      </c>
      <c r="N1466" s="291">
        <f t="shared" ca="1" si="1302"/>
        <v>3677581.8790353565</v>
      </c>
      <c r="O1466" s="292">
        <f ca="1">(N1466-Assumptions!$C$22)/Assumptions!$C$25</f>
        <v>273.45693127129528</v>
      </c>
      <c r="P1466" s="11"/>
      <c r="Q1466" s="11"/>
      <c r="R1466" s="11"/>
      <c r="S1466" s="11"/>
      <c r="T1466" s="11"/>
    </row>
    <row r="1467" spans="1:20" ht="15.75" customHeight="1" x14ac:dyDescent="0.2">
      <c r="A1467" s="317"/>
      <c r="B1467" s="264"/>
      <c r="C1467" s="264"/>
      <c r="D1467" s="264"/>
      <c r="E1467" s="264"/>
      <c r="F1467" s="264"/>
      <c r="G1467" s="264"/>
      <c r="H1467" s="264"/>
      <c r="I1467" s="286">
        <f t="shared" ca="1" si="1299"/>
        <v>8.4687435195271471E-2</v>
      </c>
      <c r="J1467" s="286">
        <f t="shared" ca="1" si="1300"/>
        <v>4.8212627213614204E-2</v>
      </c>
      <c r="K1467" s="264">
        <f t="shared" ref="K1467:M1467" ca="1" si="1492">RAND()</f>
        <v>0.24470709460268936</v>
      </c>
      <c r="L1467" s="264">
        <f t="shared" ca="1" si="1492"/>
        <v>0.87947150091965054</v>
      </c>
      <c r="M1467" s="264">
        <f t="shared" ca="1" si="1492"/>
        <v>0.1017655223729319</v>
      </c>
      <c r="N1467" s="287">
        <f t="shared" ca="1" si="1302"/>
        <v>3871843.4273024364</v>
      </c>
      <c r="O1467" s="288">
        <f ca="1">(N1467-Assumptions!$C$22)/Assumptions!$C$25</f>
        <v>287.95406173898778</v>
      </c>
      <c r="P1467" s="11"/>
      <c r="Q1467" s="11"/>
      <c r="R1467" s="11"/>
      <c r="S1467" s="11"/>
      <c r="T1467" s="11"/>
    </row>
    <row r="1468" spans="1:20" ht="15.75" customHeight="1" x14ac:dyDescent="0.2">
      <c r="A1468" s="289"/>
      <c r="B1468" s="270"/>
      <c r="C1468" s="270"/>
      <c r="D1468" s="270"/>
      <c r="E1468" s="270"/>
      <c r="F1468" s="270"/>
      <c r="G1468" s="270"/>
      <c r="H1468" s="270"/>
      <c r="I1468" s="290">
        <f t="shared" ca="1" si="1299"/>
        <v>8.1711634038975925E-2</v>
      </c>
      <c r="J1468" s="290">
        <f t="shared" ca="1" si="1300"/>
        <v>3.1129062634564303E-2</v>
      </c>
      <c r="K1468" s="270">
        <f t="shared" ref="K1468:M1468" ca="1" si="1493">RAND()</f>
        <v>0.34170720911496011</v>
      </c>
      <c r="L1468" s="270">
        <f t="shared" ca="1" si="1493"/>
        <v>0.47475831949058522</v>
      </c>
      <c r="M1468" s="270">
        <f t="shared" ca="1" si="1493"/>
        <v>0.34462543132906598</v>
      </c>
      <c r="N1468" s="291">
        <f t="shared" ca="1" si="1302"/>
        <v>2206702.1580386413</v>
      </c>
      <c r="O1468" s="292">
        <f ca="1">(N1468-Assumptions!$C$22)/Assumptions!$C$25</f>
        <v>163.68978791333143</v>
      </c>
      <c r="P1468" s="11"/>
      <c r="Q1468" s="11"/>
      <c r="R1468" s="11"/>
      <c r="S1468" s="11"/>
      <c r="T1468" s="11"/>
    </row>
    <row r="1469" spans="1:20" ht="15.75" customHeight="1" x14ac:dyDescent="0.2">
      <c r="A1469" s="317"/>
      <c r="B1469" s="264"/>
      <c r="C1469" s="264"/>
      <c r="D1469" s="264"/>
      <c r="E1469" s="264"/>
      <c r="F1469" s="264"/>
      <c r="G1469" s="264"/>
      <c r="H1469" s="264"/>
      <c r="I1469" s="286">
        <f t="shared" ca="1" si="1299"/>
        <v>8.1811734286804882E-2</v>
      </c>
      <c r="J1469" s="286">
        <f t="shared" ca="1" si="1300"/>
        <v>3.6002787346955535E-2</v>
      </c>
      <c r="K1469" s="264">
        <f t="shared" ref="K1469:M1469" ca="1" si="1494">RAND()</f>
        <v>0.89630379876001953</v>
      </c>
      <c r="L1469" s="264">
        <f t="shared" ca="1" si="1494"/>
        <v>0.76859574324563706</v>
      </c>
      <c r="M1469" s="264">
        <f t="shared" ca="1" si="1494"/>
        <v>0.74075418223637624</v>
      </c>
      <c r="N1469" s="287">
        <f t="shared" ca="1" si="1302"/>
        <v>4737971.2159066601</v>
      </c>
      <c r="O1469" s="288">
        <f ca="1">(N1469-Assumptions!$C$22)/Assumptions!$C$25</f>
        <v>352.59046387363134</v>
      </c>
      <c r="P1469" s="11"/>
      <c r="Q1469" s="11"/>
      <c r="R1469" s="11"/>
      <c r="S1469" s="11"/>
      <c r="T1469" s="11"/>
    </row>
    <row r="1470" spans="1:20" ht="15.75" customHeight="1" x14ac:dyDescent="0.2">
      <c r="A1470" s="289"/>
      <c r="B1470" s="270"/>
      <c r="C1470" s="270"/>
      <c r="D1470" s="270"/>
      <c r="E1470" s="270"/>
      <c r="F1470" s="270"/>
      <c r="G1470" s="270"/>
      <c r="H1470" s="270"/>
      <c r="I1470" s="290">
        <f t="shared" ca="1" si="1299"/>
        <v>0.10532425254265655</v>
      </c>
      <c r="J1470" s="290">
        <f t="shared" ca="1" si="1300"/>
        <v>0.02</v>
      </c>
      <c r="K1470" s="270">
        <f t="shared" ref="K1470:M1470" ca="1" si="1495">RAND()</f>
        <v>0.58971500265752996</v>
      </c>
      <c r="L1470" s="270">
        <f t="shared" ca="1" si="1495"/>
        <v>0.49931821469958038</v>
      </c>
      <c r="M1470" s="270">
        <f t="shared" ca="1" si="1495"/>
        <v>0.43386014816776897</v>
      </c>
      <c r="N1470" s="291">
        <f t="shared" ca="1" si="1302"/>
        <v>1308193.9325686535</v>
      </c>
      <c r="O1470" s="292">
        <f ca="1">(N1470-Assumptions!$C$22)/Assumptions!$C$25</f>
        <v>96.636935266317423</v>
      </c>
      <c r="P1470" s="11"/>
      <c r="Q1470" s="11"/>
      <c r="R1470" s="11"/>
      <c r="S1470" s="11"/>
      <c r="T1470" s="11"/>
    </row>
    <row r="1471" spans="1:20" ht="15.75" customHeight="1" x14ac:dyDescent="0.2">
      <c r="A1471" s="317"/>
      <c r="B1471" s="264"/>
      <c r="C1471" s="264"/>
      <c r="D1471" s="264"/>
      <c r="E1471" s="264"/>
      <c r="F1471" s="264"/>
      <c r="G1471" s="264"/>
      <c r="H1471" s="264"/>
      <c r="I1471" s="286">
        <f t="shared" ca="1" si="1299"/>
        <v>0.1191075242664003</v>
      </c>
      <c r="J1471" s="286">
        <f t="shared" ca="1" si="1300"/>
        <v>4.9632550005795001E-2</v>
      </c>
      <c r="K1471" s="264">
        <f t="shared" ref="K1471:M1471" ca="1" si="1496">RAND()</f>
        <v>0.19167580761183134</v>
      </c>
      <c r="L1471" s="264">
        <f t="shared" ca="1" si="1496"/>
        <v>0.92156961371399848</v>
      </c>
      <c r="M1471" s="264">
        <f t="shared" ca="1" si="1496"/>
        <v>0.97798992348930369</v>
      </c>
      <c r="N1471" s="287">
        <f t="shared" ca="1" si="1302"/>
        <v>1039069.0179269495</v>
      </c>
      <c r="O1471" s="288">
        <f ca="1">(N1471-Assumptions!$C$22)/Assumptions!$C$25</f>
        <v>76.552986412458921</v>
      </c>
      <c r="P1471" s="11"/>
      <c r="Q1471" s="11"/>
      <c r="R1471" s="11"/>
      <c r="S1471" s="11"/>
      <c r="T1471" s="11"/>
    </row>
    <row r="1472" spans="1:20" ht="15.75" customHeight="1" x14ac:dyDescent="0.2">
      <c r="A1472" s="289"/>
      <c r="B1472" s="270"/>
      <c r="C1472" s="270"/>
      <c r="D1472" s="270"/>
      <c r="E1472" s="270"/>
      <c r="F1472" s="270"/>
      <c r="G1472" s="270"/>
      <c r="H1472" s="270"/>
      <c r="I1472" s="290">
        <f t="shared" ca="1" si="1299"/>
        <v>7.8111261231389922E-2</v>
      </c>
      <c r="J1472" s="290">
        <f t="shared" ca="1" si="1300"/>
        <v>4.4746713619259686E-2</v>
      </c>
      <c r="K1472" s="270">
        <f t="shared" ref="K1472:M1472" ca="1" si="1497">RAND()</f>
        <v>0.10908575075336546</v>
      </c>
      <c r="L1472" s="270">
        <f t="shared" ca="1" si="1497"/>
        <v>4.4296870613393713E-2</v>
      </c>
      <c r="M1472" s="270">
        <f t="shared" ca="1" si="1497"/>
        <v>0.37442990379646857</v>
      </c>
      <c r="N1472" s="291">
        <f t="shared" ca="1" si="1302"/>
        <v>489181.3671382516</v>
      </c>
      <c r="O1472" s="292">
        <f ca="1">(N1472-Assumptions!$C$22)/Assumptions!$C$25</f>
        <v>35.516594562556087</v>
      </c>
      <c r="P1472" s="11"/>
      <c r="Q1472" s="11"/>
      <c r="R1472" s="11"/>
      <c r="S1472" s="11"/>
      <c r="T1472" s="11"/>
    </row>
    <row r="1473" spans="1:20" ht="15.75" customHeight="1" x14ac:dyDescent="0.2">
      <c r="A1473" s="317"/>
      <c r="B1473" s="264"/>
      <c r="C1473" s="264"/>
      <c r="D1473" s="264"/>
      <c r="E1473" s="264"/>
      <c r="F1473" s="264"/>
      <c r="G1473" s="264"/>
      <c r="H1473" s="264"/>
      <c r="I1473" s="286">
        <f t="shared" ca="1" si="1299"/>
        <v>8.8470194540328312E-2</v>
      </c>
      <c r="J1473" s="286">
        <f t="shared" ca="1" si="1300"/>
        <v>5.5E-2</v>
      </c>
      <c r="K1473" s="264">
        <f t="shared" ref="K1473:M1473" ca="1" si="1498">RAND()</f>
        <v>0.75178761122548743</v>
      </c>
      <c r="L1473" s="264">
        <f t="shared" ca="1" si="1498"/>
        <v>0.69334022178023358</v>
      </c>
      <c r="M1473" s="264">
        <f t="shared" ca="1" si="1498"/>
        <v>0.50033848974235229</v>
      </c>
      <c r="N1473" s="287">
        <f t="shared" ca="1" si="1302"/>
        <v>3334927.4185653985</v>
      </c>
      <c r="O1473" s="288">
        <f ca="1">(N1473-Assumptions!$C$22)/Assumptions!$C$25</f>
        <v>247.88570287801483</v>
      </c>
      <c r="P1473" s="11"/>
      <c r="Q1473" s="11"/>
      <c r="R1473" s="11"/>
      <c r="S1473" s="11"/>
      <c r="T1473" s="11"/>
    </row>
    <row r="1474" spans="1:20" ht="15.75" customHeight="1" x14ac:dyDescent="0.2">
      <c r="A1474" s="289"/>
      <c r="B1474" s="270"/>
      <c r="C1474" s="270"/>
      <c r="D1474" s="270"/>
      <c r="E1474" s="270"/>
      <c r="F1474" s="270"/>
      <c r="G1474" s="270"/>
      <c r="H1474" s="270"/>
      <c r="I1474" s="290">
        <f t="shared" ca="1" si="1299"/>
        <v>7.8514158757145444E-2</v>
      </c>
      <c r="J1474" s="290">
        <f t="shared" ca="1" si="1300"/>
        <v>4.6549600753820447E-2</v>
      </c>
      <c r="K1474" s="270">
        <f t="shared" ref="K1474:M1474" ca="1" si="1499">RAND()</f>
        <v>0.5463167199261284</v>
      </c>
      <c r="L1474" s="270">
        <f t="shared" ca="1" si="1499"/>
        <v>0.7545826503737223</v>
      </c>
      <c r="M1474" s="270">
        <f t="shared" ca="1" si="1499"/>
        <v>9.6232070856717811E-2</v>
      </c>
      <c r="N1474" s="291">
        <f t="shared" ca="1" si="1302"/>
        <v>3492013.5440523801</v>
      </c>
      <c r="O1474" s="292">
        <f ca="1">(N1474-Assumptions!$C$22)/Assumptions!$C$25</f>
        <v>259.60854806361044</v>
      </c>
      <c r="P1474" s="11"/>
      <c r="Q1474" s="11"/>
      <c r="R1474" s="11"/>
      <c r="S1474" s="11"/>
      <c r="T1474" s="11"/>
    </row>
    <row r="1475" spans="1:20" ht="15.75" customHeight="1" x14ac:dyDescent="0.2">
      <c r="A1475" s="317"/>
      <c r="B1475" s="264"/>
      <c r="C1475" s="264"/>
      <c r="D1475" s="264"/>
      <c r="E1475" s="264"/>
      <c r="F1475" s="264"/>
      <c r="G1475" s="264"/>
      <c r="H1475" s="264"/>
      <c r="I1475" s="286">
        <f t="shared" ca="1" si="1299"/>
        <v>7.0845236659318161E-2</v>
      </c>
      <c r="J1475" s="286">
        <f t="shared" ca="1" si="1300"/>
        <v>5.150703435287475E-2</v>
      </c>
      <c r="K1475" s="264">
        <f t="shared" ref="K1475:M1475" ca="1" si="1500">RAND()</f>
        <v>0.64133489617566297</v>
      </c>
      <c r="L1475" s="264">
        <f t="shared" ca="1" si="1500"/>
        <v>0.93182673779505465</v>
      </c>
      <c r="M1475" s="264">
        <f t="shared" ca="1" si="1500"/>
        <v>0.84886468345828325</v>
      </c>
      <c r="N1475" s="287">
        <f t="shared" ca="1" si="1302"/>
        <v>5697784.7328203348</v>
      </c>
      <c r="O1475" s="288">
        <f ca="1">(N1475-Assumptions!$C$22)/Assumptions!$C$25</f>
        <v>424.21833827017423</v>
      </c>
      <c r="P1475" s="11"/>
      <c r="Q1475" s="11"/>
      <c r="R1475" s="11"/>
      <c r="S1475" s="11"/>
      <c r="T1475" s="11"/>
    </row>
    <row r="1476" spans="1:20" ht="15.75" customHeight="1" x14ac:dyDescent="0.2">
      <c r="A1476" s="289"/>
      <c r="B1476" s="270"/>
      <c r="C1476" s="270"/>
      <c r="D1476" s="270"/>
      <c r="E1476" s="270"/>
      <c r="F1476" s="270"/>
      <c r="G1476" s="270"/>
      <c r="H1476" s="270"/>
      <c r="I1476" s="290">
        <f t="shared" ca="1" si="1299"/>
        <v>7.102767734953333E-2</v>
      </c>
      <c r="J1476" s="290">
        <f t="shared" ca="1" si="1300"/>
        <v>5.5E-2</v>
      </c>
      <c r="K1476" s="270">
        <f t="shared" ref="K1476:M1476" ca="1" si="1501">RAND()</f>
        <v>0.99948198813416045</v>
      </c>
      <c r="L1476" s="270">
        <f t="shared" ca="1" si="1501"/>
        <v>4.2795183503839263E-2</v>
      </c>
      <c r="M1476" s="270">
        <f t="shared" ca="1" si="1501"/>
        <v>0.77339131814468853</v>
      </c>
      <c r="N1476" s="291">
        <f t="shared" ca="1" si="1302"/>
        <v>7780588.7733548563</v>
      </c>
      <c r="O1476" s="292">
        <f ca="1">(N1476-Assumptions!$C$22)/Assumptions!$C$25</f>
        <v>579.65147562349671</v>
      </c>
      <c r="P1476" s="11"/>
      <c r="Q1476" s="11"/>
      <c r="R1476" s="11"/>
      <c r="S1476" s="11"/>
      <c r="T1476" s="11"/>
    </row>
    <row r="1477" spans="1:20" ht="15.75" customHeight="1" x14ac:dyDescent="0.2">
      <c r="A1477" s="317"/>
      <c r="B1477" s="264"/>
      <c r="C1477" s="264"/>
      <c r="D1477" s="264"/>
      <c r="E1477" s="264"/>
      <c r="F1477" s="264"/>
      <c r="G1477" s="264"/>
      <c r="H1477" s="264"/>
      <c r="I1477" s="286">
        <f t="shared" ca="1" si="1299"/>
        <v>8.334885740777595E-2</v>
      </c>
      <c r="J1477" s="286">
        <f t="shared" ca="1" si="1300"/>
        <v>2.503528732789341E-2</v>
      </c>
      <c r="K1477" s="264">
        <f t="shared" ref="K1477:M1477" ca="1" si="1502">RAND()</f>
        <v>0.88091608169449753</v>
      </c>
      <c r="L1477" s="264">
        <f t="shared" ca="1" si="1502"/>
        <v>0.86053872128584097</v>
      </c>
      <c r="M1477" s="264">
        <f t="shared" ca="1" si="1502"/>
        <v>0.48221426512047949</v>
      </c>
      <c r="N1477" s="287">
        <f t="shared" ca="1" si="1302"/>
        <v>4208723.2009603819</v>
      </c>
      <c r="O1477" s="288">
        <f ca="1">(N1477-Assumptions!$C$22)/Assumptions!$C$25</f>
        <v>313.09434335525236</v>
      </c>
      <c r="P1477" s="11"/>
      <c r="Q1477" s="11"/>
      <c r="R1477" s="11"/>
      <c r="S1477" s="11"/>
      <c r="T1477" s="11"/>
    </row>
    <row r="1478" spans="1:20" ht="15.75" customHeight="1" x14ac:dyDescent="0.2">
      <c r="A1478" s="289"/>
      <c r="B1478" s="270"/>
      <c r="C1478" s="270"/>
      <c r="D1478" s="270"/>
      <c r="E1478" s="270"/>
      <c r="F1478" s="270"/>
      <c r="G1478" s="270"/>
      <c r="H1478" s="270"/>
      <c r="I1478" s="290">
        <f t="shared" ca="1" si="1299"/>
        <v>9.0698838310727017E-2</v>
      </c>
      <c r="J1478" s="290">
        <f t="shared" ca="1" si="1300"/>
        <v>5.2207239508832416E-2</v>
      </c>
      <c r="K1478" s="270">
        <f t="shared" ref="K1478:M1478" ca="1" si="1503">RAND()</f>
        <v>0.51756987663764975</v>
      </c>
      <c r="L1478" s="270">
        <f t="shared" ca="1" si="1503"/>
        <v>0.18545527040960286</v>
      </c>
      <c r="M1478" s="270">
        <f t="shared" ca="1" si="1503"/>
        <v>0.32660297553916362</v>
      </c>
      <c r="N1478" s="291">
        <f t="shared" ca="1" si="1302"/>
        <v>2314632.7913701315</v>
      </c>
      <c r="O1478" s="292">
        <f ca="1">(N1478-Assumptions!$C$22)/Assumptions!$C$25</f>
        <v>171.74431278881579</v>
      </c>
      <c r="P1478" s="11"/>
      <c r="Q1478" s="11"/>
      <c r="R1478" s="11"/>
      <c r="S1478" s="11"/>
      <c r="T1478" s="11"/>
    </row>
    <row r="1479" spans="1:20" ht="15.75" customHeight="1" x14ac:dyDescent="0.2">
      <c r="A1479" s="317"/>
      <c r="B1479" s="264"/>
      <c r="C1479" s="264"/>
      <c r="D1479" s="264"/>
      <c r="E1479" s="264"/>
      <c r="F1479" s="264"/>
      <c r="G1479" s="264"/>
      <c r="H1479" s="264"/>
      <c r="I1479" s="286">
        <f t="shared" ca="1" si="1299"/>
        <v>8.7244944711025119E-2</v>
      </c>
      <c r="J1479" s="286">
        <f t="shared" ca="1" si="1300"/>
        <v>0.02</v>
      </c>
      <c r="K1479" s="264">
        <f t="shared" ref="K1479:M1479" ca="1" si="1504">RAND()</f>
        <v>5.5660599913692765E-2</v>
      </c>
      <c r="L1479" s="264">
        <f t="shared" ca="1" si="1504"/>
        <v>0.5657277628449372</v>
      </c>
      <c r="M1479" s="264">
        <f t="shared" ca="1" si="1504"/>
        <v>0.6124988935320923</v>
      </c>
      <c r="N1479" s="287">
        <f t="shared" ca="1" si="1302"/>
        <v>595850.59753974888</v>
      </c>
      <c r="O1479" s="288">
        <f ca="1">(N1479-Assumptions!$C$22)/Assumptions!$C$25</f>
        <v>43.476984891026035</v>
      </c>
      <c r="P1479" s="11"/>
      <c r="Q1479" s="11"/>
      <c r="R1479" s="11"/>
      <c r="S1479" s="11"/>
      <c r="T1479" s="11"/>
    </row>
    <row r="1480" spans="1:20" ht="15.75" customHeight="1" x14ac:dyDescent="0.2">
      <c r="A1480" s="289"/>
      <c r="B1480" s="270"/>
      <c r="C1480" s="270"/>
      <c r="D1480" s="270"/>
      <c r="E1480" s="270"/>
      <c r="F1480" s="270"/>
      <c r="G1480" s="270"/>
      <c r="H1480" s="270"/>
      <c r="I1480" s="290">
        <f t="shared" ca="1" si="1299"/>
        <v>8.8426904056019759E-2</v>
      </c>
      <c r="J1480" s="290">
        <f t="shared" ca="1" si="1300"/>
        <v>5.1441230547097427E-2</v>
      </c>
      <c r="K1480" s="270">
        <f t="shared" ref="K1480:M1480" ca="1" si="1505">RAND()</f>
        <v>0.4954930531162155</v>
      </c>
      <c r="L1480" s="270">
        <f t="shared" ca="1" si="1505"/>
        <v>0.54755405552425385</v>
      </c>
      <c r="M1480" s="270">
        <f t="shared" ca="1" si="1505"/>
        <v>0.35442079924560965</v>
      </c>
      <c r="N1480" s="291">
        <f t="shared" ca="1" si="1302"/>
        <v>3017943.4058523146</v>
      </c>
      <c r="O1480" s="292">
        <f ca="1">(N1480-Assumptions!$C$22)/Assumptions!$C$25</f>
        <v>224.2301795412175</v>
      </c>
      <c r="P1480" s="11"/>
      <c r="Q1480" s="11"/>
      <c r="R1480" s="11"/>
      <c r="S1480" s="11"/>
      <c r="T1480" s="11"/>
    </row>
    <row r="1481" spans="1:20" ht="15.75" customHeight="1" x14ac:dyDescent="0.2">
      <c r="A1481" s="317"/>
      <c r="B1481" s="264"/>
      <c r="C1481" s="264"/>
      <c r="D1481" s="264"/>
      <c r="E1481" s="264"/>
      <c r="F1481" s="264"/>
      <c r="G1481" s="264"/>
      <c r="H1481" s="264"/>
      <c r="I1481" s="286">
        <f t="shared" ca="1" si="1299"/>
        <v>8.7175647010529059E-2</v>
      </c>
      <c r="J1481" s="286">
        <f t="shared" ca="1" si="1300"/>
        <v>3.8138255546081641E-2</v>
      </c>
      <c r="K1481" s="264">
        <f t="shared" ref="K1481:M1481" ca="1" si="1506">RAND()</f>
        <v>0.67373156568578318</v>
      </c>
      <c r="L1481" s="264">
        <f t="shared" ca="1" si="1506"/>
        <v>0.58450022733614238</v>
      </c>
      <c r="M1481" s="264">
        <f t="shared" ca="1" si="1506"/>
        <v>0.60431193218468426</v>
      </c>
      <c r="N1481" s="287">
        <f t="shared" ca="1" si="1302"/>
        <v>2301112.2509173336</v>
      </c>
      <c r="O1481" s="288">
        <f ca="1">(N1481-Assumptions!$C$22)/Assumptions!$C$25</f>
        <v>170.73531723263685</v>
      </c>
      <c r="P1481" s="11"/>
      <c r="Q1481" s="11"/>
      <c r="R1481" s="11"/>
      <c r="S1481" s="11"/>
      <c r="T1481" s="11"/>
    </row>
    <row r="1482" spans="1:20" ht="15.75" customHeight="1" x14ac:dyDescent="0.2">
      <c r="A1482" s="289"/>
      <c r="B1482" s="270"/>
      <c r="C1482" s="270"/>
      <c r="D1482" s="270"/>
      <c r="E1482" s="270"/>
      <c r="F1482" s="270"/>
      <c r="G1482" s="270"/>
      <c r="H1482" s="270"/>
      <c r="I1482" s="290">
        <f t="shared" ca="1" si="1299"/>
        <v>7.9473101967250256E-2</v>
      </c>
      <c r="J1482" s="290">
        <f t="shared" ca="1" si="1300"/>
        <v>3.6902037016823444E-2</v>
      </c>
      <c r="K1482" s="270">
        <f t="shared" ref="K1482:M1482" ca="1" si="1507">RAND()</f>
        <v>0.49716786202753838</v>
      </c>
      <c r="L1482" s="270">
        <f t="shared" ca="1" si="1507"/>
        <v>0.67643891771903741</v>
      </c>
      <c r="M1482" s="270">
        <f t="shared" ca="1" si="1507"/>
        <v>0.87853514241795305</v>
      </c>
      <c r="N1482" s="291">
        <f t="shared" ca="1" si="1302"/>
        <v>2650639.4045643373</v>
      </c>
      <c r="O1482" s="292">
        <f ca="1">(N1482-Assumptions!$C$22)/Assumptions!$C$25</f>
        <v>196.81943317644308</v>
      </c>
      <c r="P1482" s="11"/>
      <c r="Q1482" s="11"/>
      <c r="R1482" s="11"/>
      <c r="S1482" s="11"/>
      <c r="T1482" s="11"/>
    </row>
    <row r="1483" spans="1:20" ht="15.75" customHeight="1" x14ac:dyDescent="0.2">
      <c r="A1483" s="317"/>
      <c r="B1483" s="264"/>
      <c r="C1483" s="264"/>
      <c r="D1483" s="264"/>
      <c r="E1483" s="264"/>
      <c r="F1483" s="264"/>
      <c r="G1483" s="264"/>
      <c r="H1483" s="264"/>
      <c r="I1483" s="286">
        <f t="shared" ca="1" si="1299"/>
        <v>9.0281596043218046E-2</v>
      </c>
      <c r="J1483" s="286">
        <f t="shared" ca="1" si="1300"/>
        <v>4.8990837330532021E-2</v>
      </c>
      <c r="K1483" s="264">
        <f t="shared" ref="K1483:M1483" ca="1" si="1508">RAND()</f>
        <v>8.3451858646448551E-2</v>
      </c>
      <c r="L1483" s="264">
        <f t="shared" ca="1" si="1508"/>
        <v>0.41291868331650927</v>
      </c>
      <c r="M1483" s="264">
        <f t="shared" ca="1" si="1508"/>
        <v>0.65424378411922357</v>
      </c>
      <c r="N1483" s="287">
        <f t="shared" ca="1" si="1302"/>
        <v>970385.18391964934</v>
      </c>
      <c r="O1483" s="288">
        <f ca="1">(N1483-Assumptions!$C$22)/Assumptions!$C$25</f>
        <v>71.427327158182791</v>
      </c>
      <c r="P1483" s="11"/>
      <c r="Q1483" s="11"/>
      <c r="R1483" s="11"/>
      <c r="S1483" s="11"/>
      <c r="T1483" s="11"/>
    </row>
    <row r="1484" spans="1:20" ht="15.75" customHeight="1" x14ac:dyDescent="0.2">
      <c r="A1484" s="289"/>
      <c r="B1484" s="270"/>
      <c r="C1484" s="270"/>
      <c r="D1484" s="270"/>
      <c r="E1484" s="270"/>
      <c r="F1484" s="270"/>
      <c r="G1484" s="270"/>
      <c r="H1484" s="270"/>
      <c r="I1484" s="290">
        <f t="shared" ca="1" si="1299"/>
        <v>8.8443613693869258E-2</v>
      </c>
      <c r="J1484" s="290">
        <f t="shared" ca="1" si="1300"/>
        <v>5.268960201252397E-2</v>
      </c>
      <c r="K1484" s="270">
        <f t="shared" ref="K1484:M1484" ca="1" si="1509">RAND()</f>
        <v>0.82591401611891346</v>
      </c>
      <c r="L1484" s="270">
        <f t="shared" ca="1" si="1509"/>
        <v>0.89782181880198719</v>
      </c>
      <c r="M1484" s="270">
        <f t="shared" ca="1" si="1509"/>
        <v>0.70411630107385592</v>
      </c>
      <c r="N1484" s="291">
        <f t="shared" ca="1" si="1302"/>
        <v>6898402.0674057314</v>
      </c>
      <c r="O1484" s="292">
        <f ca="1">(N1484-Assumptions!$C$22)/Assumptions!$C$25</f>
        <v>513.81664682132327</v>
      </c>
      <c r="P1484" s="11"/>
      <c r="Q1484" s="11"/>
      <c r="R1484" s="11"/>
      <c r="S1484" s="11"/>
      <c r="T1484" s="11"/>
    </row>
    <row r="1485" spans="1:20" ht="15.75" customHeight="1" x14ac:dyDescent="0.2">
      <c r="A1485" s="317"/>
      <c r="B1485" s="264"/>
      <c r="C1485" s="264"/>
      <c r="D1485" s="264"/>
      <c r="E1485" s="264"/>
      <c r="F1485" s="264"/>
      <c r="G1485" s="264"/>
      <c r="H1485" s="264"/>
      <c r="I1485" s="286">
        <f t="shared" ca="1" si="1299"/>
        <v>8.0012044995077788E-2</v>
      </c>
      <c r="J1485" s="286">
        <f t="shared" ca="1" si="1300"/>
        <v>3.7210767675351135E-2</v>
      </c>
      <c r="K1485" s="264">
        <f t="shared" ref="K1485:M1485" ca="1" si="1510">RAND()</f>
        <v>0.56269929540166996</v>
      </c>
      <c r="L1485" s="264">
        <f t="shared" ca="1" si="1510"/>
        <v>0.80923908978342662</v>
      </c>
      <c r="M1485" s="264">
        <f t="shared" ca="1" si="1510"/>
        <v>0.69988523446031359</v>
      </c>
      <c r="N1485" s="287">
        <f t="shared" ca="1" si="1302"/>
        <v>3328045.9659286193</v>
      </c>
      <c r="O1485" s="288">
        <f ca="1">(N1485-Assumptions!$C$22)/Assumptions!$C$25</f>
        <v>247.37216163646411</v>
      </c>
      <c r="P1485" s="11"/>
      <c r="Q1485" s="11"/>
      <c r="R1485" s="11"/>
      <c r="S1485" s="11"/>
      <c r="T1485" s="11"/>
    </row>
    <row r="1486" spans="1:20" ht="15.75" customHeight="1" x14ac:dyDescent="0.2">
      <c r="A1486" s="289"/>
      <c r="B1486" s="270"/>
      <c r="C1486" s="270"/>
      <c r="D1486" s="270"/>
      <c r="E1486" s="270"/>
      <c r="F1486" s="270"/>
      <c r="G1486" s="270"/>
      <c r="H1486" s="270"/>
      <c r="I1486" s="290">
        <f t="shared" ca="1" si="1299"/>
        <v>0.10742870198573121</v>
      </c>
      <c r="J1486" s="290">
        <f t="shared" ca="1" si="1300"/>
        <v>3.6566372298751128E-2</v>
      </c>
      <c r="K1486" s="270">
        <f t="shared" ref="K1486:M1486" ca="1" si="1511">RAND()</f>
        <v>0.31159238606405992</v>
      </c>
      <c r="L1486" s="270">
        <f t="shared" ca="1" si="1511"/>
        <v>0.88530856356989163</v>
      </c>
      <c r="M1486" s="270">
        <f t="shared" ca="1" si="1511"/>
        <v>7.3824228671325764E-2</v>
      </c>
      <c r="N1486" s="291">
        <f t="shared" ca="1" si="1302"/>
        <v>1992945.2809374135</v>
      </c>
      <c r="O1486" s="292">
        <f ca="1">(N1486-Assumptions!$C$22)/Assumptions!$C$25</f>
        <v>147.73778215950847</v>
      </c>
      <c r="P1486" s="11"/>
      <c r="Q1486" s="11"/>
      <c r="R1486" s="11"/>
      <c r="S1486" s="11"/>
      <c r="T1486" s="11"/>
    </row>
    <row r="1487" spans="1:20" ht="15.75" customHeight="1" x14ac:dyDescent="0.2">
      <c r="A1487" s="317"/>
      <c r="B1487" s="264"/>
      <c r="C1487" s="264"/>
      <c r="D1487" s="264"/>
      <c r="E1487" s="264"/>
      <c r="F1487" s="264"/>
      <c r="G1487" s="264"/>
      <c r="H1487" s="264"/>
      <c r="I1487" s="286">
        <f t="shared" ca="1" si="1299"/>
        <v>8.3968036185412542E-2</v>
      </c>
      <c r="J1487" s="286">
        <f t="shared" ca="1" si="1300"/>
        <v>3.2544923058463543E-2</v>
      </c>
      <c r="K1487" s="264">
        <f t="shared" ref="K1487:M1487" ca="1" si="1512">RAND()</f>
        <v>0.70118263128405256</v>
      </c>
      <c r="L1487" s="264">
        <f t="shared" ca="1" si="1512"/>
        <v>0.19539815562511798</v>
      </c>
      <c r="M1487" s="264">
        <f t="shared" ca="1" si="1512"/>
        <v>0.85613137303291065</v>
      </c>
      <c r="N1487" s="287">
        <f t="shared" ca="1" si="1302"/>
        <v>1756287.8647735652</v>
      </c>
      <c r="O1487" s="288">
        <f ca="1">(N1487-Assumptions!$C$22)/Assumptions!$C$25</f>
        <v>130.07678095325113</v>
      </c>
      <c r="P1487" s="11"/>
      <c r="Q1487" s="11"/>
      <c r="R1487" s="11"/>
      <c r="S1487" s="11"/>
      <c r="T1487" s="11"/>
    </row>
    <row r="1488" spans="1:20" ht="15.75" customHeight="1" x14ac:dyDescent="0.2">
      <c r="A1488" s="289"/>
      <c r="B1488" s="270"/>
      <c r="C1488" s="270"/>
      <c r="D1488" s="270"/>
      <c r="E1488" s="270"/>
      <c r="F1488" s="270"/>
      <c r="G1488" s="270"/>
      <c r="H1488" s="270"/>
      <c r="I1488" s="290">
        <f t="shared" ca="1" si="1299"/>
        <v>8.0134712666136837E-2</v>
      </c>
      <c r="J1488" s="290">
        <f t="shared" ca="1" si="1300"/>
        <v>4.3037443096828498E-2</v>
      </c>
      <c r="K1488" s="270">
        <f t="shared" ref="K1488:M1488" ca="1" si="1513">RAND()</f>
        <v>0.29938739652879609</v>
      </c>
      <c r="L1488" s="270">
        <f t="shared" ca="1" si="1513"/>
        <v>0.92390581496127488</v>
      </c>
      <c r="M1488" s="270">
        <f t="shared" ca="1" si="1513"/>
        <v>0.17710271652722054</v>
      </c>
      <c r="N1488" s="291">
        <f t="shared" ca="1" si="1302"/>
        <v>3806877.087868955</v>
      </c>
      <c r="O1488" s="292">
        <f ca="1">(N1488-Assumptions!$C$22)/Assumptions!$C$25</f>
        <v>283.10582745290708</v>
      </c>
      <c r="P1488" s="11"/>
      <c r="Q1488" s="11"/>
      <c r="R1488" s="11"/>
      <c r="S1488" s="11"/>
      <c r="T1488" s="11"/>
    </row>
    <row r="1489" spans="1:20" ht="15.75" customHeight="1" x14ac:dyDescent="0.2">
      <c r="A1489" s="317"/>
      <c r="B1489" s="264"/>
      <c r="C1489" s="264"/>
      <c r="D1489" s="264"/>
      <c r="E1489" s="264"/>
      <c r="F1489" s="264"/>
      <c r="G1489" s="264"/>
      <c r="H1489" s="264"/>
      <c r="I1489" s="286">
        <f t="shared" ca="1" si="1299"/>
        <v>8.4400502024277582E-2</v>
      </c>
      <c r="J1489" s="286">
        <f t="shared" ca="1" si="1300"/>
        <v>3.9476919735135979E-2</v>
      </c>
      <c r="K1489" s="264">
        <f t="shared" ref="K1489:M1489" ca="1" si="1514">RAND()</f>
        <v>0.42190604403489218</v>
      </c>
      <c r="L1489" s="264">
        <f t="shared" ca="1" si="1514"/>
        <v>0.13678274440695515</v>
      </c>
      <c r="M1489" s="264">
        <f t="shared" ca="1" si="1514"/>
        <v>0.26103507834696649</v>
      </c>
      <c r="N1489" s="287">
        <f t="shared" ca="1" si="1302"/>
        <v>1983232.6862469122</v>
      </c>
      <c r="O1489" s="288">
        <f ca="1">(N1489-Assumptions!$C$22)/Assumptions!$C$25</f>
        <v>147.01296166021734</v>
      </c>
      <c r="P1489" s="11"/>
      <c r="Q1489" s="11"/>
      <c r="R1489" s="11"/>
      <c r="S1489" s="11"/>
      <c r="T1489" s="11"/>
    </row>
    <row r="1490" spans="1:20" ht="15.75" customHeight="1" x14ac:dyDescent="0.2">
      <c r="A1490" s="289"/>
      <c r="B1490" s="270"/>
      <c r="C1490" s="270"/>
      <c r="D1490" s="270"/>
      <c r="E1490" s="270"/>
      <c r="F1490" s="270"/>
      <c r="G1490" s="270"/>
      <c r="H1490" s="270"/>
      <c r="I1490" s="290">
        <f t="shared" ca="1" si="1299"/>
        <v>8.7022746762153838E-2</v>
      </c>
      <c r="J1490" s="290">
        <f t="shared" ca="1" si="1300"/>
        <v>3.6140629719805709E-2</v>
      </c>
      <c r="K1490" s="270">
        <f t="shared" ref="K1490:M1490" ca="1" si="1515">RAND()</f>
        <v>0.12191219662672936</v>
      </c>
      <c r="L1490" s="270">
        <f t="shared" ca="1" si="1515"/>
        <v>5.117205910636724E-2</v>
      </c>
      <c r="M1490" s="270">
        <f t="shared" ca="1" si="1515"/>
        <v>0.3936252855728255</v>
      </c>
      <c r="N1490" s="291">
        <f t="shared" ca="1" si="1302"/>
        <v>320767.21574433049</v>
      </c>
      <c r="O1490" s="292">
        <f ca="1">(N1490-Assumptions!$C$22)/Assumptions!$C$25</f>
        <v>22.948374309278396</v>
      </c>
      <c r="P1490" s="11"/>
      <c r="Q1490" s="11"/>
      <c r="R1490" s="11"/>
      <c r="S1490" s="11"/>
      <c r="T1490" s="11"/>
    </row>
    <row r="1491" spans="1:20" ht="15.75" customHeight="1" x14ac:dyDescent="0.2">
      <c r="A1491" s="317"/>
      <c r="B1491" s="264"/>
      <c r="C1491" s="264"/>
      <c r="D1491" s="264"/>
      <c r="E1491" s="264"/>
      <c r="F1491" s="264"/>
      <c r="G1491" s="264"/>
      <c r="H1491" s="264"/>
      <c r="I1491" s="286">
        <f t="shared" ca="1" si="1299"/>
        <v>9.9751948330081372E-2</v>
      </c>
      <c r="J1491" s="286">
        <f t="shared" ca="1" si="1300"/>
        <v>3.9902540305664744E-2</v>
      </c>
      <c r="K1491" s="264">
        <f t="shared" ref="K1491:M1491" ca="1" si="1516">RAND()</f>
        <v>0.10698826521880045</v>
      </c>
      <c r="L1491" s="264">
        <f t="shared" ca="1" si="1516"/>
        <v>0.69094463184602928</v>
      </c>
      <c r="M1491" s="264">
        <f t="shared" ca="1" si="1516"/>
        <v>0.5774196551483477</v>
      </c>
      <c r="N1491" s="287">
        <f t="shared" ca="1" si="1302"/>
        <v>649096.94172969414</v>
      </c>
      <c r="O1491" s="288">
        <f ca="1">(N1491-Assumptions!$C$22)/Assumptions!$C$25</f>
        <v>47.450592666395082</v>
      </c>
      <c r="P1491" s="11"/>
      <c r="Q1491" s="11"/>
      <c r="R1491" s="11"/>
      <c r="S1491" s="11"/>
      <c r="T1491" s="11"/>
    </row>
    <row r="1492" spans="1:20" ht="15.75" customHeight="1" x14ac:dyDescent="0.2">
      <c r="A1492" s="289"/>
      <c r="B1492" s="270"/>
      <c r="C1492" s="270"/>
      <c r="D1492" s="270"/>
      <c r="E1492" s="270"/>
      <c r="F1492" s="270"/>
      <c r="G1492" s="270"/>
      <c r="H1492" s="270"/>
      <c r="I1492" s="290">
        <f t="shared" ca="1" si="1299"/>
        <v>0.10719042707000816</v>
      </c>
      <c r="J1492" s="290">
        <f t="shared" ca="1" si="1300"/>
        <v>5.3059290433141046E-2</v>
      </c>
      <c r="K1492" s="270">
        <f t="shared" ref="K1492:M1492" ca="1" si="1517">RAND()</f>
        <v>0.41283962256929285</v>
      </c>
      <c r="L1492" s="270">
        <f t="shared" ca="1" si="1517"/>
        <v>0.19424972498047255</v>
      </c>
      <c r="M1492" s="270">
        <f t="shared" ca="1" si="1517"/>
        <v>0.53622586325363664</v>
      </c>
      <c r="N1492" s="291">
        <f t="shared" ca="1" si="1302"/>
        <v>1645890.3750129144</v>
      </c>
      <c r="O1492" s="292">
        <f ca="1">(N1492-Assumptions!$C$22)/Assumptions!$C$25</f>
        <v>121.8381623143966</v>
      </c>
      <c r="P1492" s="11"/>
      <c r="Q1492" s="11"/>
      <c r="R1492" s="11"/>
      <c r="S1492" s="11"/>
      <c r="T1492" s="11"/>
    </row>
    <row r="1493" spans="1:20" ht="15.75" customHeight="1" x14ac:dyDescent="0.2">
      <c r="A1493" s="317"/>
      <c r="B1493" s="264"/>
      <c r="C1493" s="264"/>
      <c r="D1493" s="264"/>
      <c r="E1493" s="264"/>
      <c r="F1493" s="264"/>
      <c r="G1493" s="264"/>
      <c r="H1493" s="264"/>
      <c r="I1493" s="286">
        <f t="shared" ca="1" si="1299"/>
        <v>0.12016588239735218</v>
      </c>
      <c r="J1493" s="286">
        <f t="shared" ca="1" si="1300"/>
        <v>4.2505866539959331E-2</v>
      </c>
      <c r="K1493" s="264">
        <f t="shared" ref="K1493:M1493" ca="1" si="1518">RAND()</f>
        <v>0.99984887650517051</v>
      </c>
      <c r="L1493" s="264">
        <f t="shared" ca="1" si="1518"/>
        <v>0.37354176061114208</v>
      </c>
      <c r="M1493" s="264">
        <f t="shared" ca="1" si="1518"/>
        <v>1.98857506705854E-2</v>
      </c>
      <c r="N1493" s="287">
        <f t="shared" ca="1" si="1302"/>
        <v>2779056.8528044708</v>
      </c>
      <c r="O1493" s="288">
        <f ca="1">(N1493-Assumptions!$C$22)/Assumptions!$C$25</f>
        <v>206.40282483615454</v>
      </c>
      <c r="P1493" s="11"/>
      <c r="Q1493" s="11"/>
      <c r="R1493" s="11"/>
      <c r="S1493" s="11"/>
      <c r="T1493" s="11"/>
    </row>
    <row r="1494" spans="1:20" ht="15.75" customHeight="1" x14ac:dyDescent="0.2">
      <c r="A1494" s="289"/>
      <c r="B1494" s="270"/>
      <c r="C1494" s="270"/>
      <c r="D1494" s="270"/>
      <c r="E1494" s="270"/>
      <c r="F1494" s="270"/>
      <c r="G1494" s="270"/>
      <c r="H1494" s="270"/>
      <c r="I1494" s="290">
        <f t="shared" ca="1" si="1299"/>
        <v>9.0225356138203913E-2</v>
      </c>
      <c r="J1494" s="290">
        <f t="shared" ca="1" si="1300"/>
        <v>4.3242115824855459E-2</v>
      </c>
      <c r="K1494" s="270">
        <f t="shared" ref="K1494:M1494" ca="1" si="1519">RAND()</f>
        <v>0.3933869571522286</v>
      </c>
      <c r="L1494" s="270">
        <f t="shared" ca="1" si="1519"/>
        <v>0.32188133157143595</v>
      </c>
      <c r="M1494" s="270">
        <f t="shared" ca="1" si="1519"/>
        <v>0.72846524972481619</v>
      </c>
      <c r="N1494" s="291">
        <f t="shared" ca="1" si="1302"/>
        <v>2401719.0278766234</v>
      </c>
      <c r="O1494" s="292">
        <f ca="1">(N1494-Assumptions!$C$22)/Assumptions!$C$25</f>
        <v>178.24328566243457</v>
      </c>
      <c r="P1494" s="11"/>
      <c r="Q1494" s="11"/>
      <c r="R1494" s="11"/>
      <c r="S1494" s="11"/>
      <c r="T1494" s="11"/>
    </row>
    <row r="1495" spans="1:20" ht="15.75" customHeight="1" x14ac:dyDescent="0.2">
      <c r="A1495" s="317"/>
      <c r="B1495" s="264"/>
      <c r="C1495" s="264"/>
      <c r="D1495" s="264"/>
      <c r="E1495" s="264"/>
      <c r="F1495" s="264"/>
      <c r="G1495" s="264"/>
      <c r="H1495" s="264"/>
      <c r="I1495" s="286">
        <f t="shared" ca="1" si="1299"/>
        <v>0.11769282693144539</v>
      </c>
      <c r="J1495" s="286">
        <f t="shared" ca="1" si="1300"/>
        <v>5.4261019667637495E-2</v>
      </c>
      <c r="K1495" s="264">
        <f t="shared" ref="K1495:M1495" ca="1" si="1520">RAND()</f>
        <v>7.9093398120688607E-2</v>
      </c>
      <c r="L1495" s="264">
        <f t="shared" ca="1" si="1520"/>
        <v>2.8067522526050714E-2</v>
      </c>
      <c r="M1495" s="264">
        <f t="shared" ca="1" si="1520"/>
        <v>0.87119390134847641</v>
      </c>
      <c r="N1495" s="287">
        <f t="shared" ca="1" si="1302"/>
        <v>276536.15033399535</v>
      </c>
      <c r="O1495" s="288">
        <f ca="1">(N1495-Assumptions!$C$22)/Assumptions!$C$25</f>
        <v>19.647548532387713</v>
      </c>
      <c r="P1495" s="11"/>
      <c r="Q1495" s="11"/>
      <c r="R1495" s="11"/>
      <c r="S1495" s="11"/>
      <c r="T1495" s="11"/>
    </row>
    <row r="1496" spans="1:20" ht="15.75" customHeight="1" x14ac:dyDescent="0.2">
      <c r="A1496" s="289"/>
      <c r="B1496" s="270"/>
      <c r="C1496" s="270"/>
      <c r="D1496" s="270"/>
      <c r="E1496" s="270"/>
      <c r="F1496" s="270"/>
      <c r="G1496" s="270"/>
      <c r="H1496" s="270"/>
      <c r="I1496" s="290">
        <f t="shared" ca="1" si="1299"/>
        <v>9.3475208841246563E-2</v>
      </c>
      <c r="J1496" s="290">
        <f t="shared" ca="1" si="1300"/>
        <v>4.3031887052231918E-2</v>
      </c>
      <c r="K1496" s="270">
        <f t="shared" ref="K1496:M1496" ca="1" si="1521">RAND()</f>
        <v>0.89483370194117995</v>
      </c>
      <c r="L1496" s="270">
        <f t="shared" ca="1" si="1521"/>
        <v>4.4696283578313567E-2</v>
      </c>
      <c r="M1496" s="270">
        <f t="shared" ca="1" si="1521"/>
        <v>0.29869173785641256</v>
      </c>
      <c r="N1496" s="291">
        <f t="shared" ca="1" si="1302"/>
        <v>3831921.4457711661</v>
      </c>
      <c r="O1496" s="292">
        <f ca="1">(N1496-Assumptions!$C$22)/Assumptions!$C$25</f>
        <v>284.97480938590792</v>
      </c>
      <c r="P1496" s="11"/>
      <c r="Q1496" s="11"/>
      <c r="R1496" s="11"/>
      <c r="S1496" s="11"/>
      <c r="T1496" s="11"/>
    </row>
    <row r="1497" spans="1:20" ht="15.75" customHeight="1" x14ac:dyDescent="0.2">
      <c r="A1497" s="317"/>
      <c r="B1497" s="264"/>
      <c r="C1497" s="264"/>
      <c r="D1497" s="264"/>
      <c r="E1497" s="264"/>
      <c r="F1497" s="264"/>
      <c r="G1497" s="264"/>
      <c r="H1497" s="264"/>
      <c r="I1497" s="286">
        <f t="shared" ca="1" si="1299"/>
        <v>6.3270865965837517E-2</v>
      </c>
      <c r="J1497" s="286">
        <f t="shared" ca="1" si="1300"/>
        <v>3.4667107341363981E-2</v>
      </c>
      <c r="K1497" s="264">
        <f t="shared" ref="K1497:M1497" ca="1" si="1522">RAND()</f>
        <v>0.91595308091133043</v>
      </c>
      <c r="L1497" s="264">
        <f t="shared" ca="1" si="1522"/>
        <v>0.2399238167751131</v>
      </c>
      <c r="M1497" s="264">
        <f t="shared" ca="1" si="1522"/>
        <v>0.14824950460629782</v>
      </c>
      <c r="N1497" s="287">
        <f t="shared" ca="1" si="1302"/>
        <v>6757672.9721763562</v>
      </c>
      <c r="O1497" s="288">
        <f ca="1">(N1497-Assumptions!$C$22)/Assumptions!$C$25</f>
        <v>503.31447553554898</v>
      </c>
      <c r="P1497" s="11"/>
      <c r="Q1497" s="11"/>
      <c r="R1497" s="11"/>
      <c r="S1497" s="11"/>
      <c r="T1497" s="11"/>
    </row>
    <row r="1498" spans="1:20" ht="15.75" customHeight="1" x14ac:dyDescent="0.2">
      <c r="A1498" s="289"/>
      <c r="B1498" s="270"/>
      <c r="C1498" s="270"/>
      <c r="D1498" s="270"/>
      <c r="E1498" s="270"/>
      <c r="F1498" s="270"/>
      <c r="G1498" s="270"/>
      <c r="H1498" s="270"/>
      <c r="I1498" s="290">
        <f t="shared" ca="1" si="1299"/>
        <v>6.7063812615005255E-2</v>
      </c>
      <c r="J1498" s="290">
        <f t="shared" ca="1" si="1300"/>
        <v>5.4254203886493248E-2</v>
      </c>
      <c r="K1498" s="270">
        <f t="shared" ref="K1498:M1498" ca="1" si="1523">RAND()</f>
        <v>0.74345400535329709</v>
      </c>
      <c r="L1498" s="270">
        <f t="shared" ca="1" si="1523"/>
        <v>0.96513434982746638</v>
      </c>
      <c r="M1498" s="270">
        <f t="shared" ca="1" si="1523"/>
        <v>0.24680891788701853</v>
      </c>
      <c r="N1498" s="291">
        <f t="shared" ca="1" si="1302"/>
        <v>5648989.8218359249</v>
      </c>
      <c r="O1498" s="292">
        <f ca="1">(N1498-Assumptions!$C$22)/Assumptions!$C$25</f>
        <v>420.57692700268097</v>
      </c>
      <c r="P1498" s="11"/>
      <c r="Q1498" s="11"/>
      <c r="R1498" s="11"/>
      <c r="S1498" s="11"/>
      <c r="T1498" s="11"/>
    </row>
    <row r="1499" spans="1:20" ht="15.75" customHeight="1" x14ac:dyDescent="0.2">
      <c r="A1499" s="317"/>
      <c r="B1499" s="264"/>
      <c r="C1499" s="264"/>
      <c r="D1499" s="264"/>
      <c r="E1499" s="264"/>
      <c r="F1499" s="264"/>
      <c r="G1499" s="264"/>
      <c r="H1499" s="264"/>
      <c r="I1499" s="286">
        <f t="shared" ca="1" si="1299"/>
        <v>9.2162887574056745E-2</v>
      </c>
      <c r="J1499" s="286">
        <f t="shared" ca="1" si="1300"/>
        <v>4.502406006970993E-2</v>
      </c>
      <c r="K1499" s="264">
        <f t="shared" ref="K1499:M1499" ca="1" si="1524">RAND()</f>
        <v>0.64042943839287336</v>
      </c>
      <c r="L1499" s="264">
        <f t="shared" ca="1" si="1524"/>
        <v>0.50308443154067606</v>
      </c>
      <c r="M1499" s="264">
        <f t="shared" ca="1" si="1524"/>
        <v>0.81214928039515244</v>
      </c>
      <c r="N1499" s="287">
        <f t="shared" ca="1" si="1302"/>
        <v>2393791.8744683177</v>
      </c>
      <c r="O1499" s="288">
        <f ca="1">(N1499-Assumptions!$C$22)/Assumptions!$C$25</f>
        <v>177.65170704987446</v>
      </c>
      <c r="P1499" s="11"/>
      <c r="Q1499" s="11"/>
      <c r="R1499" s="11"/>
      <c r="S1499" s="11"/>
      <c r="T1499" s="11"/>
    </row>
    <row r="1500" spans="1:20" ht="15.75" customHeight="1" x14ac:dyDescent="0.2">
      <c r="A1500" s="289"/>
      <c r="B1500" s="270"/>
      <c r="C1500" s="270"/>
      <c r="D1500" s="270"/>
      <c r="E1500" s="270"/>
      <c r="F1500" s="270"/>
      <c r="G1500" s="270"/>
      <c r="H1500" s="270"/>
      <c r="I1500" s="290">
        <f t="shared" ca="1" si="1299"/>
        <v>0.10086491934409073</v>
      </c>
      <c r="J1500" s="290">
        <f t="shared" ca="1" si="1300"/>
        <v>4.238363318093509E-2</v>
      </c>
      <c r="K1500" s="270">
        <f t="shared" ref="K1500:M1500" ca="1" si="1525">RAND()</f>
        <v>0.65235611865306764</v>
      </c>
      <c r="L1500" s="270">
        <f t="shared" ca="1" si="1525"/>
        <v>0.15082218990886642</v>
      </c>
      <c r="M1500" s="270">
        <f t="shared" ca="1" si="1525"/>
        <v>0.15752729943762056</v>
      </c>
      <c r="N1500" s="291">
        <f t="shared" ca="1" si="1302"/>
        <v>1523460.2831847335</v>
      </c>
      <c r="O1500" s="292">
        <f ca="1">(N1500-Assumptions!$C$22)/Assumptions!$C$25</f>
        <v>112.70158829736818</v>
      </c>
      <c r="P1500" s="11"/>
      <c r="Q1500" s="11"/>
      <c r="R1500" s="11"/>
      <c r="S1500" s="11"/>
      <c r="T1500" s="11"/>
    </row>
    <row r="1501" spans="1:20" ht="15.75" customHeight="1" x14ac:dyDescent="0.2">
      <c r="A1501" s="317"/>
      <c r="B1501" s="264"/>
      <c r="C1501" s="264"/>
      <c r="D1501" s="264"/>
      <c r="E1501" s="264"/>
      <c r="F1501" s="264"/>
      <c r="G1501" s="264"/>
      <c r="H1501" s="264"/>
      <c r="I1501" s="286">
        <f t="shared" ca="1" si="1299"/>
        <v>9.2977221225830575E-2</v>
      </c>
      <c r="J1501" s="286">
        <f t="shared" ca="1" si="1300"/>
        <v>4.4237179441856268E-2</v>
      </c>
      <c r="K1501" s="264">
        <f t="shared" ref="K1501:M1501" ca="1" si="1526">RAND()</f>
        <v>0.52084117291997845</v>
      </c>
      <c r="L1501" s="264">
        <f t="shared" ca="1" si="1526"/>
        <v>0.69283461895433052</v>
      </c>
      <c r="M1501" s="264">
        <f t="shared" ca="1" si="1526"/>
        <v>0.54728723051800543</v>
      </c>
      <c r="N1501" s="287">
        <f t="shared" ca="1" si="1302"/>
        <v>2290122.5643585641</v>
      </c>
      <c r="O1501" s="288">
        <f ca="1">(N1501-Assumptions!$C$22)/Assumptions!$C$25</f>
        <v>169.91519137004209</v>
      </c>
      <c r="P1501" s="11"/>
      <c r="Q1501" s="11"/>
      <c r="R1501" s="11"/>
      <c r="S1501" s="11"/>
      <c r="T1501" s="11"/>
    </row>
    <row r="1502" spans="1:20" ht="15.75" customHeight="1" x14ac:dyDescent="0.2">
      <c r="A1502" s="289"/>
      <c r="B1502" s="270"/>
      <c r="C1502" s="270"/>
      <c r="D1502" s="270"/>
      <c r="E1502" s="270"/>
      <c r="F1502" s="270"/>
      <c r="G1502" s="270"/>
      <c r="H1502" s="270"/>
      <c r="I1502" s="290">
        <f t="shared" ca="1" si="1299"/>
        <v>0.11140992472909665</v>
      </c>
      <c r="J1502" s="290">
        <f t="shared" ca="1" si="1300"/>
        <v>5.5E-2</v>
      </c>
      <c r="K1502" s="270">
        <f t="shared" ref="K1502:M1502" ca="1" si="1527">RAND()</f>
        <v>0.84818077904569156</v>
      </c>
      <c r="L1502" s="270">
        <f t="shared" ca="1" si="1527"/>
        <v>0.20799695508385307</v>
      </c>
      <c r="M1502" s="270">
        <f t="shared" ca="1" si="1527"/>
        <v>0.86962944057203773</v>
      </c>
      <c r="N1502" s="291">
        <f t="shared" ca="1" si="1302"/>
        <v>3448235.7540452327</v>
      </c>
      <c r="O1502" s="292">
        <f ca="1">(N1502-Assumptions!$C$22)/Assumptions!$C$25</f>
        <v>256.34154880934574</v>
      </c>
      <c r="P1502" s="11"/>
      <c r="Q1502" s="11"/>
      <c r="R1502" s="11"/>
      <c r="S1502" s="11"/>
      <c r="T1502" s="11"/>
    </row>
    <row r="1503" spans="1:20" ht="15.75" customHeight="1" x14ac:dyDescent="0.2">
      <c r="A1503" s="317"/>
      <c r="B1503" s="264"/>
      <c r="C1503" s="264"/>
      <c r="D1503" s="264"/>
      <c r="E1503" s="264"/>
      <c r="F1503" s="264"/>
      <c r="G1503" s="264"/>
      <c r="H1503" s="264"/>
      <c r="I1503" s="286">
        <f t="shared" ca="1" si="1299"/>
        <v>8.2460882784821596E-2</v>
      </c>
      <c r="J1503" s="286">
        <f t="shared" ca="1" si="1300"/>
        <v>3.3216604736937272E-2</v>
      </c>
      <c r="K1503" s="264">
        <f t="shared" ref="K1503:M1503" ca="1" si="1528">RAND()</f>
        <v>0.15805293430951728</v>
      </c>
      <c r="L1503" s="264">
        <f t="shared" ca="1" si="1528"/>
        <v>0.4421696892794188</v>
      </c>
      <c r="M1503" s="264">
        <f t="shared" ca="1" si="1528"/>
        <v>0.33453707719774906</v>
      </c>
      <c r="N1503" s="287">
        <f t="shared" ca="1" si="1302"/>
        <v>788884.90709938388</v>
      </c>
      <c r="O1503" s="288">
        <f ca="1">(N1503-Assumptions!$C$22)/Assumptions!$C$25</f>
        <v>57.882530380551039</v>
      </c>
      <c r="P1503" s="11"/>
      <c r="Q1503" s="11"/>
      <c r="R1503" s="11"/>
      <c r="S1503" s="11"/>
      <c r="T1503" s="11"/>
    </row>
    <row r="1504" spans="1:20" ht="15.75" customHeight="1" x14ac:dyDescent="0.2">
      <c r="A1504" s="289"/>
      <c r="B1504" s="270"/>
      <c r="C1504" s="270"/>
      <c r="D1504" s="270"/>
      <c r="E1504" s="270"/>
      <c r="F1504" s="270"/>
      <c r="G1504" s="270"/>
      <c r="H1504" s="270"/>
      <c r="I1504" s="290">
        <f t="shared" ca="1" si="1299"/>
        <v>6.0112857358464417E-2</v>
      </c>
      <c r="J1504" s="290">
        <f t="shared" ca="1" si="1300"/>
        <v>3.4898440382773448E-2</v>
      </c>
      <c r="K1504" s="270">
        <f t="shared" ref="K1504:M1504" ca="1" si="1529">RAND()</f>
        <v>0.98774538664490896</v>
      </c>
      <c r="L1504" s="270">
        <f t="shared" ca="1" si="1529"/>
        <v>0.2413426477821653</v>
      </c>
      <c r="M1504" s="270">
        <f t="shared" ca="1" si="1529"/>
        <v>0.58741020859892734</v>
      </c>
      <c r="N1504" s="291">
        <f t="shared" ca="1" si="1302"/>
        <v>7666044.6579278549</v>
      </c>
      <c r="O1504" s="292">
        <f ca="1">(N1504-Assumptions!$C$22)/Assumptions!$C$25</f>
        <v>571.10340730804887</v>
      </c>
      <c r="P1504" s="11"/>
      <c r="Q1504" s="11"/>
      <c r="R1504" s="11"/>
      <c r="S1504" s="11"/>
      <c r="T1504" s="11"/>
    </row>
    <row r="1505" spans="1:20" ht="15.75" customHeight="1" x14ac:dyDescent="0.2">
      <c r="A1505" s="317"/>
      <c r="B1505" s="264"/>
      <c r="C1505" s="264"/>
      <c r="D1505" s="264"/>
      <c r="E1505" s="264"/>
      <c r="F1505" s="264"/>
      <c r="G1505" s="264"/>
      <c r="H1505" s="264"/>
      <c r="I1505" s="286">
        <f t="shared" ca="1" si="1299"/>
        <v>0.10319712567242742</v>
      </c>
      <c r="J1505" s="286">
        <f t="shared" ca="1" si="1300"/>
        <v>2.471412461079936E-2</v>
      </c>
      <c r="K1505" s="264">
        <f t="shared" ref="K1505:M1505" ca="1" si="1530">RAND()</f>
        <v>0.74603155282503275</v>
      </c>
      <c r="L1505" s="264">
        <f t="shared" ca="1" si="1530"/>
        <v>0.71119001501153722</v>
      </c>
      <c r="M1505" s="264">
        <f t="shared" ca="1" si="1530"/>
        <v>0.49191342042698127</v>
      </c>
      <c r="N1505" s="287">
        <f t="shared" ca="1" si="1302"/>
        <v>1422227.3354405712</v>
      </c>
      <c r="O1505" s="288">
        <f ca="1">(N1505-Assumptions!$C$22)/Assumptions!$C$25</f>
        <v>105.14689070452023</v>
      </c>
      <c r="P1505" s="11"/>
      <c r="Q1505" s="11"/>
      <c r="R1505" s="11"/>
      <c r="S1505" s="11"/>
      <c r="T1505" s="11"/>
    </row>
    <row r="1506" spans="1:20" ht="15.75" customHeight="1" x14ac:dyDescent="0.2">
      <c r="A1506" s="289"/>
      <c r="B1506" s="270"/>
      <c r="C1506" s="270"/>
      <c r="D1506" s="270"/>
      <c r="E1506" s="270"/>
      <c r="F1506" s="270"/>
      <c r="G1506" s="270"/>
      <c r="H1506" s="270"/>
      <c r="I1506" s="290">
        <f t="shared" ca="1" si="1299"/>
        <v>8.278235345444096E-2</v>
      </c>
      <c r="J1506" s="290">
        <f t="shared" ca="1" si="1300"/>
        <v>4.3636050516589572E-2</v>
      </c>
      <c r="K1506" s="270">
        <f t="shared" ref="K1506:M1506" ca="1" si="1531">RAND()</f>
        <v>0.74635396599867909</v>
      </c>
      <c r="L1506" s="270">
        <f t="shared" ca="1" si="1531"/>
        <v>0.39672112046513419</v>
      </c>
      <c r="M1506" s="270">
        <f t="shared" ca="1" si="1531"/>
        <v>0.70533644631216996</v>
      </c>
      <c r="N1506" s="291">
        <f t="shared" ca="1" si="1302"/>
        <v>2882533.8226962201</v>
      </c>
      <c r="O1506" s="292">
        <f ca="1">(N1506-Assumptions!$C$22)/Assumptions!$C$25</f>
        <v>214.12498676837464</v>
      </c>
      <c r="P1506" s="11"/>
      <c r="Q1506" s="11"/>
      <c r="R1506" s="11"/>
      <c r="S1506" s="11"/>
      <c r="T1506" s="11"/>
    </row>
    <row r="1507" spans="1:20" ht="15.75" customHeight="1" x14ac:dyDescent="0.2">
      <c r="A1507" s="317"/>
      <c r="B1507" s="264"/>
      <c r="C1507" s="264"/>
      <c r="D1507" s="264"/>
      <c r="E1507" s="264"/>
      <c r="F1507" s="264"/>
      <c r="G1507" s="264"/>
      <c r="H1507" s="264"/>
      <c r="I1507" s="286">
        <f t="shared" ca="1" si="1299"/>
        <v>0.11146178657895509</v>
      </c>
      <c r="J1507" s="286">
        <f t="shared" ca="1" si="1300"/>
        <v>4.9504165058710338E-2</v>
      </c>
      <c r="K1507" s="264">
        <f t="shared" ref="K1507:M1507" ca="1" si="1532">RAND()</f>
        <v>0.21213997518117211</v>
      </c>
      <c r="L1507" s="264">
        <f t="shared" ca="1" si="1532"/>
        <v>0.51319077843854244</v>
      </c>
      <c r="M1507" s="264">
        <f t="shared" ca="1" si="1532"/>
        <v>0.21528246207090118</v>
      </c>
      <c r="N1507" s="287">
        <f t="shared" ca="1" si="1302"/>
        <v>1801564.7911982317</v>
      </c>
      <c r="O1507" s="288">
        <f ca="1">(N1507-Assumptions!$C$22)/Assumptions!$C$25</f>
        <v>133.45565605956952</v>
      </c>
      <c r="P1507" s="11"/>
      <c r="Q1507" s="11"/>
      <c r="R1507" s="11"/>
      <c r="S1507" s="11"/>
      <c r="T1507" s="11"/>
    </row>
    <row r="1508" spans="1:20" ht="15.75" customHeight="1" x14ac:dyDescent="0.2">
      <c r="A1508" s="289"/>
      <c r="B1508" s="270"/>
      <c r="C1508" s="270"/>
      <c r="D1508" s="270"/>
      <c r="E1508" s="270"/>
      <c r="F1508" s="270"/>
      <c r="G1508" s="270"/>
      <c r="H1508" s="270"/>
      <c r="I1508" s="290">
        <f t="shared" ca="1" si="1299"/>
        <v>0.06</v>
      </c>
      <c r="J1508" s="290">
        <f t="shared" ca="1" si="1300"/>
        <v>3.144608595150581E-2</v>
      </c>
      <c r="K1508" s="270">
        <f t="shared" ref="K1508:M1508" ca="1" si="1533">RAND()</f>
        <v>0.39196059860903321</v>
      </c>
      <c r="L1508" s="270">
        <f t="shared" ca="1" si="1533"/>
        <v>0.22286272789145034</v>
      </c>
      <c r="M1508" s="270">
        <f t="shared" ca="1" si="1533"/>
        <v>0.75620887142546589</v>
      </c>
      <c r="N1508" s="291">
        <f t="shared" ca="1" si="1302"/>
        <v>3162921.5315404898</v>
      </c>
      <c r="O1508" s="292">
        <f ca="1">(N1508-Assumptions!$C$22)/Assumptions!$C$25</f>
        <v>235.04944265227536</v>
      </c>
      <c r="P1508" s="11"/>
      <c r="Q1508" s="11"/>
      <c r="R1508" s="11"/>
      <c r="S1508" s="11"/>
      <c r="T1508" s="11"/>
    </row>
    <row r="1509" spans="1:20" ht="15.75" customHeight="1" x14ac:dyDescent="0.2">
      <c r="A1509" s="317"/>
      <c r="B1509" s="264"/>
      <c r="C1509" s="264"/>
      <c r="D1509" s="264"/>
      <c r="E1509" s="264"/>
      <c r="F1509" s="264"/>
      <c r="G1509" s="264"/>
      <c r="H1509" s="264"/>
      <c r="I1509" s="286">
        <f t="shared" ca="1" si="1299"/>
        <v>7.1720303827268822E-2</v>
      </c>
      <c r="J1509" s="286">
        <f t="shared" ca="1" si="1300"/>
        <v>4.6326549374888247E-2</v>
      </c>
      <c r="K1509" s="264">
        <f t="shared" ref="K1509:M1509" ca="1" si="1534">RAND()</f>
        <v>0.92955523911126137</v>
      </c>
      <c r="L1509" s="264">
        <f t="shared" ca="1" si="1534"/>
        <v>0.55895349256306792</v>
      </c>
      <c r="M1509" s="264">
        <f t="shared" ca="1" si="1534"/>
        <v>0.76083731628773932</v>
      </c>
      <c r="N1509" s="287">
        <f t="shared" ca="1" si="1302"/>
        <v>8547041.4561583195</v>
      </c>
      <c r="O1509" s="288">
        <f ca="1">(N1509-Assumptions!$C$22)/Assumptions!$C$25</f>
        <v>636.84943702674025</v>
      </c>
      <c r="P1509" s="11"/>
      <c r="Q1509" s="11"/>
      <c r="R1509" s="11"/>
      <c r="S1509" s="11"/>
      <c r="T1509" s="11"/>
    </row>
    <row r="1510" spans="1:20" ht="15.75" customHeight="1" x14ac:dyDescent="0.2">
      <c r="A1510" s="289"/>
      <c r="B1510" s="270"/>
      <c r="C1510" s="270"/>
      <c r="D1510" s="270"/>
      <c r="E1510" s="270"/>
      <c r="F1510" s="270"/>
      <c r="G1510" s="270"/>
      <c r="H1510" s="270"/>
      <c r="I1510" s="290">
        <f t="shared" ca="1" si="1299"/>
        <v>7.6468672619904213E-2</v>
      </c>
      <c r="J1510" s="290">
        <f t="shared" ca="1" si="1300"/>
        <v>3.1656973396003006E-2</v>
      </c>
      <c r="K1510" s="270">
        <f t="shared" ref="K1510:M1510" ca="1" si="1535">RAND()</f>
        <v>0.63408913405533451</v>
      </c>
      <c r="L1510" s="270">
        <f t="shared" ca="1" si="1535"/>
        <v>0.4606384568319225</v>
      </c>
      <c r="M1510" s="270">
        <f t="shared" ca="1" si="1535"/>
        <v>6.8786555333764099E-2</v>
      </c>
      <c r="N1510" s="291">
        <f t="shared" ca="1" si="1302"/>
        <v>2490882.3233760283</v>
      </c>
      <c r="O1510" s="292">
        <f ca="1">(N1510-Assumptions!$C$22)/Assumptions!$C$25</f>
        <v>184.89726293850958</v>
      </c>
      <c r="P1510" s="11"/>
      <c r="Q1510" s="11"/>
      <c r="R1510" s="11"/>
      <c r="S1510" s="11"/>
      <c r="T1510" s="11"/>
    </row>
    <row r="1511" spans="1:20" ht="15.75" customHeight="1" x14ac:dyDescent="0.2">
      <c r="A1511" s="317"/>
      <c r="B1511" s="264"/>
      <c r="C1511" s="264"/>
      <c r="D1511" s="264"/>
      <c r="E1511" s="264"/>
      <c r="F1511" s="264"/>
      <c r="G1511" s="264"/>
      <c r="H1511" s="264"/>
      <c r="I1511" s="286">
        <f t="shared" ca="1" si="1299"/>
        <v>9.619098079609921E-2</v>
      </c>
      <c r="J1511" s="286">
        <f t="shared" ca="1" si="1300"/>
        <v>3.649373481963103E-2</v>
      </c>
      <c r="K1511" s="264">
        <f t="shared" ref="K1511:M1511" ca="1" si="1536">RAND()</f>
        <v>3.7498624044472462E-2</v>
      </c>
      <c r="L1511" s="264">
        <f t="shared" ca="1" si="1536"/>
        <v>0.20644913984617508</v>
      </c>
      <c r="M1511" s="264">
        <f t="shared" ca="1" si="1536"/>
        <v>0.19176487178293411</v>
      </c>
      <c r="N1511" s="287">
        <f t="shared" ca="1" si="1302"/>
        <v>273401.47351663082</v>
      </c>
      <c r="O1511" s="288">
        <f ca="1">(N1511-Assumptions!$C$22)/Assumptions!$C$25</f>
        <v>19.413617426614241</v>
      </c>
      <c r="P1511" s="11"/>
      <c r="Q1511" s="11"/>
      <c r="R1511" s="11"/>
      <c r="S1511" s="11"/>
      <c r="T1511" s="11"/>
    </row>
    <row r="1512" spans="1:20" ht="15.75" customHeight="1" x14ac:dyDescent="0.2">
      <c r="A1512" s="289"/>
      <c r="B1512" s="270"/>
      <c r="C1512" s="270"/>
      <c r="D1512" s="270"/>
      <c r="E1512" s="270"/>
      <c r="F1512" s="270"/>
      <c r="G1512" s="270"/>
      <c r="H1512" s="270"/>
      <c r="I1512" s="290">
        <f t="shared" ca="1" si="1299"/>
        <v>0.11637271801474441</v>
      </c>
      <c r="J1512" s="290">
        <f t="shared" ca="1" si="1300"/>
        <v>0.02</v>
      </c>
      <c r="K1512" s="270">
        <f t="shared" ref="K1512:M1512" ca="1" si="1537">RAND()</f>
        <v>4.4253144115003584E-2</v>
      </c>
      <c r="L1512" s="270">
        <f t="shared" ca="1" si="1537"/>
        <v>0.96228839147038381</v>
      </c>
      <c r="M1512" s="270">
        <f t="shared" ca="1" si="1537"/>
        <v>0.6287871371903283</v>
      </c>
      <c r="N1512" s="291">
        <f t="shared" ca="1" si="1302"/>
        <v>722943.35981653689</v>
      </c>
      <c r="O1512" s="292">
        <f ca="1">(N1512-Assumptions!$C$22)/Assumptions!$C$25</f>
        <v>52.961519389293798</v>
      </c>
      <c r="P1512" s="11"/>
      <c r="Q1512" s="11"/>
      <c r="R1512" s="11"/>
      <c r="S1512" s="11"/>
      <c r="T1512" s="11"/>
    </row>
    <row r="1513" spans="1:20" ht="15.75" customHeight="1" x14ac:dyDescent="0.2">
      <c r="A1513" s="317"/>
      <c r="B1513" s="264"/>
      <c r="C1513" s="264"/>
      <c r="D1513" s="264"/>
      <c r="E1513" s="264"/>
      <c r="F1513" s="264"/>
      <c r="G1513" s="264"/>
      <c r="H1513" s="264"/>
      <c r="I1513" s="286">
        <f t="shared" ca="1" si="1299"/>
        <v>6.7157218712420794E-2</v>
      </c>
      <c r="J1513" s="286">
        <f t="shared" ca="1" si="1300"/>
        <v>3.7966794714933728E-2</v>
      </c>
      <c r="K1513" s="264">
        <f t="shared" ref="K1513:M1513" ca="1" si="1538">RAND()</f>
        <v>0.12742981129054776</v>
      </c>
      <c r="L1513" s="264">
        <f t="shared" ca="1" si="1538"/>
        <v>0.6320863750840755</v>
      </c>
      <c r="M1513" s="264">
        <f t="shared" ca="1" si="1538"/>
        <v>0.32213762527444467</v>
      </c>
      <c r="N1513" s="287">
        <f t="shared" ca="1" si="1302"/>
        <v>1330849.7237424776</v>
      </c>
      <c r="O1513" s="288">
        <f ca="1">(N1513-Assumptions!$C$22)/Assumptions!$C$25</f>
        <v>98.327665950931163</v>
      </c>
      <c r="P1513" s="11"/>
      <c r="Q1513" s="11"/>
      <c r="R1513" s="11"/>
      <c r="S1513" s="11"/>
      <c r="T1513" s="11"/>
    </row>
    <row r="1514" spans="1:20" ht="15.75" customHeight="1" x14ac:dyDescent="0.2">
      <c r="A1514" s="289"/>
      <c r="B1514" s="270"/>
      <c r="C1514" s="270"/>
      <c r="D1514" s="270"/>
      <c r="E1514" s="270"/>
      <c r="F1514" s="270"/>
      <c r="G1514" s="270"/>
      <c r="H1514" s="270"/>
      <c r="I1514" s="290">
        <f t="shared" ca="1" si="1299"/>
        <v>9.4125806060327874E-2</v>
      </c>
      <c r="J1514" s="290">
        <f t="shared" ca="1" si="1300"/>
        <v>3.7506894327877946E-2</v>
      </c>
      <c r="K1514" s="270">
        <f t="shared" ref="K1514:M1514" ca="1" si="1539">RAND()</f>
        <v>0.47183696940662123</v>
      </c>
      <c r="L1514" s="270">
        <f t="shared" ca="1" si="1539"/>
        <v>0.59119409802578471</v>
      </c>
      <c r="M1514" s="270">
        <f t="shared" ca="1" si="1539"/>
        <v>0.41408998154335797</v>
      </c>
      <c r="N1514" s="291">
        <f t="shared" ca="1" si="1302"/>
        <v>1971437.9182121542</v>
      </c>
      <c r="O1514" s="292">
        <f ca="1">(N1514-Assumptions!$C$22)/Assumptions!$C$25</f>
        <v>146.13275509045926</v>
      </c>
      <c r="P1514" s="11"/>
      <c r="Q1514" s="11"/>
      <c r="R1514" s="11"/>
      <c r="S1514" s="11"/>
      <c r="T1514" s="11"/>
    </row>
    <row r="1515" spans="1:20" ht="15.75" customHeight="1" x14ac:dyDescent="0.2">
      <c r="A1515" s="317"/>
      <c r="B1515" s="264"/>
      <c r="C1515" s="264"/>
      <c r="D1515" s="264"/>
      <c r="E1515" s="264"/>
      <c r="F1515" s="264"/>
      <c r="G1515" s="264"/>
      <c r="H1515" s="264"/>
      <c r="I1515" s="286">
        <f t="shared" ca="1" si="1299"/>
        <v>0.11513352867708426</v>
      </c>
      <c r="J1515" s="286">
        <f t="shared" ca="1" si="1300"/>
        <v>4.1751943871868896E-2</v>
      </c>
      <c r="K1515" s="264">
        <f t="shared" ref="K1515:M1515" ca="1" si="1540">RAND()</f>
        <v>0.12861423642570224</v>
      </c>
      <c r="L1515" s="264">
        <f t="shared" ca="1" si="1540"/>
        <v>0.20045653139397146</v>
      </c>
      <c r="M1515" s="264">
        <f t="shared" ca="1" si="1540"/>
        <v>0.50785167153483002</v>
      </c>
      <c r="N1515" s="287">
        <f t="shared" ca="1" si="1302"/>
        <v>222417.04179835555</v>
      </c>
      <c r="O1515" s="288">
        <f ca="1">(N1515-Assumptions!$C$22)/Assumptions!$C$25</f>
        <v>15.608809089429519</v>
      </c>
      <c r="P1515" s="11"/>
      <c r="Q1515" s="11"/>
      <c r="R1515" s="11"/>
      <c r="S1515" s="11"/>
      <c r="T1515" s="11"/>
    </row>
    <row r="1516" spans="1:20" ht="15.75" customHeight="1" x14ac:dyDescent="0.2">
      <c r="A1516" s="289"/>
      <c r="B1516" s="270"/>
      <c r="C1516" s="270"/>
      <c r="D1516" s="270"/>
      <c r="E1516" s="270"/>
      <c r="F1516" s="270"/>
      <c r="G1516" s="270"/>
      <c r="H1516" s="270"/>
      <c r="I1516" s="290">
        <f t="shared" ca="1" si="1299"/>
        <v>9.7258905802806037E-2</v>
      </c>
      <c r="J1516" s="290">
        <f t="shared" ca="1" si="1300"/>
        <v>2.9821107353465562E-2</v>
      </c>
      <c r="K1516" s="270">
        <f t="shared" ref="K1516:M1516" ca="1" si="1541">RAND()</f>
        <v>6.3505878040180708E-2</v>
      </c>
      <c r="L1516" s="270">
        <f t="shared" ca="1" si="1541"/>
        <v>0.31343327179444858</v>
      </c>
      <c r="M1516" s="270">
        <f t="shared" ca="1" si="1541"/>
        <v>0.77275136021776136</v>
      </c>
      <c r="N1516" s="291">
        <f t="shared" ca="1" si="1302"/>
        <v>594146.62709801947</v>
      </c>
      <c r="O1516" s="292">
        <f ca="1">(N1516-Assumptions!$C$22)/Assumptions!$C$25</f>
        <v>43.349822917762644</v>
      </c>
      <c r="P1516" s="11"/>
      <c r="Q1516" s="11"/>
      <c r="R1516" s="11"/>
      <c r="S1516" s="11"/>
      <c r="T1516" s="11"/>
    </row>
    <row r="1517" spans="1:20" ht="15.75" customHeight="1" x14ac:dyDescent="0.2">
      <c r="A1517" s="317"/>
      <c r="B1517" s="264"/>
      <c r="C1517" s="264"/>
      <c r="D1517" s="264"/>
      <c r="E1517" s="264"/>
      <c r="F1517" s="264"/>
      <c r="G1517" s="264"/>
      <c r="H1517" s="264"/>
      <c r="I1517" s="286">
        <f t="shared" ca="1" si="1299"/>
        <v>9.7012426856104478E-2</v>
      </c>
      <c r="J1517" s="286">
        <f t="shared" ca="1" si="1300"/>
        <v>4.7906135568055841E-2</v>
      </c>
      <c r="K1517" s="264">
        <f t="shared" ref="K1517:M1517" ca="1" si="1542">RAND()</f>
        <v>0.23235265259680049</v>
      </c>
      <c r="L1517" s="264">
        <f t="shared" ca="1" si="1542"/>
        <v>0.71743727331703233</v>
      </c>
      <c r="M1517" s="264">
        <f t="shared" ca="1" si="1542"/>
        <v>0.70407242691546801</v>
      </c>
      <c r="N1517" s="287">
        <f t="shared" ca="1" si="1302"/>
        <v>2297883.6171920784</v>
      </c>
      <c r="O1517" s="288">
        <f ca="1">(N1517-Assumptions!$C$22)/Assumptions!$C$25</f>
        <v>170.49437441731928</v>
      </c>
      <c r="P1517" s="11"/>
      <c r="Q1517" s="11"/>
      <c r="R1517" s="11"/>
      <c r="S1517" s="11"/>
      <c r="T1517" s="11"/>
    </row>
    <row r="1518" spans="1:20" ht="15.75" customHeight="1" x14ac:dyDescent="0.2">
      <c r="A1518" s="289"/>
      <c r="B1518" s="270"/>
      <c r="C1518" s="270"/>
      <c r="D1518" s="270"/>
      <c r="E1518" s="270"/>
      <c r="F1518" s="270"/>
      <c r="G1518" s="270"/>
      <c r="H1518" s="270"/>
      <c r="I1518" s="290">
        <f t="shared" ca="1" si="1299"/>
        <v>6.3907195144525267E-2</v>
      </c>
      <c r="J1518" s="290">
        <f t="shared" ca="1" si="1300"/>
        <v>3.753210924657939E-2</v>
      </c>
      <c r="K1518" s="270">
        <f t="shared" ref="K1518:M1518" ca="1" si="1543">RAND()</f>
        <v>0.69988825627367945</v>
      </c>
      <c r="L1518" s="270">
        <f t="shared" ca="1" si="1543"/>
        <v>0.45696080151076168</v>
      </c>
      <c r="M1518" s="270">
        <f t="shared" ca="1" si="1543"/>
        <v>0.37249754503781773</v>
      </c>
      <c r="N1518" s="291">
        <f t="shared" ca="1" si="1302"/>
        <v>4232049.514801844</v>
      </c>
      <c r="O1518" s="292">
        <f ca="1">(N1518-Assumptions!$C$22)/Assumptions!$C$25</f>
        <v>314.83511304491373</v>
      </c>
      <c r="P1518" s="11"/>
      <c r="Q1518" s="11"/>
      <c r="R1518" s="11"/>
      <c r="S1518" s="11"/>
      <c r="T1518" s="11"/>
    </row>
    <row r="1519" spans="1:20" ht="15.75" customHeight="1" x14ac:dyDescent="0.2">
      <c r="A1519" s="317"/>
      <c r="B1519" s="264"/>
      <c r="C1519" s="264"/>
      <c r="D1519" s="264"/>
      <c r="E1519" s="264"/>
      <c r="F1519" s="264"/>
      <c r="G1519" s="264"/>
      <c r="H1519" s="264"/>
      <c r="I1519" s="286">
        <f t="shared" ca="1" si="1299"/>
        <v>8.4825253416278043E-2</v>
      </c>
      <c r="J1519" s="286">
        <f t="shared" ca="1" si="1300"/>
        <v>2.7185730218709875E-2</v>
      </c>
      <c r="K1519" s="264">
        <f t="shared" ref="K1519:M1519" ca="1" si="1544">RAND()</f>
        <v>0.17790079300589268</v>
      </c>
      <c r="L1519" s="264">
        <f t="shared" ca="1" si="1544"/>
        <v>0.91596449239539335</v>
      </c>
      <c r="M1519" s="264">
        <f t="shared" ca="1" si="1544"/>
        <v>0.29099405978775528</v>
      </c>
      <c r="N1519" s="287">
        <f t="shared" ca="1" si="1302"/>
        <v>1187590.3890979583</v>
      </c>
      <c r="O1519" s="288">
        <f ca="1">(N1519-Assumptions!$C$22)/Assumptions!$C$25</f>
        <v>87.636670828205851</v>
      </c>
      <c r="P1519" s="11"/>
      <c r="Q1519" s="11"/>
      <c r="R1519" s="11"/>
      <c r="S1519" s="11"/>
      <c r="T1519" s="11"/>
    </row>
    <row r="1520" spans="1:20" ht="15.75" customHeight="1" x14ac:dyDescent="0.2">
      <c r="A1520" s="289"/>
      <c r="B1520" s="270"/>
      <c r="C1520" s="270"/>
      <c r="D1520" s="270"/>
      <c r="E1520" s="270"/>
      <c r="F1520" s="270"/>
      <c r="G1520" s="270"/>
      <c r="H1520" s="270"/>
      <c r="I1520" s="290">
        <f t="shared" ca="1" si="1299"/>
        <v>0.10697840358823366</v>
      </c>
      <c r="J1520" s="290">
        <f t="shared" ca="1" si="1300"/>
        <v>3.1620298456686582E-2</v>
      </c>
      <c r="K1520" s="270">
        <f t="shared" ref="K1520:M1520" ca="1" si="1545">RAND()</f>
        <v>0.6337956666322998</v>
      </c>
      <c r="L1520" s="270">
        <f t="shared" ca="1" si="1545"/>
        <v>0.20424257307725902</v>
      </c>
      <c r="M1520" s="270">
        <f t="shared" ca="1" si="1545"/>
        <v>0.18251659000723253</v>
      </c>
      <c r="N1520" s="291">
        <f t="shared" ca="1" si="1302"/>
        <v>1182273.8459732216</v>
      </c>
      <c r="O1520" s="292">
        <f ca="1">(N1520-Assumptions!$C$22)/Assumptions!$C$25</f>
        <v>87.239913878598628</v>
      </c>
      <c r="P1520" s="11"/>
      <c r="Q1520" s="11"/>
      <c r="R1520" s="11"/>
      <c r="S1520" s="11"/>
      <c r="T1520" s="11"/>
    </row>
    <row r="1521" spans="1:20" ht="15.75" customHeight="1" x14ac:dyDescent="0.2">
      <c r="A1521" s="317"/>
      <c r="B1521" s="264"/>
      <c r="C1521" s="264"/>
      <c r="D1521" s="264"/>
      <c r="E1521" s="264"/>
      <c r="F1521" s="264"/>
      <c r="G1521" s="264"/>
      <c r="H1521" s="264"/>
      <c r="I1521" s="286">
        <f t="shared" ca="1" si="1299"/>
        <v>8.7298578584297043E-2</v>
      </c>
      <c r="J1521" s="286">
        <f t="shared" ca="1" si="1300"/>
        <v>4.4395030762079311E-2</v>
      </c>
      <c r="K1521" s="264">
        <f t="shared" ref="K1521:M1521" ca="1" si="1546">RAND()</f>
        <v>0.33895080926645382</v>
      </c>
      <c r="L1521" s="264">
        <f t="shared" ca="1" si="1546"/>
        <v>0.73973869222624333</v>
      </c>
      <c r="M1521" s="264">
        <f t="shared" ca="1" si="1546"/>
        <v>0.53018021689583206</v>
      </c>
      <c r="N1521" s="287">
        <f t="shared" ca="1" si="1302"/>
        <v>2601665.2501510773</v>
      </c>
      <c r="O1521" s="288">
        <f ca="1">(N1521-Assumptions!$C$22)/Assumptions!$C$25</f>
        <v>193.16464553366248</v>
      </c>
      <c r="P1521" s="11"/>
      <c r="Q1521" s="11"/>
      <c r="R1521" s="11"/>
      <c r="S1521" s="11"/>
      <c r="T1521" s="11"/>
    </row>
    <row r="1522" spans="1:20" ht="15.75" customHeight="1" x14ac:dyDescent="0.2">
      <c r="A1522" s="289"/>
      <c r="B1522" s="270"/>
      <c r="C1522" s="270"/>
      <c r="D1522" s="270"/>
      <c r="E1522" s="270"/>
      <c r="F1522" s="270"/>
      <c r="G1522" s="270"/>
      <c r="H1522" s="270"/>
      <c r="I1522" s="290">
        <f t="shared" ca="1" si="1299"/>
        <v>8.1317508025068E-2</v>
      </c>
      <c r="J1522" s="290">
        <f t="shared" ca="1" si="1300"/>
        <v>2.5892937288304177E-2</v>
      </c>
      <c r="K1522" s="270">
        <f t="shared" ref="K1522:M1522" ca="1" si="1547">RAND()</f>
        <v>0.3549152928453243</v>
      </c>
      <c r="L1522" s="270">
        <f t="shared" ca="1" si="1547"/>
        <v>0.89154925101084281</v>
      </c>
      <c r="M1522" s="270">
        <f t="shared" ca="1" si="1547"/>
        <v>0.95415678937381854</v>
      </c>
      <c r="N1522" s="291">
        <f t="shared" ca="1" si="1302"/>
        <v>2615480.6994939796</v>
      </c>
      <c r="O1522" s="292">
        <f ca="1">(N1522-Assumptions!$C$22)/Assumptions!$C$25</f>
        <v>194.19564921596861</v>
      </c>
      <c r="P1522" s="11"/>
      <c r="Q1522" s="11"/>
      <c r="R1522" s="11"/>
      <c r="S1522" s="11"/>
      <c r="T1522" s="11"/>
    </row>
    <row r="1523" spans="1:20" ht="15.75" customHeight="1" x14ac:dyDescent="0.2">
      <c r="A1523" s="317"/>
      <c r="B1523" s="264"/>
      <c r="C1523" s="264"/>
      <c r="D1523" s="264"/>
      <c r="E1523" s="264"/>
      <c r="F1523" s="264"/>
      <c r="G1523" s="264"/>
      <c r="H1523" s="264"/>
      <c r="I1523" s="286">
        <f t="shared" ca="1" si="1299"/>
        <v>0.10732293506233839</v>
      </c>
      <c r="J1523" s="286">
        <f t="shared" ca="1" si="1300"/>
        <v>4.0619483610332061E-2</v>
      </c>
      <c r="K1523" s="264">
        <f t="shared" ref="K1523:M1523" ca="1" si="1548">RAND()</f>
        <v>0.53158331206478626</v>
      </c>
      <c r="L1523" s="264">
        <f t="shared" ca="1" si="1548"/>
        <v>0.44404156175109266</v>
      </c>
      <c r="M1523" s="264">
        <f t="shared" ca="1" si="1548"/>
        <v>0.12510915630840291</v>
      </c>
      <c r="N1523" s="287">
        <f t="shared" ca="1" si="1302"/>
        <v>1673386.7145925839</v>
      </c>
      <c r="O1523" s="288">
        <f ca="1">(N1523-Assumptions!$C$22)/Assumptions!$C$25</f>
        <v>123.89012795467045</v>
      </c>
      <c r="P1523" s="11"/>
      <c r="Q1523" s="11"/>
      <c r="R1523" s="11"/>
      <c r="S1523" s="11"/>
      <c r="T1523" s="11"/>
    </row>
    <row r="1524" spans="1:20" ht="15.75" customHeight="1" x14ac:dyDescent="0.2">
      <c r="A1524" s="289"/>
      <c r="B1524" s="270"/>
      <c r="C1524" s="270"/>
      <c r="D1524" s="270"/>
      <c r="E1524" s="270"/>
      <c r="F1524" s="270"/>
      <c r="G1524" s="270"/>
      <c r="H1524" s="270"/>
      <c r="I1524" s="290">
        <f t="shared" ca="1" si="1299"/>
        <v>0.106811426202885</v>
      </c>
      <c r="J1524" s="290">
        <f t="shared" ca="1" si="1300"/>
        <v>4.3227114294076774E-2</v>
      </c>
      <c r="K1524" s="270">
        <f t="shared" ref="K1524:M1524" ca="1" si="1549">RAND()</f>
        <v>0.16401963750990933</v>
      </c>
      <c r="L1524" s="270">
        <f t="shared" ca="1" si="1549"/>
        <v>0.6056954732263139</v>
      </c>
      <c r="M1524" s="270">
        <f t="shared" ca="1" si="1549"/>
        <v>0.19138452583780174</v>
      </c>
      <c r="N1524" s="291">
        <f t="shared" ca="1" si="1302"/>
        <v>610969.38138918346</v>
      </c>
      <c r="O1524" s="292">
        <f ca="1">(N1524-Assumptions!$C$22)/Assumptions!$C$25</f>
        <v>44.605252342476376</v>
      </c>
      <c r="P1524" s="11"/>
      <c r="Q1524" s="11"/>
      <c r="R1524" s="11"/>
      <c r="S1524" s="11"/>
      <c r="T1524" s="11"/>
    </row>
    <row r="1525" spans="1:20" ht="15.75" customHeight="1" x14ac:dyDescent="0.2">
      <c r="A1525" s="317"/>
      <c r="B1525" s="264"/>
      <c r="C1525" s="264"/>
      <c r="D1525" s="264"/>
      <c r="E1525" s="264"/>
      <c r="F1525" s="264"/>
      <c r="G1525" s="264"/>
      <c r="H1525" s="264"/>
      <c r="I1525" s="286">
        <f t="shared" ca="1" si="1299"/>
        <v>8.6987228761125565E-2</v>
      </c>
      <c r="J1525" s="286">
        <f t="shared" ca="1" si="1300"/>
        <v>4.3003073144561144E-2</v>
      </c>
      <c r="K1525" s="264">
        <f t="shared" ref="K1525:M1525" ca="1" si="1550">RAND()</f>
        <v>0.21903980711561644</v>
      </c>
      <c r="L1525" s="264">
        <f t="shared" ca="1" si="1550"/>
        <v>0.22963000929476218</v>
      </c>
      <c r="M1525" s="264">
        <f t="shared" ca="1" si="1550"/>
        <v>0.33383909089416286</v>
      </c>
      <c r="N1525" s="287">
        <f t="shared" ca="1" si="1302"/>
        <v>2025591.159594201</v>
      </c>
      <c r="O1525" s="288">
        <f ca="1">(N1525-Assumptions!$C$22)/Assumptions!$C$25</f>
        <v>150.17404176076127</v>
      </c>
      <c r="P1525" s="11"/>
      <c r="Q1525" s="11"/>
      <c r="R1525" s="11"/>
      <c r="S1525" s="11"/>
      <c r="T1525" s="11"/>
    </row>
    <row r="1526" spans="1:20" ht="15.75" customHeight="1" x14ac:dyDescent="0.2">
      <c r="A1526" s="289"/>
      <c r="B1526" s="270"/>
      <c r="C1526" s="270"/>
      <c r="D1526" s="270"/>
      <c r="E1526" s="270"/>
      <c r="F1526" s="270"/>
      <c r="G1526" s="270"/>
      <c r="H1526" s="270"/>
      <c r="I1526" s="290">
        <f t="shared" ca="1" si="1299"/>
        <v>8.6153436551995255E-2</v>
      </c>
      <c r="J1526" s="290">
        <f t="shared" ca="1" si="1300"/>
        <v>3.3418763400389274E-2</v>
      </c>
      <c r="K1526" s="270">
        <f t="shared" ref="K1526:M1526" ca="1" si="1551">RAND()</f>
        <v>0.31823098497885993</v>
      </c>
      <c r="L1526" s="270">
        <f t="shared" ca="1" si="1551"/>
        <v>0.36611782017098593</v>
      </c>
      <c r="M1526" s="270">
        <f t="shared" ca="1" si="1551"/>
        <v>0.55101371214264427</v>
      </c>
      <c r="N1526" s="291">
        <f t="shared" ca="1" si="1302"/>
        <v>2116646.6540213968</v>
      </c>
      <c r="O1526" s="292">
        <f ca="1">(N1526-Assumptions!$C$22)/Assumptions!$C$25</f>
        <v>156.96922791204454</v>
      </c>
      <c r="P1526" s="11"/>
      <c r="Q1526" s="11"/>
      <c r="R1526" s="11"/>
      <c r="S1526" s="11"/>
      <c r="T1526" s="11"/>
    </row>
    <row r="1527" spans="1:20" ht="15.75" customHeight="1" x14ac:dyDescent="0.2">
      <c r="A1527" s="317"/>
      <c r="B1527" s="264"/>
      <c r="C1527" s="264"/>
      <c r="D1527" s="264"/>
      <c r="E1527" s="264"/>
      <c r="F1527" s="264"/>
      <c r="G1527" s="264"/>
      <c r="H1527" s="264"/>
      <c r="I1527" s="286">
        <f t="shared" ca="1" si="1299"/>
        <v>8.9128950718997665E-2</v>
      </c>
      <c r="J1527" s="286">
        <f t="shared" ca="1" si="1300"/>
        <v>5.3657168221111801E-2</v>
      </c>
      <c r="K1527" s="264">
        <f t="shared" ref="K1527:M1527" ca="1" si="1552">RAND()</f>
        <v>0.99414298378538113</v>
      </c>
      <c r="L1527" s="264">
        <f t="shared" ca="1" si="1552"/>
        <v>0.17340177975206261</v>
      </c>
      <c r="M1527" s="264">
        <f t="shared" ca="1" si="1552"/>
        <v>0.66654841734464587</v>
      </c>
      <c r="N1527" s="287">
        <f t="shared" ca="1" si="1302"/>
        <v>5483646.5955852261</v>
      </c>
      <c r="O1527" s="288">
        <f ca="1">(N1527-Assumptions!$C$22)/Assumptions!$C$25</f>
        <v>408.2378802675542</v>
      </c>
      <c r="P1527" s="11"/>
      <c r="Q1527" s="11"/>
      <c r="R1527" s="11"/>
      <c r="S1527" s="11"/>
      <c r="T1527" s="11"/>
    </row>
    <row r="1528" spans="1:20" ht="15.75" customHeight="1" x14ac:dyDescent="0.2">
      <c r="A1528" s="289"/>
      <c r="B1528" s="270"/>
      <c r="C1528" s="270"/>
      <c r="D1528" s="270"/>
      <c r="E1528" s="270"/>
      <c r="F1528" s="270"/>
      <c r="G1528" s="270"/>
      <c r="H1528" s="270"/>
      <c r="I1528" s="290">
        <f t="shared" ca="1" si="1299"/>
        <v>0.06</v>
      </c>
      <c r="J1528" s="290">
        <f t="shared" ca="1" si="1300"/>
        <v>2.7568329865125883E-2</v>
      </c>
      <c r="K1528" s="270">
        <f t="shared" ref="K1528:M1528" ca="1" si="1553">RAND()</f>
        <v>0.19035117542661573</v>
      </c>
      <c r="L1528" s="270">
        <f t="shared" ca="1" si="1553"/>
        <v>0.19023058600720655</v>
      </c>
      <c r="M1528" s="270">
        <f t="shared" ca="1" si="1553"/>
        <v>0.81334027701876654</v>
      </c>
      <c r="N1528" s="291">
        <f t="shared" ca="1" si="1302"/>
        <v>540866.00278408651</v>
      </c>
      <c r="O1528" s="292">
        <f ca="1">(N1528-Assumptions!$C$22)/Assumptions!$C$25</f>
        <v>39.373656924185561</v>
      </c>
      <c r="P1528" s="11"/>
      <c r="Q1528" s="11"/>
      <c r="R1528" s="11"/>
      <c r="S1528" s="11"/>
      <c r="T1528" s="11"/>
    </row>
    <row r="1529" spans="1:20" ht="15.75" customHeight="1" x14ac:dyDescent="0.2">
      <c r="A1529" s="317"/>
      <c r="B1529" s="264"/>
      <c r="C1529" s="264"/>
      <c r="D1529" s="264"/>
      <c r="E1529" s="264"/>
      <c r="F1529" s="264"/>
      <c r="G1529" s="264"/>
      <c r="H1529" s="264"/>
      <c r="I1529" s="286">
        <f t="shared" ca="1" si="1299"/>
        <v>8.8166084584655038E-2</v>
      </c>
      <c r="J1529" s="286">
        <f t="shared" ca="1" si="1300"/>
        <v>3.1053948016507696E-2</v>
      </c>
      <c r="K1529" s="264">
        <f t="shared" ref="K1529:M1529" ca="1" si="1554">RAND()</f>
        <v>0.63808024722772605</v>
      </c>
      <c r="L1529" s="264">
        <f t="shared" ca="1" si="1554"/>
        <v>0.87912403284059093</v>
      </c>
      <c r="M1529" s="264">
        <f t="shared" ca="1" si="1554"/>
        <v>0.52982262113723455</v>
      </c>
      <c r="N1529" s="287">
        <f t="shared" ca="1" si="1302"/>
        <v>2472762.4290046641</v>
      </c>
      <c r="O1529" s="288">
        <f ca="1">(N1529-Assumptions!$C$22)/Assumptions!$C$25</f>
        <v>183.54503201527345</v>
      </c>
      <c r="P1529" s="11"/>
      <c r="Q1529" s="11"/>
      <c r="R1529" s="11"/>
      <c r="S1529" s="11"/>
      <c r="T1529" s="11"/>
    </row>
    <row r="1530" spans="1:20" ht="15.75" customHeight="1" x14ac:dyDescent="0.2">
      <c r="A1530" s="289"/>
      <c r="B1530" s="270"/>
      <c r="C1530" s="270"/>
      <c r="D1530" s="270"/>
      <c r="E1530" s="270"/>
      <c r="F1530" s="270"/>
      <c r="G1530" s="270"/>
      <c r="H1530" s="270"/>
      <c r="I1530" s="290">
        <f t="shared" ca="1" si="1299"/>
        <v>0.06</v>
      </c>
      <c r="J1530" s="290">
        <f t="shared" ca="1" si="1300"/>
        <v>2.9201811521831718E-2</v>
      </c>
      <c r="K1530" s="270">
        <f t="shared" ref="K1530:M1530" ca="1" si="1555">RAND()</f>
        <v>0.68017350757311923</v>
      </c>
      <c r="L1530" s="270">
        <f t="shared" ca="1" si="1555"/>
        <v>0.16140637931312096</v>
      </c>
      <c r="M1530" s="270">
        <f t="shared" ca="1" si="1555"/>
        <v>4.826672202134985E-2</v>
      </c>
      <c r="N1530" s="291">
        <f t="shared" ca="1" si="1302"/>
        <v>2892829.7793321176</v>
      </c>
      <c r="O1530" s="292">
        <f ca="1">(N1530-Assumptions!$C$22)/Assumptions!$C$25</f>
        <v>214.89334174120282</v>
      </c>
      <c r="P1530" s="11"/>
      <c r="Q1530" s="11"/>
      <c r="R1530" s="11"/>
      <c r="S1530" s="11"/>
      <c r="T1530" s="11"/>
    </row>
    <row r="1531" spans="1:20" ht="15.75" customHeight="1" x14ac:dyDescent="0.2">
      <c r="A1531" s="317"/>
      <c r="B1531" s="264"/>
      <c r="C1531" s="264"/>
      <c r="D1531" s="264"/>
      <c r="E1531" s="264"/>
      <c r="F1531" s="264"/>
      <c r="G1531" s="264"/>
      <c r="H1531" s="264"/>
      <c r="I1531" s="286">
        <f t="shared" ca="1" si="1299"/>
        <v>6.8418361509973796E-2</v>
      </c>
      <c r="J1531" s="286">
        <f t="shared" ca="1" si="1300"/>
        <v>3.9733875226432395E-2</v>
      </c>
      <c r="K1531" s="264">
        <f t="shared" ref="K1531:M1531" ca="1" si="1556">RAND()</f>
        <v>0.24065980477949822</v>
      </c>
      <c r="L1531" s="264">
        <f t="shared" ca="1" si="1556"/>
        <v>0.15933942456431827</v>
      </c>
      <c r="M1531" s="264">
        <f t="shared" ca="1" si="1556"/>
        <v>0.30986398191188491</v>
      </c>
      <c r="N1531" s="287">
        <f t="shared" ca="1" si="1302"/>
        <v>3105996.5968520367</v>
      </c>
      <c r="O1531" s="288">
        <f ca="1">(N1531-Assumptions!$C$22)/Assumptions!$C$25</f>
        <v>230.80131319791317</v>
      </c>
      <c r="P1531" s="11"/>
      <c r="Q1531" s="11"/>
      <c r="R1531" s="11"/>
      <c r="S1531" s="11"/>
      <c r="T1531" s="11"/>
    </row>
    <row r="1532" spans="1:20" ht="15.75" customHeight="1" x14ac:dyDescent="0.2">
      <c r="A1532" s="289"/>
      <c r="B1532" s="270"/>
      <c r="C1532" s="270"/>
      <c r="D1532" s="270"/>
      <c r="E1532" s="270"/>
      <c r="F1532" s="270"/>
      <c r="G1532" s="270"/>
      <c r="H1532" s="270"/>
      <c r="I1532" s="290">
        <f t="shared" ref="I1532:I1786" ca="1" si="1557">MAX($D$6,MIN($E$6,_xlfn.NORM.INV(RAND(),$B$6,$C$6)))</f>
        <v>9.1517440904587702E-2</v>
      </c>
      <c r="J1532" s="290">
        <f t="shared" ref="J1532:J1786" ca="1" si="1558">MAX($D$7,MIN($E$7,_xlfn.NORM.INV(RAND(),$B$7,$C$7)))</f>
        <v>5.5E-2</v>
      </c>
      <c r="K1532" s="270">
        <f t="shared" ref="K1532:M1532" ca="1" si="1559">RAND()</f>
        <v>0.69834647056562338</v>
      </c>
      <c r="L1532" s="270">
        <f t="shared" ca="1" si="1559"/>
        <v>6.9171345307467824E-2</v>
      </c>
      <c r="M1532" s="270">
        <f t="shared" ca="1" si="1559"/>
        <v>0.473913689498906</v>
      </c>
      <c r="N1532" s="291">
        <f t="shared" ref="N1532:N1786" ca="1" si="1560">(IF(K1532&lt;$E$10,$B$10,IF(K1532&lt;$E$10+$F$10,$C$10,$D$10))+IF(L1532&lt;$E$11,$B$11,IF(L1532&lt;$E$11+$F$11,$C$11,$D$11))+IF(M1532&lt;$E$12,$B$12,IF(M1532&lt;$E$12+$F$12,$C$12,$D$12)))*MIN(2.5,MAX(0.5,(0.09-0.04)/MAX(0.025,(I1532-J1532))))</f>
        <v>2439763.4273417993</v>
      </c>
      <c r="O1532" s="292">
        <f ca="1">(N1532-Assumptions!$C$22)/Assumptions!$C$25</f>
        <v>181.08241995088053</v>
      </c>
      <c r="P1532" s="11"/>
      <c r="Q1532" s="11"/>
      <c r="R1532" s="11"/>
      <c r="S1532" s="11"/>
      <c r="T1532" s="11"/>
    </row>
    <row r="1533" spans="1:20" ht="15.75" customHeight="1" x14ac:dyDescent="0.2">
      <c r="A1533" s="317"/>
      <c r="B1533" s="264"/>
      <c r="C1533" s="264"/>
      <c r="D1533" s="264"/>
      <c r="E1533" s="264"/>
      <c r="F1533" s="264"/>
      <c r="G1533" s="264"/>
      <c r="H1533" s="264"/>
      <c r="I1533" s="286">
        <f t="shared" ca="1" si="1557"/>
        <v>7.7012019492130254E-2</v>
      </c>
      <c r="J1533" s="286">
        <f t="shared" ca="1" si="1558"/>
        <v>4.6702884424332694E-2</v>
      </c>
      <c r="K1533" s="264">
        <f t="shared" ref="K1533:M1533" ca="1" si="1561">RAND()</f>
        <v>0.40592619961176579</v>
      </c>
      <c r="L1533" s="264">
        <f t="shared" ca="1" si="1561"/>
        <v>0.60966638758416991</v>
      </c>
      <c r="M1533" s="264">
        <f t="shared" ca="1" si="1561"/>
        <v>0.31106086054723059</v>
      </c>
      <c r="N1533" s="287">
        <f t="shared" ca="1" si="1560"/>
        <v>3682740.1780874976</v>
      </c>
      <c r="O1533" s="288">
        <f ca="1">(N1533-Assumptions!$C$22)/Assumptions!$C$25</f>
        <v>273.84187896175354</v>
      </c>
      <c r="P1533" s="11"/>
      <c r="Q1533" s="11"/>
      <c r="R1533" s="11"/>
      <c r="S1533" s="11"/>
      <c r="T1533" s="11"/>
    </row>
    <row r="1534" spans="1:20" ht="15.75" customHeight="1" x14ac:dyDescent="0.2">
      <c r="A1534" s="289"/>
      <c r="B1534" s="270"/>
      <c r="C1534" s="270"/>
      <c r="D1534" s="270"/>
      <c r="E1534" s="270"/>
      <c r="F1534" s="270"/>
      <c r="G1534" s="270"/>
      <c r="H1534" s="270"/>
      <c r="I1534" s="290">
        <f t="shared" ca="1" si="1557"/>
        <v>0.1030770102650022</v>
      </c>
      <c r="J1534" s="290">
        <f t="shared" ca="1" si="1558"/>
        <v>4.5040967247491945E-2</v>
      </c>
      <c r="K1534" s="270">
        <f t="shared" ref="K1534:M1534" ca="1" si="1562">RAND()</f>
        <v>0.17262602315724107</v>
      </c>
      <c r="L1534" s="270">
        <f t="shared" ca="1" si="1562"/>
        <v>0.17321551143656422</v>
      </c>
      <c r="M1534" s="270">
        <f t="shared" ca="1" si="1562"/>
        <v>0.64348398287574649</v>
      </c>
      <c r="N1534" s="291">
        <f t="shared" ca="1" si="1560"/>
        <v>302246.44681872934</v>
      </c>
      <c r="O1534" s="292">
        <f ca="1">(N1534-Assumptions!$C$22)/Assumptions!$C$25</f>
        <v>21.566227374532041</v>
      </c>
      <c r="P1534" s="11"/>
      <c r="Q1534" s="11"/>
      <c r="R1534" s="11"/>
      <c r="S1534" s="11"/>
      <c r="T1534" s="11"/>
    </row>
    <row r="1535" spans="1:20" ht="15.75" customHeight="1" x14ac:dyDescent="0.2">
      <c r="A1535" s="317"/>
      <c r="B1535" s="264"/>
      <c r="C1535" s="264"/>
      <c r="D1535" s="264"/>
      <c r="E1535" s="264"/>
      <c r="F1535" s="264"/>
      <c r="G1535" s="264"/>
      <c r="H1535" s="264"/>
      <c r="I1535" s="286">
        <f t="shared" ca="1" si="1557"/>
        <v>0.11315302051423351</v>
      </c>
      <c r="J1535" s="286">
        <f t="shared" ca="1" si="1558"/>
        <v>2.637851341412574E-2</v>
      </c>
      <c r="K1535" s="264">
        <f t="shared" ref="K1535:M1535" ca="1" si="1563">RAND()</f>
        <v>0.94478753165758877</v>
      </c>
      <c r="L1535" s="264">
        <f t="shared" ca="1" si="1563"/>
        <v>0.24282599386296422</v>
      </c>
      <c r="M1535" s="264">
        <f t="shared" ca="1" si="1563"/>
        <v>0.51529888003411106</v>
      </c>
      <c r="N1535" s="287">
        <f t="shared" ca="1" si="1560"/>
        <v>2227553.3796609845</v>
      </c>
      <c r="O1535" s="288">
        <f ca="1">(N1535-Assumptions!$C$22)/Assumptions!$C$25</f>
        <v>165.24584922843167</v>
      </c>
      <c r="P1535" s="11"/>
      <c r="Q1535" s="11"/>
      <c r="R1535" s="11"/>
      <c r="S1535" s="11"/>
      <c r="T1535" s="11"/>
    </row>
    <row r="1536" spans="1:20" ht="15.75" customHeight="1" x14ac:dyDescent="0.2">
      <c r="A1536" s="289"/>
      <c r="B1536" s="270"/>
      <c r="C1536" s="270"/>
      <c r="D1536" s="270"/>
      <c r="E1536" s="270"/>
      <c r="F1536" s="270"/>
      <c r="G1536" s="270"/>
      <c r="H1536" s="270"/>
      <c r="I1536" s="290">
        <f t="shared" ca="1" si="1557"/>
        <v>9.0749831231860853E-2</v>
      </c>
      <c r="J1536" s="290">
        <f t="shared" ca="1" si="1558"/>
        <v>4.900321946407795E-2</v>
      </c>
      <c r="K1536" s="270">
        <f t="shared" ref="K1536:M1536" ca="1" si="1564">RAND()</f>
        <v>0.33697422734319149</v>
      </c>
      <c r="L1536" s="270">
        <f t="shared" ca="1" si="1564"/>
        <v>0.86902401272796559</v>
      </c>
      <c r="M1536" s="270">
        <f t="shared" ca="1" si="1564"/>
        <v>0.83968300382580074</v>
      </c>
      <c r="N1536" s="291">
        <f t="shared" ca="1" si="1560"/>
        <v>3412124.0572255761</v>
      </c>
      <c r="O1536" s="292">
        <f ca="1">(N1536-Assumptions!$C$22)/Assumptions!$C$25</f>
        <v>253.64664606161017</v>
      </c>
      <c r="P1536" s="11"/>
      <c r="Q1536" s="11"/>
      <c r="R1536" s="11"/>
      <c r="S1536" s="11"/>
      <c r="T1536" s="11"/>
    </row>
    <row r="1537" spans="1:20" ht="15.75" customHeight="1" x14ac:dyDescent="0.2">
      <c r="A1537" s="317"/>
      <c r="B1537" s="264"/>
      <c r="C1537" s="264"/>
      <c r="D1537" s="264"/>
      <c r="E1537" s="264"/>
      <c r="F1537" s="264"/>
      <c r="G1537" s="264"/>
      <c r="H1537" s="264"/>
      <c r="I1537" s="286">
        <f t="shared" ca="1" si="1557"/>
        <v>8.9330161392097693E-2</v>
      </c>
      <c r="J1537" s="286">
        <f t="shared" ca="1" si="1558"/>
        <v>3.9994959058323822E-2</v>
      </c>
      <c r="K1537" s="264">
        <f t="shared" ref="K1537:M1537" ca="1" si="1565">RAND()</f>
        <v>0.95757569445411672</v>
      </c>
      <c r="L1537" s="264">
        <f t="shared" ca="1" si="1565"/>
        <v>5.0381509285688519E-3</v>
      </c>
      <c r="M1537" s="264">
        <f t="shared" ca="1" si="1565"/>
        <v>0.51210413482612438</v>
      </c>
      <c r="N1537" s="287">
        <f t="shared" ca="1" si="1560"/>
        <v>3917990.3479778664</v>
      </c>
      <c r="O1537" s="288">
        <f ca="1">(N1537-Assumptions!$C$22)/Assumptions!$C$25</f>
        <v>291.397861789393</v>
      </c>
      <c r="P1537" s="11"/>
      <c r="Q1537" s="11"/>
      <c r="R1537" s="11"/>
      <c r="S1537" s="11"/>
      <c r="T1537" s="11"/>
    </row>
    <row r="1538" spans="1:20" ht="15.75" customHeight="1" x14ac:dyDescent="0.2">
      <c r="A1538" s="289"/>
      <c r="B1538" s="270"/>
      <c r="C1538" s="270"/>
      <c r="D1538" s="270"/>
      <c r="E1538" s="270"/>
      <c r="F1538" s="270"/>
      <c r="G1538" s="270"/>
      <c r="H1538" s="270"/>
      <c r="I1538" s="290">
        <f t="shared" ca="1" si="1557"/>
        <v>0.11166459178666815</v>
      </c>
      <c r="J1538" s="290">
        <f t="shared" ca="1" si="1558"/>
        <v>4.3197892953655399E-2</v>
      </c>
      <c r="K1538" s="270">
        <f t="shared" ref="K1538:M1538" ca="1" si="1566">RAND()</f>
        <v>0.5831992679051069</v>
      </c>
      <c r="L1538" s="270">
        <f t="shared" ca="1" si="1566"/>
        <v>0.97248886314337524</v>
      </c>
      <c r="M1538" s="270">
        <f t="shared" ca="1" si="1566"/>
        <v>0.75709931932692498</v>
      </c>
      <c r="N1538" s="291">
        <f t="shared" ca="1" si="1560"/>
        <v>2080494.9084506684</v>
      </c>
      <c r="O1538" s="292">
        <f ca="1">(N1538-Assumptions!$C$22)/Assumptions!$C$25</f>
        <v>154.27133645154242</v>
      </c>
      <c r="P1538" s="11"/>
      <c r="Q1538" s="11"/>
      <c r="R1538" s="11"/>
      <c r="S1538" s="11"/>
      <c r="T1538" s="11"/>
    </row>
    <row r="1539" spans="1:20" ht="15.75" customHeight="1" x14ac:dyDescent="0.2">
      <c r="A1539" s="317"/>
      <c r="B1539" s="264"/>
      <c r="C1539" s="264"/>
      <c r="D1539" s="264"/>
      <c r="E1539" s="264"/>
      <c r="F1539" s="264"/>
      <c r="G1539" s="264"/>
      <c r="H1539" s="264"/>
      <c r="I1539" s="286">
        <f t="shared" ca="1" si="1557"/>
        <v>8.1949886147761039E-2</v>
      </c>
      <c r="J1539" s="286">
        <f t="shared" ca="1" si="1558"/>
        <v>3.5107779676042783E-2</v>
      </c>
      <c r="K1539" s="264">
        <f t="shared" ref="K1539:M1539" ca="1" si="1567">RAND()</f>
        <v>0.16703414211887713</v>
      </c>
      <c r="L1539" s="264">
        <f t="shared" ca="1" si="1567"/>
        <v>6.7230625299854574E-2</v>
      </c>
      <c r="M1539" s="264">
        <f t="shared" ca="1" si="1567"/>
        <v>0.4799899780824447</v>
      </c>
      <c r="N1539" s="287">
        <f t="shared" ca="1" si="1560"/>
        <v>348432.55874296423</v>
      </c>
      <c r="O1539" s="288">
        <f ca="1">(N1539-Assumptions!$C$22)/Assumptions!$C$25</f>
        <v>25.012952144997332</v>
      </c>
      <c r="P1539" s="11"/>
      <c r="Q1539" s="11"/>
      <c r="R1539" s="11"/>
      <c r="S1539" s="11"/>
      <c r="T1539" s="11"/>
    </row>
    <row r="1540" spans="1:20" ht="15.75" customHeight="1" x14ac:dyDescent="0.2">
      <c r="A1540" s="289"/>
      <c r="B1540" s="270"/>
      <c r="C1540" s="270"/>
      <c r="D1540" s="270"/>
      <c r="E1540" s="270"/>
      <c r="F1540" s="270"/>
      <c r="G1540" s="270"/>
      <c r="H1540" s="270"/>
      <c r="I1540" s="290">
        <f t="shared" ca="1" si="1557"/>
        <v>7.507576596851645E-2</v>
      </c>
      <c r="J1540" s="290">
        <f t="shared" ca="1" si="1558"/>
        <v>4.8057009554681993E-2</v>
      </c>
      <c r="K1540" s="270">
        <f t="shared" ref="K1540:M1540" ca="1" si="1568">RAND()</f>
        <v>0.39019567628356833</v>
      </c>
      <c r="L1540" s="270">
        <f t="shared" ca="1" si="1568"/>
        <v>0.55457342984397318</v>
      </c>
      <c r="M1540" s="270">
        <f t="shared" ca="1" si="1568"/>
        <v>0.48578439176980326</v>
      </c>
      <c r="N1540" s="291">
        <f t="shared" ca="1" si="1560"/>
        <v>4131228.9791437434</v>
      </c>
      <c r="O1540" s="292">
        <f ca="1">(N1540-Assumptions!$C$22)/Assumptions!$C$25</f>
        <v>307.31119247341371</v>
      </c>
      <c r="P1540" s="11"/>
      <c r="Q1540" s="11"/>
      <c r="R1540" s="11"/>
      <c r="S1540" s="11"/>
      <c r="T1540" s="11"/>
    </row>
    <row r="1541" spans="1:20" ht="15.75" customHeight="1" x14ac:dyDescent="0.2">
      <c r="A1541" s="317"/>
      <c r="B1541" s="264"/>
      <c r="C1541" s="264"/>
      <c r="D1541" s="264"/>
      <c r="E1541" s="264"/>
      <c r="F1541" s="264"/>
      <c r="G1541" s="264"/>
      <c r="H1541" s="264"/>
      <c r="I1541" s="286">
        <f t="shared" ca="1" si="1557"/>
        <v>0.109991083708399</v>
      </c>
      <c r="J1541" s="286">
        <f t="shared" ca="1" si="1558"/>
        <v>4.7989593255974509E-2</v>
      </c>
      <c r="K1541" s="264">
        <f t="shared" ref="K1541:M1541" ca="1" si="1569">RAND()</f>
        <v>0.30305178330581195</v>
      </c>
      <c r="L1541" s="264">
        <f t="shared" ca="1" si="1569"/>
        <v>0.36937202941880265</v>
      </c>
      <c r="M1541" s="264">
        <f t="shared" ca="1" si="1569"/>
        <v>0.61284361356066896</v>
      </c>
      <c r="N1541" s="287">
        <f t="shared" ca="1" si="1560"/>
        <v>1819964.9948488709</v>
      </c>
      <c r="O1541" s="288">
        <f ca="1">(N1541-Assumptions!$C$22)/Assumptions!$C$25</f>
        <v>134.82880558573663</v>
      </c>
      <c r="P1541" s="11"/>
      <c r="Q1541" s="11"/>
      <c r="R1541" s="11"/>
      <c r="S1541" s="11"/>
      <c r="T1541" s="11"/>
    </row>
    <row r="1542" spans="1:20" ht="15.75" customHeight="1" x14ac:dyDescent="0.2">
      <c r="A1542" s="289"/>
      <c r="B1542" s="270"/>
      <c r="C1542" s="270"/>
      <c r="D1542" s="270"/>
      <c r="E1542" s="270"/>
      <c r="F1542" s="270"/>
      <c r="G1542" s="270"/>
      <c r="H1542" s="270"/>
      <c r="I1542" s="290">
        <f t="shared" ca="1" si="1557"/>
        <v>6.9026031172374769E-2</v>
      </c>
      <c r="J1542" s="290">
        <f t="shared" ca="1" si="1558"/>
        <v>3.9440852057728883E-2</v>
      </c>
      <c r="K1542" s="270">
        <f t="shared" ref="K1542:M1542" ca="1" si="1570">RAND()</f>
        <v>0.86287661265829296</v>
      </c>
      <c r="L1542" s="270">
        <f t="shared" ca="1" si="1570"/>
        <v>0.72689309140188496</v>
      </c>
      <c r="M1542" s="270">
        <f t="shared" ca="1" si="1570"/>
        <v>0.82843346672761986</v>
      </c>
      <c r="N1542" s="291">
        <f t="shared" ca="1" si="1560"/>
        <v>7336155.4172425875</v>
      </c>
      <c r="O1542" s="292">
        <f ca="1">(N1542-Assumptions!$C$22)/Assumptions!$C$25</f>
        <v>546.48480725690956</v>
      </c>
      <c r="P1542" s="11"/>
      <c r="Q1542" s="11"/>
      <c r="R1542" s="11"/>
      <c r="S1542" s="11"/>
      <c r="T1542" s="11"/>
    </row>
    <row r="1543" spans="1:20" ht="15.75" customHeight="1" x14ac:dyDescent="0.2">
      <c r="A1543" s="317"/>
      <c r="B1543" s="264"/>
      <c r="C1543" s="264"/>
      <c r="D1543" s="264"/>
      <c r="E1543" s="264"/>
      <c r="F1543" s="264"/>
      <c r="G1543" s="264"/>
      <c r="H1543" s="264"/>
      <c r="I1543" s="286">
        <f t="shared" ca="1" si="1557"/>
        <v>7.0415570729396068E-2</v>
      </c>
      <c r="J1543" s="286">
        <f t="shared" ca="1" si="1558"/>
        <v>2.2001221339183741E-2</v>
      </c>
      <c r="K1543" s="264">
        <f t="shared" ref="K1543:M1543" ca="1" si="1571">RAND()</f>
        <v>7.6313900272749646E-2</v>
      </c>
      <c r="L1543" s="264">
        <f t="shared" ca="1" si="1571"/>
        <v>0.2060841120320156</v>
      </c>
      <c r="M1543" s="264">
        <f t="shared" ca="1" si="1571"/>
        <v>0.13941759840318846</v>
      </c>
      <c r="N1543" s="287">
        <f t="shared" ca="1" si="1560"/>
        <v>337117.30551832536</v>
      </c>
      <c r="O1543" s="288">
        <f ca="1">(N1543-Assumptions!$C$22)/Assumptions!$C$25</f>
        <v>24.168530262561593</v>
      </c>
      <c r="P1543" s="11"/>
      <c r="Q1543" s="11"/>
      <c r="R1543" s="11"/>
      <c r="S1543" s="11"/>
      <c r="T1543" s="11"/>
    </row>
    <row r="1544" spans="1:20" ht="15.75" customHeight="1" x14ac:dyDescent="0.2">
      <c r="A1544" s="289"/>
      <c r="B1544" s="270"/>
      <c r="C1544" s="270"/>
      <c r="D1544" s="270"/>
      <c r="E1544" s="270"/>
      <c r="F1544" s="270"/>
      <c r="G1544" s="270"/>
      <c r="H1544" s="270"/>
      <c r="I1544" s="290">
        <f t="shared" ca="1" si="1557"/>
        <v>7.1070198040836807E-2</v>
      </c>
      <c r="J1544" s="290">
        <f t="shared" ca="1" si="1558"/>
        <v>3.9221052763517984E-2</v>
      </c>
      <c r="K1544" s="270">
        <f t="shared" ref="K1544:M1544" ca="1" si="1572">RAND()</f>
        <v>0.55777948219737361</v>
      </c>
      <c r="L1544" s="270">
        <f t="shared" ca="1" si="1572"/>
        <v>0.26170092059499372</v>
      </c>
      <c r="M1544" s="270">
        <f t="shared" ca="1" si="1572"/>
        <v>0.56075195652042087</v>
      </c>
      <c r="N1544" s="291">
        <f t="shared" ca="1" si="1560"/>
        <v>2797372.3000527807</v>
      </c>
      <c r="O1544" s="292">
        <f ca="1">(N1544-Assumptions!$C$22)/Assumptions!$C$25</f>
        <v>207.76964925767021</v>
      </c>
      <c r="P1544" s="11"/>
      <c r="Q1544" s="11"/>
      <c r="R1544" s="11"/>
      <c r="S1544" s="11"/>
      <c r="T1544" s="11"/>
    </row>
    <row r="1545" spans="1:20" ht="15.75" customHeight="1" x14ac:dyDescent="0.2">
      <c r="A1545" s="317"/>
      <c r="B1545" s="264"/>
      <c r="C1545" s="264"/>
      <c r="D1545" s="264"/>
      <c r="E1545" s="264"/>
      <c r="F1545" s="264"/>
      <c r="G1545" s="264"/>
      <c r="H1545" s="264"/>
      <c r="I1545" s="286">
        <f t="shared" ca="1" si="1557"/>
        <v>8.9117726014700582E-2</v>
      </c>
      <c r="J1545" s="286">
        <f t="shared" ca="1" si="1558"/>
        <v>3.4988507891112866E-2</v>
      </c>
      <c r="K1545" s="264">
        <f t="shared" ref="K1545:M1545" ca="1" si="1573">RAND()</f>
        <v>0.41061260804260702</v>
      </c>
      <c r="L1545" s="264">
        <f t="shared" ca="1" si="1573"/>
        <v>0.62214366624359019</v>
      </c>
      <c r="M1545" s="264">
        <f t="shared" ca="1" si="1573"/>
        <v>0.22486902917605034</v>
      </c>
      <c r="N1545" s="287">
        <f t="shared" ca="1" si="1560"/>
        <v>2062114.9417382441</v>
      </c>
      <c r="O1545" s="288">
        <f ca="1">(N1545-Assumptions!$C$22)/Assumptions!$C$25</f>
        <v>152.89969714464507</v>
      </c>
      <c r="P1545" s="11"/>
      <c r="Q1545" s="11"/>
      <c r="R1545" s="11"/>
      <c r="S1545" s="11"/>
      <c r="T1545" s="11"/>
    </row>
    <row r="1546" spans="1:20" ht="15.75" customHeight="1" x14ac:dyDescent="0.2">
      <c r="A1546" s="289"/>
      <c r="B1546" s="270"/>
      <c r="C1546" s="270"/>
      <c r="D1546" s="270"/>
      <c r="E1546" s="270"/>
      <c r="F1546" s="270"/>
      <c r="G1546" s="270"/>
      <c r="H1546" s="270"/>
      <c r="I1546" s="290">
        <f t="shared" ca="1" si="1557"/>
        <v>9.1351236858480012E-2</v>
      </c>
      <c r="J1546" s="290">
        <f t="shared" ca="1" si="1558"/>
        <v>3.8418836176788693E-2</v>
      </c>
      <c r="K1546" s="270">
        <f t="shared" ref="K1546:M1546" ca="1" si="1574">RAND()</f>
        <v>0.98402489019491213</v>
      </c>
      <c r="L1546" s="270">
        <f t="shared" ca="1" si="1574"/>
        <v>0.77226465933914279</v>
      </c>
      <c r="M1546" s="270">
        <f t="shared" ca="1" si="1574"/>
        <v>0.55100607103851063</v>
      </c>
      <c r="N1546" s="291">
        <f t="shared" ca="1" si="1560"/>
        <v>4077306.0824358491</v>
      </c>
      <c r="O1546" s="292">
        <f ca="1">(N1546-Assumptions!$C$22)/Assumptions!$C$25</f>
        <v>303.28709570416783</v>
      </c>
      <c r="P1546" s="11"/>
      <c r="Q1546" s="11"/>
      <c r="R1546" s="11"/>
      <c r="S1546" s="11"/>
      <c r="T1546" s="11"/>
    </row>
    <row r="1547" spans="1:20" ht="15.75" customHeight="1" x14ac:dyDescent="0.2">
      <c r="A1547" s="317"/>
      <c r="B1547" s="264"/>
      <c r="C1547" s="264"/>
      <c r="D1547" s="264"/>
      <c r="E1547" s="264"/>
      <c r="F1547" s="264"/>
      <c r="G1547" s="264"/>
      <c r="H1547" s="264"/>
      <c r="I1547" s="286">
        <f t="shared" ca="1" si="1557"/>
        <v>7.542109735239072E-2</v>
      </c>
      <c r="J1547" s="286">
        <f t="shared" ca="1" si="1558"/>
        <v>4.6638998271681373E-2</v>
      </c>
      <c r="K1547" s="264">
        <f t="shared" ref="K1547:M1547" ca="1" si="1575">RAND()</f>
        <v>0.18584250888337928</v>
      </c>
      <c r="L1547" s="264">
        <f t="shared" ca="1" si="1575"/>
        <v>0.40775020419244579</v>
      </c>
      <c r="M1547" s="264">
        <f t="shared" ca="1" si="1575"/>
        <v>0.45500276642488235</v>
      </c>
      <c r="N1547" s="287">
        <f t="shared" ca="1" si="1560"/>
        <v>1349730.1779152942</v>
      </c>
      <c r="O1547" s="288">
        <f ca="1">(N1547-Assumptions!$C$22)/Assumptions!$C$25</f>
        <v>99.736655068305538</v>
      </c>
      <c r="P1547" s="11"/>
      <c r="Q1547" s="11"/>
      <c r="R1547" s="11"/>
      <c r="S1547" s="11"/>
      <c r="T1547" s="11"/>
    </row>
    <row r="1548" spans="1:20" ht="15.75" customHeight="1" x14ac:dyDescent="0.2">
      <c r="A1548" s="289"/>
      <c r="B1548" s="270"/>
      <c r="C1548" s="270"/>
      <c r="D1548" s="270"/>
      <c r="E1548" s="270"/>
      <c r="F1548" s="270"/>
      <c r="G1548" s="270"/>
      <c r="H1548" s="270"/>
      <c r="I1548" s="290">
        <f t="shared" ca="1" si="1557"/>
        <v>0.10628336482774872</v>
      </c>
      <c r="J1548" s="290">
        <f t="shared" ca="1" si="1558"/>
        <v>4.7345249844679922E-2</v>
      </c>
      <c r="K1548" s="270">
        <f t="shared" ref="K1548:M1548" ca="1" si="1576">RAND()</f>
        <v>0.87754299741095354</v>
      </c>
      <c r="L1548" s="270">
        <f t="shared" ca="1" si="1576"/>
        <v>0.66548504169241429</v>
      </c>
      <c r="M1548" s="270">
        <f t="shared" ca="1" si="1576"/>
        <v>0.29559725903937017</v>
      </c>
      <c r="N1548" s="291">
        <f t="shared" ca="1" si="1560"/>
        <v>3661834.1003846279</v>
      </c>
      <c r="O1548" s="292">
        <f ca="1">(N1548-Assumptions!$C$22)/Assumptions!$C$25</f>
        <v>272.28172390930058</v>
      </c>
      <c r="P1548" s="11"/>
      <c r="Q1548" s="11"/>
      <c r="R1548" s="11"/>
      <c r="S1548" s="11"/>
      <c r="T1548" s="11"/>
    </row>
    <row r="1549" spans="1:20" ht="15.75" customHeight="1" x14ac:dyDescent="0.2">
      <c r="A1549" s="317"/>
      <c r="B1549" s="264"/>
      <c r="C1549" s="264"/>
      <c r="D1549" s="264"/>
      <c r="E1549" s="264"/>
      <c r="F1549" s="264"/>
      <c r="G1549" s="264"/>
      <c r="H1549" s="264"/>
      <c r="I1549" s="286">
        <f t="shared" ca="1" si="1557"/>
        <v>0.11847961283621862</v>
      </c>
      <c r="J1549" s="286">
        <f t="shared" ca="1" si="1558"/>
        <v>4.2708322970596846E-2</v>
      </c>
      <c r="K1549" s="264">
        <f t="shared" ref="K1549:M1549" ca="1" si="1577">RAND()</f>
        <v>0.75017339228651359</v>
      </c>
      <c r="L1549" s="264">
        <f t="shared" ca="1" si="1577"/>
        <v>0.32249862364855286</v>
      </c>
      <c r="M1549" s="264">
        <f t="shared" ca="1" si="1577"/>
        <v>0.4818493812686494</v>
      </c>
      <c r="N1549" s="287">
        <f t="shared" ca="1" si="1560"/>
        <v>1473126.1626298679</v>
      </c>
      <c r="O1549" s="288">
        <f ca="1">(N1549-Assumptions!$C$22)/Assumptions!$C$25</f>
        <v>108.94531064402</v>
      </c>
      <c r="P1549" s="11"/>
      <c r="Q1549" s="11"/>
      <c r="R1549" s="11"/>
      <c r="S1549" s="11"/>
      <c r="T1549" s="11"/>
    </row>
    <row r="1550" spans="1:20" ht="15.75" customHeight="1" x14ac:dyDescent="0.2">
      <c r="A1550" s="289"/>
      <c r="B1550" s="270"/>
      <c r="C1550" s="270"/>
      <c r="D1550" s="270"/>
      <c r="E1550" s="270"/>
      <c r="F1550" s="270"/>
      <c r="G1550" s="270"/>
      <c r="H1550" s="270"/>
      <c r="I1550" s="290">
        <f t="shared" ca="1" si="1557"/>
        <v>0.11276286750462</v>
      </c>
      <c r="J1550" s="290">
        <f t="shared" ca="1" si="1558"/>
        <v>4.2294444790149752E-2</v>
      </c>
      <c r="K1550" s="270">
        <f t="shared" ref="K1550:M1550" ca="1" si="1578">RAND()</f>
        <v>0.27219282351372232</v>
      </c>
      <c r="L1550" s="270">
        <f t="shared" ca="1" si="1578"/>
        <v>0.54805039214264573</v>
      </c>
      <c r="M1550" s="270">
        <f t="shared" ca="1" si="1578"/>
        <v>0.33222369061538548</v>
      </c>
      <c r="N1550" s="291">
        <f t="shared" ca="1" si="1560"/>
        <v>1583981.380277697</v>
      </c>
      <c r="O1550" s="292">
        <f ca="1">(N1550-Assumptions!$C$22)/Assumptions!$C$25</f>
        <v>117.21808808042515</v>
      </c>
      <c r="P1550" s="11"/>
      <c r="Q1550" s="11"/>
      <c r="R1550" s="11"/>
      <c r="S1550" s="11"/>
      <c r="T1550" s="11"/>
    </row>
    <row r="1551" spans="1:20" ht="15.75" customHeight="1" x14ac:dyDescent="0.2">
      <c r="A1551" s="317"/>
      <c r="B1551" s="264"/>
      <c r="C1551" s="264"/>
      <c r="D1551" s="264"/>
      <c r="E1551" s="264"/>
      <c r="F1551" s="264"/>
      <c r="G1551" s="264"/>
      <c r="H1551" s="264"/>
      <c r="I1551" s="286">
        <f t="shared" ca="1" si="1557"/>
        <v>0.06</v>
      </c>
      <c r="J1551" s="286">
        <f t="shared" ca="1" si="1558"/>
        <v>3.0233501360790602E-2</v>
      </c>
      <c r="K1551" s="264">
        <f t="shared" ref="K1551:M1551" ca="1" si="1579">RAND()</f>
        <v>0.85314970740270357</v>
      </c>
      <c r="L1551" s="264">
        <f t="shared" ca="1" si="1579"/>
        <v>0.92618747358808018</v>
      </c>
      <c r="M1551" s="264">
        <f t="shared" ca="1" si="1579"/>
        <v>2.622903455064729E-2</v>
      </c>
      <c r="N1551" s="287">
        <f t="shared" ca="1" si="1560"/>
        <v>8245030.0353011005</v>
      </c>
      <c r="O1551" s="288">
        <f ca="1">(N1551-Assumptions!$C$22)/Assumptions!$C$25</f>
        <v>614.3112712911269</v>
      </c>
      <c r="P1551" s="11"/>
      <c r="Q1551" s="11"/>
      <c r="R1551" s="11"/>
      <c r="S1551" s="11"/>
      <c r="T1551" s="11"/>
    </row>
    <row r="1552" spans="1:20" ht="15.75" customHeight="1" x14ac:dyDescent="0.2">
      <c r="A1552" s="289"/>
      <c r="B1552" s="270"/>
      <c r="C1552" s="270"/>
      <c r="D1552" s="270"/>
      <c r="E1552" s="270"/>
      <c r="F1552" s="270"/>
      <c r="G1552" s="270"/>
      <c r="H1552" s="270"/>
      <c r="I1552" s="290">
        <f t="shared" ca="1" si="1557"/>
        <v>8.0954936375903508E-2</v>
      </c>
      <c r="J1552" s="290">
        <f t="shared" ca="1" si="1558"/>
        <v>4.309359737380581E-2</v>
      </c>
      <c r="K1552" s="270">
        <f t="shared" ref="K1552:M1552" ca="1" si="1580">RAND()</f>
        <v>0.94365694138558753</v>
      </c>
      <c r="L1552" s="270">
        <f t="shared" ca="1" si="1580"/>
        <v>0.38725372433291194</v>
      </c>
      <c r="M1552" s="270">
        <f t="shared" ca="1" si="1580"/>
        <v>0.73136377513849449</v>
      </c>
      <c r="N1552" s="291">
        <f t="shared" ca="1" si="1560"/>
        <v>5732535.556124324</v>
      </c>
      <c r="O1552" s="292">
        <f ca="1">(N1552-Assumptions!$C$22)/Assumptions!$C$25</f>
        <v>426.81168329285998</v>
      </c>
      <c r="P1552" s="11"/>
      <c r="Q1552" s="11"/>
      <c r="R1552" s="11"/>
      <c r="S1552" s="11"/>
      <c r="T1552" s="11"/>
    </row>
    <row r="1553" spans="1:20" ht="15.75" customHeight="1" x14ac:dyDescent="0.2">
      <c r="A1553" s="317"/>
      <c r="B1553" s="264"/>
      <c r="C1553" s="264"/>
      <c r="D1553" s="264"/>
      <c r="E1553" s="264"/>
      <c r="F1553" s="264"/>
      <c r="G1553" s="264"/>
      <c r="H1553" s="264"/>
      <c r="I1553" s="286">
        <f t="shared" ca="1" si="1557"/>
        <v>7.0373180116953371E-2</v>
      </c>
      <c r="J1553" s="286">
        <f t="shared" ca="1" si="1558"/>
        <v>2.4976227530063171E-2</v>
      </c>
      <c r="K1553" s="264">
        <f t="shared" ref="K1553:M1553" ca="1" si="1581">RAND()</f>
        <v>0.18093475414294802</v>
      </c>
      <c r="L1553" s="264">
        <f t="shared" ca="1" si="1581"/>
        <v>0.5112787463331202</v>
      </c>
      <c r="M1553" s="264">
        <f t="shared" ca="1" si="1581"/>
        <v>0.95871272634038174</v>
      </c>
      <c r="N1553" s="287">
        <f t="shared" ca="1" si="1560"/>
        <v>938063.34522828134</v>
      </c>
      <c r="O1553" s="288">
        <f ca="1">(N1553-Assumptions!$C$22)/Assumptions!$C$25</f>
        <v>69.015249643901598</v>
      </c>
      <c r="P1553" s="11"/>
      <c r="Q1553" s="11"/>
      <c r="R1553" s="11"/>
      <c r="S1553" s="11"/>
      <c r="T1553" s="11"/>
    </row>
    <row r="1554" spans="1:20" ht="15.75" customHeight="1" x14ac:dyDescent="0.2">
      <c r="A1554" s="289"/>
      <c r="B1554" s="270"/>
      <c r="C1554" s="270"/>
      <c r="D1554" s="270"/>
      <c r="E1554" s="270"/>
      <c r="F1554" s="270"/>
      <c r="G1554" s="270"/>
      <c r="H1554" s="270"/>
      <c r="I1554" s="290">
        <f t="shared" ca="1" si="1557"/>
        <v>0.06</v>
      </c>
      <c r="J1554" s="290">
        <f t="shared" ca="1" si="1558"/>
        <v>4.6294097859865074E-2</v>
      </c>
      <c r="K1554" s="270">
        <f t="shared" ref="K1554:M1554" ca="1" si="1582">RAND()</f>
        <v>0.67672720601587988</v>
      </c>
      <c r="L1554" s="270">
        <f t="shared" ca="1" si="1582"/>
        <v>0.14331485733606342</v>
      </c>
      <c r="M1554" s="270">
        <f t="shared" ca="1" si="1582"/>
        <v>3.3354920347642758E-2</v>
      </c>
      <c r="N1554" s="291">
        <f t="shared" ca="1" si="1560"/>
        <v>3563756.6711651403</v>
      </c>
      <c r="O1554" s="292">
        <f ca="1">(N1554-Assumptions!$C$22)/Assumptions!$C$25</f>
        <v>264.96251277351791</v>
      </c>
      <c r="P1554" s="11"/>
      <c r="Q1554" s="11"/>
      <c r="R1554" s="11"/>
      <c r="S1554" s="11"/>
      <c r="T1554" s="11"/>
    </row>
    <row r="1555" spans="1:20" ht="15.75" customHeight="1" x14ac:dyDescent="0.2">
      <c r="A1555" s="317"/>
      <c r="B1555" s="264"/>
      <c r="C1555" s="264"/>
      <c r="D1555" s="264"/>
      <c r="E1555" s="264"/>
      <c r="F1555" s="264"/>
      <c r="G1555" s="264"/>
      <c r="H1555" s="264"/>
      <c r="I1555" s="286">
        <f t="shared" ca="1" si="1557"/>
        <v>9.6006349532298835E-2</v>
      </c>
      <c r="J1555" s="286">
        <f t="shared" ca="1" si="1558"/>
        <v>3.6828456877794923E-2</v>
      </c>
      <c r="K1555" s="264">
        <f t="shared" ref="K1555:M1555" ca="1" si="1583">RAND()</f>
        <v>0.18780445260153489</v>
      </c>
      <c r="L1555" s="264">
        <f t="shared" ca="1" si="1583"/>
        <v>0.10881032463953277</v>
      </c>
      <c r="M1555" s="264">
        <f t="shared" ca="1" si="1583"/>
        <v>0.53259458096557388</v>
      </c>
      <c r="N1555" s="287">
        <f t="shared" ca="1" si="1560"/>
        <v>275800.88243661</v>
      </c>
      <c r="O1555" s="288">
        <f ca="1">(N1555-Assumptions!$C$22)/Assumptions!$C$25</f>
        <v>19.592677793776865</v>
      </c>
      <c r="P1555" s="11"/>
      <c r="Q1555" s="11"/>
      <c r="R1555" s="11"/>
      <c r="S1555" s="11"/>
      <c r="T1555" s="11"/>
    </row>
    <row r="1556" spans="1:20" ht="15.75" customHeight="1" x14ac:dyDescent="0.2">
      <c r="A1556" s="289"/>
      <c r="B1556" s="270"/>
      <c r="C1556" s="270"/>
      <c r="D1556" s="270"/>
      <c r="E1556" s="270"/>
      <c r="F1556" s="270"/>
      <c r="G1556" s="270"/>
      <c r="H1556" s="270"/>
      <c r="I1556" s="290">
        <f t="shared" ca="1" si="1557"/>
        <v>7.0832722511042751E-2</v>
      </c>
      <c r="J1556" s="290">
        <f t="shared" ca="1" si="1558"/>
        <v>4.7798826437107415E-2</v>
      </c>
      <c r="K1556" s="270">
        <f t="shared" ref="K1556:M1556" ca="1" si="1584">RAND()</f>
        <v>0.42005053470274145</v>
      </c>
      <c r="L1556" s="270">
        <f t="shared" ca="1" si="1584"/>
        <v>0.36274532150342265</v>
      </c>
      <c r="M1556" s="270">
        <f t="shared" ca="1" si="1584"/>
        <v>0.25675949697609168</v>
      </c>
      <c r="N1556" s="291">
        <f t="shared" ca="1" si="1560"/>
        <v>4464826.7790903514</v>
      </c>
      <c r="O1556" s="292">
        <f ca="1">(N1556-Assumptions!$C$22)/Assumptions!$C$25</f>
        <v>332.20655067838442</v>
      </c>
      <c r="P1556" s="11"/>
      <c r="Q1556" s="11"/>
      <c r="R1556" s="11"/>
      <c r="S1556" s="11"/>
      <c r="T1556" s="11"/>
    </row>
    <row r="1557" spans="1:20" ht="15.75" customHeight="1" x14ac:dyDescent="0.2">
      <c r="A1557" s="317"/>
      <c r="B1557" s="264"/>
      <c r="C1557" s="264"/>
      <c r="D1557" s="264"/>
      <c r="E1557" s="264"/>
      <c r="F1557" s="264"/>
      <c r="G1557" s="264"/>
      <c r="H1557" s="264"/>
      <c r="I1557" s="286">
        <f t="shared" ca="1" si="1557"/>
        <v>7.9332625358297562E-2</v>
      </c>
      <c r="J1557" s="286">
        <f t="shared" ca="1" si="1558"/>
        <v>4.8481467284160563E-2</v>
      </c>
      <c r="K1557" s="264">
        <f t="shared" ref="K1557:M1557" ca="1" si="1585">RAND()</f>
        <v>1.9519366896100454E-2</v>
      </c>
      <c r="L1557" s="264">
        <f t="shared" ca="1" si="1585"/>
        <v>9.2620616129269973E-2</v>
      </c>
      <c r="M1557" s="264">
        <f t="shared" ca="1" si="1585"/>
        <v>0.89089568658769724</v>
      </c>
      <c r="N1557" s="287">
        <f t="shared" ca="1" si="1560"/>
        <v>568574.69490477396</v>
      </c>
      <c r="O1557" s="288">
        <f ca="1">(N1557-Assumptions!$C$22)/Assumptions!$C$25</f>
        <v>41.441469769012983</v>
      </c>
      <c r="P1557" s="11"/>
      <c r="Q1557" s="11"/>
      <c r="R1557" s="11"/>
      <c r="S1557" s="11"/>
      <c r="T1557" s="11"/>
    </row>
    <row r="1558" spans="1:20" ht="15.75" customHeight="1" x14ac:dyDescent="0.2">
      <c r="A1558" s="289"/>
      <c r="B1558" s="270"/>
      <c r="C1558" s="270"/>
      <c r="D1558" s="270"/>
      <c r="E1558" s="270"/>
      <c r="F1558" s="270"/>
      <c r="G1558" s="270"/>
      <c r="H1558" s="270"/>
      <c r="I1558" s="290">
        <f t="shared" ca="1" si="1557"/>
        <v>9.895854828364313E-2</v>
      </c>
      <c r="J1558" s="290">
        <f t="shared" ca="1" si="1558"/>
        <v>3.7843984786502069E-2</v>
      </c>
      <c r="K1558" s="270">
        <f t="shared" ref="K1558:M1558" ca="1" si="1586">RAND()</f>
        <v>0.13059407941453693</v>
      </c>
      <c r="L1558" s="270">
        <f t="shared" ca="1" si="1586"/>
        <v>2.9608009655248679E-3</v>
      </c>
      <c r="M1558" s="270">
        <f t="shared" ca="1" si="1586"/>
        <v>0.83468254201134118</v>
      </c>
      <c r="N1558" s="291">
        <f t="shared" ca="1" si="1560"/>
        <v>287021.40350363421</v>
      </c>
      <c r="O1558" s="292">
        <f ca="1">(N1558-Assumptions!$C$22)/Assumptions!$C$25</f>
        <v>20.430030112211508</v>
      </c>
      <c r="P1558" s="11"/>
      <c r="Q1558" s="11"/>
      <c r="R1558" s="11"/>
      <c r="S1558" s="11"/>
      <c r="T1558" s="11"/>
    </row>
    <row r="1559" spans="1:20" ht="15.75" customHeight="1" x14ac:dyDescent="0.2">
      <c r="A1559" s="317"/>
      <c r="B1559" s="264"/>
      <c r="C1559" s="264"/>
      <c r="D1559" s="264"/>
      <c r="E1559" s="264"/>
      <c r="F1559" s="264"/>
      <c r="G1559" s="264"/>
      <c r="H1559" s="264"/>
      <c r="I1559" s="286">
        <f t="shared" ca="1" si="1557"/>
        <v>7.5291181414204073E-2</v>
      </c>
      <c r="J1559" s="286">
        <f t="shared" ca="1" si="1558"/>
        <v>3.4932631080091266E-2</v>
      </c>
      <c r="K1559" s="264">
        <f t="shared" ref="K1559:M1559" ca="1" si="1587">RAND()</f>
        <v>0.95867438843805952</v>
      </c>
      <c r="L1559" s="264">
        <f t="shared" ca="1" si="1587"/>
        <v>0.7160750196306489</v>
      </c>
      <c r="M1559" s="264">
        <f t="shared" ca="1" si="1587"/>
        <v>0.16909153026682378</v>
      </c>
      <c r="N1559" s="287">
        <f t="shared" ca="1" si="1560"/>
        <v>5347605.3394060992</v>
      </c>
      <c r="O1559" s="288">
        <f ca="1">(N1559-Assumptions!$C$22)/Assumptions!$C$25</f>
        <v>398.08554771687307</v>
      </c>
      <c r="P1559" s="11"/>
      <c r="Q1559" s="11"/>
      <c r="R1559" s="11"/>
      <c r="S1559" s="11"/>
      <c r="T1559" s="11"/>
    </row>
    <row r="1560" spans="1:20" ht="15.75" customHeight="1" x14ac:dyDescent="0.2">
      <c r="A1560" s="289"/>
      <c r="B1560" s="270"/>
      <c r="C1560" s="270"/>
      <c r="D1560" s="270"/>
      <c r="E1560" s="270"/>
      <c r="F1560" s="270"/>
      <c r="G1560" s="270"/>
      <c r="H1560" s="270"/>
      <c r="I1560" s="290">
        <f t="shared" ca="1" si="1557"/>
        <v>9.6299189868646731E-2</v>
      </c>
      <c r="J1560" s="290">
        <f t="shared" ca="1" si="1558"/>
        <v>4.8909078982856236E-2</v>
      </c>
      <c r="K1560" s="270">
        <f t="shared" ref="K1560:M1560" ca="1" si="1588">RAND()</f>
        <v>0.24437659715200732</v>
      </c>
      <c r="L1560" s="270">
        <f t="shared" ca="1" si="1588"/>
        <v>0.88746586209026646</v>
      </c>
      <c r="M1560" s="270">
        <f t="shared" ca="1" si="1588"/>
        <v>0.34449006756921619</v>
      </c>
      <c r="N1560" s="291">
        <f t="shared" ca="1" si="1560"/>
        <v>2980046.7419510325</v>
      </c>
      <c r="O1560" s="292">
        <f ca="1">(N1560-Assumptions!$C$22)/Assumptions!$C$25</f>
        <v>221.40207029485316</v>
      </c>
      <c r="P1560" s="11"/>
      <c r="Q1560" s="11"/>
      <c r="R1560" s="11"/>
      <c r="S1560" s="11"/>
      <c r="T1560" s="11"/>
    </row>
    <row r="1561" spans="1:20" ht="15.75" customHeight="1" x14ac:dyDescent="0.2">
      <c r="A1561" s="317"/>
      <c r="B1561" s="264"/>
      <c r="C1561" s="264"/>
      <c r="D1561" s="264"/>
      <c r="E1561" s="264"/>
      <c r="F1561" s="264"/>
      <c r="G1561" s="264"/>
      <c r="H1561" s="264"/>
      <c r="I1561" s="286">
        <f t="shared" ca="1" si="1557"/>
        <v>7.5538690672646305E-2</v>
      </c>
      <c r="J1561" s="286">
        <f t="shared" ca="1" si="1558"/>
        <v>3.5398113878479846E-2</v>
      </c>
      <c r="K1561" s="264">
        <f t="shared" ref="K1561:M1561" ca="1" si="1589">RAND()</f>
        <v>6.5499289857555487E-2</v>
      </c>
      <c r="L1561" s="264">
        <f t="shared" ca="1" si="1589"/>
        <v>0.39137894277669949</v>
      </c>
      <c r="M1561" s="264">
        <f t="shared" ca="1" si="1589"/>
        <v>0.18726084811297639</v>
      </c>
      <c r="N1561" s="287">
        <f t="shared" ca="1" si="1560"/>
        <v>967800.43575824134</v>
      </c>
      <c r="O1561" s="288">
        <f ca="1">(N1561-Assumptions!$C$22)/Assumptions!$C$25</f>
        <v>71.234435504346365</v>
      </c>
      <c r="P1561" s="11"/>
      <c r="Q1561" s="11"/>
      <c r="R1561" s="11"/>
      <c r="S1561" s="11"/>
      <c r="T1561" s="11"/>
    </row>
    <row r="1562" spans="1:20" ht="15.75" customHeight="1" x14ac:dyDescent="0.2">
      <c r="A1562" s="289"/>
      <c r="B1562" s="270"/>
      <c r="C1562" s="270"/>
      <c r="D1562" s="270"/>
      <c r="E1562" s="270"/>
      <c r="F1562" s="270"/>
      <c r="G1562" s="270"/>
      <c r="H1562" s="270"/>
      <c r="I1562" s="290">
        <f t="shared" ca="1" si="1557"/>
        <v>9.6132226687819691E-2</v>
      </c>
      <c r="J1562" s="290">
        <f t="shared" ca="1" si="1558"/>
        <v>4.9641964419829314E-2</v>
      </c>
      <c r="K1562" s="270">
        <f t="shared" ref="K1562:M1562" ca="1" si="1590">RAND()</f>
        <v>4.3116756509380849E-2</v>
      </c>
      <c r="L1562" s="270">
        <f t="shared" ca="1" si="1590"/>
        <v>0.71026674798404532</v>
      </c>
      <c r="M1562" s="270">
        <f t="shared" ca="1" si="1590"/>
        <v>0.43275292892558892</v>
      </c>
      <c r="N1562" s="291">
        <f t="shared" ca="1" si="1560"/>
        <v>835617.30602946586</v>
      </c>
      <c r="O1562" s="292">
        <f ca="1">(N1562-Assumptions!$C$22)/Assumptions!$C$25</f>
        <v>61.370022838019842</v>
      </c>
      <c r="P1562" s="11"/>
      <c r="Q1562" s="11"/>
      <c r="R1562" s="11"/>
      <c r="S1562" s="11"/>
      <c r="T1562" s="11"/>
    </row>
    <row r="1563" spans="1:20" ht="15.75" customHeight="1" x14ac:dyDescent="0.2">
      <c r="A1563" s="317"/>
      <c r="B1563" s="264"/>
      <c r="C1563" s="264"/>
      <c r="D1563" s="264"/>
      <c r="E1563" s="264"/>
      <c r="F1563" s="264"/>
      <c r="G1563" s="264"/>
      <c r="H1563" s="264"/>
      <c r="I1563" s="286">
        <f t="shared" ca="1" si="1557"/>
        <v>8.6629401840625536E-2</v>
      </c>
      <c r="J1563" s="286">
        <f t="shared" ca="1" si="1558"/>
        <v>4.5154909024828167E-2</v>
      </c>
      <c r="K1563" s="264">
        <f t="shared" ref="K1563:M1563" ca="1" si="1591">RAND()</f>
        <v>0.81227690115150031</v>
      </c>
      <c r="L1563" s="264">
        <f t="shared" ca="1" si="1591"/>
        <v>0.25954463481685641</v>
      </c>
      <c r="M1563" s="264">
        <f t="shared" ca="1" si="1591"/>
        <v>0.74922702570807753</v>
      </c>
      <c r="N1563" s="287">
        <f t="shared" ca="1" si="1560"/>
        <v>4689984.2801641691</v>
      </c>
      <c r="O1563" s="288">
        <f ca="1">(N1563-Assumptions!$C$22)/Assumptions!$C$25</f>
        <v>349.00934926598279</v>
      </c>
      <c r="P1563" s="11"/>
      <c r="Q1563" s="11"/>
      <c r="R1563" s="11"/>
      <c r="S1563" s="11"/>
      <c r="T1563" s="11"/>
    </row>
    <row r="1564" spans="1:20" ht="15.75" customHeight="1" x14ac:dyDescent="0.2">
      <c r="A1564" s="289"/>
      <c r="B1564" s="270"/>
      <c r="C1564" s="270"/>
      <c r="D1564" s="270"/>
      <c r="E1564" s="270"/>
      <c r="F1564" s="270"/>
      <c r="G1564" s="270"/>
      <c r="H1564" s="270"/>
      <c r="I1564" s="290">
        <f t="shared" ca="1" si="1557"/>
        <v>0.10057346765553467</v>
      </c>
      <c r="J1564" s="290">
        <f t="shared" ca="1" si="1558"/>
        <v>2.5562617149957761E-2</v>
      </c>
      <c r="K1564" s="270">
        <f t="shared" ref="K1564:M1564" ca="1" si="1592">RAND()</f>
        <v>0.30757014768065438</v>
      </c>
      <c r="L1564" s="270">
        <f t="shared" ca="1" si="1592"/>
        <v>0.24813110945370132</v>
      </c>
      <c r="M1564" s="270">
        <f t="shared" ca="1" si="1592"/>
        <v>0.86530694697909949</v>
      </c>
      <c r="N1564" s="291">
        <f t="shared" ca="1" si="1560"/>
        <v>1204009.672534297</v>
      </c>
      <c r="O1564" s="292">
        <f ca="1">(N1564-Assumptions!$C$22)/Assumptions!$C$25</f>
        <v>88.861990487634102</v>
      </c>
      <c r="P1564" s="11"/>
      <c r="Q1564" s="11"/>
      <c r="R1564" s="11"/>
      <c r="S1564" s="11"/>
      <c r="T1564" s="11"/>
    </row>
    <row r="1565" spans="1:20" ht="15.75" customHeight="1" x14ac:dyDescent="0.2">
      <c r="A1565" s="317"/>
      <c r="B1565" s="264"/>
      <c r="C1565" s="264"/>
      <c r="D1565" s="264"/>
      <c r="E1565" s="264"/>
      <c r="F1565" s="264"/>
      <c r="G1565" s="264"/>
      <c r="H1565" s="264"/>
      <c r="I1565" s="286">
        <f t="shared" ca="1" si="1557"/>
        <v>7.2240606019292247E-2</v>
      </c>
      <c r="J1565" s="286">
        <f t="shared" ca="1" si="1558"/>
        <v>3.267054944982755E-2</v>
      </c>
      <c r="K1565" s="264">
        <f t="shared" ref="K1565:M1565" ca="1" si="1593">RAND()</f>
        <v>0.28150103339297383</v>
      </c>
      <c r="L1565" s="264">
        <f t="shared" ca="1" si="1593"/>
        <v>5.528464277584344E-2</v>
      </c>
      <c r="M1565" s="264">
        <f t="shared" ca="1" si="1593"/>
        <v>0.42507398767036819</v>
      </c>
      <c r="N1565" s="287">
        <f t="shared" ca="1" si="1560"/>
        <v>2251548.8857774404</v>
      </c>
      <c r="O1565" s="288">
        <f ca="1">(N1565-Assumptions!$C$22)/Assumptions!$C$25</f>
        <v>167.0365586401075</v>
      </c>
      <c r="P1565" s="11"/>
      <c r="Q1565" s="11"/>
      <c r="R1565" s="11"/>
      <c r="S1565" s="11"/>
      <c r="T1565" s="11"/>
    </row>
    <row r="1566" spans="1:20" ht="15.75" customHeight="1" x14ac:dyDescent="0.2">
      <c r="A1566" s="289"/>
      <c r="B1566" s="270"/>
      <c r="C1566" s="270"/>
      <c r="D1566" s="270"/>
      <c r="E1566" s="270"/>
      <c r="F1566" s="270"/>
      <c r="G1566" s="270"/>
      <c r="H1566" s="270"/>
      <c r="I1566" s="290">
        <f t="shared" ca="1" si="1557"/>
        <v>9.8452276391275656E-2</v>
      </c>
      <c r="J1566" s="290">
        <f t="shared" ca="1" si="1558"/>
        <v>3.8460713000291101E-2</v>
      </c>
      <c r="K1566" s="270">
        <f t="shared" ref="K1566:M1566" ca="1" si="1594">RAND()</f>
        <v>2.6196477099823645E-2</v>
      </c>
      <c r="L1566" s="270">
        <f t="shared" ca="1" si="1594"/>
        <v>0.61753862916863844</v>
      </c>
      <c r="M1566" s="270">
        <f t="shared" ca="1" si="1594"/>
        <v>0.96344228332170945</v>
      </c>
      <c r="N1566" s="291">
        <f t="shared" ca="1" si="1560"/>
        <v>709853.43271163269</v>
      </c>
      <c r="O1566" s="292">
        <f ca="1">(N1566-Assumptions!$C$22)/Assumptions!$C$25</f>
        <v>51.984659157584531</v>
      </c>
      <c r="P1566" s="11"/>
      <c r="Q1566" s="11"/>
      <c r="R1566" s="11"/>
      <c r="S1566" s="11"/>
      <c r="T1566" s="11"/>
    </row>
    <row r="1567" spans="1:20" ht="15.75" customHeight="1" x14ac:dyDescent="0.2">
      <c r="A1567" s="317"/>
      <c r="B1567" s="264"/>
      <c r="C1567" s="264"/>
      <c r="D1567" s="264"/>
      <c r="E1567" s="264"/>
      <c r="F1567" s="264"/>
      <c r="G1567" s="264"/>
      <c r="H1567" s="264"/>
      <c r="I1567" s="286">
        <f t="shared" ca="1" si="1557"/>
        <v>8.9265249911711197E-2</v>
      </c>
      <c r="J1567" s="286">
        <f t="shared" ca="1" si="1558"/>
        <v>5.5E-2</v>
      </c>
      <c r="K1567" s="264">
        <f t="shared" ref="K1567:M1567" ca="1" si="1595">RAND()</f>
        <v>0.74152204544933797</v>
      </c>
      <c r="L1567" s="264">
        <f t="shared" ca="1" si="1595"/>
        <v>0.91359468568424596</v>
      </c>
      <c r="M1567" s="264">
        <f t="shared" ca="1" si="1595"/>
        <v>0.53029860351463642</v>
      </c>
      <c r="N1567" s="287">
        <f t="shared" ca="1" si="1560"/>
        <v>4121515.1183715793</v>
      </c>
      <c r="O1567" s="288">
        <f ca="1">(N1567-Assumptions!$C$22)/Assumptions!$C$25</f>
        <v>306.58627749041636</v>
      </c>
      <c r="P1567" s="11"/>
      <c r="Q1567" s="11"/>
      <c r="R1567" s="11"/>
      <c r="S1567" s="11"/>
      <c r="T1567" s="11"/>
    </row>
    <row r="1568" spans="1:20" ht="15.75" customHeight="1" x14ac:dyDescent="0.2">
      <c r="A1568" s="289"/>
      <c r="B1568" s="270"/>
      <c r="C1568" s="270"/>
      <c r="D1568" s="270"/>
      <c r="E1568" s="270"/>
      <c r="F1568" s="270"/>
      <c r="G1568" s="270"/>
      <c r="H1568" s="270"/>
      <c r="I1568" s="290">
        <f t="shared" ca="1" si="1557"/>
        <v>8.7535339163901368E-2</v>
      </c>
      <c r="J1568" s="290">
        <f t="shared" ca="1" si="1558"/>
        <v>4.3266714598162143E-2</v>
      </c>
      <c r="K1568" s="270">
        <f t="shared" ref="K1568:M1568" ca="1" si="1596">RAND()</f>
        <v>0.11548374653244808</v>
      </c>
      <c r="L1568" s="270">
        <f t="shared" ca="1" si="1596"/>
        <v>0.57746050206335453</v>
      </c>
      <c r="M1568" s="270">
        <f t="shared" ca="1" si="1596"/>
        <v>5.3326939738500556E-3</v>
      </c>
      <c r="N1568" s="291">
        <f t="shared" ca="1" si="1560"/>
        <v>877553.07724304346</v>
      </c>
      <c r="O1568" s="292">
        <f ca="1">(N1568-Assumptions!$C$22)/Assumptions!$C$25</f>
        <v>64.499558003212201</v>
      </c>
      <c r="P1568" s="11"/>
      <c r="Q1568" s="11"/>
      <c r="R1568" s="11"/>
      <c r="S1568" s="11"/>
      <c r="T1568" s="11"/>
    </row>
    <row r="1569" spans="1:20" ht="15.75" customHeight="1" x14ac:dyDescent="0.2">
      <c r="A1569" s="317"/>
      <c r="B1569" s="264"/>
      <c r="C1569" s="264"/>
      <c r="D1569" s="264"/>
      <c r="E1569" s="264"/>
      <c r="F1569" s="264"/>
      <c r="G1569" s="264"/>
      <c r="H1569" s="264"/>
      <c r="I1569" s="286">
        <f t="shared" ca="1" si="1557"/>
        <v>0.11801618744609944</v>
      </c>
      <c r="J1569" s="286">
        <f t="shared" ca="1" si="1558"/>
        <v>4.1428263134763513E-2</v>
      </c>
      <c r="K1569" s="264">
        <f t="shared" ref="K1569:M1569" ca="1" si="1597">RAND()</f>
        <v>0.59792403391058413</v>
      </c>
      <c r="L1569" s="264">
        <f t="shared" ca="1" si="1597"/>
        <v>0.52287783954506817</v>
      </c>
      <c r="M1569" s="264">
        <f t="shared" ca="1" si="1597"/>
        <v>0.7376714735777975</v>
      </c>
      <c r="N1569" s="287">
        <f t="shared" ca="1" si="1560"/>
        <v>1473346.3958778067</v>
      </c>
      <c r="O1569" s="288">
        <f ca="1">(N1569-Assumptions!$C$22)/Assumptions!$C$25</f>
        <v>108.96174596103035</v>
      </c>
      <c r="P1569" s="11"/>
      <c r="Q1569" s="11"/>
      <c r="R1569" s="11"/>
      <c r="S1569" s="11"/>
      <c r="T1569" s="11"/>
    </row>
    <row r="1570" spans="1:20" ht="15.75" customHeight="1" x14ac:dyDescent="0.2">
      <c r="A1570" s="289"/>
      <c r="B1570" s="270"/>
      <c r="C1570" s="270"/>
      <c r="D1570" s="270"/>
      <c r="E1570" s="270"/>
      <c r="F1570" s="270"/>
      <c r="G1570" s="270"/>
      <c r="H1570" s="270"/>
      <c r="I1570" s="290">
        <f t="shared" ca="1" si="1557"/>
        <v>0.11442835393144732</v>
      </c>
      <c r="J1570" s="290">
        <f t="shared" ca="1" si="1558"/>
        <v>4.0776614148673791E-2</v>
      </c>
      <c r="K1570" s="270">
        <f t="shared" ref="K1570:M1570" ca="1" si="1598">RAND()</f>
        <v>0.14610392422129115</v>
      </c>
      <c r="L1570" s="270">
        <f t="shared" ca="1" si="1598"/>
        <v>8.3113905881304184E-2</v>
      </c>
      <c r="M1570" s="270">
        <f t="shared" ca="1" si="1598"/>
        <v>0.77455820776620021</v>
      </c>
      <c r="N1570" s="291">
        <f t="shared" ca="1" si="1560"/>
        <v>238163.92988403136</v>
      </c>
      <c r="O1570" s="292">
        <f ca="1">(N1570-Assumptions!$C$22)/Assumptions!$C$25</f>
        <v>16.783949991345622</v>
      </c>
      <c r="P1570" s="11"/>
      <c r="Q1570" s="11"/>
      <c r="R1570" s="11"/>
      <c r="S1570" s="11"/>
      <c r="T1570" s="11"/>
    </row>
    <row r="1571" spans="1:20" ht="15.75" customHeight="1" x14ac:dyDescent="0.2">
      <c r="A1571" s="317"/>
      <c r="B1571" s="264"/>
      <c r="C1571" s="264"/>
      <c r="D1571" s="264"/>
      <c r="E1571" s="264"/>
      <c r="F1571" s="264"/>
      <c r="G1571" s="264"/>
      <c r="H1571" s="264"/>
      <c r="I1571" s="286">
        <f t="shared" ca="1" si="1557"/>
        <v>7.9088972763360368E-2</v>
      </c>
      <c r="J1571" s="286">
        <f t="shared" ca="1" si="1558"/>
        <v>4.3812696913915511E-2</v>
      </c>
      <c r="K1571" s="264">
        <f t="shared" ref="K1571:M1571" ca="1" si="1599">RAND()</f>
        <v>0.1180591389490443</v>
      </c>
      <c r="L1571" s="264">
        <f t="shared" ca="1" si="1599"/>
        <v>0.49476473954468692</v>
      </c>
      <c r="M1571" s="264">
        <f t="shared" ca="1" si="1599"/>
        <v>0.84205818318893833</v>
      </c>
      <c r="N1571" s="287">
        <f t="shared" ca="1" si="1560"/>
        <v>1135832.4971319851</v>
      </c>
      <c r="O1571" s="288">
        <f ca="1">(N1571-Assumptions!$C$22)/Assumptions!$C$25</f>
        <v>83.774141577013822</v>
      </c>
      <c r="P1571" s="11"/>
      <c r="Q1571" s="11"/>
      <c r="R1571" s="11"/>
      <c r="S1571" s="11"/>
      <c r="T1571" s="11"/>
    </row>
    <row r="1572" spans="1:20" ht="15.75" customHeight="1" x14ac:dyDescent="0.2">
      <c r="A1572" s="289"/>
      <c r="B1572" s="270"/>
      <c r="C1572" s="270"/>
      <c r="D1572" s="270"/>
      <c r="E1572" s="270"/>
      <c r="F1572" s="270"/>
      <c r="G1572" s="270"/>
      <c r="H1572" s="270"/>
      <c r="I1572" s="290">
        <f t="shared" ca="1" si="1557"/>
        <v>8.0392017168780042E-2</v>
      </c>
      <c r="J1572" s="290">
        <f t="shared" ca="1" si="1558"/>
        <v>4.2416226405622176E-2</v>
      </c>
      <c r="K1572" s="270">
        <f t="shared" ref="K1572:M1572" ca="1" si="1600">RAND()</f>
        <v>0.7812824837354253</v>
      </c>
      <c r="L1572" s="270">
        <f t="shared" ca="1" si="1600"/>
        <v>0.71814688989105047</v>
      </c>
      <c r="M1572" s="270">
        <f t="shared" ca="1" si="1600"/>
        <v>0.21439508685789954</v>
      </c>
      <c r="N1572" s="291">
        <f t="shared" ca="1" si="1560"/>
        <v>2939258.5969677125</v>
      </c>
      <c r="O1572" s="292">
        <f ca="1">(N1572-Assumptions!$C$22)/Assumptions!$C$25</f>
        <v>218.35817887818749</v>
      </c>
      <c r="P1572" s="11"/>
      <c r="Q1572" s="11"/>
      <c r="R1572" s="11"/>
      <c r="S1572" s="11"/>
      <c r="T1572" s="11"/>
    </row>
    <row r="1573" spans="1:20" ht="15.75" customHeight="1" x14ac:dyDescent="0.2">
      <c r="A1573" s="317"/>
      <c r="B1573" s="264"/>
      <c r="C1573" s="264"/>
      <c r="D1573" s="264"/>
      <c r="E1573" s="264"/>
      <c r="F1573" s="264"/>
      <c r="G1573" s="264"/>
      <c r="H1573" s="264"/>
      <c r="I1573" s="286">
        <f t="shared" ca="1" si="1557"/>
        <v>7.988050848106186E-2</v>
      </c>
      <c r="J1573" s="286">
        <f t="shared" ca="1" si="1558"/>
        <v>2.7188878035947661E-2</v>
      </c>
      <c r="K1573" s="264">
        <f t="shared" ref="K1573:M1573" ca="1" si="1601">RAND()</f>
        <v>0.6663260421639291</v>
      </c>
      <c r="L1573" s="264">
        <f t="shared" ca="1" si="1601"/>
        <v>4.095850751986907E-2</v>
      </c>
      <c r="M1573" s="264">
        <f t="shared" ca="1" si="1601"/>
        <v>9.6218608871076694E-2</v>
      </c>
      <c r="N1573" s="287">
        <f t="shared" ca="1" si="1560"/>
        <v>1690855.1894580764</v>
      </c>
      <c r="O1573" s="288">
        <f ca="1">(N1573-Assumptions!$C$22)/Assumptions!$C$25</f>
        <v>125.193745481946</v>
      </c>
      <c r="P1573" s="11"/>
      <c r="Q1573" s="11"/>
      <c r="R1573" s="11"/>
      <c r="S1573" s="11"/>
      <c r="T1573" s="11"/>
    </row>
    <row r="1574" spans="1:20" ht="15.75" customHeight="1" x14ac:dyDescent="0.2">
      <c r="A1574" s="289"/>
      <c r="B1574" s="270"/>
      <c r="C1574" s="270"/>
      <c r="D1574" s="270"/>
      <c r="E1574" s="270"/>
      <c r="F1574" s="270"/>
      <c r="G1574" s="270"/>
      <c r="H1574" s="270"/>
      <c r="I1574" s="290">
        <f t="shared" ca="1" si="1557"/>
        <v>9.3407231840864177E-2</v>
      </c>
      <c r="J1574" s="290">
        <f t="shared" ca="1" si="1558"/>
        <v>3.5724212288634011E-2</v>
      </c>
      <c r="K1574" s="270">
        <f t="shared" ref="K1574:M1574" ca="1" si="1602">RAND()</f>
        <v>0.36090436616477151</v>
      </c>
      <c r="L1574" s="270">
        <f t="shared" ca="1" si="1602"/>
        <v>0.35666332392331745</v>
      </c>
      <c r="M1574" s="270">
        <f t="shared" ca="1" si="1602"/>
        <v>0.4388409341592</v>
      </c>
      <c r="N1574" s="291">
        <f t="shared" ca="1" si="1560"/>
        <v>1935069.8063957936</v>
      </c>
      <c r="O1574" s="292">
        <f ca="1">(N1574-Assumptions!$C$22)/Assumptions!$C$25</f>
        <v>143.41871689520846</v>
      </c>
      <c r="P1574" s="11"/>
      <c r="Q1574" s="11"/>
      <c r="R1574" s="11"/>
      <c r="S1574" s="11"/>
      <c r="T1574" s="11"/>
    </row>
    <row r="1575" spans="1:20" ht="15.75" customHeight="1" x14ac:dyDescent="0.2">
      <c r="A1575" s="317"/>
      <c r="B1575" s="264"/>
      <c r="C1575" s="264"/>
      <c r="D1575" s="264"/>
      <c r="E1575" s="264"/>
      <c r="F1575" s="264"/>
      <c r="G1575" s="264"/>
      <c r="H1575" s="264"/>
      <c r="I1575" s="286">
        <f t="shared" ca="1" si="1557"/>
        <v>8.9724718389378899E-2</v>
      </c>
      <c r="J1575" s="286">
        <f t="shared" ca="1" si="1558"/>
        <v>4.3283223805636435E-2</v>
      </c>
      <c r="K1575" s="264">
        <f t="shared" ref="K1575:M1575" ca="1" si="1603">RAND()</f>
        <v>0.39081678386192775</v>
      </c>
      <c r="L1575" s="264">
        <f t="shared" ca="1" si="1603"/>
        <v>6.9749697486840567E-2</v>
      </c>
      <c r="M1575" s="264">
        <f t="shared" ca="1" si="1603"/>
        <v>0.50356294847351257</v>
      </c>
      <c r="N1575" s="287">
        <f t="shared" ca="1" si="1560"/>
        <v>1918411.9197214027</v>
      </c>
      <c r="O1575" s="288">
        <f ca="1">(N1575-Assumptions!$C$22)/Assumptions!$C$25</f>
        <v>142.17559102398528</v>
      </c>
      <c r="P1575" s="11"/>
      <c r="Q1575" s="11"/>
      <c r="R1575" s="11"/>
      <c r="S1575" s="11"/>
      <c r="T1575" s="11"/>
    </row>
    <row r="1576" spans="1:20" ht="15.75" customHeight="1" x14ac:dyDescent="0.2">
      <c r="A1576" s="289"/>
      <c r="B1576" s="270"/>
      <c r="C1576" s="270"/>
      <c r="D1576" s="270"/>
      <c r="E1576" s="270"/>
      <c r="F1576" s="270"/>
      <c r="G1576" s="270"/>
      <c r="H1576" s="270"/>
      <c r="I1576" s="290">
        <f t="shared" ca="1" si="1557"/>
        <v>0.06</v>
      </c>
      <c r="J1576" s="290">
        <f t="shared" ca="1" si="1558"/>
        <v>4.4736245709942807E-2</v>
      </c>
      <c r="K1576" s="270">
        <f t="shared" ref="K1576:M1576" ca="1" si="1604">RAND()</f>
        <v>0.79905451052972176</v>
      </c>
      <c r="L1576" s="270">
        <f t="shared" ca="1" si="1604"/>
        <v>0.78121293238235545</v>
      </c>
      <c r="M1576" s="270">
        <f t="shared" ca="1" si="1604"/>
        <v>0.81976757555659707</v>
      </c>
      <c r="N1576" s="291">
        <f t="shared" ca="1" si="1560"/>
        <v>4513621.6900747614</v>
      </c>
      <c r="O1576" s="292">
        <f ca="1">(N1576-Assumptions!$C$22)/Assumptions!$C$25</f>
        <v>335.84796194587773</v>
      </c>
      <c r="P1576" s="11"/>
      <c r="Q1576" s="11"/>
      <c r="R1576" s="11"/>
      <c r="S1576" s="11"/>
      <c r="T1576" s="11"/>
    </row>
    <row r="1577" spans="1:20" ht="15.75" customHeight="1" x14ac:dyDescent="0.2">
      <c r="A1577" s="317"/>
      <c r="B1577" s="264"/>
      <c r="C1577" s="264"/>
      <c r="D1577" s="264"/>
      <c r="E1577" s="264"/>
      <c r="F1577" s="264"/>
      <c r="G1577" s="264"/>
      <c r="H1577" s="264"/>
      <c r="I1577" s="286">
        <f t="shared" ca="1" si="1557"/>
        <v>9.3061659647939887E-2</v>
      </c>
      <c r="J1577" s="286">
        <f t="shared" ca="1" si="1558"/>
        <v>3.911592623253389E-2</v>
      </c>
      <c r="K1577" s="264">
        <f t="shared" ref="K1577:M1577" ca="1" si="1605">RAND()</f>
        <v>0.70601840035798991</v>
      </c>
      <c r="L1577" s="264">
        <f t="shared" ca="1" si="1605"/>
        <v>0.87045353600718023</v>
      </c>
      <c r="M1577" s="264">
        <f t="shared" ca="1" si="1605"/>
        <v>0.80980296255898987</v>
      </c>
      <c r="N1577" s="287">
        <f t="shared" ca="1" si="1560"/>
        <v>2640516.854662478</v>
      </c>
      <c r="O1577" s="288">
        <f ca="1">(N1577-Assumptions!$C$22)/Assumptions!$C$25</f>
        <v>196.06401900466253</v>
      </c>
      <c r="P1577" s="11"/>
      <c r="Q1577" s="11"/>
      <c r="R1577" s="11"/>
      <c r="S1577" s="11"/>
      <c r="T1577" s="11"/>
    </row>
    <row r="1578" spans="1:20" ht="15.75" customHeight="1" x14ac:dyDescent="0.2">
      <c r="A1578" s="289"/>
      <c r="B1578" s="270"/>
      <c r="C1578" s="270"/>
      <c r="D1578" s="270"/>
      <c r="E1578" s="270"/>
      <c r="F1578" s="270"/>
      <c r="G1578" s="270"/>
      <c r="H1578" s="270"/>
      <c r="I1578" s="290">
        <f t="shared" ca="1" si="1557"/>
        <v>0.10066280258546742</v>
      </c>
      <c r="J1578" s="290">
        <f t="shared" ca="1" si="1558"/>
        <v>2.8381866564007749E-2</v>
      </c>
      <c r="K1578" s="270">
        <f t="shared" ref="K1578:M1578" ca="1" si="1606">RAND()</f>
        <v>0.2447293326681178</v>
      </c>
      <c r="L1578" s="270">
        <f t="shared" ca="1" si="1606"/>
        <v>0.79249085864055968</v>
      </c>
      <c r="M1578" s="270">
        <f t="shared" ca="1" si="1606"/>
        <v>0.40315377153261345</v>
      </c>
      <c r="N1578" s="291">
        <f t="shared" ca="1" si="1560"/>
        <v>1544261.5386734817</v>
      </c>
      <c r="O1578" s="292">
        <f ca="1">(N1578-Assumptions!$C$22)/Assumptions!$C$25</f>
        <v>114.25392079652848</v>
      </c>
      <c r="P1578" s="11"/>
      <c r="Q1578" s="11"/>
      <c r="R1578" s="11"/>
      <c r="S1578" s="11"/>
      <c r="T1578" s="11"/>
    </row>
    <row r="1579" spans="1:20" ht="15.75" customHeight="1" x14ac:dyDescent="0.2">
      <c r="A1579" s="317"/>
      <c r="B1579" s="264"/>
      <c r="C1579" s="264"/>
      <c r="D1579" s="264"/>
      <c r="E1579" s="264"/>
      <c r="F1579" s="264"/>
      <c r="G1579" s="264"/>
      <c r="H1579" s="264"/>
      <c r="I1579" s="286">
        <f t="shared" ca="1" si="1557"/>
        <v>8.8821086231520255E-2</v>
      </c>
      <c r="J1579" s="286">
        <f t="shared" ca="1" si="1558"/>
        <v>5.0968076508603355E-2</v>
      </c>
      <c r="K1579" s="264">
        <f t="shared" ref="K1579:M1579" ca="1" si="1607">RAND()</f>
        <v>0.85098285342533109</v>
      </c>
      <c r="L1579" s="264">
        <f t="shared" ca="1" si="1607"/>
        <v>3.2615092672252266E-2</v>
      </c>
      <c r="M1579" s="264">
        <f t="shared" ca="1" si="1607"/>
        <v>0.55039694205143619</v>
      </c>
      <c r="N1579" s="287">
        <f t="shared" ca="1" si="1560"/>
        <v>5106459.1157790273</v>
      </c>
      <c r="O1579" s="288">
        <f ca="1">(N1579-Assumptions!$C$22)/Assumptions!$C$25</f>
        <v>380.08956087903186</v>
      </c>
      <c r="P1579" s="11"/>
      <c r="Q1579" s="11"/>
      <c r="R1579" s="11"/>
      <c r="S1579" s="11"/>
      <c r="T1579" s="11"/>
    </row>
    <row r="1580" spans="1:20" ht="15.75" customHeight="1" x14ac:dyDescent="0.2">
      <c r="A1580" s="289"/>
      <c r="B1580" s="270"/>
      <c r="C1580" s="270"/>
      <c r="D1580" s="270"/>
      <c r="E1580" s="270"/>
      <c r="F1580" s="270"/>
      <c r="G1580" s="270"/>
      <c r="H1580" s="270"/>
      <c r="I1580" s="290">
        <f t="shared" ca="1" si="1557"/>
        <v>9.2859378849033586E-2</v>
      </c>
      <c r="J1580" s="290">
        <f t="shared" ca="1" si="1558"/>
        <v>2.5429968465401416E-2</v>
      </c>
      <c r="K1580" s="270">
        <f t="shared" ref="K1580:M1580" ca="1" si="1608">RAND()</f>
        <v>4.1599507812589698E-3</v>
      </c>
      <c r="L1580" s="270">
        <f t="shared" ca="1" si="1608"/>
        <v>0.10595252784697351</v>
      </c>
      <c r="M1580" s="270">
        <f t="shared" ca="1" si="1608"/>
        <v>0.67146044849399578</v>
      </c>
      <c r="N1580" s="291">
        <f t="shared" ca="1" si="1560"/>
        <v>260141.49745137547</v>
      </c>
      <c r="O1580" s="292">
        <f ca="1">(N1580-Assumptions!$C$22)/Assumptions!$C$25</f>
        <v>18.424066973983244</v>
      </c>
      <c r="P1580" s="11"/>
      <c r="Q1580" s="11"/>
      <c r="R1580" s="11"/>
      <c r="S1580" s="11"/>
      <c r="T1580" s="11"/>
    </row>
    <row r="1581" spans="1:20" ht="15.75" customHeight="1" x14ac:dyDescent="0.2">
      <c r="A1581" s="317"/>
      <c r="B1581" s="264"/>
      <c r="C1581" s="264"/>
      <c r="D1581" s="264"/>
      <c r="E1581" s="264"/>
      <c r="F1581" s="264"/>
      <c r="G1581" s="264"/>
      <c r="H1581" s="264"/>
      <c r="I1581" s="286">
        <f t="shared" ca="1" si="1557"/>
        <v>9.3454376718229912E-2</v>
      </c>
      <c r="J1581" s="286">
        <f t="shared" ca="1" si="1558"/>
        <v>4.2589006704245383E-2</v>
      </c>
      <c r="K1581" s="264">
        <f t="shared" ref="K1581:M1581" ca="1" si="1609">RAND()</f>
        <v>0.13013278950741014</v>
      </c>
      <c r="L1581" s="264">
        <f t="shared" ca="1" si="1609"/>
        <v>0.86194734116808025</v>
      </c>
      <c r="M1581" s="264">
        <f t="shared" ca="1" si="1609"/>
        <v>0.43128313322349621</v>
      </c>
      <c r="N1581" s="287">
        <f t="shared" ca="1" si="1560"/>
        <v>1345751.4171783491</v>
      </c>
      <c r="O1581" s="288">
        <f ca="1">(N1581-Assumptions!$C$22)/Assumptions!$C$25</f>
        <v>99.439732625249931</v>
      </c>
      <c r="P1581" s="11"/>
      <c r="Q1581" s="11"/>
      <c r="R1581" s="11"/>
      <c r="S1581" s="11"/>
      <c r="T1581" s="11"/>
    </row>
    <row r="1582" spans="1:20" ht="15.75" customHeight="1" x14ac:dyDescent="0.2">
      <c r="A1582" s="289"/>
      <c r="B1582" s="270"/>
      <c r="C1582" s="270"/>
      <c r="D1582" s="270"/>
      <c r="E1582" s="270"/>
      <c r="F1582" s="270"/>
      <c r="G1582" s="270"/>
      <c r="H1582" s="270"/>
      <c r="I1582" s="290">
        <f t="shared" ca="1" si="1557"/>
        <v>9.2273304040353582E-2</v>
      </c>
      <c r="J1582" s="290">
        <f t="shared" ca="1" si="1558"/>
        <v>4.100452041417129E-2</v>
      </c>
      <c r="K1582" s="270">
        <f t="shared" ref="K1582:M1582" ca="1" si="1610">RAND()</f>
        <v>0.22275908633518982</v>
      </c>
      <c r="L1582" s="270">
        <f t="shared" ca="1" si="1610"/>
        <v>0.72892079410916877</v>
      </c>
      <c r="M1582" s="270">
        <f t="shared" ca="1" si="1610"/>
        <v>0.769077778606298</v>
      </c>
      <c r="N1582" s="291">
        <f t="shared" ca="1" si="1560"/>
        <v>2200960.0047199652</v>
      </c>
      <c r="O1582" s="292">
        <f ca="1">(N1582-Assumptions!$C$22)/Assumptions!$C$25</f>
        <v>163.26126900895261</v>
      </c>
      <c r="P1582" s="11"/>
      <c r="Q1582" s="11"/>
      <c r="R1582" s="11"/>
      <c r="S1582" s="11"/>
      <c r="T1582" s="11"/>
    </row>
    <row r="1583" spans="1:20" ht="15.75" customHeight="1" x14ac:dyDescent="0.2">
      <c r="A1583" s="317"/>
      <c r="B1583" s="264"/>
      <c r="C1583" s="264"/>
      <c r="D1583" s="264"/>
      <c r="E1583" s="264"/>
      <c r="F1583" s="264"/>
      <c r="G1583" s="264"/>
      <c r="H1583" s="264"/>
      <c r="I1583" s="286">
        <f t="shared" ca="1" si="1557"/>
        <v>7.4844618870683943E-2</v>
      </c>
      <c r="J1583" s="286">
        <f t="shared" ca="1" si="1558"/>
        <v>5.5E-2</v>
      </c>
      <c r="K1583" s="264">
        <f t="shared" ref="K1583:M1583" ca="1" si="1611">RAND()</f>
        <v>0.71561496694267723</v>
      </c>
      <c r="L1583" s="264">
        <f t="shared" ca="1" si="1611"/>
        <v>0.26734536096782791</v>
      </c>
      <c r="M1583" s="264">
        <f t="shared" ca="1" si="1611"/>
        <v>0.25318585284488726</v>
      </c>
      <c r="N1583" s="287">
        <f t="shared" ca="1" si="1560"/>
        <v>3563756.6711651403</v>
      </c>
      <c r="O1583" s="288">
        <f ca="1">(N1583-Assumptions!$C$22)/Assumptions!$C$25</f>
        <v>264.96251277351791</v>
      </c>
      <c r="P1583" s="11"/>
      <c r="Q1583" s="11"/>
      <c r="R1583" s="11"/>
      <c r="S1583" s="11"/>
      <c r="T1583" s="11"/>
    </row>
    <row r="1584" spans="1:20" ht="15.75" customHeight="1" x14ac:dyDescent="0.2">
      <c r="A1584" s="289"/>
      <c r="B1584" s="270"/>
      <c r="C1584" s="270"/>
      <c r="D1584" s="270"/>
      <c r="E1584" s="270"/>
      <c r="F1584" s="270"/>
      <c r="G1584" s="270"/>
      <c r="H1584" s="270"/>
      <c r="I1584" s="290">
        <f t="shared" ca="1" si="1557"/>
        <v>7.8061946236850727E-2</v>
      </c>
      <c r="J1584" s="290">
        <f t="shared" ca="1" si="1558"/>
        <v>4.1003576094811561E-2</v>
      </c>
      <c r="K1584" s="270">
        <f t="shared" ref="K1584:M1584" ca="1" si="1612">RAND()</f>
        <v>0.40280903464368367</v>
      </c>
      <c r="L1584" s="270">
        <f t="shared" ca="1" si="1612"/>
        <v>0.51973325402924564</v>
      </c>
      <c r="M1584" s="270">
        <f t="shared" ca="1" si="1612"/>
        <v>0.85759100959246515</v>
      </c>
      <c r="N1584" s="291">
        <f t="shared" ca="1" si="1560"/>
        <v>3044940.7736867061</v>
      </c>
      <c r="O1584" s="292">
        <f ca="1">(N1584-Assumptions!$C$22)/Assumptions!$C$25</f>
        <v>226.24490848408254</v>
      </c>
      <c r="P1584" s="11"/>
      <c r="Q1584" s="11"/>
      <c r="R1584" s="11"/>
      <c r="S1584" s="11"/>
      <c r="T1584" s="11"/>
    </row>
    <row r="1585" spans="1:20" ht="15.75" customHeight="1" x14ac:dyDescent="0.2">
      <c r="A1585" s="317"/>
      <c r="B1585" s="264"/>
      <c r="C1585" s="264"/>
      <c r="D1585" s="264"/>
      <c r="E1585" s="264"/>
      <c r="F1585" s="264"/>
      <c r="G1585" s="264"/>
      <c r="H1585" s="264"/>
      <c r="I1585" s="286">
        <f t="shared" ca="1" si="1557"/>
        <v>7.273582141158734E-2</v>
      </c>
      <c r="J1585" s="286">
        <f t="shared" ca="1" si="1558"/>
        <v>4.3766818496178486E-2</v>
      </c>
      <c r="K1585" s="264">
        <f t="shared" ref="K1585:M1585" ca="1" si="1613">RAND()</f>
        <v>0.28629304293690805</v>
      </c>
      <c r="L1585" s="264">
        <f t="shared" ca="1" si="1613"/>
        <v>0.68022594585519769</v>
      </c>
      <c r="M1585" s="264">
        <f t="shared" ca="1" si="1613"/>
        <v>0.90289043971424499</v>
      </c>
      <c r="N1585" s="287">
        <f t="shared" ca="1" si="1560"/>
        <v>3982112.1668549203</v>
      </c>
      <c r="O1585" s="288">
        <f ca="1">(N1585-Assumptions!$C$22)/Assumptions!$C$25</f>
        <v>296.18307215335227</v>
      </c>
      <c r="P1585" s="11"/>
      <c r="Q1585" s="11"/>
      <c r="R1585" s="11"/>
      <c r="S1585" s="11"/>
      <c r="T1585" s="11"/>
    </row>
    <row r="1586" spans="1:20" ht="15.75" customHeight="1" x14ac:dyDescent="0.2">
      <c r="A1586" s="289"/>
      <c r="B1586" s="270"/>
      <c r="C1586" s="270"/>
      <c r="D1586" s="270"/>
      <c r="E1586" s="270"/>
      <c r="F1586" s="270"/>
      <c r="G1586" s="270"/>
      <c r="H1586" s="270"/>
      <c r="I1586" s="290">
        <f t="shared" ca="1" si="1557"/>
        <v>9.4310438378110789E-2</v>
      </c>
      <c r="J1586" s="290">
        <f t="shared" ca="1" si="1558"/>
        <v>2.1805074837225821E-2</v>
      </c>
      <c r="K1586" s="270">
        <f t="shared" ref="K1586:M1586" ca="1" si="1614">RAND()</f>
        <v>0.52919031165592445</v>
      </c>
      <c r="L1586" s="270">
        <f t="shared" ca="1" si="1614"/>
        <v>0.52875676100183155</v>
      </c>
      <c r="M1586" s="270">
        <f t="shared" ca="1" si="1614"/>
        <v>0.69389603370142694</v>
      </c>
      <c r="N1586" s="291">
        <f t="shared" ca="1" si="1560"/>
        <v>1556306.1371072158</v>
      </c>
      <c r="O1586" s="292">
        <f ca="1">(N1586-Assumptions!$C$22)/Assumptions!$C$25</f>
        <v>115.15277142591162</v>
      </c>
      <c r="P1586" s="11"/>
      <c r="Q1586" s="11"/>
      <c r="R1586" s="11"/>
      <c r="S1586" s="11"/>
      <c r="T1586" s="11"/>
    </row>
    <row r="1587" spans="1:20" ht="15.75" customHeight="1" x14ac:dyDescent="0.2">
      <c r="A1587" s="317"/>
      <c r="B1587" s="264"/>
      <c r="C1587" s="264"/>
      <c r="D1587" s="264"/>
      <c r="E1587" s="264"/>
      <c r="F1587" s="264"/>
      <c r="G1587" s="264"/>
      <c r="H1587" s="264"/>
      <c r="I1587" s="286">
        <f t="shared" ca="1" si="1557"/>
        <v>0.12653330472492574</v>
      </c>
      <c r="J1587" s="286">
        <f t="shared" ca="1" si="1558"/>
        <v>5.2351051619716815E-2</v>
      </c>
      <c r="K1587" s="264">
        <f t="shared" ref="K1587:M1587" ca="1" si="1615">RAND()</f>
        <v>0.97369196342536968</v>
      </c>
      <c r="L1587" s="264">
        <f t="shared" ca="1" si="1615"/>
        <v>0.92449882257495575</v>
      </c>
      <c r="M1587" s="264">
        <f t="shared" ca="1" si="1615"/>
        <v>0.17548247455212851</v>
      </c>
      <c r="N1587" s="287">
        <f t="shared" ca="1" si="1560"/>
        <v>3308414.9517264734</v>
      </c>
      <c r="O1587" s="288">
        <f ca="1">(N1587-Assumptions!$C$22)/Assumptions!$C$25</f>
        <v>245.90716057660248</v>
      </c>
      <c r="P1587" s="11"/>
      <c r="Q1587" s="11"/>
      <c r="R1587" s="11"/>
      <c r="S1587" s="11"/>
      <c r="T1587" s="11"/>
    </row>
    <row r="1588" spans="1:20" ht="15.75" customHeight="1" x14ac:dyDescent="0.2">
      <c r="A1588" s="289"/>
      <c r="B1588" s="270"/>
      <c r="C1588" s="270"/>
      <c r="D1588" s="270"/>
      <c r="E1588" s="270"/>
      <c r="F1588" s="270"/>
      <c r="G1588" s="270"/>
      <c r="H1588" s="270"/>
      <c r="I1588" s="290">
        <f t="shared" ca="1" si="1557"/>
        <v>0.10094582943759987</v>
      </c>
      <c r="J1588" s="290">
        <f t="shared" ca="1" si="1558"/>
        <v>4.0711478861374564E-2</v>
      </c>
      <c r="K1588" s="270">
        <f t="shared" ref="K1588:M1588" ca="1" si="1616">RAND()</f>
        <v>0.17318871228915222</v>
      </c>
      <c r="L1588" s="270">
        <f t="shared" ca="1" si="1616"/>
        <v>0.36325280304797269</v>
      </c>
      <c r="M1588" s="270">
        <f t="shared" ca="1" si="1616"/>
        <v>0.24896780595035395</v>
      </c>
      <c r="N1588" s="291">
        <f t="shared" ca="1" si="1560"/>
        <v>644948.726787052</v>
      </c>
      <c r="O1588" s="292">
        <f ca="1">(N1588-Assumptions!$C$22)/Assumptions!$C$25</f>
        <v>47.141024387093431</v>
      </c>
      <c r="P1588" s="11"/>
      <c r="Q1588" s="11"/>
      <c r="R1588" s="11"/>
      <c r="S1588" s="11"/>
      <c r="T1588" s="11"/>
    </row>
    <row r="1589" spans="1:20" ht="15.75" customHeight="1" x14ac:dyDescent="0.2">
      <c r="A1589" s="317"/>
      <c r="B1589" s="264"/>
      <c r="C1589" s="264"/>
      <c r="D1589" s="264"/>
      <c r="E1589" s="264"/>
      <c r="F1589" s="264"/>
      <c r="G1589" s="264"/>
      <c r="H1589" s="264"/>
      <c r="I1589" s="286">
        <f t="shared" ca="1" si="1557"/>
        <v>9.5226518775916022E-2</v>
      </c>
      <c r="J1589" s="286">
        <f t="shared" ca="1" si="1558"/>
        <v>3.3476125426899928E-2</v>
      </c>
      <c r="K1589" s="264">
        <f t="shared" ref="K1589:M1589" ca="1" si="1617">RAND()</f>
        <v>0.86700233330013465</v>
      </c>
      <c r="L1589" s="264">
        <f t="shared" ca="1" si="1617"/>
        <v>0.44148066427679722</v>
      </c>
      <c r="M1589" s="264">
        <f t="shared" ca="1" si="1617"/>
        <v>0.84091041035192982</v>
      </c>
      <c r="N1589" s="287">
        <f t="shared" ca="1" si="1560"/>
        <v>3514819.2628551074</v>
      </c>
      <c r="O1589" s="288">
        <f ca="1">(N1589-Assumptions!$C$22)/Assumptions!$C$25</f>
        <v>261.31046737724682</v>
      </c>
      <c r="P1589" s="11"/>
      <c r="Q1589" s="11"/>
      <c r="R1589" s="11"/>
      <c r="S1589" s="11"/>
      <c r="T1589" s="11"/>
    </row>
    <row r="1590" spans="1:20" ht="15.75" customHeight="1" x14ac:dyDescent="0.2">
      <c r="A1590" s="289"/>
      <c r="B1590" s="270"/>
      <c r="C1590" s="270"/>
      <c r="D1590" s="270"/>
      <c r="E1590" s="270"/>
      <c r="F1590" s="270"/>
      <c r="G1590" s="270"/>
      <c r="H1590" s="270"/>
      <c r="I1590" s="290">
        <f t="shared" ca="1" si="1557"/>
        <v>0.10105836764894108</v>
      </c>
      <c r="J1590" s="290">
        <f t="shared" ca="1" si="1558"/>
        <v>2.1795669452332907E-2</v>
      </c>
      <c r="K1590" s="270">
        <f t="shared" ref="K1590:M1590" ca="1" si="1618">RAND()</f>
        <v>0.30213938479327707</v>
      </c>
      <c r="L1590" s="270">
        <f t="shared" ca="1" si="1618"/>
        <v>0.47143066681606882</v>
      </c>
      <c r="M1590" s="270">
        <f t="shared" ca="1" si="1618"/>
        <v>0.50427904015968417</v>
      </c>
      <c r="N1590" s="291">
        <f t="shared" ca="1" si="1560"/>
        <v>1408237.0650616498</v>
      </c>
      <c r="O1590" s="292">
        <f ca="1">(N1590-Assumptions!$C$22)/Assumptions!$C$25</f>
        <v>104.10284067624252</v>
      </c>
      <c r="P1590" s="11"/>
      <c r="Q1590" s="11"/>
      <c r="R1590" s="11"/>
      <c r="S1590" s="11"/>
      <c r="T1590" s="11"/>
    </row>
    <row r="1591" spans="1:20" ht="15.75" customHeight="1" x14ac:dyDescent="0.2">
      <c r="A1591" s="317"/>
      <c r="B1591" s="264"/>
      <c r="C1591" s="264"/>
      <c r="D1591" s="264"/>
      <c r="E1591" s="264"/>
      <c r="F1591" s="264"/>
      <c r="G1591" s="264"/>
      <c r="H1591" s="264"/>
      <c r="I1591" s="286">
        <f t="shared" ca="1" si="1557"/>
        <v>9.4634341852259732E-2</v>
      </c>
      <c r="J1591" s="286">
        <f t="shared" ca="1" si="1558"/>
        <v>3.725225899905199E-2</v>
      </c>
      <c r="K1591" s="264">
        <f t="shared" ref="K1591:M1591" ca="1" si="1619">RAND()</f>
        <v>0.99557639336356418</v>
      </c>
      <c r="L1591" s="264">
        <f t="shared" ca="1" si="1619"/>
        <v>0.24586287301743126</v>
      </c>
      <c r="M1591" s="264">
        <f t="shared" ca="1" si="1619"/>
        <v>0.42649212127073433</v>
      </c>
      <c r="N1591" s="287">
        <f t="shared" ca="1" si="1560"/>
        <v>3368557.5174003239</v>
      </c>
      <c r="O1591" s="288">
        <f ca="1">(N1591-Assumptions!$C$22)/Assumptions!$C$25</f>
        <v>250.39541174629284</v>
      </c>
      <c r="P1591" s="11"/>
      <c r="Q1591" s="11"/>
      <c r="R1591" s="11"/>
      <c r="S1591" s="11"/>
      <c r="T1591" s="11"/>
    </row>
    <row r="1592" spans="1:20" ht="15.75" customHeight="1" x14ac:dyDescent="0.2">
      <c r="A1592" s="289"/>
      <c r="B1592" s="270"/>
      <c r="C1592" s="270"/>
      <c r="D1592" s="270"/>
      <c r="E1592" s="270"/>
      <c r="F1592" s="270"/>
      <c r="G1592" s="270"/>
      <c r="H1592" s="270"/>
      <c r="I1592" s="290">
        <f t="shared" ca="1" si="1557"/>
        <v>8.7156252049342589E-2</v>
      </c>
      <c r="J1592" s="290">
        <f t="shared" ca="1" si="1558"/>
        <v>3.2169232961643993E-2</v>
      </c>
      <c r="K1592" s="270">
        <f t="shared" ref="K1592:M1592" ca="1" si="1620">RAND()</f>
        <v>0.3718172475360525</v>
      </c>
      <c r="L1592" s="270">
        <f t="shared" ca="1" si="1620"/>
        <v>0.14275513391934447</v>
      </c>
      <c r="M1592" s="270">
        <f t="shared" ca="1" si="1620"/>
        <v>0.34527219434164902</v>
      </c>
      <c r="N1592" s="291">
        <f t="shared" ca="1" si="1560"/>
        <v>1620271.80700654</v>
      </c>
      <c r="O1592" s="292">
        <f ca="1">(N1592-Assumptions!$C$22)/Assumptions!$C$25</f>
        <v>119.92632888108507</v>
      </c>
      <c r="P1592" s="11"/>
      <c r="Q1592" s="11"/>
      <c r="R1592" s="11"/>
      <c r="S1592" s="11"/>
      <c r="T1592" s="11"/>
    </row>
    <row r="1593" spans="1:20" ht="15.75" customHeight="1" x14ac:dyDescent="0.2">
      <c r="A1593" s="317"/>
      <c r="B1593" s="264"/>
      <c r="C1593" s="264"/>
      <c r="D1593" s="264"/>
      <c r="E1593" s="264"/>
      <c r="F1593" s="264"/>
      <c r="G1593" s="264"/>
      <c r="H1593" s="264"/>
      <c r="I1593" s="286">
        <f t="shared" ca="1" si="1557"/>
        <v>0.11118075768573189</v>
      </c>
      <c r="J1593" s="286">
        <f t="shared" ca="1" si="1558"/>
        <v>3.0226637293913589E-2</v>
      </c>
      <c r="K1593" s="264">
        <f t="shared" ref="K1593:M1593" ca="1" si="1621">RAND()</f>
        <v>0.8578955357435929</v>
      </c>
      <c r="L1593" s="264">
        <f t="shared" ca="1" si="1621"/>
        <v>3.486347934001599E-2</v>
      </c>
      <c r="M1593" s="264">
        <f t="shared" ca="1" si="1621"/>
        <v>5.6328316321132665E-2</v>
      </c>
      <c r="N1593" s="287">
        <f t="shared" ca="1" si="1560"/>
        <v>2387708.5641065985</v>
      </c>
      <c r="O1593" s="288">
        <f ca="1">(N1593-Assumptions!$C$22)/Assumptions!$C$25</f>
        <v>177.19772866467153</v>
      </c>
      <c r="P1593" s="11"/>
      <c r="Q1593" s="11"/>
      <c r="R1593" s="11"/>
      <c r="S1593" s="11"/>
      <c r="T1593" s="11"/>
    </row>
    <row r="1594" spans="1:20" ht="15.75" customHeight="1" x14ac:dyDescent="0.2">
      <c r="A1594" s="289"/>
      <c r="B1594" s="270"/>
      <c r="C1594" s="270"/>
      <c r="D1594" s="270"/>
      <c r="E1594" s="270"/>
      <c r="F1594" s="270"/>
      <c r="G1594" s="270"/>
      <c r="H1594" s="270"/>
      <c r="I1594" s="290">
        <f t="shared" ca="1" si="1557"/>
        <v>8.1195438458902883E-2</v>
      </c>
      <c r="J1594" s="290">
        <f t="shared" ca="1" si="1558"/>
        <v>3.4793090648978633E-2</v>
      </c>
      <c r="K1594" s="270">
        <f t="shared" ref="K1594:M1594" ca="1" si="1622">RAND()</f>
        <v>0.71114805138572779</v>
      </c>
      <c r="L1594" s="270">
        <f t="shared" ca="1" si="1622"/>
        <v>0.5101758912575326</v>
      </c>
      <c r="M1594" s="270">
        <f t="shared" ca="1" si="1622"/>
        <v>0.5412763579117883</v>
      </c>
      <c r="N1594" s="291">
        <f t="shared" ca="1" si="1560"/>
        <v>2405496.1601185631</v>
      </c>
      <c r="O1594" s="292">
        <f ca="1">(N1594-Assumptions!$C$22)/Assumptions!$C$25</f>
        <v>178.52516120287785</v>
      </c>
      <c r="P1594" s="11"/>
      <c r="Q1594" s="11"/>
      <c r="R1594" s="11"/>
      <c r="S1594" s="11"/>
      <c r="T1594" s="11"/>
    </row>
    <row r="1595" spans="1:20" ht="15.75" customHeight="1" x14ac:dyDescent="0.2">
      <c r="A1595" s="317"/>
      <c r="B1595" s="264"/>
      <c r="C1595" s="264"/>
      <c r="D1595" s="264"/>
      <c r="E1595" s="264"/>
      <c r="F1595" s="264"/>
      <c r="G1595" s="264"/>
      <c r="H1595" s="264"/>
      <c r="I1595" s="286">
        <f t="shared" ca="1" si="1557"/>
        <v>0.11157754258675058</v>
      </c>
      <c r="J1595" s="286">
        <f t="shared" ca="1" si="1558"/>
        <v>5.2069596765208566E-2</v>
      </c>
      <c r="K1595" s="264">
        <f t="shared" ref="K1595:M1595" ca="1" si="1623">RAND()</f>
        <v>0.76757823420929072</v>
      </c>
      <c r="L1595" s="264">
        <f t="shared" ca="1" si="1623"/>
        <v>0.95671161234094271</v>
      </c>
      <c r="M1595" s="264">
        <f t="shared" ca="1" si="1623"/>
        <v>0.76528870513987657</v>
      </c>
      <c r="N1595" s="287">
        <f t="shared" ca="1" si="1560"/>
        <v>2393707.5352539411</v>
      </c>
      <c r="O1595" s="288">
        <f ca="1">(N1595-Assumptions!$C$22)/Assumptions!$C$25</f>
        <v>177.64541307865233</v>
      </c>
      <c r="P1595" s="11"/>
      <c r="Q1595" s="11"/>
      <c r="R1595" s="11"/>
      <c r="S1595" s="11"/>
      <c r="T1595" s="11"/>
    </row>
    <row r="1596" spans="1:20" ht="15.75" customHeight="1" x14ac:dyDescent="0.2">
      <c r="A1596" s="289"/>
      <c r="B1596" s="270"/>
      <c r="C1596" s="270"/>
      <c r="D1596" s="270"/>
      <c r="E1596" s="270"/>
      <c r="F1596" s="270"/>
      <c r="G1596" s="270"/>
      <c r="H1596" s="270"/>
      <c r="I1596" s="290">
        <f t="shared" ca="1" si="1557"/>
        <v>9.6303176835489418E-2</v>
      </c>
      <c r="J1596" s="290">
        <f t="shared" ca="1" si="1558"/>
        <v>5.1805570062573379E-2</v>
      </c>
      <c r="K1596" s="270">
        <f t="shared" ref="K1596:M1596" ca="1" si="1624">RAND()</f>
        <v>0.14315825701356322</v>
      </c>
      <c r="L1596" s="270">
        <f t="shared" ca="1" si="1624"/>
        <v>0.78009173523049158</v>
      </c>
      <c r="M1596" s="270">
        <f t="shared" ca="1" si="1624"/>
        <v>0.2608970447422283</v>
      </c>
      <c r="N1596" s="291">
        <f t="shared" ca="1" si="1560"/>
        <v>873037.23796280113</v>
      </c>
      <c r="O1596" s="292">
        <f ca="1">(N1596-Assumptions!$C$22)/Assumptions!$C$25</f>
        <v>64.162555071850832</v>
      </c>
      <c r="P1596" s="11"/>
      <c r="Q1596" s="11"/>
      <c r="R1596" s="11"/>
      <c r="S1596" s="11"/>
      <c r="T1596" s="11"/>
    </row>
    <row r="1597" spans="1:20" ht="15.75" customHeight="1" x14ac:dyDescent="0.2">
      <c r="A1597" s="317"/>
      <c r="B1597" s="264"/>
      <c r="C1597" s="264"/>
      <c r="D1597" s="264"/>
      <c r="E1597" s="264"/>
      <c r="F1597" s="264"/>
      <c r="G1597" s="264"/>
      <c r="H1597" s="264"/>
      <c r="I1597" s="286">
        <f t="shared" ca="1" si="1557"/>
        <v>0.10002464739325775</v>
      </c>
      <c r="J1597" s="286">
        <f t="shared" ca="1" si="1558"/>
        <v>4.8039917706809085E-2</v>
      </c>
      <c r="K1597" s="264">
        <f t="shared" ref="K1597:M1597" ca="1" si="1625">RAND()</f>
        <v>0.68444628653907147</v>
      </c>
      <c r="L1597" s="264">
        <f t="shared" ca="1" si="1625"/>
        <v>0.77175996006494496</v>
      </c>
      <c r="M1597" s="264">
        <f t="shared" ca="1" si="1625"/>
        <v>0.3455331774085364</v>
      </c>
      <c r="N1597" s="287">
        <f t="shared" ca="1" si="1560"/>
        <v>2147181.8772649304</v>
      </c>
      <c r="O1597" s="288">
        <f ca="1">(N1597-Assumptions!$C$22)/Assumptions!$C$25</f>
        <v>159.24797591529332</v>
      </c>
      <c r="P1597" s="11"/>
      <c r="Q1597" s="11"/>
      <c r="R1597" s="11"/>
      <c r="S1597" s="11"/>
      <c r="T1597" s="11"/>
    </row>
    <row r="1598" spans="1:20" ht="15.75" customHeight="1" x14ac:dyDescent="0.2">
      <c r="A1598" s="289"/>
      <c r="B1598" s="270"/>
      <c r="C1598" s="270"/>
      <c r="D1598" s="270"/>
      <c r="E1598" s="270"/>
      <c r="F1598" s="270"/>
      <c r="G1598" s="270"/>
      <c r="H1598" s="270"/>
      <c r="I1598" s="290">
        <f t="shared" ca="1" si="1557"/>
        <v>8.7398521952912908E-2</v>
      </c>
      <c r="J1598" s="290">
        <f t="shared" ca="1" si="1558"/>
        <v>0.02</v>
      </c>
      <c r="K1598" s="270">
        <f t="shared" ref="K1598:M1598" ca="1" si="1626">RAND()</f>
        <v>0.23086969179029937</v>
      </c>
      <c r="L1598" s="270">
        <f t="shared" ca="1" si="1626"/>
        <v>0.76212501976467384</v>
      </c>
      <c r="M1598" s="270">
        <f t="shared" ca="1" si="1626"/>
        <v>0.45423826312964288</v>
      </c>
      <c r="N1598" s="291">
        <f t="shared" ca="1" si="1560"/>
        <v>1656129.33700892</v>
      </c>
      <c r="O1598" s="292">
        <f ca="1">(N1598-Assumptions!$C$22)/Assumptions!$C$25</f>
        <v>122.60226395588955</v>
      </c>
      <c r="P1598" s="11"/>
      <c r="Q1598" s="11"/>
      <c r="R1598" s="11"/>
      <c r="S1598" s="11"/>
      <c r="T1598" s="11"/>
    </row>
    <row r="1599" spans="1:20" ht="15.75" customHeight="1" x14ac:dyDescent="0.2">
      <c r="A1599" s="317"/>
      <c r="B1599" s="264"/>
      <c r="C1599" s="264"/>
      <c r="D1599" s="264"/>
      <c r="E1599" s="264"/>
      <c r="F1599" s="264"/>
      <c r="G1599" s="264"/>
      <c r="H1599" s="264"/>
      <c r="I1599" s="286">
        <f t="shared" ca="1" si="1557"/>
        <v>9.2929994534304824E-2</v>
      </c>
      <c r="J1599" s="286">
        <f t="shared" ca="1" si="1558"/>
        <v>5.1739952843341971E-2</v>
      </c>
      <c r="K1599" s="264">
        <f t="shared" ref="K1599:M1599" ca="1" si="1627">RAND()</f>
        <v>0.65093952468902994</v>
      </c>
      <c r="L1599" s="264">
        <f t="shared" ca="1" si="1627"/>
        <v>0.3545445304546555</v>
      </c>
      <c r="M1599" s="264">
        <f t="shared" ca="1" si="1627"/>
        <v>0.34708305337620093</v>
      </c>
      <c r="N1599" s="287">
        <f t="shared" ca="1" si="1560"/>
        <v>2709894.5496272342</v>
      </c>
      <c r="O1599" s="288">
        <f ca="1">(N1599-Assumptions!$C$22)/Assumptions!$C$25</f>
        <v>201.24145892740555</v>
      </c>
      <c r="P1599" s="11"/>
      <c r="Q1599" s="11"/>
      <c r="R1599" s="11"/>
      <c r="S1599" s="11"/>
      <c r="T1599" s="11"/>
    </row>
    <row r="1600" spans="1:20" ht="15.75" customHeight="1" x14ac:dyDescent="0.2">
      <c r="A1600" s="289"/>
      <c r="B1600" s="270"/>
      <c r="C1600" s="270"/>
      <c r="D1600" s="270"/>
      <c r="E1600" s="270"/>
      <c r="F1600" s="270"/>
      <c r="G1600" s="270"/>
      <c r="H1600" s="270"/>
      <c r="I1600" s="290">
        <f t="shared" ca="1" si="1557"/>
        <v>7.8892280883599397E-2</v>
      </c>
      <c r="J1600" s="290">
        <f t="shared" ca="1" si="1558"/>
        <v>3.378822154141492E-2</v>
      </c>
      <c r="K1600" s="270">
        <f t="shared" ref="K1600:M1600" ca="1" si="1628">RAND()</f>
        <v>0.67875454514205136</v>
      </c>
      <c r="L1600" s="270">
        <f t="shared" ca="1" si="1628"/>
        <v>0.19813666328248614</v>
      </c>
      <c r="M1600" s="270">
        <f t="shared" ca="1" si="1628"/>
        <v>0.21839567770846113</v>
      </c>
      <c r="N1600" s="291">
        <f t="shared" ca="1" si="1560"/>
        <v>1975297.0814270291</v>
      </c>
      <c r="O1600" s="292">
        <f ca="1">(N1600-Assumptions!$C$22)/Assumptions!$C$25</f>
        <v>146.42075234530068</v>
      </c>
      <c r="P1600" s="11"/>
      <c r="Q1600" s="11"/>
      <c r="R1600" s="11"/>
      <c r="S1600" s="11"/>
      <c r="T1600" s="11"/>
    </row>
    <row r="1601" spans="1:20" ht="15.75" customHeight="1" x14ac:dyDescent="0.2">
      <c r="A1601" s="317"/>
      <c r="B1601" s="264"/>
      <c r="C1601" s="264"/>
      <c r="D1601" s="264"/>
      <c r="E1601" s="264"/>
      <c r="F1601" s="264"/>
      <c r="G1601" s="264"/>
      <c r="H1601" s="264"/>
      <c r="I1601" s="286">
        <f t="shared" ca="1" si="1557"/>
        <v>0.12693907506957713</v>
      </c>
      <c r="J1601" s="286">
        <f t="shared" ca="1" si="1558"/>
        <v>3.6388615947788673E-2</v>
      </c>
      <c r="K1601" s="264">
        <f t="shared" ref="K1601:M1601" ca="1" si="1629">RAND()</f>
        <v>0.12313150119700622</v>
      </c>
      <c r="L1601" s="264">
        <f t="shared" ca="1" si="1629"/>
        <v>0.13411863182650152</v>
      </c>
      <c r="M1601" s="264">
        <f t="shared" ca="1" si="1629"/>
        <v>0.82007575905618024</v>
      </c>
      <c r="N1601" s="287">
        <f t="shared" ca="1" si="1560"/>
        <v>193717.27056478939</v>
      </c>
      <c r="O1601" s="288">
        <f ca="1">(N1601-Assumptions!$C$22)/Assumptions!$C$25</f>
        <v>13.467035116775328</v>
      </c>
      <c r="P1601" s="11"/>
      <c r="Q1601" s="11"/>
      <c r="R1601" s="11"/>
      <c r="S1601" s="11"/>
      <c r="T1601" s="11"/>
    </row>
    <row r="1602" spans="1:20" ht="15.75" customHeight="1" x14ac:dyDescent="0.2">
      <c r="A1602" s="289"/>
      <c r="B1602" s="270"/>
      <c r="C1602" s="270"/>
      <c r="D1602" s="270"/>
      <c r="E1602" s="270"/>
      <c r="F1602" s="270"/>
      <c r="G1602" s="270"/>
      <c r="H1602" s="270"/>
      <c r="I1602" s="290">
        <f t="shared" ca="1" si="1557"/>
        <v>6.882001597896327E-2</v>
      </c>
      <c r="J1602" s="290">
        <f t="shared" ca="1" si="1558"/>
        <v>0.02</v>
      </c>
      <c r="K1602" s="270">
        <f t="shared" ref="K1602:M1602" ca="1" si="1630">RAND()</f>
        <v>0.67831495744871395</v>
      </c>
      <c r="L1602" s="270">
        <f t="shared" ca="1" si="1630"/>
        <v>0.80018606757158484</v>
      </c>
      <c r="M1602" s="270">
        <f t="shared" ca="1" si="1630"/>
        <v>0.43932079938593227</v>
      </c>
      <c r="N1602" s="291">
        <f t="shared" ca="1" si="1560"/>
        <v>2892763.1979217795</v>
      </c>
      <c r="O1602" s="292">
        <f ca="1">(N1602-Assumptions!$C$22)/Assumptions!$C$25</f>
        <v>214.88837297923726</v>
      </c>
      <c r="P1602" s="11"/>
      <c r="Q1602" s="11"/>
      <c r="R1602" s="11"/>
      <c r="S1602" s="11"/>
      <c r="T1602" s="11"/>
    </row>
    <row r="1603" spans="1:20" ht="15.75" customHeight="1" x14ac:dyDescent="0.2">
      <c r="A1603" s="317"/>
      <c r="B1603" s="264"/>
      <c r="C1603" s="264"/>
      <c r="D1603" s="264"/>
      <c r="E1603" s="264"/>
      <c r="F1603" s="264"/>
      <c r="G1603" s="264"/>
      <c r="H1603" s="264"/>
      <c r="I1603" s="286">
        <f t="shared" ca="1" si="1557"/>
        <v>7.4578175204097083E-2</v>
      </c>
      <c r="J1603" s="286">
        <f t="shared" ca="1" si="1558"/>
        <v>2.5992124857841279E-2</v>
      </c>
      <c r="K1603" s="264">
        <f t="shared" ref="K1603:M1603" ca="1" si="1631">RAND()</f>
        <v>0.75727890784006469</v>
      </c>
      <c r="L1603" s="264">
        <f t="shared" ca="1" si="1631"/>
        <v>0.58933048936721777</v>
      </c>
      <c r="M1603" s="264">
        <f t="shared" ca="1" si="1631"/>
        <v>0.28703796776405366</v>
      </c>
      <c r="N1603" s="287">
        <f t="shared" ca="1" si="1560"/>
        <v>2297381.0112527627</v>
      </c>
      <c r="O1603" s="288">
        <f ca="1">(N1603-Assumptions!$C$22)/Assumptions!$C$25</f>
        <v>170.45686651140019</v>
      </c>
      <c r="P1603" s="11"/>
      <c r="Q1603" s="11"/>
      <c r="R1603" s="11"/>
      <c r="S1603" s="11"/>
      <c r="T1603" s="11"/>
    </row>
    <row r="1604" spans="1:20" ht="15.75" customHeight="1" x14ac:dyDescent="0.2">
      <c r="A1604" s="289"/>
      <c r="B1604" s="270"/>
      <c r="C1604" s="270"/>
      <c r="D1604" s="270"/>
      <c r="E1604" s="270"/>
      <c r="F1604" s="270"/>
      <c r="G1604" s="270"/>
      <c r="H1604" s="270"/>
      <c r="I1604" s="290">
        <f t="shared" ca="1" si="1557"/>
        <v>8.0348309820466604E-2</v>
      </c>
      <c r="J1604" s="290">
        <f t="shared" ca="1" si="1558"/>
        <v>5.5E-2</v>
      </c>
      <c r="K1604" s="270">
        <f t="shared" ref="K1604:M1604" ca="1" si="1632">RAND()</f>
        <v>0.61946746014579301</v>
      </c>
      <c r="L1604" s="270">
        <f t="shared" ca="1" si="1632"/>
        <v>0.91922376528837679</v>
      </c>
      <c r="M1604" s="270">
        <f t="shared" ca="1" si="1632"/>
        <v>4.6516220359738791E-2</v>
      </c>
      <c r="N1604" s="291">
        <f t="shared" ca="1" si="1560"/>
        <v>5571367.3434696291</v>
      </c>
      <c r="O1604" s="292">
        <f ca="1">(N1604-Assumptions!$C$22)/Assumptions!$C$25</f>
        <v>414.78420473653949</v>
      </c>
      <c r="P1604" s="11"/>
      <c r="Q1604" s="11"/>
      <c r="R1604" s="11"/>
      <c r="S1604" s="11"/>
      <c r="T1604" s="11"/>
    </row>
    <row r="1605" spans="1:20" ht="15.75" customHeight="1" x14ac:dyDescent="0.2">
      <c r="A1605" s="317"/>
      <c r="B1605" s="264"/>
      <c r="C1605" s="264"/>
      <c r="D1605" s="264"/>
      <c r="E1605" s="264"/>
      <c r="F1605" s="264"/>
      <c r="G1605" s="264"/>
      <c r="H1605" s="264"/>
      <c r="I1605" s="286">
        <f t="shared" ca="1" si="1557"/>
        <v>6.3169326363705647E-2</v>
      </c>
      <c r="J1605" s="286">
        <f t="shared" ca="1" si="1558"/>
        <v>3.61370372625857E-2</v>
      </c>
      <c r="K1605" s="264">
        <f t="shared" ref="K1605:M1605" ca="1" si="1633">RAND()</f>
        <v>0.32037494742771033</v>
      </c>
      <c r="L1605" s="264">
        <f t="shared" ca="1" si="1633"/>
        <v>0.26735136838731421</v>
      </c>
      <c r="M1605" s="264">
        <f t="shared" ca="1" si="1633"/>
        <v>0.12642207378261039</v>
      </c>
      <c r="N1605" s="287">
        <f t="shared" ca="1" si="1560"/>
        <v>3295833.2328369985</v>
      </c>
      <c r="O1605" s="288">
        <f ca="1">(N1605-Assumptions!$C$22)/Assumptions!$C$25</f>
        <v>244.9682263311193</v>
      </c>
      <c r="P1605" s="11"/>
      <c r="Q1605" s="11"/>
      <c r="R1605" s="11"/>
      <c r="S1605" s="11"/>
      <c r="T1605" s="11"/>
    </row>
    <row r="1606" spans="1:20" ht="15.75" customHeight="1" x14ac:dyDescent="0.2">
      <c r="A1606" s="289"/>
      <c r="B1606" s="270"/>
      <c r="C1606" s="270"/>
      <c r="D1606" s="270"/>
      <c r="E1606" s="270"/>
      <c r="F1606" s="270"/>
      <c r="G1606" s="270"/>
      <c r="H1606" s="270"/>
      <c r="I1606" s="290">
        <f t="shared" ca="1" si="1557"/>
        <v>7.1252645099785863E-2</v>
      </c>
      <c r="J1606" s="290">
        <f t="shared" ca="1" si="1558"/>
        <v>3.3563159128346606E-2</v>
      </c>
      <c r="K1606" s="270">
        <f t="shared" ref="K1606:M1606" ca="1" si="1634">RAND()</f>
        <v>0.12573563141679578</v>
      </c>
      <c r="L1606" s="270">
        <f t="shared" ca="1" si="1634"/>
        <v>0.11803929387968759</v>
      </c>
      <c r="M1606" s="270">
        <f t="shared" ca="1" si="1634"/>
        <v>0.68227587354749852</v>
      </c>
      <c r="N1606" s="291">
        <f t="shared" ca="1" si="1560"/>
        <v>465413.29331883037</v>
      </c>
      <c r="O1606" s="292">
        <f ca="1">(N1606-Assumptions!$C$22)/Assumptions!$C$25</f>
        <v>33.742857710360475</v>
      </c>
      <c r="P1606" s="11"/>
      <c r="Q1606" s="11"/>
      <c r="R1606" s="11"/>
      <c r="S1606" s="11"/>
      <c r="T1606" s="11"/>
    </row>
    <row r="1607" spans="1:20" ht="15.75" customHeight="1" x14ac:dyDescent="0.2">
      <c r="A1607" s="317"/>
      <c r="B1607" s="264"/>
      <c r="C1607" s="264"/>
      <c r="D1607" s="264"/>
      <c r="E1607" s="264"/>
      <c r="F1607" s="264"/>
      <c r="G1607" s="264"/>
      <c r="H1607" s="264"/>
      <c r="I1607" s="286">
        <f t="shared" ca="1" si="1557"/>
        <v>8.3465101225274327E-2</v>
      </c>
      <c r="J1607" s="286">
        <f t="shared" ca="1" si="1558"/>
        <v>3.2835695280064199E-2</v>
      </c>
      <c r="K1607" s="264">
        <f t="shared" ref="K1607:M1607" ca="1" si="1635">RAND()</f>
        <v>0.60628973683101728</v>
      </c>
      <c r="L1607" s="264">
        <f t="shared" ca="1" si="1635"/>
        <v>4.5843594396840492E-3</v>
      </c>
      <c r="M1607" s="264">
        <f t="shared" ca="1" si="1635"/>
        <v>0.30603079617872131</v>
      </c>
      <c r="N1607" s="287">
        <f t="shared" ca="1" si="1560"/>
        <v>1759726.6868101063</v>
      </c>
      <c r="O1607" s="288">
        <f ca="1">(N1607-Assumptions!$C$22)/Assumptions!$C$25</f>
        <v>130.33340946344077</v>
      </c>
      <c r="P1607" s="11"/>
      <c r="Q1607" s="11"/>
      <c r="R1607" s="11"/>
      <c r="S1607" s="11"/>
      <c r="T1607" s="11"/>
    </row>
    <row r="1608" spans="1:20" ht="15.75" customHeight="1" x14ac:dyDescent="0.2">
      <c r="A1608" s="289"/>
      <c r="B1608" s="270"/>
      <c r="C1608" s="270"/>
      <c r="D1608" s="270"/>
      <c r="E1608" s="270"/>
      <c r="F1608" s="270"/>
      <c r="G1608" s="270"/>
      <c r="H1608" s="270"/>
      <c r="I1608" s="290">
        <f t="shared" ca="1" si="1557"/>
        <v>9.1258375616484727E-2</v>
      </c>
      <c r="J1608" s="290">
        <f t="shared" ca="1" si="1558"/>
        <v>5.5E-2</v>
      </c>
      <c r="K1608" s="270">
        <f t="shared" ref="K1608:M1608" ca="1" si="1636">RAND()</f>
        <v>0.49609628810718964</v>
      </c>
      <c r="L1608" s="270">
        <f t="shared" ca="1" si="1636"/>
        <v>0.28701138665321313</v>
      </c>
      <c r="M1608" s="270">
        <f t="shared" ca="1" si="1636"/>
        <v>0.65959569918751892</v>
      </c>
      <c r="N1608" s="291">
        <f t="shared" ca="1" si="1560"/>
        <v>2490839.3720947043</v>
      </c>
      <c r="O1608" s="292">
        <f ca="1">(N1608-Assumptions!$C$22)/Assumptions!$C$25</f>
        <v>184.89405761900778</v>
      </c>
      <c r="P1608" s="11"/>
      <c r="Q1608" s="11"/>
      <c r="R1608" s="11"/>
      <c r="S1608" s="11"/>
      <c r="T1608" s="11"/>
    </row>
    <row r="1609" spans="1:20" ht="15.75" customHeight="1" x14ac:dyDescent="0.2">
      <c r="A1609" s="317"/>
      <c r="B1609" s="264"/>
      <c r="C1609" s="264"/>
      <c r="D1609" s="264"/>
      <c r="E1609" s="264"/>
      <c r="F1609" s="264"/>
      <c r="G1609" s="264"/>
      <c r="H1609" s="264"/>
      <c r="I1609" s="286">
        <f t="shared" ca="1" si="1557"/>
        <v>7.5504718448870092E-2</v>
      </c>
      <c r="J1609" s="286">
        <f t="shared" ca="1" si="1558"/>
        <v>3.2737080600168444E-2</v>
      </c>
      <c r="K1609" s="264">
        <f t="shared" ref="K1609:M1609" ca="1" si="1637">RAND()</f>
        <v>0.65814552417166194</v>
      </c>
      <c r="L1609" s="264">
        <f t="shared" ca="1" si="1637"/>
        <v>0.32887323538749602</v>
      </c>
      <c r="M1609" s="264">
        <f t="shared" ca="1" si="1637"/>
        <v>0.49462654087483848</v>
      </c>
      <c r="N1609" s="287">
        <f t="shared" ca="1" si="1560"/>
        <v>2609933.0028966614</v>
      </c>
      <c r="O1609" s="288">
        <f ca="1">(N1609-Assumptions!$C$22)/Assumptions!$C$25</f>
        <v>193.78164200721355</v>
      </c>
      <c r="P1609" s="11"/>
      <c r="Q1609" s="11"/>
      <c r="R1609" s="11"/>
      <c r="S1609" s="11"/>
      <c r="T1609" s="11"/>
    </row>
    <row r="1610" spans="1:20" ht="15.75" customHeight="1" x14ac:dyDescent="0.2">
      <c r="A1610" s="289"/>
      <c r="B1610" s="270"/>
      <c r="C1610" s="270"/>
      <c r="D1610" s="270"/>
      <c r="E1610" s="270"/>
      <c r="F1610" s="270"/>
      <c r="G1610" s="270"/>
      <c r="H1610" s="270"/>
      <c r="I1610" s="290">
        <f t="shared" ca="1" si="1557"/>
        <v>0.1132468459835176</v>
      </c>
      <c r="J1610" s="290">
        <f t="shared" ca="1" si="1558"/>
        <v>2.7216566664847008E-2</v>
      </c>
      <c r="K1610" s="270">
        <f t="shared" ref="K1610:M1610" ca="1" si="1638">RAND()</f>
        <v>0.94790347638490668</v>
      </c>
      <c r="L1610" s="270">
        <f t="shared" ca="1" si="1638"/>
        <v>9.5316848095298612E-2</v>
      </c>
      <c r="M1610" s="270">
        <f t="shared" ca="1" si="1638"/>
        <v>0.36472868264246927</v>
      </c>
      <c r="N1610" s="291">
        <f t="shared" ca="1" si="1560"/>
        <v>2246823.4218241302</v>
      </c>
      <c r="O1610" s="292">
        <f ca="1">(N1610-Assumptions!$C$22)/Assumptions!$C$25</f>
        <v>166.68391207642762</v>
      </c>
      <c r="P1610" s="11"/>
      <c r="Q1610" s="11"/>
      <c r="R1610" s="11"/>
      <c r="S1610" s="11"/>
      <c r="T1610" s="11"/>
    </row>
    <row r="1611" spans="1:20" ht="15.75" customHeight="1" x14ac:dyDescent="0.2">
      <c r="A1611" s="317"/>
      <c r="B1611" s="264"/>
      <c r="C1611" s="264"/>
      <c r="D1611" s="264"/>
      <c r="E1611" s="264"/>
      <c r="F1611" s="264"/>
      <c r="G1611" s="264"/>
      <c r="H1611" s="264"/>
      <c r="I1611" s="286">
        <f t="shared" ca="1" si="1557"/>
        <v>6.3027190561458141E-2</v>
      </c>
      <c r="J1611" s="286">
        <f t="shared" ca="1" si="1558"/>
        <v>3.2750045070395292E-2</v>
      </c>
      <c r="K1611" s="264">
        <f t="shared" ref="K1611:M1611" ca="1" si="1639">RAND()</f>
        <v>0.1505082924009109</v>
      </c>
      <c r="L1611" s="264">
        <f t="shared" ca="1" si="1639"/>
        <v>0.97642775741374932</v>
      </c>
      <c r="M1611" s="264">
        <f t="shared" ca="1" si="1639"/>
        <v>0.41227976578046899</v>
      </c>
      <c r="N1611" s="287">
        <f t="shared" ca="1" si="1560"/>
        <v>2260851.9618147742</v>
      </c>
      <c r="O1611" s="288">
        <f ca="1">(N1611-Assumptions!$C$22)/Assumptions!$C$25</f>
        <v>167.73081804587866</v>
      </c>
      <c r="P1611" s="11"/>
      <c r="Q1611" s="11"/>
      <c r="R1611" s="11"/>
      <c r="S1611" s="11"/>
      <c r="T1611" s="11"/>
    </row>
    <row r="1612" spans="1:20" ht="15.75" customHeight="1" x14ac:dyDescent="0.2">
      <c r="A1612" s="289"/>
      <c r="B1612" s="270"/>
      <c r="C1612" s="270"/>
      <c r="D1612" s="270"/>
      <c r="E1612" s="270"/>
      <c r="F1612" s="270"/>
      <c r="G1612" s="270"/>
      <c r="H1612" s="270"/>
      <c r="I1612" s="290">
        <f t="shared" ca="1" si="1557"/>
        <v>8.4208217287083456E-2</v>
      </c>
      <c r="J1612" s="290">
        <f t="shared" ca="1" si="1558"/>
        <v>5.4947088210391334E-2</v>
      </c>
      <c r="K1612" s="270">
        <f t="shared" ref="K1612:M1612" ca="1" si="1640">RAND()</f>
        <v>0.56514115560155997</v>
      </c>
      <c r="L1612" s="270">
        <f t="shared" ca="1" si="1640"/>
        <v>4.2318604993382358E-2</v>
      </c>
      <c r="M1612" s="270">
        <f t="shared" ca="1" si="1640"/>
        <v>0.79926238250408344</v>
      </c>
      <c r="N1612" s="291">
        <f t="shared" ca="1" si="1560"/>
        <v>3086476.5784338093</v>
      </c>
      <c r="O1612" s="292">
        <f ca="1">(N1612-Assumptions!$C$22)/Assumptions!$C$25</f>
        <v>229.34459540550816</v>
      </c>
      <c r="P1612" s="11"/>
      <c r="Q1612" s="11"/>
      <c r="R1612" s="11"/>
      <c r="S1612" s="11"/>
      <c r="T1612" s="11"/>
    </row>
    <row r="1613" spans="1:20" ht="15.75" customHeight="1" x14ac:dyDescent="0.2">
      <c r="A1613" s="317"/>
      <c r="B1613" s="264"/>
      <c r="C1613" s="264"/>
      <c r="D1613" s="264"/>
      <c r="E1613" s="264"/>
      <c r="F1613" s="264"/>
      <c r="G1613" s="264"/>
      <c r="H1613" s="264"/>
      <c r="I1613" s="286">
        <f t="shared" ca="1" si="1557"/>
        <v>6.9964660753809915E-2</v>
      </c>
      <c r="J1613" s="286">
        <f t="shared" ca="1" si="1558"/>
        <v>4.0645777709881196E-2</v>
      </c>
      <c r="K1613" s="264">
        <f t="shared" ref="K1613:M1613" ca="1" si="1641">RAND()</f>
        <v>0.66435274761320273</v>
      </c>
      <c r="L1613" s="264">
        <f t="shared" ca="1" si="1641"/>
        <v>0.78868289206635567</v>
      </c>
      <c r="M1613" s="264">
        <f t="shared" ca="1" si="1641"/>
        <v>0.6104333312062421</v>
      </c>
      <c r="N1613" s="287">
        <f t="shared" ca="1" si="1560"/>
        <v>3848732.6438322752</v>
      </c>
      <c r="O1613" s="288">
        <f ca="1">(N1613-Assumptions!$C$22)/Assumptions!$C$25</f>
        <v>286.22937640539368</v>
      </c>
      <c r="P1613" s="11"/>
      <c r="Q1613" s="11"/>
      <c r="R1613" s="11"/>
      <c r="S1613" s="11"/>
      <c r="T1613" s="11"/>
    </row>
    <row r="1614" spans="1:20" ht="15.75" customHeight="1" x14ac:dyDescent="0.2">
      <c r="A1614" s="289"/>
      <c r="B1614" s="270"/>
      <c r="C1614" s="270"/>
      <c r="D1614" s="270"/>
      <c r="E1614" s="270"/>
      <c r="F1614" s="270"/>
      <c r="G1614" s="270"/>
      <c r="H1614" s="270"/>
      <c r="I1614" s="290">
        <f t="shared" ca="1" si="1557"/>
        <v>9.3643262702949245E-2</v>
      </c>
      <c r="J1614" s="290">
        <f t="shared" ca="1" si="1558"/>
        <v>3.1552552451461761E-2</v>
      </c>
      <c r="K1614" s="270">
        <f t="shared" ref="K1614:M1614" ca="1" si="1642">RAND()</f>
        <v>0.13189981746778856</v>
      </c>
      <c r="L1614" s="270">
        <f t="shared" ca="1" si="1642"/>
        <v>0.44421341321103758</v>
      </c>
      <c r="M1614" s="270">
        <f t="shared" ca="1" si="1642"/>
        <v>0.14588235061593691</v>
      </c>
      <c r="N1614" s="291">
        <f t="shared" ca="1" si="1560"/>
        <v>625666.3445406598</v>
      </c>
      <c r="O1614" s="292">
        <f ca="1">(N1614-Assumptions!$C$22)/Assumptions!$C$25</f>
        <v>45.702040637362671</v>
      </c>
      <c r="P1614" s="11"/>
      <c r="Q1614" s="11"/>
      <c r="R1614" s="11"/>
      <c r="S1614" s="11"/>
      <c r="T1614" s="11"/>
    </row>
    <row r="1615" spans="1:20" ht="15.75" customHeight="1" x14ac:dyDescent="0.2">
      <c r="A1615" s="317"/>
      <c r="B1615" s="264"/>
      <c r="C1615" s="264"/>
      <c r="D1615" s="264"/>
      <c r="E1615" s="264"/>
      <c r="F1615" s="264"/>
      <c r="G1615" s="264"/>
      <c r="H1615" s="264"/>
      <c r="I1615" s="286">
        <f t="shared" ca="1" si="1557"/>
        <v>8.3992317329709909E-2</v>
      </c>
      <c r="J1615" s="286">
        <f t="shared" ca="1" si="1558"/>
        <v>3.6434291401659755E-2</v>
      </c>
      <c r="K1615" s="264">
        <f t="shared" ref="K1615:M1615" ca="1" si="1643">RAND()</f>
        <v>0.65721129739440531</v>
      </c>
      <c r="L1615" s="264">
        <f t="shared" ca="1" si="1643"/>
        <v>8.6755286884109273E-3</v>
      </c>
      <c r="M1615" s="264">
        <f t="shared" ca="1" si="1643"/>
        <v>0.56493597590387334</v>
      </c>
      <c r="N1615" s="287">
        <f t="shared" ca="1" si="1560"/>
        <v>1873372.8963838283</v>
      </c>
      <c r="O1615" s="288">
        <f ca="1">(N1615-Assumptions!$C$22)/Assumptions!$C$25</f>
        <v>138.81446987939017</v>
      </c>
      <c r="P1615" s="11"/>
      <c r="Q1615" s="11"/>
      <c r="R1615" s="11"/>
      <c r="S1615" s="11"/>
      <c r="T1615" s="11"/>
    </row>
    <row r="1616" spans="1:20" ht="15.75" customHeight="1" x14ac:dyDescent="0.2">
      <c r="A1616" s="289"/>
      <c r="B1616" s="270"/>
      <c r="C1616" s="270"/>
      <c r="D1616" s="270"/>
      <c r="E1616" s="270"/>
      <c r="F1616" s="270"/>
      <c r="G1616" s="270"/>
      <c r="H1616" s="270"/>
      <c r="I1616" s="290">
        <f t="shared" ca="1" si="1557"/>
        <v>7.660259393119398E-2</v>
      </c>
      <c r="J1616" s="290">
        <f t="shared" ca="1" si="1558"/>
        <v>4.827147593720283E-2</v>
      </c>
      <c r="K1616" s="270">
        <f t="shared" ref="K1616:M1616" ca="1" si="1644">RAND()</f>
        <v>0.65805657274789731</v>
      </c>
      <c r="L1616" s="270">
        <f t="shared" ca="1" si="1644"/>
        <v>0.51294929048134086</v>
      </c>
      <c r="M1616" s="270">
        <f t="shared" ca="1" si="1644"/>
        <v>0.70754026852371998</v>
      </c>
      <c r="N1616" s="291">
        <f t="shared" ca="1" si="1560"/>
        <v>3982918.7918317169</v>
      </c>
      <c r="O1616" s="292">
        <f ca="1">(N1616-Assumptions!$C$22)/Assumptions!$C$25</f>
        <v>296.24326804714303</v>
      </c>
      <c r="P1616" s="11"/>
      <c r="Q1616" s="11"/>
      <c r="R1616" s="11"/>
      <c r="S1616" s="11"/>
      <c r="T1616" s="11"/>
    </row>
    <row r="1617" spans="1:20" ht="15.75" customHeight="1" x14ac:dyDescent="0.2">
      <c r="A1617" s="317"/>
      <c r="B1617" s="264"/>
      <c r="C1617" s="264"/>
      <c r="D1617" s="264"/>
      <c r="E1617" s="264"/>
      <c r="F1617" s="264"/>
      <c r="G1617" s="264"/>
      <c r="H1617" s="264"/>
      <c r="I1617" s="286">
        <f t="shared" ca="1" si="1557"/>
        <v>8.0266714288994553E-2</v>
      </c>
      <c r="J1617" s="286">
        <f t="shared" ca="1" si="1558"/>
        <v>4.2356333302170687E-2</v>
      </c>
      <c r="K1617" s="264">
        <f t="shared" ref="K1617:M1617" ca="1" si="1645">RAND()</f>
        <v>0.44810020430583575</v>
      </c>
      <c r="L1617" s="264">
        <f t="shared" ca="1" si="1645"/>
        <v>0.78246510011924031</v>
      </c>
      <c r="M1617" s="264">
        <f t="shared" ca="1" si="1645"/>
        <v>0.57044434277851019</v>
      </c>
      <c r="N1617" s="287">
        <f t="shared" ca="1" si="1560"/>
        <v>2944329.9321115678</v>
      </c>
      <c r="O1617" s="288">
        <f ca="1">(N1617-Assumptions!$C$22)/Assumptions!$C$25</f>
        <v>218.73663672474387</v>
      </c>
      <c r="P1617" s="11"/>
      <c r="Q1617" s="11"/>
      <c r="R1617" s="11"/>
      <c r="S1617" s="11"/>
      <c r="T1617" s="11"/>
    </row>
    <row r="1618" spans="1:20" ht="15.75" customHeight="1" x14ac:dyDescent="0.2">
      <c r="A1618" s="289"/>
      <c r="B1618" s="270"/>
      <c r="C1618" s="270"/>
      <c r="D1618" s="270"/>
      <c r="E1618" s="270"/>
      <c r="F1618" s="270"/>
      <c r="G1618" s="270"/>
      <c r="H1618" s="270"/>
      <c r="I1618" s="290">
        <f t="shared" ca="1" si="1557"/>
        <v>0.12442098574259744</v>
      </c>
      <c r="J1618" s="290">
        <f t="shared" ca="1" si="1558"/>
        <v>3.9079968529603652E-2</v>
      </c>
      <c r="K1618" s="270">
        <f t="shared" ref="K1618:M1618" ca="1" si="1646">RAND()</f>
        <v>0.4415063874545907</v>
      </c>
      <c r="L1618" s="270">
        <f t="shared" ca="1" si="1646"/>
        <v>0.16087582817392843</v>
      </c>
      <c r="M1618" s="270">
        <f t="shared" ca="1" si="1646"/>
        <v>0.58617338818398024</v>
      </c>
      <c r="N1618" s="291">
        <f t="shared" ca="1" si="1560"/>
        <v>1043975.332011432</v>
      </c>
      <c r="O1618" s="292">
        <f ca="1">(N1618-Assumptions!$C$22)/Assumptions!$C$25</f>
        <v>76.919129254584476</v>
      </c>
      <c r="P1618" s="11"/>
      <c r="Q1618" s="11"/>
      <c r="R1618" s="11"/>
      <c r="S1618" s="11"/>
      <c r="T1618" s="11"/>
    </row>
    <row r="1619" spans="1:20" ht="15.75" customHeight="1" x14ac:dyDescent="0.2">
      <c r="A1619" s="317"/>
      <c r="B1619" s="264"/>
      <c r="C1619" s="264"/>
      <c r="D1619" s="264"/>
      <c r="E1619" s="264"/>
      <c r="F1619" s="264"/>
      <c r="G1619" s="264"/>
      <c r="H1619" s="264"/>
      <c r="I1619" s="286">
        <f t="shared" ca="1" si="1557"/>
        <v>6.7333952839674333E-2</v>
      </c>
      <c r="J1619" s="286">
        <f t="shared" ca="1" si="1558"/>
        <v>3.5409371355830159E-2</v>
      </c>
      <c r="K1619" s="264">
        <f t="shared" ref="K1619:M1619" ca="1" si="1647">RAND()</f>
        <v>0.39320620372753479</v>
      </c>
      <c r="L1619" s="264">
        <f t="shared" ca="1" si="1647"/>
        <v>0.59065342996492287</v>
      </c>
      <c r="M1619" s="264">
        <f t="shared" ca="1" si="1647"/>
        <v>0.61075346984169243</v>
      </c>
      <c r="N1619" s="287">
        <f t="shared" ca="1" si="1560"/>
        <v>3534597.3856845512</v>
      </c>
      <c r="O1619" s="288">
        <f ca="1">(N1619-Assumptions!$C$22)/Assumptions!$C$25</f>
        <v>262.78644669287695</v>
      </c>
      <c r="P1619" s="11"/>
      <c r="Q1619" s="11"/>
      <c r="R1619" s="11"/>
      <c r="S1619" s="11"/>
      <c r="T1619" s="11"/>
    </row>
    <row r="1620" spans="1:20" ht="15.75" customHeight="1" x14ac:dyDescent="0.2">
      <c r="A1620" s="289"/>
      <c r="B1620" s="270"/>
      <c r="C1620" s="270"/>
      <c r="D1620" s="270"/>
      <c r="E1620" s="270"/>
      <c r="F1620" s="270"/>
      <c r="G1620" s="270"/>
      <c r="H1620" s="270"/>
      <c r="I1620" s="290">
        <f t="shared" ca="1" si="1557"/>
        <v>7.1378179336129527E-2</v>
      </c>
      <c r="J1620" s="290">
        <f t="shared" ca="1" si="1558"/>
        <v>3.2955666443995252E-2</v>
      </c>
      <c r="K1620" s="270">
        <f t="shared" ref="K1620:M1620" ca="1" si="1648">RAND()</f>
        <v>7.8753182741444494E-2</v>
      </c>
      <c r="L1620" s="270">
        <f t="shared" ca="1" si="1648"/>
        <v>0.51343473695106345</v>
      </c>
      <c r="M1620" s="270">
        <f t="shared" ca="1" si="1648"/>
        <v>0.85899627766913644</v>
      </c>
      <c r="N1620" s="291">
        <f t="shared" ca="1" si="1560"/>
        <v>1042824.570065907</v>
      </c>
      <c r="O1620" s="292">
        <f ca="1">(N1620-Assumptions!$C$22)/Assumptions!$C$25</f>
        <v>76.833251497455748</v>
      </c>
      <c r="P1620" s="11"/>
      <c r="Q1620" s="11"/>
      <c r="R1620" s="11"/>
      <c r="S1620" s="11"/>
      <c r="T1620" s="11"/>
    </row>
    <row r="1621" spans="1:20" ht="15.75" customHeight="1" x14ac:dyDescent="0.2">
      <c r="A1621" s="317"/>
      <c r="B1621" s="264"/>
      <c r="C1621" s="264"/>
      <c r="D1621" s="264"/>
      <c r="E1621" s="264"/>
      <c r="F1621" s="264"/>
      <c r="G1621" s="264"/>
      <c r="H1621" s="264"/>
      <c r="I1621" s="286">
        <f t="shared" ca="1" si="1557"/>
        <v>8.5657144077754974E-2</v>
      </c>
      <c r="J1621" s="286">
        <f t="shared" ca="1" si="1558"/>
        <v>4.4040902518064751E-2</v>
      </c>
      <c r="K1621" s="264">
        <f t="shared" ref="K1621:M1621" ca="1" si="1649">RAND()</f>
        <v>0.5344036225518074</v>
      </c>
      <c r="L1621" s="264">
        <f t="shared" ca="1" si="1649"/>
        <v>0.49703554046024956</v>
      </c>
      <c r="M1621" s="264">
        <f t="shared" ca="1" si="1649"/>
        <v>0.2723270348657274</v>
      </c>
      <c r="N1621" s="287">
        <f t="shared" ca="1" si="1560"/>
        <v>2682142.0025919722</v>
      </c>
      <c r="O1621" s="288">
        <f ca="1">(N1621-Assumptions!$C$22)/Assumptions!$C$25</f>
        <v>199.17037332775911</v>
      </c>
      <c r="P1621" s="11"/>
      <c r="Q1621" s="11"/>
      <c r="R1621" s="11"/>
      <c r="S1621" s="11"/>
      <c r="T1621" s="11"/>
    </row>
    <row r="1622" spans="1:20" ht="15.75" customHeight="1" x14ac:dyDescent="0.2">
      <c r="A1622" s="289"/>
      <c r="B1622" s="270"/>
      <c r="C1622" s="270"/>
      <c r="D1622" s="270"/>
      <c r="E1622" s="270"/>
      <c r="F1622" s="270"/>
      <c r="G1622" s="270"/>
      <c r="H1622" s="270"/>
      <c r="I1622" s="290">
        <f t="shared" ca="1" si="1557"/>
        <v>7.016796125886457E-2</v>
      </c>
      <c r="J1622" s="290">
        <f t="shared" ca="1" si="1558"/>
        <v>2.5994043965585554E-2</v>
      </c>
      <c r="K1622" s="270">
        <f t="shared" ref="K1622:M1622" ca="1" si="1650">RAND()</f>
        <v>0.11775477860528272</v>
      </c>
      <c r="L1622" s="270">
        <f t="shared" ca="1" si="1650"/>
        <v>0.42989034364674206</v>
      </c>
      <c r="M1622" s="270">
        <f t="shared" ca="1" si="1650"/>
        <v>0.34400102038089264</v>
      </c>
      <c r="N1622" s="291">
        <f t="shared" ca="1" si="1560"/>
        <v>879434.51913177082</v>
      </c>
      <c r="O1622" s="292">
        <f ca="1">(N1622-Assumptions!$C$22)/Assumptions!$C$25</f>
        <v>64.639964114311255</v>
      </c>
      <c r="P1622" s="11"/>
      <c r="Q1622" s="11"/>
      <c r="R1622" s="11"/>
      <c r="S1622" s="11"/>
      <c r="T1622" s="11"/>
    </row>
    <row r="1623" spans="1:20" ht="15.75" customHeight="1" x14ac:dyDescent="0.2">
      <c r="A1623" s="317"/>
      <c r="B1623" s="264"/>
      <c r="C1623" s="264"/>
      <c r="D1623" s="264"/>
      <c r="E1623" s="264"/>
      <c r="F1623" s="264"/>
      <c r="G1623" s="264"/>
      <c r="H1623" s="264"/>
      <c r="I1623" s="286">
        <f t="shared" ca="1" si="1557"/>
        <v>6.5865645047175569E-2</v>
      </c>
      <c r="J1623" s="286">
        <f t="shared" ca="1" si="1558"/>
        <v>4.0549817287862833E-2</v>
      </c>
      <c r="K1623" s="264">
        <f t="shared" ref="K1623:M1623" ca="1" si="1651">RAND()</f>
        <v>0.66720941616799401</v>
      </c>
      <c r="L1623" s="264">
        <f t="shared" ca="1" si="1651"/>
        <v>0.53506405949290026</v>
      </c>
      <c r="M1623" s="264">
        <f t="shared" ca="1" si="1651"/>
        <v>0.8000808141071214</v>
      </c>
      <c r="N1623" s="287">
        <f t="shared" ca="1" si="1560"/>
        <v>4457311.9759182781</v>
      </c>
      <c r="O1623" s="288">
        <f ca="1">(N1623-Assumptions!$C$22)/Assumptions!$C$25</f>
        <v>331.6457444715133</v>
      </c>
      <c r="P1623" s="11"/>
      <c r="Q1623" s="11"/>
      <c r="R1623" s="11"/>
      <c r="S1623" s="11"/>
      <c r="T1623" s="11"/>
    </row>
    <row r="1624" spans="1:20" ht="15.75" customHeight="1" x14ac:dyDescent="0.2">
      <c r="A1624" s="289"/>
      <c r="B1624" s="270"/>
      <c r="C1624" s="270"/>
      <c r="D1624" s="270"/>
      <c r="E1624" s="270"/>
      <c r="F1624" s="270"/>
      <c r="G1624" s="270"/>
      <c r="H1624" s="270"/>
      <c r="I1624" s="290">
        <f t="shared" ca="1" si="1557"/>
        <v>9.7753024096851396E-2</v>
      </c>
      <c r="J1624" s="290">
        <f t="shared" ca="1" si="1558"/>
        <v>3.9210705662315118E-2</v>
      </c>
      <c r="K1624" s="270">
        <f t="shared" ref="K1624:M1624" ca="1" si="1652">RAND()</f>
        <v>0.64485572909501998</v>
      </c>
      <c r="L1624" s="270">
        <f t="shared" ca="1" si="1652"/>
        <v>0.45460238851750701</v>
      </c>
      <c r="M1624" s="270">
        <f t="shared" ca="1" si="1652"/>
        <v>0.13859086683298472</v>
      </c>
      <c r="N1624" s="291">
        <f t="shared" ca="1" si="1560"/>
        <v>1906666.3648122558</v>
      </c>
      <c r="O1624" s="292">
        <f ca="1">(N1624-Assumptions!$C$22)/Assumptions!$C$25</f>
        <v>141.29905707554147</v>
      </c>
      <c r="P1624" s="11"/>
      <c r="Q1624" s="11"/>
      <c r="R1624" s="11"/>
      <c r="S1624" s="11"/>
      <c r="T1624" s="11"/>
    </row>
    <row r="1625" spans="1:20" ht="15.75" customHeight="1" x14ac:dyDescent="0.2">
      <c r="A1625" s="317"/>
      <c r="B1625" s="264"/>
      <c r="C1625" s="264"/>
      <c r="D1625" s="264"/>
      <c r="E1625" s="264"/>
      <c r="F1625" s="264"/>
      <c r="G1625" s="264"/>
      <c r="H1625" s="264"/>
      <c r="I1625" s="286">
        <f t="shared" ca="1" si="1557"/>
        <v>9.4146274913987651E-2</v>
      </c>
      <c r="J1625" s="286">
        <f t="shared" ca="1" si="1558"/>
        <v>2.6269491693525229E-2</v>
      </c>
      <c r="K1625" s="264">
        <f t="shared" ref="K1625:M1625" ca="1" si="1653">RAND()</f>
        <v>0.213767579928962</v>
      </c>
      <c r="L1625" s="264">
        <f t="shared" ca="1" si="1653"/>
        <v>0.2401261042684909</v>
      </c>
      <c r="M1625" s="264">
        <f t="shared" ca="1" si="1653"/>
        <v>0.71945897740801301</v>
      </c>
      <c r="N1625" s="287">
        <f t="shared" ca="1" si="1560"/>
        <v>1330554.9448388177</v>
      </c>
      <c r="O1625" s="288">
        <f ca="1">(N1625-Assumptions!$C$22)/Assumptions!$C$25</f>
        <v>98.305667525284903</v>
      </c>
      <c r="P1625" s="11"/>
      <c r="Q1625" s="11"/>
      <c r="R1625" s="11"/>
      <c r="S1625" s="11"/>
      <c r="T1625" s="11"/>
    </row>
    <row r="1626" spans="1:20" ht="15.75" customHeight="1" x14ac:dyDescent="0.2">
      <c r="A1626" s="289"/>
      <c r="B1626" s="270"/>
      <c r="C1626" s="270"/>
      <c r="D1626" s="270"/>
      <c r="E1626" s="270"/>
      <c r="F1626" s="270"/>
      <c r="G1626" s="270"/>
      <c r="H1626" s="270"/>
      <c r="I1626" s="290">
        <f t="shared" ca="1" si="1557"/>
        <v>9.9890417610051657E-2</v>
      </c>
      <c r="J1626" s="290">
        <f t="shared" ca="1" si="1558"/>
        <v>0.02</v>
      </c>
      <c r="K1626" s="270">
        <f t="shared" ref="K1626:M1626" ca="1" si="1654">RAND()</f>
        <v>0.9174929306033045</v>
      </c>
      <c r="L1626" s="270">
        <f t="shared" ca="1" si="1654"/>
        <v>0.79952363708841279</v>
      </c>
      <c r="M1626" s="270">
        <f t="shared" ca="1" si="1654"/>
        <v>0.57685517614883497</v>
      </c>
      <c r="N1626" s="291">
        <f t="shared" ca="1" si="1560"/>
        <v>2701470.4105168832</v>
      </c>
      <c r="O1626" s="292">
        <f ca="1">(N1626-Assumptions!$C$22)/Assumptions!$C$25</f>
        <v>200.61279182961815</v>
      </c>
      <c r="P1626" s="11"/>
      <c r="Q1626" s="11"/>
      <c r="R1626" s="11"/>
      <c r="S1626" s="11"/>
      <c r="T1626" s="11"/>
    </row>
    <row r="1627" spans="1:20" ht="15.75" customHeight="1" x14ac:dyDescent="0.2">
      <c r="A1627" s="317"/>
      <c r="B1627" s="264"/>
      <c r="C1627" s="264"/>
      <c r="D1627" s="264"/>
      <c r="E1627" s="264"/>
      <c r="F1627" s="264"/>
      <c r="G1627" s="264"/>
      <c r="H1627" s="264"/>
      <c r="I1627" s="286">
        <f t="shared" ca="1" si="1557"/>
        <v>0.10467976698518049</v>
      </c>
      <c r="J1627" s="286">
        <f t="shared" ca="1" si="1558"/>
        <v>3.2363291756468932E-2</v>
      </c>
      <c r="K1627" s="264">
        <f t="shared" ref="K1627:M1627" ca="1" si="1655">RAND()</f>
        <v>0.12760530547768956</v>
      </c>
      <c r="L1627" s="264">
        <f t="shared" ca="1" si="1655"/>
        <v>6.9370633062273312E-2</v>
      </c>
      <c r="M1627" s="264">
        <f t="shared" ca="1" si="1655"/>
        <v>0.20745955604709498</v>
      </c>
      <c r="N1627" s="287">
        <f t="shared" ca="1" si="1560"/>
        <v>225692.90003740622</v>
      </c>
      <c r="O1627" s="288">
        <f ca="1">(N1627-Assumptions!$C$22)/Assumptions!$C$25</f>
        <v>15.853276122194494</v>
      </c>
      <c r="P1627" s="11"/>
      <c r="Q1627" s="11"/>
      <c r="R1627" s="11"/>
      <c r="S1627" s="11"/>
      <c r="T1627" s="11"/>
    </row>
    <row r="1628" spans="1:20" ht="15.75" customHeight="1" x14ac:dyDescent="0.2">
      <c r="A1628" s="289"/>
      <c r="B1628" s="270"/>
      <c r="C1628" s="270"/>
      <c r="D1628" s="270"/>
      <c r="E1628" s="270"/>
      <c r="F1628" s="270"/>
      <c r="G1628" s="270"/>
      <c r="H1628" s="270"/>
      <c r="I1628" s="290">
        <f t="shared" ca="1" si="1557"/>
        <v>9.1408821299831425E-2</v>
      </c>
      <c r="J1628" s="290">
        <f t="shared" ca="1" si="1558"/>
        <v>2.9225855395864947E-2</v>
      </c>
      <c r="K1628" s="270">
        <f t="shared" ref="K1628:M1628" ca="1" si="1656">RAND()</f>
        <v>9.9339533214512388E-2</v>
      </c>
      <c r="L1628" s="270">
        <f t="shared" ca="1" si="1656"/>
        <v>0.75672864737394752</v>
      </c>
      <c r="M1628" s="270">
        <f t="shared" ca="1" si="1656"/>
        <v>1.1476630207380212E-2</v>
      </c>
      <c r="N1628" s="291">
        <f t="shared" ca="1" si="1560"/>
        <v>624738.09584729758</v>
      </c>
      <c r="O1628" s="292">
        <f ca="1">(N1628-Assumptions!$C$22)/Assumptions!$C$25</f>
        <v>45.632768346813251</v>
      </c>
      <c r="P1628" s="11"/>
      <c r="Q1628" s="11"/>
      <c r="R1628" s="11"/>
      <c r="S1628" s="11"/>
      <c r="T1628" s="11"/>
    </row>
    <row r="1629" spans="1:20" ht="15.75" customHeight="1" x14ac:dyDescent="0.2">
      <c r="A1629" s="317"/>
      <c r="B1629" s="264"/>
      <c r="C1629" s="264"/>
      <c r="D1629" s="264"/>
      <c r="E1629" s="264"/>
      <c r="F1629" s="264"/>
      <c r="G1629" s="264"/>
      <c r="H1629" s="264"/>
      <c r="I1629" s="286">
        <f t="shared" ca="1" si="1557"/>
        <v>9.7013743266028032E-2</v>
      </c>
      <c r="J1629" s="286">
        <f t="shared" ca="1" si="1558"/>
        <v>5.2829580929102275E-2</v>
      </c>
      <c r="K1629" s="264">
        <f t="shared" ref="K1629:M1629" ca="1" si="1657">RAND()</f>
        <v>0.16108788738339574</v>
      </c>
      <c r="L1629" s="264">
        <f t="shared" ca="1" si="1657"/>
        <v>0.90742518043293263</v>
      </c>
      <c r="M1629" s="264">
        <f t="shared" ca="1" si="1657"/>
        <v>0.90194984893345009</v>
      </c>
      <c r="N1629" s="287">
        <f t="shared" ca="1" si="1560"/>
        <v>1633827.3593372377</v>
      </c>
      <c r="O1629" s="288">
        <f ca="1">(N1629-Assumptions!$C$22)/Assumptions!$C$25</f>
        <v>120.93793726397296</v>
      </c>
      <c r="P1629" s="11"/>
      <c r="Q1629" s="11"/>
      <c r="R1629" s="11"/>
      <c r="S1629" s="11"/>
      <c r="T1629" s="11"/>
    </row>
    <row r="1630" spans="1:20" ht="15.75" customHeight="1" x14ac:dyDescent="0.2">
      <c r="A1630" s="289"/>
      <c r="B1630" s="270"/>
      <c r="C1630" s="270"/>
      <c r="D1630" s="270"/>
      <c r="E1630" s="270"/>
      <c r="F1630" s="270"/>
      <c r="G1630" s="270"/>
      <c r="H1630" s="270"/>
      <c r="I1630" s="290">
        <f t="shared" ca="1" si="1557"/>
        <v>0.10267542063727067</v>
      </c>
      <c r="J1630" s="290">
        <f t="shared" ca="1" si="1558"/>
        <v>4.1490988549704816E-2</v>
      </c>
      <c r="K1630" s="270">
        <f t="shared" ref="K1630:M1630" ca="1" si="1658">RAND()</f>
        <v>0.2143589254706475</v>
      </c>
      <c r="L1630" s="270">
        <f t="shared" ca="1" si="1658"/>
        <v>0.19566139456175158</v>
      </c>
      <c r="M1630" s="270">
        <f t="shared" ca="1" si="1658"/>
        <v>2.4934418701107797E-2</v>
      </c>
      <c r="N1630" s="291">
        <f t="shared" ca="1" si="1560"/>
        <v>1456153.3667848581</v>
      </c>
      <c r="O1630" s="292">
        <f ca="1">(N1630-Assumptions!$C$22)/Assumptions!$C$25</f>
        <v>107.67868408842224</v>
      </c>
      <c r="P1630" s="11"/>
      <c r="Q1630" s="11"/>
      <c r="R1630" s="11"/>
      <c r="S1630" s="11"/>
      <c r="T1630" s="11"/>
    </row>
    <row r="1631" spans="1:20" ht="15.75" customHeight="1" x14ac:dyDescent="0.2">
      <c r="A1631" s="317"/>
      <c r="B1631" s="264"/>
      <c r="C1631" s="264"/>
      <c r="D1631" s="264"/>
      <c r="E1631" s="264"/>
      <c r="F1631" s="264"/>
      <c r="G1631" s="264"/>
      <c r="H1631" s="264"/>
      <c r="I1631" s="286">
        <f t="shared" ca="1" si="1557"/>
        <v>9.2712732093828562E-2</v>
      </c>
      <c r="J1631" s="286">
        <f t="shared" ca="1" si="1558"/>
        <v>4.0691890619160911E-2</v>
      </c>
      <c r="K1631" s="264">
        <f t="shared" ref="K1631:M1631" ca="1" si="1659">RAND()</f>
        <v>0.33186120033375888</v>
      </c>
      <c r="L1631" s="264">
        <f t="shared" ca="1" si="1659"/>
        <v>0.93946921867201882</v>
      </c>
      <c r="M1631" s="264">
        <f t="shared" ca="1" si="1659"/>
        <v>1.346023771046756E-2</v>
      </c>
      <c r="N1631" s="287">
        <f t="shared" ca="1" si="1560"/>
        <v>2714772.4170257743</v>
      </c>
      <c r="O1631" s="288">
        <f ca="1">(N1631-Assumptions!$C$22)/Assumptions!$C$25</f>
        <v>201.60547888252046</v>
      </c>
      <c r="P1631" s="11"/>
      <c r="Q1631" s="11"/>
      <c r="R1631" s="11"/>
      <c r="S1631" s="11"/>
      <c r="T1631" s="11"/>
    </row>
    <row r="1632" spans="1:20" ht="15.75" customHeight="1" x14ac:dyDescent="0.2">
      <c r="A1632" s="289"/>
      <c r="B1632" s="270"/>
      <c r="C1632" s="270"/>
      <c r="D1632" s="270"/>
      <c r="E1632" s="270"/>
      <c r="F1632" s="270"/>
      <c r="G1632" s="270"/>
      <c r="H1632" s="270"/>
      <c r="I1632" s="290">
        <f t="shared" ca="1" si="1557"/>
        <v>8.0871762922225421E-2</v>
      </c>
      <c r="J1632" s="290">
        <f t="shared" ca="1" si="1558"/>
        <v>2.7053526557296877E-2</v>
      </c>
      <c r="K1632" s="270">
        <f t="shared" ref="K1632:M1632" ca="1" si="1660">RAND()</f>
        <v>2.7284588221553774E-2</v>
      </c>
      <c r="L1632" s="270">
        <f t="shared" ca="1" si="1660"/>
        <v>0.19606368822286691</v>
      </c>
      <c r="M1632" s="270">
        <f t="shared" ca="1" si="1660"/>
        <v>0.71596850046709193</v>
      </c>
      <c r="N1632" s="291">
        <f t="shared" ca="1" si="1560"/>
        <v>325933.90222821158</v>
      </c>
      <c r="O1632" s="292">
        <f ca="1">(N1632-Assumptions!$C$22)/Assumptions!$C$25</f>
        <v>23.333947927478476</v>
      </c>
      <c r="P1632" s="11"/>
      <c r="Q1632" s="11"/>
      <c r="R1632" s="11"/>
      <c r="S1632" s="11"/>
      <c r="T1632" s="11"/>
    </row>
    <row r="1633" spans="1:20" ht="15.75" customHeight="1" x14ac:dyDescent="0.2">
      <c r="A1633" s="317"/>
      <c r="B1633" s="264"/>
      <c r="C1633" s="264"/>
      <c r="D1633" s="264"/>
      <c r="E1633" s="264"/>
      <c r="F1633" s="264"/>
      <c r="G1633" s="264"/>
      <c r="H1633" s="264"/>
      <c r="I1633" s="286">
        <f t="shared" ca="1" si="1557"/>
        <v>8.7909623469898446E-2</v>
      </c>
      <c r="J1633" s="286">
        <f t="shared" ca="1" si="1558"/>
        <v>4.4108092461395285E-2</v>
      </c>
      <c r="K1633" s="264">
        <f t="shared" ref="K1633:M1633" ca="1" si="1661">RAND()</f>
        <v>0.33825580693745549</v>
      </c>
      <c r="L1633" s="264">
        <f t="shared" ca="1" si="1661"/>
        <v>0.88850521640900981</v>
      </c>
      <c r="M1633" s="264">
        <f t="shared" ca="1" si="1661"/>
        <v>0.46438019766640015</v>
      </c>
      <c r="N1633" s="287">
        <f t="shared" ca="1" si="1560"/>
        <v>3224196.5587568679</v>
      </c>
      <c r="O1633" s="288">
        <f ca="1">(N1633-Assumptions!$C$22)/Assumptions!$C$25</f>
        <v>239.62220587737821</v>
      </c>
      <c r="P1633" s="11"/>
      <c r="Q1633" s="11"/>
      <c r="R1633" s="11"/>
      <c r="S1633" s="11"/>
      <c r="T1633" s="11"/>
    </row>
    <row r="1634" spans="1:20" ht="15.75" customHeight="1" x14ac:dyDescent="0.2">
      <c r="A1634" s="289"/>
      <c r="B1634" s="270"/>
      <c r="C1634" s="270"/>
      <c r="D1634" s="270"/>
      <c r="E1634" s="270"/>
      <c r="F1634" s="270"/>
      <c r="G1634" s="270"/>
      <c r="H1634" s="270"/>
      <c r="I1634" s="290">
        <f t="shared" ca="1" si="1557"/>
        <v>0.10823814035702173</v>
      </c>
      <c r="J1634" s="290">
        <f t="shared" ca="1" si="1558"/>
        <v>5.5E-2</v>
      </c>
      <c r="K1634" s="270">
        <f t="shared" ref="K1634:M1634" ca="1" si="1662">RAND()</f>
        <v>0.894480295753046</v>
      </c>
      <c r="L1634" s="270">
        <f t="shared" ca="1" si="1662"/>
        <v>0.84014709928458942</v>
      </c>
      <c r="M1634" s="270">
        <f t="shared" ca="1" si="1662"/>
        <v>0.31811940591030829</v>
      </c>
      <c r="N1634" s="291">
        <f t="shared" ca="1" si="1560"/>
        <v>4609959.5831141938</v>
      </c>
      <c r="O1634" s="292">
        <f ca="1">(N1634-Assumptions!$C$22)/Assumptions!$C$25</f>
        <v>343.03735694882045</v>
      </c>
      <c r="P1634" s="11"/>
      <c r="Q1634" s="11"/>
      <c r="R1634" s="11"/>
      <c r="S1634" s="11"/>
      <c r="T1634" s="11"/>
    </row>
    <row r="1635" spans="1:20" ht="15.75" customHeight="1" x14ac:dyDescent="0.2">
      <c r="A1635" s="317"/>
      <c r="B1635" s="264"/>
      <c r="C1635" s="264"/>
      <c r="D1635" s="264"/>
      <c r="E1635" s="264"/>
      <c r="F1635" s="264"/>
      <c r="G1635" s="264"/>
      <c r="H1635" s="264"/>
      <c r="I1635" s="286">
        <f t="shared" ca="1" si="1557"/>
        <v>0.10397986120493886</v>
      </c>
      <c r="J1635" s="286">
        <f t="shared" ca="1" si="1558"/>
        <v>3.7395379819475327E-2</v>
      </c>
      <c r="K1635" s="264">
        <f t="shared" ref="K1635:M1635" ca="1" si="1663">RAND()</f>
        <v>0.43032337815091104</v>
      </c>
      <c r="L1635" s="264">
        <f t="shared" ca="1" si="1663"/>
        <v>0.89386797036225485</v>
      </c>
      <c r="M1635" s="264">
        <f t="shared" ca="1" si="1663"/>
        <v>0.82479449579160613</v>
      </c>
      <c r="N1635" s="287">
        <f t="shared" ca="1" si="1560"/>
        <v>2139306.5674850526</v>
      </c>
      <c r="O1635" s="288">
        <f ca="1">(N1635-Assumptions!$C$22)/Assumptions!$C$25</f>
        <v>158.66026623022782</v>
      </c>
      <c r="P1635" s="11"/>
      <c r="Q1635" s="11"/>
      <c r="R1635" s="11"/>
      <c r="S1635" s="11"/>
      <c r="T1635" s="11"/>
    </row>
    <row r="1636" spans="1:20" ht="15.75" customHeight="1" x14ac:dyDescent="0.2">
      <c r="A1636" s="289"/>
      <c r="B1636" s="270"/>
      <c r="C1636" s="270"/>
      <c r="D1636" s="270"/>
      <c r="E1636" s="270"/>
      <c r="F1636" s="270"/>
      <c r="G1636" s="270"/>
      <c r="H1636" s="270"/>
      <c r="I1636" s="290">
        <f t="shared" ca="1" si="1557"/>
        <v>8.8431786013282332E-2</v>
      </c>
      <c r="J1636" s="290">
        <f t="shared" ca="1" si="1558"/>
        <v>5.5E-2</v>
      </c>
      <c r="K1636" s="270">
        <f t="shared" ref="K1636:M1636" ca="1" si="1664">RAND()</f>
        <v>0.46780348672215988</v>
      </c>
      <c r="L1636" s="270">
        <f t="shared" ca="1" si="1664"/>
        <v>0.79700197789296023</v>
      </c>
      <c r="M1636" s="270">
        <f t="shared" ca="1" si="1664"/>
        <v>4.4797556473931466E-2</v>
      </c>
      <c r="N1636" s="291">
        <f t="shared" ca="1" si="1560"/>
        <v>3338758.7917950987</v>
      </c>
      <c r="O1636" s="292">
        <f ca="1">(N1636-Assumptions!$C$22)/Assumptions!$C$25</f>
        <v>248.17162625336559</v>
      </c>
      <c r="P1636" s="11"/>
      <c r="Q1636" s="11"/>
      <c r="R1636" s="11"/>
      <c r="S1636" s="11"/>
      <c r="T1636" s="11"/>
    </row>
    <row r="1637" spans="1:20" ht="15.75" customHeight="1" x14ac:dyDescent="0.2">
      <c r="A1637" s="317"/>
      <c r="B1637" s="264"/>
      <c r="C1637" s="264"/>
      <c r="D1637" s="264"/>
      <c r="E1637" s="264"/>
      <c r="F1637" s="264"/>
      <c r="G1637" s="264"/>
      <c r="H1637" s="264"/>
      <c r="I1637" s="286">
        <f t="shared" ca="1" si="1557"/>
        <v>8.200986652445133E-2</v>
      </c>
      <c r="J1637" s="286">
        <f t="shared" ca="1" si="1558"/>
        <v>4.7290626242193733E-2</v>
      </c>
      <c r="K1637" s="264">
        <f t="shared" ref="K1637:M1637" ca="1" si="1665">RAND()</f>
        <v>0.97322406917548843</v>
      </c>
      <c r="L1637" s="264">
        <f t="shared" ca="1" si="1665"/>
        <v>0.10865873225386735</v>
      </c>
      <c r="M1637" s="264">
        <f t="shared" ca="1" si="1665"/>
        <v>0.52461014467864575</v>
      </c>
      <c r="N1637" s="287">
        <f t="shared" ca="1" si="1560"/>
        <v>5567369.7058987683</v>
      </c>
      <c r="O1637" s="288">
        <f ca="1">(N1637-Assumptions!$C$22)/Assumptions!$C$25</f>
        <v>414.48587357453493</v>
      </c>
      <c r="P1637" s="11"/>
      <c r="Q1637" s="11"/>
      <c r="R1637" s="11"/>
      <c r="S1637" s="11"/>
      <c r="T1637" s="11"/>
    </row>
    <row r="1638" spans="1:20" ht="15.75" customHeight="1" x14ac:dyDescent="0.2">
      <c r="A1638" s="289"/>
      <c r="B1638" s="270"/>
      <c r="C1638" s="270"/>
      <c r="D1638" s="270"/>
      <c r="E1638" s="270"/>
      <c r="F1638" s="270"/>
      <c r="G1638" s="270"/>
      <c r="H1638" s="270"/>
      <c r="I1638" s="290">
        <f t="shared" ca="1" si="1557"/>
        <v>6.9129026436804561E-2</v>
      </c>
      <c r="J1638" s="290">
        <f t="shared" ca="1" si="1558"/>
        <v>3.8420069930935309E-2</v>
      </c>
      <c r="K1638" s="270">
        <f t="shared" ref="K1638:M1638" ca="1" si="1666">RAND()</f>
        <v>0.36235612584215682</v>
      </c>
      <c r="L1638" s="270">
        <f t="shared" ca="1" si="1666"/>
        <v>0.10588858540511081</v>
      </c>
      <c r="M1638" s="270">
        <f t="shared" ca="1" si="1666"/>
        <v>5.533607898631332E-3</v>
      </c>
      <c r="N1638" s="291">
        <f t="shared" ca="1" si="1560"/>
        <v>2901235.5650085481</v>
      </c>
      <c r="O1638" s="292">
        <f ca="1">(N1638-Assumptions!$C$22)/Assumptions!$C$25</f>
        <v>215.5206391797424</v>
      </c>
      <c r="P1638" s="11"/>
      <c r="Q1638" s="11"/>
      <c r="R1638" s="11"/>
      <c r="S1638" s="11"/>
      <c r="T1638" s="11"/>
    </row>
    <row r="1639" spans="1:20" ht="15.75" customHeight="1" x14ac:dyDescent="0.2">
      <c r="A1639" s="317"/>
      <c r="B1639" s="264"/>
      <c r="C1639" s="264"/>
      <c r="D1639" s="264"/>
      <c r="E1639" s="264"/>
      <c r="F1639" s="264"/>
      <c r="G1639" s="264"/>
      <c r="H1639" s="264"/>
      <c r="I1639" s="286">
        <f t="shared" ca="1" si="1557"/>
        <v>8.1819742097065912E-2</v>
      </c>
      <c r="J1639" s="286">
        <f t="shared" ca="1" si="1558"/>
        <v>4.0196358145214633E-2</v>
      </c>
      <c r="K1639" s="264">
        <f t="shared" ref="K1639:M1639" ca="1" si="1667">RAND()</f>
        <v>0.30383240375665466</v>
      </c>
      <c r="L1639" s="264">
        <f t="shared" ca="1" si="1667"/>
        <v>0.76688050539748953</v>
      </c>
      <c r="M1639" s="264">
        <f t="shared" ca="1" si="1667"/>
        <v>0.47495736084034945</v>
      </c>
      <c r="N1639" s="287">
        <f t="shared" ca="1" si="1560"/>
        <v>2681681.7586570652</v>
      </c>
      <c r="O1639" s="288">
        <f ca="1">(N1639-Assumptions!$C$22)/Assumptions!$C$25</f>
        <v>199.13602676545264</v>
      </c>
      <c r="P1639" s="11"/>
      <c r="Q1639" s="11"/>
      <c r="R1639" s="11"/>
      <c r="S1639" s="11"/>
      <c r="T1639" s="11"/>
    </row>
    <row r="1640" spans="1:20" ht="15.75" customHeight="1" x14ac:dyDescent="0.2">
      <c r="A1640" s="289"/>
      <c r="B1640" s="270"/>
      <c r="C1640" s="270"/>
      <c r="D1640" s="270"/>
      <c r="E1640" s="270"/>
      <c r="F1640" s="270"/>
      <c r="G1640" s="270"/>
      <c r="H1640" s="270"/>
      <c r="I1640" s="290">
        <f t="shared" ca="1" si="1557"/>
        <v>0.11264671660104376</v>
      </c>
      <c r="J1640" s="290">
        <f t="shared" ca="1" si="1558"/>
        <v>5.5E-2</v>
      </c>
      <c r="K1640" s="270">
        <f t="shared" ref="K1640:M1640" ca="1" si="1668">RAND()</f>
        <v>0.13152434429675264</v>
      </c>
      <c r="L1640" s="270">
        <f t="shared" ca="1" si="1668"/>
        <v>0.10281514349030829</v>
      </c>
      <c r="M1640" s="270">
        <f t="shared" ca="1" si="1668"/>
        <v>3.673156120712362E-2</v>
      </c>
      <c r="N1640" s="291">
        <f t="shared" ca="1" si="1560"/>
        <v>283126.53308264294</v>
      </c>
      <c r="O1640" s="292">
        <f ca="1">(N1640-Assumptions!$C$22)/Assumptions!$C$25</f>
        <v>20.139368140495741</v>
      </c>
      <c r="P1640" s="11"/>
      <c r="Q1640" s="11"/>
      <c r="R1640" s="11"/>
      <c r="S1640" s="11"/>
      <c r="T1640" s="11"/>
    </row>
    <row r="1641" spans="1:20" ht="15.75" customHeight="1" x14ac:dyDescent="0.2">
      <c r="A1641" s="317"/>
      <c r="B1641" s="264"/>
      <c r="C1641" s="264"/>
      <c r="D1641" s="264"/>
      <c r="E1641" s="264"/>
      <c r="F1641" s="264"/>
      <c r="G1641" s="264"/>
      <c r="H1641" s="264"/>
      <c r="I1641" s="286">
        <f t="shared" ca="1" si="1557"/>
        <v>8.0949582526773783E-2</v>
      </c>
      <c r="J1641" s="286">
        <f t="shared" ca="1" si="1558"/>
        <v>4.3121497722048936E-2</v>
      </c>
      <c r="K1641" s="264">
        <f t="shared" ref="K1641:M1641" ca="1" si="1669">RAND()</f>
        <v>0.66477835127957863</v>
      </c>
      <c r="L1641" s="264">
        <f t="shared" ca="1" si="1669"/>
        <v>0.26469234416673182</v>
      </c>
      <c r="M1641" s="264">
        <f t="shared" ca="1" si="1669"/>
        <v>0.65853992427461394</v>
      </c>
      <c r="N1641" s="287">
        <f t="shared" ca="1" si="1560"/>
        <v>2387479.8319807691</v>
      </c>
      <c r="O1641" s="288">
        <f ca="1">(N1641-Assumptions!$C$22)/Assumptions!$C$25</f>
        <v>177.18065910304247</v>
      </c>
      <c r="P1641" s="11"/>
      <c r="Q1641" s="11"/>
      <c r="R1641" s="11"/>
      <c r="S1641" s="11"/>
      <c r="T1641" s="11"/>
    </row>
    <row r="1642" spans="1:20" ht="15.75" customHeight="1" x14ac:dyDescent="0.2">
      <c r="A1642" s="289"/>
      <c r="B1642" s="270"/>
      <c r="C1642" s="270"/>
      <c r="D1642" s="270"/>
      <c r="E1642" s="270"/>
      <c r="F1642" s="270"/>
      <c r="G1642" s="270"/>
      <c r="H1642" s="270"/>
      <c r="I1642" s="290">
        <f t="shared" ca="1" si="1557"/>
        <v>8.2620100315166062E-2</v>
      </c>
      <c r="J1642" s="290">
        <f t="shared" ca="1" si="1558"/>
        <v>4.2808101123984942E-2</v>
      </c>
      <c r="K1642" s="270">
        <f t="shared" ref="K1642:M1642" ca="1" si="1670">RAND()</f>
        <v>0.96673069639649101</v>
      </c>
      <c r="L1642" s="270">
        <f t="shared" ca="1" si="1670"/>
        <v>0.52235120618053721</v>
      </c>
      <c r="M1642" s="270">
        <f t="shared" ca="1" si="1670"/>
        <v>0.64481199860821636</v>
      </c>
      <c r="N1642" s="291">
        <f t="shared" ca="1" si="1560"/>
        <v>5451659.7116800714</v>
      </c>
      <c r="O1642" s="292">
        <f ca="1">(N1642-Assumptions!$C$22)/Assumptions!$C$25</f>
        <v>405.85079937910979</v>
      </c>
      <c r="P1642" s="11"/>
      <c r="Q1642" s="11"/>
      <c r="R1642" s="11"/>
      <c r="S1642" s="11"/>
      <c r="T1642" s="11"/>
    </row>
    <row r="1643" spans="1:20" ht="15.75" customHeight="1" x14ac:dyDescent="0.2">
      <c r="A1643" s="317"/>
      <c r="B1643" s="264"/>
      <c r="C1643" s="264"/>
      <c r="D1643" s="264"/>
      <c r="E1643" s="264"/>
      <c r="F1643" s="264"/>
      <c r="G1643" s="264"/>
      <c r="H1643" s="264"/>
      <c r="I1643" s="286">
        <f t="shared" ca="1" si="1557"/>
        <v>9.0927710399728356E-2</v>
      </c>
      <c r="J1643" s="286">
        <f t="shared" ca="1" si="1558"/>
        <v>3.4103015498555905E-2</v>
      </c>
      <c r="K1643" s="264">
        <f t="shared" ref="K1643:M1643" ca="1" si="1671">RAND()</f>
        <v>0.73506043372676677</v>
      </c>
      <c r="L1643" s="264">
        <f t="shared" ca="1" si="1671"/>
        <v>1.1880479931850041E-2</v>
      </c>
      <c r="M1643" s="264">
        <f t="shared" ca="1" si="1671"/>
        <v>0.31081289858269512</v>
      </c>
      <c r="N1643" s="287">
        <f t="shared" ca="1" si="1560"/>
        <v>1567873.2095980027</v>
      </c>
      <c r="O1643" s="288">
        <f ca="1">(N1643-Assumptions!$C$22)/Assumptions!$C$25</f>
        <v>116.01598579089573</v>
      </c>
      <c r="P1643" s="11"/>
      <c r="Q1643" s="11"/>
      <c r="R1643" s="11"/>
      <c r="S1643" s="11"/>
      <c r="T1643" s="11"/>
    </row>
    <row r="1644" spans="1:20" ht="15.75" customHeight="1" x14ac:dyDescent="0.2">
      <c r="A1644" s="289"/>
      <c r="B1644" s="270"/>
      <c r="C1644" s="270"/>
      <c r="D1644" s="270"/>
      <c r="E1644" s="270"/>
      <c r="F1644" s="270"/>
      <c r="G1644" s="270"/>
      <c r="H1644" s="270"/>
      <c r="I1644" s="290">
        <f t="shared" ca="1" si="1557"/>
        <v>8.5234981814895736E-2</v>
      </c>
      <c r="J1644" s="290">
        <f t="shared" ca="1" si="1558"/>
        <v>3.1724565967784391E-2</v>
      </c>
      <c r="K1644" s="270">
        <f t="shared" ref="K1644:M1644" ca="1" si="1672">RAND()</f>
        <v>0.42866340500795963</v>
      </c>
      <c r="L1644" s="270">
        <f t="shared" ca="1" si="1672"/>
        <v>0.67029808133423718</v>
      </c>
      <c r="M1644" s="270">
        <f t="shared" ca="1" si="1672"/>
        <v>0.86455516673488131</v>
      </c>
      <c r="N1644" s="291">
        <f t="shared" ca="1" si="1560"/>
        <v>2108758.4625444566</v>
      </c>
      <c r="O1644" s="292">
        <f ca="1">(N1644-Assumptions!$C$22)/Assumptions!$C$25</f>
        <v>156.38055690630273</v>
      </c>
      <c r="P1644" s="11"/>
      <c r="Q1644" s="11"/>
      <c r="R1644" s="11"/>
      <c r="S1644" s="11"/>
      <c r="T1644" s="11"/>
    </row>
    <row r="1645" spans="1:20" ht="15.75" customHeight="1" x14ac:dyDescent="0.2">
      <c r="A1645" s="317"/>
      <c r="B1645" s="264"/>
      <c r="C1645" s="264"/>
      <c r="D1645" s="264"/>
      <c r="E1645" s="264"/>
      <c r="F1645" s="264"/>
      <c r="G1645" s="264"/>
      <c r="H1645" s="264"/>
      <c r="I1645" s="286">
        <f t="shared" ca="1" si="1557"/>
        <v>7.9230536534742088E-2</v>
      </c>
      <c r="J1645" s="286">
        <f t="shared" ca="1" si="1558"/>
        <v>2.6990098817612333E-2</v>
      </c>
      <c r="K1645" s="264">
        <f t="shared" ref="K1645:M1645" ca="1" si="1673">RAND()</f>
        <v>0.30353430947867444</v>
      </c>
      <c r="L1645" s="264">
        <f t="shared" ca="1" si="1673"/>
        <v>0.70082849142293824</v>
      </c>
      <c r="M1645" s="264">
        <f t="shared" ca="1" si="1673"/>
        <v>3.2334241062360825E-2</v>
      </c>
      <c r="N1645" s="287">
        <f t="shared" ca="1" si="1560"/>
        <v>2136671.7882736679</v>
      </c>
      <c r="O1645" s="288">
        <f ca="1">(N1645-Assumptions!$C$22)/Assumptions!$C$25</f>
        <v>158.46364091594538</v>
      </c>
      <c r="P1645" s="11"/>
      <c r="Q1645" s="11"/>
      <c r="R1645" s="11"/>
      <c r="S1645" s="11"/>
      <c r="T1645" s="11"/>
    </row>
    <row r="1646" spans="1:20" ht="15.75" customHeight="1" x14ac:dyDescent="0.2">
      <c r="A1646" s="289"/>
      <c r="B1646" s="270"/>
      <c r="C1646" s="270"/>
      <c r="D1646" s="270"/>
      <c r="E1646" s="270"/>
      <c r="F1646" s="270"/>
      <c r="G1646" s="270"/>
      <c r="H1646" s="270"/>
      <c r="I1646" s="290">
        <f t="shared" ca="1" si="1557"/>
        <v>7.5510284755105184E-2</v>
      </c>
      <c r="J1646" s="290">
        <f t="shared" ca="1" si="1558"/>
        <v>3.83324361389418E-2</v>
      </c>
      <c r="K1646" s="270">
        <f t="shared" ref="K1646:M1646" ca="1" si="1674">RAND()</f>
        <v>0.27375584285378474</v>
      </c>
      <c r="L1646" s="270">
        <f t="shared" ca="1" si="1674"/>
        <v>0.72523530622698495</v>
      </c>
      <c r="M1646" s="270">
        <f t="shared" ca="1" si="1674"/>
        <v>0.62632529725079977</v>
      </c>
      <c r="N1646" s="291">
        <f t="shared" ca="1" si="1560"/>
        <v>3035155.2457182975</v>
      </c>
      <c r="O1646" s="292">
        <f ca="1">(N1646-Assumptions!$C$22)/Assumptions!$C$25</f>
        <v>225.51464520285802</v>
      </c>
      <c r="P1646" s="11"/>
      <c r="Q1646" s="11"/>
      <c r="R1646" s="11"/>
      <c r="S1646" s="11"/>
      <c r="T1646" s="11"/>
    </row>
    <row r="1647" spans="1:20" ht="15.75" customHeight="1" x14ac:dyDescent="0.2">
      <c r="A1647" s="317"/>
      <c r="B1647" s="264"/>
      <c r="C1647" s="264"/>
      <c r="D1647" s="264"/>
      <c r="E1647" s="264"/>
      <c r="F1647" s="264"/>
      <c r="G1647" s="264"/>
      <c r="H1647" s="264"/>
      <c r="I1647" s="286">
        <f t="shared" ca="1" si="1557"/>
        <v>9.3533210078511675E-2</v>
      </c>
      <c r="J1647" s="286">
        <f t="shared" ca="1" si="1558"/>
        <v>4.1756211261512056E-2</v>
      </c>
      <c r="K1647" s="264">
        <f t="shared" ref="K1647:M1647" ca="1" si="1675">RAND()</f>
        <v>0.55497519124696126</v>
      </c>
      <c r="L1647" s="264">
        <f t="shared" ca="1" si="1675"/>
        <v>0.42105930415153137</v>
      </c>
      <c r="M1647" s="264">
        <f t="shared" ca="1" si="1675"/>
        <v>9.8185681541324787E-2</v>
      </c>
      <c r="N1647" s="287">
        <f t="shared" ca="1" si="1560"/>
        <v>2155796.4352428066</v>
      </c>
      <c r="O1647" s="288">
        <f ca="1">(N1647-Assumptions!$C$22)/Assumptions!$C$25</f>
        <v>159.89085337632883</v>
      </c>
      <c r="P1647" s="11"/>
      <c r="Q1647" s="11"/>
      <c r="R1647" s="11"/>
      <c r="S1647" s="11"/>
      <c r="T1647" s="11"/>
    </row>
    <row r="1648" spans="1:20" ht="15.75" customHeight="1" x14ac:dyDescent="0.2">
      <c r="A1648" s="289"/>
      <c r="B1648" s="270"/>
      <c r="C1648" s="270"/>
      <c r="D1648" s="270"/>
      <c r="E1648" s="270"/>
      <c r="F1648" s="270"/>
      <c r="G1648" s="270"/>
      <c r="H1648" s="270"/>
      <c r="I1648" s="290">
        <f t="shared" ca="1" si="1557"/>
        <v>9.0563124046824192E-2</v>
      </c>
      <c r="J1648" s="290">
        <f t="shared" ca="1" si="1558"/>
        <v>4.925287343874362E-2</v>
      </c>
      <c r="K1648" s="270">
        <f t="shared" ref="K1648:M1648" ca="1" si="1676">RAND()</f>
        <v>2.3535116955584967E-2</v>
      </c>
      <c r="L1648" s="270">
        <f t="shared" ca="1" si="1676"/>
        <v>0.85785801826980934</v>
      </c>
      <c r="M1648" s="270">
        <f t="shared" ca="1" si="1676"/>
        <v>7.8226642820702019E-2</v>
      </c>
      <c r="N1648" s="291">
        <f t="shared" ca="1" si="1560"/>
        <v>1657025.6237620371</v>
      </c>
      <c r="O1648" s="292">
        <f ca="1">(N1648-Assumptions!$C$22)/Assumptions!$C$25</f>
        <v>122.66915102701769</v>
      </c>
      <c r="P1648" s="11"/>
      <c r="Q1648" s="11"/>
      <c r="R1648" s="11"/>
      <c r="S1648" s="11"/>
      <c r="T1648" s="11"/>
    </row>
    <row r="1649" spans="1:20" ht="15.75" customHeight="1" x14ac:dyDescent="0.2">
      <c r="A1649" s="317"/>
      <c r="B1649" s="264"/>
      <c r="C1649" s="264"/>
      <c r="D1649" s="264"/>
      <c r="E1649" s="264"/>
      <c r="F1649" s="264"/>
      <c r="G1649" s="264"/>
      <c r="H1649" s="264"/>
      <c r="I1649" s="286">
        <f t="shared" ca="1" si="1557"/>
        <v>9.2718777938012212E-2</v>
      </c>
      <c r="J1649" s="286">
        <f t="shared" ca="1" si="1558"/>
        <v>4.463467876292234E-2</v>
      </c>
      <c r="K1649" s="264">
        <f t="shared" ref="K1649:M1649" ca="1" si="1677">RAND()</f>
        <v>0.94267683182487505</v>
      </c>
      <c r="L1649" s="264">
        <f t="shared" ca="1" si="1677"/>
        <v>0.8235988568454603</v>
      </c>
      <c r="M1649" s="264">
        <f t="shared" ca="1" si="1677"/>
        <v>0.55109987892694889</v>
      </c>
      <c r="N1649" s="287">
        <f t="shared" ca="1" si="1560"/>
        <v>5104092.1954751816</v>
      </c>
      <c r="O1649" s="288">
        <f ca="1">(N1649-Assumptions!$C$22)/Assumptions!$C$25</f>
        <v>379.91292503546129</v>
      </c>
      <c r="P1649" s="11"/>
      <c r="Q1649" s="11"/>
      <c r="R1649" s="11"/>
      <c r="S1649" s="11"/>
      <c r="T1649" s="11"/>
    </row>
    <row r="1650" spans="1:20" ht="15.75" customHeight="1" x14ac:dyDescent="0.2">
      <c r="A1650" s="289"/>
      <c r="B1650" s="270"/>
      <c r="C1650" s="270"/>
      <c r="D1650" s="270"/>
      <c r="E1650" s="270"/>
      <c r="F1650" s="270"/>
      <c r="G1650" s="270"/>
      <c r="H1650" s="270"/>
      <c r="I1650" s="290">
        <f t="shared" ca="1" si="1557"/>
        <v>7.8434996030694065E-2</v>
      </c>
      <c r="J1650" s="290">
        <f t="shared" ca="1" si="1558"/>
        <v>4.1323153756702993E-2</v>
      </c>
      <c r="K1650" s="270">
        <f t="shared" ref="K1650:M1650" ca="1" si="1678">RAND()</f>
        <v>0.38575827558765541</v>
      </c>
      <c r="L1650" s="270">
        <f t="shared" ca="1" si="1678"/>
        <v>0.1266728080399816</v>
      </c>
      <c r="M1650" s="270">
        <f t="shared" ca="1" si="1678"/>
        <v>0.8182292032191858</v>
      </c>
      <c r="N1650" s="291">
        <f t="shared" ca="1" si="1560"/>
        <v>2433557.1618074309</v>
      </c>
      <c r="O1650" s="292">
        <f ca="1">(N1650-Assumptions!$C$22)/Assumptions!$C$25</f>
        <v>180.61926580652471</v>
      </c>
      <c r="P1650" s="11"/>
      <c r="Q1650" s="11"/>
      <c r="R1650" s="11"/>
      <c r="S1650" s="11"/>
      <c r="T1650" s="11"/>
    </row>
    <row r="1651" spans="1:20" ht="15.75" customHeight="1" x14ac:dyDescent="0.2">
      <c r="A1651" s="317"/>
      <c r="B1651" s="264"/>
      <c r="C1651" s="264"/>
      <c r="D1651" s="264"/>
      <c r="E1651" s="264"/>
      <c r="F1651" s="264"/>
      <c r="G1651" s="264"/>
      <c r="H1651" s="264"/>
      <c r="I1651" s="286">
        <f t="shared" ca="1" si="1557"/>
        <v>7.9797588970903083E-2</v>
      </c>
      <c r="J1651" s="286">
        <f t="shared" ca="1" si="1558"/>
        <v>4.3622693217600178E-2</v>
      </c>
      <c r="K1651" s="264">
        <f t="shared" ref="K1651:M1651" ca="1" si="1679">RAND()</f>
        <v>7.5583868206009264E-2</v>
      </c>
      <c r="L1651" s="264">
        <f t="shared" ca="1" si="1679"/>
        <v>0.12883731154256939</v>
      </c>
      <c r="M1651" s="264">
        <f t="shared" ca="1" si="1679"/>
        <v>0.88358976757031593</v>
      </c>
      <c r="N1651" s="287">
        <f t="shared" ca="1" si="1560"/>
        <v>484899.47031457094</v>
      </c>
      <c r="O1651" s="288">
        <f ca="1">(N1651-Assumptions!$C$22)/Assumptions!$C$25</f>
        <v>35.197050023475441</v>
      </c>
      <c r="P1651" s="11"/>
      <c r="Q1651" s="11"/>
      <c r="R1651" s="11"/>
      <c r="S1651" s="11"/>
      <c r="T1651" s="11"/>
    </row>
    <row r="1652" spans="1:20" ht="15.75" customHeight="1" x14ac:dyDescent="0.2">
      <c r="A1652" s="289"/>
      <c r="B1652" s="270"/>
      <c r="C1652" s="270"/>
      <c r="D1652" s="270"/>
      <c r="E1652" s="270"/>
      <c r="F1652" s="270"/>
      <c r="G1652" s="270"/>
      <c r="H1652" s="270"/>
      <c r="I1652" s="290">
        <f t="shared" ca="1" si="1557"/>
        <v>0.06</v>
      </c>
      <c r="J1652" s="290">
        <f t="shared" ca="1" si="1558"/>
        <v>4.3779644527307378E-2</v>
      </c>
      <c r="K1652" s="270">
        <f t="shared" ref="K1652:M1652" ca="1" si="1680">RAND()</f>
        <v>0.55361711664492252</v>
      </c>
      <c r="L1652" s="270">
        <f t="shared" ca="1" si="1680"/>
        <v>0.61422119487996951</v>
      </c>
      <c r="M1652" s="270">
        <f t="shared" ca="1" si="1680"/>
        <v>0.34334234394586871</v>
      </c>
      <c r="N1652" s="291">
        <f t="shared" ca="1" si="1560"/>
        <v>4464826.7790903514</v>
      </c>
      <c r="O1652" s="292">
        <f ca="1">(N1652-Assumptions!$C$22)/Assumptions!$C$25</f>
        <v>332.20655067838442</v>
      </c>
      <c r="P1652" s="11"/>
      <c r="Q1652" s="11"/>
      <c r="R1652" s="11"/>
      <c r="S1652" s="11"/>
      <c r="T1652" s="11"/>
    </row>
    <row r="1653" spans="1:20" ht="15.75" customHeight="1" x14ac:dyDescent="0.2">
      <c r="A1653" s="317"/>
      <c r="B1653" s="264"/>
      <c r="C1653" s="264"/>
      <c r="D1653" s="264"/>
      <c r="E1653" s="264"/>
      <c r="F1653" s="264"/>
      <c r="G1653" s="264"/>
      <c r="H1653" s="264"/>
      <c r="I1653" s="286">
        <f t="shared" ca="1" si="1557"/>
        <v>9.211591671463093E-2</v>
      </c>
      <c r="J1653" s="286">
        <f t="shared" ca="1" si="1558"/>
        <v>4.5470314344548471E-2</v>
      </c>
      <c r="K1653" s="264">
        <f t="shared" ref="K1653:M1653" ca="1" si="1681">RAND()</f>
        <v>0.51033967932752355</v>
      </c>
      <c r="L1653" s="264">
        <f t="shared" ca="1" si="1681"/>
        <v>0.25020207953357254</v>
      </c>
      <c r="M1653" s="264">
        <f t="shared" ca="1" si="1681"/>
        <v>0.41875559461930645</v>
      </c>
      <c r="N1653" s="287">
        <f t="shared" ca="1" si="1560"/>
        <v>1910017.4990187613</v>
      </c>
      <c r="O1653" s="288">
        <f ca="1">(N1653-Assumptions!$C$22)/Assumptions!$C$25</f>
        <v>141.549141717818</v>
      </c>
      <c r="P1653" s="11"/>
      <c r="Q1653" s="11"/>
      <c r="R1653" s="11"/>
      <c r="S1653" s="11"/>
      <c r="T1653" s="11"/>
    </row>
    <row r="1654" spans="1:20" ht="15.75" customHeight="1" x14ac:dyDescent="0.2">
      <c r="A1654" s="289"/>
      <c r="B1654" s="270"/>
      <c r="C1654" s="270"/>
      <c r="D1654" s="270"/>
      <c r="E1654" s="270"/>
      <c r="F1654" s="270"/>
      <c r="G1654" s="270"/>
      <c r="H1654" s="270"/>
      <c r="I1654" s="290">
        <f t="shared" ca="1" si="1557"/>
        <v>7.8986691686040056E-2</v>
      </c>
      <c r="J1654" s="290">
        <f t="shared" ca="1" si="1558"/>
        <v>5.5E-2</v>
      </c>
      <c r="K1654" s="270">
        <f t="shared" ref="K1654:M1654" ca="1" si="1682">RAND()</f>
        <v>0.72691965106957968</v>
      </c>
      <c r="L1654" s="270">
        <f t="shared" ca="1" si="1682"/>
        <v>6.3498531282486725E-2</v>
      </c>
      <c r="M1654" s="270">
        <f t="shared" ca="1" si="1682"/>
        <v>5.6877242012910334E-2</v>
      </c>
      <c r="N1654" s="291">
        <f t="shared" ca="1" si="1560"/>
        <v>3563756.6711651403</v>
      </c>
      <c r="O1654" s="292">
        <f ca="1">(N1654-Assumptions!$C$22)/Assumptions!$C$25</f>
        <v>264.96251277351791</v>
      </c>
      <c r="P1654" s="11"/>
      <c r="Q1654" s="11"/>
      <c r="R1654" s="11"/>
      <c r="S1654" s="11"/>
      <c r="T1654" s="11"/>
    </row>
    <row r="1655" spans="1:20" ht="15.75" customHeight="1" x14ac:dyDescent="0.2">
      <c r="A1655" s="317"/>
      <c r="B1655" s="264"/>
      <c r="C1655" s="264"/>
      <c r="D1655" s="264"/>
      <c r="E1655" s="264"/>
      <c r="F1655" s="264"/>
      <c r="G1655" s="264"/>
      <c r="H1655" s="264"/>
      <c r="I1655" s="286">
        <f t="shared" ca="1" si="1557"/>
        <v>8.8730509593281118E-2</v>
      </c>
      <c r="J1655" s="286">
        <f t="shared" ca="1" si="1558"/>
        <v>3.6394260121555E-2</v>
      </c>
      <c r="K1655" s="264">
        <f t="shared" ref="K1655:M1655" ca="1" si="1683">RAND()</f>
        <v>0.56600890232523227</v>
      </c>
      <c r="L1655" s="264">
        <f t="shared" ca="1" si="1683"/>
        <v>0.1577866097837014</v>
      </c>
      <c r="M1655" s="264">
        <f t="shared" ca="1" si="1683"/>
        <v>0.66195661762599656</v>
      </c>
      <c r="N1655" s="287">
        <f t="shared" ca="1" si="1560"/>
        <v>1725645.0445981889</v>
      </c>
      <c r="O1655" s="288">
        <f ca="1">(N1655-Assumptions!$C$22)/Assumptions!$C$25</f>
        <v>127.79000332822305</v>
      </c>
      <c r="P1655" s="11"/>
      <c r="Q1655" s="11"/>
      <c r="R1655" s="11"/>
      <c r="S1655" s="11"/>
      <c r="T1655" s="11"/>
    </row>
    <row r="1656" spans="1:20" ht="15.75" customHeight="1" x14ac:dyDescent="0.2">
      <c r="A1656" s="289"/>
      <c r="B1656" s="270"/>
      <c r="C1656" s="270"/>
      <c r="D1656" s="270"/>
      <c r="E1656" s="270"/>
      <c r="F1656" s="270"/>
      <c r="G1656" s="270"/>
      <c r="H1656" s="270"/>
      <c r="I1656" s="290">
        <f t="shared" ca="1" si="1557"/>
        <v>6.0780683282744621E-2</v>
      </c>
      <c r="J1656" s="290">
        <f t="shared" ca="1" si="1558"/>
        <v>4.1437000377576756E-2</v>
      </c>
      <c r="K1656" s="270">
        <f t="shared" ref="K1656:M1656" ca="1" si="1684">RAND()</f>
        <v>0.51524340702239879</v>
      </c>
      <c r="L1656" s="270">
        <f t="shared" ca="1" si="1684"/>
        <v>0.71403916780981813</v>
      </c>
      <c r="M1656" s="270">
        <f t="shared" ca="1" si="1684"/>
        <v>6.5999541073399115E-2</v>
      </c>
      <c r="N1656" s="291">
        <f t="shared" ca="1" si="1560"/>
        <v>4464826.7790903514</v>
      </c>
      <c r="O1656" s="292">
        <f ca="1">(N1656-Assumptions!$C$22)/Assumptions!$C$25</f>
        <v>332.20655067838442</v>
      </c>
      <c r="P1656" s="11"/>
      <c r="Q1656" s="11"/>
      <c r="R1656" s="11"/>
      <c r="S1656" s="11"/>
      <c r="T1656" s="11"/>
    </row>
    <row r="1657" spans="1:20" ht="15.75" customHeight="1" x14ac:dyDescent="0.2">
      <c r="A1657" s="317"/>
      <c r="B1657" s="264"/>
      <c r="C1657" s="264"/>
      <c r="D1657" s="264"/>
      <c r="E1657" s="264"/>
      <c r="F1657" s="264"/>
      <c r="G1657" s="264"/>
      <c r="H1657" s="264"/>
      <c r="I1657" s="286">
        <f t="shared" ca="1" si="1557"/>
        <v>7.4844059105670685E-2</v>
      </c>
      <c r="J1657" s="286">
        <f t="shared" ca="1" si="1558"/>
        <v>4.0388366699676784E-2</v>
      </c>
      <c r="K1657" s="264">
        <f t="shared" ref="K1657:M1657" ca="1" si="1685">RAND()</f>
        <v>0.66415714555565553</v>
      </c>
      <c r="L1657" s="264">
        <f t="shared" ca="1" si="1685"/>
        <v>0.63348660950275537</v>
      </c>
      <c r="M1657" s="264">
        <f t="shared" ca="1" si="1685"/>
        <v>0.14792709487816758</v>
      </c>
      <c r="N1657" s="287">
        <f t="shared" ca="1" si="1560"/>
        <v>3239542.1970345108</v>
      </c>
      <c r="O1657" s="288">
        <f ca="1">(N1657-Assumptions!$C$22)/Assumptions!$C$25</f>
        <v>240.76740276376947</v>
      </c>
      <c r="P1657" s="11"/>
      <c r="Q1657" s="11"/>
      <c r="R1657" s="11"/>
      <c r="S1657" s="11"/>
      <c r="T1657" s="11"/>
    </row>
    <row r="1658" spans="1:20" ht="15.75" customHeight="1" x14ac:dyDescent="0.2">
      <c r="A1658" s="289"/>
      <c r="B1658" s="270"/>
      <c r="C1658" s="270"/>
      <c r="D1658" s="270"/>
      <c r="E1658" s="270"/>
      <c r="F1658" s="270"/>
      <c r="G1658" s="270"/>
      <c r="H1658" s="270"/>
      <c r="I1658" s="290">
        <f t="shared" ca="1" si="1557"/>
        <v>9.1281050696067081E-2</v>
      </c>
      <c r="J1658" s="290">
        <f t="shared" ca="1" si="1558"/>
        <v>2.4502155229274458E-2</v>
      </c>
      <c r="K1658" s="270">
        <f t="shared" ref="K1658:M1658" ca="1" si="1686">RAND()</f>
        <v>0.83981499002888749</v>
      </c>
      <c r="L1658" s="270">
        <f t="shared" ca="1" si="1686"/>
        <v>0.57060760923865805</v>
      </c>
      <c r="M1658" s="270">
        <f t="shared" ca="1" si="1686"/>
        <v>0.73516499472538854</v>
      </c>
      <c r="N1658" s="291">
        <f t="shared" ca="1" si="1560"/>
        <v>3250150.6728264275</v>
      </c>
      <c r="O1658" s="292">
        <f ca="1">(N1658-Assumptions!$C$22)/Assumptions!$C$25</f>
        <v>241.55908006167368</v>
      </c>
      <c r="P1658" s="11"/>
      <c r="Q1658" s="11"/>
      <c r="R1658" s="11"/>
      <c r="S1658" s="11"/>
      <c r="T1658" s="11"/>
    </row>
    <row r="1659" spans="1:20" ht="15.75" customHeight="1" x14ac:dyDescent="0.2">
      <c r="A1659" s="317"/>
      <c r="B1659" s="264"/>
      <c r="C1659" s="264"/>
      <c r="D1659" s="264"/>
      <c r="E1659" s="264"/>
      <c r="F1659" s="264"/>
      <c r="G1659" s="264"/>
      <c r="H1659" s="264"/>
      <c r="I1659" s="286">
        <f t="shared" ca="1" si="1557"/>
        <v>9.2366040292289286E-2</v>
      </c>
      <c r="J1659" s="286">
        <f t="shared" ca="1" si="1558"/>
        <v>4.5947696380379911E-2</v>
      </c>
      <c r="K1659" s="264">
        <f t="shared" ref="K1659:M1659" ca="1" si="1687">RAND()</f>
        <v>0.32545282248093954</v>
      </c>
      <c r="L1659" s="264">
        <f t="shared" ca="1" si="1687"/>
        <v>0.90493295109079896</v>
      </c>
      <c r="M1659" s="264">
        <f t="shared" ca="1" si="1687"/>
        <v>4.8722356092628982E-2</v>
      </c>
      <c r="N1659" s="287">
        <f t="shared" ca="1" si="1560"/>
        <v>3042433.952704302</v>
      </c>
      <c r="O1659" s="288">
        <f ca="1">(N1659-Assumptions!$C$22)/Assumptions!$C$25</f>
        <v>226.05783229136583</v>
      </c>
      <c r="P1659" s="11"/>
      <c r="Q1659" s="11"/>
      <c r="R1659" s="11"/>
      <c r="S1659" s="11"/>
      <c r="T1659" s="11"/>
    </row>
    <row r="1660" spans="1:20" ht="15.75" customHeight="1" x14ac:dyDescent="0.2">
      <c r="A1660" s="289"/>
      <c r="B1660" s="270"/>
      <c r="C1660" s="270"/>
      <c r="D1660" s="270"/>
      <c r="E1660" s="270"/>
      <c r="F1660" s="270"/>
      <c r="G1660" s="270"/>
      <c r="H1660" s="270"/>
      <c r="I1660" s="290">
        <f t="shared" ca="1" si="1557"/>
        <v>7.8813664305522474E-2</v>
      </c>
      <c r="J1660" s="290">
        <f t="shared" ca="1" si="1558"/>
        <v>3.6122474978775757E-2</v>
      </c>
      <c r="K1660" s="270">
        <f t="shared" ref="K1660:M1660" ca="1" si="1688">RAND()</f>
        <v>0.41029033282809679</v>
      </c>
      <c r="L1660" s="270">
        <f t="shared" ca="1" si="1688"/>
        <v>0.78775496718528903</v>
      </c>
      <c r="M1660" s="270">
        <f t="shared" ca="1" si="1688"/>
        <v>0.57360690848569862</v>
      </c>
      <c r="N1660" s="291">
        <f t="shared" ca="1" si="1560"/>
        <v>2614606.6960783089</v>
      </c>
      <c r="O1660" s="292">
        <f ca="1">(N1660-Assumptions!$C$22)/Assumptions!$C$25</f>
        <v>194.13042508047081</v>
      </c>
      <c r="P1660" s="11"/>
      <c r="Q1660" s="11"/>
      <c r="R1660" s="11"/>
      <c r="S1660" s="11"/>
      <c r="T1660" s="11"/>
    </row>
    <row r="1661" spans="1:20" ht="15.75" customHeight="1" x14ac:dyDescent="0.2">
      <c r="A1661" s="317"/>
      <c r="B1661" s="264"/>
      <c r="C1661" s="264"/>
      <c r="D1661" s="264"/>
      <c r="E1661" s="264"/>
      <c r="F1661" s="264"/>
      <c r="G1661" s="264"/>
      <c r="H1661" s="264"/>
      <c r="I1661" s="286">
        <f t="shared" ca="1" si="1557"/>
        <v>0.10108436526523089</v>
      </c>
      <c r="J1661" s="286">
        <f t="shared" ca="1" si="1558"/>
        <v>4.4390922594462652E-2</v>
      </c>
      <c r="K1661" s="264">
        <f t="shared" ref="K1661:M1661" ca="1" si="1689">RAND()</f>
        <v>0.27324823835548329</v>
      </c>
      <c r="L1661" s="264">
        <f t="shared" ca="1" si="1689"/>
        <v>0.15286785232332001</v>
      </c>
      <c r="M1661" s="264">
        <f t="shared" ca="1" si="1689"/>
        <v>0.44529258375645175</v>
      </c>
      <c r="N1661" s="287">
        <f t="shared" ca="1" si="1560"/>
        <v>1571503.0271934133</v>
      </c>
      <c r="O1661" s="288">
        <f ca="1">(N1661-Assumptions!$C$22)/Assumptions!$C$25</f>
        <v>116.286867701001</v>
      </c>
      <c r="P1661" s="11"/>
      <c r="Q1661" s="11"/>
      <c r="R1661" s="11"/>
      <c r="S1661" s="11"/>
      <c r="T1661" s="11"/>
    </row>
    <row r="1662" spans="1:20" ht="15.75" customHeight="1" x14ac:dyDescent="0.2">
      <c r="A1662" s="289"/>
      <c r="B1662" s="270"/>
      <c r="C1662" s="270"/>
      <c r="D1662" s="270"/>
      <c r="E1662" s="270"/>
      <c r="F1662" s="270"/>
      <c r="G1662" s="270"/>
      <c r="H1662" s="270"/>
      <c r="I1662" s="290">
        <f t="shared" ca="1" si="1557"/>
        <v>9.0969793624395001E-2</v>
      </c>
      <c r="J1662" s="290">
        <f t="shared" ca="1" si="1558"/>
        <v>2.808399473054226E-2</v>
      </c>
      <c r="K1662" s="270">
        <f t="shared" ref="K1662:M1662" ca="1" si="1690">RAND()</f>
        <v>0.58114111183820727</v>
      </c>
      <c r="L1662" s="270">
        <f t="shared" ca="1" si="1690"/>
        <v>0.12966422857589233</v>
      </c>
      <c r="M1662" s="270">
        <f t="shared" ca="1" si="1690"/>
        <v>0.11176883658992187</v>
      </c>
      <c r="N1662" s="291">
        <f t="shared" ca="1" si="1560"/>
        <v>1416757.3338698207</v>
      </c>
      <c r="O1662" s="292">
        <f ca="1">(N1662-Assumptions!$C$22)/Assumptions!$C$25</f>
        <v>104.73868163207617</v>
      </c>
      <c r="P1662" s="11"/>
      <c r="Q1662" s="11"/>
      <c r="R1662" s="11"/>
      <c r="S1662" s="11"/>
      <c r="T1662" s="11"/>
    </row>
    <row r="1663" spans="1:20" ht="15.75" customHeight="1" x14ac:dyDescent="0.2">
      <c r="A1663" s="317"/>
      <c r="B1663" s="264"/>
      <c r="C1663" s="264"/>
      <c r="D1663" s="264"/>
      <c r="E1663" s="264"/>
      <c r="F1663" s="264"/>
      <c r="G1663" s="264"/>
      <c r="H1663" s="264"/>
      <c r="I1663" s="286">
        <f t="shared" ca="1" si="1557"/>
        <v>0.11292796396866155</v>
      </c>
      <c r="J1663" s="286">
        <f t="shared" ca="1" si="1558"/>
        <v>4.0957916396168054E-2</v>
      </c>
      <c r="K1663" s="264">
        <f t="shared" ref="K1663:M1663" ca="1" si="1691">RAND()</f>
        <v>0.16845754618273301</v>
      </c>
      <c r="L1663" s="264">
        <f t="shared" ca="1" si="1691"/>
        <v>0.85179255630646555</v>
      </c>
      <c r="M1663" s="264">
        <f t="shared" ca="1" si="1691"/>
        <v>0.80262806796999364</v>
      </c>
      <c r="N1663" s="287">
        <f t="shared" ca="1" si="1560"/>
        <v>968069.61932395922</v>
      </c>
      <c r="O1663" s="288">
        <f ca="1">(N1663-Assumptions!$C$22)/Assumptions!$C$25</f>
        <v>71.254523830146212</v>
      </c>
      <c r="P1663" s="11"/>
      <c r="Q1663" s="11"/>
      <c r="R1663" s="11"/>
      <c r="S1663" s="11"/>
      <c r="T1663" s="11"/>
    </row>
    <row r="1664" spans="1:20" ht="15.75" customHeight="1" x14ac:dyDescent="0.2">
      <c r="A1664" s="289"/>
      <c r="B1664" s="270"/>
      <c r="C1664" s="270"/>
      <c r="D1664" s="270"/>
      <c r="E1664" s="270"/>
      <c r="F1664" s="270"/>
      <c r="G1664" s="270"/>
      <c r="H1664" s="270"/>
      <c r="I1664" s="290">
        <f t="shared" ca="1" si="1557"/>
        <v>0.11614599395846954</v>
      </c>
      <c r="J1664" s="290">
        <f t="shared" ca="1" si="1558"/>
        <v>4.1207293130903405E-2</v>
      </c>
      <c r="K1664" s="270">
        <f t="shared" ref="K1664:M1664" ca="1" si="1692">RAND()</f>
        <v>0.38723127097675725</v>
      </c>
      <c r="L1664" s="270">
        <f t="shared" ca="1" si="1692"/>
        <v>0.95489458723897902</v>
      </c>
      <c r="M1664" s="270">
        <f t="shared" ca="1" si="1692"/>
        <v>0.75737121016334208</v>
      </c>
      <c r="N1664" s="291">
        <f t="shared" ca="1" si="1560"/>
        <v>1900815.1562204591</v>
      </c>
      <c r="O1664" s="292">
        <f ca="1">(N1664-Assumptions!$C$22)/Assumptions!$C$25</f>
        <v>140.86239971794473</v>
      </c>
      <c r="P1664" s="11"/>
      <c r="Q1664" s="11"/>
      <c r="R1664" s="11"/>
      <c r="S1664" s="11"/>
      <c r="T1664" s="11"/>
    </row>
    <row r="1665" spans="1:20" ht="15.75" customHeight="1" x14ac:dyDescent="0.2">
      <c r="A1665" s="317"/>
      <c r="B1665" s="264"/>
      <c r="C1665" s="264"/>
      <c r="D1665" s="264"/>
      <c r="E1665" s="264"/>
      <c r="F1665" s="264"/>
      <c r="G1665" s="264"/>
      <c r="H1665" s="264"/>
      <c r="I1665" s="286">
        <f t="shared" ca="1" si="1557"/>
        <v>9.3624856375904536E-2</v>
      </c>
      <c r="J1665" s="286">
        <f t="shared" ca="1" si="1558"/>
        <v>4.2130648723954979E-2</v>
      </c>
      <c r="K1665" s="264">
        <f t="shared" ref="K1665:M1665" ca="1" si="1693">RAND()</f>
        <v>0.9240230274212573</v>
      </c>
      <c r="L1665" s="264">
        <f t="shared" ca="1" si="1693"/>
        <v>0.35222578684888539</v>
      </c>
      <c r="M1665" s="264">
        <f t="shared" ca="1" si="1693"/>
        <v>0.94483383390418363</v>
      </c>
      <c r="N1665" s="287">
        <f t="shared" ca="1" si="1560"/>
        <v>4263756.2312879963</v>
      </c>
      <c r="O1665" s="288">
        <f ca="1">(N1665-Assumptions!$C$22)/Assumptions!$C$25</f>
        <v>317.20128591701467</v>
      </c>
      <c r="P1665" s="11"/>
      <c r="Q1665" s="11"/>
      <c r="R1665" s="11"/>
      <c r="S1665" s="11"/>
      <c r="T1665" s="11"/>
    </row>
    <row r="1666" spans="1:20" ht="15.75" customHeight="1" x14ac:dyDescent="0.2">
      <c r="A1666" s="289"/>
      <c r="B1666" s="270"/>
      <c r="C1666" s="270"/>
      <c r="D1666" s="270"/>
      <c r="E1666" s="270"/>
      <c r="F1666" s="270"/>
      <c r="G1666" s="270"/>
      <c r="H1666" s="270"/>
      <c r="I1666" s="290">
        <f t="shared" ca="1" si="1557"/>
        <v>9.5535727297062722E-2</v>
      </c>
      <c r="J1666" s="290">
        <f t="shared" ca="1" si="1558"/>
        <v>5.5E-2</v>
      </c>
      <c r="K1666" s="270">
        <f t="shared" ref="K1666:M1666" ca="1" si="1694">RAND()</f>
        <v>0.7166567527688974</v>
      </c>
      <c r="L1666" s="270">
        <f t="shared" ca="1" si="1694"/>
        <v>1.6872516979986596E-2</v>
      </c>
      <c r="M1666" s="270">
        <f t="shared" ca="1" si="1694"/>
        <v>0.95984274020148708</v>
      </c>
      <c r="N1666" s="291">
        <f t="shared" ca="1" si="1560"/>
        <v>2290104.8645968577</v>
      </c>
      <c r="O1666" s="292">
        <f ca="1">(N1666-Assumptions!$C$22)/Assumptions!$C$25</f>
        <v>169.91387049230281</v>
      </c>
      <c r="P1666" s="11"/>
      <c r="Q1666" s="11"/>
      <c r="R1666" s="11"/>
      <c r="S1666" s="11"/>
      <c r="T1666" s="11"/>
    </row>
    <row r="1667" spans="1:20" ht="15.75" customHeight="1" x14ac:dyDescent="0.2">
      <c r="A1667" s="317"/>
      <c r="B1667" s="264"/>
      <c r="C1667" s="264"/>
      <c r="D1667" s="264"/>
      <c r="E1667" s="264"/>
      <c r="F1667" s="264"/>
      <c r="G1667" s="264"/>
      <c r="H1667" s="264"/>
      <c r="I1667" s="286">
        <f t="shared" ca="1" si="1557"/>
        <v>9.2604573516413741E-2</v>
      </c>
      <c r="J1667" s="286">
        <f t="shared" ca="1" si="1558"/>
        <v>3.4477402228231251E-2</v>
      </c>
      <c r="K1667" s="264">
        <f t="shared" ref="K1667:M1667" ca="1" si="1695">RAND()</f>
        <v>0.81190958936084412</v>
      </c>
      <c r="L1667" s="264">
        <f t="shared" ca="1" si="1695"/>
        <v>8.3289534367748996E-2</v>
      </c>
      <c r="M1667" s="264">
        <f t="shared" ca="1" si="1695"/>
        <v>0.17119859664782866</v>
      </c>
      <c r="N1667" s="287">
        <f t="shared" ca="1" si="1560"/>
        <v>3325378.5153408772</v>
      </c>
      <c r="O1667" s="288">
        <f ca="1">(N1667-Assumptions!$C$22)/Assumptions!$C$25</f>
        <v>247.17309815976697</v>
      </c>
      <c r="P1667" s="11"/>
      <c r="Q1667" s="11"/>
      <c r="R1667" s="11"/>
      <c r="S1667" s="11"/>
      <c r="T1667" s="11"/>
    </row>
    <row r="1668" spans="1:20" ht="15.75" customHeight="1" x14ac:dyDescent="0.2">
      <c r="A1668" s="289"/>
      <c r="B1668" s="270"/>
      <c r="C1668" s="270"/>
      <c r="D1668" s="270"/>
      <c r="E1668" s="270"/>
      <c r="F1668" s="270"/>
      <c r="G1668" s="270"/>
      <c r="H1668" s="270"/>
      <c r="I1668" s="290">
        <f t="shared" ca="1" si="1557"/>
        <v>9.6483202930310569E-2</v>
      </c>
      <c r="J1668" s="290">
        <f t="shared" ca="1" si="1558"/>
        <v>2.9887468486774395E-2</v>
      </c>
      <c r="K1668" s="270">
        <f t="shared" ref="K1668:M1668" ca="1" si="1696">RAND()</f>
        <v>0.73355087629570503</v>
      </c>
      <c r="L1668" s="270">
        <f t="shared" ca="1" si="1696"/>
        <v>0.3720405878387455</v>
      </c>
      <c r="M1668" s="270">
        <f t="shared" ca="1" si="1696"/>
        <v>0.10250162299132082</v>
      </c>
      <c r="N1668" s="291">
        <f t="shared" ca="1" si="1560"/>
        <v>1676093.3776005947</v>
      </c>
      <c r="O1668" s="292">
        <f ca="1">(N1668-Assumptions!$C$22)/Assumptions!$C$25</f>
        <v>124.09211773138766</v>
      </c>
      <c r="P1668" s="11"/>
      <c r="Q1668" s="11"/>
      <c r="R1668" s="11"/>
      <c r="S1668" s="11"/>
      <c r="T1668" s="11"/>
    </row>
    <row r="1669" spans="1:20" ht="15.75" customHeight="1" x14ac:dyDescent="0.2">
      <c r="A1669" s="317"/>
      <c r="B1669" s="264"/>
      <c r="C1669" s="264"/>
      <c r="D1669" s="264"/>
      <c r="E1669" s="264"/>
      <c r="F1669" s="264"/>
      <c r="G1669" s="264"/>
      <c r="H1669" s="264"/>
      <c r="I1669" s="286">
        <f t="shared" ca="1" si="1557"/>
        <v>8.3005216556874484E-2</v>
      </c>
      <c r="J1669" s="286">
        <f t="shared" ca="1" si="1558"/>
        <v>4.5367639771417119E-2</v>
      </c>
      <c r="K1669" s="264">
        <f t="shared" ref="K1669:M1669" ca="1" si="1697">RAND()</f>
        <v>0.74586849827249213</v>
      </c>
      <c r="L1669" s="264">
        <f t="shared" ca="1" si="1697"/>
        <v>2.8909905918259038E-2</v>
      </c>
      <c r="M1669" s="264">
        <f t="shared" ca="1" si="1697"/>
        <v>0.24273113176889782</v>
      </c>
      <c r="N1669" s="287">
        <f t="shared" ca="1" si="1560"/>
        <v>2367153.3714028359</v>
      </c>
      <c r="O1669" s="288">
        <f ca="1">(N1669-Assumptions!$C$22)/Assumptions!$C$25</f>
        <v>175.66375905991313</v>
      </c>
      <c r="P1669" s="11"/>
      <c r="Q1669" s="11"/>
      <c r="R1669" s="11"/>
      <c r="S1669" s="11"/>
      <c r="T1669" s="11"/>
    </row>
    <row r="1670" spans="1:20" ht="15.75" customHeight="1" x14ac:dyDescent="0.2">
      <c r="A1670" s="289"/>
      <c r="B1670" s="270"/>
      <c r="C1670" s="270"/>
      <c r="D1670" s="270"/>
      <c r="E1670" s="270"/>
      <c r="F1670" s="270"/>
      <c r="G1670" s="270"/>
      <c r="H1670" s="270"/>
      <c r="I1670" s="290">
        <f t="shared" ca="1" si="1557"/>
        <v>0.11694541032671672</v>
      </c>
      <c r="J1670" s="290">
        <f t="shared" ca="1" si="1558"/>
        <v>2.0073181751853925E-2</v>
      </c>
      <c r="K1670" s="270">
        <f t="shared" ref="K1670:M1670" ca="1" si="1698">RAND()</f>
        <v>0.26300834626690406</v>
      </c>
      <c r="L1670" s="270">
        <f t="shared" ca="1" si="1698"/>
        <v>0.87644663928407807</v>
      </c>
      <c r="M1670" s="270">
        <f t="shared" ca="1" si="1698"/>
        <v>0.29357096159616447</v>
      </c>
      <c r="N1670" s="291">
        <f t="shared" ca="1" si="1560"/>
        <v>1457845.5314131619</v>
      </c>
      <c r="O1670" s="292">
        <f ca="1">(N1670-Assumptions!$C$22)/Assumptions!$C$25</f>
        <v>107.80496503083297</v>
      </c>
      <c r="P1670" s="11"/>
      <c r="Q1670" s="11"/>
      <c r="R1670" s="11"/>
      <c r="S1670" s="11"/>
      <c r="T1670" s="11"/>
    </row>
    <row r="1671" spans="1:20" ht="15.75" customHeight="1" x14ac:dyDescent="0.2">
      <c r="A1671" s="317"/>
      <c r="B1671" s="264"/>
      <c r="C1671" s="264"/>
      <c r="D1671" s="264"/>
      <c r="E1671" s="264"/>
      <c r="F1671" s="264"/>
      <c r="G1671" s="264"/>
      <c r="H1671" s="264"/>
      <c r="I1671" s="286">
        <f t="shared" ca="1" si="1557"/>
        <v>0.10764373445801999</v>
      </c>
      <c r="J1671" s="286">
        <f t="shared" ca="1" si="1558"/>
        <v>3.9069300246523178E-2</v>
      </c>
      <c r="K1671" s="264">
        <f t="shared" ref="K1671:M1671" ca="1" si="1699">RAND()</f>
        <v>0.81274855293681192</v>
      </c>
      <c r="L1671" s="264">
        <f t="shared" ca="1" si="1699"/>
        <v>0.55411974283245524</v>
      </c>
      <c r="M1671" s="264">
        <f t="shared" ca="1" si="1699"/>
        <v>0.40159737683939445</v>
      </c>
      <c r="N1671" s="287">
        <f t="shared" ca="1" si="1560"/>
        <v>3147260.3709970973</v>
      </c>
      <c r="O1671" s="288">
        <f ca="1">(N1671-Assumptions!$C$22)/Assumptions!$C$25</f>
        <v>233.88069932814159</v>
      </c>
      <c r="P1671" s="11"/>
      <c r="Q1671" s="11"/>
      <c r="R1671" s="11"/>
      <c r="S1671" s="11"/>
      <c r="T1671" s="11"/>
    </row>
    <row r="1672" spans="1:20" ht="15.75" customHeight="1" x14ac:dyDescent="0.2">
      <c r="A1672" s="289"/>
      <c r="B1672" s="270"/>
      <c r="C1672" s="270"/>
      <c r="D1672" s="270"/>
      <c r="E1672" s="270"/>
      <c r="F1672" s="270"/>
      <c r="G1672" s="270"/>
      <c r="H1672" s="270"/>
      <c r="I1672" s="290">
        <f t="shared" ca="1" si="1557"/>
        <v>7.106221877896482E-2</v>
      </c>
      <c r="J1672" s="290">
        <f t="shared" ca="1" si="1558"/>
        <v>5.5E-2</v>
      </c>
      <c r="K1672" s="270">
        <f t="shared" ref="K1672:M1672" ca="1" si="1700">RAND()</f>
        <v>0.28718053693686307</v>
      </c>
      <c r="L1672" s="270">
        <f t="shared" ca="1" si="1700"/>
        <v>0.38485420379870294</v>
      </c>
      <c r="M1672" s="270">
        <f t="shared" ca="1" si="1700"/>
        <v>0.28323949100027346</v>
      </c>
      <c r="N1672" s="291">
        <f t="shared" ca="1" si="1560"/>
        <v>4464826.7790903514</v>
      </c>
      <c r="O1672" s="292">
        <f ca="1">(N1672-Assumptions!$C$22)/Assumptions!$C$25</f>
        <v>332.20655067838442</v>
      </c>
      <c r="P1672" s="11"/>
      <c r="Q1672" s="11"/>
      <c r="R1672" s="11"/>
      <c r="S1672" s="11"/>
      <c r="T1672" s="11"/>
    </row>
    <row r="1673" spans="1:20" ht="15.75" customHeight="1" x14ac:dyDescent="0.2">
      <c r="A1673" s="317"/>
      <c r="B1673" s="264"/>
      <c r="C1673" s="264"/>
      <c r="D1673" s="264"/>
      <c r="E1673" s="264"/>
      <c r="F1673" s="264"/>
      <c r="G1673" s="264"/>
      <c r="H1673" s="264"/>
      <c r="I1673" s="286">
        <f t="shared" ca="1" si="1557"/>
        <v>7.2623162961156451E-2</v>
      </c>
      <c r="J1673" s="286">
        <f t="shared" ca="1" si="1558"/>
        <v>3.842643618058441E-2</v>
      </c>
      <c r="K1673" s="264">
        <f t="shared" ref="K1673:M1673" ca="1" si="1701">RAND()</f>
        <v>0.37538855551009898</v>
      </c>
      <c r="L1673" s="264">
        <f t="shared" ca="1" si="1701"/>
        <v>0.48403132800190163</v>
      </c>
      <c r="M1673" s="264">
        <f t="shared" ca="1" si="1701"/>
        <v>0.92083773118978685</v>
      </c>
      <c r="N1673" s="287">
        <f t="shared" ca="1" si="1560"/>
        <v>3373358.5004001823</v>
      </c>
      <c r="O1673" s="288">
        <f ca="1">(N1673-Assumptions!$C$22)/Assumptions!$C$25</f>
        <v>250.75369405971509</v>
      </c>
      <c r="P1673" s="11"/>
      <c r="Q1673" s="11"/>
      <c r="R1673" s="11"/>
      <c r="S1673" s="11"/>
      <c r="T1673" s="11"/>
    </row>
    <row r="1674" spans="1:20" ht="15.75" customHeight="1" x14ac:dyDescent="0.2">
      <c r="A1674" s="289"/>
      <c r="B1674" s="270"/>
      <c r="C1674" s="270"/>
      <c r="D1674" s="270"/>
      <c r="E1674" s="270"/>
      <c r="F1674" s="270"/>
      <c r="G1674" s="270"/>
      <c r="H1674" s="270"/>
      <c r="I1674" s="290">
        <f t="shared" ca="1" si="1557"/>
        <v>9.2411638292623055E-2</v>
      </c>
      <c r="J1674" s="290">
        <f t="shared" ca="1" si="1558"/>
        <v>3.349888772686023E-2</v>
      </c>
      <c r="K1674" s="270">
        <f t="shared" ref="K1674:M1674" ca="1" si="1702">RAND()</f>
        <v>0.89449210144665869</v>
      </c>
      <c r="L1674" s="270">
        <f t="shared" ca="1" si="1702"/>
        <v>0.98132378429153844</v>
      </c>
      <c r="M1674" s="270">
        <f t="shared" ca="1" si="1702"/>
        <v>0.22424409555636093</v>
      </c>
      <c r="N1674" s="291">
        <f t="shared" ca="1" si="1560"/>
        <v>4165917.7846749546</v>
      </c>
      <c r="O1674" s="292">
        <f ca="1">(N1674-Assumptions!$C$22)/Assumptions!$C$25</f>
        <v>309.89990930410107</v>
      </c>
      <c r="P1674" s="11"/>
      <c r="Q1674" s="11"/>
      <c r="R1674" s="11"/>
      <c r="S1674" s="11"/>
      <c r="T1674" s="11"/>
    </row>
    <row r="1675" spans="1:20" ht="15.75" customHeight="1" x14ac:dyDescent="0.2">
      <c r="A1675" s="317"/>
      <c r="B1675" s="264"/>
      <c r="C1675" s="264"/>
      <c r="D1675" s="264"/>
      <c r="E1675" s="264"/>
      <c r="F1675" s="264"/>
      <c r="G1675" s="264"/>
      <c r="H1675" s="264"/>
      <c r="I1675" s="286">
        <f t="shared" ca="1" si="1557"/>
        <v>8.9979726303603527E-2</v>
      </c>
      <c r="J1675" s="286">
        <f t="shared" ca="1" si="1558"/>
        <v>5.0982102003631645E-2</v>
      </c>
      <c r="K1675" s="264">
        <f t="shared" ref="K1675:M1675" ca="1" si="1703">RAND()</f>
        <v>9.2709662346288302E-2</v>
      </c>
      <c r="L1675" s="264">
        <f t="shared" ca="1" si="1703"/>
        <v>0.70248001253021719</v>
      </c>
      <c r="M1675" s="264">
        <f t="shared" ca="1" si="1703"/>
        <v>1.9340730395346672E-2</v>
      </c>
      <c r="N1675" s="287">
        <f t="shared" ca="1" si="1560"/>
        <v>996164.98210660124</v>
      </c>
      <c r="O1675" s="288">
        <f ca="1">(N1675-Assumptions!$C$22)/Assumptions!$C$25</f>
        <v>73.351192694522481</v>
      </c>
      <c r="P1675" s="11"/>
      <c r="Q1675" s="11"/>
      <c r="R1675" s="11"/>
      <c r="S1675" s="11"/>
      <c r="T1675" s="11"/>
    </row>
    <row r="1676" spans="1:20" ht="15.75" customHeight="1" x14ac:dyDescent="0.2">
      <c r="A1676" s="289"/>
      <c r="B1676" s="270"/>
      <c r="C1676" s="270"/>
      <c r="D1676" s="270"/>
      <c r="E1676" s="270"/>
      <c r="F1676" s="270"/>
      <c r="G1676" s="270"/>
      <c r="H1676" s="270"/>
      <c r="I1676" s="290">
        <f t="shared" ca="1" si="1557"/>
        <v>9.5011013817183979E-2</v>
      </c>
      <c r="J1676" s="290">
        <f t="shared" ca="1" si="1558"/>
        <v>3.0434709684991873E-2</v>
      </c>
      <c r="K1676" s="270">
        <f t="shared" ref="K1676:M1676" ca="1" si="1704">RAND()</f>
        <v>0.55807420897981774</v>
      </c>
      <c r="L1676" s="270">
        <f t="shared" ca="1" si="1704"/>
        <v>0.94594678295479284</v>
      </c>
      <c r="M1676" s="270">
        <f t="shared" ca="1" si="1704"/>
        <v>0.79120915873236575</v>
      </c>
      <c r="N1676" s="291">
        <f t="shared" ca="1" si="1560"/>
        <v>2205834.171446457</v>
      </c>
      <c r="O1676" s="292">
        <f ca="1">(N1676-Assumptions!$C$22)/Assumptions!$C$25</f>
        <v>163.62501279451172</v>
      </c>
      <c r="P1676" s="11"/>
      <c r="Q1676" s="11"/>
      <c r="R1676" s="11"/>
      <c r="S1676" s="11"/>
      <c r="T1676" s="11"/>
    </row>
    <row r="1677" spans="1:20" ht="15.75" customHeight="1" x14ac:dyDescent="0.2">
      <c r="A1677" s="317"/>
      <c r="B1677" s="264"/>
      <c r="C1677" s="264"/>
      <c r="D1677" s="264"/>
      <c r="E1677" s="264"/>
      <c r="F1677" s="264"/>
      <c r="G1677" s="264"/>
      <c r="H1677" s="264"/>
      <c r="I1677" s="286">
        <f t="shared" ca="1" si="1557"/>
        <v>7.9177943910159032E-2</v>
      </c>
      <c r="J1677" s="286">
        <f t="shared" ca="1" si="1558"/>
        <v>2.4513114747268812E-2</v>
      </c>
      <c r="K1677" s="264">
        <f t="shared" ref="K1677:M1677" ca="1" si="1705">RAND()</f>
        <v>0.64077955157793465</v>
      </c>
      <c r="L1677" s="264">
        <f t="shared" ca="1" si="1705"/>
        <v>0.91160523947826144</v>
      </c>
      <c r="M1677" s="264">
        <f t="shared" ca="1" si="1705"/>
        <v>0.25355111078570747</v>
      </c>
      <c r="N1677" s="287">
        <f t="shared" ca="1" si="1560"/>
        <v>2583466.3294213675</v>
      </c>
      <c r="O1677" s="288">
        <f ca="1">(N1677-Assumptions!$C$22)/Assumptions!$C$25</f>
        <v>191.80651712099757</v>
      </c>
      <c r="P1677" s="11"/>
      <c r="Q1677" s="11"/>
      <c r="R1677" s="11"/>
      <c r="S1677" s="11"/>
      <c r="T1677" s="11"/>
    </row>
    <row r="1678" spans="1:20" ht="15.75" customHeight="1" x14ac:dyDescent="0.2">
      <c r="A1678" s="289"/>
      <c r="B1678" s="270"/>
      <c r="C1678" s="270"/>
      <c r="D1678" s="270"/>
      <c r="E1678" s="270"/>
      <c r="F1678" s="270"/>
      <c r="G1678" s="270"/>
      <c r="H1678" s="270"/>
      <c r="I1678" s="290">
        <f t="shared" ca="1" si="1557"/>
        <v>7.9215642617260898E-2</v>
      </c>
      <c r="J1678" s="290">
        <f t="shared" ca="1" si="1558"/>
        <v>5.5E-2</v>
      </c>
      <c r="K1678" s="270">
        <f t="shared" ref="K1678:M1678" ca="1" si="1706">RAND()</f>
        <v>0.70791957863740829</v>
      </c>
      <c r="L1678" s="270">
        <f t="shared" ca="1" si="1706"/>
        <v>0.69690207445155805</v>
      </c>
      <c r="M1678" s="270">
        <f t="shared" ca="1" si="1706"/>
        <v>0.19731147899174117</v>
      </c>
      <c r="N1678" s="291">
        <f t="shared" ca="1" si="1560"/>
        <v>4464826.7790903514</v>
      </c>
      <c r="O1678" s="292">
        <f ca="1">(N1678-Assumptions!$C$22)/Assumptions!$C$25</f>
        <v>332.20655067838442</v>
      </c>
      <c r="P1678" s="11"/>
      <c r="Q1678" s="11"/>
      <c r="R1678" s="11"/>
      <c r="S1678" s="11"/>
      <c r="T1678" s="11"/>
    </row>
    <row r="1679" spans="1:20" ht="15.75" customHeight="1" x14ac:dyDescent="0.2">
      <c r="A1679" s="317"/>
      <c r="B1679" s="264"/>
      <c r="C1679" s="264"/>
      <c r="D1679" s="264"/>
      <c r="E1679" s="264"/>
      <c r="F1679" s="264"/>
      <c r="G1679" s="264"/>
      <c r="H1679" s="264"/>
      <c r="I1679" s="286">
        <f t="shared" ca="1" si="1557"/>
        <v>9.0178655882076575E-2</v>
      </c>
      <c r="J1679" s="286">
        <f t="shared" ca="1" si="1558"/>
        <v>4.1254950732450731E-2</v>
      </c>
      <c r="K1679" s="264">
        <f t="shared" ref="K1679:M1679" ca="1" si="1707">RAND()</f>
        <v>0.52452139130435738</v>
      </c>
      <c r="L1679" s="264">
        <f t="shared" ca="1" si="1707"/>
        <v>0.4379530815770516</v>
      </c>
      <c r="M1679" s="264">
        <f t="shared" ca="1" si="1707"/>
        <v>0.31344708702984458</v>
      </c>
      <c r="N1679" s="287">
        <f t="shared" ca="1" si="1560"/>
        <v>2281525.2674727649</v>
      </c>
      <c r="O1679" s="288">
        <f ca="1">(N1679-Assumptions!$C$22)/Assumptions!$C$25</f>
        <v>169.27360205020634</v>
      </c>
      <c r="P1679" s="11"/>
      <c r="Q1679" s="11"/>
      <c r="R1679" s="11"/>
      <c r="S1679" s="11"/>
      <c r="T1679" s="11"/>
    </row>
    <row r="1680" spans="1:20" ht="15.75" customHeight="1" x14ac:dyDescent="0.2">
      <c r="A1680" s="289"/>
      <c r="B1680" s="270"/>
      <c r="C1680" s="270"/>
      <c r="D1680" s="270"/>
      <c r="E1680" s="270"/>
      <c r="F1680" s="270"/>
      <c r="G1680" s="270"/>
      <c r="H1680" s="270"/>
      <c r="I1680" s="290">
        <f t="shared" ca="1" si="1557"/>
        <v>0.10432280666576503</v>
      </c>
      <c r="J1680" s="290">
        <f t="shared" ca="1" si="1558"/>
        <v>4.2996616144160379E-2</v>
      </c>
      <c r="K1680" s="270">
        <f t="shared" ref="K1680:M1680" ca="1" si="1708">RAND()</f>
        <v>1.2600830396393703E-2</v>
      </c>
      <c r="L1680" s="270">
        <f t="shared" ca="1" si="1708"/>
        <v>0.95553011655579745</v>
      </c>
      <c r="M1680" s="270">
        <f t="shared" ca="1" si="1708"/>
        <v>0.53815151135578521</v>
      </c>
      <c r="N1680" s="291">
        <f t="shared" ca="1" si="1560"/>
        <v>1116197.5527813965</v>
      </c>
      <c r="O1680" s="292">
        <f ca="1">(N1680-Assumptions!$C$22)/Assumptions!$C$25</f>
        <v>82.308847222492275</v>
      </c>
      <c r="P1680" s="11"/>
      <c r="Q1680" s="11"/>
      <c r="R1680" s="11"/>
      <c r="S1680" s="11"/>
      <c r="T1680" s="11"/>
    </row>
    <row r="1681" spans="1:20" ht="15.75" customHeight="1" x14ac:dyDescent="0.2">
      <c r="A1681" s="317"/>
      <c r="B1681" s="264"/>
      <c r="C1681" s="264"/>
      <c r="D1681" s="264"/>
      <c r="E1681" s="264"/>
      <c r="F1681" s="264"/>
      <c r="G1681" s="264"/>
      <c r="H1681" s="264"/>
      <c r="I1681" s="286">
        <f t="shared" ca="1" si="1557"/>
        <v>7.8571453895344451E-2</v>
      </c>
      <c r="J1681" s="286">
        <f t="shared" ca="1" si="1558"/>
        <v>3.6232265287167595E-2</v>
      </c>
      <c r="K1681" s="264">
        <f t="shared" ref="K1681:M1681" ca="1" si="1709">RAND()</f>
        <v>3.3763876696259243E-2</v>
      </c>
      <c r="L1681" s="264">
        <f t="shared" ca="1" si="1709"/>
        <v>0.69380134592959142</v>
      </c>
      <c r="M1681" s="264">
        <f t="shared" ca="1" si="1709"/>
        <v>0.4404082812259269</v>
      </c>
      <c r="N1681" s="287">
        <f t="shared" ca="1" si="1560"/>
        <v>917543.98206579767</v>
      </c>
      <c r="O1681" s="288">
        <f ca="1">(N1681-Assumptions!$C$22)/Assumptions!$C$25</f>
        <v>67.48395388550729</v>
      </c>
      <c r="P1681" s="11"/>
      <c r="Q1681" s="11"/>
      <c r="R1681" s="11"/>
      <c r="S1681" s="11"/>
      <c r="T1681" s="11"/>
    </row>
    <row r="1682" spans="1:20" ht="15.75" customHeight="1" x14ac:dyDescent="0.2">
      <c r="A1682" s="289"/>
      <c r="B1682" s="270"/>
      <c r="C1682" s="270"/>
      <c r="D1682" s="270"/>
      <c r="E1682" s="270"/>
      <c r="F1682" s="270"/>
      <c r="G1682" s="270"/>
      <c r="H1682" s="270"/>
      <c r="I1682" s="290">
        <f t="shared" ca="1" si="1557"/>
        <v>7.0947812056370602E-2</v>
      </c>
      <c r="J1682" s="290">
        <f t="shared" ca="1" si="1558"/>
        <v>5.4458383531903673E-2</v>
      </c>
      <c r="K1682" s="270">
        <f t="shared" ref="K1682:M1682" ca="1" si="1710">RAND()</f>
        <v>0.71773196659959659</v>
      </c>
      <c r="L1682" s="270">
        <f t="shared" ca="1" si="1710"/>
        <v>0.40723137633706563</v>
      </c>
      <c r="M1682" s="270">
        <f t="shared" ca="1" si="1710"/>
        <v>0.5863553154060247</v>
      </c>
      <c r="N1682" s="291">
        <f t="shared" ca="1" si="1560"/>
        <v>4464826.7790903514</v>
      </c>
      <c r="O1682" s="292">
        <f ca="1">(N1682-Assumptions!$C$22)/Assumptions!$C$25</f>
        <v>332.20655067838442</v>
      </c>
      <c r="P1682" s="11"/>
      <c r="Q1682" s="11"/>
      <c r="R1682" s="11"/>
      <c r="S1682" s="11"/>
      <c r="T1682" s="11"/>
    </row>
    <row r="1683" spans="1:20" ht="15.75" customHeight="1" x14ac:dyDescent="0.2">
      <c r="A1683" s="317"/>
      <c r="B1683" s="264"/>
      <c r="C1683" s="264"/>
      <c r="D1683" s="264"/>
      <c r="E1683" s="264"/>
      <c r="F1683" s="264"/>
      <c r="G1683" s="264"/>
      <c r="H1683" s="264"/>
      <c r="I1683" s="286">
        <f t="shared" ca="1" si="1557"/>
        <v>9.8972549818166389E-2</v>
      </c>
      <c r="J1683" s="286">
        <f t="shared" ca="1" si="1558"/>
        <v>4.2861563190141498E-2</v>
      </c>
      <c r="K1683" s="264">
        <f t="shared" ref="K1683:M1683" ca="1" si="1711">RAND()</f>
        <v>0.98465948981402696</v>
      </c>
      <c r="L1683" s="264">
        <f t="shared" ca="1" si="1711"/>
        <v>0.64230254506659801</v>
      </c>
      <c r="M1683" s="264">
        <f t="shared" ca="1" si="1711"/>
        <v>0.8565887906959242</v>
      </c>
      <c r="N1683" s="287">
        <f t="shared" ca="1" si="1560"/>
        <v>3868074.4195576012</v>
      </c>
      <c r="O1683" s="288">
        <f ca="1">(N1683-Assumptions!$C$22)/Assumptions!$C$25</f>
        <v>287.67279250429857</v>
      </c>
      <c r="P1683" s="11"/>
      <c r="Q1683" s="11"/>
      <c r="R1683" s="11"/>
      <c r="S1683" s="11"/>
      <c r="T1683" s="11"/>
    </row>
    <row r="1684" spans="1:20" ht="15.75" customHeight="1" x14ac:dyDescent="0.2">
      <c r="A1684" s="289"/>
      <c r="B1684" s="270"/>
      <c r="C1684" s="270"/>
      <c r="D1684" s="270"/>
      <c r="E1684" s="270"/>
      <c r="F1684" s="270"/>
      <c r="G1684" s="270"/>
      <c r="H1684" s="270"/>
      <c r="I1684" s="290">
        <f t="shared" ca="1" si="1557"/>
        <v>8.902311078271169E-2</v>
      </c>
      <c r="J1684" s="290">
        <f t="shared" ca="1" si="1558"/>
        <v>3.1920736152852465E-2</v>
      </c>
      <c r="K1684" s="270">
        <f t="shared" ref="K1684:M1684" ca="1" si="1712">RAND()</f>
        <v>0.41300985271811586</v>
      </c>
      <c r="L1684" s="270">
        <f t="shared" ca="1" si="1712"/>
        <v>0.54920475456654527</v>
      </c>
      <c r="M1684" s="270">
        <f t="shared" ca="1" si="1712"/>
        <v>7.782166740760954E-2</v>
      </c>
      <c r="N1684" s="291">
        <f t="shared" ca="1" si="1560"/>
        <v>1954746.5442687839</v>
      </c>
      <c r="O1684" s="292">
        <f ca="1">(N1684-Assumptions!$C$22)/Assumptions!$C$25</f>
        <v>144.88713016931223</v>
      </c>
      <c r="P1684" s="11"/>
      <c r="Q1684" s="11"/>
      <c r="R1684" s="11"/>
      <c r="S1684" s="11"/>
      <c r="T1684" s="11"/>
    </row>
    <row r="1685" spans="1:20" ht="15.75" customHeight="1" x14ac:dyDescent="0.2">
      <c r="A1685" s="317"/>
      <c r="B1685" s="264"/>
      <c r="C1685" s="264"/>
      <c r="D1685" s="264"/>
      <c r="E1685" s="264"/>
      <c r="F1685" s="264"/>
      <c r="G1685" s="264"/>
      <c r="H1685" s="264"/>
      <c r="I1685" s="286">
        <f t="shared" ca="1" si="1557"/>
        <v>6.8225244653947775E-2</v>
      </c>
      <c r="J1685" s="286">
        <f t="shared" ca="1" si="1558"/>
        <v>4.4775419504132954E-2</v>
      </c>
      <c r="K1685" s="264">
        <f t="shared" ref="K1685:M1685" ca="1" si="1713">RAND()</f>
        <v>8.6748413701303928E-2</v>
      </c>
      <c r="L1685" s="264">
        <f t="shared" ca="1" si="1713"/>
        <v>0.14521772997380333</v>
      </c>
      <c r="M1685" s="264">
        <f t="shared" ca="1" si="1713"/>
        <v>0.44605830482629827</v>
      </c>
      <c r="N1685" s="287">
        <f t="shared" ca="1" si="1560"/>
        <v>652852.60059404629</v>
      </c>
      <c r="O1685" s="288">
        <f ca="1">(N1685-Assumptions!$C$22)/Assumptions!$C$25</f>
        <v>47.730865715973607</v>
      </c>
      <c r="P1685" s="11"/>
      <c r="Q1685" s="11"/>
      <c r="R1685" s="11"/>
      <c r="S1685" s="11"/>
      <c r="T1685" s="11"/>
    </row>
    <row r="1686" spans="1:20" ht="15.75" customHeight="1" x14ac:dyDescent="0.2">
      <c r="A1686" s="289"/>
      <c r="B1686" s="270"/>
      <c r="C1686" s="270"/>
      <c r="D1686" s="270"/>
      <c r="E1686" s="270"/>
      <c r="F1686" s="270"/>
      <c r="G1686" s="270"/>
      <c r="H1686" s="270"/>
      <c r="I1686" s="290">
        <f t="shared" ca="1" si="1557"/>
        <v>0.10040363269259028</v>
      </c>
      <c r="J1686" s="290">
        <f t="shared" ca="1" si="1558"/>
        <v>4.7626885284831333E-2</v>
      </c>
      <c r="K1686" s="270">
        <f t="shared" ref="K1686:M1686" ca="1" si="1714">RAND()</f>
        <v>0.65696316401291954</v>
      </c>
      <c r="L1686" s="270">
        <f t="shared" ca="1" si="1714"/>
        <v>0.75472377669573809</v>
      </c>
      <c r="M1686" s="270">
        <f t="shared" ca="1" si="1714"/>
        <v>0.26810760477935602</v>
      </c>
      <c r="N1686" s="291">
        <f t="shared" ca="1" si="1560"/>
        <v>2114959.2379171313</v>
      </c>
      <c r="O1686" s="292">
        <f ca="1">(N1686-Assumptions!$C$22)/Assumptions!$C$25</f>
        <v>156.84330133709935</v>
      </c>
      <c r="P1686" s="11"/>
      <c r="Q1686" s="11"/>
      <c r="R1686" s="11"/>
      <c r="S1686" s="11"/>
      <c r="T1686" s="11"/>
    </row>
    <row r="1687" spans="1:20" ht="15.75" customHeight="1" x14ac:dyDescent="0.2">
      <c r="A1687" s="317"/>
      <c r="B1687" s="264"/>
      <c r="C1687" s="264"/>
      <c r="D1687" s="264"/>
      <c r="E1687" s="264"/>
      <c r="F1687" s="264"/>
      <c r="G1687" s="264"/>
      <c r="H1687" s="264"/>
      <c r="I1687" s="286">
        <f t="shared" ca="1" si="1557"/>
        <v>8.4421935554100949E-2</v>
      </c>
      <c r="J1687" s="286">
        <f t="shared" ca="1" si="1558"/>
        <v>4.5417514898636852E-2</v>
      </c>
      <c r="K1687" s="264">
        <f t="shared" ref="K1687:M1687" ca="1" si="1715">RAND()</f>
        <v>0.86474250673328457</v>
      </c>
      <c r="L1687" s="264">
        <f t="shared" ca="1" si="1715"/>
        <v>0.39915611248793692</v>
      </c>
      <c r="M1687" s="264">
        <f t="shared" ca="1" si="1715"/>
        <v>0.20703080485084391</v>
      </c>
      <c r="N1687" s="287">
        <f t="shared" ca="1" si="1560"/>
        <v>5533259.9646537043</v>
      </c>
      <c r="O1687" s="288">
        <f ca="1">(N1687-Assumptions!$C$22)/Assumptions!$C$25</f>
        <v>411.94037049654509</v>
      </c>
      <c r="P1687" s="11"/>
      <c r="Q1687" s="11"/>
      <c r="R1687" s="11"/>
      <c r="S1687" s="11"/>
      <c r="T1687" s="11"/>
    </row>
    <row r="1688" spans="1:20" ht="15.75" customHeight="1" x14ac:dyDescent="0.2">
      <c r="A1688" s="289"/>
      <c r="B1688" s="270"/>
      <c r="C1688" s="270"/>
      <c r="D1688" s="270"/>
      <c r="E1688" s="270"/>
      <c r="F1688" s="270"/>
      <c r="G1688" s="270"/>
      <c r="H1688" s="270"/>
      <c r="I1688" s="290">
        <f t="shared" ca="1" si="1557"/>
        <v>8.5510399261167006E-2</v>
      </c>
      <c r="J1688" s="290">
        <f t="shared" ca="1" si="1558"/>
        <v>2.3698697087082565E-2</v>
      </c>
      <c r="K1688" s="270">
        <f t="shared" ref="K1688:M1688" ca="1" si="1716">RAND()</f>
        <v>0.18008577800885062</v>
      </c>
      <c r="L1688" s="270">
        <f t="shared" ca="1" si="1716"/>
        <v>0.61963239311456453</v>
      </c>
      <c r="M1688" s="270">
        <f t="shared" ca="1" si="1716"/>
        <v>0.77228301986205983</v>
      </c>
      <c r="N1688" s="291">
        <f t="shared" ca="1" si="1560"/>
        <v>648225.80641357624</v>
      </c>
      <c r="O1688" s="292">
        <f ca="1">(N1688-Assumptions!$C$22)/Assumptions!$C$25</f>
        <v>47.385582568177334</v>
      </c>
      <c r="P1688" s="11"/>
      <c r="Q1688" s="11"/>
      <c r="R1688" s="11"/>
      <c r="S1688" s="11"/>
      <c r="T1688" s="11"/>
    </row>
    <row r="1689" spans="1:20" ht="15.75" customHeight="1" x14ac:dyDescent="0.2">
      <c r="A1689" s="317"/>
      <c r="B1689" s="264"/>
      <c r="C1689" s="264"/>
      <c r="D1689" s="264"/>
      <c r="E1689" s="264"/>
      <c r="F1689" s="264"/>
      <c r="G1689" s="264"/>
      <c r="H1689" s="264"/>
      <c r="I1689" s="286">
        <f t="shared" ca="1" si="1557"/>
        <v>0.10785074633775699</v>
      </c>
      <c r="J1689" s="286">
        <f t="shared" ca="1" si="1558"/>
        <v>3.4820210937773925E-2</v>
      </c>
      <c r="K1689" s="264">
        <f t="shared" ref="K1689:M1689" ca="1" si="1717">RAND()</f>
        <v>0.53636475881689183</v>
      </c>
      <c r="L1689" s="264">
        <f t="shared" ca="1" si="1717"/>
        <v>0.73074426823768224</v>
      </c>
      <c r="M1689" s="264">
        <f t="shared" ca="1" si="1717"/>
        <v>0.92773229780594491</v>
      </c>
      <c r="N1689" s="287">
        <f t="shared" ca="1" si="1560"/>
        <v>1579583.3665917781</v>
      </c>
      <c r="O1689" s="288">
        <f ca="1">(N1689-Assumptions!$C$22)/Assumptions!$C$25</f>
        <v>116.88987810386404</v>
      </c>
      <c r="P1689" s="11"/>
      <c r="Q1689" s="11"/>
      <c r="R1689" s="11"/>
      <c r="S1689" s="11"/>
      <c r="T1689" s="11"/>
    </row>
    <row r="1690" spans="1:20" ht="15.75" customHeight="1" x14ac:dyDescent="0.2">
      <c r="A1690" s="289"/>
      <c r="B1690" s="270"/>
      <c r="C1690" s="270"/>
      <c r="D1690" s="270"/>
      <c r="E1690" s="270"/>
      <c r="F1690" s="270"/>
      <c r="G1690" s="270"/>
      <c r="H1690" s="270"/>
      <c r="I1690" s="290">
        <f t="shared" ca="1" si="1557"/>
        <v>8.1195507241517223E-2</v>
      </c>
      <c r="J1690" s="290">
        <f t="shared" ca="1" si="1558"/>
        <v>3.7656680644256119E-2</v>
      </c>
      <c r="K1690" s="270">
        <f t="shared" ref="K1690:M1690" ca="1" si="1718">RAND()</f>
        <v>0.33134170042101663</v>
      </c>
      <c r="L1690" s="270">
        <f t="shared" ca="1" si="1718"/>
        <v>8.4596765903888205E-4</v>
      </c>
      <c r="M1690" s="270">
        <f t="shared" ca="1" si="1718"/>
        <v>0.33064279438922339</v>
      </c>
      <c r="N1690" s="291">
        <f t="shared" ca="1" si="1560"/>
        <v>2046309.5526955046</v>
      </c>
      <c r="O1690" s="292">
        <f ca="1">(N1690-Assumptions!$C$22)/Assumptions!$C$25</f>
        <v>151.72019049966451</v>
      </c>
      <c r="P1690" s="11"/>
      <c r="Q1690" s="11"/>
      <c r="R1690" s="11"/>
      <c r="S1690" s="11"/>
      <c r="T1690" s="11"/>
    </row>
    <row r="1691" spans="1:20" ht="15.75" customHeight="1" x14ac:dyDescent="0.2">
      <c r="A1691" s="317"/>
      <c r="B1691" s="264"/>
      <c r="C1691" s="264"/>
      <c r="D1691" s="264"/>
      <c r="E1691" s="264"/>
      <c r="F1691" s="264"/>
      <c r="G1691" s="264"/>
      <c r="H1691" s="264"/>
      <c r="I1691" s="286">
        <f t="shared" ca="1" si="1557"/>
        <v>7.0160190835527117E-2</v>
      </c>
      <c r="J1691" s="286">
        <f t="shared" ca="1" si="1558"/>
        <v>5.1859060879727567E-2</v>
      </c>
      <c r="K1691" s="264">
        <f t="shared" ref="K1691:M1691" ca="1" si="1719">RAND()</f>
        <v>0.51662275357386078</v>
      </c>
      <c r="L1691" s="264">
        <f t="shared" ca="1" si="1719"/>
        <v>6.1006413889629352E-2</v>
      </c>
      <c r="M1691" s="264">
        <f t="shared" ca="1" si="1719"/>
        <v>4.7246313107242144E-2</v>
      </c>
      <c r="N1691" s="287">
        <f t="shared" ca="1" si="1560"/>
        <v>3563756.6711651403</v>
      </c>
      <c r="O1691" s="288">
        <f ca="1">(N1691-Assumptions!$C$22)/Assumptions!$C$25</f>
        <v>264.96251277351791</v>
      </c>
      <c r="P1691" s="11"/>
      <c r="Q1691" s="11"/>
      <c r="R1691" s="11"/>
      <c r="S1691" s="11"/>
      <c r="T1691" s="11"/>
    </row>
    <row r="1692" spans="1:20" ht="15.75" customHeight="1" x14ac:dyDescent="0.2">
      <c r="A1692" s="289"/>
      <c r="B1692" s="270"/>
      <c r="C1692" s="270"/>
      <c r="D1692" s="270"/>
      <c r="E1692" s="270"/>
      <c r="F1692" s="270"/>
      <c r="G1692" s="270"/>
      <c r="H1692" s="270"/>
      <c r="I1692" s="290">
        <f t="shared" ca="1" si="1557"/>
        <v>0.10642071305685309</v>
      </c>
      <c r="J1692" s="290">
        <f t="shared" ca="1" si="1558"/>
        <v>5.5E-2</v>
      </c>
      <c r="K1692" s="270">
        <f t="shared" ref="K1692:M1692" ca="1" si="1720">RAND()</f>
        <v>0.12422464597568983</v>
      </c>
      <c r="L1692" s="270">
        <f t="shared" ca="1" si="1720"/>
        <v>6.3858993288754218E-2</v>
      </c>
      <c r="M1692" s="270">
        <f t="shared" ca="1" si="1720"/>
        <v>0.72515095893458648</v>
      </c>
      <c r="N1692" s="291">
        <f t="shared" ca="1" si="1560"/>
        <v>341130.77681492007</v>
      </c>
      <c r="O1692" s="292">
        <f ca="1">(N1692-Assumptions!$C$22)/Assumptions!$C$25</f>
        <v>24.468043045889559</v>
      </c>
      <c r="P1692" s="11"/>
      <c r="Q1692" s="11"/>
      <c r="R1692" s="11"/>
      <c r="S1692" s="11"/>
      <c r="T1692" s="11"/>
    </row>
    <row r="1693" spans="1:20" ht="15.75" customHeight="1" x14ac:dyDescent="0.2">
      <c r="A1693" s="317"/>
      <c r="B1693" s="264"/>
      <c r="C1693" s="264"/>
      <c r="D1693" s="264"/>
      <c r="E1693" s="264"/>
      <c r="F1693" s="264"/>
      <c r="G1693" s="264"/>
      <c r="H1693" s="264"/>
      <c r="I1693" s="286">
        <f t="shared" ca="1" si="1557"/>
        <v>7.9798793339019763E-2</v>
      </c>
      <c r="J1693" s="286">
        <f t="shared" ca="1" si="1558"/>
        <v>2.5073341153662831E-2</v>
      </c>
      <c r="K1693" s="264">
        <f t="shared" ref="K1693:M1693" ca="1" si="1721">RAND()</f>
        <v>0.94288436668887932</v>
      </c>
      <c r="L1693" s="264">
        <f t="shared" ca="1" si="1721"/>
        <v>1.1152005302563439E-2</v>
      </c>
      <c r="M1693" s="264">
        <f t="shared" ca="1" si="1721"/>
        <v>0.40842892868886793</v>
      </c>
      <c r="N1693" s="287">
        <f t="shared" ca="1" si="1560"/>
        <v>3532083.1320783808</v>
      </c>
      <c r="O1693" s="288">
        <f ca="1">(N1693-Assumptions!$C$22)/Assumptions!$C$25</f>
        <v>262.59881582674484</v>
      </c>
      <c r="P1693" s="11"/>
      <c r="Q1693" s="11"/>
      <c r="R1693" s="11"/>
      <c r="S1693" s="11"/>
      <c r="T1693" s="11"/>
    </row>
    <row r="1694" spans="1:20" ht="15.75" customHeight="1" x14ac:dyDescent="0.2">
      <c r="A1694" s="289"/>
      <c r="B1694" s="270"/>
      <c r="C1694" s="270"/>
      <c r="D1694" s="270"/>
      <c r="E1694" s="270"/>
      <c r="F1694" s="270"/>
      <c r="G1694" s="270"/>
      <c r="H1694" s="270"/>
      <c r="I1694" s="290">
        <f t="shared" ca="1" si="1557"/>
        <v>0.10437844943649839</v>
      </c>
      <c r="J1694" s="290">
        <f t="shared" ca="1" si="1558"/>
        <v>4.2869917408183036E-2</v>
      </c>
      <c r="K1694" s="270">
        <f t="shared" ref="K1694:M1694" ca="1" si="1722">RAND()</f>
        <v>0.41100084723450225</v>
      </c>
      <c r="L1694" s="270">
        <f t="shared" ca="1" si="1722"/>
        <v>0.2872313720634464</v>
      </c>
      <c r="M1694" s="270">
        <f t="shared" ca="1" si="1722"/>
        <v>0.63804816756108929</v>
      </c>
      <c r="N1694" s="291">
        <f t="shared" ca="1" si="1560"/>
        <v>1468313.2010395392</v>
      </c>
      <c r="O1694" s="292">
        <f ca="1">(N1694-Assumptions!$C$22)/Assumptions!$C$25</f>
        <v>108.58613440593577</v>
      </c>
      <c r="P1694" s="11"/>
      <c r="Q1694" s="11"/>
      <c r="R1694" s="11"/>
      <c r="S1694" s="11"/>
      <c r="T1694" s="11"/>
    </row>
    <row r="1695" spans="1:20" ht="15.75" customHeight="1" x14ac:dyDescent="0.2">
      <c r="A1695" s="317"/>
      <c r="B1695" s="264"/>
      <c r="C1695" s="264"/>
      <c r="D1695" s="264"/>
      <c r="E1695" s="264"/>
      <c r="F1695" s="264"/>
      <c r="G1695" s="264"/>
      <c r="H1695" s="264"/>
      <c r="I1695" s="286">
        <f t="shared" ca="1" si="1557"/>
        <v>8.4457131699675572E-2</v>
      </c>
      <c r="J1695" s="286">
        <f t="shared" ca="1" si="1558"/>
        <v>5.1764587071722226E-2</v>
      </c>
      <c r="K1695" s="264">
        <f t="shared" ref="K1695:M1695" ca="1" si="1723">RAND()</f>
        <v>0.80339920525161257</v>
      </c>
      <c r="L1695" s="264">
        <f t="shared" ca="1" si="1723"/>
        <v>2.0308558816971911E-2</v>
      </c>
      <c r="M1695" s="264">
        <f t="shared" ca="1" si="1723"/>
        <v>0.97500407346138729</v>
      </c>
      <c r="N1695" s="287">
        <f t="shared" ca="1" si="1560"/>
        <v>6026817.3767250255</v>
      </c>
      <c r="O1695" s="288">
        <f ca="1">(N1695-Assumptions!$C$22)/Assumptions!$C$25</f>
        <v>448.77301318843473</v>
      </c>
      <c r="P1695" s="11"/>
      <c r="Q1695" s="11"/>
      <c r="R1695" s="11"/>
      <c r="S1695" s="11"/>
      <c r="T1695" s="11"/>
    </row>
    <row r="1696" spans="1:20" ht="15.75" customHeight="1" x14ac:dyDescent="0.2">
      <c r="A1696" s="289"/>
      <c r="B1696" s="270"/>
      <c r="C1696" s="270"/>
      <c r="D1696" s="270"/>
      <c r="E1696" s="270"/>
      <c r="F1696" s="270"/>
      <c r="G1696" s="270"/>
      <c r="H1696" s="270"/>
      <c r="I1696" s="290">
        <f t="shared" ca="1" si="1557"/>
        <v>7.3477338457460697E-2</v>
      </c>
      <c r="J1696" s="290">
        <f t="shared" ca="1" si="1558"/>
        <v>2.1877144642949646E-2</v>
      </c>
      <c r="K1696" s="270">
        <f t="shared" ref="K1696:M1696" ca="1" si="1724">RAND()</f>
        <v>0.23354614898440618</v>
      </c>
      <c r="L1696" s="270">
        <f t="shared" ca="1" si="1724"/>
        <v>0.42794611766777735</v>
      </c>
      <c r="M1696" s="270">
        <f t="shared" ca="1" si="1724"/>
        <v>0.46307547789995818</v>
      </c>
      <c r="N1696" s="291">
        <f t="shared" ca="1" si="1560"/>
        <v>2163183.143817354</v>
      </c>
      <c r="O1696" s="292">
        <f ca="1">(N1696-Assumptions!$C$22)/Assumptions!$C$25</f>
        <v>160.44210028487717</v>
      </c>
      <c r="P1696" s="11"/>
      <c r="Q1696" s="11"/>
      <c r="R1696" s="11"/>
      <c r="S1696" s="11"/>
      <c r="T1696" s="11"/>
    </row>
    <row r="1697" spans="1:20" ht="15.75" customHeight="1" x14ac:dyDescent="0.2">
      <c r="A1697" s="317"/>
      <c r="B1697" s="264"/>
      <c r="C1697" s="264"/>
      <c r="D1697" s="264"/>
      <c r="E1697" s="264"/>
      <c r="F1697" s="264"/>
      <c r="G1697" s="264"/>
      <c r="H1697" s="264"/>
      <c r="I1697" s="286">
        <f t="shared" ca="1" si="1557"/>
        <v>7.9142278941673347E-2</v>
      </c>
      <c r="J1697" s="286">
        <f t="shared" ca="1" si="1558"/>
        <v>5.339674507168423E-2</v>
      </c>
      <c r="K1697" s="264">
        <f t="shared" ref="K1697:M1697" ca="1" si="1725">RAND()</f>
        <v>0.73627284108270408</v>
      </c>
      <c r="L1697" s="264">
        <f t="shared" ca="1" si="1725"/>
        <v>0.1151375438444997</v>
      </c>
      <c r="M1697" s="264">
        <f t="shared" ca="1" si="1725"/>
        <v>0.86491167147222592</v>
      </c>
      <c r="N1697" s="287">
        <f t="shared" ca="1" si="1560"/>
        <v>3507940.0570914214</v>
      </c>
      <c r="O1697" s="288">
        <f ca="1">(N1697-Assumptions!$C$22)/Assumptions!$C$25</f>
        <v>260.79709381279264</v>
      </c>
      <c r="P1697" s="11"/>
      <c r="Q1697" s="11"/>
      <c r="R1697" s="11"/>
      <c r="S1697" s="11"/>
      <c r="T1697" s="11"/>
    </row>
    <row r="1698" spans="1:20" ht="15.75" customHeight="1" x14ac:dyDescent="0.2">
      <c r="A1698" s="289"/>
      <c r="B1698" s="270"/>
      <c r="C1698" s="270"/>
      <c r="D1698" s="270"/>
      <c r="E1698" s="270"/>
      <c r="F1698" s="270"/>
      <c r="G1698" s="270"/>
      <c r="H1698" s="270"/>
      <c r="I1698" s="290">
        <f t="shared" ca="1" si="1557"/>
        <v>7.2078072691657682E-2</v>
      </c>
      <c r="J1698" s="290">
        <f t="shared" ca="1" si="1558"/>
        <v>5.3092613873220049E-2</v>
      </c>
      <c r="K1698" s="270">
        <f t="shared" ref="K1698:M1698" ca="1" si="1726">RAND()</f>
        <v>0.171875711536705</v>
      </c>
      <c r="L1698" s="270">
        <f t="shared" ca="1" si="1726"/>
        <v>0.32329188998850167</v>
      </c>
      <c r="M1698" s="270">
        <f t="shared" ca="1" si="1726"/>
        <v>8.1668967453966346E-2</v>
      </c>
      <c r="N1698" s="291">
        <f t="shared" ca="1" si="1560"/>
        <v>1553922.7085192578</v>
      </c>
      <c r="O1698" s="292">
        <f ca="1">(N1698-Assumptions!$C$22)/Assumptions!$C$25</f>
        <v>114.97490362084014</v>
      </c>
      <c r="P1698" s="11"/>
      <c r="Q1698" s="11"/>
      <c r="R1698" s="11"/>
      <c r="S1698" s="11"/>
      <c r="T1698" s="11"/>
    </row>
    <row r="1699" spans="1:20" ht="15.75" customHeight="1" x14ac:dyDescent="0.2">
      <c r="A1699" s="317"/>
      <c r="B1699" s="264"/>
      <c r="C1699" s="264"/>
      <c r="D1699" s="264"/>
      <c r="E1699" s="264"/>
      <c r="F1699" s="264"/>
      <c r="G1699" s="264"/>
      <c r="H1699" s="264"/>
      <c r="I1699" s="286">
        <f t="shared" ca="1" si="1557"/>
        <v>8.2074520247068128E-2</v>
      </c>
      <c r="J1699" s="286">
        <f t="shared" ca="1" si="1558"/>
        <v>3.8848280308552904E-2</v>
      </c>
      <c r="K1699" s="264">
        <f t="shared" ref="K1699:M1699" ca="1" si="1727">RAND()</f>
        <v>0.59574917606429867</v>
      </c>
      <c r="L1699" s="264">
        <f t="shared" ca="1" si="1727"/>
        <v>0.54791534233862882</v>
      </c>
      <c r="M1699" s="264">
        <f t="shared" ca="1" si="1727"/>
        <v>0.20234629342383492</v>
      </c>
      <c r="N1699" s="287">
        <f t="shared" ca="1" si="1560"/>
        <v>2582243.3234078987</v>
      </c>
      <c r="O1699" s="288">
        <f ca="1">(N1699-Assumptions!$C$22)/Assumptions!$C$25</f>
        <v>191.71524801551482</v>
      </c>
      <c r="P1699" s="11"/>
      <c r="Q1699" s="11"/>
      <c r="R1699" s="11"/>
      <c r="S1699" s="11"/>
      <c r="T1699" s="11"/>
    </row>
    <row r="1700" spans="1:20" ht="15.75" customHeight="1" x14ac:dyDescent="0.2">
      <c r="A1700" s="289"/>
      <c r="B1700" s="270"/>
      <c r="C1700" s="270"/>
      <c r="D1700" s="270"/>
      <c r="E1700" s="270"/>
      <c r="F1700" s="270"/>
      <c r="G1700" s="270"/>
      <c r="H1700" s="270"/>
      <c r="I1700" s="290">
        <f t="shared" ca="1" si="1557"/>
        <v>8.0723034852522163E-2</v>
      </c>
      <c r="J1700" s="290">
        <f t="shared" ca="1" si="1558"/>
        <v>3.2638926256152147E-2</v>
      </c>
      <c r="K1700" s="270">
        <f t="shared" ref="K1700:M1700" ca="1" si="1728">RAND()</f>
        <v>0.97758713960021226</v>
      </c>
      <c r="L1700" s="270">
        <f t="shared" ca="1" si="1728"/>
        <v>0.8096002192244266</v>
      </c>
      <c r="M1700" s="270">
        <f t="shared" ca="1" si="1728"/>
        <v>0.1007506875020564</v>
      </c>
      <c r="N1700" s="291">
        <f t="shared" ca="1" si="1560"/>
        <v>5104091.1954133343</v>
      </c>
      <c r="O1700" s="292">
        <f ca="1">(N1700-Assumptions!$C$22)/Assumptions!$C$25</f>
        <v>379.91285040398014</v>
      </c>
      <c r="P1700" s="11"/>
      <c r="Q1700" s="11"/>
      <c r="R1700" s="11"/>
      <c r="S1700" s="11"/>
      <c r="T1700" s="11"/>
    </row>
    <row r="1701" spans="1:20" ht="15.75" customHeight="1" x14ac:dyDescent="0.2">
      <c r="A1701" s="317"/>
      <c r="B1701" s="264"/>
      <c r="C1701" s="264"/>
      <c r="D1701" s="264"/>
      <c r="E1701" s="264"/>
      <c r="F1701" s="264"/>
      <c r="G1701" s="264"/>
      <c r="H1701" s="264"/>
      <c r="I1701" s="286">
        <f t="shared" ca="1" si="1557"/>
        <v>8.1195083147284977E-2</v>
      </c>
      <c r="J1701" s="286">
        <f t="shared" ca="1" si="1558"/>
        <v>2.1955193554235478E-2</v>
      </c>
      <c r="K1701" s="264">
        <f t="shared" ref="K1701:M1701" ca="1" si="1729">RAND()</f>
        <v>0.41449502064669697</v>
      </c>
      <c r="L1701" s="264">
        <f t="shared" ca="1" si="1729"/>
        <v>0.83962510408470425</v>
      </c>
      <c r="M1701" s="264">
        <f t="shared" ca="1" si="1729"/>
        <v>0.55019657821443524</v>
      </c>
      <c r="N1701" s="287">
        <f t="shared" ca="1" si="1560"/>
        <v>2383946.8053712873</v>
      </c>
      <c r="O1701" s="288">
        <f ca="1">(N1701-Assumptions!$C$22)/Assumptions!$C$25</f>
        <v>176.91700040084234</v>
      </c>
      <c r="P1701" s="11"/>
      <c r="Q1701" s="11"/>
      <c r="R1701" s="11"/>
      <c r="S1701" s="11"/>
      <c r="T1701" s="11"/>
    </row>
    <row r="1702" spans="1:20" ht="15.75" customHeight="1" x14ac:dyDescent="0.2">
      <c r="A1702" s="289"/>
      <c r="B1702" s="270"/>
      <c r="C1702" s="270"/>
      <c r="D1702" s="270"/>
      <c r="E1702" s="270"/>
      <c r="F1702" s="270"/>
      <c r="G1702" s="270"/>
      <c r="H1702" s="270"/>
      <c r="I1702" s="290">
        <f t="shared" ca="1" si="1557"/>
        <v>8.5977666817602924E-2</v>
      </c>
      <c r="J1702" s="290">
        <f t="shared" ca="1" si="1558"/>
        <v>4.5202526716185534E-2</v>
      </c>
      <c r="K1702" s="270">
        <f t="shared" ref="K1702:M1702" ca="1" si="1730">RAND()</f>
        <v>0.36978607364883531</v>
      </c>
      <c r="L1702" s="270">
        <f t="shared" ca="1" si="1730"/>
        <v>0.4623681410320688</v>
      </c>
      <c r="M1702" s="270">
        <f t="shared" ca="1" si="1730"/>
        <v>3.5775042787049238E-2</v>
      </c>
      <c r="N1702" s="291">
        <f t="shared" ca="1" si="1560"/>
        <v>2737468.6929249507</v>
      </c>
      <c r="O1702" s="292">
        <f ca="1">(N1702-Assumptions!$C$22)/Assumptions!$C$25</f>
        <v>203.29923081529483</v>
      </c>
      <c r="P1702" s="11"/>
      <c r="Q1702" s="11"/>
      <c r="R1702" s="11"/>
      <c r="S1702" s="11"/>
      <c r="T1702" s="11"/>
    </row>
    <row r="1703" spans="1:20" ht="15.75" customHeight="1" x14ac:dyDescent="0.2">
      <c r="A1703" s="317"/>
      <c r="B1703" s="264"/>
      <c r="C1703" s="264"/>
      <c r="D1703" s="264"/>
      <c r="E1703" s="264"/>
      <c r="F1703" s="264"/>
      <c r="G1703" s="264"/>
      <c r="H1703" s="264"/>
      <c r="I1703" s="286">
        <f t="shared" ca="1" si="1557"/>
        <v>0.11017529656149214</v>
      </c>
      <c r="J1703" s="286">
        <f t="shared" ca="1" si="1558"/>
        <v>4.35349838924994E-2</v>
      </c>
      <c r="K1703" s="264">
        <f t="shared" ref="K1703:M1703" ca="1" si="1731">RAND()</f>
        <v>0.7349676900406128</v>
      </c>
      <c r="L1703" s="264">
        <f t="shared" ca="1" si="1731"/>
        <v>0.58726458052949448</v>
      </c>
      <c r="M1703" s="264">
        <f t="shared" ca="1" si="1731"/>
        <v>0.78168460183196808</v>
      </c>
      <c r="N1703" s="287">
        <f t="shared" ca="1" si="1560"/>
        <v>1693277.5032487649</v>
      </c>
      <c r="O1703" s="288">
        <f ca="1">(N1703-Assumptions!$C$22)/Assumptions!$C$25</f>
        <v>125.37451516781827</v>
      </c>
      <c r="P1703" s="11"/>
      <c r="Q1703" s="11"/>
      <c r="R1703" s="11"/>
      <c r="S1703" s="11"/>
      <c r="T1703" s="11"/>
    </row>
    <row r="1704" spans="1:20" ht="15.75" customHeight="1" x14ac:dyDescent="0.2">
      <c r="A1704" s="289"/>
      <c r="B1704" s="270"/>
      <c r="C1704" s="270"/>
      <c r="D1704" s="270"/>
      <c r="E1704" s="270"/>
      <c r="F1704" s="270"/>
      <c r="G1704" s="270"/>
      <c r="H1704" s="270"/>
      <c r="I1704" s="290">
        <f t="shared" ca="1" si="1557"/>
        <v>8.1259555343705131E-2</v>
      </c>
      <c r="J1704" s="290">
        <f t="shared" ca="1" si="1558"/>
        <v>5.5E-2</v>
      </c>
      <c r="K1704" s="270">
        <f t="shared" ref="K1704:M1704" ca="1" si="1732">RAND()</f>
        <v>0.33108786311982863</v>
      </c>
      <c r="L1704" s="270">
        <f t="shared" ca="1" si="1732"/>
        <v>0.9653629868332404</v>
      </c>
      <c r="M1704" s="270">
        <f t="shared" ca="1" si="1732"/>
        <v>0.22796788117027467</v>
      </c>
      <c r="N1704" s="291">
        <f t="shared" ca="1" si="1560"/>
        <v>5378032.6322148535</v>
      </c>
      <c r="O1704" s="292">
        <f ca="1">(N1704-Assumptions!$C$22)/Assumptions!$C$25</f>
        <v>400.35624121006367</v>
      </c>
      <c r="P1704" s="11"/>
      <c r="Q1704" s="11"/>
      <c r="R1704" s="11"/>
      <c r="S1704" s="11"/>
      <c r="T1704" s="11"/>
    </row>
    <row r="1705" spans="1:20" ht="15.75" customHeight="1" x14ac:dyDescent="0.2">
      <c r="A1705" s="317"/>
      <c r="B1705" s="264"/>
      <c r="C1705" s="264"/>
      <c r="D1705" s="264"/>
      <c r="E1705" s="264"/>
      <c r="F1705" s="264"/>
      <c r="G1705" s="264"/>
      <c r="H1705" s="264"/>
      <c r="I1705" s="286">
        <f t="shared" ca="1" si="1557"/>
        <v>8.2300168169642307E-2</v>
      </c>
      <c r="J1705" s="286">
        <f t="shared" ca="1" si="1558"/>
        <v>4.3437698015357809E-2</v>
      </c>
      <c r="K1705" s="264">
        <f t="shared" ref="K1705:M1705" ca="1" si="1733">RAND()</f>
        <v>0.94749627389723567</v>
      </c>
      <c r="L1705" s="264">
        <f t="shared" ca="1" si="1733"/>
        <v>0.42974403009011353</v>
      </c>
      <c r="M1705" s="264">
        <f t="shared" ca="1" si="1733"/>
        <v>0.88360559776396752</v>
      </c>
      <c r="N1705" s="287">
        <f t="shared" ca="1" si="1560"/>
        <v>5584860.4365688618</v>
      </c>
      <c r="O1705" s="288">
        <f ca="1">(N1705-Assumptions!$C$22)/Assumptions!$C$25</f>
        <v>415.79115198275088</v>
      </c>
      <c r="P1705" s="11"/>
      <c r="Q1705" s="11"/>
      <c r="R1705" s="11"/>
      <c r="S1705" s="11"/>
      <c r="T1705" s="11"/>
    </row>
    <row r="1706" spans="1:20" ht="15.75" customHeight="1" x14ac:dyDescent="0.2">
      <c r="A1706" s="289"/>
      <c r="B1706" s="270"/>
      <c r="C1706" s="270"/>
      <c r="D1706" s="270"/>
      <c r="E1706" s="270"/>
      <c r="F1706" s="270"/>
      <c r="G1706" s="270"/>
      <c r="H1706" s="270"/>
      <c r="I1706" s="290">
        <f t="shared" ca="1" si="1557"/>
        <v>0.11004979572072493</v>
      </c>
      <c r="J1706" s="290">
        <f t="shared" ca="1" si="1558"/>
        <v>4.6020157911934194E-2</v>
      </c>
      <c r="K1706" s="270">
        <f t="shared" ref="K1706:M1706" ca="1" si="1734">RAND()</f>
        <v>0.25018797883005184</v>
      </c>
      <c r="L1706" s="270">
        <f t="shared" ca="1" si="1734"/>
        <v>0.44838470651635187</v>
      </c>
      <c r="M1706" s="270">
        <f t="shared" ca="1" si="1734"/>
        <v>0.54150495329651149</v>
      </c>
      <c r="N1706" s="291">
        <f t="shared" ca="1" si="1560"/>
        <v>1743265.6703538969</v>
      </c>
      <c r="O1706" s="292">
        <f ca="1">(N1706-Assumptions!$C$22)/Assumptions!$C$25</f>
        <v>129.10497539954454</v>
      </c>
      <c r="P1706" s="11"/>
      <c r="Q1706" s="11"/>
      <c r="R1706" s="11"/>
      <c r="S1706" s="11"/>
      <c r="T1706" s="11"/>
    </row>
    <row r="1707" spans="1:20" ht="15.75" customHeight="1" x14ac:dyDescent="0.2">
      <c r="A1707" s="317"/>
      <c r="B1707" s="264"/>
      <c r="C1707" s="264"/>
      <c r="D1707" s="264"/>
      <c r="E1707" s="264"/>
      <c r="F1707" s="264"/>
      <c r="G1707" s="264"/>
      <c r="H1707" s="264"/>
      <c r="I1707" s="286">
        <f t="shared" ca="1" si="1557"/>
        <v>7.6318853083376909E-2</v>
      </c>
      <c r="J1707" s="286">
        <f t="shared" ca="1" si="1558"/>
        <v>4.2910250256964051E-2</v>
      </c>
      <c r="K1707" s="264">
        <f t="shared" ref="K1707:M1707" ca="1" si="1735">RAND()</f>
        <v>0.58232272441383925</v>
      </c>
      <c r="L1707" s="264">
        <f t="shared" ca="1" si="1735"/>
        <v>0.11303358253018325</v>
      </c>
      <c r="M1707" s="264">
        <f t="shared" ca="1" si="1735"/>
        <v>0.49669717654799328</v>
      </c>
      <c r="N1707" s="287">
        <f t="shared" ca="1" si="1560"/>
        <v>2666795.6526661697</v>
      </c>
      <c r="O1707" s="288">
        <f ca="1">(N1707-Assumptions!$C$22)/Assumptions!$C$25</f>
        <v>198.02512333329625</v>
      </c>
      <c r="P1707" s="11"/>
      <c r="Q1707" s="11"/>
      <c r="R1707" s="11"/>
      <c r="S1707" s="11"/>
      <c r="T1707" s="11"/>
    </row>
    <row r="1708" spans="1:20" ht="15.75" customHeight="1" x14ac:dyDescent="0.2">
      <c r="A1708" s="289"/>
      <c r="B1708" s="270"/>
      <c r="C1708" s="270"/>
      <c r="D1708" s="270"/>
      <c r="E1708" s="270"/>
      <c r="F1708" s="270"/>
      <c r="G1708" s="270"/>
      <c r="H1708" s="270"/>
      <c r="I1708" s="290">
        <f t="shared" ca="1" si="1557"/>
        <v>8.9869331721582374E-2</v>
      </c>
      <c r="J1708" s="290">
        <f t="shared" ca="1" si="1558"/>
        <v>5.1089157750120705E-2</v>
      </c>
      <c r="K1708" s="270">
        <f t="shared" ref="K1708:M1708" ca="1" si="1736">RAND()</f>
        <v>0.61485331301906587</v>
      </c>
      <c r="L1708" s="270">
        <f t="shared" ca="1" si="1736"/>
        <v>0.299832487047061</v>
      </c>
      <c r="M1708" s="270">
        <f t="shared" ca="1" si="1736"/>
        <v>9.9446203301012281E-2</v>
      </c>
      <c r="N1708" s="291">
        <f t="shared" ca="1" si="1560"/>
        <v>2297408.8988020718</v>
      </c>
      <c r="O1708" s="292">
        <f ca="1">(N1708-Assumptions!$C$22)/Assumptions!$C$25</f>
        <v>170.45894767179641</v>
      </c>
      <c r="P1708" s="11"/>
      <c r="Q1708" s="11"/>
      <c r="R1708" s="11"/>
      <c r="S1708" s="11"/>
      <c r="T1708" s="11"/>
    </row>
    <row r="1709" spans="1:20" ht="15.75" customHeight="1" x14ac:dyDescent="0.2">
      <c r="A1709" s="317"/>
      <c r="B1709" s="264"/>
      <c r="C1709" s="264"/>
      <c r="D1709" s="264"/>
      <c r="E1709" s="264"/>
      <c r="F1709" s="264"/>
      <c r="G1709" s="264"/>
      <c r="H1709" s="264"/>
      <c r="I1709" s="286">
        <f t="shared" ca="1" si="1557"/>
        <v>9.4170496041430893E-2</v>
      </c>
      <c r="J1709" s="286">
        <f t="shared" ca="1" si="1558"/>
        <v>5.3433665054670884E-2</v>
      </c>
      <c r="K1709" s="264">
        <f t="shared" ref="K1709:M1709" ca="1" si="1737">RAND()</f>
        <v>0.18690066691495411</v>
      </c>
      <c r="L1709" s="264">
        <f t="shared" ca="1" si="1737"/>
        <v>0.78121198714104245</v>
      </c>
      <c r="M1709" s="264">
        <f t="shared" ca="1" si="1737"/>
        <v>0.58548803895192481</v>
      </c>
      <c r="N1709" s="287">
        <f t="shared" ca="1" si="1560"/>
        <v>953634.99742057908</v>
      </c>
      <c r="O1709" s="288">
        <f ca="1">(N1709-Assumptions!$C$22)/Assumptions!$C$25</f>
        <v>70.177313240341718</v>
      </c>
      <c r="P1709" s="11"/>
      <c r="Q1709" s="11"/>
      <c r="R1709" s="11"/>
      <c r="S1709" s="11"/>
      <c r="T1709" s="11"/>
    </row>
    <row r="1710" spans="1:20" ht="15.75" customHeight="1" x14ac:dyDescent="0.2">
      <c r="A1710" s="289"/>
      <c r="B1710" s="270"/>
      <c r="C1710" s="270"/>
      <c r="D1710" s="270"/>
      <c r="E1710" s="270"/>
      <c r="F1710" s="270"/>
      <c r="G1710" s="270"/>
      <c r="H1710" s="270"/>
      <c r="I1710" s="290">
        <f t="shared" ca="1" si="1557"/>
        <v>8.4232155034725351E-2</v>
      </c>
      <c r="J1710" s="290">
        <f t="shared" ca="1" si="1558"/>
        <v>3.9067198410640241E-2</v>
      </c>
      <c r="K1710" s="270">
        <f t="shared" ref="K1710:M1710" ca="1" si="1738">RAND()</f>
        <v>0.11603498072200003</v>
      </c>
      <c r="L1710" s="270">
        <f t="shared" ca="1" si="1738"/>
        <v>0.98497761869524081</v>
      </c>
      <c r="M1710" s="270">
        <f t="shared" ca="1" si="1738"/>
        <v>0.9865571037621067</v>
      </c>
      <c r="N1710" s="291">
        <f t="shared" ca="1" si="1560"/>
        <v>1598347.4505756721</v>
      </c>
      <c r="O1710" s="292">
        <f ca="1">(N1710-Assumptions!$C$22)/Assumptions!$C$25</f>
        <v>118.29018287878149</v>
      </c>
      <c r="P1710" s="11"/>
      <c r="Q1710" s="11"/>
      <c r="R1710" s="11"/>
      <c r="S1710" s="11"/>
      <c r="T1710" s="11"/>
    </row>
    <row r="1711" spans="1:20" ht="15.75" customHeight="1" x14ac:dyDescent="0.2">
      <c r="A1711" s="317"/>
      <c r="B1711" s="264"/>
      <c r="C1711" s="264"/>
      <c r="D1711" s="264"/>
      <c r="E1711" s="264"/>
      <c r="F1711" s="264"/>
      <c r="G1711" s="264"/>
      <c r="H1711" s="264"/>
      <c r="I1711" s="286">
        <f t="shared" ca="1" si="1557"/>
        <v>0.11789902474284225</v>
      </c>
      <c r="J1711" s="286">
        <f t="shared" ca="1" si="1558"/>
        <v>3.6591781526082723E-2</v>
      </c>
      <c r="K1711" s="264">
        <f t="shared" ref="K1711:M1711" ca="1" si="1739">RAND()</f>
        <v>0.47335294714117171</v>
      </c>
      <c r="L1711" s="264">
        <f t="shared" ca="1" si="1739"/>
        <v>0.4018609037907227</v>
      </c>
      <c r="M1711" s="264">
        <f t="shared" ca="1" si="1739"/>
        <v>0.38722042825625402</v>
      </c>
      <c r="N1711" s="287">
        <f t="shared" ca="1" si="1560"/>
        <v>1372825.6556391385</v>
      </c>
      <c r="O1711" s="288">
        <f ca="1">(N1711-Assumptions!$C$22)/Assumptions!$C$25</f>
        <v>101.46019818202527</v>
      </c>
      <c r="P1711" s="11"/>
      <c r="Q1711" s="11"/>
      <c r="R1711" s="11"/>
      <c r="S1711" s="11"/>
      <c r="T1711" s="11"/>
    </row>
    <row r="1712" spans="1:20" ht="15.75" customHeight="1" x14ac:dyDescent="0.2">
      <c r="A1712" s="289"/>
      <c r="B1712" s="270"/>
      <c r="C1712" s="270"/>
      <c r="D1712" s="270"/>
      <c r="E1712" s="270"/>
      <c r="F1712" s="270"/>
      <c r="G1712" s="270"/>
      <c r="H1712" s="270"/>
      <c r="I1712" s="290">
        <f t="shared" ca="1" si="1557"/>
        <v>9.3709717066104981E-2</v>
      </c>
      <c r="J1712" s="290">
        <f t="shared" ca="1" si="1558"/>
        <v>5.1366247698928516E-2</v>
      </c>
      <c r="K1712" s="270">
        <f t="shared" ref="K1712:M1712" ca="1" si="1740">RAND()</f>
        <v>3.8473793132707934E-2</v>
      </c>
      <c r="L1712" s="270">
        <f t="shared" ca="1" si="1740"/>
        <v>2.1024459055046352E-2</v>
      </c>
      <c r="M1712" s="270">
        <f t="shared" ca="1" si="1740"/>
        <v>0.28780126888456881</v>
      </c>
      <c r="N1712" s="291">
        <f t="shared" ca="1" si="1560"/>
        <v>385450.58444131672</v>
      </c>
      <c r="O1712" s="292">
        <f ca="1">(N1712-Assumptions!$C$22)/Assumptions!$C$25</f>
        <v>27.775491376217666</v>
      </c>
      <c r="P1712" s="11"/>
      <c r="Q1712" s="11"/>
      <c r="R1712" s="11"/>
      <c r="S1712" s="11"/>
      <c r="T1712" s="11"/>
    </row>
    <row r="1713" spans="1:20" ht="15.75" customHeight="1" x14ac:dyDescent="0.2">
      <c r="A1713" s="317"/>
      <c r="B1713" s="264"/>
      <c r="C1713" s="264"/>
      <c r="D1713" s="264"/>
      <c r="E1713" s="264"/>
      <c r="F1713" s="264"/>
      <c r="G1713" s="264"/>
      <c r="H1713" s="264"/>
      <c r="I1713" s="286">
        <f t="shared" ca="1" si="1557"/>
        <v>9.9335634604355655E-2</v>
      </c>
      <c r="J1713" s="286">
        <f t="shared" ca="1" si="1558"/>
        <v>5.5E-2</v>
      </c>
      <c r="K1713" s="264">
        <f t="shared" ref="K1713:M1713" ca="1" si="1741">RAND()</f>
        <v>0.64816834716248495</v>
      </c>
      <c r="L1713" s="264">
        <f t="shared" ca="1" si="1741"/>
        <v>0.82399844705940417</v>
      </c>
      <c r="M1713" s="264">
        <f t="shared" ca="1" si="1741"/>
        <v>0.37749140380368562</v>
      </c>
      <c r="N1713" s="287">
        <f t="shared" ca="1" si="1560"/>
        <v>3185355.2296288507</v>
      </c>
      <c r="O1713" s="288">
        <f ca="1">(N1713-Assumptions!$C$22)/Assumptions!$C$25</f>
        <v>236.72359922603363</v>
      </c>
      <c r="P1713" s="11"/>
      <c r="Q1713" s="11"/>
      <c r="R1713" s="11"/>
      <c r="S1713" s="11"/>
      <c r="T1713" s="11"/>
    </row>
    <row r="1714" spans="1:20" ht="15.75" customHeight="1" x14ac:dyDescent="0.2">
      <c r="A1714" s="289"/>
      <c r="B1714" s="270"/>
      <c r="C1714" s="270"/>
      <c r="D1714" s="270"/>
      <c r="E1714" s="270"/>
      <c r="F1714" s="270"/>
      <c r="G1714" s="270"/>
      <c r="H1714" s="270"/>
      <c r="I1714" s="290">
        <f t="shared" ca="1" si="1557"/>
        <v>0.1140155243730285</v>
      </c>
      <c r="J1714" s="290">
        <f t="shared" ca="1" si="1558"/>
        <v>3.7223445310037948E-2</v>
      </c>
      <c r="K1714" s="270">
        <f t="shared" ref="K1714:M1714" ca="1" si="1742">RAND()</f>
        <v>0.29503046425720458</v>
      </c>
      <c r="L1714" s="270">
        <f t="shared" ca="1" si="1742"/>
        <v>4.4209676850807678E-2</v>
      </c>
      <c r="M1714" s="270">
        <f t="shared" ca="1" si="1742"/>
        <v>0.53775043459446514</v>
      </c>
      <c r="N1714" s="291">
        <f t="shared" ca="1" si="1560"/>
        <v>1160196.7008348228</v>
      </c>
      <c r="O1714" s="292">
        <f ca="1">(N1714-Assumptions!$C$22)/Assumptions!$C$25</f>
        <v>85.592365733942003</v>
      </c>
      <c r="P1714" s="11"/>
      <c r="Q1714" s="11"/>
      <c r="R1714" s="11"/>
      <c r="S1714" s="11"/>
      <c r="T1714" s="11"/>
    </row>
    <row r="1715" spans="1:20" ht="15.75" customHeight="1" x14ac:dyDescent="0.2">
      <c r="A1715" s="317"/>
      <c r="B1715" s="264"/>
      <c r="C1715" s="264"/>
      <c r="D1715" s="264"/>
      <c r="E1715" s="264"/>
      <c r="F1715" s="264"/>
      <c r="G1715" s="264"/>
      <c r="H1715" s="264"/>
      <c r="I1715" s="286">
        <f t="shared" ca="1" si="1557"/>
        <v>8.5757541534763893E-2</v>
      </c>
      <c r="J1715" s="286">
        <f t="shared" ca="1" si="1558"/>
        <v>4.3116348755004003E-2</v>
      </c>
      <c r="K1715" s="264">
        <f t="shared" ref="K1715:M1715" ca="1" si="1743">RAND()</f>
        <v>0.3096892187765875</v>
      </c>
      <c r="L1715" s="264">
        <f t="shared" ca="1" si="1743"/>
        <v>0.80789087710173368</v>
      </c>
      <c r="M1715" s="264">
        <f t="shared" ca="1" si="1743"/>
        <v>0.57406749784109146</v>
      </c>
      <c r="N1715" s="287">
        <f t="shared" ca="1" si="1560"/>
        <v>3311932.3438093881</v>
      </c>
      <c r="O1715" s="288">
        <f ca="1">(N1715-Assumptions!$C$22)/Assumptions!$C$25</f>
        <v>246.16965252308867</v>
      </c>
      <c r="P1715" s="11"/>
      <c r="Q1715" s="11"/>
      <c r="R1715" s="11"/>
      <c r="S1715" s="11"/>
      <c r="T1715" s="11"/>
    </row>
    <row r="1716" spans="1:20" ht="15.75" customHeight="1" x14ac:dyDescent="0.2">
      <c r="A1716" s="289"/>
      <c r="B1716" s="270"/>
      <c r="C1716" s="270"/>
      <c r="D1716" s="270"/>
      <c r="E1716" s="270"/>
      <c r="F1716" s="270"/>
      <c r="G1716" s="270"/>
      <c r="H1716" s="270"/>
      <c r="I1716" s="290">
        <f t="shared" ca="1" si="1557"/>
        <v>8.2881642046246956E-2</v>
      </c>
      <c r="J1716" s="290">
        <f t="shared" ca="1" si="1558"/>
        <v>4.9899892148822886E-2</v>
      </c>
      <c r="K1716" s="270">
        <f t="shared" ref="K1716:M1716" ca="1" si="1744">RAND()</f>
        <v>0.16443262426152772</v>
      </c>
      <c r="L1716" s="270">
        <f t="shared" ca="1" si="1744"/>
        <v>0.91697233960536584</v>
      </c>
      <c r="M1716" s="270">
        <f t="shared" ca="1" si="1744"/>
        <v>0.26297287592675778</v>
      </c>
      <c r="N1716" s="291">
        <f t="shared" ca="1" si="1560"/>
        <v>2075455.1833820986</v>
      </c>
      <c r="O1716" s="292">
        <f ca="1">(N1716-Assumptions!$C$22)/Assumptions!$C$25</f>
        <v>153.89523756582824</v>
      </c>
      <c r="P1716" s="11"/>
      <c r="Q1716" s="11"/>
      <c r="R1716" s="11"/>
      <c r="S1716" s="11"/>
      <c r="T1716" s="11"/>
    </row>
    <row r="1717" spans="1:20" ht="15.75" customHeight="1" x14ac:dyDescent="0.2">
      <c r="A1717" s="317"/>
      <c r="B1717" s="264"/>
      <c r="C1717" s="264"/>
      <c r="D1717" s="264"/>
      <c r="E1717" s="264"/>
      <c r="F1717" s="264"/>
      <c r="G1717" s="264"/>
      <c r="H1717" s="264"/>
      <c r="I1717" s="286">
        <f t="shared" ca="1" si="1557"/>
        <v>0.1293937405367076</v>
      </c>
      <c r="J1717" s="286">
        <f t="shared" ca="1" si="1558"/>
        <v>4.32089889418905E-2</v>
      </c>
      <c r="K1717" s="264">
        <f t="shared" ref="K1717:M1717" ca="1" si="1745">RAND()</f>
        <v>0.35570021216904113</v>
      </c>
      <c r="L1717" s="264">
        <f t="shared" ca="1" si="1745"/>
        <v>8.3982962190081056E-2</v>
      </c>
      <c r="M1717" s="264">
        <f t="shared" ca="1" si="1745"/>
        <v>0.31590638194389753</v>
      </c>
      <c r="N1717" s="287">
        <f t="shared" ca="1" si="1560"/>
        <v>1033754.9871697531</v>
      </c>
      <c r="O1717" s="288">
        <f ca="1">(N1717-Assumptions!$C$22)/Assumptions!$C$25</f>
        <v>76.156416952966651</v>
      </c>
      <c r="P1717" s="11"/>
      <c r="Q1717" s="11"/>
      <c r="R1717" s="11"/>
      <c r="S1717" s="11"/>
      <c r="T1717" s="11"/>
    </row>
    <row r="1718" spans="1:20" ht="15.75" customHeight="1" x14ac:dyDescent="0.2">
      <c r="A1718" s="289"/>
      <c r="B1718" s="270"/>
      <c r="C1718" s="270"/>
      <c r="D1718" s="270"/>
      <c r="E1718" s="270"/>
      <c r="F1718" s="270"/>
      <c r="G1718" s="270"/>
      <c r="H1718" s="270"/>
      <c r="I1718" s="290">
        <f t="shared" ca="1" si="1557"/>
        <v>0.06</v>
      </c>
      <c r="J1718" s="290">
        <f t="shared" ca="1" si="1558"/>
        <v>3.8104418731483312E-2</v>
      </c>
      <c r="K1718" s="270">
        <f t="shared" ref="K1718:M1718" ca="1" si="1746">RAND()</f>
        <v>0.7799732009380631</v>
      </c>
      <c r="L1718" s="270">
        <f t="shared" ca="1" si="1746"/>
        <v>0.11529848602060844</v>
      </c>
      <c r="M1718" s="270">
        <f t="shared" ca="1" si="1746"/>
        <v>0.40536285878145895</v>
      </c>
      <c r="N1718" s="291">
        <f t="shared" ca="1" si="1560"/>
        <v>3563756.6711651403</v>
      </c>
      <c r="O1718" s="292">
        <f ca="1">(N1718-Assumptions!$C$22)/Assumptions!$C$25</f>
        <v>264.96251277351791</v>
      </c>
      <c r="P1718" s="11"/>
      <c r="Q1718" s="11"/>
      <c r="R1718" s="11"/>
      <c r="S1718" s="11"/>
      <c r="T1718" s="11"/>
    </row>
    <row r="1719" spans="1:20" ht="15.75" customHeight="1" x14ac:dyDescent="0.2">
      <c r="A1719" s="317"/>
      <c r="B1719" s="264"/>
      <c r="C1719" s="264"/>
      <c r="D1719" s="264"/>
      <c r="E1719" s="264"/>
      <c r="F1719" s="264"/>
      <c r="G1719" s="264"/>
      <c r="H1719" s="264"/>
      <c r="I1719" s="286">
        <f t="shared" ca="1" si="1557"/>
        <v>7.5531425962315601E-2</v>
      </c>
      <c r="J1719" s="286">
        <f t="shared" ca="1" si="1558"/>
        <v>3.0912498576274171E-2</v>
      </c>
      <c r="K1719" s="264">
        <f t="shared" ref="K1719:M1719" ca="1" si="1747">RAND()</f>
        <v>0.64911844688703035</v>
      </c>
      <c r="L1719" s="264">
        <f t="shared" ca="1" si="1747"/>
        <v>0.22293112217132471</v>
      </c>
      <c r="M1719" s="264">
        <f t="shared" ca="1" si="1747"/>
        <v>0.32782496251497906</v>
      </c>
      <c r="N1719" s="287">
        <f t="shared" ca="1" si="1560"/>
        <v>1996774.0597682011</v>
      </c>
      <c r="O1719" s="288">
        <f ca="1">(N1719-Assumptions!$C$22)/Assumptions!$C$25</f>
        <v>148.02351192300009</v>
      </c>
      <c r="P1719" s="11"/>
      <c r="Q1719" s="11"/>
      <c r="R1719" s="11"/>
      <c r="S1719" s="11"/>
      <c r="T1719" s="11"/>
    </row>
    <row r="1720" spans="1:20" ht="15.75" customHeight="1" x14ac:dyDescent="0.2">
      <c r="A1720" s="289"/>
      <c r="B1720" s="270"/>
      <c r="C1720" s="270"/>
      <c r="D1720" s="270"/>
      <c r="E1720" s="270"/>
      <c r="F1720" s="270"/>
      <c r="G1720" s="270"/>
      <c r="H1720" s="270"/>
      <c r="I1720" s="290">
        <f t="shared" ca="1" si="1557"/>
        <v>9.8172816068129776E-2</v>
      </c>
      <c r="J1720" s="290">
        <f t="shared" ca="1" si="1558"/>
        <v>3.6647911832829214E-2</v>
      </c>
      <c r="K1720" s="270">
        <f t="shared" ref="K1720:M1720" ca="1" si="1748">RAND()</f>
        <v>0.94964235778230588</v>
      </c>
      <c r="L1720" s="270">
        <f t="shared" ca="1" si="1748"/>
        <v>0.11812101895156601</v>
      </c>
      <c r="M1720" s="270">
        <f t="shared" ca="1" si="1748"/>
        <v>0.75353957974142383</v>
      </c>
      <c r="N1720" s="291">
        <f t="shared" ca="1" si="1560"/>
        <v>3161560.7005246915</v>
      </c>
      <c r="O1720" s="292">
        <f ca="1">(N1720-Assumptions!$C$22)/Assumptions!$C$25</f>
        <v>234.94788809885756</v>
      </c>
      <c r="P1720" s="11"/>
      <c r="Q1720" s="11"/>
      <c r="R1720" s="11"/>
      <c r="S1720" s="11"/>
      <c r="T1720" s="11"/>
    </row>
    <row r="1721" spans="1:20" ht="15.75" customHeight="1" x14ac:dyDescent="0.2">
      <c r="A1721" s="317"/>
      <c r="B1721" s="264"/>
      <c r="C1721" s="264"/>
      <c r="D1721" s="264"/>
      <c r="E1721" s="264"/>
      <c r="F1721" s="264"/>
      <c r="G1721" s="264"/>
      <c r="H1721" s="264"/>
      <c r="I1721" s="286">
        <f t="shared" ca="1" si="1557"/>
        <v>0.11593263110675055</v>
      </c>
      <c r="J1721" s="286">
        <f t="shared" ca="1" si="1558"/>
        <v>4.8907965319955206E-2</v>
      </c>
      <c r="K1721" s="264">
        <f t="shared" ref="K1721:M1721" ca="1" si="1749">RAND()</f>
        <v>0.94602164337527239</v>
      </c>
      <c r="L1721" s="264">
        <f t="shared" ca="1" si="1749"/>
        <v>0.97162690428512832</v>
      </c>
      <c r="M1721" s="264">
        <f t="shared" ca="1" si="1749"/>
        <v>0.7337434784258452</v>
      </c>
      <c r="N1721" s="287">
        <f t="shared" ca="1" si="1560"/>
        <v>3679922.0884624417</v>
      </c>
      <c r="O1721" s="288">
        <f ca="1">(N1721-Assumptions!$C$22)/Assumptions!$C$25</f>
        <v>273.63157376585383</v>
      </c>
      <c r="P1721" s="11"/>
      <c r="Q1721" s="11"/>
      <c r="R1721" s="11"/>
      <c r="S1721" s="11"/>
      <c r="T1721" s="11"/>
    </row>
    <row r="1722" spans="1:20" ht="15.75" customHeight="1" x14ac:dyDescent="0.2">
      <c r="A1722" s="289"/>
      <c r="B1722" s="270"/>
      <c r="C1722" s="270"/>
      <c r="D1722" s="270"/>
      <c r="E1722" s="270"/>
      <c r="F1722" s="270"/>
      <c r="G1722" s="270"/>
      <c r="H1722" s="270"/>
      <c r="I1722" s="290">
        <f t="shared" ca="1" si="1557"/>
        <v>8.7054929726576927E-2</v>
      </c>
      <c r="J1722" s="290">
        <f t="shared" ca="1" si="1558"/>
        <v>5.0468053584872843E-2</v>
      </c>
      <c r="K1722" s="270">
        <f t="shared" ref="K1722:M1722" ca="1" si="1750">RAND()</f>
        <v>4.1131082391085094E-2</v>
      </c>
      <c r="L1722" s="270">
        <f t="shared" ca="1" si="1750"/>
        <v>0.58161810308807704</v>
      </c>
      <c r="M1722" s="270">
        <f t="shared" ca="1" si="1750"/>
        <v>2.5941441200894033E-2</v>
      </c>
      <c r="N1722" s="291">
        <f t="shared" ca="1" si="1560"/>
        <v>1061803.3516313222</v>
      </c>
      <c r="O1722" s="292">
        <f ca="1">(N1722-Assumptions!$C$22)/Assumptions!$C$25</f>
        <v>78.24957847994942</v>
      </c>
      <c r="P1722" s="11"/>
      <c r="Q1722" s="11"/>
      <c r="R1722" s="11"/>
      <c r="S1722" s="11"/>
      <c r="T1722" s="11"/>
    </row>
    <row r="1723" spans="1:20" ht="15.75" customHeight="1" x14ac:dyDescent="0.2">
      <c r="A1723" s="317"/>
      <c r="B1723" s="264"/>
      <c r="C1723" s="264"/>
      <c r="D1723" s="264"/>
      <c r="E1723" s="264"/>
      <c r="F1723" s="264"/>
      <c r="G1723" s="264"/>
      <c r="H1723" s="264"/>
      <c r="I1723" s="286">
        <f t="shared" ca="1" si="1557"/>
        <v>9.6202130380151324E-2</v>
      </c>
      <c r="J1723" s="286">
        <f t="shared" ca="1" si="1558"/>
        <v>3.7647527252944693E-2</v>
      </c>
      <c r="K1723" s="264">
        <f t="shared" ref="K1723:M1723" ca="1" si="1751">RAND()</f>
        <v>0.52036299211709058</v>
      </c>
      <c r="L1723" s="264">
        <f t="shared" ca="1" si="1751"/>
        <v>0.42922451637870251</v>
      </c>
      <c r="M1723" s="264">
        <f t="shared" ca="1" si="1751"/>
        <v>0.81583374236476125</v>
      </c>
      <c r="N1723" s="287">
        <f t="shared" ca="1" si="1560"/>
        <v>1927099.4290018366</v>
      </c>
      <c r="O1723" s="288">
        <f ca="1">(N1723-Assumptions!$C$22)/Assumptions!$C$25</f>
        <v>142.82391261207735</v>
      </c>
      <c r="P1723" s="11"/>
      <c r="Q1723" s="11"/>
      <c r="R1723" s="11"/>
      <c r="S1723" s="11"/>
      <c r="T1723" s="11"/>
    </row>
    <row r="1724" spans="1:20" ht="15.75" customHeight="1" x14ac:dyDescent="0.2">
      <c r="A1724" s="289"/>
      <c r="B1724" s="270"/>
      <c r="C1724" s="270"/>
      <c r="D1724" s="270"/>
      <c r="E1724" s="270"/>
      <c r="F1724" s="270"/>
      <c r="G1724" s="270"/>
      <c r="H1724" s="270"/>
      <c r="I1724" s="290">
        <f t="shared" ca="1" si="1557"/>
        <v>0.10290717583836685</v>
      </c>
      <c r="J1724" s="290">
        <f t="shared" ca="1" si="1558"/>
        <v>4.5034685031266314E-2</v>
      </c>
      <c r="K1724" s="270">
        <f t="shared" ref="K1724:M1724" ca="1" si="1752">RAND()</f>
        <v>0.95884559714112305</v>
      </c>
      <c r="L1724" s="270">
        <f t="shared" ca="1" si="1752"/>
        <v>0.36274118047015858</v>
      </c>
      <c r="M1724" s="270">
        <f t="shared" ca="1" si="1752"/>
        <v>0.55522001092911188</v>
      </c>
      <c r="N1724" s="291">
        <f t="shared" ca="1" si="1560"/>
        <v>3729260.5907833455</v>
      </c>
      <c r="O1724" s="292">
        <f ca="1">(N1724-Assumptions!$C$22)/Assumptions!$C$25</f>
        <v>277.31355155099595</v>
      </c>
      <c r="P1724" s="11"/>
      <c r="Q1724" s="11"/>
      <c r="R1724" s="11"/>
      <c r="S1724" s="11"/>
      <c r="T1724" s="11"/>
    </row>
    <row r="1725" spans="1:20" ht="15.75" customHeight="1" x14ac:dyDescent="0.2">
      <c r="A1725" s="317"/>
      <c r="B1725" s="264"/>
      <c r="C1725" s="264"/>
      <c r="D1725" s="264"/>
      <c r="E1725" s="264"/>
      <c r="F1725" s="264"/>
      <c r="G1725" s="264"/>
      <c r="H1725" s="264"/>
      <c r="I1725" s="286">
        <f t="shared" ca="1" si="1557"/>
        <v>8.2027919878508382E-2</v>
      </c>
      <c r="J1725" s="286">
        <f t="shared" ca="1" si="1558"/>
        <v>3.1290420746921198E-2</v>
      </c>
      <c r="K1725" s="264">
        <f t="shared" ref="K1725:M1725" ca="1" si="1753">RAND()</f>
        <v>0.21416212662079082</v>
      </c>
      <c r="L1725" s="264">
        <f t="shared" ca="1" si="1753"/>
        <v>1.0377562991439104E-2</v>
      </c>
      <c r="M1725" s="264">
        <f t="shared" ca="1" si="1753"/>
        <v>0.97658163731388414</v>
      </c>
      <c r="N1725" s="287">
        <f t="shared" ca="1" si="1560"/>
        <v>1829634.2520197646</v>
      </c>
      <c r="O1725" s="288">
        <f ca="1">(N1725-Assumptions!$C$22)/Assumptions!$C$25</f>
        <v>135.55039194177348</v>
      </c>
      <c r="P1725" s="11"/>
      <c r="Q1725" s="11"/>
      <c r="R1725" s="11"/>
      <c r="S1725" s="11"/>
      <c r="T1725" s="11"/>
    </row>
    <row r="1726" spans="1:20" ht="15.75" customHeight="1" x14ac:dyDescent="0.2">
      <c r="A1726" s="289"/>
      <c r="B1726" s="270"/>
      <c r="C1726" s="270"/>
      <c r="D1726" s="270"/>
      <c r="E1726" s="270"/>
      <c r="F1726" s="270"/>
      <c r="G1726" s="270"/>
      <c r="H1726" s="270"/>
      <c r="I1726" s="290">
        <f t="shared" ca="1" si="1557"/>
        <v>8.1230770266245242E-2</v>
      </c>
      <c r="J1726" s="290">
        <f t="shared" ca="1" si="1558"/>
        <v>3.0615422457601418E-2</v>
      </c>
      <c r="K1726" s="270">
        <f t="shared" ref="K1726:M1726" ca="1" si="1754">RAND()</f>
        <v>0.65124713584741756</v>
      </c>
      <c r="L1726" s="270">
        <f t="shared" ca="1" si="1754"/>
        <v>0.83432608334718206</v>
      </c>
      <c r="M1726" s="270">
        <f t="shared" ca="1" si="1754"/>
        <v>0.97782936705445977</v>
      </c>
      <c r="N1726" s="291">
        <f t="shared" ca="1" si="1560"/>
        <v>2863990.8904268905</v>
      </c>
      <c r="O1726" s="292">
        <f ca="1">(N1726-Assumptions!$C$22)/Assumptions!$C$25</f>
        <v>212.74118585275301</v>
      </c>
      <c r="P1726" s="11"/>
      <c r="Q1726" s="11"/>
      <c r="R1726" s="11"/>
      <c r="S1726" s="11"/>
      <c r="T1726" s="11"/>
    </row>
    <row r="1727" spans="1:20" ht="15.75" customHeight="1" x14ac:dyDescent="0.2">
      <c r="A1727" s="317"/>
      <c r="B1727" s="264"/>
      <c r="C1727" s="264"/>
      <c r="D1727" s="264"/>
      <c r="E1727" s="264"/>
      <c r="F1727" s="264"/>
      <c r="G1727" s="264"/>
      <c r="H1727" s="264"/>
      <c r="I1727" s="286">
        <f t="shared" ca="1" si="1557"/>
        <v>7.7945542387437353E-2</v>
      </c>
      <c r="J1727" s="286">
        <f t="shared" ca="1" si="1558"/>
        <v>3.4407627778662436E-2</v>
      </c>
      <c r="K1727" s="264">
        <f t="shared" ref="K1727:M1727" ca="1" si="1755">RAND()</f>
        <v>0.59046563856483381</v>
      </c>
      <c r="L1727" s="264">
        <f t="shared" ca="1" si="1755"/>
        <v>0.96407839608791479</v>
      </c>
      <c r="M1727" s="264">
        <f t="shared" ca="1" si="1755"/>
        <v>0.50579043144849156</v>
      </c>
      <c r="N1727" s="287">
        <f t="shared" ca="1" si="1560"/>
        <v>3243718.6487897327</v>
      </c>
      <c r="O1727" s="288">
        <f ca="1">(N1727-Assumptions!$C$22)/Assumptions!$C$25</f>
        <v>241.07907826789051</v>
      </c>
      <c r="P1727" s="11"/>
      <c r="Q1727" s="11"/>
      <c r="R1727" s="11"/>
      <c r="S1727" s="11"/>
      <c r="T1727" s="11"/>
    </row>
    <row r="1728" spans="1:20" ht="15.75" customHeight="1" x14ac:dyDescent="0.2">
      <c r="A1728" s="289"/>
      <c r="B1728" s="270"/>
      <c r="C1728" s="270"/>
      <c r="D1728" s="270"/>
      <c r="E1728" s="270"/>
      <c r="F1728" s="270"/>
      <c r="G1728" s="270"/>
      <c r="H1728" s="270"/>
      <c r="I1728" s="290">
        <f t="shared" ca="1" si="1557"/>
        <v>7.7528959951348786E-2</v>
      </c>
      <c r="J1728" s="290">
        <f t="shared" ca="1" si="1558"/>
        <v>3.6784928236668665E-2</v>
      </c>
      <c r="K1728" s="270">
        <f t="shared" ref="K1728:M1728" ca="1" si="1756">RAND()</f>
        <v>0.5118470061969691</v>
      </c>
      <c r="L1728" s="270">
        <f t="shared" ca="1" si="1756"/>
        <v>0.98187855607153285</v>
      </c>
      <c r="M1728" s="270">
        <f t="shared" ca="1" si="1756"/>
        <v>0.40974623021778189</v>
      </c>
      <c r="N1728" s="291">
        <f t="shared" ca="1" si="1560"/>
        <v>3466145.5826182934</v>
      </c>
      <c r="O1728" s="292">
        <f ca="1">(N1728-Assumptions!$C$22)/Assumptions!$C$25</f>
        <v>257.67810318046963</v>
      </c>
      <c r="P1728" s="11"/>
      <c r="Q1728" s="11"/>
      <c r="R1728" s="11"/>
      <c r="S1728" s="11"/>
      <c r="T1728" s="11"/>
    </row>
    <row r="1729" spans="1:20" ht="15.75" customHeight="1" x14ac:dyDescent="0.2">
      <c r="A1729" s="317"/>
      <c r="B1729" s="264"/>
      <c r="C1729" s="264"/>
      <c r="D1729" s="264"/>
      <c r="E1729" s="264"/>
      <c r="F1729" s="264"/>
      <c r="G1729" s="264"/>
      <c r="H1729" s="264"/>
      <c r="I1729" s="286">
        <f t="shared" ca="1" si="1557"/>
        <v>9.0215760956444083E-2</v>
      </c>
      <c r="J1729" s="286">
        <f t="shared" ca="1" si="1558"/>
        <v>3.8518195251341321E-2</v>
      </c>
      <c r="K1729" s="264">
        <f t="shared" ref="K1729:M1729" ca="1" si="1757">RAND()</f>
        <v>0.74708809608207538</v>
      </c>
      <c r="L1729" s="264">
        <f t="shared" ca="1" si="1757"/>
        <v>0.31988178930017663</v>
      </c>
      <c r="M1729" s="264">
        <f t="shared" ca="1" si="1757"/>
        <v>0.43579390755670955</v>
      </c>
      <c r="N1729" s="287">
        <f t="shared" ca="1" si="1560"/>
        <v>2159108.8082168903</v>
      </c>
      <c r="O1729" s="288">
        <f ca="1">(N1729-Assumptions!$C$22)/Assumptions!$C$25</f>
        <v>160.13804538932018</v>
      </c>
      <c r="P1729" s="11"/>
      <c r="Q1729" s="11"/>
      <c r="R1729" s="11"/>
      <c r="S1729" s="11"/>
      <c r="T1729" s="11"/>
    </row>
    <row r="1730" spans="1:20" ht="15.75" customHeight="1" x14ac:dyDescent="0.2">
      <c r="A1730" s="289"/>
      <c r="B1730" s="270"/>
      <c r="C1730" s="270"/>
      <c r="D1730" s="270"/>
      <c r="E1730" s="270"/>
      <c r="F1730" s="270"/>
      <c r="G1730" s="270"/>
      <c r="H1730" s="270"/>
      <c r="I1730" s="290">
        <f t="shared" ca="1" si="1557"/>
        <v>0.10454839396424097</v>
      </c>
      <c r="J1730" s="290">
        <f t="shared" ca="1" si="1558"/>
        <v>4.9085756460339074E-2</v>
      </c>
      <c r="K1730" s="270">
        <f t="shared" ref="K1730:M1730" ca="1" si="1758">RAND()</f>
        <v>0.50359514558522112</v>
      </c>
      <c r="L1730" s="270">
        <f t="shared" ca="1" si="1758"/>
        <v>0.52509615618195549</v>
      </c>
      <c r="M1730" s="270">
        <f t="shared" ca="1" si="1758"/>
        <v>0.97839908488740135</v>
      </c>
      <c r="N1730" s="291">
        <f t="shared" ca="1" si="1560"/>
        <v>2079919.4586263525</v>
      </c>
      <c r="O1730" s="292">
        <f ca="1">(N1730-Assumptions!$C$22)/Assumptions!$C$25</f>
        <v>154.22839243480243</v>
      </c>
      <c r="P1730" s="11"/>
      <c r="Q1730" s="11"/>
      <c r="R1730" s="11"/>
      <c r="S1730" s="11"/>
      <c r="T1730" s="11"/>
    </row>
    <row r="1731" spans="1:20" ht="15.75" customHeight="1" x14ac:dyDescent="0.2">
      <c r="A1731" s="317"/>
      <c r="B1731" s="264"/>
      <c r="C1731" s="264"/>
      <c r="D1731" s="264"/>
      <c r="E1731" s="264"/>
      <c r="F1731" s="264"/>
      <c r="G1731" s="264"/>
      <c r="H1731" s="264"/>
      <c r="I1731" s="286">
        <f t="shared" ca="1" si="1557"/>
        <v>0.10978092935987448</v>
      </c>
      <c r="J1731" s="286">
        <f t="shared" ca="1" si="1558"/>
        <v>4.0033633402773793E-2</v>
      </c>
      <c r="K1731" s="264">
        <f t="shared" ref="K1731:M1731" ca="1" si="1759">RAND()</f>
        <v>8.2164730162536559E-2</v>
      </c>
      <c r="L1731" s="264">
        <f t="shared" ca="1" si="1759"/>
        <v>0.5959809432773614</v>
      </c>
      <c r="M1731" s="264">
        <f t="shared" ca="1" si="1759"/>
        <v>0.85887833974391903</v>
      </c>
      <c r="N1731" s="287">
        <f t="shared" ca="1" si="1560"/>
        <v>574473.0306424523</v>
      </c>
      <c r="O1731" s="288">
        <f ca="1">(N1731-Assumptions!$C$22)/Assumptions!$C$25</f>
        <v>41.881644077794945</v>
      </c>
      <c r="P1731" s="11"/>
      <c r="Q1731" s="11"/>
      <c r="R1731" s="11"/>
      <c r="S1731" s="11"/>
      <c r="T1731" s="11"/>
    </row>
    <row r="1732" spans="1:20" ht="15.75" customHeight="1" x14ac:dyDescent="0.2">
      <c r="A1732" s="289"/>
      <c r="B1732" s="270"/>
      <c r="C1732" s="270"/>
      <c r="D1732" s="270"/>
      <c r="E1732" s="270"/>
      <c r="F1732" s="270"/>
      <c r="G1732" s="270"/>
      <c r="H1732" s="270"/>
      <c r="I1732" s="290">
        <f t="shared" ca="1" si="1557"/>
        <v>9.2311285856266009E-2</v>
      </c>
      <c r="J1732" s="290">
        <f t="shared" ca="1" si="1558"/>
        <v>2.6979083500668886E-2</v>
      </c>
      <c r="K1732" s="270">
        <f t="shared" ref="K1732:M1732" ca="1" si="1760">RAND()</f>
        <v>0.99584720242174651</v>
      </c>
      <c r="L1732" s="270">
        <f t="shared" ca="1" si="1760"/>
        <v>0.15996982469875531</v>
      </c>
      <c r="M1732" s="270">
        <f t="shared" ca="1" si="1760"/>
        <v>0.57999034162932528</v>
      </c>
      <c r="N1732" s="291">
        <f t="shared" ca="1" si="1560"/>
        <v>2958645.8069662983</v>
      </c>
      <c r="O1732" s="292">
        <f ca="1">(N1732-Assumptions!$C$22)/Assumptions!$C$25</f>
        <v>219.80498559449987</v>
      </c>
      <c r="P1732" s="11"/>
      <c r="Q1732" s="11"/>
      <c r="R1732" s="11"/>
      <c r="S1732" s="11"/>
      <c r="T1732" s="11"/>
    </row>
    <row r="1733" spans="1:20" ht="15.75" customHeight="1" x14ac:dyDescent="0.2">
      <c r="A1733" s="317"/>
      <c r="B1733" s="264"/>
      <c r="C1733" s="264"/>
      <c r="D1733" s="264"/>
      <c r="E1733" s="264"/>
      <c r="F1733" s="264"/>
      <c r="G1733" s="264"/>
      <c r="H1733" s="264"/>
      <c r="I1733" s="286">
        <f t="shared" ca="1" si="1557"/>
        <v>9.7266743036667588E-2</v>
      </c>
      <c r="J1733" s="286">
        <f t="shared" ca="1" si="1558"/>
        <v>3.3075285897987756E-2</v>
      </c>
      <c r="K1733" s="264">
        <f t="shared" ref="K1733:M1733" ca="1" si="1761">RAND()</f>
        <v>0.37326935969742892</v>
      </c>
      <c r="L1733" s="264">
        <f t="shared" ca="1" si="1761"/>
        <v>0.25484494044477346</v>
      </c>
      <c r="M1733" s="264">
        <f t="shared" ca="1" si="1761"/>
        <v>9.0879742455848955E-2</v>
      </c>
      <c r="N1733" s="287">
        <f t="shared" ca="1" si="1560"/>
        <v>1387940.4012694273</v>
      </c>
      <c r="O1733" s="288">
        <f ca="1">(N1733-Assumptions!$C$22)/Assumptions!$C$25</f>
        <v>102.58816427383786</v>
      </c>
      <c r="P1733" s="11"/>
      <c r="Q1733" s="11"/>
      <c r="R1733" s="11"/>
      <c r="S1733" s="11"/>
      <c r="T1733" s="11"/>
    </row>
    <row r="1734" spans="1:20" ht="15.75" customHeight="1" x14ac:dyDescent="0.2">
      <c r="A1734" s="289"/>
      <c r="B1734" s="270"/>
      <c r="C1734" s="270"/>
      <c r="D1734" s="270"/>
      <c r="E1734" s="270"/>
      <c r="F1734" s="270"/>
      <c r="G1734" s="270"/>
      <c r="H1734" s="270"/>
      <c r="I1734" s="290">
        <f t="shared" ca="1" si="1557"/>
        <v>8.4889025170632279E-2</v>
      </c>
      <c r="J1734" s="290">
        <f t="shared" ca="1" si="1558"/>
        <v>4.8408118645254523E-2</v>
      </c>
      <c r="K1734" s="270">
        <f t="shared" ref="K1734:M1734" ca="1" si="1762">RAND()</f>
        <v>0.31774802068439878</v>
      </c>
      <c r="L1734" s="270">
        <f t="shared" ca="1" si="1762"/>
        <v>0.23023032508129626</v>
      </c>
      <c r="M1734" s="270">
        <f t="shared" ca="1" si="1762"/>
        <v>0.80793965071924634</v>
      </c>
      <c r="N1734" s="291">
        <f t="shared" ca="1" si="1560"/>
        <v>2475645.4308752562</v>
      </c>
      <c r="O1734" s="292">
        <f ca="1">(N1734-Assumptions!$C$22)/Assumptions!$C$25</f>
        <v>183.7601814086012</v>
      </c>
      <c r="P1734" s="11"/>
      <c r="Q1734" s="11"/>
      <c r="R1734" s="11"/>
      <c r="S1734" s="11"/>
      <c r="T1734" s="11"/>
    </row>
    <row r="1735" spans="1:20" ht="15.75" customHeight="1" x14ac:dyDescent="0.2">
      <c r="A1735" s="317"/>
      <c r="B1735" s="264"/>
      <c r="C1735" s="264"/>
      <c r="D1735" s="264"/>
      <c r="E1735" s="264"/>
      <c r="F1735" s="264"/>
      <c r="G1735" s="264"/>
      <c r="H1735" s="264"/>
      <c r="I1735" s="286">
        <f t="shared" ca="1" si="1557"/>
        <v>0.10601795357578477</v>
      </c>
      <c r="J1735" s="286">
        <f t="shared" ca="1" si="1558"/>
        <v>3.7929549589979468E-2</v>
      </c>
      <c r="K1735" s="264">
        <f t="shared" ref="K1735:M1735" ca="1" si="1763">RAND()</f>
        <v>0.62155929091032758</v>
      </c>
      <c r="L1735" s="264">
        <f t="shared" ca="1" si="1763"/>
        <v>0.75695121825599554</v>
      </c>
      <c r="M1735" s="264">
        <f t="shared" ca="1" si="1763"/>
        <v>0.84669338600150967</v>
      </c>
      <c r="N1735" s="287">
        <f t="shared" ca="1" si="1560"/>
        <v>1657265.1971016009</v>
      </c>
      <c r="O1735" s="288">
        <f ca="1">(N1735-Assumptions!$C$22)/Assumptions!$C$25</f>
        <v>122.68702963444782</v>
      </c>
      <c r="P1735" s="11"/>
      <c r="Q1735" s="11"/>
      <c r="R1735" s="11"/>
      <c r="S1735" s="11"/>
      <c r="T1735" s="11"/>
    </row>
    <row r="1736" spans="1:20" ht="15.75" customHeight="1" x14ac:dyDescent="0.2">
      <c r="A1736" s="289"/>
      <c r="B1736" s="270"/>
      <c r="C1736" s="270"/>
      <c r="D1736" s="270"/>
      <c r="E1736" s="270"/>
      <c r="F1736" s="270"/>
      <c r="G1736" s="270"/>
      <c r="H1736" s="270"/>
      <c r="I1736" s="290">
        <f t="shared" ca="1" si="1557"/>
        <v>7.1576452287448231E-2</v>
      </c>
      <c r="J1736" s="290">
        <f t="shared" ca="1" si="1558"/>
        <v>3.1600496282773394E-2</v>
      </c>
      <c r="K1736" s="270">
        <f t="shared" ref="K1736:M1736" ca="1" si="1764">RAND()</f>
        <v>0.53276218557967414</v>
      </c>
      <c r="L1736" s="270">
        <f t="shared" ca="1" si="1764"/>
        <v>0.50293577842774218</v>
      </c>
      <c r="M1736" s="270">
        <f t="shared" ca="1" si="1764"/>
        <v>0.71824624478991439</v>
      </c>
      <c r="N1736" s="291">
        <f t="shared" ca="1" si="1560"/>
        <v>2822710.2871204214</v>
      </c>
      <c r="O1736" s="292">
        <f ca="1">(N1736-Assumptions!$C$22)/Assumptions!$C$25</f>
        <v>209.66054381495681</v>
      </c>
      <c r="P1736" s="11"/>
      <c r="Q1736" s="11"/>
      <c r="R1736" s="11"/>
      <c r="S1736" s="11"/>
      <c r="T1736" s="11"/>
    </row>
    <row r="1737" spans="1:20" ht="15.75" customHeight="1" x14ac:dyDescent="0.2">
      <c r="A1737" s="317"/>
      <c r="B1737" s="264"/>
      <c r="C1737" s="264"/>
      <c r="D1737" s="264"/>
      <c r="E1737" s="264"/>
      <c r="F1737" s="264"/>
      <c r="G1737" s="264"/>
      <c r="H1737" s="264"/>
      <c r="I1737" s="286">
        <f t="shared" ca="1" si="1557"/>
        <v>0.1043705901065482</v>
      </c>
      <c r="J1737" s="286">
        <f t="shared" ca="1" si="1558"/>
        <v>3.2373458818576159E-2</v>
      </c>
      <c r="K1737" s="264">
        <f t="shared" ref="K1737:M1737" ca="1" si="1765">RAND()</f>
        <v>0.99458814972803156</v>
      </c>
      <c r="L1737" s="264">
        <f t="shared" ca="1" si="1765"/>
        <v>0.76212140789083038</v>
      </c>
      <c r="M1737" s="264">
        <f t="shared" ca="1" si="1765"/>
        <v>0.30790336893658476</v>
      </c>
      <c r="N1737" s="287">
        <f t="shared" ca="1" si="1560"/>
        <v>2997641.6476116874</v>
      </c>
      <c r="O1737" s="288">
        <f ca="1">(N1737-Assumptions!$C$22)/Assumptions!$C$25</f>
        <v>222.71512295609608</v>
      </c>
      <c r="P1737" s="11"/>
      <c r="Q1737" s="11"/>
      <c r="R1737" s="11"/>
      <c r="S1737" s="11"/>
      <c r="T1737" s="11"/>
    </row>
    <row r="1738" spans="1:20" ht="15.75" customHeight="1" x14ac:dyDescent="0.2">
      <c r="A1738" s="289"/>
      <c r="B1738" s="270"/>
      <c r="C1738" s="270"/>
      <c r="D1738" s="270"/>
      <c r="E1738" s="270"/>
      <c r="F1738" s="270"/>
      <c r="G1738" s="270"/>
      <c r="H1738" s="270"/>
      <c r="I1738" s="290">
        <f t="shared" ca="1" si="1557"/>
        <v>8.6803059894670243E-2</v>
      </c>
      <c r="J1738" s="290">
        <f t="shared" ca="1" si="1558"/>
        <v>4.5421823959209837E-2</v>
      </c>
      <c r="K1738" s="270">
        <f t="shared" ref="K1738:M1738" ca="1" si="1766">RAND()</f>
        <v>0.26625265397131137</v>
      </c>
      <c r="L1738" s="270">
        <f t="shared" ca="1" si="1766"/>
        <v>0.72413153837638922</v>
      </c>
      <c r="M1738" s="270">
        <f t="shared" ca="1" si="1766"/>
        <v>0.18866081650334932</v>
      </c>
      <c r="N1738" s="291">
        <f t="shared" ca="1" si="1560"/>
        <v>2697373.9897799622</v>
      </c>
      <c r="O1738" s="292">
        <f ca="1">(N1738-Assumptions!$C$22)/Assumptions!$C$25</f>
        <v>200.30708878954943</v>
      </c>
      <c r="P1738" s="11"/>
      <c r="Q1738" s="11"/>
      <c r="R1738" s="11"/>
      <c r="S1738" s="11"/>
      <c r="T1738" s="11"/>
    </row>
    <row r="1739" spans="1:20" ht="15.75" customHeight="1" x14ac:dyDescent="0.2">
      <c r="A1739" s="317"/>
      <c r="B1739" s="264"/>
      <c r="C1739" s="264"/>
      <c r="D1739" s="264"/>
      <c r="E1739" s="264"/>
      <c r="F1739" s="264"/>
      <c r="G1739" s="264"/>
      <c r="H1739" s="264"/>
      <c r="I1739" s="286">
        <f t="shared" ca="1" si="1557"/>
        <v>0.11758124867129928</v>
      </c>
      <c r="J1739" s="286">
        <f t="shared" ca="1" si="1558"/>
        <v>2.2200359622741802E-2</v>
      </c>
      <c r="K1739" s="264">
        <f t="shared" ref="K1739:M1739" ca="1" si="1767">RAND()</f>
        <v>0.69339185148971938</v>
      </c>
      <c r="L1739" s="264">
        <f t="shared" ca="1" si="1767"/>
        <v>0.99462087562207713</v>
      </c>
      <c r="M1739" s="264">
        <f t="shared" ca="1" si="1767"/>
        <v>0.21078765414703993</v>
      </c>
      <c r="N1739" s="287">
        <f t="shared" ca="1" si="1560"/>
        <v>1480639.8530632486</v>
      </c>
      <c r="O1739" s="288">
        <f ca="1">(N1739-Assumptions!$C$22)/Assumptions!$C$25</f>
        <v>109.5060338106902</v>
      </c>
      <c r="P1739" s="11"/>
      <c r="Q1739" s="11"/>
      <c r="R1739" s="11"/>
      <c r="S1739" s="11"/>
      <c r="T1739" s="11"/>
    </row>
    <row r="1740" spans="1:20" ht="15.75" customHeight="1" x14ac:dyDescent="0.2">
      <c r="A1740" s="289"/>
      <c r="B1740" s="270"/>
      <c r="C1740" s="270"/>
      <c r="D1740" s="270"/>
      <c r="E1740" s="270"/>
      <c r="F1740" s="270"/>
      <c r="G1740" s="270"/>
      <c r="H1740" s="270"/>
      <c r="I1740" s="290">
        <f t="shared" ca="1" si="1557"/>
        <v>9.1759777594886946E-2</v>
      </c>
      <c r="J1740" s="290">
        <f t="shared" ca="1" si="1558"/>
        <v>4.0765099364952179E-2</v>
      </c>
      <c r="K1740" s="270">
        <f t="shared" ref="K1740:M1740" ca="1" si="1768">RAND()</f>
        <v>0.99369172112873927</v>
      </c>
      <c r="L1740" s="270">
        <f t="shared" ca="1" si="1768"/>
        <v>0.64504510515134905</v>
      </c>
      <c r="M1740" s="270">
        <f t="shared" ca="1" si="1768"/>
        <v>0.88271181438097557</v>
      </c>
      <c r="N1740" s="291">
        <f t="shared" ca="1" si="1560"/>
        <v>4256159.2614304321</v>
      </c>
      <c r="O1740" s="292">
        <f ca="1">(N1740-Assumptions!$C$22)/Assumptions!$C$25</f>
        <v>316.63434786794267</v>
      </c>
      <c r="P1740" s="11"/>
      <c r="Q1740" s="11"/>
      <c r="R1740" s="11"/>
      <c r="S1740" s="11"/>
      <c r="T1740" s="11"/>
    </row>
    <row r="1741" spans="1:20" ht="15.75" customHeight="1" x14ac:dyDescent="0.2">
      <c r="A1741" s="317"/>
      <c r="B1741" s="264"/>
      <c r="C1741" s="264"/>
      <c r="D1741" s="264"/>
      <c r="E1741" s="264"/>
      <c r="F1741" s="264"/>
      <c r="G1741" s="264"/>
      <c r="H1741" s="264"/>
      <c r="I1741" s="286">
        <f t="shared" ca="1" si="1557"/>
        <v>9.1587090603339583E-2</v>
      </c>
      <c r="J1741" s="286">
        <f t="shared" ca="1" si="1558"/>
        <v>3.1573633099886984E-2</v>
      </c>
      <c r="K1741" s="264">
        <f t="shared" ref="K1741:M1741" ca="1" si="1769">RAND()</f>
        <v>0.89125264614981747</v>
      </c>
      <c r="L1741" s="264">
        <f t="shared" ca="1" si="1769"/>
        <v>0.46804131895787315</v>
      </c>
      <c r="M1741" s="264">
        <f t="shared" ca="1" si="1769"/>
        <v>0.26561999708224915</v>
      </c>
      <c r="N1741" s="287">
        <f t="shared" ca="1" si="1560"/>
        <v>3596220.0518937805</v>
      </c>
      <c r="O1741" s="288">
        <f ca="1">(N1741-Assumptions!$C$22)/Assumptions!$C$25</f>
        <v>267.38515312640152</v>
      </c>
      <c r="P1741" s="11"/>
      <c r="Q1741" s="11"/>
      <c r="R1741" s="11"/>
      <c r="S1741" s="11"/>
      <c r="T1741" s="11"/>
    </row>
    <row r="1742" spans="1:20" ht="15.75" customHeight="1" x14ac:dyDescent="0.2">
      <c r="A1742" s="289"/>
      <c r="B1742" s="270"/>
      <c r="C1742" s="270"/>
      <c r="D1742" s="270"/>
      <c r="E1742" s="270"/>
      <c r="F1742" s="270"/>
      <c r="G1742" s="270"/>
      <c r="H1742" s="270"/>
      <c r="I1742" s="290">
        <f t="shared" ca="1" si="1557"/>
        <v>8.2260106318864337E-2</v>
      </c>
      <c r="J1742" s="290">
        <f t="shared" ca="1" si="1558"/>
        <v>4.4793506599886346E-2</v>
      </c>
      <c r="K1742" s="270">
        <f t="shared" ref="K1742:M1742" ca="1" si="1770">RAND()</f>
        <v>0.29053108295354091</v>
      </c>
      <c r="L1742" s="270">
        <f t="shared" ca="1" si="1770"/>
        <v>0.29665968036386769</v>
      </c>
      <c r="M1742" s="270">
        <f t="shared" ca="1" si="1770"/>
        <v>0.67052089736372167</v>
      </c>
      <c r="N1742" s="291">
        <f t="shared" ca="1" si="1560"/>
        <v>2410514.7045941302</v>
      </c>
      <c r="O1742" s="292">
        <f ca="1">(N1742-Assumptions!$C$22)/Assumptions!$C$25</f>
        <v>178.89967944732314</v>
      </c>
      <c r="P1742" s="11"/>
      <c r="Q1742" s="11"/>
      <c r="R1742" s="11"/>
      <c r="S1742" s="11"/>
      <c r="T1742" s="11"/>
    </row>
    <row r="1743" spans="1:20" ht="15.75" customHeight="1" x14ac:dyDescent="0.2">
      <c r="A1743" s="317"/>
      <c r="B1743" s="264"/>
      <c r="C1743" s="264"/>
      <c r="D1743" s="264"/>
      <c r="E1743" s="264"/>
      <c r="F1743" s="264"/>
      <c r="G1743" s="264"/>
      <c r="H1743" s="264"/>
      <c r="I1743" s="286">
        <f t="shared" ca="1" si="1557"/>
        <v>8.1688201194841256E-2</v>
      </c>
      <c r="J1743" s="286">
        <f t="shared" ca="1" si="1558"/>
        <v>5.5E-2</v>
      </c>
      <c r="K1743" s="264">
        <f t="shared" ref="K1743:M1743" ca="1" si="1771">RAND()</f>
        <v>0.56397689317989386</v>
      </c>
      <c r="L1743" s="264">
        <f t="shared" ca="1" si="1771"/>
        <v>0.14667793983261401</v>
      </c>
      <c r="M1743" s="264">
        <f t="shared" ca="1" si="1771"/>
        <v>0.74642712427521107</v>
      </c>
      <c r="N1743" s="287">
        <f t="shared" ca="1" si="1560"/>
        <v>3384034.3489015708</v>
      </c>
      <c r="O1743" s="288">
        <f ca="1">(N1743-Assumptions!$C$22)/Assumptions!$C$25</f>
        <v>251.55039917175901</v>
      </c>
      <c r="P1743" s="11"/>
      <c r="Q1743" s="11"/>
      <c r="R1743" s="11"/>
      <c r="S1743" s="11"/>
      <c r="T1743" s="11"/>
    </row>
    <row r="1744" spans="1:20" ht="15.75" customHeight="1" x14ac:dyDescent="0.2">
      <c r="A1744" s="289"/>
      <c r="B1744" s="270"/>
      <c r="C1744" s="270"/>
      <c r="D1744" s="270"/>
      <c r="E1744" s="270"/>
      <c r="F1744" s="270"/>
      <c r="G1744" s="270"/>
      <c r="H1744" s="270"/>
      <c r="I1744" s="290">
        <f t="shared" ca="1" si="1557"/>
        <v>0.11394899294456835</v>
      </c>
      <c r="J1744" s="290">
        <f t="shared" ca="1" si="1558"/>
        <v>4.6815689347110778E-2</v>
      </c>
      <c r="K1744" s="270">
        <f t="shared" ref="K1744:M1744" ca="1" si="1772">RAND()</f>
        <v>0.17378113801085582</v>
      </c>
      <c r="L1744" s="270">
        <f t="shared" ca="1" si="1772"/>
        <v>0.13928959103300864</v>
      </c>
      <c r="M1744" s="270">
        <f t="shared" ca="1" si="1772"/>
        <v>5.0137423575590034E-2</v>
      </c>
      <c r="N1744" s="291">
        <f t="shared" ca="1" si="1560"/>
        <v>243118.00760940459</v>
      </c>
      <c r="O1744" s="292">
        <f ca="1">(N1744-Assumptions!$C$22)/Assumptions!$C$25</f>
        <v>17.153657284283923</v>
      </c>
      <c r="P1744" s="11"/>
      <c r="Q1744" s="11"/>
      <c r="R1744" s="11"/>
      <c r="S1744" s="11"/>
      <c r="T1744" s="11"/>
    </row>
    <row r="1745" spans="1:20" ht="15.75" customHeight="1" x14ac:dyDescent="0.2">
      <c r="A1745" s="317"/>
      <c r="B1745" s="264"/>
      <c r="C1745" s="264"/>
      <c r="D1745" s="264"/>
      <c r="E1745" s="264"/>
      <c r="F1745" s="264"/>
      <c r="G1745" s="264"/>
      <c r="H1745" s="264"/>
      <c r="I1745" s="286">
        <f t="shared" ca="1" si="1557"/>
        <v>8.3109522019104848E-2</v>
      </c>
      <c r="J1745" s="286">
        <f t="shared" ca="1" si="1558"/>
        <v>2.1739787994872087E-2</v>
      </c>
      <c r="K1745" s="264">
        <f t="shared" ref="K1745:M1745" ca="1" si="1773">RAND()</f>
        <v>0.31596841168649659</v>
      </c>
      <c r="L1745" s="264">
        <f t="shared" ca="1" si="1773"/>
        <v>0.466508037962586</v>
      </c>
      <c r="M1745" s="264">
        <f t="shared" ca="1" si="1773"/>
        <v>0.54978119592531149</v>
      </c>
      <c r="N1745" s="287">
        <f t="shared" ca="1" si="1560"/>
        <v>1818822.7674766146</v>
      </c>
      <c r="O1745" s="288">
        <f ca="1">(N1745-Assumptions!$C$22)/Assumptions!$C$25</f>
        <v>134.74356473706078</v>
      </c>
      <c r="P1745" s="11"/>
      <c r="Q1745" s="11"/>
      <c r="R1745" s="11"/>
      <c r="S1745" s="11"/>
      <c r="T1745" s="11"/>
    </row>
    <row r="1746" spans="1:20" ht="15.75" customHeight="1" x14ac:dyDescent="0.2">
      <c r="A1746" s="289"/>
      <c r="B1746" s="270"/>
      <c r="C1746" s="270"/>
      <c r="D1746" s="270"/>
      <c r="E1746" s="270"/>
      <c r="F1746" s="270"/>
      <c r="G1746" s="270"/>
      <c r="H1746" s="270"/>
      <c r="I1746" s="290">
        <f t="shared" ca="1" si="1557"/>
        <v>7.2189757076891264E-2</v>
      </c>
      <c r="J1746" s="290">
        <f t="shared" ca="1" si="1558"/>
        <v>2.6233546652768162E-2</v>
      </c>
      <c r="K1746" s="270">
        <f t="shared" ref="K1746:M1746" ca="1" si="1774">RAND()</f>
        <v>0.19581427022402687</v>
      </c>
      <c r="L1746" s="270">
        <f t="shared" ca="1" si="1774"/>
        <v>0.19868226280182755</v>
      </c>
      <c r="M1746" s="270">
        <f t="shared" ca="1" si="1774"/>
        <v>0.82173889378415876</v>
      </c>
      <c r="N1746" s="291">
        <f t="shared" ca="1" si="1560"/>
        <v>381693.521453931</v>
      </c>
      <c r="O1746" s="292">
        <f ca="1">(N1746-Assumptions!$C$22)/Assumptions!$C$25</f>
        <v>27.495113541338135</v>
      </c>
      <c r="P1746" s="11"/>
      <c r="Q1746" s="11"/>
      <c r="R1746" s="11"/>
      <c r="S1746" s="11"/>
      <c r="T1746" s="11"/>
    </row>
    <row r="1747" spans="1:20" ht="15.75" customHeight="1" x14ac:dyDescent="0.2">
      <c r="A1747" s="317"/>
      <c r="B1747" s="264"/>
      <c r="C1747" s="264"/>
      <c r="D1747" s="264"/>
      <c r="E1747" s="264"/>
      <c r="F1747" s="264"/>
      <c r="G1747" s="264"/>
      <c r="H1747" s="264"/>
      <c r="I1747" s="286">
        <f t="shared" ca="1" si="1557"/>
        <v>9.0042603550591016E-2</v>
      </c>
      <c r="J1747" s="286">
        <f t="shared" ca="1" si="1558"/>
        <v>2.7207176529628875E-2</v>
      </c>
      <c r="K1747" s="264">
        <f t="shared" ref="K1747:M1747" ca="1" si="1775">RAND()</f>
        <v>0.19840578666239217</v>
      </c>
      <c r="L1747" s="264">
        <f t="shared" ca="1" si="1775"/>
        <v>0.45225735860053873</v>
      </c>
      <c r="M1747" s="264">
        <f t="shared" ca="1" si="1775"/>
        <v>3.5405959652945462E-2</v>
      </c>
      <c r="N1747" s="287">
        <f t="shared" ca="1" si="1560"/>
        <v>618251.0337682846</v>
      </c>
      <c r="O1747" s="288">
        <f ca="1">(N1747-Assumptions!$C$22)/Assumptions!$C$25</f>
        <v>45.148659236439151</v>
      </c>
      <c r="P1747" s="11"/>
      <c r="Q1747" s="11"/>
      <c r="R1747" s="11"/>
      <c r="S1747" s="11"/>
      <c r="T1747" s="11"/>
    </row>
    <row r="1748" spans="1:20" ht="15.75" customHeight="1" x14ac:dyDescent="0.2">
      <c r="A1748" s="289"/>
      <c r="B1748" s="270"/>
      <c r="C1748" s="270"/>
      <c r="D1748" s="270"/>
      <c r="E1748" s="270"/>
      <c r="F1748" s="270"/>
      <c r="G1748" s="270"/>
      <c r="H1748" s="270"/>
      <c r="I1748" s="290">
        <f t="shared" ca="1" si="1557"/>
        <v>0.10515429018407879</v>
      </c>
      <c r="J1748" s="290">
        <f t="shared" ca="1" si="1558"/>
        <v>5.1595050883242705E-2</v>
      </c>
      <c r="K1748" s="270">
        <f t="shared" ref="K1748:M1748" ca="1" si="1776">RAND()</f>
        <v>2.658544065848667E-2</v>
      </c>
      <c r="L1748" s="270">
        <f t="shared" ca="1" si="1776"/>
        <v>0.64735530211743808</v>
      </c>
      <c r="M1748" s="270">
        <f t="shared" ca="1" si="1776"/>
        <v>0.23593080278248246</v>
      </c>
      <c r="N1748" s="291">
        <f t="shared" ca="1" si="1560"/>
        <v>725328.96695519367</v>
      </c>
      <c r="O1748" s="292">
        <f ca="1">(N1748-Assumptions!$C$22)/Assumptions!$C$25</f>
        <v>53.139549772775645</v>
      </c>
      <c r="P1748" s="11"/>
      <c r="Q1748" s="11"/>
      <c r="R1748" s="11"/>
      <c r="S1748" s="11"/>
      <c r="T1748" s="11"/>
    </row>
    <row r="1749" spans="1:20" ht="15.75" customHeight="1" x14ac:dyDescent="0.2">
      <c r="A1749" s="317"/>
      <c r="B1749" s="264"/>
      <c r="C1749" s="264"/>
      <c r="D1749" s="264"/>
      <c r="E1749" s="264"/>
      <c r="F1749" s="264"/>
      <c r="G1749" s="264"/>
      <c r="H1749" s="264"/>
      <c r="I1749" s="286">
        <f t="shared" ca="1" si="1557"/>
        <v>9.4891487238157213E-2</v>
      </c>
      <c r="J1749" s="286">
        <f t="shared" ca="1" si="1558"/>
        <v>3.099568457718295E-2</v>
      </c>
      <c r="K1749" s="264">
        <f t="shared" ref="K1749:M1749" ca="1" si="1777">RAND()</f>
        <v>0.19598991290233503</v>
      </c>
      <c r="L1749" s="264">
        <f t="shared" ca="1" si="1777"/>
        <v>0.16815542653412996</v>
      </c>
      <c r="M1749" s="264">
        <f t="shared" ca="1" si="1777"/>
        <v>0.12794211267126776</v>
      </c>
      <c r="N1749" s="287">
        <f t="shared" ca="1" si="1560"/>
        <v>255436.41890611622</v>
      </c>
      <c r="O1749" s="288">
        <f ca="1">(N1749-Assumptions!$C$22)/Assumptions!$C$25</f>
        <v>18.072941709411658</v>
      </c>
      <c r="P1749" s="11"/>
      <c r="Q1749" s="11"/>
      <c r="R1749" s="11"/>
      <c r="S1749" s="11"/>
      <c r="T1749" s="11"/>
    </row>
    <row r="1750" spans="1:20" ht="15.75" customHeight="1" x14ac:dyDescent="0.2">
      <c r="A1750" s="289"/>
      <c r="B1750" s="270"/>
      <c r="C1750" s="270"/>
      <c r="D1750" s="270"/>
      <c r="E1750" s="270"/>
      <c r="F1750" s="270"/>
      <c r="G1750" s="270"/>
      <c r="H1750" s="270"/>
      <c r="I1750" s="290">
        <f t="shared" ca="1" si="1557"/>
        <v>0.1338251948412196</v>
      </c>
      <c r="J1750" s="290">
        <f t="shared" ca="1" si="1558"/>
        <v>4.8923366616664757E-2</v>
      </c>
      <c r="K1750" s="270">
        <f t="shared" ref="K1750:M1750" ca="1" si="1778">RAND()</f>
        <v>0.93941390722584273</v>
      </c>
      <c r="L1750" s="270">
        <f t="shared" ca="1" si="1778"/>
        <v>0.66739612937579618</v>
      </c>
      <c r="M1750" s="270">
        <f t="shared" ca="1" si="1778"/>
        <v>0.35426559707877969</v>
      </c>
      <c r="N1750" s="291">
        <f t="shared" ca="1" si="1560"/>
        <v>2542013.5675591109</v>
      </c>
      <c r="O1750" s="292">
        <f ca="1">(N1750-Assumptions!$C$22)/Assumptions!$C$25</f>
        <v>188.7130274297844</v>
      </c>
      <c r="P1750" s="11"/>
      <c r="Q1750" s="11"/>
      <c r="R1750" s="11"/>
      <c r="S1750" s="11"/>
      <c r="T1750" s="11"/>
    </row>
    <row r="1751" spans="1:20" ht="15.75" customHeight="1" x14ac:dyDescent="0.2">
      <c r="A1751" s="317"/>
      <c r="B1751" s="264"/>
      <c r="C1751" s="264"/>
      <c r="D1751" s="264"/>
      <c r="E1751" s="264"/>
      <c r="F1751" s="264"/>
      <c r="G1751" s="264"/>
      <c r="H1751" s="264"/>
      <c r="I1751" s="286">
        <f t="shared" ca="1" si="1557"/>
        <v>9.0456156206373553E-2</v>
      </c>
      <c r="J1751" s="286">
        <f t="shared" ca="1" si="1558"/>
        <v>3.6486819929975968E-2</v>
      </c>
      <c r="K1751" s="264">
        <f t="shared" ref="K1751:M1751" ca="1" si="1779">RAND()</f>
        <v>0.43982201882178773</v>
      </c>
      <c r="L1751" s="264">
        <f t="shared" ca="1" si="1779"/>
        <v>0.86079620494330311</v>
      </c>
      <c r="M1751" s="264">
        <f t="shared" ca="1" si="1779"/>
        <v>0.9992163822507264</v>
      </c>
      <c r="N1751" s="287">
        <f t="shared" ca="1" si="1560"/>
        <v>2686004.7768113981</v>
      </c>
      <c r="O1751" s="288">
        <f ca="1">(N1751-Assumptions!$C$22)/Assumptions!$C$25</f>
        <v>199.45864006055209</v>
      </c>
      <c r="P1751" s="11"/>
      <c r="Q1751" s="11"/>
      <c r="R1751" s="11"/>
      <c r="S1751" s="11"/>
      <c r="T1751" s="11"/>
    </row>
    <row r="1752" spans="1:20" ht="15.75" customHeight="1" x14ac:dyDescent="0.2">
      <c r="A1752" s="289"/>
      <c r="B1752" s="270"/>
      <c r="C1752" s="270"/>
      <c r="D1752" s="270"/>
      <c r="E1752" s="270"/>
      <c r="F1752" s="270"/>
      <c r="G1752" s="270"/>
      <c r="H1752" s="270"/>
      <c r="I1752" s="290">
        <f t="shared" ca="1" si="1557"/>
        <v>8.8167890231419882E-2</v>
      </c>
      <c r="J1752" s="290">
        <f t="shared" ca="1" si="1558"/>
        <v>0.02</v>
      </c>
      <c r="K1752" s="270">
        <f t="shared" ref="K1752:M1752" ca="1" si="1780">RAND()</f>
        <v>0.81995782940060147</v>
      </c>
      <c r="L1752" s="270">
        <f t="shared" ca="1" si="1780"/>
        <v>0.40578474824464938</v>
      </c>
      <c r="M1752" s="270">
        <f t="shared" ca="1" si="1780"/>
        <v>0.48378976597555601</v>
      </c>
      <c r="N1752" s="291">
        <f t="shared" ca="1" si="1560"/>
        <v>3166030.2016786663</v>
      </c>
      <c r="O1752" s="292">
        <f ca="1">(N1752-Assumptions!$C$22)/Assumptions!$C$25</f>
        <v>235.28143296109451</v>
      </c>
      <c r="P1752" s="11"/>
      <c r="Q1752" s="11"/>
      <c r="R1752" s="11"/>
      <c r="S1752" s="11"/>
      <c r="T1752" s="11"/>
    </row>
    <row r="1753" spans="1:20" ht="15.75" customHeight="1" x14ac:dyDescent="0.2">
      <c r="A1753" s="317"/>
      <c r="B1753" s="264"/>
      <c r="C1753" s="264"/>
      <c r="D1753" s="264"/>
      <c r="E1753" s="264"/>
      <c r="F1753" s="264"/>
      <c r="G1753" s="264"/>
      <c r="H1753" s="264"/>
      <c r="I1753" s="286">
        <f t="shared" ca="1" si="1557"/>
        <v>8.7508401010144773E-2</v>
      </c>
      <c r="J1753" s="286">
        <f t="shared" ca="1" si="1558"/>
        <v>4.4616224353520667E-2</v>
      </c>
      <c r="K1753" s="264">
        <f t="shared" ref="K1753:M1753" ca="1" si="1781">RAND()</f>
        <v>0.73138578563202195</v>
      </c>
      <c r="L1753" s="264">
        <f t="shared" ca="1" si="1781"/>
        <v>0.50821739757793893</v>
      </c>
      <c r="M1753" s="264">
        <f t="shared" ca="1" si="1781"/>
        <v>0.20173935999497161</v>
      </c>
      <c r="N1753" s="287">
        <f t="shared" ca="1" si="1560"/>
        <v>2602354.9788774946</v>
      </c>
      <c r="O1753" s="288">
        <f ca="1">(N1753-Assumptions!$C$22)/Assumptions!$C$25</f>
        <v>193.2161178266787</v>
      </c>
      <c r="P1753" s="11"/>
      <c r="Q1753" s="11"/>
      <c r="R1753" s="11"/>
      <c r="S1753" s="11"/>
      <c r="T1753" s="11"/>
    </row>
    <row r="1754" spans="1:20" ht="15.75" customHeight="1" x14ac:dyDescent="0.2">
      <c r="A1754" s="289"/>
      <c r="B1754" s="270"/>
      <c r="C1754" s="270"/>
      <c r="D1754" s="270"/>
      <c r="E1754" s="270"/>
      <c r="F1754" s="270"/>
      <c r="G1754" s="270"/>
      <c r="H1754" s="270"/>
      <c r="I1754" s="290">
        <f t="shared" ca="1" si="1557"/>
        <v>9.5572918512405389E-2</v>
      </c>
      <c r="J1754" s="290">
        <f t="shared" ca="1" si="1558"/>
        <v>4.3195536510735759E-2</v>
      </c>
      <c r="K1754" s="270">
        <f t="shared" ref="K1754:M1754" ca="1" si="1782">RAND()</f>
        <v>0.94033529432508467</v>
      </c>
      <c r="L1754" s="270">
        <f t="shared" ca="1" si="1782"/>
        <v>0.22968474320519694</v>
      </c>
      <c r="M1754" s="270">
        <f t="shared" ca="1" si="1782"/>
        <v>0.87931467935341334</v>
      </c>
      <c r="N1754" s="291">
        <f t="shared" ca="1" si="1560"/>
        <v>3713715.9571601134</v>
      </c>
      <c r="O1754" s="292">
        <f ca="1">(N1754-Assumptions!$C$22)/Assumptions!$C$25</f>
        <v>276.15350426568011</v>
      </c>
      <c r="P1754" s="11"/>
      <c r="Q1754" s="11"/>
      <c r="R1754" s="11"/>
      <c r="S1754" s="11"/>
      <c r="T1754" s="11"/>
    </row>
    <row r="1755" spans="1:20" ht="15.75" customHeight="1" x14ac:dyDescent="0.2">
      <c r="A1755" s="317"/>
      <c r="B1755" s="264"/>
      <c r="C1755" s="264"/>
      <c r="D1755" s="264"/>
      <c r="E1755" s="264"/>
      <c r="F1755" s="264"/>
      <c r="G1755" s="264"/>
      <c r="H1755" s="264"/>
      <c r="I1755" s="286">
        <f t="shared" ca="1" si="1557"/>
        <v>9.677959197695081E-2</v>
      </c>
      <c r="J1755" s="286">
        <f t="shared" ca="1" si="1558"/>
        <v>3.3144525961589233E-2</v>
      </c>
      <c r="K1755" s="264">
        <f t="shared" ref="K1755:M1755" ca="1" si="1783">RAND()</f>
        <v>0.41682277039788851</v>
      </c>
      <c r="L1755" s="264">
        <f t="shared" ca="1" si="1783"/>
        <v>9.8448425808484563E-2</v>
      </c>
      <c r="M1755" s="264">
        <f t="shared" ca="1" si="1783"/>
        <v>0.35507060504241195</v>
      </c>
      <c r="N1755" s="287">
        <f t="shared" ca="1" si="1560"/>
        <v>1400075.8128799794</v>
      </c>
      <c r="O1755" s="288">
        <f ca="1">(N1755-Assumptions!$C$22)/Assumptions!$C$25</f>
        <v>103.49379200596861</v>
      </c>
      <c r="P1755" s="11"/>
      <c r="Q1755" s="11"/>
      <c r="R1755" s="11"/>
      <c r="S1755" s="11"/>
      <c r="T1755" s="11"/>
    </row>
    <row r="1756" spans="1:20" ht="15.75" customHeight="1" x14ac:dyDescent="0.2">
      <c r="A1756" s="289"/>
      <c r="B1756" s="270"/>
      <c r="C1756" s="270"/>
      <c r="D1756" s="270"/>
      <c r="E1756" s="270"/>
      <c r="F1756" s="270"/>
      <c r="G1756" s="270"/>
      <c r="H1756" s="270"/>
      <c r="I1756" s="290">
        <f t="shared" ca="1" si="1557"/>
        <v>9.1985081829611626E-2</v>
      </c>
      <c r="J1756" s="290">
        <f t="shared" ca="1" si="1558"/>
        <v>5.3563205751008792E-2</v>
      </c>
      <c r="K1756" s="270">
        <f t="shared" ref="K1756:M1756" ca="1" si="1784">RAND()</f>
        <v>0.95784901708120507</v>
      </c>
      <c r="L1756" s="270">
        <f t="shared" ca="1" si="1784"/>
        <v>0.91161799025707946</v>
      </c>
      <c r="M1756" s="270">
        <f t="shared" ca="1" si="1784"/>
        <v>0.64439005621864143</v>
      </c>
      <c r="N1756" s="291">
        <f t="shared" ca="1" si="1560"/>
        <v>6419404.0810515778</v>
      </c>
      <c r="O1756" s="292">
        <f ca="1">(N1756-Assumptions!$C$22)/Assumptions!$C$25</f>
        <v>478.07052843668492</v>
      </c>
      <c r="P1756" s="11"/>
      <c r="Q1756" s="11"/>
      <c r="R1756" s="11"/>
      <c r="S1756" s="11"/>
      <c r="T1756" s="11"/>
    </row>
    <row r="1757" spans="1:20" ht="15.75" customHeight="1" x14ac:dyDescent="0.2">
      <c r="A1757" s="317"/>
      <c r="B1757" s="264"/>
      <c r="C1757" s="264"/>
      <c r="D1757" s="264"/>
      <c r="E1757" s="264"/>
      <c r="F1757" s="264"/>
      <c r="G1757" s="264"/>
      <c r="H1757" s="264"/>
      <c r="I1757" s="286">
        <f t="shared" ca="1" si="1557"/>
        <v>0.10223156665949955</v>
      </c>
      <c r="J1757" s="286">
        <f t="shared" ca="1" si="1558"/>
        <v>5.2370583827606988E-2</v>
      </c>
      <c r="K1757" s="264">
        <f t="shared" ref="K1757:M1757" ca="1" si="1785">RAND()</f>
        <v>0.96094664913108474</v>
      </c>
      <c r="L1757" s="264">
        <f t="shared" ca="1" si="1785"/>
        <v>3.1128586143114201E-2</v>
      </c>
      <c r="M1757" s="264">
        <f t="shared" ca="1" si="1785"/>
        <v>0.97310382785717353</v>
      </c>
      <c r="N1757" s="287">
        <f t="shared" ca="1" si="1560"/>
        <v>3951626.8004063517</v>
      </c>
      <c r="O1757" s="288">
        <f ca="1">(N1757-Assumptions!$C$22)/Assumptions!$C$25</f>
        <v>293.90804480644414</v>
      </c>
      <c r="P1757" s="11"/>
      <c r="Q1757" s="11"/>
      <c r="R1757" s="11"/>
      <c r="S1757" s="11"/>
      <c r="T1757" s="11"/>
    </row>
    <row r="1758" spans="1:20" ht="15.75" customHeight="1" x14ac:dyDescent="0.2">
      <c r="A1758" s="289"/>
      <c r="B1758" s="270"/>
      <c r="C1758" s="270"/>
      <c r="D1758" s="270"/>
      <c r="E1758" s="270"/>
      <c r="F1758" s="270"/>
      <c r="G1758" s="270"/>
      <c r="H1758" s="270"/>
      <c r="I1758" s="290">
        <f t="shared" ca="1" si="1557"/>
        <v>8.5265512159643495E-2</v>
      </c>
      <c r="J1758" s="290">
        <f t="shared" ca="1" si="1558"/>
        <v>4.8557878729551349E-2</v>
      </c>
      <c r="K1758" s="270">
        <f t="shared" ref="K1758:M1758" ca="1" si="1786">RAND()</f>
        <v>0.47088722479805023</v>
      </c>
      <c r="L1758" s="270">
        <f t="shared" ca="1" si="1786"/>
        <v>1.8196758124490287E-2</v>
      </c>
      <c r="M1758" s="270">
        <f t="shared" ca="1" si="1786"/>
        <v>0.45574474413711852</v>
      </c>
      <c r="N1758" s="291">
        <f t="shared" ca="1" si="1560"/>
        <v>2427122.3299863073</v>
      </c>
      <c r="O1758" s="292">
        <f ca="1">(N1758-Assumptions!$C$22)/Assumptions!$C$25</f>
        <v>180.1390544765901</v>
      </c>
      <c r="P1758" s="11"/>
      <c r="Q1758" s="11"/>
      <c r="R1758" s="11"/>
      <c r="S1758" s="11"/>
      <c r="T1758" s="11"/>
    </row>
    <row r="1759" spans="1:20" ht="15.75" customHeight="1" x14ac:dyDescent="0.2">
      <c r="A1759" s="317"/>
      <c r="B1759" s="264"/>
      <c r="C1759" s="264"/>
      <c r="D1759" s="264"/>
      <c r="E1759" s="264"/>
      <c r="F1759" s="264"/>
      <c r="G1759" s="264"/>
      <c r="H1759" s="264"/>
      <c r="I1759" s="286">
        <f t="shared" ca="1" si="1557"/>
        <v>9.9504264069731438E-2</v>
      </c>
      <c r="J1759" s="286">
        <f t="shared" ca="1" si="1558"/>
        <v>3.6971636274919527E-2</v>
      </c>
      <c r="K1759" s="264">
        <f t="shared" ref="K1759:M1759" ca="1" si="1787">RAND()</f>
        <v>0.93101742014443434</v>
      </c>
      <c r="L1759" s="264">
        <f t="shared" ca="1" si="1787"/>
        <v>0.48996113942763464</v>
      </c>
      <c r="M1759" s="264">
        <f t="shared" ca="1" si="1787"/>
        <v>0.14483027554767025</v>
      </c>
      <c r="N1759" s="287">
        <f t="shared" ca="1" si="1560"/>
        <v>3451343.8323040912</v>
      </c>
      <c r="O1759" s="288">
        <f ca="1">(N1759-Assumptions!$C$22)/Assumptions!$C$25</f>
        <v>256.57349494806653</v>
      </c>
      <c r="P1759" s="11"/>
      <c r="Q1759" s="11"/>
      <c r="R1759" s="11"/>
      <c r="S1759" s="11"/>
      <c r="T1759" s="11"/>
    </row>
    <row r="1760" spans="1:20" ht="15.75" customHeight="1" x14ac:dyDescent="0.2">
      <c r="A1760" s="289"/>
      <c r="B1760" s="270"/>
      <c r="C1760" s="270"/>
      <c r="D1760" s="270"/>
      <c r="E1760" s="270"/>
      <c r="F1760" s="270"/>
      <c r="G1760" s="270"/>
      <c r="H1760" s="270"/>
      <c r="I1760" s="290">
        <f t="shared" ca="1" si="1557"/>
        <v>0.10621010914083645</v>
      </c>
      <c r="J1760" s="290">
        <f t="shared" ca="1" si="1558"/>
        <v>3.7227513384600799E-2</v>
      </c>
      <c r="K1760" s="270">
        <f t="shared" ref="K1760:M1760" ca="1" si="1788">RAND()</f>
        <v>0.16089391389626961</v>
      </c>
      <c r="L1760" s="270">
        <f t="shared" ca="1" si="1788"/>
        <v>0.87683892953068654</v>
      </c>
      <c r="M1760" s="270">
        <f t="shared" ca="1" si="1788"/>
        <v>0.83548710282254135</v>
      </c>
      <c r="N1760" s="291">
        <f t="shared" ca="1" si="1560"/>
        <v>1009994.1266697412</v>
      </c>
      <c r="O1760" s="292">
        <f ca="1">(N1760-Assumptions!$C$22)/Assumptions!$C$25</f>
        <v>74.383218408189649</v>
      </c>
      <c r="P1760" s="11"/>
      <c r="Q1760" s="11"/>
      <c r="R1760" s="11"/>
      <c r="S1760" s="11"/>
      <c r="T1760" s="11"/>
    </row>
    <row r="1761" spans="1:20" ht="15.75" customHeight="1" x14ac:dyDescent="0.2">
      <c r="A1761" s="317"/>
      <c r="B1761" s="264"/>
      <c r="C1761" s="264"/>
      <c r="D1761" s="264"/>
      <c r="E1761" s="264"/>
      <c r="F1761" s="264"/>
      <c r="G1761" s="264"/>
      <c r="H1761" s="264"/>
      <c r="I1761" s="286">
        <f t="shared" ca="1" si="1557"/>
        <v>6.3952093636359883E-2</v>
      </c>
      <c r="J1761" s="286">
        <f t="shared" ca="1" si="1558"/>
        <v>3.0565169717511047E-2</v>
      </c>
      <c r="K1761" s="264">
        <f t="shared" ref="K1761:M1761" ca="1" si="1789">RAND()</f>
        <v>0.32062451578673279</v>
      </c>
      <c r="L1761" s="264">
        <f t="shared" ca="1" si="1789"/>
        <v>4.7226124703776851E-2</v>
      </c>
      <c r="M1761" s="264">
        <f t="shared" ca="1" si="1789"/>
        <v>0.668984995441126</v>
      </c>
      <c r="N1761" s="287">
        <f t="shared" ca="1" si="1560"/>
        <v>2705064.706567694</v>
      </c>
      <c r="O1761" s="288">
        <f ca="1">(N1761-Assumptions!$C$22)/Assumptions!$C$25</f>
        <v>200.88102287818612</v>
      </c>
      <c r="P1761" s="11"/>
      <c r="Q1761" s="11"/>
      <c r="R1761" s="11"/>
      <c r="S1761" s="11"/>
      <c r="T1761" s="11"/>
    </row>
    <row r="1762" spans="1:20" ht="15.75" customHeight="1" x14ac:dyDescent="0.2">
      <c r="A1762" s="289"/>
      <c r="B1762" s="270"/>
      <c r="C1762" s="270"/>
      <c r="D1762" s="270"/>
      <c r="E1762" s="270"/>
      <c r="F1762" s="270"/>
      <c r="G1762" s="270"/>
      <c r="H1762" s="270"/>
      <c r="I1762" s="290">
        <f t="shared" ca="1" si="1557"/>
        <v>8.466832287099757E-2</v>
      </c>
      <c r="J1762" s="290">
        <f t="shared" ca="1" si="1558"/>
        <v>5.3151832393414908E-2</v>
      </c>
      <c r="K1762" s="270">
        <f t="shared" ref="K1762:M1762" ca="1" si="1790">RAND()</f>
        <v>0.98157106415005679</v>
      </c>
      <c r="L1762" s="270">
        <f t="shared" ca="1" si="1790"/>
        <v>0.93405671481563768</v>
      </c>
      <c r="M1762" s="270">
        <f t="shared" ca="1" si="1790"/>
        <v>0.48146709984669689</v>
      </c>
      <c r="N1762" s="291">
        <f t="shared" ca="1" si="1560"/>
        <v>7787214.6170779848</v>
      </c>
      <c r="O1762" s="292">
        <f ca="1">(N1762-Assumptions!$C$22)/Assumptions!$C$25</f>
        <v>580.14594157298393</v>
      </c>
      <c r="P1762" s="11"/>
      <c r="Q1762" s="11"/>
      <c r="R1762" s="11"/>
      <c r="S1762" s="11"/>
      <c r="T1762" s="11"/>
    </row>
    <row r="1763" spans="1:20" ht="15.75" customHeight="1" x14ac:dyDescent="0.2">
      <c r="A1763" s="317"/>
      <c r="B1763" s="264"/>
      <c r="C1763" s="264"/>
      <c r="D1763" s="264"/>
      <c r="E1763" s="264"/>
      <c r="F1763" s="264"/>
      <c r="G1763" s="264"/>
      <c r="H1763" s="264"/>
      <c r="I1763" s="286">
        <f t="shared" ca="1" si="1557"/>
        <v>8.5399147393599217E-2</v>
      </c>
      <c r="J1763" s="286">
        <f t="shared" ca="1" si="1558"/>
        <v>5.5E-2</v>
      </c>
      <c r="K1763" s="264">
        <f t="shared" ref="K1763:M1763" ca="1" si="1791">RAND()</f>
        <v>0.98347323323054026</v>
      </c>
      <c r="L1763" s="264">
        <f t="shared" ca="1" si="1791"/>
        <v>7.1706895211939403E-2</v>
      </c>
      <c r="M1763" s="264">
        <f t="shared" ca="1" si="1791"/>
        <v>0.54062086168058832</v>
      </c>
      <c r="N1763" s="287">
        <f t="shared" ca="1" si="1560"/>
        <v>6358561.4443897512</v>
      </c>
      <c r="O1763" s="288">
        <f ca="1">(N1763-Assumptions!$C$22)/Assumptions!$C$25</f>
        <v>473.53003316341426</v>
      </c>
      <c r="P1763" s="11"/>
      <c r="Q1763" s="11"/>
      <c r="R1763" s="11"/>
      <c r="S1763" s="11"/>
      <c r="T1763" s="11"/>
    </row>
    <row r="1764" spans="1:20" ht="15.75" customHeight="1" x14ac:dyDescent="0.2">
      <c r="A1764" s="289"/>
      <c r="B1764" s="270"/>
      <c r="C1764" s="270"/>
      <c r="D1764" s="270"/>
      <c r="E1764" s="270"/>
      <c r="F1764" s="270"/>
      <c r="G1764" s="270"/>
      <c r="H1764" s="270"/>
      <c r="I1764" s="290">
        <f t="shared" ca="1" si="1557"/>
        <v>0.11014757290464573</v>
      </c>
      <c r="J1764" s="290">
        <f t="shared" ca="1" si="1558"/>
        <v>4.713934601318566E-2</v>
      </c>
      <c r="K1764" s="270">
        <f t="shared" ref="K1764:M1764" ca="1" si="1792">RAND()</f>
        <v>0.38078062069186946</v>
      </c>
      <c r="L1764" s="270">
        <f t="shared" ca="1" si="1792"/>
        <v>0.60676031522332918</v>
      </c>
      <c r="M1764" s="270">
        <f t="shared" ca="1" si="1792"/>
        <v>4.6653034429300022E-2</v>
      </c>
      <c r="N1764" s="291">
        <f t="shared" ca="1" si="1560"/>
        <v>1771525.322709684</v>
      </c>
      <c r="O1764" s="292">
        <f ca="1">(N1764-Assumptions!$C$22)/Assumptions!$C$25</f>
        <v>131.21390467982715</v>
      </c>
      <c r="P1764" s="11"/>
      <c r="Q1764" s="11"/>
      <c r="R1764" s="11"/>
      <c r="S1764" s="11"/>
      <c r="T1764" s="11"/>
    </row>
    <row r="1765" spans="1:20" ht="15.75" customHeight="1" x14ac:dyDescent="0.2">
      <c r="A1765" s="317"/>
      <c r="B1765" s="264"/>
      <c r="C1765" s="264"/>
      <c r="D1765" s="264"/>
      <c r="E1765" s="264"/>
      <c r="F1765" s="264"/>
      <c r="G1765" s="264"/>
      <c r="H1765" s="264"/>
      <c r="I1765" s="286">
        <f t="shared" ca="1" si="1557"/>
        <v>0.1035482365804706</v>
      </c>
      <c r="J1765" s="286">
        <f t="shared" ca="1" si="1558"/>
        <v>5.4078923638437568E-2</v>
      </c>
      <c r="K1765" s="264">
        <f t="shared" ref="K1765:M1765" ca="1" si="1793">RAND()</f>
        <v>0.61623937627953362</v>
      </c>
      <c r="L1765" s="264">
        <f t="shared" ca="1" si="1793"/>
        <v>0.9761783408819078</v>
      </c>
      <c r="M1765" s="264">
        <f t="shared" ca="1" si="1793"/>
        <v>0.97808970616466151</v>
      </c>
      <c r="N1765" s="287">
        <f t="shared" ca="1" si="1560"/>
        <v>2930339.7686078129</v>
      </c>
      <c r="O1765" s="288">
        <f ca="1">(N1765-Assumptions!$C$22)/Assumptions!$C$25</f>
        <v>217.69259467222486</v>
      </c>
      <c r="P1765" s="11"/>
      <c r="Q1765" s="11"/>
      <c r="R1765" s="11"/>
      <c r="S1765" s="11"/>
      <c r="T1765" s="11"/>
    </row>
    <row r="1766" spans="1:20" ht="15.75" customHeight="1" x14ac:dyDescent="0.2">
      <c r="A1766" s="289"/>
      <c r="B1766" s="270"/>
      <c r="C1766" s="270"/>
      <c r="D1766" s="270"/>
      <c r="E1766" s="270"/>
      <c r="F1766" s="270"/>
      <c r="G1766" s="270"/>
      <c r="H1766" s="270"/>
      <c r="I1766" s="290">
        <f t="shared" ca="1" si="1557"/>
        <v>9.7545905112353073E-2</v>
      </c>
      <c r="J1766" s="290">
        <f t="shared" ca="1" si="1558"/>
        <v>4.94599952651293E-2</v>
      </c>
      <c r="K1766" s="270">
        <f t="shared" ref="K1766:M1766" ca="1" si="1794">RAND()</f>
        <v>0.49625998788864856</v>
      </c>
      <c r="L1766" s="270">
        <f t="shared" ca="1" si="1794"/>
        <v>0.22180252443915238</v>
      </c>
      <c r="M1766" s="270">
        <f t="shared" ca="1" si="1794"/>
        <v>0.33992689949405297</v>
      </c>
      <c r="N1766" s="291">
        <f t="shared" ca="1" si="1560"/>
        <v>1852807.1333617975</v>
      </c>
      <c r="O1766" s="292">
        <f ca="1">(N1766-Assumptions!$C$22)/Assumptions!$C$25</f>
        <v>137.27971144491028</v>
      </c>
      <c r="P1766" s="11"/>
      <c r="Q1766" s="11"/>
      <c r="R1766" s="11"/>
      <c r="S1766" s="11"/>
      <c r="T1766" s="11"/>
    </row>
    <row r="1767" spans="1:20" ht="15.75" customHeight="1" x14ac:dyDescent="0.2">
      <c r="A1767" s="317"/>
      <c r="B1767" s="264"/>
      <c r="C1767" s="264"/>
      <c r="D1767" s="264"/>
      <c r="E1767" s="264"/>
      <c r="F1767" s="264"/>
      <c r="G1767" s="264"/>
      <c r="H1767" s="264"/>
      <c r="I1767" s="286">
        <f t="shared" ca="1" si="1557"/>
        <v>7.2847237830559269E-2</v>
      </c>
      <c r="J1767" s="286">
        <f t="shared" ca="1" si="1558"/>
        <v>4.6226292506667654E-2</v>
      </c>
      <c r="K1767" s="264">
        <f t="shared" ref="K1767:M1767" ca="1" si="1795">RAND()</f>
        <v>0.45360857746558669</v>
      </c>
      <c r="L1767" s="264">
        <f t="shared" ca="1" si="1795"/>
        <v>0.20926650084386178</v>
      </c>
      <c r="M1767" s="264">
        <f t="shared" ca="1" si="1795"/>
        <v>0.4989737575545361</v>
      </c>
      <c r="N1767" s="287">
        <f t="shared" ca="1" si="1560"/>
        <v>3346760.0678766659</v>
      </c>
      <c r="O1767" s="288">
        <f ca="1">(N1767-Assumptions!$C$22)/Assumptions!$C$25</f>
        <v>248.76873640870642</v>
      </c>
      <c r="P1767" s="11"/>
      <c r="Q1767" s="11"/>
      <c r="R1767" s="11"/>
      <c r="S1767" s="11"/>
      <c r="T1767" s="11"/>
    </row>
    <row r="1768" spans="1:20" ht="15.75" customHeight="1" x14ac:dyDescent="0.2">
      <c r="A1768" s="289"/>
      <c r="B1768" s="270"/>
      <c r="C1768" s="270"/>
      <c r="D1768" s="270"/>
      <c r="E1768" s="270"/>
      <c r="F1768" s="270"/>
      <c r="G1768" s="270"/>
      <c r="H1768" s="270"/>
      <c r="I1768" s="290">
        <f t="shared" ca="1" si="1557"/>
        <v>8.0462902596282401E-2</v>
      </c>
      <c r="J1768" s="290">
        <f t="shared" ca="1" si="1558"/>
        <v>4.3609811440970807E-2</v>
      </c>
      <c r="K1768" s="270">
        <f t="shared" ref="K1768:M1768" ca="1" si="1796">RAND()</f>
        <v>0.81732149021050582</v>
      </c>
      <c r="L1768" s="270">
        <f t="shared" ca="1" si="1796"/>
        <v>0.44905029906757232</v>
      </c>
      <c r="M1768" s="270">
        <f t="shared" ca="1" si="1796"/>
        <v>0.29602094279813385</v>
      </c>
      <c r="N1768" s="291">
        <f t="shared" ca="1" si="1560"/>
        <v>5856268.5650396347</v>
      </c>
      <c r="O1768" s="292">
        <f ca="1">(N1768-Assumptions!$C$22)/Assumptions!$C$25</f>
        <v>436.04548992833094</v>
      </c>
      <c r="P1768" s="11"/>
      <c r="Q1768" s="11"/>
      <c r="R1768" s="11"/>
      <c r="S1768" s="11"/>
      <c r="T1768" s="11"/>
    </row>
    <row r="1769" spans="1:20" ht="15.75" customHeight="1" x14ac:dyDescent="0.2">
      <c r="A1769" s="317"/>
      <c r="B1769" s="264"/>
      <c r="C1769" s="264"/>
      <c r="D1769" s="264"/>
      <c r="E1769" s="264"/>
      <c r="F1769" s="264"/>
      <c r="G1769" s="264"/>
      <c r="H1769" s="264"/>
      <c r="I1769" s="286">
        <f t="shared" ca="1" si="1557"/>
        <v>7.946910803294284E-2</v>
      </c>
      <c r="J1769" s="286">
        <f t="shared" ca="1" si="1558"/>
        <v>4.9122598525922788E-2</v>
      </c>
      <c r="K1769" s="264">
        <f t="shared" ref="K1769:M1769" ca="1" si="1797">RAND()</f>
        <v>0.71490707853496693</v>
      </c>
      <c r="L1769" s="264">
        <f t="shared" ca="1" si="1797"/>
        <v>0.52280391721674124</v>
      </c>
      <c r="M1769" s="264">
        <f t="shared" ca="1" si="1797"/>
        <v>0.45185478819273717</v>
      </c>
      <c r="N1769" s="287">
        <f t="shared" ca="1" si="1560"/>
        <v>3678204.5543471025</v>
      </c>
      <c r="O1769" s="288">
        <f ca="1">(N1769-Assumptions!$C$22)/Assumptions!$C$25</f>
        <v>273.50339957814197</v>
      </c>
      <c r="P1769" s="11"/>
      <c r="Q1769" s="11"/>
      <c r="R1769" s="11"/>
      <c r="S1769" s="11"/>
      <c r="T1769" s="11"/>
    </row>
    <row r="1770" spans="1:20" ht="15.75" customHeight="1" x14ac:dyDescent="0.2">
      <c r="A1770" s="289"/>
      <c r="B1770" s="270"/>
      <c r="C1770" s="270"/>
      <c r="D1770" s="270"/>
      <c r="E1770" s="270"/>
      <c r="F1770" s="270"/>
      <c r="G1770" s="270"/>
      <c r="H1770" s="270"/>
      <c r="I1770" s="290">
        <f t="shared" ca="1" si="1557"/>
        <v>7.5971562509956431E-2</v>
      </c>
      <c r="J1770" s="290">
        <f t="shared" ca="1" si="1558"/>
        <v>4.9065179981697897E-2</v>
      </c>
      <c r="K1770" s="270">
        <f t="shared" ref="K1770:M1770" ca="1" si="1798">RAND()</f>
        <v>0.84198479813097771</v>
      </c>
      <c r="L1770" s="270">
        <f t="shared" ca="1" si="1798"/>
        <v>0.50311665399435046</v>
      </c>
      <c r="M1770" s="270">
        <f t="shared" ca="1" si="1798"/>
        <v>9.1348882575675971E-2</v>
      </c>
      <c r="N1770" s="291">
        <f t="shared" ca="1" si="1560"/>
        <v>8021204.5982295843</v>
      </c>
      <c r="O1770" s="292">
        <f ca="1">(N1770-Assumptions!$C$22)/Assumptions!$C$25</f>
        <v>597.60788046489438</v>
      </c>
      <c r="P1770" s="11"/>
      <c r="Q1770" s="11"/>
      <c r="R1770" s="11"/>
      <c r="S1770" s="11"/>
      <c r="T1770" s="11"/>
    </row>
    <row r="1771" spans="1:20" ht="15.75" customHeight="1" x14ac:dyDescent="0.2">
      <c r="A1771" s="317"/>
      <c r="B1771" s="264"/>
      <c r="C1771" s="264"/>
      <c r="D1771" s="264"/>
      <c r="E1771" s="264"/>
      <c r="F1771" s="264"/>
      <c r="G1771" s="264"/>
      <c r="H1771" s="264"/>
      <c r="I1771" s="286">
        <f t="shared" ca="1" si="1557"/>
        <v>9.5713104262260248E-2</v>
      </c>
      <c r="J1771" s="286">
        <f t="shared" ca="1" si="1558"/>
        <v>5.5E-2</v>
      </c>
      <c r="K1771" s="264">
        <f t="shared" ref="K1771:M1771" ca="1" si="1799">RAND()</f>
        <v>0.39556626481866863</v>
      </c>
      <c r="L1771" s="264">
        <f t="shared" ca="1" si="1799"/>
        <v>0.28202609573684245</v>
      </c>
      <c r="M1771" s="264">
        <f t="shared" ca="1" si="1799"/>
        <v>0.55515788173857072</v>
      </c>
      <c r="N1771" s="287">
        <f t="shared" ca="1" si="1560"/>
        <v>2188335.1415606923</v>
      </c>
      <c r="O1771" s="288">
        <f ca="1">(N1771-Assumptions!$C$22)/Assumptions!$C$25</f>
        <v>162.31911504184271</v>
      </c>
      <c r="P1771" s="11"/>
      <c r="Q1771" s="11"/>
      <c r="R1771" s="11"/>
      <c r="S1771" s="11"/>
      <c r="T1771" s="11"/>
    </row>
    <row r="1772" spans="1:20" ht="15.75" customHeight="1" x14ac:dyDescent="0.2">
      <c r="A1772" s="289"/>
      <c r="B1772" s="270"/>
      <c r="C1772" s="270"/>
      <c r="D1772" s="270"/>
      <c r="E1772" s="270"/>
      <c r="F1772" s="270"/>
      <c r="G1772" s="270"/>
      <c r="H1772" s="270"/>
      <c r="I1772" s="290">
        <f t="shared" ca="1" si="1557"/>
        <v>8.6872210362084284E-2</v>
      </c>
      <c r="J1772" s="290">
        <f t="shared" ca="1" si="1558"/>
        <v>5.0219678557932093E-2</v>
      </c>
      <c r="K1772" s="270">
        <f t="shared" ref="K1772:M1772" ca="1" si="1800">RAND()</f>
        <v>0.49685168143544023</v>
      </c>
      <c r="L1772" s="270">
        <f t="shared" ca="1" si="1800"/>
        <v>0.11581562743991713</v>
      </c>
      <c r="M1772" s="270">
        <f t="shared" ca="1" si="1800"/>
        <v>0.96036133105928401</v>
      </c>
      <c r="N1772" s="291">
        <f t="shared" ca="1" si="1560"/>
        <v>2532732.711862993</v>
      </c>
      <c r="O1772" s="292">
        <f ca="1">(N1772-Assumptions!$C$22)/Assumptions!$C$25</f>
        <v>188.02042625843231</v>
      </c>
      <c r="P1772" s="11"/>
      <c r="Q1772" s="11"/>
      <c r="R1772" s="11"/>
      <c r="S1772" s="11"/>
      <c r="T1772" s="11"/>
    </row>
    <row r="1773" spans="1:20" ht="15.75" customHeight="1" x14ac:dyDescent="0.2">
      <c r="A1773" s="317"/>
      <c r="B1773" s="264"/>
      <c r="C1773" s="264"/>
      <c r="D1773" s="264"/>
      <c r="E1773" s="264"/>
      <c r="F1773" s="264"/>
      <c r="G1773" s="264"/>
      <c r="H1773" s="264"/>
      <c r="I1773" s="286">
        <f t="shared" ca="1" si="1557"/>
        <v>9.2428564847389622E-2</v>
      </c>
      <c r="J1773" s="286">
        <f t="shared" ca="1" si="1558"/>
        <v>2.6216322816121088E-2</v>
      </c>
      <c r="K1773" s="264">
        <f t="shared" ref="K1773:M1773" ca="1" si="1801">RAND()</f>
        <v>0.45709938816361395</v>
      </c>
      <c r="L1773" s="264">
        <f t="shared" ca="1" si="1801"/>
        <v>0.20077571877667189</v>
      </c>
      <c r="M1773" s="264">
        <f t="shared" ca="1" si="1801"/>
        <v>0.58371218341612707</v>
      </c>
      <c r="N1773" s="287">
        <f t="shared" ca="1" si="1560"/>
        <v>1345580.7271569837</v>
      </c>
      <c r="O1773" s="288">
        <f ca="1">(N1773-Assumptions!$C$22)/Assumptions!$C$25</f>
        <v>99.426994563954011</v>
      </c>
      <c r="P1773" s="11"/>
      <c r="Q1773" s="11"/>
      <c r="R1773" s="11"/>
      <c r="S1773" s="11"/>
      <c r="T1773" s="11"/>
    </row>
    <row r="1774" spans="1:20" ht="15.75" customHeight="1" x14ac:dyDescent="0.2">
      <c r="A1774" s="289"/>
      <c r="B1774" s="270"/>
      <c r="C1774" s="270"/>
      <c r="D1774" s="270"/>
      <c r="E1774" s="270"/>
      <c r="F1774" s="270"/>
      <c r="G1774" s="270"/>
      <c r="H1774" s="270"/>
      <c r="I1774" s="290">
        <f t="shared" ca="1" si="1557"/>
        <v>8.3402849784307204E-2</v>
      </c>
      <c r="J1774" s="290">
        <f t="shared" ca="1" si="1558"/>
        <v>3.6660415051223916E-2</v>
      </c>
      <c r="K1774" s="270">
        <f t="shared" ref="K1774:M1774" ca="1" si="1802">RAND()</f>
        <v>0.54886092850836754</v>
      </c>
      <c r="L1774" s="270">
        <f t="shared" ca="1" si="1802"/>
        <v>0.42704758225411954</v>
      </c>
      <c r="M1774" s="270">
        <f t="shared" ca="1" si="1802"/>
        <v>0.59149060993617208</v>
      </c>
      <c r="N1774" s="291">
        <f t="shared" ca="1" si="1560"/>
        <v>2387994.3377929372</v>
      </c>
      <c r="O1774" s="292">
        <f ca="1">(N1774-Assumptions!$C$22)/Assumptions!$C$25</f>
        <v>177.21905505917442</v>
      </c>
      <c r="P1774" s="11"/>
      <c r="Q1774" s="11"/>
      <c r="R1774" s="11"/>
      <c r="S1774" s="11"/>
      <c r="T1774" s="11"/>
    </row>
    <row r="1775" spans="1:20" ht="15.75" customHeight="1" x14ac:dyDescent="0.2">
      <c r="A1775" s="317"/>
      <c r="B1775" s="264"/>
      <c r="C1775" s="264"/>
      <c r="D1775" s="264"/>
      <c r="E1775" s="264"/>
      <c r="F1775" s="264"/>
      <c r="G1775" s="264"/>
      <c r="H1775" s="264"/>
      <c r="I1775" s="286">
        <f t="shared" ca="1" si="1557"/>
        <v>0.10228384945931616</v>
      </c>
      <c r="J1775" s="286">
        <f t="shared" ca="1" si="1558"/>
        <v>4.6727063424141693E-2</v>
      </c>
      <c r="K1775" s="264">
        <f t="shared" ref="K1775:M1775" ca="1" si="1803">RAND()</f>
        <v>0.21650919872201246</v>
      </c>
      <c r="L1775" s="264">
        <f t="shared" ca="1" si="1803"/>
        <v>0.55482560719295404</v>
      </c>
      <c r="M1775" s="264">
        <f t="shared" ca="1" si="1803"/>
        <v>0.67679677652621872</v>
      </c>
      <c r="N1775" s="287">
        <f t="shared" ca="1" si="1560"/>
        <v>2031084.7747820891</v>
      </c>
      <c r="O1775" s="288">
        <f ca="1">(N1775-Assumptions!$C$22)/Assumptions!$C$25</f>
        <v>150.58401304343948</v>
      </c>
      <c r="P1775" s="11"/>
      <c r="Q1775" s="11"/>
      <c r="R1775" s="11"/>
      <c r="S1775" s="11"/>
      <c r="T1775" s="11"/>
    </row>
    <row r="1776" spans="1:20" ht="15.75" customHeight="1" x14ac:dyDescent="0.2">
      <c r="A1776" s="289"/>
      <c r="B1776" s="270"/>
      <c r="C1776" s="270"/>
      <c r="D1776" s="270"/>
      <c r="E1776" s="270"/>
      <c r="F1776" s="270"/>
      <c r="G1776" s="270"/>
      <c r="H1776" s="270"/>
      <c r="I1776" s="290">
        <f t="shared" ca="1" si="1557"/>
        <v>7.9942951298690432E-2</v>
      </c>
      <c r="J1776" s="290">
        <f t="shared" ca="1" si="1558"/>
        <v>4.9533324405275594E-2</v>
      </c>
      <c r="K1776" s="270">
        <f t="shared" ref="K1776:M1776" ca="1" si="1804">RAND()</f>
        <v>0.57337780135986849</v>
      </c>
      <c r="L1776" s="270">
        <f t="shared" ca="1" si="1804"/>
        <v>0.50263868572801329</v>
      </c>
      <c r="M1776" s="270">
        <f t="shared" ca="1" si="1804"/>
        <v>0.77245509910468957</v>
      </c>
      <c r="N1776" s="291">
        <f t="shared" ca="1" si="1560"/>
        <v>3710684.8646112299</v>
      </c>
      <c r="O1776" s="292">
        <f ca="1">(N1776-Assumptions!$C$22)/Assumptions!$C$25</f>
        <v>275.92730332919626</v>
      </c>
      <c r="P1776" s="11"/>
      <c r="Q1776" s="11"/>
      <c r="R1776" s="11"/>
      <c r="S1776" s="11"/>
      <c r="T1776" s="11"/>
    </row>
    <row r="1777" spans="1:20" ht="15.75" customHeight="1" x14ac:dyDescent="0.2">
      <c r="A1777" s="317"/>
      <c r="B1777" s="264"/>
      <c r="C1777" s="264"/>
      <c r="D1777" s="264"/>
      <c r="E1777" s="264"/>
      <c r="F1777" s="264"/>
      <c r="G1777" s="264"/>
      <c r="H1777" s="264"/>
      <c r="I1777" s="286">
        <f t="shared" ca="1" si="1557"/>
        <v>0.11699320971629142</v>
      </c>
      <c r="J1777" s="286">
        <f t="shared" ca="1" si="1558"/>
        <v>4.6518556656371148E-2</v>
      </c>
      <c r="K1777" s="264">
        <f t="shared" ref="K1777:M1777" ca="1" si="1805">RAND()</f>
        <v>0.10312006609962709</v>
      </c>
      <c r="L1777" s="264">
        <f t="shared" ca="1" si="1805"/>
        <v>0.94779278207510531</v>
      </c>
      <c r="M1777" s="264">
        <f t="shared" ca="1" si="1805"/>
        <v>0.80115783590583622</v>
      </c>
      <c r="N1777" s="287">
        <f t="shared" ca="1" si="1560"/>
        <v>988610.99035128544</v>
      </c>
      <c r="O1777" s="288">
        <f ca="1">(N1777-Assumptions!$C$22)/Assumptions!$C$25</f>
        <v>72.787461966513845</v>
      </c>
      <c r="P1777" s="11"/>
      <c r="Q1777" s="11"/>
      <c r="R1777" s="11"/>
      <c r="S1777" s="11"/>
      <c r="T1777" s="11"/>
    </row>
    <row r="1778" spans="1:20" ht="15.75" customHeight="1" x14ac:dyDescent="0.2">
      <c r="A1778" s="289"/>
      <c r="B1778" s="270"/>
      <c r="C1778" s="270"/>
      <c r="D1778" s="270"/>
      <c r="E1778" s="270"/>
      <c r="F1778" s="270"/>
      <c r="G1778" s="270"/>
      <c r="H1778" s="270"/>
      <c r="I1778" s="290">
        <f t="shared" ca="1" si="1557"/>
        <v>9.5758482658768906E-2</v>
      </c>
      <c r="J1778" s="290">
        <f t="shared" ca="1" si="1558"/>
        <v>4.6822550183090658E-2</v>
      </c>
      <c r="K1778" s="270">
        <f t="shared" ref="K1778:M1778" ca="1" si="1806">RAND()</f>
        <v>0.59518089103218286</v>
      </c>
      <c r="L1778" s="270">
        <f t="shared" ca="1" si="1806"/>
        <v>0.86252701916693075</v>
      </c>
      <c r="M1778" s="270">
        <f t="shared" ca="1" si="1806"/>
        <v>0.74654588301641633</v>
      </c>
      <c r="N1778" s="291">
        <f t="shared" ca="1" si="1560"/>
        <v>2910838.9503215263</v>
      </c>
      <c r="O1778" s="292">
        <f ca="1">(N1778-Assumptions!$C$22)/Assumptions!$C$25</f>
        <v>216.23730972548702</v>
      </c>
      <c r="P1778" s="11"/>
      <c r="Q1778" s="11"/>
      <c r="R1778" s="11"/>
      <c r="S1778" s="11"/>
      <c r="T1778" s="11"/>
    </row>
    <row r="1779" spans="1:20" ht="15.75" customHeight="1" x14ac:dyDescent="0.2">
      <c r="A1779" s="317"/>
      <c r="B1779" s="264"/>
      <c r="C1779" s="264"/>
      <c r="D1779" s="264"/>
      <c r="E1779" s="264"/>
      <c r="F1779" s="264"/>
      <c r="G1779" s="264"/>
      <c r="H1779" s="264"/>
      <c r="I1779" s="286">
        <f t="shared" ca="1" si="1557"/>
        <v>7.8735031607924805E-2</v>
      </c>
      <c r="J1779" s="286">
        <f t="shared" ca="1" si="1558"/>
        <v>4.9957110836568529E-2</v>
      </c>
      <c r="K1779" s="264">
        <f t="shared" ref="K1779:M1779" ca="1" si="1807">RAND()</f>
        <v>0.56532276664433734</v>
      </c>
      <c r="L1779" s="264">
        <f t="shared" ca="1" si="1807"/>
        <v>0.32404665632757024</v>
      </c>
      <c r="M1779" s="264">
        <f t="shared" ca="1" si="1807"/>
        <v>0.30605864368330749</v>
      </c>
      <c r="N1779" s="287">
        <f t="shared" ca="1" si="1560"/>
        <v>3878691.2495901706</v>
      </c>
      <c r="O1779" s="288">
        <f ca="1">(N1779-Assumptions!$C$22)/Assumptions!$C$25</f>
        <v>288.4650932529978</v>
      </c>
      <c r="P1779" s="11"/>
      <c r="Q1779" s="11"/>
      <c r="R1779" s="11"/>
      <c r="S1779" s="11"/>
      <c r="T1779" s="11"/>
    </row>
    <row r="1780" spans="1:20" ht="15.75" customHeight="1" x14ac:dyDescent="0.2">
      <c r="A1780" s="289"/>
      <c r="B1780" s="270"/>
      <c r="C1780" s="270"/>
      <c r="D1780" s="270"/>
      <c r="E1780" s="270"/>
      <c r="F1780" s="270"/>
      <c r="G1780" s="270"/>
      <c r="H1780" s="270"/>
      <c r="I1780" s="290">
        <f t="shared" ca="1" si="1557"/>
        <v>0.10357174580697076</v>
      </c>
      <c r="J1780" s="290">
        <f t="shared" ca="1" si="1558"/>
        <v>2.6839464329343112E-2</v>
      </c>
      <c r="K1780" s="270">
        <f t="shared" ref="K1780:M1780" ca="1" si="1808">RAND()</f>
        <v>0.83301816176691346</v>
      </c>
      <c r="L1780" s="270">
        <f t="shared" ca="1" si="1808"/>
        <v>0.91363148999502186</v>
      </c>
      <c r="M1780" s="270">
        <f t="shared" ca="1" si="1808"/>
        <v>0.93177871896342923</v>
      </c>
      <c r="N1780" s="291">
        <f t="shared" ca="1" si="1560"/>
        <v>3247170.8128804187</v>
      </c>
      <c r="O1780" s="292">
        <f ca="1">(N1780-Assumptions!$C$22)/Assumptions!$C$25</f>
        <v>241.3367024537626</v>
      </c>
      <c r="P1780" s="11"/>
      <c r="Q1780" s="11"/>
      <c r="R1780" s="11"/>
      <c r="S1780" s="11"/>
      <c r="T1780" s="11"/>
    </row>
    <row r="1781" spans="1:20" ht="15.75" customHeight="1" x14ac:dyDescent="0.2">
      <c r="A1781" s="317"/>
      <c r="B1781" s="264"/>
      <c r="C1781" s="264"/>
      <c r="D1781" s="264"/>
      <c r="E1781" s="264"/>
      <c r="F1781" s="264"/>
      <c r="G1781" s="264"/>
      <c r="H1781" s="264"/>
      <c r="I1781" s="286">
        <f t="shared" ca="1" si="1557"/>
        <v>8.9954802482615864E-2</v>
      </c>
      <c r="J1781" s="286">
        <f t="shared" ca="1" si="1558"/>
        <v>5.5E-2</v>
      </c>
      <c r="K1781" s="264">
        <f t="shared" ref="K1781:M1781" ca="1" si="1809">RAND()</f>
        <v>0.91993200576470857</v>
      </c>
      <c r="L1781" s="264">
        <f t="shared" ca="1" si="1809"/>
        <v>0.96430739943044497</v>
      </c>
      <c r="M1781" s="264">
        <f t="shared" ca="1" si="1809"/>
        <v>0.16879383313440255</v>
      </c>
      <c r="N1781" s="287">
        <f t="shared" ca="1" si="1560"/>
        <v>7021229.0699708238</v>
      </c>
      <c r="O1781" s="288">
        <f ca="1">(N1781-Assumptions!$C$22)/Assumptions!$C$25</f>
        <v>522.98284104259881</v>
      </c>
      <c r="P1781" s="11"/>
      <c r="Q1781" s="11"/>
      <c r="R1781" s="11"/>
      <c r="S1781" s="11"/>
      <c r="T1781" s="11"/>
    </row>
    <row r="1782" spans="1:20" ht="15.75" customHeight="1" x14ac:dyDescent="0.2">
      <c r="A1782" s="289"/>
      <c r="B1782" s="270"/>
      <c r="C1782" s="270"/>
      <c r="D1782" s="270"/>
      <c r="E1782" s="270"/>
      <c r="F1782" s="270"/>
      <c r="G1782" s="270"/>
      <c r="H1782" s="270"/>
      <c r="I1782" s="290">
        <f t="shared" ca="1" si="1557"/>
        <v>9.7640170092935491E-2</v>
      </c>
      <c r="J1782" s="290">
        <f t="shared" ca="1" si="1558"/>
        <v>4.3820501409264544E-2</v>
      </c>
      <c r="K1782" s="270">
        <f t="shared" ref="K1782:M1782" ca="1" si="1810">RAND()</f>
        <v>0.92390539794133009</v>
      </c>
      <c r="L1782" s="270">
        <f t="shared" ca="1" si="1810"/>
        <v>8.3586089785480211E-2</v>
      </c>
      <c r="M1782" s="270">
        <f t="shared" ca="1" si="1810"/>
        <v>0.29441057383626468</v>
      </c>
      <c r="N1782" s="291">
        <f t="shared" ca="1" si="1560"/>
        <v>3591527.9912882</v>
      </c>
      <c r="O1782" s="292">
        <f ca="1">(N1782-Assumptions!$C$22)/Assumptions!$C$25</f>
        <v>267.0349993498657</v>
      </c>
      <c r="P1782" s="11"/>
      <c r="Q1782" s="11"/>
      <c r="R1782" s="11"/>
      <c r="S1782" s="11"/>
      <c r="T1782" s="11"/>
    </row>
    <row r="1783" spans="1:20" ht="15.75" customHeight="1" x14ac:dyDescent="0.2">
      <c r="A1783" s="317"/>
      <c r="B1783" s="264"/>
      <c r="C1783" s="264"/>
      <c r="D1783" s="264"/>
      <c r="E1783" s="264"/>
      <c r="F1783" s="264"/>
      <c r="G1783" s="264"/>
      <c r="H1783" s="264"/>
      <c r="I1783" s="286">
        <f t="shared" ca="1" si="1557"/>
        <v>9.8327999159512097E-2</v>
      </c>
      <c r="J1783" s="286">
        <f t="shared" ca="1" si="1558"/>
        <v>4.818300572094867E-2</v>
      </c>
      <c r="K1783" s="264">
        <f t="shared" ref="K1783:M1783" ca="1" si="1811">RAND()</f>
        <v>0.73338589157682199</v>
      </c>
      <c r="L1783" s="264">
        <f t="shared" ca="1" si="1811"/>
        <v>0.23084824545503912</v>
      </c>
      <c r="M1783" s="264">
        <f t="shared" ca="1" si="1811"/>
        <v>0.37599216215263731</v>
      </c>
      <c r="N1783" s="287">
        <f t="shared" ca="1" si="1560"/>
        <v>1776726.0631569226</v>
      </c>
      <c r="O1783" s="288">
        <f ca="1">(N1783-Assumptions!$C$22)/Assumptions!$C$25</f>
        <v>131.60201963857631</v>
      </c>
      <c r="P1783" s="11"/>
      <c r="Q1783" s="11"/>
      <c r="R1783" s="11"/>
      <c r="S1783" s="11"/>
      <c r="T1783" s="11"/>
    </row>
    <row r="1784" spans="1:20" ht="15.75" customHeight="1" x14ac:dyDescent="0.2">
      <c r="A1784" s="289"/>
      <c r="B1784" s="270"/>
      <c r="C1784" s="270"/>
      <c r="D1784" s="270"/>
      <c r="E1784" s="270"/>
      <c r="F1784" s="270"/>
      <c r="G1784" s="270"/>
      <c r="H1784" s="270"/>
      <c r="I1784" s="290">
        <f t="shared" ca="1" si="1557"/>
        <v>9.2729160269217306E-2</v>
      </c>
      <c r="J1784" s="290">
        <f t="shared" ca="1" si="1558"/>
        <v>5.5E-2</v>
      </c>
      <c r="K1784" s="270">
        <f t="shared" ref="K1784:M1784" ca="1" si="1812">RAND()</f>
        <v>0.66256304943098809</v>
      </c>
      <c r="L1784" s="270">
        <f t="shared" ca="1" si="1812"/>
        <v>0.81005022543574212</v>
      </c>
      <c r="M1784" s="270">
        <f t="shared" ca="1" si="1812"/>
        <v>0.9145003597300958</v>
      </c>
      <c r="N1784" s="291">
        <f t="shared" ca="1" si="1560"/>
        <v>3842171.2544187466</v>
      </c>
      <c r="O1784" s="292">
        <f ca="1">(N1784-Assumptions!$C$22)/Assumptions!$C$25</f>
        <v>285.73972047901094</v>
      </c>
      <c r="P1784" s="11"/>
      <c r="Q1784" s="11"/>
      <c r="R1784" s="11"/>
      <c r="S1784" s="11"/>
      <c r="T1784" s="11"/>
    </row>
    <row r="1785" spans="1:20" ht="15.75" customHeight="1" x14ac:dyDescent="0.2">
      <c r="A1785" s="317"/>
      <c r="B1785" s="264"/>
      <c r="C1785" s="264"/>
      <c r="D1785" s="264"/>
      <c r="E1785" s="264"/>
      <c r="F1785" s="264"/>
      <c r="G1785" s="264"/>
      <c r="H1785" s="264"/>
      <c r="I1785" s="286">
        <f t="shared" ca="1" si="1557"/>
        <v>7.6028033287910635E-2</v>
      </c>
      <c r="J1785" s="286">
        <f t="shared" ca="1" si="1558"/>
        <v>4.05734431764673E-2</v>
      </c>
      <c r="K1785" s="264">
        <f t="shared" ref="K1785:M1785" ca="1" si="1813">RAND()</f>
        <v>0.80267138101018365</v>
      </c>
      <c r="L1785" s="264">
        <f t="shared" ca="1" si="1813"/>
        <v>0.99875715085749561</v>
      </c>
      <c r="M1785" s="264">
        <f t="shared" ca="1" si="1813"/>
        <v>0.13422485748425927</v>
      </c>
      <c r="N1785" s="287">
        <f t="shared" ca="1" si="1560"/>
        <v>6922253.9184515113</v>
      </c>
      <c r="O1785" s="288">
        <f ca="1">(N1785-Assumptions!$C$22)/Assumptions!$C$25</f>
        <v>515.59663570533667</v>
      </c>
      <c r="P1785" s="11"/>
      <c r="Q1785" s="11"/>
      <c r="R1785" s="11"/>
      <c r="S1785" s="11"/>
      <c r="T1785" s="11"/>
    </row>
    <row r="1786" spans="1:20" ht="15.75" customHeight="1" x14ac:dyDescent="0.2">
      <c r="A1786" s="289"/>
      <c r="B1786" s="270"/>
      <c r="C1786" s="270"/>
      <c r="D1786" s="270"/>
      <c r="E1786" s="270"/>
      <c r="F1786" s="270"/>
      <c r="G1786" s="270"/>
      <c r="H1786" s="270"/>
      <c r="I1786" s="290">
        <f t="shared" ca="1" si="1557"/>
        <v>8.048804713782412E-2</v>
      </c>
      <c r="J1786" s="290">
        <f t="shared" ca="1" si="1558"/>
        <v>3.5851516669564848E-2</v>
      </c>
      <c r="K1786" s="270">
        <f t="shared" ref="K1786:M1786" ca="1" si="1814">RAND()</f>
        <v>0.27056199496407962</v>
      </c>
      <c r="L1786" s="270">
        <f t="shared" ca="1" si="1814"/>
        <v>0.85321088717545812</v>
      </c>
      <c r="M1786" s="270">
        <f t="shared" ca="1" si="1814"/>
        <v>5.3887417944730731E-2</v>
      </c>
      <c r="N1786" s="291">
        <f t="shared" ca="1" si="1560"/>
        <v>3163882.6778062885</v>
      </c>
      <c r="O1786" s="292">
        <f ca="1">(N1786-Assumptions!$C$22)/Assumptions!$C$25</f>
        <v>235.12116998554393</v>
      </c>
      <c r="P1786" s="11"/>
      <c r="Q1786" s="11"/>
      <c r="R1786" s="11"/>
      <c r="S1786" s="11"/>
      <c r="T1786" s="11"/>
    </row>
    <row r="1787" spans="1:20" ht="15.75" customHeight="1" x14ac:dyDescent="0.2">
      <c r="A1787" s="317"/>
      <c r="B1787" s="264"/>
      <c r="C1787" s="264"/>
      <c r="D1787" s="264"/>
      <c r="E1787" s="264"/>
      <c r="F1787" s="264"/>
      <c r="G1787" s="264"/>
      <c r="H1787" s="264"/>
      <c r="I1787" s="286">
        <f t="shared" ref="I1787:I2041" ca="1" si="1815">MAX($D$6,MIN($E$6,_xlfn.NORM.INV(RAND(),$B$6,$C$6)))</f>
        <v>0.10587457433053442</v>
      </c>
      <c r="J1787" s="286">
        <f t="shared" ref="J1787:J2041" ca="1" si="1816">MAX($D$7,MIN($E$7,_xlfn.NORM.INV(RAND(),$B$7,$C$7)))</f>
        <v>3.7733172771778747E-2</v>
      </c>
      <c r="K1787" s="264">
        <f t="shared" ref="K1787:M1787" ca="1" si="1817">RAND()</f>
        <v>0.22606690462985568</v>
      </c>
      <c r="L1787" s="264">
        <f t="shared" ca="1" si="1817"/>
        <v>0.85652187179369144</v>
      </c>
      <c r="M1787" s="264">
        <f t="shared" ca="1" si="1817"/>
        <v>0.68006058429941219</v>
      </c>
      <c r="N1787" s="287">
        <f t="shared" ref="N1787:N2041" ca="1" si="1818">(IF(K1787&lt;$E$10,$B$10,IF(K1787&lt;$E$10+$F$10,$C$10,$D$10))+IF(L1787&lt;$E$11,$B$11,IF(L1787&lt;$E$11+$F$11,$C$11,$D$11))+IF(M1787&lt;$E$12,$B$12,IF(M1787&lt;$E$12+$F$12,$C$12,$D$12)))*MIN(2.5,MAX(0.5,(0.09-0.04)/MAX(0.025,(I1787-J1787))))</f>
        <v>2090426.8926385955</v>
      </c>
      <c r="O1787" s="288">
        <f ca="1">(N1787-Assumptions!$C$22)/Assumptions!$C$25</f>
        <v>155.01252930138773</v>
      </c>
      <c r="P1787" s="11"/>
      <c r="Q1787" s="11"/>
      <c r="R1787" s="11"/>
      <c r="S1787" s="11"/>
      <c r="T1787" s="11"/>
    </row>
    <row r="1788" spans="1:20" ht="15.75" customHeight="1" x14ac:dyDescent="0.2">
      <c r="A1788" s="289"/>
      <c r="B1788" s="270"/>
      <c r="C1788" s="270"/>
      <c r="D1788" s="270"/>
      <c r="E1788" s="270"/>
      <c r="F1788" s="270"/>
      <c r="G1788" s="270"/>
      <c r="H1788" s="270"/>
      <c r="I1788" s="290">
        <f t="shared" ca="1" si="1815"/>
        <v>8.6838122007573751E-2</v>
      </c>
      <c r="J1788" s="290">
        <f t="shared" ca="1" si="1816"/>
        <v>4.2128742278667773E-2</v>
      </c>
      <c r="K1788" s="270">
        <f t="shared" ref="K1788:M1788" ca="1" si="1819">RAND()</f>
        <v>0.62478568211992069</v>
      </c>
      <c r="L1788" s="270">
        <f t="shared" ca="1" si="1819"/>
        <v>0.76106858790799037</v>
      </c>
      <c r="M1788" s="270">
        <f t="shared" ca="1" si="1819"/>
        <v>7.8235188114019305E-2</v>
      </c>
      <c r="N1788" s="291">
        <f t="shared" ca="1" si="1818"/>
        <v>2496582.8234269293</v>
      </c>
      <c r="O1788" s="292">
        <f ca="1">(N1788-Assumptions!$C$22)/Assumptions!$C$25</f>
        <v>185.32267339006935</v>
      </c>
      <c r="P1788" s="11"/>
      <c r="Q1788" s="11"/>
      <c r="R1788" s="11"/>
      <c r="S1788" s="11"/>
      <c r="T1788" s="11"/>
    </row>
    <row r="1789" spans="1:20" ht="15.75" customHeight="1" x14ac:dyDescent="0.2">
      <c r="A1789" s="317"/>
      <c r="B1789" s="264"/>
      <c r="C1789" s="264"/>
      <c r="D1789" s="264"/>
      <c r="E1789" s="264"/>
      <c r="F1789" s="264"/>
      <c r="G1789" s="264"/>
      <c r="H1789" s="264"/>
      <c r="I1789" s="286">
        <f t="shared" ca="1" si="1815"/>
        <v>8.6909025948096921E-2</v>
      </c>
      <c r="J1789" s="286">
        <f t="shared" ca="1" si="1816"/>
        <v>3.0905602661583841E-2</v>
      </c>
      <c r="K1789" s="264">
        <f t="shared" ref="K1789:M1789" ca="1" si="1820">RAND()</f>
        <v>0.88909541562293881</v>
      </c>
      <c r="L1789" s="264">
        <f t="shared" ca="1" si="1820"/>
        <v>0.84971025263261657</v>
      </c>
      <c r="M1789" s="264">
        <f t="shared" ca="1" si="1820"/>
        <v>0.81870970508765117</v>
      </c>
      <c r="N1789" s="287">
        <f t="shared" ca="1" si="1818"/>
        <v>4404115.5634148344</v>
      </c>
      <c r="O1789" s="288">
        <f ca="1">(N1789-Assumptions!$C$22)/Assumptions!$C$25</f>
        <v>327.67586294140557</v>
      </c>
      <c r="P1789" s="11"/>
      <c r="Q1789" s="11"/>
      <c r="R1789" s="11"/>
      <c r="S1789" s="11"/>
      <c r="T1789" s="11"/>
    </row>
    <row r="1790" spans="1:20" ht="15.75" customHeight="1" x14ac:dyDescent="0.2">
      <c r="A1790" s="289"/>
      <c r="B1790" s="270"/>
      <c r="C1790" s="270"/>
      <c r="D1790" s="270"/>
      <c r="E1790" s="270"/>
      <c r="F1790" s="270"/>
      <c r="G1790" s="270"/>
      <c r="H1790" s="270"/>
      <c r="I1790" s="290">
        <f t="shared" ca="1" si="1815"/>
        <v>0.11033382518531165</v>
      </c>
      <c r="J1790" s="290">
        <f t="shared" ca="1" si="1816"/>
        <v>3.5957737975609916E-2</v>
      </c>
      <c r="K1790" s="270">
        <f t="shared" ref="K1790:M1790" ca="1" si="1821">RAND()</f>
        <v>0.10115918352054087</v>
      </c>
      <c r="L1790" s="270">
        <f t="shared" ca="1" si="1821"/>
        <v>0.11591824977600818</v>
      </c>
      <c r="M1790" s="270">
        <f t="shared" ca="1" si="1821"/>
        <v>2.4581884782506447E-2</v>
      </c>
      <c r="N1790" s="291">
        <f t="shared" ca="1" si="1818"/>
        <v>219443.04449403976</v>
      </c>
      <c r="O1790" s="292">
        <f ca="1">(N1790-Assumptions!$C$22)/Assumptions!$C$25</f>
        <v>15.38686899209252</v>
      </c>
      <c r="P1790" s="11"/>
      <c r="Q1790" s="11"/>
      <c r="R1790" s="11"/>
      <c r="S1790" s="11"/>
      <c r="T1790" s="11"/>
    </row>
    <row r="1791" spans="1:20" ht="15.75" customHeight="1" x14ac:dyDescent="0.2">
      <c r="A1791" s="317"/>
      <c r="B1791" s="264"/>
      <c r="C1791" s="264"/>
      <c r="D1791" s="264"/>
      <c r="E1791" s="264"/>
      <c r="F1791" s="264"/>
      <c r="G1791" s="264"/>
      <c r="H1791" s="264"/>
      <c r="I1791" s="286">
        <f t="shared" ca="1" si="1815"/>
        <v>7.0985999407165948E-2</v>
      </c>
      <c r="J1791" s="286">
        <f t="shared" ca="1" si="1816"/>
        <v>4.9749755227442828E-2</v>
      </c>
      <c r="K1791" s="264">
        <f t="shared" ref="K1791:M1791" ca="1" si="1822">RAND()</f>
        <v>0.48082599953792715</v>
      </c>
      <c r="L1791" s="264">
        <f t="shared" ca="1" si="1822"/>
        <v>0.45663493861162163</v>
      </c>
      <c r="M1791" s="264">
        <f t="shared" ca="1" si="1822"/>
        <v>0.47078934786992455</v>
      </c>
      <c r="N1791" s="287">
        <f t="shared" ca="1" si="1818"/>
        <v>4464826.7790903514</v>
      </c>
      <c r="O1791" s="288">
        <f ca="1">(N1791-Assumptions!$C$22)/Assumptions!$C$25</f>
        <v>332.20655067838442</v>
      </c>
      <c r="P1791" s="11"/>
      <c r="Q1791" s="11"/>
      <c r="R1791" s="11"/>
      <c r="S1791" s="11"/>
      <c r="T1791" s="11"/>
    </row>
    <row r="1792" spans="1:20" ht="15.75" customHeight="1" x14ac:dyDescent="0.2">
      <c r="A1792" s="289"/>
      <c r="B1792" s="270"/>
      <c r="C1792" s="270"/>
      <c r="D1792" s="270"/>
      <c r="E1792" s="270"/>
      <c r="F1792" s="270"/>
      <c r="G1792" s="270"/>
      <c r="H1792" s="270"/>
      <c r="I1792" s="290">
        <f t="shared" ca="1" si="1815"/>
        <v>9.3894650981728653E-2</v>
      </c>
      <c r="J1792" s="290">
        <f t="shared" ca="1" si="1816"/>
        <v>4.0274712746202153E-2</v>
      </c>
      <c r="K1792" s="270">
        <f t="shared" ref="K1792:M1792" ca="1" si="1823">RAND()</f>
        <v>0.16891776869483011</v>
      </c>
      <c r="L1792" s="270">
        <f t="shared" ca="1" si="1823"/>
        <v>6.3319636606499419E-2</v>
      </c>
      <c r="M1792" s="270">
        <f t="shared" ca="1" si="1823"/>
        <v>0.38482500552619536</v>
      </c>
      <c r="N1792" s="291">
        <f t="shared" ca="1" si="1818"/>
        <v>304388.91859888949</v>
      </c>
      <c r="O1792" s="292">
        <f ca="1">(N1792-Assumptions!$C$22)/Assumptions!$C$25</f>
        <v>21.726113328275336</v>
      </c>
      <c r="P1792" s="11"/>
      <c r="Q1792" s="11"/>
      <c r="R1792" s="11"/>
      <c r="S1792" s="11"/>
      <c r="T1792" s="11"/>
    </row>
    <row r="1793" spans="1:20" ht="15.75" customHeight="1" x14ac:dyDescent="0.2">
      <c r="A1793" s="317"/>
      <c r="B1793" s="264"/>
      <c r="C1793" s="264"/>
      <c r="D1793" s="264"/>
      <c r="E1793" s="264"/>
      <c r="F1793" s="264"/>
      <c r="G1793" s="264"/>
      <c r="H1793" s="264"/>
      <c r="I1793" s="286">
        <f t="shared" ca="1" si="1815"/>
        <v>8.6335413422097274E-2</v>
      </c>
      <c r="J1793" s="286">
        <f t="shared" ca="1" si="1816"/>
        <v>5.5E-2</v>
      </c>
      <c r="K1793" s="264">
        <f t="shared" ref="K1793:M1793" ca="1" si="1824">RAND()</f>
        <v>0.28040120988045625</v>
      </c>
      <c r="L1793" s="264">
        <f t="shared" ca="1" si="1824"/>
        <v>0.95306219238636902</v>
      </c>
      <c r="M1793" s="264">
        <f t="shared" ca="1" si="1824"/>
        <v>8.612418038701497E-2</v>
      </c>
      <c r="N1793" s="287">
        <f t="shared" ca="1" si="1818"/>
        <v>4506873.5377305895</v>
      </c>
      <c r="O1793" s="288">
        <f ca="1">(N1793-Assumptions!$C$22)/Assumptions!$C$25</f>
        <v>335.34436848735743</v>
      </c>
      <c r="P1793" s="11"/>
      <c r="Q1793" s="11"/>
      <c r="R1793" s="11"/>
      <c r="S1793" s="11"/>
      <c r="T1793" s="11"/>
    </row>
    <row r="1794" spans="1:20" ht="15.75" customHeight="1" x14ac:dyDescent="0.2">
      <c r="A1794" s="289"/>
      <c r="B1794" s="270"/>
      <c r="C1794" s="270"/>
      <c r="D1794" s="270"/>
      <c r="E1794" s="270"/>
      <c r="F1794" s="270"/>
      <c r="G1794" s="270"/>
      <c r="H1794" s="270"/>
      <c r="I1794" s="290">
        <f t="shared" ca="1" si="1815"/>
        <v>7.5205038126299778E-2</v>
      </c>
      <c r="J1794" s="290">
        <f t="shared" ca="1" si="1816"/>
        <v>3.7088619396641175E-2</v>
      </c>
      <c r="K1794" s="270">
        <f t="shared" ref="K1794:M1794" ca="1" si="1825">RAND()</f>
        <v>0.98397915301888117</v>
      </c>
      <c r="L1794" s="270">
        <f t="shared" ca="1" si="1825"/>
        <v>0.76896009642670382</v>
      </c>
      <c r="M1794" s="270">
        <f t="shared" ca="1" si="1825"/>
        <v>4.3491575849390007E-2</v>
      </c>
      <c r="N1794" s="291">
        <f t="shared" ca="1" si="1818"/>
        <v>5662168.8618783979</v>
      </c>
      <c r="O1794" s="292">
        <f ca="1">(N1794-Assumptions!$C$22)/Assumptions!$C$25</f>
        <v>421.56043745361177</v>
      </c>
      <c r="P1794" s="11"/>
      <c r="Q1794" s="11"/>
      <c r="R1794" s="11"/>
      <c r="S1794" s="11"/>
      <c r="T1794" s="11"/>
    </row>
    <row r="1795" spans="1:20" ht="15.75" customHeight="1" x14ac:dyDescent="0.2">
      <c r="A1795" s="317"/>
      <c r="B1795" s="264"/>
      <c r="C1795" s="264"/>
      <c r="D1795" s="264"/>
      <c r="E1795" s="264"/>
      <c r="F1795" s="264"/>
      <c r="G1795" s="264"/>
      <c r="H1795" s="264"/>
      <c r="I1795" s="286">
        <f t="shared" ca="1" si="1815"/>
        <v>6.7164030003027064E-2</v>
      </c>
      <c r="J1795" s="286">
        <f t="shared" ca="1" si="1816"/>
        <v>3.5884331619831393E-2</v>
      </c>
      <c r="K1795" s="264">
        <f t="shared" ref="K1795:M1795" ca="1" si="1826">RAND()</f>
        <v>0.79658307857110777</v>
      </c>
      <c r="L1795" s="264">
        <f t="shared" ca="1" si="1826"/>
        <v>1.0687657540087159E-6</v>
      </c>
      <c r="M1795" s="264">
        <f t="shared" ca="1" si="1826"/>
        <v>0.99520509442059102</v>
      </c>
      <c r="N1795" s="287">
        <f t="shared" ca="1" si="1818"/>
        <v>2967773.7021545712</v>
      </c>
      <c r="O1795" s="288">
        <f ca="1">(N1795-Assumptions!$C$22)/Assumptions!$C$25</f>
        <v>220.48617180257995</v>
      </c>
      <c r="P1795" s="11"/>
      <c r="Q1795" s="11"/>
      <c r="R1795" s="11"/>
      <c r="S1795" s="11"/>
      <c r="T1795" s="11"/>
    </row>
    <row r="1796" spans="1:20" ht="15.75" customHeight="1" x14ac:dyDescent="0.2">
      <c r="A1796" s="289"/>
      <c r="B1796" s="270"/>
      <c r="C1796" s="270"/>
      <c r="D1796" s="270"/>
      <c r="E1796" s="270"/>
      <c r="F1796" s="270"/>
      <c r="G1796" s="270"/>
      <c r="H1796" s="270"/>
      <c r="I1796" s="290">
        <f t="shared" ca="1" si="1815"/>
        <v>9.5698447558296068E-2</v>
      </c>
      <c r="J1796" s="290">
        <f t="shared" ca="1" si="1816"/>
        <v>3.4935352360991871E-2</v>
      </c>
      <c r="K1796" s="270">
        <f t="shared" ref="K1796:M1796" ca="1" si="1827">RAND()</f>
        <v>0.99349370677765014</v>
      </c>
      <c r="L1796" s="270">
        <f t="shared" ca="1" si="1827"/>
        <v>0.22837486148870001</v>
      </c>
      <c r="M1796" s="270">
        <f t="shared" ca="1" si="1827"/>
        <v>0.27645833210651416</v>
      </c>
      <c r="N1796" s="291">
        <f t="shared" ca="1" si="1818"/>
        <v>3181122.4548652824</v>
      </c>
      <c r="O1796" s="292">
        <f ca="1">(N1796-Assumptions!$C$22)/Assumptions!$C$25</f>
        <v>236.40772051233452</v>
      </c>
      <c r="P1796" s="11"/>
      <c r="Q1796" s="11"/>
      <c r="R1796" s="11"/>
      <c r="S1796" s="11"/>
      <c r="T1796" s="11"/>
    </row>
    <row r="1797" spans="1:20" ht="15.75" customHeight="1" x14ac:dyDescent="0.2">
      <c r="A1797" s="317"/>
      <c r="B1797" s="264"/>
      <c r="C1797" s="264"/>
      <c r="D1797" s="264"/>
      <c r="E1797" s="264"/>
      <c r="F1797" s="264"/>
      <c r="G1797" s="264"/>
      <c r="H1797" s="264"/>
      <c r="I1797" s="286">
        <f t="shared" ca="1" si="1815"/>
        <v>7.818330622221728E-2</v>
      </c>
      <c r="J1797" s="286">
        <f t="shared" ca="1" si="1816"/>
        <v>2.8927996853485041E-2</v>
      </c>
      <c r="K1797" s="264">
        <f t="shared" ref="K1797:M1797" ca="1" si="1828">RAND()</f>
        <v>0.44732733298958949</v>
      </c>
      <c r="L1797" s="264">
        <f t="shared" ca="1" si="1828"/>
        <v>0.89706598205271015</v>
      </c>
      <c r="M1797" s="264">
        <f t="shared" ca="1" si="1828"/>
        <v>0.92115298513147048</v>
      </c>
      <c r="N1797" s="287">
        <f t="shared" ca="1" si="1818"/>
        <v>2943071.4555975939</v>
      </c>
      <c r="O1797" s="288">
        <f ca="1">(N1797-Assumptions!$C$22)/Assumptions!$C$25</f>
        <v>218.64272056698462</v>
      </c>
      <c r="P1797" s="11"/>
      <c r="Q1797" s="11"/>
      <c r="R1797" s="11"/>
      <c r="S1797" s="11"/>
      <c r="T1797" s="11"/>
    </row>
    <row r="1798" spans="1:20" ht="15.75" customHeight="1" x14ac:dyDescent="0.2">
      <c r="A1798" s="289"/>
      <c r="B1798" s="270"/>
      <c r="C1798" s="270"/>
      <c r="D1798" s="270"/>
      <c r="E1798" s="270"/>
      <c r="F1798" s="270"/>
      <c r="G1798" s="270"/>
      <c r="H1798" s="270"/>
      <c r="I1798" s="290">
        <f t="shared" ca="1" si="1815"/>
        <v>0.11774726417232792</v>
      </c>
      <c r="J1798" s="290">
        <f t="shared" ca="1" si="1816"/>
        <v>4.3465269621021749E-2</v>
      </c>
      <c r="K1798" s="270">
        <f t="shared" ref="K1798:M1798" ca="1" si="1829">RAND()</f>
        <v>0.74410105848280417</v>
      </c>
      <c r="L1798" s="270">
        <f t="shared" ca="1" si="1829"/>
        <v>0.14676163587558033</v>
      </c>
      <c r="M1798" s="270">
        <f t="shared" ca="1" si="1829"/>
        <v>0.17462594128119879</v>
      </c>
      <c r="N1798" s="291">
        <f t="shared" ca="1" si="1818"/>
        <v>1199401.2454470622</v>
      </c>
      <c r="O1798" s="292">
        <f ca="1">(N1798-Assumptions!$C$22)/Assumptions!$C$25</f>
        <v>88.518078018437478</v>
      </c>
      <c r="P1798" s="11"/>
      <c r="Q1798" s="11"/>
      <c r="R1798" s="11"/>
      <c r="S1798" s="11"/>
      <c r="T1798" s="11"/>
    </row>
    <row r="1799" spans="1:20" ht="15.75" customHeight="1" x14ac:dyDescent="0.2">
      <c r="A1799" s="317"/>
      <c r="B1799" s="264"/>
      <c r="C1799" s="264"/>
      <c r="D1799" s="264"/>
      <c r="E1799" s="264"/>
      <c r="F1799" s="264"/>
      <c r="G1799" s="264"/>
      <c r="H1799" s="264"/>
      <c r="I1799" s="286">
        <f t="shared" ca="1" si="1815"/>
        <v>0.10672162326786107</v>
      </c>
      <c r="J1799" s="286">
        <f t="shared" ca="1" si="1816"/>
        <v>4.2812428609407531E-2</v>
      </c>
      <c r="K1799" s="264">
        <f t="shared" ref="K1799:M1799" ca="1" si="1830">RAND()</f>
        <v>0.61212638318251589</v>
      </c>
      <c r="L1799" s="264">
        <f t="shared" ca="1" si="1830"/>
        <v>0.16543519716321642</v>
      </c>
      <c r="M1799" s="264">
        <f t="shared" ca="1" si="1830"/>
        <v>0.9376059682097404</v>
      </c>
      <c r="N1799" s="287">
        <f t="shared" ca="1" si="1818"/>
        <v>1452546.3318554868</v>
      </c>
      <c r="O1799" s="288">
        <f ca="1">(N1799-Assumptions!$C$22)/Assumptions!$C$25</f>
        <v>107.40950237727513</v>
      </c>
      <c r="P1799" s="11"/>
      <c r="Q1799" s="11"/>
      <c r="R1799" s="11"/>
      <c r="S1799" s="11"/>
      <c r="T1799" s="11"/>
    </row>
    <row r="1800" spans="1:20" ht="15.75" customHeight="1" x14ac:dyDescent="0.2">
      <c r="A1800" s="289"/>
      <c r="B1800" s="270"/>
      <c r="C1800" s="270"/>
      <c r="D1800" s="270"/>
      <c r="E1800" s="270"/>
      <c r="F1800" s="270"/>
      <c r="G1800" s="270"/>
      <c r="H1800" s="270"/>
      <c r="I1800" s="290">
        <f t="shared" ca="1" si="1815"/>
        <v>8.6019683378750877E-2</v>
      </c>
      <c r="J1800" s="290">
        <f t="shared" ca="1" si="1816"/>
        <v>4.6841460343886886E-2</v>
      </c>
      <c r="K1800" s="270">
        <f t="shared" ref="K1800:M1800" ca="1" si="1831">RAND()</f>
        <v>0.2871384062642508</v>
      </c>
      <c r="L1800" s="270">
        <f t="shared" ca="1" si="1831"/>
        <v>0.43836715491802769</v>
      </c>
      <c r="M1800" s="270">
        <f t="shared" ca="1" si="1831"/>
        <v>0.88944855455404848</v>
      </c>
      <c r="N1800" s="291">
        <f t="shared" ca="1" si="1818"/>
        <v>2880185.3047662294</v>
      </c>
      <c r="O1800" s="292">
        <f ca="1">(N1800-Assumptions!$C$22)/Assumptions!$C$25</f>
        <v>213.94972423628576</v>
      </c>
      <c r="P1800" s="11"/>
      <c r="Q1800" s="11"/>
      <c r="R1800" s="11"/>
      <c r="S1800" s="11"/>
      <c r="T1800" s="11"/>
    </row>
    <row r="1801" spans="1:20" ht="15.75" customHeight="1" x14ac:dyDescent="0.2">
      <c r="A1801" s="317"/>
      <c r="B1801" s="264"/>
      <c r="C1801" s="264"/>
      <c r="D1801" s="264"/>
      <c r="E1801" s="264"/>
      <c r="F1801" s="264"/>
      <c r="G1801" s="264"/>
      <c r="H1801" s="264"/>
      <c r="I1801" s="286">
        <f t="shared" ca="1" si="1815"/>
        <v>0.1178936292024573</v>
      </c>
      <c r="J1801" s="286">
        <f t="shared" ca="1" si="1816"/>
        <v>3.5207398800908313E-2</v>
      </c>
      <c r="K1801" s="264">
        <f t="shared" ref="K1801:M1801" ca="1" si="1832">RAND()</f>
        <v>0.62085192948541557</v>
      </c>
      <c r="L1801" s="264">
        <f t="shared" ca="1" si="1832"/>
        <v>0.76368081939764154</v>
      </c>
      <c r="M1801" s="264">
        <f t="shared" ca="1" si="1832"/>
        <v>0.16206905530577165</v>
      </c>
      <c r="N1801" s="287">
        <f t="shared" ca="1" si="1818"/>
        <v>1349930.5620197649</v>
      </c>
      <c r="O1801" s="288">
        <f ca="1">(N1801-Assumptions!$C$22)/Assumptions!$C$25</f>
        <v>99.75160910595261</v>
      </c>
      <c r="P1801" s="11"/>
      <c r="Q1801" s="11"/>
      <c r="R1801" s="11"/>
      <c r="S1801" s="11"/>
      <c r="T1801" s="11"/>
    </row>
    <row r="1802" spans="1:20" ht="15.75" customHeight="1" x14ac:dyDescent="0.2">
      <c r="A1802" s="289"/>
      <c r="B1802" s="270"/>
      <c r="C1802" s="270"/>
      <c r="D1802" s="270"/>
      <c r="E1802" s="270"/>
      <c r="F1802" s="270"/>
      <c r="G1802" s="270"/>
      <c r="H1802" s="270"/>
      <c r="I1802" s="290">
        <f t="shared" ca="1" si="1815"/>
        <v>0.11429924673111487</v>
      </c>
      <c r="J1802" s="290">
        <f t="shared" ca="1" si="1816"/>
        <v>4.1977094810354512E-2</v>
      </c>
      <c r="K1802" s="270">
        <f t="shared" ref="K1802:M1802" ca="1" si="1833">RAND()</f>
        <v>0.27986019198342171</v>
      </c>
      <c r="L1802" s="270">
        <f t="shared" ca="1" si="1833"/>
        <v>0.99299524161648067</v>
      </c>
      <c r="M1802" s="270">
        <f t="shared" ca="1" si="1833"/>
        <v>0.66086092764400328</v>
      </c>
      <c r="N1802" s="291">
        <f t="shared" ca="1" si="1818"/>
        <v>1969584.8994728143</v>
      </c>
      <c r="O1802" s="292">
        <f ca="1">(N1802-Assumptions!$C$22)/Assumptions!$C$25</f>
        <v>145.9944701099115</v>
      </c>
      <c r="P1802" s="11"/>
      <c r="Q1802" s="11"/>
      <c r="R1802" s="11"/>
      <c r="S1802" s="11"/>
      <c r="T1802" s="11"/>
    </row>
    <row r="1803" spans="1:20" ht="15.75" customHeight="1" x14ac:dyDescent="0.2">
      <c r="A1803" s="317"/>
      <c r="B1803" s="264"/>
      <c r="C1803" s="264"/>
      <c r="D1803" s="264"/>
      <c r="E1803" s="264"/>
      <c r="F1803" s="264"/>
      <c r="G1803" s="264"/>
      <c r="H1803" s="264"/>
      <c r="I1803" s="286">
        <f t="shared" ca="1" si="1815"/>
        <v>7.4051397132379501E-2</v>
      </c>
      <c r="J1803" s="286">
        <f t="shared" ca="1" si="1816"/>
        <v>4.202626387178357E-2</v>
      </c>
      <c r="K1803" s="264">
        <f t="shared" ref="K1803:M1803" ca="1" si="1834">RAND()</f>
        <v>0.4434026062680918</v>
      </c>
      <c r="L1803" s="264">
        <f t="shared" ca="1" si="1834"/>
        <v>0.41238270443195379</v>
      </c>
      <c r="M1803" s="264">
        <f t="shared" ca="1" si="1834"/>
        <v>6.9177924534628565E-2</v>
      </c>
      <c r="N1803" s="287">
        <f t="shared" ca="1" si="1818"/>
        <v>3485408.4312148066</v>
      </c>
      <c r="O1803" s="288">
        <f ca="1">(N1803-Assumptions!$C$22)/Assumptions!$C$25</f>
        <v>259.11562919513483</v>
      </c>
      <c r="P1803" s="11"/>
      <c r="Q1803" s="11"/>
      <c r="R1803" s="11"/>
      <c r="S1803" s="11"/>
      <c r="T1803" s="11"/>
    </row>
    <row r="1804" spans="1:20" ht="15.75" customHeight="1" x14ac:dyDescent="0.2">
      <c r="A1804" s="289"/>
      <c r="B1804" s="270"/>
      <c r="C1804" s="270"/>
      <c r="D1804" s="270"/>
      <c r="E1804" s="270"/>
      <c r="F1804" s="270"/>
      <c r="G1804" s="270"/>
      <c r="H1804" s="270"/>
      <c r="I1804" s="290">
        <f t="shared" ca="1" si="1815"/>
        <v>9.4837406991520407E-2</v>
      </c>
      <c r="J1804" s="290">
        <f t="shared" ca="1" si="1816"/>
        <v>2.6123042452041514E-2</v>
      </c>
      <c r="K1804" s="270">
        <f t="shared" ref="K1804:M1804" ca="1" si="1835">RAND()</f>
        <v>0.83931141092825567</v>
      </c>
      <c r="L1804" s="270">
        <f t="shared" ca="1" si="1835"/>
        <v>0.77884372487955289</v>
      </c>
      <c r="M1804" s="270">
        <f t="shared" ca="1" si="1835"/>
        <v>0.26083195997605813</v>
      </c>
      <c r="N1804" s="291">
        <f t="shared" ca="1" si="1818"/>
        <v>3140851.2718384252</v>
      </c>
      <c r="O1804" s="292">
        <f ca="1">(N1804-Assumptions!$C$22)/Assumptions!$C$25</f>
        <v>233.40240834615113</v>
      </c>
      <c r="P1804" s="11"/>
      <c r="Q1804" s="11"/>
      <c r="R1804" s="11"/>
      <c r="S1804" s="11"/>
      <c r="T1804" s="11"/>
    </row>
    <row r="1805" spans="1:20" ht="15.75" customHeight="1" x14ac:dyDescent="0.2">
      <c r="A1805" s="317"/>
      <c r="B1805" s="264"/>
      <c r="C1805" s="264"/>
      <c r="D1805" s="264"/>
      <c r="E1805" s="264"/>
      <c r="F1805" s="264"/>
      <c r="G1805" s="264"/>
      <c r="H1805" s="264"/>
      <c r="I1805" s="286">
        <f t="shared" ca="1" si="1815"/>
        <v>0.11311840533378564</v>
      </c>
      <c r="J1805" s="286">
        <f t="shared" ca="1" si="1816"/>
        <v>5.449250421117241E-2</v>
      </c>
      <c r="K1805" s="264">
        <f t="shared" ref="K1805:M1805" ca="1" si="1836">RAND()</f>
        <v>0.38656120036871078</v>
      </c>
      <c r="L1805" s="264">
        <f t="shared" ca="1" si="1836"/>
        <v>0.73854003554089165</v>
      </c>
      <c r="M1805" s="264">
        <f t="shared" ca="1" si="1836"/>
        <v>0.91518012001492344</v>
      </c>
      <c r="N1805" s="287">
        <f t="shared" ca="1" si="1818"/>
        <v>1967693.7456336913</v>
      </c>
      <c r="O1805" s="288">
        <f ca="1">(N1805-Assumptions!$C$22)/Assumptions!$C$25</f>
        <v>145.85333922639487</v>
      </c>
      <c r="P1805" s="11"/>
      <c r="Q1805" s="11"/>
      <c r="R1805" s="11"/>
      <c r="S1805" s="11"/>
      <c r="T1805" s="11"/>
    </row>
    <row r="1806" spans="1:20" ht="15.75" customHeight="1" x14ac:dyDescent="0.2">
      <c r="A1806" s="289"/>
      <c r="B1806" s="270"/>
      <c r="C1806" s="270"/>
      <c r="D1806" s="270"/>
      <c r="E1806" s="270"/>
      <c r="F1806" s="270"/>
      <c r="G1806" s="270"/>
      <c r="H1806" s="270"/>
      <c r="I1806" s="290">
        <f t="shared" ca="1" si="1815"/>
        <v>9.0381874621338329E-2</v>
      </c>
      <c r="J1806" s="290">
        <f t="shared" ca="1" si="1816"/>
        <v>3.4046096786606479E-2</v>
      </c>
      <c r="K1806" s="270">
        <f t="shared" ref="K1806:M1806" ca="1" si="1837">RAND()</f>
        <v>0.26045044460766009</v>
      </c>
      <c r="L1806" s="270">
        <f t="shared" ca="1" si="1837"/>
        <v>0.34125965243726164</v>
      </c>
      <c r="M1806" s="270">
        <f t="shared" ca="1" si="1837"/>
        <v>0.90451145057661131</v>
      </c>
      <c r="N1806" s="291">
        <f t="shared" ca="1" si="1818"/>
        <v>2047683.0782300024</v>
      </c>
      <c r="O1806" s="292">
        <f ca="1">(N1806-Assumptions!$C$22)/Assumptions!$C$25</f>
        <v>151.82269240522407</v>
      </c>
      <c r="P1806" s="11"/>
      <c r="Q1806" s="11"/>
      <c r="R1806" s="11"/>
      <c r="S1806" s="11"/>
      <c r="T1806" s="11"/>
    </row>
    <row r="1807" spans="1:20" ht="15.75" customHeight="1" x14ac:dyDescent="0.2">
      <c r="A1807" s="317"/>
      <c r="B1807" s="264"/>
      <c r="C1807" s="264"/>
      <c r="D1807" s="264"/>
      <c r="E1807" s="264"/>
      <c r="F1807" s="264"/>
      <c r="G1807" s="264"/>
      <c r="H1807" s="264"/>
      <c r="I1807" s="286">
        <f t="shared" ca="1" si="1815"/>
        <v>9.8955011290865938E-2</v>
      </c>
      <c r="J1807" s="286">
        <f t="shared" ca="1" si="1816"/>
        <v>3.1031028739225266E-2</v>
      </c>
      <c r="K1807" s="264">
        <f t="shared" ref="K1807:M1807" ca="1" si="1838">RAND()</f>
        <v>9.2576982436932576E-2</v>
      </c>
      <c r="L1807" s="264">
        <f t="shared" ca="1" si="1838"/>
        <v>0.67530657772889602</v>
      </c>
      <c r="M1807" s="264">
        <f t="shared" ca="1" si="1838"/>
        <v>0.61233875346228683</v>
      </c>
      <c r="N1807" s="287">
        <f t="shared" ca="1" si="1818"/>
        <v>589893.8634396058</v>
      </c>
      <c r="O1807" s="288">
        <f ca="1">(N1807-Assumptions!$C$22)/Assumptions!$C$25</f>
        <v>43.032452495492969</v>
      </c>
      <c r="P1807" s="11"/>
      <c r="Q1807" s="11"/>
      <c r="R1807" s="11"/>
      <c r="S1807" s="11"/>
      <c r="T1807" s="11"/>
    </row>
    <row r="1808" spans="1:20" ht="15.75" customHeight="1" x14ac:dyDescent="0.2">
      <c r="A1808" s="289"/>
      <c r="B1808" s="270"/>
      <c r="C1808" s="270"/>
      <c r="D1808" s="270"/>
      <c r="E1808" s="270"/>
      <c r="F1808" s="270"/>
      <c r="G1808" s="270"/>
      <c r="H1808" s="270"/>
      <c r="I1808" s="290">
        <f t="shared" ca="1" si="1815"/>
        <v>0.11227291902704845</v>
      </c>
      <c r="J1808" s="290">
        <f t="shared" ca="1" si="1816"/>
        <v>2.8080212898586705E-2</v>
      </c>
      <c r="K1808" s="270">
        <f t="shared" ref="K1808:M1808" ca="1" si="1839">RAND()</f>
        <v>0.67308134155417931</v>
      </c>
      <c r="L1808" s="270">
        <f t="shared" ca="1" si="1839"/>
        <v>0.85687346830958788</v>
      </c>
      <c r="M1808" s="270">
        <f t="shared" ca="1" si="1839"/>
        <v>9.6094000817972369E-2</v>
      </c>
      <c r="N1808" s="291">
        <f t="shared" ca="1" si="1818"/>
        <v>1677398.8156458181</v>
      </c>
      <c r="O1808" s="292">
        <f ca="1">(N1808-Assumptions!$C$22)/Assumptions!$C$25</f>
        <v>124.18953848103121</v>
      </c>
      <c r="P1808" s="11"/>
      <c r="Q1808" s="11"/>
      <c r="R1808" s="11"/>
      <c r="S1808" s="11"/>
      <c r="T1808" s="11"/>
    </row>
    <row r="1809" spans="1:20" ht="15.75" customHeight="1" x14ac:dyDescent="0.2">
      <c r="A1809" s="317"/>
      <c r="B1809" s="264"/>
      <c r="C1809" s="264"/>
      <c r="D1809" s="264"/>
      <c r="E1809" s="264"/>
      <c r="F1809" s="264"/>
      <c r="G1809" s="264"/>
      <c r="H1809" s="264"/>
      <c r="I1809" s="286">
        <f t="shared" ca="1" si="1815"/>
        <v>9.8394665897640204E-2</v>
      </c>
      <c r="J1809" s="286">
        <f t="shared" ca="1" si="1816"/>
        <v>4.4351174915182076E-2</v>
      </c>
      <c r="K1809" s="264">
        <f t="shared" ref="K1809:M1809" ca="1" si="1840">RAND()</f>
        <v>0.15731618980247508</v>
      </c>
      <c r="L1809" s="264">
        <f t="shared" ca="1" si="1840"/>
        <v>0.75707007811969917</v>
      </c>
      <c r="M1809" s="264">
        <f t="shared" ca="1" si="1840"/>
        <v>0.51374951330803464</v>
      </c>
      <c r="N1809" s="287">
        <f t="shared" ca="1" si="1818"/>
        <v>718829.72411221673</v>
      </c>
      <c r="O1809" s="288">
        <f ca="1">(N1809-Assumptions!$C$22)/Assumptions!$C$25</f>
        <v>52.654531650165431</v>
      </c>
      <c r="P1809" s="11"/>
      <c r="Q1809" s="11"/>
      <c r="R1809" s="11"/>
      <c r="S1809" s="11"/>
      <c r="T1809" s="11"/>
    </row>
    <row r="1810" spans="1:20" ht="15.75" customHeight="1" x14ac:dyDescent="0.2">
      <c r="A1810" s="289"/>
      <c r="B1810" s="270"/>
      <c r="C1810" s="270"/>
      <c r="D1810" s="270"/>
      <c r="E1810" s="270"/>
      <c r="F1810" s="270"/>
      <c r="G1810" s="270"/>
      <c r="H1810" s="270"/>
      <c r="I1810" s="290">
        <f t="shared" ca="1" si="1815"/>
        <v>8.5994040310182179E-2</v>
      </c>
      <c r="J1810" s="290">
        <f t="shared" ca="1" si="1816"/>
        <v>5.5E-2</v>
      </c>
      <c r="K1810" s="270">
        <f t="shared" ref="K1810:M1810" ca="1" si="1841">RAND()</f>
        <v>0.9150819898040542</v>
      </c>
      <c r="L1810" s="270">
        <f t="shared" ca="1" si="1841"/>
        <v>0.57169458670590045</v>
      </c>
      <c r="M1810" s="270">
        <f t="shared" ca="1" si="1841"/>
        <v>0.39601209838417761</v>
      </c>
      <c r="N1810" s="291">
        <f t="shared" ca="1" si="1818"/>
        <v>6963325.7586778598</v>
      </c>
      <c r="O1810" s="292">
        <f ca="1">(N1810-Assumptions!$C$22)/Assumptions!$C$25</f>
        <v>518.66169840879547</v>
      </c>
      <c r="P1810" s="11"/>
      <c r="Q1810" s="11"/>
      <c r="R1810" s="11"/>
      <c r="S1810" s="11"/>
      <c r="T1810" s="11"/>
    </row>
    <row r="1811" spans="1:20" ht="15.75" customHeight="1" x14ac:dyDescent="0.2">
      <c r="A1811" s="317"/>
      <c r="B1811" s="264"/>
      <c r="C1811" s="264"/>
      <c r="D1811" s="264"/>
      <c r="E1811" s="264"/>
      <c r="F1811" s="264"/>
      <c r="G1811" s="264"/>
      <c r="H1811" s="264"/>
      <c r="I1811" s="286">
        <f t="shared" ca="1" si="1815"/>
        <v>8.9161105768446741E-2</v>
      </c>
      <c r="J1811" s="286">
        <f t="shared" ca="1" si="1816"/>
        <v>4.7052151062070072E-2</v>
      </c>
      <c r="K1811" s="264">
        <f t="shared" ref="K1811:M1811" ca="1" si="1842">RAND()</f>
        <v>0.7793469422088829</v>
      </c>
      <c r="L1811" s="264">
        <f t="shared" ca="1" si="1842"/>
        <v>0.99194982320319725</v>
      </c>
      <c r="M1811" s="264">
        <f t="shared" ca="1" si="1842"/>
        <v>0.93700524165416343</v>
      </c>
      <c r="N1811" s="287">
        <f t="shared" ca="1" si="1818"/>
        <v>3442543.1847110805</v>
      </c>
      <c r="O1811" s="288">
        <f ca="1">(N1811-Assumptions!$C$22)/Assumptions!$C$25</f>
        <v>255.91673020231943</v>
      </c>
      <c r="P1811" s="11"/>
      <c r="Q1811" s="11"/>
      <c r="R1811" s="11"/>
      <c r="S1811" s="11"/>
      <c r="T1811" s="11"/>
    </row>
    <row r="1812" spans="1:20" ht="15.75" customHeight="1" x14ac:dyDescent="0.2">
      <c r="A1812" s="289"/>
      <c r="B1812" s="270"/>
      <c r="C1812" s="270"/>
      <c r="D1812" s="270"/>
      <c r="E1812" s="270"/>
      <c r="F1812" s="270"/>
      <c r="G1812" s="270"/>
      <c r="H1812" s="270"/>
      <c r="I1812" s="290">
        <f t="shared" ca="1" si="1815"/>
        <v>8.6668925156764401E-2</v>
      </c>
      <c r="J1812" s="290">
        <f t="shared" ca="1" si="1816"/>
        <v>3.8614261055068141E-2</v>
      </c>
      <c r="K1812" s="270">
        <f t="shared" ref="K1812:M1812" ca="1" si="1843">RAND()</f>
        <v>1.3734339718597055E-2</v>
      </c>
      <c r="L1812" s="270">
        <f t="shared" ca="1" si="1843"/>
        <v>0.20502679366669674</v>
      </c>
      <c r="M1812" s="270">
        <f t="shared" ca="1" si="1843"/>
        <v>0.17641228297768496</v>
      </c>
      <c r="N1812" s="291">
        <f t="shared" ca="1" si="1818"/>
        <v>339640.60138493485</v>
      </c>
      <c r="O1812" s="292">
        <f ca="1">(N1812-Assumptions!$C$22)/Assumptions!$C$25</f>
        <v>24.35683592424887</v>
      </c>
      <c r="P1812" s="11"/>
      <c r="Q1812" s="11"/>
      <c r="R1812" s="11"/>
      <c r="S1812" s="11"/>
      <c r="T1812" s="11"/>
    </row>
    <row r="1813" spans="1:20" ht="15.75" customHeight="1" x14ac:dyDescent="0.2">
      <c r="A1813" s="317"/>
      <c r="B1813" s="264"/>
      <c r="C1813" s="264"/>
      <c r="D1813" s="264"/>
      <c r="E1813" s="264"/>
      <c r="F1813" s="264"/>
      <c r="G1813" s="264"/>
      <c r="H1813" s="264"/>
      <c r="I1813" s="286">
        <f t="shared" ca="1" si="1815"/>
        <v>9.0633471359398865E-2</v>
      </c>
      <c r="J1813" s="286">
        <f t="shared" ca="1" si="1816"/>
        <v>3.7713684181955809E-2</v>
      </c>
      <c r="K1813" s="264">
        <f t="shared" ref="K1813:M1813" ca="1" si="1844">RAND()</f>
        <v>0.9616393915973237</v>
      </c>
      <c r="L1813" s="264">
        <f t="shared" ca="1" si="1844"/>
        <v>0.76702127307020551</v>
      </c>
      <c r="M1813" s="264">
        <f t="shared" ca="1" si="1844"/>
        <v>0.76217872166879763</v>
      </c>
      <c r="N1813" s="287">
        <f t="shared" ca="1" si="1818"/>
        <v>4101329.2684690757</v>
      </c>
      <c r="O1813" s="288">
        <f ca="1">(N1813-Assumptions!$C$22)/Assumptions!$C$25</f>
        <v>305.07987078127428</v>
      </c>
      <c r="P1813" s="11"/>
      <c r="Q1813" s="11"/>
      <c r="R1813" s="11"/>
      <c r="S1813" s="11"/>
      <c r="T1813" s="11"/>
    </row>
    <row r="1814" spans="1:20" ht="15.75" customHeight="1" x14ac:dyDescent="0.2">
      <c r="A1814" s="289"/>
      <c r="B1814" s="270"/>
      <c r="C1814" s="270"/>
      <c r="D1814" s="270"/>
      <c r="E1814" s="270"/>
      <c r="F1814" s="270"/>
      <c r="G1814" s="270"/>
      <c r="H1814" s="270"/>
      <c r="I1814" s="290">
        <f t="shared" ca="1" si="1815"/>
        <v>8.2660864278436774E-2</v>
      </c>
      <c r="J1814" s="290">
        <f t="shared" ca="1" si="1816"/>
        <v>4.2452533013789255E-2</v>
      </c>
      <c r="K1814" s="270">
        <f t="shared" ref="K1814:M1814" ca="1" si="1845">RAND()</f>
        <v>0.31219152474629075</v>
      </c>
      <c r="L1814" s="270">
        <f t="shared" ca="1" si="1845"/>
        <v>0.32321086115018982</v>
      </c>
      <c r="M1814" s="270">
        <f t="shared" ca="1" si="1845"/>
        <v>0.75111803360805651</v>
      </c>
      <c r="N1814" s="291">
        <f t="shared" ca="1" si="1818"/>
        <v>2806397.0501327952</v>
      </c>
      <c r="O1814" s="292">
        <f ca="1">(N1814-Assumptions!$C$22)/Assumptions!$C$25</f>
        <v>208.44313806961159</v>
      </c>
      <c r="P1814" s="11"/>
      <c r="Q1814" s="11"/>
      <c r="R1814" s="11"/>
      <c r="S1814" s="11"/>
      <c r="T1814" s="11"/>
    </row>
    <row r="1815" spans="1:20" ht="15.75" customHeight="1" x14ac:dyDescent="0.2">
      <c r="A1815" s="317"/>
      <c r="B1815" s="264"/>
      <c r="C1815" s="264"/>
      <c r="D1815" s="264"/>
      <c r="E1815" s="264"/>
      <c r="F1815" s="264"/>
      <c r="G1815" s="264"/>
      <c r="H1815" s="264"/>
      <c r="I1815" s="286">
        <f t="shared" ca="1" si="1815"/>
        <v>9.4163019625307182E-2</v>
      </c>
      <c r="J1815" s="286">
        <f t="shared" ca="1" si="1816"/>
        <v>4.9808023813029914E-2</v>
      </c>
      <c r="K1815" s="264">
        <f t="shared" ref="K1815:M1815" ca="1" si="1846">RAND()</f>
        <v>0.6418084883231705</v>
      </c>
      <c r="L1815" s="264">
        <f t="shared" ca="1" si="1846"/>
        <v>0.93688536641702025</v>
      </c>
      <c r="M1815" s="264">
        <f t="shared" ca="1" si="1846"/>
        <v>0.42908343652019443</v>
      </c>
      <c r="N1815" s="287">
        <f t="shared" ca="1" si="1818"/>
        <v>3183964.8039558092</v>
      </c>
      <c r="O1815" s="288">
        <f ca="1">(N1815-Assumptions!$C$22)/Assumptions!$C$25</f>
        <v>236.61983611610518</v>
      </c>
      <c r="P1815" s="11"/>
      <c r="Q1815" s="11"/>
      <c r="R1815" s="11"/>
      <c r="S1815" s="11"/>
      <c r="T1815" s="11"/>
    </row>
    <row r="1816" spans="1:20" ht="15.75" customHeight="1" x14ac:dyDescent="0.2">
      <c r="A1816" s="289"/>
      <c r="B1816" s="270"/>
      <c r="C1816" s="270"/>
      <c r="D1816" s="270"/>
      <c r="E1816" s="270"/>
      <c r="F1816" s="270"/>
      <c r="G1816" s="270"/>
      <c r="H1816" s="270"/>
      <c r="I1816" s="290">
        <f t="shared" ca="1" si="1815"/>
        <v>0.10659636053408841</v>
      </c>
      <c r="J1816" s="290">
        <f t="shared" ca="1" si="1816"/>
        <v>3.42698972646516E-2</v>
      </c>
      <c r="K1816" s="270">
        <f t="shared" ref="K1816:M1816" ca="1" si="1847">RAND()</f>
        <v>0.9822684260389386</v>
      </c>
      <c r="L1816" s="270">
        <f t="shared" ca="1" si="1847"/>
        <v>0.22136321094579769</v>
      </c>
      <c r="M1816" s="270">
        <f t="shared" ca="1" si="1847"/>
        <v>0.39899305720611045</v>
      </c>
      <c r="N1816" s="291">
        <f t="shared" ca="1" si="1818"/>
        <v>2672532.8160894918</v>
      </c>
      <c r="O1816" s="292">
        <f ca="1">(N1816-Assumptions!$C$22)/Assumptions!$C$25</f>
        <v>198.45326985742477</v>
      </c>
      <c r="P1816" s="11"/>
      <c r="Q1816" s="11"/>
      <c r="R1816" s="11"/>
      <c r="S1816" s="11"/>
      <c r="T1816" s="11"/>
    </row>
    <row r="1817" spans="1:20" ht="15.75" customHeight="1" x14ac:dyDescent="0.2">
      <c r="A1817" s="317"/>
      <c r="B1817" s="264"/>
      <c r="C1817" s="264"/>
      <c r="D1817" s="264"/>
      <c r="E1817" s="264"/>
      <c r="F1817" s="264"/>
      <c r="G1817" s="264"/>
      <c r="H1817" s="264"/>
      <c r="I1817" s="286">
        <f t="shared" ca="1" si="1815"/>
        <v>7.3744999223819385E-2</v>
      </c>
      <c r="J1817" s="286">
        <f t="shared" ca="1" si="1816"/>
        <v>3.2944296972075536E-2</v>
      </c>
      <c r="K1817" s="264">
        <f t="shared" ref="K1817:M1817" ca="1" si="1848">RAND()</f>
        <v>0.50600979292822135</v>
      </c>
      <c r="L1817" s="264">
        <f t="shared" ca="1" si="1848"/>
        <v>0.69591961744077036</v>
      </c>
      <c r="M1817" s="264">
        <f t="shared" ca="1" si="1848"/>
        <v>0.29757795554915401</v>
      </c>
      <c r="N1817" s="287">
        <f t="shared" ca="1" si="1818"/>
        <v>2735753.6345465248</v>
      </c>
      <c r="O1817" s="288">
        <f ca="1">(N1817-Assumptions!$C$22)/Assumptions!$C$25</f>
        <v>203.17124138406902</v>
      </c>
      <c r="P1817" s="11"/>
      <c r="Q1817" s="11"/>
      <c r="R1817" s="11"/>
      <c r="S1817" s="11"/>
      <c r="T1817" s="11"/>
    </row>
    <row r="1818" spans="1:20" ht="15.75" customHeight="1" x14ac:dyDescent="0.2">
      <c r="A1818" s="289"/>
      <c r="B1818" s="270"/>
      <c r="C1818" s="270"/>
      <c r="D1818" s="270"/>
      <c r="E1818" s="270"/>
      <c r="F1818" s="270"/>
      <c r="G1818" s="270"/>
      <c r="H1818" s="270"/>
      <c r="I1818" s="290">
        <f t="shared" ca="1" si="1815"/>
        <v>9.4419734233640501E-2</v>
      </c>
      <c r="J1818" s="290">
        <f t="shared" ca="1" si="1816"/>
        <v>3.9263457933951092E-2</v>
      </c>
      <c r="K1818" s="270">
        <f t="shared" ref="K1818:M1818" ca="1" si="1849">RAND()</f>
        <v>0.75088993250349423</v>
      </c>
      <c r="L1818" s="270">
        <f t="shared" ca="1" si="1849"/>
        <v>0.15985918825376655</v>
      </c>
      <c r="M1818" s="270">
        <f t="shared" ca="1" si="1849"/>
        <v>0.70114124646815834</v>
      </c>
      <c r="N1818" s="291">
        <f t="shared" ca="1" si="1818"/>
        <v>1637416.3669610762</v>
      </c>
      <c r="O1818" s="292">
        <f ca="1">(N1818-Assumptions!$C$22)/Assumptions!$C$25</f>
        <v>121.20577365381165</v>
      </c>
      <c r="P1818" s="11"/>
      <c r="Q1818" s="11"/>
      <c r="R1818" s="11"/>
      <c r="S1818" s="11"/>
      <c r="T1818" s="11"/>
    </row>
    <row r="1819" spans="1:20" ht="15.75" customHeight="1" x14ac:dyDescent="0.2">
      <c r="A1819" s="317"/>
      <c r="B1819" s="264"/>
      <c r="C1819" s="264"/>
      <c r="D1819" s="264"/>
      <c r="E1819" s="264"/>
      <c r="F1819" s="264"/>
      <c r="G1819" s="264"/>
      <c r="H1819" s="264"/>
      <c r="I1819" s="286">
        <f t="shared" ca="1" si="1815"/>
        <v>6.756578814899028E-2</v>
      </c>
      <c r="J1819" s="286">
        <f t="shared" ca="1" si="1816"/>
        <v>4.5338896010662044E-2</v>
      </c>
      <c r="K1819" s="264">
        <f t="shared" ref="K1819:M1819" ca="1" si="1850">RAND()</f>
        <v>0.3696680123447218</v>
      </c>
      <c r="L1819" s="264">
        <f t="shared" ca="1" si="1850"/>
        <v>0.3151147692781634</v>
      </c>
      <c r="M1819" s="264">
        <f t="shared" ca="1" si="1850"/>
        <v>0.15122275021018161</v>
      </c>
      <c r="N1819" s="287">
        <f t="shared" ca="1" si="1818"/>
        <v>4464826.7790903514</v>
      </c>
      <c r="O1819" s="288">
        <f ca="1">(N1819-Assumptions!$C$22)/Assumptions!$C$25</f>
        <v>332.20655067838442</v>
      </c>
      <c r="P1819" s="11"/>
      <c r="Q1819" s="11"/>
      <c r="R1819" s="11"/>
      <c r="S1819" s="11"/>
      <c r="T1819" s="11"/>
    </row>
    <row r="1820" spans="1:20" ht="15.75" customHeight="1" x14ac:dyDescent="0.2">
      <c r="A1820" s="289"/>
      <c r="B1820" s="270"/>
      <c r="C1820" s="270"/>
      <c r="D1820" s="270"/>
      <c r="E1820" s="270"/>
      <c r="F1820" s="270"/>
      <c r="G1820" s="270"/>
      <c r="H1820" s="270"/>
      <c r="I1820" s="290">
        <f t="shared" ca="1" si="1815"/>
        <v>9.3171314506304434E-2</v>
      </c>
      <c r="J1820" s="290">
        <f t="shared" ca="1" si="1816"/>
        <v>3.7542691955170376E-2</v>
      </c>
      <c r="K1820" s="270">
        <f t="shared" ref="K1820:M1820" ca="1" si="1851">RAND()</f>
        <v>0.75659096266932291</v>
      </c>
      <c r="L1820" s="270">
        <f t="shared" ca="1" si="1851"/>
        <v>0.76469880924385902</v>
      </c>
      <c r="M1820" s="270">
        <f t="shared" ca="1" si="1851"/>
        <v>0.5305901579540856</v>
      </c>
      <c r="N1820" s="291">
        <f t="shared" ca="1" si="1818"/>
        <v>2006533.046448465</v>
      </c>
      <c r="O1820" s="292">
        <f ca="1">(N1820-Assumptions!$C$22)/Assumptions!$C$25</f>
        <v>148.75179451107948</v>
      </c>
      <c r="P1820" s="11"/>
      <c r="Q1820" s="11"/>
      <c r="R1820" s="11"/>
      <c r="S1820" s="11"/>
      <c r="T1820" s="11"/>
    </row>
    <row r="1821" spans="1:20" ht="15.75" customHeight="1" x14ac:dyDescent="0.2">
      <c r="A1821" s="317"/>
      <c r="B1821" s="264"/>
      <c r="C1821" s="264"/>
      <c r="D1821" s="264"/>
      <c r="E1821" s="264"/>
      <c r="F1821" s="264"/>
      <c r="G1821" s="264"/>
      <c r="H1821" s="264"/>
      <c r="I1821" s="286">
        <f t="shared" ca="1" si="1815"/>
        <v>0.1024685419948561</v>
      </c>
      <c r="J1821" s="286">
        <f t="shared" ca="1" si="1816"/>
        <v>3.1165769347122459E-2</v>
      </c>
      <c r="K1821" s="264">
        <f t="shared" ref="K1821:M1821" ca="1" si="1852">RAND()</f>
        <v>0.29904613834760585</v>
      </c>
      <c r="L1821" s="264">
        <f t="shared" ca="1" si="1852"/>
        <v>2.0559815335893017E-2</v>
      </c>
      <c r="M1821" s="264">
        <f t="shared" ca="1" si="1852"/>
        <v>0.21384467571836596</v>
      </c>
      <c r="N1821" s="287">
        <f t="shared" ca="1" si="1818"/>
        <v>1249515.4602092514</v>
      </c>
      <c r="O1821" s="288">
        <f ca="1">(N1821-Assumptions!$C$22)/Assumptions!$C$25</f>
        <v>92.257944791735184</v>
      </c>
      <c r="P1821" s="11"/>
      <c r="Q1821" s="11"/>
      <c r="R1821" s="11"/>
      <c r="S1821" s="11"/>
      <c r="T1821" s="11"/>
    </row>
    <row r="1822" spans="1:20" ht="15.75" customHeight="1" x14ac:dyDescent="0.2">
      <c r="A1822" s="289"/>
      <c r="B1822" s="270"/>
      <c r="C1822" s="270"/>
      <c r="D1822" s="270"/>
      <c r="E1822" s="270"/>
      <c r="F1822" s="270"/>
      <c r="G1822" s="270"/>
      <c r="H1822" s="270"/>
      <c r="I1822" s="290">
        <f t="shared" ca="1" si="1815"/>
        <v>8.3446260240691378E-2</v>
      </c>
      <c r="J1822" s="290">
        <f t="shared" ca="1" si="1816"/>
        <v>4.8997138081359984E-2</v>
      </c>
      <c r="K1822" s="270">
        <f t="shared" ref="K1822:M1822" ca="1" si="1853">RAND()</f>
        <v>0.56950182435835039</v>
      </c>
      <c r="L1822" s="270">
        <f t="shared" ca="1" si="1853"/>
        <v>0.48250522891278724</v>
      </c>
      <c r="M1822" s="270">
        <f t="shared" ca="1" si="1853"/>
        <v>0.91133373742853696</v>
      </c>
      <c r="N1822" s="291">
        <f t="shared" ca="1" si="1818"/>
        <v>3348643.2088911082</v>
      </c>
      <c r="O1822" s="292">
        <f ca="1">(N1822-Assumptions!$C$22)/Assumptions!$C$25</f>
        <v>248.90926932023194</v>
      </c>
      <c r="P1822" s="11"/>
      <c r="Q1822" s="11"/>
      <c r="R1822" s="11"/>
      <c r="S1822" s="11"/>
      <c r="T1822" s="11"/>
    </row>
    <row r="1823" spans="1:20" ht="15.75" customHeight="1" x14ac:dyDescent="0.2">
      <c r="A1823" s="317"/>
      <c r="B1823" s="264"/>
      <c r="C1823" s="264"/>
      <c r="D1823" s="264"/>
      <c r="E1823" s="264"/>
      <c r="F1823" s="264"/>
      <c r="G1823" s="264"/>
      <c r="H1823" s="264"/>
      <c r="I1823" s="286">
        <f t="shared" ca="1" si="1815"/>
        <v>7.7504666234415653E-2</v>
      </c>
      <c r="J1823" s="286">
        <f t="shared" ca="1" si="1816"/>
        <v>3.9223044697836586E-2</v>
      </c>
      <c r="K1823" s="264">
        <f t="shared" ref="K1823:M1823" ca="1" si="1854">RAND()</f>
        <v>0.23606308624561545</v>
      </c>
      <c r="L1823" s="264">
        <f t="shared" ca="1" si="1854"/>
        <v>0.24356893558781245</v>
      </c>
      <c r="M1823" s="264">
        <f t="shared" ca="1" si="1854"/>
        <v>0.88031215092444093</v>
      </c>
      <c r="N1823" s="287">
        <f t="shared" ca="1" si="1818"/>
        <v>2359194.4627382522</v>
      </c>
      <c r="O1823" s="288">
        <f ca="1">(N1823-Assumptions!$C$22)/Assumptions!$C$25</f>
        <v>175.06981065210837</v>
      </c>
      <c r="P1823" s="11"/>
      <c r="Q1823" s="11"/>
      <c r="R1823" s="11"/>
      <c r="S1823" s="11"/>
      <c r="T1823" s="11"/>
    </row>
    <row r="1824" spans="1:20" ht="15.75" customHeight="1" x14ac:dyDescent="0.2">
      <c r="A1824" s="289"/>
      <c r="B1824" s="270"/>
      <c r="C1824" s="270"/>
      <c r="D1824" s="270"/>
      <c r="E1824" s="270"/>
      <c r="F1824" s="270"/>
      <c r="G1824" s="270"/>
      <c r="H1824" s="270"/>
      <c r="I1824" s="290">
        <f t="shared" ca="1" si="1815"/>
        <v>0.12434164541721038</v>
      </c>
      <c r="J1824" s="290">
        <f t="shared" ca="1" si="1816"/>
        <v>4.7941599218182265E-2</v>
      </c>
      <c r="K1824" s="270">
        <f t="shared" ref="K1824:M1824" ca="1" si="1855">RAND()</f>
        <v>0.45673962894492093</v>
      </c>
      <c r="L1824" s="270">
        <f t="shared" ca="1" si="1855"/>
        <v>0.10954711636419812</v>
      </c>
      <c r="M1824" s="270">
        <f t="shared" ca="1" si="1855"/>
        <v>0.28029722505915622</v>
      </c>
      <c r="N1824" s="291">
        <f t="shared" ca="1" si="1818"/>
        <v>1166150.0380121744</v>
      </c>
      <c r="O1824" s="292">
        <f ca="1">(N1824-Assumptions!$C$22)/Assumptions!$C$25</f>
        <v>86.036644627774209</v>
      </c>
      <c r="P1824" s="11"/>
      <c r="Q1824" s="11"/>
      <c r="R1824" s="11"/>
      <c r="S1824" s="11"/>
      <c r="T1824" s="11"/>
    </row>
    <row r="1825" spans="1:20" ht="15.75" customHeight="1" x14ac:dyDescent="0.2">
      <c r="A1825" s="317"/>
      <c r="B1825" s="264"/>
      <c r="C1825" s="264"/>
      <c r="D1825" s="264"/>
      <c r="E1825" s="264"/>
      <c r="F1825" s="264"/>
      <c r="G1825" s="264"/>
      <c r="H1825" s="264"/>
      <c r="I1825" s="286">
        <f t="shared" ca="1" si="1815"/>
        <v>0.11222352872839211</v>
      </c>
      <c r="J1825" s="286">
        <f t="shared" ca="1" si="1816"/>
        <v>5.4351198764763319E-2</v>
      </c>
      <c r="K1825" s="264">
        <f t="shared" ref="K1825:M1825" ca="1" si="1856">RAND()</f>
        <v>0.53767429314707305</v>
      </c>
      <c r="L1825" s="264">
        <f t="shared" ca="1" si="1856"/>
        <v>0.84689374304015186</v>
      </c>
      <c r="M1825" s="264">
        <f t="shared" ca="1" si="1856"/>
        <v>0.15561240247203145</v>
      </c>
      <c r="N1825" s="287">
        <f t="shared" ca="1" si="1818"/>
        <v>2440280.970796477</v>
      </c>
      <c r="O1825" s="288">
        <f ca="1">(N1825-Assumptions!$C$22)/Assumptions!$C$25</f>
        <v>181.12104259675201</v>
      </c>
      <c r="P1825" s="11"/>
      <c r="Q1825" s="11"/>
      <c r="R1825" s="11"/>
      <c r="S1825" s="11"/>
      <c r="T1825" s="11"/>
    </row>
    <row r="1826" spans="1:20" ht="15.75" customHeight="1" x14ac:dyDescent="0.2">
      <c r="A1826" s="289"/>
      <c r="B1826" s="270"/>
      <c r="C1826" s="270"/>
      <c r="D1826" s="270"/>
      <c r="E1826" s="270"/>
      <c r="F1826" s="270"/>
      <c r="G1826" s="270"/>
      <c r="H1826" s="270"/>
      <c r="I1826" s="290">
        <f t="shared" ca="1" si="1815"/>
        <v>9.6718002284368151E-2</v>
      </c>
      <c r="J1826" s="290">
        <f t="shared" ca="1" si="1816"/>
        <v>4.0837184207890523E-2</v>
      </c>
      <c r="K1826" s="270">
        <f t="shared" ref="K1826:M1826" ca="1" si="1857">RAND()</f>
        <v>0.34090589753045275</v>
      </c>
      <c r="L1826" s="270">
        <f t="shared" ca="1" si="1857"/>
        <v>0.78512465954050425</v>
      </c>
      <c r="M1826" s="270">
        <f t="shared" ca="1" si="1857"/>
        <v>0.16462742620484172</v>
      </c>
      <c r="N1826" s="291">
        <f t="shared" ca="1" si="1818"/>
        <v>1997477.369148327</v>
      </c>
      <c r="O1826" s="292">
        <f ca="1">(N1826-Assumptions!$C$22)/Assumptions!$C$25</f>
        <v>148.07599769763635</v>
      </c>
      <c r="P1826" s="11"/>
      <c r="Q1826" s="11"/>
      <c r="R1826" s="11"/>
      <c r="S1826" s="11"/>
      <c r="T1826" s="11"/>
    </row>
    <row r="1827" spans="1:20" ht="15.75" customHeight="1" x14ac:dyDescent="0.2">
      <c r="A1827" s="317"/>
      <c r="B1827" s="264"/>
      <c r="C1827" s="264"/>
      <c r="D1827" s="264"/>
      <c r="E1827" s="264"/>
      <c r="F1827" s="264"/>
      <c r="G1827" s="264"/>
      <c r="H1827" s="264"/>
      <c r="I1827" s="286">
        <f t="shared" ca="1" si="1815"/>
        <v>0.11121041947279871</v>
      </c>
      <c r="J1827" s="286">
        <f t="shared" ca="1" si="1816"/>
        <v>4.9579367544209621E-2</v>
      </c>
      <c r="K1827" s="264">
        <f t="shared" ref="K1827:M1827" ca="1" si="1858">RAND()</f>
        <v>0.34961659292298553</v>
      </c>
      <c r="L1827" s="264">
        <f t="shared" ca="1" si="1858"/>
        <v>0.74608187405013604</v>
      </c>
      <c r="M1827" s="264">
        <f t="shared" ca="1" si="1858"/>
        <v>0.89312729539872981</v>
      </c>
      <c r="N1827" s="287">
        <f t="shared" ca="1" si="1818"/>
        <v>1830904.0446464485</v>
      </c>
      <c r="O1827" s="288">
        <f ca="1">(N1827-Assumptions!$C$22)/Assumptions!$C$25</f>
        <v>135.64515258555585</v>
      </c>
      <c r="P1827" s="11"/>
      <c r="Q1827" s="11"/>
      <c r="R1827" s="11"/>
      <c r="S1827" s="11"/>
      <c r="T1827" s="11"/>
    </row>
    <row r="1828" spans="1:20" ht="15.75" customHeight="1" x14ac:dyDescent="0.2">
      <c r="A1828" s="289"/>
      <c r="B1828" s="270"/>
      <c r="C1828" s="270"/>
      <c r="D1828" s="270"/>
      <c r="E1828" s="270"/>
      <c r="F1828" s="270"/>
      <c r="G1828" s="270"/>
      <c r="H1828" s="270"/>
      <c r="I1828" s="290">
        <f t="shared" ca="1" si="1815"/>
        <v>0.10249560220173508</v>
      </c>
      <c r="J1828" s="290">
        <f t="shared" ca="1" si="1816"/>
        <v>5.080294874685224E-2</v>
      </c>
      <c r="K1828" s="270">
        <f t="shared" ref="K1828:M1828" ca="1" si="1859">RAND()</f>
        <v>0.26994926288839649</v>
      </c>
      <c r="L1828" s="270">
        <f t="shared" ca="1" si="1859"/>
        <v>0.47753274907660848</v>
      </c>
      <c r="M1828" s="270">
        <f t="shared" ca="1" si="1859"/>
        <v>0.35475912646935304</v>
      </c>
      <c r="N1828" s="291">
        <f t="shared" ca="1" si="1818"/>
        <v>2159313.9840399357</v>
      </c>
      <c r="O1828" s="292">
        <f ca="1">(N1828-Assumptions!$C$22)/Assumptions!$C$25</f>
        <v>160.15335701790565</v>
      </c>
      <c r="P1828" s="11"/>
      <c r="Q1828" s="11"/>
      <c r="R1828" s="11"/>
      <c r="S1828" s="11"/>
      <c r="T1828" s="11"/>
    </row>
    <row r="1829" spans="1:20" ht="15.75" customHeight="1" x14ac:dyDescent="0.2">
      <c r="A1829" s="317"/>
      <c r="B1829" s="264"/>
      <c r="C1829" s="264"/>
      <c r="D1829" s="264"/>
      <c r="E1829" s="264"/>
      <c r="F1829" s="264"/>
      <c r="G1829" s="264"/>
      <c r="H1829" s="264"/>
      <c r="I1829" s="286">
        <f t="shared" ca="1" si="1815"/>
        <v>0.11170070786211171</v>
      </c>
      <c r="J1829" s="286">
        <f t="shared" ca="1" si="1816"/>
        <v>5.5E-2</v>
      </c>
      <c r="K1829" s="264">
        <f t="shared" ref="K1829:M1829" ca="1" si="1860">RAND()</f>
        <v>0.77596192340435111</v>
      </c>
      <c r="L1829" s="264">
        <f t="shared" ca="1" si="1860"/>
        <v>0.6899220230084665</v>
      </c>
      <c r="M1829" s="264">
        <f t="shared" ca="1" si="1860"/>
        <v>9.5036999120799548E-2</v>
      </c>
      <c r="N1829" s="287">
        <f t="shared" ca="1" si="1818"/>
        <v>1968593.9327019486</v>
      </c>
      <c r="O1829" s="288">
        <f ca="1">(N1829-Assumptions!$C$22)/Assumptions!$C$25</f>
        <v>145.92051736581706</v>
      </c>
      <c r="P1829" s="11"/>
      <c r="Q1829" s="11"/>
      <c r="R1829" s="11"/>
      <c r="S1829" s="11"/>
      <c r="T1829" s="11"/>
    </row>
    <row r="1830" spans="1:20" ht="15.75" customHeight="1" x14ac:dyDescent="0.2">
      <c r="A1830" s="289"/>
      <c r="B1830" s="270"/>
      <c r="C1830" s="270"/>
      <c r="D1830" s="270"/>
      <c r="E1830" s="270"/>
      <c r="F1830" s="270"/>
      <c r="G1830" s="270"/>
      <c r="H1830" s="270"/>
      <c r="I1830" s="290">
        <f t="shared" ca="1" si="1815"/>
        <v>0.1161831676791846</v>
      </c>
      <c r="J1830" s="290">
        <f t="shared" ca="1" si="1816"/>
        <v>5.5E-2</v>
      </c>
      <c r="K1830" s="270">
        <f t="shared" ref="K1830:M1830" ca="1" si="1861">RAND()</f>
        <v>0.71529803227151156</v>
      </c>
      <c r="L1830" s="270">
        <f t="shared" ca="1" si="1861"/>
        <v>0.77237255135592553</v>
      </c>
      <c r="M1830" s="270">
        <f t="shared" ca="1" si="1861"/>
        <v>0.78618069638573362</v>
      </c>
      <c r="N1830" s="291">
        <f t="shared" ca="1" si="1818"/>
        <v>1844306.9643525344</v>
      </c>
      <c r="O1830" s="292">
        <f ca="1">(N1830-Assumptions!$C$22)/Assumptions!$C$25</f>
        <v>136.64537047406972</v>
      </c>
      <c r="P1830" s="11"/>
      <c r="Q1830" s="11"/>
      <c r="R1830" s="11"/>
      <c r="S1830" s="11"/>
      <c r="T1830" s="11"/>
    </row>
    <row r="1831" spans="1:20" ht="15.75" customHeight="1" x14ac:dyDescent="0.2">
      <c r="A1831" s="317"/>
      <c r="B1831" s="264"/>
      <c r="C1831" s="264"/>
      <c r="D1831" s="264"/>
      <c r="E1831" s="264"/>
      <c r="F1831" s="264"/>
      <c r="G1831" s="264"/>
      <c r="H1831" s="264"/>
      <c r="I1831" s="286">
        <f t="shared" ca="1" si="1815"/>
        <v>8.2925330163190134E-2</v>
      </c>
      <c r="J1831" s="286">
        <f t="shared" ca="1" si="1816"/>
        <v>4.6705151905817512E-2</v>
      </c>
      <c r="K1831" s="264">
        <f t="shared" ref="K1831:M1831" ca="1" si="1862">RAND()</f>
        <v>0.66428231161908335</v>
      </c>
      <c r="L1831" s="264">
        <f t="shared" ca="1" si="1862"/>
        <v>0.81792319357880161</v>
      </c>
      <c r="M1831" s="264">
        <f t="shared" ca="1" si="1862"/>
        <v>0.42387810335540921</v>
      </c>
      <c r="N1831" s="287">
        <f t="shared" ca="1" si="1818"/>
        <v>3899062.6866159006</v>
      </c>
      <c r="O1831" s="288">
        <f ca="1">(N1831-Assumptions!$C$22)/Assumptions!$C$25</f>
        <v>289.98534974745525</v>
      </c>
      <c r="P1831" s="11"/>
      <c r="Q1831" s="11"/>
      <c r="R1831" s="11"/>
      <c r="S1831" s="11"/>
      <c r="T1831" s="11"/>
    </row>
    <row r="1832" spans="1:20" ht="15.75" customHeight="1" x14ac:dyDescent="0.2">
      <c r="A1832" s="289"/>
      <c r="B1832" s="270"/>
      <c r="C1832" s="270"/>
      <c r="D1832" s="270"/>
      <c r="E1832" s="270"/>
      <c r="F1832" s="270"/>
      <c r="G1832" s="270"/>
      <c r="H1832" s="270"/>
      <c r="I1832" s="290">
        <f t="shared" ca="1" si="1815"/>
        <v>8.8715658310394602E-2</v>
      </c>
      <c r="J1832" s="290">
        <f t="shared" ca="1" si="1816"/>
        <v>3.5209323923610973E-2</v>
      </c>
      <c r="K1832" s="270">
        <f t="shared" ref="K1832:M1832" ca="1" si="1863">RAND()</f>
        <v>0.35788769664901365</v>
      </c>
      <c r="L1832" s="270">
        <f t="shared" ca="1" si="1863"/>
        <v>0.79442001116855543</v>
      </c>
      <c r="M1832" s="270">
        <f t="shared" ca="1" si="1863"/>
        <v>0.48868274555042912</v>
      </c>
      <c r="N1832" s="291">
        <f t="shared" ca="1" si="1818"/>
        <v>2086120.6576100222</v>
      </c>
      <c r="O1832" s="292">
        <f ca="1">(N1832-Assumptions!$C$22)/Assumptions!$C$25</f>
        <v>154.69116847835986</v>
      </c>
      <c r="P1832" s="11"/>
      <c r="Q1832" s="11"/>
      <c r="R1832" s="11"/>
      <c r="S1832" s="11"/>
      <c r="T1832" s="11"/>
    </row>
    <row r="1833" spans="1:20" ht="15.75" customHeight="1" x14ac:dyDescent="0.2">
      <c r="A1833" s="317"/>
      <c r="B1833" s="264"/>
      <c r="C1833" s="264"/>
      <c r="D1833" s="264"/>
      <c r="E1833" s="264"/>
      <c r="F1833" s="264"/>
      <c r="G1833" s="264"/>
      <c r="H1833" s="264"/>
      <c r="I1833" s="286">
        <f t="shared" ca="1" si="1815"/>
        <v>9.7997522375570315E-2</v>
      </c>
      <c r="J1833" s="286">
        <f t="shared" ca="1" si="1816"/>
        <v>3.5774265940437013E-2</v>
      </c>
      <c r="K1833" s="264">
        <f t="shared" ref="K1833:M1833" ca="1" si="1864">RAND()</f>
        <v>0.67614701765525476</v>
      </c>
      <c r="L1833" s="264">
        <f t="shared" ca="1" si="1864"/>
        <v>0.5038093572089396</v>
      </c>
      <c r="M1833" s="264">
        <f t="shared" ca="1" si="1864"/>
        <v>0.45998318495933499</v>
      </c>
      <c r="N1833" s="287">
        <f t="shared" ca="1" si="1818"/>
        <v>1793873.8001220087</v>
      </c>
      <c r="O1833" s="288">
        <f ca="1">(N1833-Assumptions!$C$22)/Assumptions!$C$25</f>
        <v>132.88170150164243</v>
      </c>
      <c r="P1833" s="11"/>
      <c r="Q1833" s="11"/>
      <c r="R1833" s="11"/>
      <c r="S1833" s="11"/>
      <c r="T1833" s="11"/>
    </row>
    <row r="1834" spans="1:20" ht="15.75" customHeight="1" x14ac:dyDescent="0.2">
      <c r="A1834" s="289"/>
      <c r="B1834" s="270"/>
      <c r="C1834" s="270"/>
      <c r="D1834" s="270"/>
      <c r="E1834" s="270"/>
      <c r="F1834" s="270"/>
      <c r="G1834" s="270"/>
      <c r="H1834" s="270"/>
      <c r="I1834" s="290">
        <f t="shared" ca="1" si="1815"/>
        <v>9.3690569985750274E-2</v>
      </c>
      <c r="J1834" s="290">
        <f t="shared" ca="1" si="1816"/>
        <v>5.5E-2</v>
      </c>
      <c r="K1834" s="270">
        <f t="shared" ref="K1834:M1834" ca="1" si="1865">RAND()</f>
        <v>0.95789067494791191</v>
      </c>
      <c r="L1834" s="270">
        <f t="shared" ca="1" si="1865"/>
        <v>0.54265533925014553</v>
      </c>
      <c r="M1834" s="270">
        <f t="shared" ca="1" si="1865"/>
        <v>0.59411776445154052</v>
      </c>
      <c r="N1834" s="291">
        <f t="shared" ca="1" si="1818"/>
        <v>5578144.7349283947</v>
      </c>
      <c r="O1834" s="292">
        <f ca="1">(N1834-Assumptions!$C$22)/Assumptions!$C$25</f>
        <v>415.28998021853693</v>
      </c>
      <c r="P1834" s="11"/>
      <c r="Q1834" s="11"/>
      <c r="R1834" s="11"/>
      <c r="S1834" s="11"/>
      <c r="T1834" s="11"/>
    </row>
    <row r="1835" spans="1:20" ht="15.75" customHeight="1" x14ac:dyDescent="0.2">
      <c r="A1835" s="317"/>
      <c r="B1835" s="264"/>
      <c r="C1835" s="264"/>
      <c r="D1835" s="264"/>
      <c r="E1835" s="264"/>
      <c r="F1835" s="264"/>
      <c r="G1835" s="264"/>
      <c r="H1835" s="264"/>
      <c r="I1835" s="286">
        <f t="shared" ca="1" si="1815"/>
        <v>0.10470478592128171</v>
      </c>
      <c r="J1835" s="286">
        <f t="shared" ca="1" si="1816"/>
        <v>3.7911373549770061E-2</v>
      </c>
      <c r="K1835" s="264">
        <f t="shared" ref="K1835:M1835" ca="1" si="1866">RAND()</f>
        <v>0.94837849389895978</v>
      </c>
      <c r="L1835" s="264">
        <f t="shared" ca="1" si="1866"/>
        <v>0.38023885472425023</v>
      </c>
      <c r="M1835" s="264">
        <f t="shared" ca="1" si="1866"/>
        <v>0.7387588489205642</v>
      </c>
      <c r="N1835" s="287">
        <f t="shared" ca="1" si="1818"/>
        <v>3249444.2838882864</v>
      </c>
      <c r="O1835" s="288">
        <f ca="1">(N1835-Assumptions!$C$22)/Assumptions!$C$25</f>
        <v>241.5063644692751</v>
      </c>
      <c r="P1835" s="11"/>
      <c r="Q1835" s="11"/>
      <c r="R1835" s="11"/>
      <c r="S1835" s="11"/>
      <c r="T1835" s="11"/>
    </row>
    <row r="1836" spans="1:20" ht="15.75" customHeight="1" x14ac:dyDescent="0.2">
      <c r="A1836" s="289"/>
      <c r="B1836" s="270"/>
      <c r="C1836" s="270"/>
      <c r="D1836" s="270"/>
      <c r="E1836" s="270"/>
      <c r="F1836" s="270"/>
      <c r="G1836" s="270"/>
      <c r="H1836" s="270"/>
      <c r="I1836" s="290">
        <f t="shared" ca="1" si="1815"/>
        <v>0.11118283337446105</v>
      </c>
      <c r="J1836" s="290">
        <f t="shared" ca="1" si="1816"/>
        <v>3.8752619244167383E-2</v>
      </c>
      <c r="K1836" s="270">
        <f t="shared" ref="K1836:M1836" ca="1" si="1867">RAND()</f>
        <v>0.61332886573903278</v>
      </c>
      <c r="L1836" s="270">
        <f t="shared" ca="1" si="1867"/>
        <v>0.98355477822562343</v>
      </c>
      <c r="M1836" s="270">
        <f t="shared" ca="1" si="1867"/>
        <v>0.38417914787913077</v>
      </c>
      <c r="N1836" s="291">
        <f t="shared" ca="1" si="1818"/>
        <v>1949804.3356858089</v>
      </c>
      <c r="O1836" s="292">
        <f ca="1">(N1836-Assumptions!$C$22)/Assumptions!$C$25</f>
        <v>144.51830863326933</v>
      </c>
      <c r="P1836" s="11"/>
      <c r="Q1836" s="11"/>
      <c r="R1836" s="11"/>
      <c r="S1836" s="11"/>
      <c r="T1836" s="11"/>
    </row>
    <row r="1837" spans="1:20" ht="15.75" customHeight="1" x14ac:dyDescent="0.2">
      <c r="A1837" s="317"/>
      <c r="B1837" s="264"/>
      <c r="C1837" s="264"/>
      <c r="D1837" s="264"/>
      <c r="E1837" s="264"/>
      <c r="F1837" s="264"/>
      <c r="G1837" s="264"/>
      <c r="H1837" s="264"/>
      <c r="I1837" s="286">
        <f t="shared" ca="1" si="1815"/>
        <v>0.10458933731535899</v>
      </c>
      <c r="J1837" s="286">
        <f t="shared" ca="1" si="1816"/>
        <v>3.5616398247450401E-2</v>
      </c>
      <c r="K1837" s="264">
        <f t="shared" ref="K1837:M1837" ca="1" si="1868">RAND()</f>
        <v>0.1166597580736537</v>
      </c>
      <c r="L1837" s="264">
        <f t="shared" ca="1" si="1868"/>
        <v>0.27000458949553274</v>
      </c>
      <c r="M1837" s="264">
        <f t="shared" ca="1" si="1868"/>
        <v>0.69093444376384106</v>
      </c>
      <c r="N1837" s="287">
        <f t="shared" ca="1" si="1818"/>
        <v>254319.85393852647</v>
      </c>
      <c r="O1837" s="288">
        <f ca="1">(N1837-Assumptions!$C$22)/Assumptions!$C$25</f>
        <v>17.989615965561676</v>
      </c>
      <c r="P1837" s="11"/>
      <c r="Q1837" s="11"/>
      <c r="R1837" s="11"/>
      <c r="S1837" s="11"/>
      <c r="T1837" s="11"/>
    </row>
    <row r="1838" spans="1:20" ht="15.75" customHeight="1" x14ac:dyDescent="0.2">
      <c r="A1838" s="289"/>
      <c r="B1838" s="270"/>
      <c r="C1838" s="270"/>
      <c r="D1838" s="270"/>
      <c r="E1838" s="270"/>
      <c r="F1838" s="270"/>
      <c r="G1838" s="270"/>
      <c r="H1838" s="270"/>
      <c r="I1838" s="290">
        <f t="shared" ca="1" si="1815"/>
        <v>0.10719452493665355</v>
      </c>
      <c r="J1838" s="290">
        <f t="shared" ca="1" si="1816"/>
        <v>3.3613293594966294E-2</v>
      </c>
      <c r="K1838" s="270">
        <f t="shared" ref="K1838:M1838" ca="1" si="1869">RAND()</f>
        <v>0.41808449818217219</v>
      </c>
      <c r="L1838" s="270">
        <f t="shared" ca="1" si="1869"/>
        <v>0.54093257430612751</v>
      </c>
      <c r="M1838" s="270">
        <f t="shared" ca="1" si="1869"/>
        <v>0.72711990858144415</v>
      </c>
      <c r="N1838" s="291">
        <f t="shared" ca="1" si="1818"/>
        <v>1533550.6105881042</v>
      </c>
      <c r="O1838" s="292">
        <f ca="1">(N1838-Assumptions!$C$22)/Assumptions!$C$25</f>
        <v>113.4545978050824</v>
      </c>
      <c r="P1838" s="11"/>
      <c r="Q1838" s="11"/>
      <c r="R1838" s="11"/>
      <c r="S1838" s="11"/>
      <c r="T1838" s="11"/>
    </row>
    <row r="1839" spans="1:20" ht="15.75" customHeight="1" x14ac:dyDescent="0.2">
      <c r="A1839" s="317"/>
      <c r="B1839" s="264"/>
      <c r="C1839" s="264"/>
      <c r="D1839" s="264"/>
      <c r="E1839" s="264"/>
      <c r="F1839" s="264"/>
      <c r="G1839" s="264"/>
      <c r="H1839" s="264"/>
      <c r="I1839" s="286">
        <f t="shared" ca="1" si="1815"/>
        <v>8.5151192514295343E-2</v>
      </c>
      <c r="J1839" s="286">
        <f t="shared" ca="1" si="1816"/>
        <v>2.7593518980913754E-2</v>
      </c>
      <c r="K1839" s="264">
        <f t="shared" ref="K1839:M1839" ca="1" si="1870">RAND()</f>
        <v>0.28821052219141818</v>
      </c>
      <c r="L1839" s="264">
        <f t="shared" ca="1" si="1870"/>
        <v>0.99327055490137883</v>
      </c>
      <c r="M1839" s="264">
        <f t="shared" ca="1" si="1870"/>
        <v>0.92215539473957886</v>
      </c>
      <c r="N1839" s="287">
        <f t="shared" ca="1" si="1818"/>
        <v>2518550.2842756729</v>
      </c>
      <c r="O1839" s="288">
        <f ca="1">(N1839-Assumptions!$C$22)/Assumptions!$C$25</f>
        <v>186.9620361399756</v>
      </c>
      <c r="P1839" s="11"/>
      <c r="Q1839" s="11"/>
      <c r="R1839" s="11"/>
      <c r="S1839" s="11"/>
      <c r="T1839" s="11"/>
    </row>
    <row r="1840" spans="1:20" ht="15.75" customHeight="1" x14ac:dyDescent="0.2">
      <c r="A1840" s="289"/>
      <c r="B1840" s="270"/>
      <c r="C1840" s="270"/>
      <c r="D1840" s="270"/>
      <c r="E1840" s="270"/>
      <c r="F1840" s="270"/>
      <c r="G1840" s="270"/>
      <c r="H1840" s="270"/>
      <c r="I1840" s="290">
        <f t="shared" ca="1" si="1815"/>
        <v>7.7447858961460198E-2</v>
      </c>
      <c r="J1840" s="290">
        <f t="shared" ca="1" si="1816"/>
        <v>3.5800579058509342E-2</v>
      </c>
      <c r="K1840" s="270">
        <f t="shared" ref="K1840:M1840" ca="1" si="1871">RAND()</f>
        <v>0.81459964224247039</v>
      </c>
      <c r="L1840" s="270">
        <f t="shared" ca="1" si="1871"/>
        <v>0.7884887633974601</v>
      </c>
      <c r="M1840" s="270">
        <f t="shared" ca="1" si="1871"/>
        <v>0.58487496603403477</v>
      </c>
      <c r="N1840" s="291">
        <f t="shared" ca="1" si="1818"/>
        <v>5182129.5354777724</v>
      </c>
      <c r="O1840" s="292">
        <f ca="1">(N1840-Assumptions!$C$22)/Assumptions!$C$25</f>
        <v>385.73660712520689</v>
      </c>
      <c r="P1840" s="11"/>
      <c r="Q1840" s="11"/>
      <c r="R1840" s="11"/>
      <c r="S1840" s="11"/>
      <c r="T1840" s="11"/>
    </row>
    <row r="1841" spans="1:20" ht="15.75" customHeight="1" x14ac:dyDescent="0.2">
      <c r="A1841" s="317"/>
      <c r="B1841" s="264"/>
      <c r="C1841" s="264"/>
      <c r="D1841" s="264"/>
      <c r="E1841" s="264"/>
      <c r="F1841" s="264"/>
      <c r="G1841" s="264"/>
      <c r="H1841" s="264"/>
      <c r="I1841" s="286">
        <f t="shared" ca="1" si="1815"/>
        <v>7.0113590438861728E-2</v>
      </c>
      <c r="J1841" s="286">
        <f t="shared" ca="1" si="1816"/>
        <v>2.0747181418173714E-2</v>
      </c>
      <c r="K1841" s="264">
        <f t="shared" ref="K1841:M1841" ca="1" si="1872">RAND()</f>
        <v>0.40311822836313205</v>
      </c>
      <c r="L1841" s="264">
        <f t="shared" ca="1" si="1872"/>
        <v>0.81502303956399869</v>
      </c>
      <c r="M1841" s="264">
        <f t="shared" ca="1" si="1872"/>
        <v>0.90670885656381117</v>
      </c>
      <c r="N1841" s="287">
        <f t="shared" ca="1" si="1818"/>
        <v>2936448.0405896101</v>
      </c>
      <c r="O1841" s="288">
        <f ca="1">(N1841-Assumptions!$C$22)/Assumptions!$C$25</f>
        <v>218.14843586489627</v>
      </c>
      <c r="P1841" s="11"/>
      <c r="Q1841" s="11"/>
      <c r="R1841" s="11"/>
      <c r="S1841" s="11"/>
      <c r="T1841" s="11"/>
    </row>
    <row r="1842" spans="1:20" ht="15.75" customHeight="1" x14ac:dyDescent="0.2">
      <c r="A1842" s="289"/>
      <c r="B1842" s="270"/>
      <c r="C1842" s="270"/>
      <c r="D1842" s="270"/>
      <c r="E1842" s="270"/>
      <c r="F1842" s="270"/>
      <c r="G1842" s="270"/>
      <c r="H1842" s="270"/>
      <c r="I1842" s="290">
        <f t="shared" ca="1" si="1815"/>
        <v>0.10770876176563547</v>
      </c>
      <c r="J1842" s="290">
        <f t="shared" ca="1" si="1816"/>
        <v>2.8262152633349698E-2</v>
      </c>
      <c r="K1842" s="270">
        <f t="shared" ref="K1842:M1842" ca="1" si="1873">RAND()</f>
        <v>0.41308804620973172</v>
      </c>
      <c r="L1842" s="270">
        <f t="shared" ca="1" si="1873"/>
        <v>0.16643018122159059</v>
      </c>
      <c r="M1842" s="270">
        <f t="shared" ca="1" si="1873"/>
        <v>0.42852357338614122</v>
      </c>
      <c r="N1842" s="291">
        <f t="shared" ca="1" si="1818"/>
        <v>1121431.3329695307</v>
      </c>
      <c r="O1842" s="292">
        <f ca="1">(N1842-Assumptions!$C$22)/Assumptions!$C$25</f>
        <v>82.699427833547063</v>
      </c>
      <c r="P1842" s="11"/>
      <c r="Q1842" s="11"/>
      <c r="R1842" s="11"/>
      <c r="S1842" s="11"/>
      <c r="T1842" s="11"/>
    </row>
    <row r="1843" spans="1:20" ht="15.75" customHeight="1" x14ac:dyDescent="0.2">
      <c r="A1843" s="317"/>
      <c r="B1843" s="264"/>
      <c r="C1843" s="264"/>
      <c r="D1843" s="264"/>
      <c r="E1843" s="264"/>
      <c r="F1843" s="264"/>
      <c r="G1843" s="264"/>
      <c r="H1843" s="264"/>
      <c r="I1843" s="286">
        <f t="shared" ca="1" si="1815"/>
        <v>9.7725671061747496E-2</v>
      </c>
      <c r="J1843" s="286">
        <f t="shared" ca="1" si="1816"/>
        <v>5.375956627557308E-2</v>
      </c>
      <c r="K1843" s="264">
        <f t="shared" ref="K1843:M1843" ca="1" si="1874">RAND()</f>
        <v>0.22891180747459339</v>
      </c>
      <c r="L1843" s="264">
        <f t="shared" ca="1" si="1874"/>
        <v>0.8589794714479051</v>
      </c>
      <c r="M1843" s="264">
        <f t="shared" ca="1" si="1874"/>
        <v>0.57652799979598046</v>
      </c>
      <c r="N1843" s="287">
        <f t="shared" ca="1" si="1818"/>
        <v>3212127.7568875663</v>
      </c>
      <c r="O1843" s="288">
        <f ca="1">(N1843-Assumptions!$C$22)/Assumptions!$C$25</f>
        <v>238.72154902146016</v>
      </c>
      <c r="P1843" s="11"/>
      <c r="Q1843" s="11"/>
      <c r="R1843" s="11"/>
      <c r="S1843" s="11"/>
      <c r="T1843" s="11"/>
    </row>
    <row r="1844" spans="1:20" ht="15.75" customHeight="1" x14ac:dyDescent="0.2">
      <c r="A1844" s="289"/>
      <c r="B1844" s="270"/>
      <c r="C1844" s="270"/>
      <c r="D1844" s="270"/>
      <c r="E1844" s="270"/>
      <c r="F1844" s="270"/>
      <c r="G1844" s="270"/>
      <c r="H1844" s="270"/>
      <c r="I1844" s="290">
        <f t="shared" ca="1" si="1815"/>
        <v>6.4337147451282786E-2</v>
      </c>
      <c r="J1844" s="290">
        <f t="shared" ca="1" si="1816"/>
        <v>3.4484718341784917E-2</v>
      </c>
      <c r="K1844" s="270">
        <f t="shared" ref="K1844:M1844" ca="1" si="1875">RAND()</f>
        <v>6.8198301155300123E-2</v>
      </c>
      <c r="L1844" s="270">
        <f t="shared" ca="1" si="1875"/>
        <v>0.75890543629523477</v>
      </c>
      <c r="M1844" s="270">
        <f t="shared" ca="1" si="1875"/>
        <v>0.58014074807553118</v>
      </c>
      <c r="N1844" s="291">
        <f t="shared" ca="1" si="1818"/>
        <v>1301336.9052979853</v>
      </c>
      <c r="O1844" s="292">
        <f ca="1">(N1844-Assumptions!$C$22)/Assumptions!$C$25</f>
        <v>96.125216813282492</v>
      </c>
      <c r="P1844" s="11"/>
      <c r="Q1844" s="11"/>
      <c r="R1844" s="11"/>
      <c r="S1844" s="11"/>
      <c r="T1844" s="11"/>
    </row>
    <row r="1845" spans="1:20" ht="15.75" customHeight="1" x14ac:dyDescent="0.2">
      <c r="A1845" s="317"/>
      <c r="B1845" s="264"/>
      <c r="C1845" s="264"/>
      <c r="D1845" s="264"/>
      <c r="E1845" s="264"/>
      <c r="F1845" s="264"/>
      <c r="G1845" s="264"/>
      <c r="H1845" s="264"/>
      <c r="I1845" s="286">
        <f t="shared" ca="1" si="1815"/>
        <v>8.2685706149716973E-2</v>
      </c>
      <c r="J1845" s="286">
        <f t="shared" ca="1" si="1816"/>
        <v>3.2445007650928788E-2</v>
      </c>
      <c r="K1845" s="264">
        <f t="shared" ref="K1845:M1845" ca="1" si="1876">RAND()</f>
        <v>0.42741189441160787</v>
      </c>
      <c r="L1845" s="264">
        <f t="shared" ca="1" si="1876"/>
        <v>0.33678665723711476</v>
      </c>
      <c r="M1845" s="264">
        <f t="shared" ca="1" si="1876"/>
        <v>0.59025172642320689</v>
      </c>
      <c r="N1845" s="287">
        <f t="shared" ca="1" si="1818"/>
        <v>2221718.1052916911</v>
      </c>
      <c r="O1845" s="288">
        <f ca="1">(N1845-Assumptions!$C$22)/Assumptions!$C$25</f>
        <v>164.81038099191724</v>
      </c>
      <c r="P1845" s="11"/>
      <c r="Q1845" s="11"/>
      <c r="R1845" s="11"/>
      <c r="S1845" s="11"/>
      <c r="T1845" s="11"/>
    </row>
    <row r="1846" spans="1:20" ht="15.75" customHeight="1" x14ac:dyDescent="0.2">
      <c r="A1846" s="289"/>
      <c r="B1846" s="270"/>
      <c r="C1846" s="270"/>
      <c r="D1846" s="270"/>
      <c r="E1846" s="270"/>
      <c r="F1846" s="270"/>
      <c r="G1846" s="270"/>
      <c r="H1846" s="270"/>
      <c r="I1846" s="290">
        <f t="shared" ca="1" si="1815"/>
        <v>0.10266815623502507</v>
      </c>
      <c r="J1846" s="290">
        <f t="shared" ca="1" si="1816"/>
        <v>3.6185825971035909E-2</v>
      </c>
      <c r="K1846" s="270">
        <f t="shared" ref="K1846:M1846" ca="1" si="1877">RAND()</f>
        <v>0.41213606555930116</v>
      </c>
      <c r="L1846" s="270">
        <f t="shared" ca="1" si="1877"/>
        <v>0.97180692430785542</v>
      </c>
      <c r="M1846" s="270">
        <f t="shared" ca="1" si="1877"/>
        <v>0.5140798834414434</v>
      </c>
      <c r="N1846" s="291">
        <f t="shared" ca="1" si="1818"/>
        <v>2124244.8179105716</v>
      </c>
      <c r="O1846" s="292">
        <f ca="1">(N1846-Assumptions!$C$22)/Assumptions!$C$25</f>
        <v>157.53625506795311</v>
      </c>
      <c r="P1846" s="11"/>
      <c r="Q1846" s="11"/>
      <c r="R1846" s="11"/>
      <c r="S1846" s="11"/>
      <c r="T1846" s="11"/>
    </row>
    <row r="1847" spans="1:20" ht="15.75" customHeight="1" x14ac:dyDescent="0.2">
      <c r="A1847" s="317"/>
      <c r="B1847" s="264"/>
      <c r="C1847" s="264"/>
      <c r="D1847" s="264"/>
      <c r="E1847" s="264"/>
      <c r="F1847" s="264"/>
      <c r="G1847" s="264"/>
      <c r="H1847" s="264"/>
      <c r="I1847" s="286">
        <f t="shared" ca="1" si="1815"/>
        <v>6.4364343191779166E-2</v>
      </c>
      <c r="J1847" s="286">
        <f t="shared" ca="1" si="1816"/>
        <v>3.1358467251166505E-2</v>
      </c>
      <c r="K1847" s="264">
        <f t="shared" ref="K1847:M1847" ca="1" si="1878">RAND()</f>
        <v>0.93963210942286524</v>
      </c>
      <c r="L1847" s="264">
        <f t="shared" ca="1" si="1878"/>
        <v>0.98421013537098823</v>
      </c>
      <c r="M1847" s="264">
        <f t="shared" ca="1" si="1878"/>
        <v>0.61727261140458445</v>
      </c>
      <c r="N1847" s="287">
        <f t="shared" ca="1" si="1818"/>
        <v>7472776.9244612493</v>
      </c>
      <c r="O1847" s="288">
        <f ca="1">(N1847-Assumptions!$C$22)/Assumptions!$C$25</f>
        <v>556.68044212397388</v>
      </c>
      <c r="P1847" s="11"/>
      <c r="Q1847" s="11"/>
      <c r="R1847" s="11"/>
      <c r="S1847" s="11"/>
      <c r="T1847" s="11"/>
    </row>
    <row r="1848" spans="1:20" ht="15.75" customHeight="1" x14ac:dyDescent="0.2">
      <c r="A1848" s="289"/>
      <c r="B1848" s="270"/>
      <c r="C1848" s="270"/>
      <c r="D1848" s="270"/>
      <c r="E1848" s="270"/>
      <c r="F1848" s="270"/>
      <c r="G1848" s="270"/>
      <c r="H1848" s="270"/>
      <c r="I1848" s="290">
        <f t="shared" ca="1" si="1815"/>
        <v>8.2010675737398384E-2</v>
      </c>
      <c r="J1848" s="290">
        <f t="shared" ca="1" si="1816"/>
        <v>2.8905917095084048E-2</v>
      </c>
      <c r="K1848" s="270">
        <f t="shared" ref="K1848:M1848" ca="1" si="1879">RAND()</f>
        <v>0.82758833054435021</v>
      </c>
      <c r="L1848" s="270">
        <f t="shared" ca="1" si="1879"/>
        <v>0.90233978786840641</v>
      </c>
      <c r="M1848" s="270">
        <f t="shared" ca="1" si="1879"/>
        <v>0.32047842121246406</v>
      </c>
      <c r="N1848" s="291">
        <f t="shared" ca="1" si="1818"/>
        <v>4621538.2877283897</v>
      </c>
      <c r="O1848" s="292">
        <f ca="1">(N1848-Assumptions!$C$22)/Assumptions!$C$25</f>
        <v>343.90143938271564</v>
      </c>
      <c r="P1848" s="11"/>
      <c r="Q1848" s="11"/>
      <c r="R1848" s="11"/>
      <c r="S1848" s="11"/>
      <c r="T1848" s="11"/>
    </row>
    <row r="1849" spans="1:20" ht="15.75" customHeight="1" x14ac:dyDescent="0.2">
      <c r="A1849" s="317"/>
      <c r="B1849" s="264"/>
      <c r="C1849" s="264"/>
      <c r="D1849" s="264"/>
      <c r="E1849" s="264"/>
      <c r="F1849" s="264"/>
      <c r="G1849" s="264"/>
      <c r="H1849" s="264"/>
      <c r="I1849" s="286">
        <f t="shared" ca="1" si="1815"/>
        <v>8.499640228734473E-2</v>
      </c>
      <c r="J1849" s="286">
        <f t="shared" ca="1" si="1816"/>
        <v>4.5783256660030205E-2</v>
      </c>
      <c r="K1849" s="264">
        <f t="shared" ref="K1849:M1849" ca="1" si="1880">RAND()</f>
        <v>0.77666209296680677</v>
      </c>
      <c r="L1849" s="264">
        <f t="shared" ca="1" si="1880"/>
        <v>0.86200279713722439</v>
      </c>
      <c r="M1849" s="264">
        <f t="shared" ca="1" si="1880"/>
        <v>0.21558438671221192</v>
      </c>
      <c r="N1849" s="287">
        <f t="shared" ca="1" si="1818"/>
        <v>3601464.3377022482</v>
      </c>
      <c r="O1849" s="288">
        <f ca="1">(N1849-Assumptions!$C$22)/Assumptions!$C$25</f>
        <v>267.77651773897372</v>
      </c>
      <c r="P1849" s="11"/>
      <c r="Q1849" s="11"/>
      <c r="R1849" s="11"/>
      <c r="S1849" s="11"/>
      <c r="T1849" s="11"/>
    </row>
    <row r="1850" spans="1:20" ht="15.75" customHeight="1" x14ac:dyDescent="0.2">
      <c r="A1850" s="289"/>
      <c r="B1850" s="270"/>
      <c r="C1850" s="270"/>
      <c r="D1850" s="270"/>
      <c r="E1850" s="270"/>
      <c r="F1850" s="270"/>
      <c r="G1850" s="270"/>
      <c r="H1850" s="270"/>
      <c r="I1850" s="290">
        <f t="shared" ca="1" si="1815"/>
        <v>9.3264720624184214E-2</v>
      </c>
      <c r="J1850" s="290">
        <f t="shared" ca="1" si="1816"/>
        <v>3.5068846576263024E-2</v>
      </c>
      <c r="K1850" s="270">
        <f t="shared" ref="K1850:M1850" ca="1" si="1881">RAND()</f>
        <v>0.9057818696770995</v>
      </c>
      <c r="L1850" s="270">
        <f t="shared" ca="1" si="1881"/>
        <v>0.35927402080948945</v>
      </c>
      <c r="M1850" s="270">
        <f t="shared" ca="1" si="1881"/>
        <v>0.57832951397700993</v>
      </c>
      <c r="N1850" s="291">
        <f t="shared" ca="1" si="1818"/>
        <v>3708537.8093930497</v>
      </c>
      <c r="O1850" s="292">
        <f ca="1">(N1850-Assumptions!$C$22)/Assumptions!$C$25</f>
        <v>275.76707532783951</v>
      </c>
      <c r="P1850" s="11"/>
      <c r="Q1850" s="11"/>
      <c r="R1850" s="11"/>
      <c r="S1850" s="11"/>
      <c r="T1850" s="11"/>
    </row>
    <row r="1851" spans="1:20" ht="15.75" customHeight="1" x14ac:dyDescent="0.2">
      <c r="A1851" s="317"/>
      <c r="B1851" s="264"/>
      <c r="C1851" s="264"/>
      <c r="D1851" s="264"/>
      <c r="E1851" s="264"/>
      <c r="F1851" s="264"/>
      <c r="G1851" s="264"/>
      <c r="H1851" s="264"/>
      <c r="I1851" s="286">
        <f t="shared" ca="1" si="1815"/>
        <v>8.3284540755107356E-2</v>
      </c>
      <c r="J1851" s="286">
        <f t="shared" ca="1" si="1816"/>
        <v>4.2895503113538187E-2</v>
      </c>
      <c r="K1851" s="264">
        <f t="shared" ref="K1851:M1851" ca="1" si="1882">RAND()</f>
        <v>0.59100311467911404</v>
      </c>
      <c r="L1851" s="264">
        <f t="shared" ca="1" si="1882"/>
        <v>0.73367802418716699</v>
      </c>
      <c r="M1851" s="264">
        <f t="shared" ca="1" si="1882"/>
        <v>0.95404461084221714</v>
      </c>
      <c r="N1851" s="287">
        <f t="shared" ca="1" si="1818"/>
        <v>2856166.5666521545</v>
      </c>
      <c r="O1851" s="288">
        <f ca="1">(N1851-Assumptions!$C$22)/Assumptions!$C$25</f>
        <v>212.15728109344437</v>
      </c>
      <c r="P1851" s="11"/>
      <c r="Q1851" s="11"/>
      <c r="R1851" s="11"/>
      <c r="S1851" s="11"/>
      <c r="T1851" s="11"/>
    </row>
    <row r="1852" spans="1:20" ht="15.75" customHeight="1" x14ac:dyDescent="0.2">
      <c r="A1852" s="289"/>
      <c r="B1852" s="270"/>
      <c r="C1852" s="270"/>
      <c r="D1852" s="270"/>
      <c r="E1852" s="270"/>
      <c r="F1852" s="270"/>
      <c r="G1852" s="270"/>
      <c r="H1852" s="270"/>
      <c r="I1852" s="290">
        <f t="shared" ca="1" si="1815"/>
        <v>6.2789673244545E-2</v>
      </c>
      <c r="J1852" s="290">
        <f t="shared" ca="1" si="1816"/>
        <v>3.8934892529214754E-2</v>
      </c>
      <c r="K1852" s="270">
        <f t="shared" ref="K1852:M1852" ca="1" si="1883">RAND()</f>
        <v>0.56070393481050307</v>
      </c>
      <c r="L1852" s="270">
        <f t="shared" ca="1" si="1883"/>
        <v>0.6537841656673542</v>
      </c>
      <c r="M1852" s="270">
        <f t="shared" ca="1" si="1883"/>
        <v>0.33245145668261677</v>
      </c>
      <c r="N1852" s="291">
        <f t="shared" ca="1" si="1818"/>
        <v>4464826.7790903514</v>
      </c>
      <c r="O1852" s="292">
        <f ca="1">(N1852-Assumptions!$C$22)/Assumptions!$C$25</f>
        <v>332.20655067838442</v>
      </c>
      <c r="P1852" s="11"/>
      <c r="Q1852" s="11"/>
      <c r="R1852" s="11"/>
      <c r="S1852" s="11"/>
      <c r="T1852" s="11"/>
    </row>
    <row r="1853" spans="1:20" ht="15.75" customHeight="1" x14ac:dyDescent="0.2">
      <c r="A1853" s="317"/>
      <c r="B1853" s="264"/>
      <c r="C1853" s="264"/>
      <c r="D1853" s="264"/>
      <c r="E1853" s="264"/>
      <c r="F1853" s="264"/>
      <c r="G1853" s="264"/>
      <c r="H1853" s="264"/>
      <c r="I1853" s="286">
        <f t="shared" ca="1" si="1815"/>
        <v>8.3540856319737442E-2</v>
      </c>
      <c r="J1853" s="286">
        <f t="shared" ca="1" si="1816"/>
        <v>3.6072664133733091E-2</v>
      </c>
      <c r="K1853" s="264">
        <f t="shared" ref="K1853:M1853" ca="1" si="1884">RAND()</f>
        <v>0.65474458776987199</v>
      </c>
      <c r="L1853" s="264">
        <f t="shared" ca="1" si="1884"/>
        <v>0.83107029449575609</v>
      </c>
      <c r="M1853" s="264">
        <f t="shared" ca="1" si="1884"/>
        <v>0.76985945385050836</v>
      </c>
      <c r="N1853" s="287">
        <f t="shared" ca="1" si="1818"/>
        <v>3000843.5493464433</v>
      </c>
      <c r="O1853" s="288">
        <f ca="1">(N1853-Assumptions!$C$22)/Assumptions!$C$25</f>
        <v>222.95407084674949</v>
      </c>
      <c r="P1853" s="11"/>
      <c r="Q1853" s="11"/>
      <c r="R1853" s="11"/>
      <c r="S1853" s="11"/>
      <c r="T1853" s="11"/>
    </row>
    <row r="1854" spans="1:20" ht="15.75" customHeight="1" x14ac:dyDescent="0.2">
      <c r="A1854" s="289"/>
      <c r="B1854" s="270"/>
      <c r="C1854" s="270"/>
      <c r="D1854" s="270"/>
      <c r="E1854" s="270"/>
      <c r="F1854" s="270"/>
      <c r="G1854" s="270"/>
      <c r="H1854" s="270"/>
      <c r="I1854" s="290">
        <f t="shared" ca="1" si="1815"/>
        <v>8.3575054148812639E-2</v>
      </c>
      <c r="J1854" s="290">
        <f t="shared" ca="1" si="1816"/>
        <v>0.02</v>
      </c>
      <c r="K1854" s="270">
        <f t="shared" ref="K1854:M1854" ca="1" si="1885">RAND()</f>
        <v>0.47740832122317101</v>
      </c>
      <c r="L1854" s="270">
        <f t="shared" ca="1" si="1885"/>
        <v>0.78228342613147428</v>
      </c>
      <c r="M1854" s="270">
        <f t="shared" ca="1" si="1885"/>
        <v>0.40366109837190955</v>
      </c>
      <c r="N1854" s="291">
        <f t="shared" ca="1" si="1818"/>
        <v>1755730.6237755441</v>
      </c>
      <c r="O1854" s="292">
        <f ca="1">(N1854-Assumptions!$C$22)/Assumptions!$C$25</f>
        <v>130.03519580414508</v>
      </c>
      <c r="P1854" s="11"/>
      <c r="Q1854" s="11"/>
      <c r="R1854" s="11"/>
      <c r="S1854" s="11"/>
      <c r="T1854" s="11"/>
    </row>
    <row r="1855" spans="1:20" ht="15.75" customHeight="1" x14ac:dyDescent="0.2">
      <c r="A1855" s="317"/>
      <c r="B1855" s="264"/>
      <c r="C1855" s="264"/>
      <c r="D1855" s="264"/>
      <c r="E1855" s="264"/>
      <c r="F1855" s="264"/>
      <c r="G1855" s="264"/>
      <c r="H1855" s="264"/>
      <c r="I1855" s="286">
        <f t="shared" ca="1" si="1815"/>
        <v>6.4158747486304957E-2</v>
      </c>
      <c r="J1855" s="286">
        <f t="shared" ca="1" si="1816"/>
        <v>3.5495148685395453E-2</v>
      </c>
      <c r="K1855" s="264">
        <f t="shared" ref="K1855:M1855" ca="1" si="1886">RAND()</f>
        <v>0.8652995433081998</v>
      </c>
      <c r="L1855" s="264">
        <f t="shared" ca="1" si="1886"/>
        <v>0.18067818756568887</v>
      </c>
      <c r="M1855" s="264">
        <f t="shared" ca="1" si="1886"/>
        <v>0.39209594257291969</v>
      </c>
      <c r="N1855" s="287">
        <f t="shared" ca="1" si="1818"/>
        <v>6743565.1713464493</v>
      </c>
      <c r="O1855" s="288">
        <f ca="1">(N1855-Assumptions!$C$22)/Assumptions!$C$25</f>
        <v>502.26165457809321</v>
      </c>
      <c r="P1855" s="11"/>
      <c r="Q1855" s="11"/>
      <c r="R1855" s="11"/>
      <c r="S1855" s="11"/>
      <c r="T1855" s="11"/>
    </row>
    <row r="1856" spans="1:20" ht="15.75" customHeight="1" x14ac:dyDescent="0.2">
      <c r="A1856" s="289"/>
      <c r="B1856" s="270"/>
      <c r="C1856" s="270"/>
      <c r="D1856" s="270"/>
      <c r="E1856" s="270"/>
      <c r="F1856" s="270"/>
      <c r="G1856" s="270"/>
      <c r="H1856" s="270"/>
      <c r="I1856" s="290">
        <f t="shared" ca="1" si="1815"/>
        <v>7.5543089730806451E-2</v>
      </c>
      <c r="J1856" s="290">
        <f t="shared" ca="1" si="1816"/>
        <v>4.7376869688504686E-2</v>
      </c>
      <c r="K1856" s="270">
        <f t="shared" ref="K1856:M1856" ca="1" si="1887">RAND()</f>
        <v>0.71690361024523841</v>
      </c>
      <c r="L1856" s="270">
        <f t="shared" ca="1" si="1887"/>
        <v>0.79778531810759545</v>
      </c>
      <c r="M1856" s="270">
        <f t="shared" ca="1" si="1887"/>
        <v>3.7764539999660895E-2</v>
      </c>
      <c r="N1856" s="291">
        <f t="shared" ca="1" si="1818"/>
        <v>3962926.8432050874</v>
      </c>
      <c r="O1856" s="292">
        <f ca="1">(N1856-Assumptions!$C$22)/Assumptions!$C$25</f>
        <v>294.75133158246922</v>
      </c>
      <c r="P1856" s="11"/>
      <c r="Q1856" s="11"/>
      <c r="R1856" s="11"/>
      <c r="S1856" s="11"/>
      <c r="T1856" s="11"/>
    </row>
    <row r="1857" spans="1:20" ht="15.75" customHeight="1" x14ac:dyDescent="0.2">
      <c r="A1857" s="317"/>
      <c r="B1857" s="264"/>
      <c r="C1857" s="264"/>
      <c r="D1857" s="264"/>
      <c r="E1857" s="264"/>
      <c r="F1857" s="264"/>
      <c r="G1857" s="264"/>
      <c r="H1857" s="264"/>
      <c r="I1857" s="286">
        <f t="shared" ca="1" si="1815"/>
        <v>0.10232662916350097</v>
      </c>
      <c r="J1857" s="286">
        <f t="shared" ca="1" si="1816"/>
        <v>5.5E-2</v>
      </c>
      <c r="K1857" s="264">
        <f t="shared" ref="K1857:M1857" ca="1" si="1888">RAND()</f>
        <v>0.2120754299611517</v>
      </c>
      <c r="L1857" s="264">
        <f t="shared" ca="1" si="1888"/>
        <v>0.49330984289760083</v>
      </c>
      <c r="M1857" s="264">
        <f t="shared" ca="1" si="1888"/>
        <v>0.29710610037011576</v>
      </c>
      <c r="N1857" s="287">
        <f t="shared" ca="1" si="1818"/>
        <v>2358517.2121944064</v>
      </c>
      <c r="O1857" s="288">
        <f ca="1">(N1857-Assumptions!$C$22)/Assumptions!$C$25</f>
        <v>175.01926956674674</v>
      </c>
      <c r="P1857" s="11"/>
      <c r="Q1857" s="11"/>
      <c r="R1857" s="11"/>
      <c r="S1857" s="11"/>
      <c r="T1857" s="11"/>
    </row>
    <row r="1858" spans="1:20" ht="15.75" customHeight="1" x14ac:dyDescent="0.2">
      <c r="A1858" s="289"/>
      <c r="B1858" s="270"/>
      <c r="C1858" s="270"/>
      <c r="D1858" s="270"/>
      <c r="E1858" s="270"/>
      <c r="F1858" s="270"/>
      <c r="G1858" s="270"/>
      <c r="H1858" s="270"/>
      <c r="I1858" s="290">
        <f t="shared" ca="1" si="1815"/>
        <v>0.1200219931555295</v>
      </c>
      <c r="J1858" s="290">
        <f t="shared" ca="1" si="1816"/>
        <v>4.0760702165250809E-2</v>
      </c>
      <c r="K1858" s="270">
        <f t="shared" ref="K1858:M1858" ca="1" si="1889">RAND()</f>
        <v>0.95356505799459534</v>
      </c>
      <c r="L1858" s="270">
        <f t="shared" ca="1" si="1889"/>
        <v>0.86180863089719151</v>
      </c>
      <c r="M1858" s="270">
        <f t="shared" ca="1" si="1889"/>
        <v>0.21235067253701412</v>
      </c>
      <c r="N1858" s="291">
        <f t="shared" ca="1" si="1818"/>
        <v>3096412.7919154381</v>
      </c>
      <c r="O1858" s="292">
        <f ca="1">(N1858-Assumptions!$C$22)/Assumptions!$C$25</f>
        <v>230.08610387428644</v>
      </c>
      <c r="P1858" s="11"/>
      <c r="Q1858" s="11"/>
      <c r="R1858" s="11"/>
      <c r="S1858" s="11"/>
      <c r="T1858" s="11"/>
    </row>
    <row r="1859" spans="1:20" ht="15.75" customHeight="1" x14ac:dyDescent="0.2">
      <c r="A1859" s="317"/>
      <c r="B1859" s="264"/>
      <c r="C1859" s="264"/>
      <c r="D1859" s="264"/>
      <c r="E1859" s="264"/>
      <c r="F1859" s="264"/>
      <c r="G1859" s="264"/>
      <c r="H1859" s="264"/>
      <c r="I1859" s="286">
        <f t="shared" ca="1" si="1815"/>
        <v>0.10837850372716168</v>
      </c>
      <c r="J1859" s="286">
        <f t="shared" ca="1" si="1816"/>
        <v>5.4245918983882445E-2</v>
      </c>
      <c r="K1859" s="264">
        <f t="shared" ref="K1859:M1859" ca="1" si="1890">RAND()</f>
        <v>9.4335128012218106E-2</v>
      </c>
      <c r="L1859" s="264">
        <f t="shared" ca="1" si="1890"/>
        <v>0.17478445890948691</v>
      </c>
      <c r="M1859" s="264">
        <f t="shared" ca="1" si="1890"/>
        <v>0.68613078717033016</v>
      </c>
      <c r="N1859" s="287">
        <f t="shared" ca="1" si="1818"/>
        <v>324041.2012958462</v>
      </c>
      <c r="O1859" s="288">
        <f ca="1">(N1859-Assumptions!$C$22)/Assumptions!$C$25</f>
        <v>23.192701589242255</v>
      </c>
      <c r="P1859" s="11"/>
      <c r="Q1859" s="11"/>
      <c r="R1859" s="11"/>
      <c r="S1859" s="11"/>
      <c r="T1859" s="11"/>
    </row>
    <row r="1860" spans="1:20" ht="15.75" customHeight="1" x14ac:dyDescent="0.2">
      <c r="A1860" s="289"/>
      <c r="B1860" s="270"/>
      <c r="C1860" s="270"/>
      <c r="D1860" s="270"/>
      <c r="E1860" s="270"/>
      <c r="F1860" s="270"/>
      <c r="G1860" s="270"/>
      <c r="H1860" s="270"/>
      <c r="I1860" s="290">
        <f t="shared" ca="1" si="1815"/>
        <v>7.9636755290363931E-2</v>
      </c>
      <c r="J1860" s="290">
        <f t="shared" ca="1" si="1816"/>
        <v>5.5E-2</v>
      </c>
      <c r="K1860" s="270">
        <f t="shared" ref="K1860:M1860" ca="1" si="1891">RAND()</f>
        <v>0.76950967587130203</v>
      </c>
      <c r="L1860" s="270">
        <f t="shared" ca="1" si="1891"/>
        <v>0.99573085738458911</v>
      </c>
      <c r="M1860" s="270">
        <f t="shared" ca="1" si="1891"/>
        <v>0.88693124363331721</v>
      </c>
      <c r="N1860" s="291">
        <f t="shared" ca="1" si="1818"/>
        <v>5697784.7328203348</v>
      </c>
      <c r="O1860" s="292">
        <f ca="1">(N1860-Assumptions!$C$22)/Assumptions!$C$25</f>
        <v>424.21833827017423</v>
      </c>
      <c r="P1860" s="11"/>
      <c r="Q1860" s="11"/>
      <c r="R1860" s="11"/>
      <c r="S1860" s="11"/>
      <c r="T1860" s="11"/>
    </row>
    <row r="1861" spans="1:20" ht="15.75" customHeight="1" x14ac:dyDescent="0.2">
      <c r="A1861" s="317"/>
      <c r="B1861" s="264"/>
      <c r="C1861" s="264"/>
      <c r="D1861" s="264"/>
      <c r="E1861" s="264"/>
      <c r="F1861" s="264"/>
      <c r="G1861" s="264"/>
      <c r="H1861" s="264"/>
      <c r="I1861" s="286">
        <f t="shared" ca="1" si="1815"/>
        <v>9.0975507948410417E-2</v>
      </c>
      <c r="J1861" s="286">
        <f t="shared" ca="1" si="1816"/>
        <v>2.9203238517786972E-2</v>
      </c>
      <c r="K1861" s="264">
        <f t="shared" ref="K1861:M1861" ca="1" si="1892">RAND()</f>
        <v>0.27501650472695038</v>
      </c>
      <c r="L1861" s="264">
        <f t="shared" ca="1" si="1892"/>
        <v>0.24504920317284418</v>
      </c>
      <c r="M1861" s="264">
        <f t="shared" ca="1" si="1892"/>
        <v>1.9326187086006308E-2</v>
      </c>
      <c r="N1861" s="287">
        <f t="shared" ca="1" si="1818"/>
        <v>1442296.3184020633</v>
      </c>
      <c r="O1861" s="288">
        <f ca="1">(N1861-Assumptions!$C$22)/Assumptions!$C$25</f>
        <v>106.64457600015398</v>
      </c>
      <c r="P1861" s="11"/>
      <c r="Q1861" s="11"/>
      <c r="R1861" s="11"/>
      <c r="S1861" s="11"/>
      <c r="T1861" s="11"/>
    </row>
    <row r="1862" spans="1:20" ht="15.75" customHeight="1" x14ac:dyDescent="0.2">
      <c r="A1862" s="289"/>
      <c r="B1862" s="270"/>
      <c r="C1862" s="270"/>
      <c r="D1862" s="270"/>
      <c r="E1862" s="270"/>
      <c r="F1862" s="270"/>
      <c r="G1862" s="270"/>
      <c r="H1862" s="270"/>
      <c r="I1862" s="290">
        <f t="shared" ca="1" si="1815"/>
        <v>9.6595529718272025E-2</v>
      </c>
      <c r="J1862" s="290">
        <f t="shared" ca="1" si="1816"/>
        <v>4.0741362126843046E-2</v>
      </c>
      <c r="K1862" s="270">
        <f t="shared" ref="K1862:M1862" ca="1" si="1893">RAND()</f>
        <v>0.23560896516384933</v>
      </c>
      <c r="L1862" s="270">
        <f t="shared" ca="1" si="1893"/>
        <v>8.739501029304364E-2</v>
      </c>
      <c r="M1862" s="270">
        <f t="shared" ca="1" si="1893"/>
        <v>8.3862758102075885E-2</v>
      </c>
      <c r="N1862" s="291">
        <f t="shared" ca="1" si="1818"/>
        <v>1595116.7230858579</v>
      </c>
      <c r="O1862" s="292">
        <f ca="1">(N1862-Assumptions!$C$22)/Assumptions!$C$25</f>
        <v>118.04908381237746</v>
      </c>
      <c r="P1862" s="11"/>
      <c r="Q1862" s="11"/>
      <c r="R1862" s="11"/>
      <c r="S1862" s="11"/>
      <c r="T1862" s="11"/>
    </row>
    <row r="1863" spans="1:20" ht="15.75" customHeight="1" x14ac:dyDescent="0.2">
      <c r="A1863" s="317"/>
      <c r="B1863" s="264"/>
      <c r="C1863" s="264"/>
      <c r="D1863" s="264"/>
      <c r="E1863" s="264"/>
      <c r="F1863" s="264"/>
      <c r="G1863" s="264"/>
      <c r="H1863" s="264"/>
      <c r="I1863" s="286">
        <f t="shared" ca="1" si="1815"/>
        <v>8.6063026702569337E-2</v>
      </c>
      <c r="J1863" s="286">
        <f t="shared" ca="1" si="1816"/>
        <v>3.6595491072261413E-2</v>
      </c>
      <c r="K1863" s="264">
        <f t="shared" ref="K1863:M1863" ca="1" si="1894">RAND()</f>
        <v>0.14873213088542792</v>
      </c>
      <c r="L1863" s="264">
        <f t="shared" ca="1" si="1894"/>
        <v>0.3077575820393238</v>
      </c>
      <c r="M1863" s="264">
        <f t="shared" ca="1" si="1894"/>
        <v>0.85560923368913933</v>
      </c>
      <c r="N1863" s="287">
        <f t="shared" ca="1" si="1818"/>
        <v>809984.56820320652</v>
      </c>
      <c r="O1863" s="288">
        <f ca="1">(N1863-Assumptions!$C$22)/Assumptions!$C$25</f>
        <v>59.457131955463176</v>
      </c>
      <c r="P1863" s="11"/>
      <c r="Q1863" s="11"/>
      <c r="R1863" s="11"/>
      <c r="S1863" s="11"/>
      <c r="T1863" s="11"/>
    </row>
    <row r="1864" spans="1:20" ht="15.75" customHeight="1" x14ac:dyDescent="0.2">
      <c r="A1864" s="289"/>
      <c r="B1864" s="270"/>
      <c r="C1864" s="270"/>
      <c r="D1864" s="270"/>
      <c r="E1864" s="270"/>
      <c r="F1864" s="270"/>
      <c r="G1864" s="270"/>
      <c r="H1864" s="270"/>
      <c r="I1864" s="290">
        <f t="shared" ca="1" si="1815"/>
        <v>9.9731747036886503E-2</v>
      </c>
      <c r="J1864" s="290">
        <f t="shared" ca="1" si="1816"/>
        <v>3.0434456387985323E-2</v>
      </c>
      <c r="K1864" s="270">
        <f t="shared" ref="K1864:M1864" ca="1" si="1895">RAND()</f>
        <v>0.97094868341800633</v>
      </c>
      <c r="L1864" s="270">
        <f t="shared" ca="1" si="1895"/>
        <v>0.96586640415314584</v>
      </c>
      <c r="M1864" s="270">
        <f t="shared" ca="1" si="1895"/>
        <v>0.73135407761249238</v>
      </c>
      <c r="N1864" s="291">
        <f t="shared" ca="1" si="1818"/>
        <v>3559237.970071374</v>
      </c>
      <c r="O1864" s="292">
        <f ca="1">(N1864-Assumptions!$C$22)/Assumptions!$C$25</f>
        <v>264.62529627398311</v>
      </c>
      <c r="P1864" s="11"/>
      <c r="Q1864" s="11"/>
      <c r="R1864" s="11"/>
      <c r="S1864" s="11"/>
      <c r="T1864" s="11"/>
    </row>
    <row r="1865" spans="1:20" ht="15.75" customHeight="1" x14ac:dyDescent="0.2">
      <c r="A1865" s="317"/>
      <c r="B1865" s="264"/>
      <c r="C1865" s="264"/>
      <c r="D1865" s="264"/>
      <c r="E1865" s="264"/>
      <c r="F1865" s="264"/>
      <c r="G1865" s="264"/>
      <c r="H1865" s="264"/>
      <c r="I1865" s="286">
        <f t="shared" ca="1" si="1815"/>
        <v>9.3304735170501446E-2</v>
      </c>
      <c r="J1865" s="286">
        <f t="shared" ca="1" si="1816"/>
        <v>3.7809323686335619E-2</v>
      </c>
      <c r="K1865" s="264">
        <f t="shared" ref="K1865:M1865" ca="1" si="1896">RAND()</f>
        <v>0.1209691236836391</v>
      </c>
      <c r="L1865" s="264">
        <f t="shared" ca="1" si="1896"/>
        <v>0.20323126345696796</v>
      </c>
      <c r="M1865" s="264">
        <f t="shared" ca="1" si="1896"/>
        <v>0.44374197311833352</v>
      </c>
      <c r="N1865" s="287">
        <f t="shared" ca="1" si="1818"/>
        <v>294102.06318603514</v>
      </c>
      <c r="O1865" s="288">
        <f ca="1">(N1865-Assumptions!$C$22)/Assumptions!$C$25</f>
        <v>20.958437551196653</v>
      </c>
      <c r="P1865" s="11"/>
      <c r="Q1865" s="11"/>
      <c r="R1865" s="11"/>
      <c r="S1865" s="11"/>
      <c r="T1865" s="11"/>
    </row>
    <row r="1866" spans="1:20" ht="15.75" customHeight="1" x14ac:dyDescent="0.2">
      <c r="A1866" s="289"/>
      <c r="B1866" s="270"/>
      <c r="C1866" s="270"/>
      <c r="D1866" s="270"/>
      <c r="E1866" s="270"/>
      <c r="F1866" s="270"/>
      <c r="G1866" s="270"/>
      <c r="H1866" s="270"/>
      <c r="I1866" s="290">
        <f t="shared" ca="1" si="1815"/>
        <v>9.805967563455735E-2</v>
      </c>
      <c r="J1866" s="290">
        <f t="shared" ca="1" si="1816"/>
        <v>2.5888328357442682E-2</v>
      </c>
      <c r="K1866" s="270">
        <f t="shared" ref="K1866:M1866" ca="1" si="1897">RAND()</f>
        <v>0.4452512980063007</v>
      </c>
      <c r="L1866" s="270">
        <f t="shared" ca="1" si="1897"/>
        <v>4.7732863715427287E-2</v>
      </c>
      <c r="M1866" s="270">
        <f t="shared" ca="1" si="1897"/>
        <v>0.52372705572986367</v>
      </c>
      <c r="N1866" s="291">
        <f t="shared" ca="1" si="1818"/>
        <v>1234477.6721021524</v>
      </c>
      <c r="O1866" s="292">
        <f ca="1">(N1866-Assumptions!$C$22)/Assumptions!$C$25</f>
        <v>91.135721798668087</v>
      </c>
      <c r="P1866" s="11"/>
      <c r="Q1866" s="11"/>
      <c r="R1866" s="11"/>
      <c r="S1866" s="11"/>
      <c r="T1866" s="11"/>
    </row>
    <row r="1867" spans="1:20" ht="15.75" customHeight="1" x14ac:dyDescent="0.2">
      <c r="A1867" s="317"/>
      <c r="B1867" s="264"/>
      <c r="C1867" s="264"/>
      <c r="D1867" s="264"/>
      <c r="E1867" s="264"/>
      <c r="F1867" s="264"/>
      <c r="G1867" s="264"/>
      <c r="H1867" s="264"/>
      <c r="I1867" s="286">
        <f t="shared" ca="1" si="1815"/>
        <v>7.3276100103938632E-2</v>
      </c>
      <c r="J1867" s="286">
        <f t="shared" ca="1" si="1816"/>
        <v>2.9787122309401899E-2</v>
      </c>
      <c r="K1867" s="264">
        <f t="shared" ref="K1867:M1867" ca="1" si="1898">RAND()</f>
        <v>0.57160310213852383</v>
      </c>
      <c r="L1867" s="264">
        <f t="shared" ca="1" si="1898"/>
        <v>0.98868064886968232</v>
      </c>
      <c r="M1867" s="264">
        <f t="shared" ca="1" si="1898"/>
        <v>0.855083373905553</v>
      </c>
      <c r="N1867" s="287">
        <f t="shared" ca="1" si="1818"/>
        <v>3275418.8657522984</v>
      </c>
      <c r="O1867" s="288">
        <f ca="1">(N1867-Assumptions!$C$22)/Assumptions!$C$25</f>
        <v>243.4447661009178</v>
      </c>
      <c r="P1867" s="11"/>
      <c r="Q1867" s="11"/>
      <c r="R1867" s="11"/>
      <c r="S1867" s="11"/>
      <c r="T1867" s="11"/>
    </row>
    <row r="1868" spans="1:20" ht="15.75" customHeight="1" x14ac:dyDescent="0.2">
      <c r="A1868" s="289"/>
      <c r="B1868" s="270"/>
      <c r="C1868" s="270"/>
      <c r="D1868" s="270"/>
      <c r="E1868" s="270"/>
      <c r="F1868" s="270"/>
      <c r="G1868" s="270"/>
      <c r="H1868" s="270"/>
      <c r="I1868" s="290">
        <f t="shared" ca="1" si="1815"/>
        <v>8.8611024903428592E-2</v>
      </c>
      <c r="J1868" s="290">
        <f t="shared" ca="1" si="1816"/>
        <v>4.031819784847241E-2</v>
      </c>
      <c r="K1868" s="270">
        <f t="shared" ref="K1868:M1868" ca="1" si="1899">RAND()</f>
        <v>0.66013480261951207</v>
      </c>
      <c r="L1868" s="270">
        <f t="shared" ca="1" si="1899"/>
        <v>8.0513007364277467E-2</v>
      </c>
      <c r="M1868" s="270">
        <f t="shared" ca="1" si="1899"/>
        <v>0.53190124096007374</v>
      </c>
      <c r="N1868" s="291">
        <f t="shared" ca="1" si="1818"/>
        <v>1844868.5283580846</v>
      </c>
      <c r="O1868" s="292">
        <f ca="1">(N1868-Assumptions!$C$22)/Assumptions!$C$25</f>
        <v>136.68727823567795</v>
      </c>
      <c r="P1868" s="11"/>
      <c r="Q1868" s="11"/>
      <c r="R1868" s="11"/>
      <c r="S1868" s="11"/>
      <c r="T1868" s="11"/>
    </row>
    <row r="1869" spans="1:20" ht="15.75" customHeight="1" x14ac:dyDescent="0.2">
      <c r="A1869" s="317"/>
      <c r="B1869" s="264"/>
      <c r="C1869" s="264"/>
      <c r="D1869" s="264"/>
      <c r="E1869" s="264"/>
      <c r="F1869" s="264"/>
      <c r="G1869" s="264"/>
      <c r="H1869" s="264"/>
      <c r="I1869" s="286">
        <f t="shared" ca="1" si="1815"/>
        <v>7.4640659230209322E-2</v>
      </c>
      <c r="J1869" s="286">
        <f t="shared" ca="1" si="1816"/>
        <v>3.4490937146198761E-2</v>
      </c>
      <c r="K1869" s="264">
        <f t="shared" ref="K1869:M1869" ca="1" si="1900">RAND()</f>
        <v>0.58751618780052239</v>
      </c>
      <c r="L1869" s="264">
        <f t="shared" ca="1" si="1900"/>
        <v>0.9372487123965173</v>
      </c>
      <c r="M1869" s="264">
        <f t="shared" ca="1" si="1900"/>
        <v>0.78275711798596015</v>
      </c>
      <c r="N1869" s="287">
        <f t="shared" ca="1" si="1818"/>
        <v>3547835.7240543957</v>
      </c>
      <c r="O1869" s="288">
        <f ca="1">(N1869-Assumptions!$C$22)/Assumptions!$C$25</f>
        <v>263.77438239211909</v>
      </c>
      <c r="P1869" s="11"/>
      <c r="Q1869" s="11"/>
      <c r="R1869" s="11"/>
      <c r="S1869" s="11"/>
      <c r="T1869" s="11"/>
    </row>
    <row r="1870" spans="1:20" ht="15.75" customHeight="1" x14ac:dyDescent="0.2">
      <c r="A1870" s="289"/>
      <c r="B1870" s="270"/>
      <c r="C1870" s="270"/>
      <c r="D1870" s="270"/>
      <c r="E1870" s="270"/>
      <c r="F1870" s="270"/>
      <c r="G1870" s="270"/>
      <c r="H1870" s="270"/>
      <c r="I1870" s="290">
        <f t="shared" ca="1" si="1815"/>
        <v>9.323458721792155E-2</v>
      </c>
      <c r="J1870" s="290">
        <f t="shared" ca="1" si="1816"/>
        <v>4.7265145875857992E-2</v>
      </c>
      <c r="K1870" s="270">
        <f t="shared" ref="K1870:M1870" ca="1" si="1901">RAND()</f>
        <v>0.82023230588365148</v>
      </c>
      <c r="L1870" s="270">
        <f t="shared" ca="1" si="1901"/>
        <v>1.0384217294782561E-2</v>
      </c>
      <c r="M1870" s="270">
        <f t="shared" ca="1" si="1901"/>
        <v>0.99976332617599806</v>
      </c>
      <c r="N1870" s="291">
        <f t="shared" ca="1" si="1818"/>
        <v>4286151.6324936673</v>
      </c>
      <c r="O1870" s="292">
        <f ca="1">(N1870-Assumptions!$C$22)/Assumptions!$C$25</f>
        <v>318.8725845144528</v>
      </c>
      <c r="P1870" s="11"/>
      <c r="Q1870" s="11"/>
      <c r="R1870" s="11"/>
      <c r="S1870" s="11"/>
      <c r="T1870" s="11"/>
    </row>
    <row r="1871" spans="1:20" ht="15.75" customHeight="1" x14ac:dyDescent="0.2">
      <c r="A1871" s="317"/>
      <c r="B1871" s="264"/>
      <c r="C1871" s="264"/>
      <c r="D1871" s="264"/>
      <c r="E1871" s="264"/>
      <c r="F1871" s="264"/>
      <c r="G1871" s="264"/>
      <c r="H1871" s="264"/>
      <c r="I1871" s="286">
        <f t="shared" ca="1" si="1815"/>
        <v>7.361807051612812E-2</v>
      </c>
      <c r="J1871" s="286">
        <f t="shared" ca="1" si="1816"/>
        <v>3.387864177008075E-2</v>
      </c>
      <c r="K1871" s="264">
        <f t="shared" ref="K1871:M1871" ca="1" si="1902">RAND()</f>
        <v>0.99143071776582281</v>
      </c>
      <c r="L1871" s="264">
        <f t="shared" ca="1" si="1902"/>
        <v>0.19609115304000813</v>
      </c>
      <c r="M1871" s="264">
        <f t="shared" ca="1" si="1902"/>
        <v>0.18883384632820011</v>
      </c>
      <c r="N1871" s="287">
        <f t="shared" ca="1" si="1818"/>
        <v>4864056.9997747382</v>
      </c>
      <c r="O1871" s="288">
        <f ca="1">(N1871-Assumptions!$C$22)/Assumptions!$C$25</f>
        <v>361.9998507294581</v>
      </c>
      <c r="P1871" s="11"/>
      <c r="Q1871" s="11"/>
      <c r="R1871" s="11"/>
      <c r="S1871" s="11"/>
      <c r="T1871" s="11"/>
    </row>
    <row r="1872" spans="1:20" ht="15.75" customHeight="1" x14ac:dyDescent="0.2">
      <c r="A1872" s="289"/>
      <c r="B1872" s="270"/>
      <c r="C1872" s="270"/>
      <c r="D1872" s="270"/>
      <c r="E1872" s="270"/>
      <c r="F1872" s="270"/>
      <c r="G1872" s="270"/>
      <c r="H1872" s="270"/>
      <c r="I1872" s="290">
        <f t="shared" ca="1" si="1815"/>
        <v>0.10162158121934042</v>
      </c>
      <c r="J1872" s="290">
        <f t="shared" ca="1" si="1816"/>
        <v>3.9471629502166705E-2</v>
      </c>
      <c r="K1872" s="270">
        <f t="shared" ref="K1872:M1872" ca="1" si="1903">RAND()</f>
        <v>0.51569419928129423</v>
      </c>
      <c r="L1872" s="270">
        <f t="shared" ca="1" si="1903"/>
        <v>0.39032906581788818</v>
      </c>
      <c r="M1872" s="270">
        <f t="shared" ca="1" si="1903"/>
        <v>5.1139979211555442E-2</v>
      </c>
      <c r="N1872" s="291">
        <f t="shared" ca="1" si="1818"/>
        <v>1795989.6410734456</v>
      </c>
      <c r="O1872" s="292">
        <f ca="1">(N1872-Assumptions!$C$22)/Assumptions!$C$25</f>
        <v>133.03960008010787</v>
      </c>
      <c r="P1872" s="11"/>
      <c r="Q1872" s="11"/>
      <c r="R1872" s="11"/>
      <c r="S1872" s="11"/>
      <c r="T1872" s="11"/>
    </row>
    <row r="1873" spans="1:20" ht="15.75" customHeight="1" x14ac:dyDescent="0.2">
      <c r="A1873" s="317"/>
      <c r="B1873" s="264"/>
      <c r="C1873" s="264"/>
      <c r="D1873" s="264"/>
      <c r="E1873" s="264"/>
      <c r="F1873" s="264"/>
      <c r="G1873" s="264"/>
      <c r="H1873" s="264"/>
      <c r="I1873" s="286">
        <f t="shared" ca="1" si="1815"/>
        <v>8.6076851965386766E-2</v>
      </c>
      <c r="J1873" s="286">
        <f t="shared" ca="1" si="1816"/>
        <v>0.02</v>
      </c>
      <c r="K1873" s="264">
        <f t="shared" ref="K1873:M1873" ca="1" si="1904">RAND()</f>
        <v>0.92302910349678624</v>
      </c>
      <c r="L1873" s="264">
        <f t="shared" ca="1" si="1904"/>
        <v>0.37014823437869915</v>
      </c>
      <c r="M1873" s="264">
        <f t="shared" ca="1" si="1904"/>
        <v>0.30296294111220323</v>
      </c>
      <c r="N1873" s="287">
        <f t="shared" ca="1" si="1818"/>
        <v>3266220.9660116066</v>
      </c>
      <c r="O1873" s="288">
        <f ca="1">(N1873-Assumptions!$C$22)/Assumptions!$C$25</f>
        <v>242.75835567250795</v>
      </c>
      <c r="P1873" s="11"/>
      <c r="Q1873" s="11"/>
      <c r="R1873" s="11"/>
      <c r="S1873" s="11"/>
      <c r="T1873" s="11"/>
    </row>
    <row r="1874" spans="1:20" ht="15.75" customHeight="1" x14ac:dyDescent="0.2">
      <c r="A1874" s="289"/>
      <c r="B1874" s="270"/>
      <c r="C1874" s="270"/>
      <c r="D1874" s="270"/>
      <c r="E1874" s="270"/>
      <c r="F1874" s="270"/>
      <c r="G1874" s="270"/>
      <c r="H1874" s="270"/>
      <c r="I1874" s="290">
        <f t="shared" ca="1" si="1815"/>
        <v>8.9207632713268273E-2</v>
      </c>
      <c r="J1874" s="290">
        <f t="shared" ca="1" si="1816"/>
        <v>3.7982019748869618E-2</v>
      </c>
      <c r="K1874" s="270">
        <f t="shared" ref="K1874:M1874" ca="1" si="1905">RAND()</f>
        <v>0.2566876809212032</v>
      </c>
      <c r="L1874" s="270">
        <f t="shared" ca="1" si="1905"/>
        <v>0.68049190321666075</v>
      </c>
      <c r="M1874" s="270">
        <f t="shared" ca="1" si="1905"/>
        <v>0.90873487667973074</v>
      </c>
      <c r="N1874" s="291">
        <f t="shared" ca="1" si="1818"/>
        <v>2251955.8536327896</v>
      </c>
      <c r="O1874" s="292">
        <f ca="1">(N1874-Assumptions!$C$22)/Assumptions!$C$25</f>
        <v>167.06692937558131</v>
      </c>
      <c r="P1874" s="11"/>
      <c r="Q1874" s="11"/>
      <c r="R1874" s="11"/>
      <c r="S1874" s="11"/>
      <c r="T1874" s="11"/>
    </row>
    <row r="1875" spans="1:20" ht="15.75" customHeight="1" x14ac:dyDescent="0.2">
      <c r="A1875" s="317"/>
      <c r="B1875" s="264"/>
      <c r="C1875" s="264"/>
      <c r="D1875" s="264"/>
      <c r="E1875" s="264"/>
      <c r="F1875" s="264"/>
      <c r="G1875" s="264"/>
      <c r="H1875" s="264"/>
      <c r="I1875" s="286">
        <f t="shared" ca="1" si="1815"/>
        <v>9.0184656609732905E-2</v>
      </c>
      <c r="J1875" s="286">
        <f t="shared" ca="1" si="1816"/>
        <v>4.8482091678380405E-2</v>
      </c>
      <c r="K1875" s="264">
        <f t="shared" ref="K1875:M1875" ca="1" si="1906">RAND()</f>
        <v>0.8912118622437295</v>
      </c>
      <c r="L1875" s="264">
        <f t="shared" ca="1" si="1906"/>
        <v>0.74039054386002456</v>
      </c>
      <c r="M1875" s="264">
        <f t="shared" ca="1" si="1906"/>
        <v>0.87599015829141424</v>
      </c>
      <c r="N1875" s="287">
        <f t="shared" ca="1" si="1818"/>
        <v>5204511.3385538366</v>
      </c>
      <c r="O1875" s="288">
        <f ca="1">(N1875-Assumptions!$C$22)/Assumptions!$C$25</f>
        <v>387.40689093685347</v>
      </c>
      <c r="P1875" s="11"/>
      <c r="Q1875" s="11"/>
      <c r="R1875" s="11"/>
      <c r="S1875" s="11"/>
      <c r="T1875" s="11"/>
    </row>
    <row r="1876" spans="1:20" ht="15.75" customHeight="1" x14ac:dyDescent="0.2">
      <c r="A1876" s="289"/>
      <c r="B1876" s="270"/>
      <c r="C1876" s="270"/>
      <c r="D1876" s="270"/>
      <c r="E1876" s="270"/>
      <c r="F1876" s="270"/>
      <c r="G1876" s="270"/>
      <c r="H1876" s="270"/>
      <c r="I1876" s="290">
        <f t="shared" ca="1" si="1815"/>
        <v>8.8493193091393876E-2</v>
      </c>
      <c r="J1876" s="290">
        <f t="shared" ca="1" si="1816"/>
        <v>5.5E-2</v>
      </c>
      <c r="K1876" s="270">
        <f t="shared" ref="K1876:M1876" ca="1" si="1907">RAND()</f>
        <v>0.84407556520613547</v>
      </c>
      <c r="L1876" s="270">
        <f t="shared" ca="1" si="1907"/>
        <v>0.25053715631708595</v>
      </c>
      <c r="M1876" s="270">
        <f t="shared" ca="1" si="1907"/>
        <v>0.99791914233428214</v>
      </c>
      <c r="N1876" s="291">
        <f t="shared" ca="1" si="1818"/>
        <v>5882747.4440988814</v>
      </c>
      <c r="O1876" s="292">
        <f ca="1">(N1876-Assumptions!$C$22)/Assumptions!$C$25</f>
        <v>438.02152567902101</v>
      </c>
      <c r="P1876" s="11"/>
      <c r="Q1876" s="11"/>
      <c r="R1876" s="11"/>
      <c r="S1876" s="11"/>
      <c r="T1876" s="11"/>
    </row>
    <row r="1877" spans="1:20" ht="15.75" customHeight="1" x14ac:dyDescent="0.2">
      <c r="A1877" s="317"/>
      <c r="B1877" s="264"/>
      <c r="C1877" s="264"/>
      <c r="D1877" s="264"/>
      <c r="E1877" s="264"/>
      <c r="F1877" s="264"/>
      <c r="G1877" s="264"/>
      <c r="H1877" s="264"/>
      <c r="I1877" s="286">
        <f t="shared" ca="1" si="1815"/>
        <v>0.12755891643229939</v>
      </c>
      <c r="J1877" s="286">
        <f t="shared" ca="1" si="1816"/>
        <v>2.861890724288374E-2</v>
      </c>
      <c r="K1877" s="264">
        <f t="shared" ref="K1877:M1877" ca="1" si="1908">RAND()</f>
        <v>0.40267427057407934</v>
      </c>
      <c r="L1877" s="264">
        <f t="shared" ca="1" si="1908"/>
        <v>0.47194590582736329</v>
      </c>
      <c r="M1877" s="264">
        <f t="shared" ca="1" si="1908"/>
        <v>0.55966442002809302</v>
      </c>
      <c r="N1877" s="287">
        <f t="shared" ca="1" si="1818"/>
        <v>1128165.1416017828</v>
      </c>
      <c r="O1877" s="288">
        <f ca="1">(N1877-Assumptions!$C$22)/Assumptions!$C$25</f>
        <v>83.20195086580469</v>
      </c>
      <c r="P1877" s="11"/>
      <c r="Q1877" s="11"/>
      <c r="R1877" s="11"/>
      <c r="S1877" s="11"/>
      <c r="T1877" s="11"/>
    </row>
    <row r="1878" spans="1:20" ht="15.75" customHeight="1" x14ac:dyDescent="0.2">
      <c r="A1878" s="289"/>
      <c r="B1878" s="270"/>
      <c r="C1878" s="270"/>
      <c r="D1878" s="270"/>
      <c r="E1878" s="270"/>
      <c r="F1878" s="270"/>
      <c r="G1878" s="270"/>
      <c r="H1878" s="270"/>
      <c r="I1878" s="290">
        <f t="shared" ca="1" si="1815"/>
        <v>8.1627902276860009E-2</v>
      </c>
      <c r="J1878" s="290">
        <f t="shared" ca="1" si="1816"/>
        <v>5.4992905576336501E-2</v>
      </c>
      <c r="K1878" s="270">
        <f t="shared" ref="K1878:M1878" ca="1" si="1909">RAND()</f>
        <v>0.96444111505892427</v>
      </c>
      <c r="L1878" s="270">
        <f t="shared" ca="1" si="1909"/>
        <v>0.10036630315100514</v>
      </c>
      <c r="M1878" s="270">
        <f t="shared" ca="1" si="1909"/>
        <v>7.2618475413991024E-2</v>
      </c>
      <c r="N1878" s="291">
        <f t="shared" ca="1" si="1818"/>
        <v>7257175.5398588795</v>
      </c>
      <c r="O1878" s="292">
        <f ca="1">(N1878-Assumptions!$C$22)/Assumptions!$C$25</f>
        <v>540.59078655663279</v>
      </c>
      <c r="P1878" s="11"/>
      <c r="Q1878" s="11"/>
      <c r="R1878" s="11"/>
      <c r="S1878" s="11"/>
      <c r="T1878" s="11"/>
    </row>
    <row r="1879" spans="1:20" ht="15.75" customHeight="1" x14ac:dyDescent="0.2">
      <c r="A1879" s="317"/>
      <c r="B1879" s="264"/>
      <c r="C1879" s="264"/>
      <c r="D1879" s="264"/>
      <c r="E1879" s="264"/>
      <c r="F1879" s="264"/>
      <c r="G1879" s="264"/>
      <c r="H1879" s="264"/>
      <c r="I1879" s="286">
        <f t="shared" ca="1" si="1815"/>
        <v>0.11786536955070008</v>
      </c>
      <c r="J1879" s="286">
        <f t="shared" ca="1" si="1816"/>
        <v>3.8801015138433578E-2</v>
      </c>
      <c r="K1879" s="264">
        <f t="shared" ref="K1879:M1879" ca="1" si="1910">RAND()</f>
        <v>0.99001662657348655</v>
      </c>
      <c r="L1879" s="264">
        <f t="shared" ca="1" si="1910"/>
        <v>0.99258563330180272</v>
      </c>
      <c r="M1879" s="264">
        <f t="shared" ca="1" si="1910"/>
        <v>0.1206538525711488</v>
      </c>
      <c r="N1879" s="287">
        <f t="shared" ca="1" si="1818"/>
        <v>3104125.4576784866</v>
      </c>
      <c r="O1879" s="288">
        <f ca="1">(N1879-Assumptions!$C$22)/Assumptions!$C$25</f>
        <v>230.66167594615573</v>
      </c>
      <c r="P1879" s="11"/>
      <c r="Q1879" s="11"/>
      <c r="R1879" s="11"/>
      <c r="S1879" s="11"/>
      <c r="T1879" s="11"/>
    </row>
    <row r="1880" spans="1:20" ht="15.75" customHeight="1" x14ac:dyDescent="0.2">
      <c r="A1880" s="289"/>
      <c r="B1880" s="270"/>
      <c r="C1880" s="270"/>
      <c r="D1880" s="270"/>
      <c r="E1880" s="270"/>
      <c r="F1880" s="270"/>
      <c r="G1880" s="270"/>
      <c r="H1880" s="270"/>
      <c r="I1880" s="290">
        <f t="shared" ca="1" si="1815"/>
        <v>8.0671483317007964E-2</v>
      </c>
      <c r="J1880" s="290">
        <f t="shared" ca="1" si="1816"/>
        <v>4.3458466299135447E-2</v>
      </c>
      <c r="K1880" s="270">
        <f t="shared" ref="K1880:M1880" ca="1" si="1911">RAND()</f>
        <v>0.70559281421758913</v>
      </c>
      <c r="L1880" s="270">
        <f t="shared" ca="1" si="1911"/>
        <v>0.80012739166846625</v>
      </c>
      <c r="M1880" s="270">
        <f t="shared" ca="1" si="1911"/>
        <v>0.30284220410096241</v>
      </c>
      <c r="N1880" s="291">
        <f t="shared" ca="1" si="1818"/>
        <v>3795036.1691467068</v>
      </c>
      <c r="O1880" s="292">
        <f ca="1">(N1880-Assumptions!$C$22)/Assumptions!$C$25</f>
        <v>282.22217680199304</v>
      </c>
      <c r="P1880" s="11"/>
      <c r="Q1880" s="11"/>
      <c r="R1880" s="11"/>
      <c r="S1880" s="11"/>
      <c r="T1880" s="11"/>
    </row>
    <row r="1881" spans="1:20" ht="15.75" customHeight="1" x14ac:dyDescent="0.2">
      <c r="A1881" s="317"/>
      <c r="B1881" s="264"/>
      <c r="C1881" s="264"/>
      <c r="D1881" s="264"/>
      <c r="E1881" s="264"/>
      <c r="F1881" s="264"/>
      <c r="G1881" s="264"/>
      <c r="H1881" s="264"/>
      <c r="I1881" s="286">
        <f t="shared" ca="1" si="1815"/>
        <v>0.10755526806436577</v>
      </c>
      <c r="J1881" s="286">
        <f t="shared" ca="1" si="1816"/>
        <v>4.7454248359777122E-2</v>
      </c>
      <c r="K1881" s="264">
        <f t="shared" ref="K1881:M1881" ca="1" si="1912">RAND()</f>
        <v>0.66473747101636438</v>
      </c>
      <c r="L1881" s="264">
        <f t="shared" ca="1" si="1912"/>
        <v>0.32363446639284077</v>
      </c>
      <c r="M1881" s="264">
        <f t="shared" ca="1" si="1912"/>
        <v>0.1757434783324161</v>
      </c>
      <c r="N1881" s="287">
        <f t="shared" ca="1" si="1818"/>
        <v>1857217.5651245511</v>
      </c>
      <c r="O1881" s="288">
        <f ca="1">(N1881-Assumptions!$C$22)/Assumptions!$C$25</f>
        <v>137.60884814362322</v>
      </c>
      <c r="P1881" s="11"/>
      <c r="Q1881" s="11"/>
      <c r="R1881" s="11"/>
      <c r="S1881" s="11"/>
      <c r="T1881" s="11"/>
    </row>
    <row r="1882" spans="1:20" ht="15.75" customHeight="1" x14ac:dyDescent="0.2">
      <c r="A1882" s="289"/>
      <c r="B1882" s="270"/>
      <c r="C1882" s="270"/>
      <c r="D1882" s="270"/>
      <c r="E1882" s="270"/>
      <c r="F1882" s="270"/>
      <c r="G1882" s="270"/>
      <c r="H1882" s="270"/>
      <c r="I1882" s="290">
        <f t="shared" ca="1" si="1815"/>
        <v>6.6732503985753755E-2</v>
      </c>
      <c r="J1882" s="290">
        <f t="shared" ca="1" si="1816"/>
        <v>4.3889840204944956E-2</v>
      </c>
      <c r="K1882" s="270">
        <f t="shared" ref="K1882:M1882" ca="1" si="1913">RAND()</f>
        <v>0.45841892717707833</v>
      </c>
      <c r="L1882" s="270">
        <f t="shared" ca="1" si="1913"/>
        <v>0.24908608433082202</v>
      </c>
      <c r="M1882" s="270">
        <f t="shared" ca="1" si="1913"/>
        <v>0.56033682258554862</v>
      </c>
      <c r="N1882" s="291">
        <f t="shared" ca="1" si="1818"/>
        <v>3563756.6711651403</v>
      </c>
      <c r="O1882" s="292">
        <f ca="1">(N1882-Assumptions!$C$22)/Assumptions!$C$25</f>
        <v>264.96251277351791</v>
      </c>
      <c r="P1882" s="11"/>
      <c r="Q1882" s="11"/>
      <c r="R1882" s="11"/>
      <c r="S1882" s="11"/>
      <c r="T1882" s="11"/>
    </row>
    <row r="1883" spans="1:20" ht="15.75" customHeight="1" x14ac:dyDescent="0.2">
      <c r="A1883" s="317"/>
      <c r="B1883" s="264"/>
      <c r="C1883" s="264"/>
      <c r="D1883" s="264"/>
      <c r="E1883" s="264"/>
      <c r="F1883" s="264"/>
      <c r="G1883" s="264"/>
      <c r="H1883" s="264"/>
      <c r="I1883" s="286">
        <f t="shared" ca="1" si="1815"/>
        <v>8.021849831015998E-2</v>
      </c>
      <c r="J1883" s="286">
        <f t="shared" ca="1" si="1816"/>
        <v>5.3059195995019778E-2</v>
      </c>
      <c r="K1883" s="264">
        <f t="shared" ref="K1883:M1883" ca="1" si="1914">RAND()</f>
        <v>7.9607117977474884E-2</v>
      </c>
      <c r="L1883" s="264">
        <f t="shared" ca="1" si="1914"/>
        <v>0.14123478770579501</v>
      </c>
      <c r="M1883" s="264">
        <f t="shared" ca="1" si="1914"/>
        <v>0.45476516176232862</v>
      </c>
      <c r="N1883" s="287">
        <f t="shared" ca="1" si="1818"/>
        <v>600947.50687880127</v>
      </c>
      <c r="O1883" s="288">
        <f ca="1">(N1883-Assumptions!$C$22)/Assumptions!$C$25</f>
        <v>43.857351259612038</v>
      </c>
      <c r="P1883" s="11"/>
      <c r="Q1883" s="11"/>
      <c r="R1883" s="11"/>
      <c r="S1883" s="11"/>
      <c r="T1883" s="11"/>
    </row>
    <row r="1884" spans="1:20" ht="15.75" customHeight="1" x14ac:dyDescent="0.2">
      <c r="A1884" s="289"/>
      <c r="B1884" s="270"/>
      <c r="C1884" s="270"/>
      <c r="D1884" s="270"/>
      <c r="E1884" s="270"/>
      <c r="F1884" s="270"/>
      <c r="G1884" s="270"/>
      <c r="H1884" s="270"/>
      <c r="I1884" s="290">
        <f t="shared" ca="1" si="1815"/>
        <v>7.7150486815226738E-2</v>
      </c>
      <c r="J1884" s="290">
        <f t="shared" ca="1" si="1816"/>
        <v>4.3516120834462185E-2</v>
      </c>
      <c r="K1884" s="270">
        <f t="shared" ref="K1884:M1884" ca="1" si="1915">RAND()</f>
        <v>0.80003153058255305</v>
      </c>
      <c r="L1884" s="270">
        <f t="shared" ca="1" si="1915"/>
        <v>0.3379417749892315</v>
      </c>
      <c r="M1884" s="270">
        <f t="shared" ca="1" si="1915"/>
        <v>0.58436759265927329</v>
      </c>
      <c r="N1884" s="291">
        <f t="shared" ca="1" si="1818"/>
        <v>6416698.9019748298</v>
      </c>
      <c r="O1884" s="292">
        <f ca="1">(N1884-Assumptions!$C$22)/Assumptions!$C$25</f>
        <v>477.86864940110672</v>
      </c>
      <c r="P1884" s="11"/>
      <c r="Q1884" s="11"/>
      <c r="R1884" s="11"/>
      <c r="S1884" s="11"/>
      <c r="T1884" s="11"/>
    </row>
    <row r="1885" spans="1:20" ht="15.75" customHeight="1" x14ac:dyDescent="0.2">
      <c r="A1885" s="317"/>
      <c r="B1885" s="264"/>
      <c r="C1885" s="264"/>
      <c r="D1885" s="264"/>
      <c r="E1885" s="264"/>
      <c r="F1885" s="264"/>
      <c r="G1885" s="264"/>
      <c r="H1885" s="264"/>
      <c r="I1885" s="286">
        <f t="shared" ca="1" si="1815"/>
        <v>6.2048468817498703E-2</v>
      </c>
      <c r="J1885" s="286">
        <f t="shared" ca="1" si="1816"/>
        <v>5.5E-2</v>
      </c>
      <c r="K1885" s="264">
        <f t="shared" ref="K1885:M1885" ca="1" si="1916">RAND()</f>
        <v>0.91136023589348514</v>
      </c>
      <c r="L1885" s="264">
        <f t="shared" ca="1" si="1916"/>
        <v>0.40104683852739953</v>
      </c>
      <c r="M1885" s="264">
        <f t="shared" ca="1" si="1916"/>
        <v>0.81739900725304337</v>
      </c>
      <c r="N1885" s="287">
        <f t="shared" ca="1" si="1818"/>
        <v>8681658.8812800664</v>
      </c>
      <c r="O1885" s="288">
        <f ca="1">(N1885-Assumptions!$C$22)/Assumptions!$C$25</f>
        <v>646.89551352836315</v>
      </c>
      <c r="P1885" s="11"/>
      <c r="Q1885" s="11"/>
      <c r="R1885" s="11"/>
      <c r="S1885" s="11"/>
      <c r="T1885" s="11"/>
    </row>
    <row r="1886" spans="1:20" ht="15.75" customHeight="1" x14ac:dyDescent="0.2">
      <c r="A1886" s="289"/>
      <c r="B1886" s="270"/>
      <c r="C1886" s="270"/>
      <c r="D1886" s="270"/>
      <c r="E1886" s="270"/>
      <c r="F1886" s="270"/>
      <c r="G1886" s="270"/>
      <c r="H1886" s="270"/>
      <c r="I1886" s="290">
        <f t="shared" ca="1" si="1815"/>
        <v>0.1011750489610435</v>
      </c>
      <c r="J1886" s="290">
        <f t="shared" ca="1" si="1816"/>
        <v>4.1096429242448336E-2</v>
      </c>
      <c r="K1886" s="270">
        <f t="shared" ref="K1886:M1886" ca="1" si="1917">RAND()</f>
        <v>0.54379830631588311</v>
      </c>
      <c r="L1886" s="270">
        <f t="shared" ca="1" si="1917"/>
        <v>0.78800760604375009</v>
      </c>
      <c r="M1886" s="270">
        <f t="shared" ca="1" si="1917"/>
        <v>0.3071365542937643</v>
      </c>
      <c r="N1886" s="291">
        <f t="shared" ca="1" si="1818"/>
        <v>1857910.0185737233</v>
      </c>
      <c r="O1886" s="292">
        <f ca="1">(N1886-Assumptions!$C$22)/Assumptions!$C$25</f>
        <v>137.66052377415846</v>
      </c>
      <c r="P1886" s="11"/>
      <c r="Q1886" s="11"/>
      <c r="R1886" s="11"/>
      <c r="S1886" s="11"/>
      <c r="T1886" s="11"/>
    </row>
    <row r="1887" spans="1:20" ht="15.75" customHeight="1" x14ac:dyDescent="0.2">
      <c r="A1887" s="317"/>
      <c r="B1887" s="264"/>
      <c r="C1887" s="264"/>
      <c r="D1887" s="264"/>
      <c r="E1887" s="264"/>
      <c r="F1887" s="264"/>
      <c r="G1887" s="264"/>
      <c r="H1887" s="264"/>
      <c r="I1887" s="286">
        <f t="shared" ca="1" si="1815"/>
        <v>7.147763528025132E-2</v>
      </c>
      <c r="J1887" s="286">
        <f t="shared" ca="1" si="1816"/>
        <v>4.1786129315466075E-2</v>
      </c>
      <c r="K1887" s="264">
        <f t="shared" ref="K1887:M1887" ca="1" si="1918">RAND()</f>
        <v>0.96312459637865322</v>
      </c>
      <c r="L1887" s="264">
        <f t="shared" ca="1" si="1918"/>
        <v>0.84779141493700638</v>
      </c>
      <c r="M1887" s="264">
        <f t="shared" ca="1" si="1918"/>
        <v>0.6795769139311264</v>
      </c>
      <c r="N1887" s="287">
        <f t="shared" ca="1" si="1818"/>
        <v>8306939.6477621542</v>
      </c>
      <c r="O1887" s="288">
        <f ca="1">(N1887-Assumptions!$C$22)/Assumptions!$C$25</f>
        <v>618.93139162404134</v>
      </c>
      <c r="P1887" s="11"/>
      <c r="Q1887" s="11"/>
      <c r="R1887" s="11"/>
      <c r="S1887" s="11"/>
      <c r="T1887" s="11"/>
    </row>
    <row r="1888" spans="1:20" ht="15.75" customHeight="1" x14ac:dyDescent="0.2">
      <c r="A1888" s="289"/>
      <c r="B1888" s="270"/>
      <c r="C1888" s="270"/>
      <c r="D1888" s="270"/>
      <c r="E1888" s="270"/>
      <c r="F1888" s="270"/>
      <c r="G1888" s="270"/>
      <c r="H1888" s="270"/>
      <c r="I1888" s="290">
        <f t="shared" ca="1" si="1815"/>
        <v>6.0178625634535132E-2</v>
      </c>
      <c r="J1888" s="290">
        <f t="shared" ca="1" si="1816"/>
        <v>3.0349856760616155E-2</v>
      </c>
      <c r="K1888" s="270">
        <f t="shared" ref="K1888:M1888" ca="1" si="1919">RAND()</f>
        <v>7.1411778226647904E-2</v>
      </c>
      <c r="L1888" s="270">
        <f t="shared" ca="1" si="1919"/>
        <v>4.2801175229166821E-2</v>
      </c>
      <c r="M1888" s="270">
        <f t="shared" ca="1" si="1919"/>
        <v>0.42217995435207356</v>
      </c>
      <c r="N1888" s="291">
        <f t="shared" ca="1" si="1818"/>
        <v>547166.90064677224</v>
      </c>
      <c r="O1888" s="292">
        <f ca="1">(N1888-Assumptions!$C$22)/Assumptions!$C$25</f>
        <v>39.84387318259494</v>
      </c>
      <c r="P1888" s="11"/>
      <c r="Q1888" s="11"/>
      <c r="R1888" s="11"/>
      <c r="S1888" s="11"/>
      <c r="T1888" s="11"/>
    </row>
    <row r="1889" spans="1:20" ht="15.75" customHeight="1" x14ac:dyDescent="0.2">
      <c r="A1889" s="317"/>
      <c r="B1889" s="264"/>
      <c r="C1889" s="264"/>
      <c r="D1889" s="264"/>
      <c r="E1889" s="264"/>
      <c r="F1889" s="264"/>
      <c r="G1889" s="264"/>
      <c r="H1889" s="264"/>
      <c r="I1889" s="286">
        <f t="shared" ca="1" si="1815"/>
        <v>0.1059497653221198</v>
      </c>
      <c r="J1889" s="286">
        <f t="shared" ca="1" si="1816"/>
        <v>3.0939960460601577E-2</v>
      </c>
      <c r="K1889" s="264">
        <f t="shared" ref="K1889:M1889" ca="1" si="1920">RAND()</f>
        <v>0.97373795280619457</v>
      </c>
      <c r="L1889" s="264">
        <f t="shared" ca="1" si="1920"/>
        <v>0.39424084088249067</v>
      </c>
      <c r="M1889" s="264">
        <f t="shared" ca="1" si="1920"/>
        <v>0.8980520443112644</v>
      </c>
      <c r="N1889" s="287">
        <f t="shared" ca="1" si="1818"/>
        <v>2893508.0211540316</v>
      </c>
      <c r="O1889" s="288">
        <f ca="1">(N1889-Assumptions!$C$22)/Assumptions!$C$25</f>
        <v>214.94395680253967</v>
      </c>
      <c r="P1889" s="11"/>
      <c r="Q1889" s="11"/>
      <c r="R1889" s="11"/>
      <c r="S1889" s="11"/>
      <c r="T1889" s="11"/>
    </row>
    <row r="1890" spans="1:20" ht="15.75" customHeight="1" x14ac:dyDescent="0.2">
      <c r="A1890" s="289"/>
      <c r="B1890" s="270"/>
      <c r="C1890" s="270"/>
      <c r="D1890" s="270"/>
      <c r="E1890" s="270"/>
      <c r="F1890" s="270"/>
      <c r="G1890" s="270"/>
      <c r="H1890" s="270"/>
      <c r="I1890" s="290">
        <f t="shared" ca="1" si="1815"/>
        <v>9.0842364547514265E-2</v>
      </c>
      <c r="J1890" s="290">
        <f t="shared" ca="1" si="1816"/>
        <v>4.551543617781894E-2</v>
      </c>
      <c r="K1890" s="270">
        <f t="shared" ref="K1890:M1890" ca="1" si="1921">RAND()</f>
        <v>0.42438315615376754</v>
      </c>
      <c r="L1890" s="270">
        <f t="shared" ca="1" si="1921"/>
        <v>0.24336279474571487</v>
      </c>
      <c r="M1890" s="270">
        <f t="shared" ca="1" si="1921"/>
        <v>0.2277098539729332</v>
      </c>
      <c r="N1890" s="291">
        <f t="shared" ca="1" si="1818"/>
        <v>1965584.6973009296</v>
      </c>
      <c r="O1890" s="292">
        <f ca="1">(N1890-Assumptions!$C$22)/Assumptions!$C$25</f>
        <v>145.69594755977087</v>
      </c>
      <c r="P1890" s="11"/>
      <c r="Q1890" s="11"/>
      <c r="R1890" s="11"/>
      <c r="S1890" s="11"/>
      <c r="T1890" s="11"/>
    </row>
    <row r="1891" spans="1:20" ht="15.75" customHeight="1" x14ac:dyDescent="0.2">
      <c r="A1891" s="317"/>
      <c r="B1891" s="264"/>
      <c r="C1891" s="264"/>
      <c r="D1891" s="264"/>
      <c r="E1891" s="264"/>
      <c r="F1891" s="264"/>
      <c r="G1891" s="264"/>
      <c r="H1891" s="264"/>
      <c r="I1891" s="286">
        <f t="shared" ca="1" si="1815"/>
        <v>6.600375688857836E-2</v>
      </c>
      <c r="J1891" s="286">
        <f t="shared" ca="1" si="1816"/>
        <v>4.021159692518804E-2</v>
      </c>
      <c r="K1891" s="264">
        <f t="shared" ref="K1891:M1891" ca="1" si="1922">RAND()</f>
        <v>0.52985742728780261</v>
      </c>
      <c r="L1891" s="264">
        <f t="shared" ca="1" si="1922"/>
        <v>0.2628042292686088</v>
      </c>
      <c r="M1891" s="264">
        <f t="shared" ca="1" si="1922"/>
        <v>0.15438916308577977</v>
      </c>
      <c r="N1891" s="287">
        <f t="shared" ca="1" si="1818"/>
        <v>3454302.2726902054</v>
      </c>
      <c r="O1891" s="288">
        <f ca="1">(N1891-Assumptions!$C$22)/Assumptions!$C$25</f>
        <v>256.79427408135859</v>
      </c>
      <c r="P1891" s="11"/>
      <c r="Q1891" s="11"/>
      <c r="R1891" s="11"/>
      <c r="S1891" s="11"/>
      <c r="T1891" s="11"/>
    </row>
    <row r="1892" spans="1:20" ht="15.75" customHeight="1" x14ac:dyDescent="0.2">
      <c r="A1892" s="289"/>
      <c r="B1892" s="270"/>
      <c r="C1892" s="270"/>
      <c r="D1892" s="270"/>
      <c r="E1892" s="270"/>
      <c r="F1892" s="270"/>
      <c r="G1892" s="270"/>
      <c r="H1892" s="270"/>
      <c r="I1892" s="290">
        <f t="shared" ca="1" si="1815"/>
        <v>9.5195301582411754E-2</v>
      </c>
      <c r="J1892" s="290">
        <f t="shared" ca="1" si="1816"/>
        <v>5.0705872263037667E-2</v>
      </c>
      <c r="K1892" s="270">
        <f t="shared" ref="K1892:M1892" ca="1" si="1923">RAND()</f>
        <v>0.27494920435707948</v>
      </c>
      <c r="L1892" s="270">
        <f t="shared" ca="1" si="1923"/>
        <v>0.12604025169969812</v>
      </c>
      <c r="M1892" s="270">
        <f t="shared" ca="1" si="1923"/>
        <v>0.88745678977115061</v>
      </c>
      <c r="N1892" s="291">
        <f t="shared" ca="1" si="1818"/>
        <v>2030005.5751537643</v>
      </c>
      <c r="O1892" s="292">
        <f ca="1">(N1892-Assumptions!$C$22)/Assumptions!$C$25</f>
        <v>150.50347575774362</v>
      </c>
      <c r="P1892" s="11"/>
      <c r="Q1892" s="11"/>
      <c r="R1892" s="11"/>
      <c r="S1892" s="11"/>
      <c r="T1892" s="11"/>
    </row>
    <row r="1893" spans="1:20" ht="15.75" customHeight="1" x14ac:dyDescent="0.2">
      <c r="A1893" s="317"/>
      <c r="B1893" s="264"/>
      <c r="C1893" s="264"/>
      <c r="D1893" s="264"/>
      <c r="E1893" s="264"/>
      <c r="F1893" s="264"/>
      <c r="G1893" s="264"/>
      <c r="H1893" s="264"/>
      <c r="I1893" s="286">
        <f t="shared" ca="1" si="1815"/>
        <v>8.4780050197451773E-2</v>
      </c>
      <c r="J1893" s="286">
        <f t="shared" ca="1" si="1816"/>
        <v>4.534789012525231E-2</v>
      </c>
      <c r="K1893" s="264">
        <f t="shared" ref="K1893:M1893" ca="1" si="1924">RAND()</f>
        <v>0.12337072301482499</v>
      </c>
      <c r="L1893" s="264">
        <f t="shared" ca="1" si="1924"/>
        <v>0.50684889929503241</v>
      </c>
      <c r="M1893" s="264">
        <f t="shared" ca="1" si="1924"/>
        <v>0.43397626935232247</v>
      </c>
      <c r="N1893" s="287">
        <f t="shared" ca="1" si="1818"/>
        <v>985187.41154051537</v>
      </c>
      <c r="O1893" s="288">
        <f ca="1">(N1893-Assumptions!$C$22)/Assumptions!$C$25</f>
        <v>72.531971010486217</v>
      </c>
      <c r="P1893" s="11"/>
      <c r="Q1893" s="11"/>
      <c r="R1893" s="11"/>
      <c r="S1893" s="11"/>
      <c r="T1893" s="11"/>
    </row>
    <row r="1894" spans="1:20" ht="15.75" customHeight="1" x14ac:dyDescent="0.2">
      <c r="A1894" s="289"/>
      <c r="B1894" s="270"/>
      <c r="C1894" s="270"/>
      <c r="D1894" s="270"/>
      <c r="E1894" s="270"/>
      <c r="F1894" s="270"/>
      <c r="G1894" s="270"/>
      <c r="H1894" s="270"/>
      <c r="I1894" s="290">
        <f t="shared" ca="1" si="1815"/>
        <v>9.079904337357099E-2</v>
      </c>
      <c r="J1894" s="290">
        <f t="shared" ca="1" si="1816"/>
        <v>2.136812394341325E-2</v>
      </c>
      <c r="K1894" s="270">
        <f t="shared" ref="K1894:M1894" ca="1" si="1925">RAND()</f>
        <v>2.998218929178309E-2</v>
      </c>
      <c r="L1894" s="270">
        <f t="shared" ca="1" si="1925"/>
        <v>0.80459632440103568</v>
      </c>
      <c r="M1894" s="270">
        <f t="shared" ca="1" si="1925"/>
        <v>5.8479954017954028E-2</v>
      </c>
      <c r="N1894" s="291">
        <f t="shared" ca="1" si="1818"/>
        <v>985902.88510407053</v>
      </c>
      <c r="O1894" s="292">
        <f ca="1">(N1894-Assumptions!$C$22)/Assumptions!$C$25</f>
        <v>72.58536456000526</v>
      </c>
      <c r="P1894" s="11"/>
      <c r="Q1894" s="11"/>
      <c r="R1894" s="11"/>
      <c r="S1894" s="11"/>
      <c r="T1894" s="11"/>
    </row>
    <row r="1895" spans="1:20" ht="15.75" customHeight="1" x14ac:dyDescent="0.2">
      <c r="A1895" s="317"/>
      <c r="B1895" s="264"/>
      <c r="C1895" s="264"/>
      <c r="D1895" s="264"/>
      <c r="E1895" s="264"/>
      <c r="F1895" s="264"/>
      <c r="G1895" s="264"/>
      <c r="H1895" s="264"/>
      <c r="I1895" s="286">
        <f t="shared" ca="1" si="1815"/>
        <v>0.10521074627745911</v>
      </c>
      <c r="J1895" s="286">
        <f t="shared" ca="1" si="1816"/>
        <v>4.1823694660334483E-2</v>
      </c>
      <c r="K1895" s="264">
        <f t="shared" ref="K1895:M1895" ca="1" si="1926">RAND()</f>
        <v>0.34056728606712805</v>
      </c>
      <c r="L1895" s="264">
        <f t="shared" ca="1" si="1926"/>
        <v>0.6312437264569235</v>
      </c>
      <c r="M1895" s="264">
        <f t="shared" ca="1" si="1926"/>
        <v>0.56166448731063046</v>
      </c>
      <c r="N1895" s="287">
        <f t="shared" ca="1" si="1818"/>
        <v>1760938.0248742062</v>
      </c>
      <c r="O1895" s="288">
        <f ca="1">(N1895-Assumptions!$C$22)/Assumptions!$C$25</f>
        <v>130.42380782643329</v>
      </c>
      <c r="P1895" s="11"/>
      <c r="Q1895" s="11"/>
      <c r="R1895" s="11"/>
      <c r="S1895" s="11"/>
      <c r="T1895" s="11"/>
    </row>
    <row r="1896" spans="1:20" ht="15.75" customHeight="1" x14ac:dyDescent="0.2">
      <c r="A1896" s="289"/>
      <c r="B1896" s="270"/>
      <c r="C1896" s="270"/>
      <c r="D1896" s="270"/>
      <c r="E1896" s="270"/>
      <c r="F1896" s="270"/>
      <c r="G1896" s="270"/>
      <c r="H1896" s="270"/>
      <c r="I1896" s="290">
        <f t="shared" ca="1" si="1815"/>
        <v>0.10609636430944705</v>
      </c>
      <c r="J1896" s="290">
        <f t="shared" ca="1" si="1816"/>
        <v>5.5E-2</v>
      </c>
      <c r="K1896" s="270">
        <f t="shared" ref="K1896:M1896" ca="1" si="1927">RAND()</f>
        <v>0.1355748396700015</v>
      </c>
      <c r="L1896" s="270">
        <f t="shared" ca="1" si="1927"/>
        <v>0.59542148086314628</v>
      </c>
      <c r="M1896" s="270">
        <f t="shared" ca="1" si="1927"/>
        <v>9.9097429644764756E-2</v>
      </c>
      <c r="N1896" s="291">
        <f t="shared" ca="1" si="1818"/>
        <v>760290.25231055333</v>
      </c>
      <c r="O1896" s="292">
        <f ca="1">(N1896-Assumptions!$C$22)/Assumptions!$C$25</f>
        <v>55.74860091869801</v>
      </c>
      <c r="P1896" s="11"/>
      <c r="Q1896" s="11"/>
      <c r="R1896" s="11"/>
      <c r="S1896" s="11"/>
      <c r="T1896" s="11"/>
    </row>
    <row r="1897" spans="1:20" ht="15.75" customHeight="1" x14ac:dyDescent="0.2">
      <c r="A1897" s="317"/>
      <c r="B1897" s="264"/>
      <c r="C1897" s="264"/>
      <c r="D1897" s="264"/>
      <c r="E1897" s="264"/>
      <c r="F1897" s="264"/>
      <c r="G1897" s="264"/>
      <c r="H1897" s="264"/>
      <c r="I1897" s="286">
        <f t="shared" ca="1" si="1815"/>
        <v>8.3926776295100466E-2</v>
      </c>
      <c r="J1897" s="286">
        <f t="shared" ca="1" si="1816"/>
        <v>4.41392101349894E-2</v>
      </c>
      <c r="K1897" s="264">
        <f t="shared" ref="K1897:M1897" ca="1" si="1928">RAND()</f>
        <v>0.81303936868431248</v>
      </c>
      <c r="L1897" s="264">
        <f t="shared" ca="1" si="1928"/>
        <v>0.26962796115386356</v>
      </c>
      <c r="M1897" s="264">
        <f t="shared" ca="1" si="1928"/>
        <v>0.16238390922662405</v>
      </c>
      <c r="N1897" s="287">
        <f t="shared" ca="1" si="1818"/>
        <v>4858172.1681948081</v>
      </c>
      <c r="O1897" s="288">
        <f ca="1">(N1897-Assumptions!$C$22)/Assumptions!$C$25</f>
        <v>361.56068419364237</v>
      </c>
      <c r="P1897" s="11"/>
      <c r="Q1897" s="11"/>
      <c r="R1897" s="11"/>
      <c r="S1897" s="11"/>
      <c r="T1897" s="11"/>
    </row>
    <row r="1898" spans="1:20" ht="15.75" customHeight="1" x14ac:dyDescent="0.2">
      <c r="A1898" s="289"/>
      <c r="B1898" s="270"/>
      <c r="C1898" s="270"/>
      <c r="D1898" s="270"/>
      <c r="E1898" s="270"/>
      <c r="F1898" s="270"/>
      <c r="G1898" s="270"/>
      <c r="H1898" s="270"/>
      <c r="I1898" s="290">
        <f t="shared" ca="1" si="1815"/>
        <v>0.11827667832439788</v>
      </c>
      <c r="J1898" s="290">
        <f t="shared" ca="1" si="1816"/>
        <v>3.4756861915909501E-2</v>
      </c>
      <c r="K1898" s="270">
        <f t="shared" ref="K1898:M1898" ca="1" si="1929">RAND()</f>
        <v>0.15294084702387156</v>
      </c>
      <c r="L1898" s="270">
        <f t="shared" ca="1" si="1929"/>
        <v>0.40454065600307265</v>
      </c>
      <c r="M1898" s="270">
        <f t="shared" ca="1" si="1929"/>
        <v>0.69472585778754559</v>
      </c>
      <c r="N1898" s="291">
        <f t="shared" ca="1" si="1818"/>
        <v>479741.72131345182</v>
      </c>
      <c r="O1898" s="292">
        <f ca="1">(N1898-Assumptions!$C$22)/Assumptions!$C$25</f>
        <v>34.812143381600883</v>
      </c>
      <c r="P1898" s="11"/>
      <c r="Q1898" s="11"/>
      <c r="R1898" s="11"/>
      <c r="S1898" s="11"/>
      <c r="T1898" s="11"/>
    </row>
    <row r="1899" spans="1:20" ht="15.75" customHeight="1" x14ac:dyDescent="0.2">
      <c r="A1899" s="317"/>
      <c r="B1899" s="264"/>
      <c r="C1899" s="264"/>
      <c r="D1899" s="264"/>
      <c r="E1899" s="264"/>
      <c r="F1899" s="264"/>
      <c r="G1899" s="264"/>
      <c r="H1899" s="264"/>
      <c r="I1899" s="286">
        <f t="shared" ca="1" si="1815"/>
        <v>8.5496918142936737E-2</v>
      </c>
      <c r="J1899" s="286">
        <f t="shared" ca="1" si="1816"/>
        <v>0.02</v>
      </c>
      <c r="K1899" s="264">
        <f t="shared" ref="K1899:M1899" ca="1" si="1930">RAND()</f>
        <v>0.22098680032097606</v>
      </c>
      <c r="L1899" s="264">
        <f t="shared" ca="1" si="1930"/>
        <v>0.67702255291388969</v>
      </c>
      <c r="M1899" s="264">
        <f t="shared" ca="1" si="1930"/>
        <v>3.5359445711831916E-2</v>
      </c>
      <c r="N1899" s="287">
        <f t="shared" ca="1" si="1818"/>
        <v>1704212.5437667805</v>
      </c>
      <c r="O1899" s="288">
        <f ca="1">(N1899-Assumptions!$C$22)/Assumptions!$C$25</f>
        <v>126.19056296767019</v>
      </c>
      <c r="P1899" s="11"/>
      <c r="Q1899" s="11"/>
      <c r="R1899" s="11"/>
      <c r="S1899" s="11"/>
      <c r="T1899" s="11"/>
    </row>
    <row r="1900" spans="1:20" ht="15.75" customHeight="1" x14ac:dyDescent="0.2">
      <c r="A1900" s="289"/>
      <c r="B1900" s="270"/>
      <c r="C1900" s="270"/>
      <c r="D1900" s="270"/>
      <c r="E1900" s="270"/>
      <c r="F1900" s="270"/>
      <c r="G1900" s="270"/>
      <c r="H1900" s="270"/>
      <c r="I1900" s="290">
        <f t="shared" ca="1" si="1815"/>
        <v>7.2872289346071401E-2</v>
      </c>
      <c r="J1900" s="290">
        <f t="shared" ca="1" si="1816"/>
        <v>5.5E-2</v>
      </c>
      <c r="K1900" s="270">
        <f t="shared" ref="K1900:M1900" ca="1" si="1931">RAND()</f>
        <v>0.44622627213460986</v>
      </c>
      <c r="L1900" s="270">
        <f t="shared" ca="1" si="1931"/>
        <v>0.66332763932781025</v>
      </c>
      <c r="M1900" s="270">
        <f t="shared" ca="1" si="1931"/>
        <v>0.14207418682373485</v>
      </c>
      <c r="N1900" s="291">
        <f t="shared" ca="1" si="1818"/>
        <v>4464826.7790903514</v>
      </c>
      <c r="O1900" s="292">
        <f ca="1">(N1900-Assumptions!$C$22)/Assumptions!$C$25</f>
        <v>332.20655067838442</v>
      </c>
      <c r="P1900" s="11"/>
      <c r="Q1900" s="11"/>
      <c r="R1900" s="11"/>
      <c r="S1900" s="11"/>
      <c r="T1900" s="11"/>
    </row>
    <row r="1901" spans="1:20" ht="15.75" customHeight="1" x14ac:dyDescent="0.2">
      <c r="A1901" s="317"/>
      <c r="B1901" s="264"/>
      <c r="C1901" s="264"/>
      <c r="D1901" s="264"/>
      <c r="E1901" s="264"/>
      <c r="F1901" s="264"/>
      <c r="G1901" s="264"/>
      <c r="H1901" s="264"/>
      <c r="I1901" s="286">
        <f t="shared" ca="1" si="1815"/>
        <v>9.040310781681149E-2</v>
      </c>
      <c r="J1901" s="286">
        <f t="shared" ca="1" si="1816"/>
        <v>3.7757068321159631E-2</v>
      </c>
      <c r="K1901" s="264">
        <f t="shared" ref="K1901:M1901" ca="1" si="1932">RAND()</f>
        <v>0.99637758954783529</v>
      </c>
      <c r="L1901" s="264">
        <f t="shared" ca="1" si="1932"/>
        <v>0.99253407977592878</v>
      </c>
      <c r="M1901" s="264">
        <f t="shared" ca="1" si="1932"/>
        <v>0.95079164619666778</v>
      </c>
      <c r="N1901" s="287">
        <f t="shared" ca="1" si="1818"/>
        <v>4732793.3346335785</v>
      </c>
      <c r="O1901" s="288">
        <f ca="1">(N1901-Assumptions!$C$22)/Assumptions!$C$25</f>
        <v>352.20405482340141</v>
      </c>
      <c r="P1901" s="11"/>
      <c r="Q1901" s="11"/>
      <c r="R1901" s="11"/>
      <c r="S1901" s="11"/>
      <c r="T1901" s="11"/>
    </row>
    <row r="1902" spans="1:20" ht="15.75" customHeight="1" x14ac:dyDescent="0.2">
      <c r="A1902" s="289"/>
      <c r="B1902" s="270"/>
      <c r="C1902" s="270"/>
      <c r="D1902" s="270"/>
      <c r="E1902" s="270"/>
      <c r="F1902" s="270"/>
      <c r="G1902" s="270"/>
      <c r="H1902" s="270"/>
      <c r="I1902" s="290">
        <f t="shared" ca="1" si="1815"/>
        <v>0.10685939331129059</v>
      </c>
      <c r="J1902" s="290">
        <f t="shared" ca="1" si="1816"/>
        <v>4.7417476400330609E-2</v>
      </c>
      <c r="K1902" s="270">
        <f t="shared" ref="K1902:M1902" ca="1" si="1933">RAND()</f>
        <v>0.81595607369111511</v>
      </c>
      <c r="L1902" s="270">
        <f t="shared" ca="1" si="1933"/>
        <v>0.71414840539806368</v>
      </c>
      <c r="M1902" s="270">
        <f t="shared" ca="1" si="1933"/>
        <v>0.15698641405339964</v>
      </c>
      <c r="N1902" s="291">
        <f t="shared" ca="1" si="1818"/>
        <v>3630798.1046553031</v>
      </c>
      <c r="O1902" s="292">
        <f ca="1">(N1902-Assumptions!$C$22)/Assumptions!$C$25</f>
        <v>269.96560482502264</v>
      </c>
      <c r="P1902" s="11"/>
      <c r="Q1902" s="11"/>
      <c r="R1902" s="11"/>
      <c r="S1902" s="11"/>
      <c r="T1902" s="11"/>
    </row>
    <row r="1903" spans="1:20" ht="15.75" customHeight="1" x14ac:dyDescent="0.2">
      <c r="A1903" s="317"/>
      <c r="B1903" s="264"/>
      <c r="C1903" s="264"/>
      <c r="D1903" s="264"/>
      <c r="E1903" s="264"/>
      <c r="F1903" s="264"/>
      <c r="G1903" s="264"/>
      <c r="H1903" s="264"/>
      <c r="I1903" s="286">
        <f t="shared" ca="1" si="1815"/>
        <v>9.6503715669199922E-2</v>
      </c>
      <c r="J1903" s="286">
        <f t="shared" ca="1" si="1816"/>
        <v>2.9709307807358563E-2</v>
      </c>
      <c r="K1903" s="264">
        <f t="shared" ref="K1903:M1903" ca="1" si="1934">RAND()</f>
        <v>0.42317285186253151</v>
      </c>
      <c r="L1903" s="264">
        <f t="shared" ca="1" si="1934"/>
        <v>6.6181627445811797E-2</v>
      </c>
      <c r="M1903" s="264">
        <f t="shared" ca="1" si="1934"/>
        <v>0.45515320659753411</v>
      </c>
      <c r="N1903" s="287">
        <f t="shared" ca="1" si="1818"/>
        <v>1333852.932170786</v>
      </c>
      <c r="O1903" s="288">
        <f ca="1">(N1903-Assumptions!$C$22)/Assumptions!$C$25</f>
        <v>98.551785982894472</v>
      </c>
      <c r="P1903" s="11"/>
      <c r="Q1903" s="11"/>
      <c r="R1903" s="11"/>
      <c r="S1903" s="11"/>
      <c r="T1903" s="11"/>
    </row>
    <row r="1904" spans="1:20" ht="15.75" customHeight="1" x14ac:dyDescent="0.2">
      <c r="A1904" s="289"/>
      <c r="B1904" s="270"/>
      <c r="C1904" s="270"/>
      <c r="D1904" s="270"/>
      <c r="E1904" s="270"/>
      <c r="F1904" s="270"/>
      <c r="G1904" s="270"/>
      <c r="H1904" s="270"/>
      <c r="I1904" s="290">
        <f t="shared" ca="1" si="1815"/>
        <v>9.0973227825834807E-2</v>
      </c>
      <c r="J1904" s="290">
        <f t="shared" ca="1" si="1816"/>
        <v>3.9868154766667878E-2</v>
      </c>
      <c r="K1904" s="270">
        <f t="shared" ref="K1904:M1904" ca="1" si="1935">RAND()</f>
        <v>0.37798509419951642</v>
      </c>
      <c r="L1904" s="270">
        <f t="shared" ca="1" si="1935"/>
        <v>0.11389298264925929</v>
      </c>
      <c r="M1904" s="270">
        <f t="shared" ca="1" si="1935"/>
        <v>0.35713977213979498</v>
      </c>
      <c r="N1904" s="291">
        <f t="shared" ca="1" si="1818"/>
        <v>1743347.8018117689</v>
      </c>
      <c r="O1904" s="292">
        <f ca="1">(N1904-Assumptions!$C$22)/Assumptions!$C$25</f>
        <v>129.11110461281856</v>
      </c>
      <c r="P1904" s="11"/>
      <c r="Q1904" s="11"/>
      <c r="R1904" s="11"/>
      <c r="S1904" s="11"/>
      <c r="T1904" s="11"/>
    </row>
    <row r="1905" spans="1:20" ht="15.75" customHeight="1" x14ac:dyDescent="0.2">
      <c r="A1905" s="317"/>
      <c r="B1905" s="264"/>
      <c r="C1905" s="264"/>
      <c r="D1905" s="264"/>
      <c r="E1905" s="264"/>
      <c r="F1905" s="264"/>
      <c r="G1905" s="264"/>
      <c r="H1905" s="264"/>
      <c r="I1905" s="286">
        <f t="shared" ca="1" si="1815"/>
        <v>9.135774859885544E-2</v>
      </c>
      <c r="J1905" s="286">
        <f t="shared" ca="1" si="1816"/>
        <v>5.3356697251956423E-2</v>
      </c>
      <c r="K1905" s="264">
        <f t="shared" ref="K1905:M1905" ca="1" si="1936">RAND()</f>
        <v>0.44130182136093388</v>
      </c>
      <c r="L1905" s="264">
        <f t="shared" ca="1" si="1936"/>
        <v>0.64003230899221775</v>
      </c>
      <c r="M1905" s="264">
        <f t="shared" ca="1" si="1936"/>
        <v>0.89473593937225826</v>
      </c>
      <c r="N1905" s="287">
        <f t="shared" ca="1" si="1818"/>
        <v>2969405.7993760514</v>
      </c>
      <c r="O1905" s="288">
        <f ca="1">(N1905-Assumptions!$C$22)/Assumptions!$C$25</f>
        <v>220.60797010269042</v>
      </c>
      <c r="P1905" s="11"/>
      <c r="Q1905" s="11"/>
      <c r="R1905" s="11"/>
      <c r="S1905" s="11"/>
      <c r="T1905" s="11"/>
    </row>
    <row r="1906" spans="1:20" ht="15.75" customHeight="1" x14ac:dyDescent="0.2">
      <c r="A1906" s="289"/>
      <c r="B1906" s="270"/>
      <c r="C1906" s="270"/>
      <c r="D1906" s="270"/>
      <c r="E1906" s="270"/>
      <c r="F1906" s="270"/>
      <c r="G1906" s="270"/>
      <c r="H1906" s="270"/>
      <c r="I1906" s="290">
        <f t="shared" ca="1" si="1815"/>
        <v>9.8256017222293004E-2</v>
      </c>
      <c r="J1906" s="290">
        <f t="shared" ca="1" si="1816"/>
        <v>3.7877197049140769E-2</v>
      </c>
      <c r="K1906" s="270">
        <f t="shared" ref="K1906:M1906" ca="1" si="1937">RAND()</f>
        <v>0.71228205305235204</v>
      </c>
      <c r="L1906" s="270">
        <f t="shared" ca="1" si="1937"/>
        <v>0.147505247994001</v>
      </c>
      <c r="M1906" s="270">
        <f t="shared" ca="1" si="1937"/>
        <v>0.185685335803908</v>
      </c>
      <c r="N1906" s="291">
        <f t="shared" ca="1" si="1818"/>
        <v>1475582.2741091684</v>
      </c>
      <c r="O1906" s="292">
        <f ca="1">(N1906-Assumptions!$C$22)/Assumptions!$C$25</f>
        <v>109.12860254546032</v>
      </c>
      <c r="P1906" s="11"/>
      <c r="Q1906" s="11"/>
      <c r="R1906" s="11"/>
      <c r="S1906" s="11"/>
      <c r="T1906" s="11"/>
    </row>
    <row r="1907" spans="1:20" ht="15.75" customHeight="1" x14ac:dyDescent="0.2">
      <c r="A1907" s="317"/>
      <c r="B1907" s="264"/>
      <c r="C1907" s="264"/>
      <c r="D1907" s="264"/>
      <c r="E1907" s="264"/>
      <c r="F1907" s="264"/>
      <c r="G1907" s="264"/>
      <c r="H1907" s="264"/>
      <c r="I1907" s="286">
        <f t="shared" ca="1" si="1815"/>
        <v>0.11380372441631362</v>
      </c>
      <c r="J1907" s="286">
        <f t="shared" ca="1" si="1816"/>
        <v>3.8673045258414834E-2</v>
      </c>
      <c r="K1907" s="264">
        <f t="shared" ref="K1907:M1907" ca="1" si="1938">RAND()</f>
        <v>0.48253557885660514</v>
      </c>
      <c r="L1907" s="264">
        <f t="shared" ca="1" si="1938"/>
        <v>0.35322665887449223</v>
      </c>
      <c r="M1907" s="264">
        <f t="shared" ca="1" si="1938"/>
        <v>0.20983763081703499</v>
      </c>
      <c r="N1907" s="287">
        <f t="shared" ca="1" si="1818"/>
        <v>1485686.9487718944</v>
      </c>
      <c r="O1907" s="288">
        <f ca="1">(N1907-Assumptions!$C$22)/Assumptions!$C$25</f>
        <v>109.88268274417123</v>
      </c>
      <c r="P1907" s="11"/>
      <c r="Q1907" s="11"/>
      <c r="R1907" s="11"/>
      <c r="S1907" s="11"/>
      <c r="T1907" s="11"/>
    </row>
    <row r="1908" spans="1:20" ht="15.75" customHeight="1" x14ac:dyDescent="0.2">
      <c r="A1908" s="289"/>
      <c r="B1908" s="270"/>
      <c r="C1908" s="270"/>
      <c r="D1908" s="270"/>
      <c r="E1908" s="270"/>
      <c r="F1908" s="270"/>
      <c r="G1908" s="270"/>
      <c r="H1908" s="270"/>
      <c r="I1908" s="290">
        <f t="shared" ca="1" si="1815"/>
        <v>0.11332389404086793</v>
      </c>
      <c r="J1908" s="290">
        <f t="shared" ca="1" si="1816"/>
        <v>5.2704474892883824E-2</v>
      </c>
      <c r="K1908" s="270">
        <f t="shared" ref="K1908:M1908" ca="1" si="1939">RAND()</f>
        <v>0.83125225138373637</v>
      </c>
      <c r="L1908" s="270">
        <f t="shared" ca="1" si="1939"/>
        <v>0.54966639702468378</v>
      </c>
      <c r="M1908" s="270">
        <f t="shared" ca="1" si="1939"/>
        <v>0.15465552769055535</v>
      </c>
      <c r="N1908" s="291">
        <f t="shared" ca="1" si="1818"/>
        <v>3560271.6471190178</v>
      </c>
      <c r="O1908" s="292">
        <f ca="1">(N1908-Assumptions!$C$22)/Assumptions!$C$25</f>
        <v>264.70243635216553</v>
      </c>
      <c r="P1908" s="11"/>
      <c r="Q1908" s="11"/>
      <c r="R1908" s="11"/>
      <c r="S1908" s="11"/>
      <c r="T1908" s="11"/>
    </row>
    <row r="1909" spans="1:20" ht="15.75" customHeight="1" x14ac:dyDescent="0.2">
      <c r="A1909" s="317"/>
      <c r="B1909" s="264"/>
      <c r="C1909" s="264"/>
      <c r="D1909" s="264"/>
      <c r="E1909" s="264"/>
      <c r="F1909" s="264"/>
      <c r="G1909" s="264"/>
      <c r="H1909" s="264"/>
      <c r="I1909" s="286">
        <f t="shared" ca="1" si="1815"/>
        <v>9.6452188119713622E-2</v>
      </c>
      <c r="J1909" s="286">
        <f t="shared" ca="1" si="1816"/>
        <v>4.2719686303749969E-2</v>
      </c>
      <c r="K1909" s="264">
        <f t="shared" ref="K1909:M1909" ca="1" si="1940">RAND()</f>
        <v>0.78256675509913087</v>
      </c>
      <c r="L1909" s="264">
        <f t="shared" ca="1" si="1940"/>
        <v>0.39892459231200339</v>
      </c>
      <c r="M1909" s="264">
        <f t="shared" ca="1" si="1940"/>
        <v>0.78428901805590934</v>
      </c>
      <c r="N1909" s="287">
        <f t="shared" ca="1" si="1818"/>
        <v>2100042.5894620209</v>
      </c>
      <c r="O1909" s="288">
        <f ca="1">(N1909-Assumptions!$C$22)/Assumptions!$C$25</f>
        <v>155.73011861656872</v>
      </c>
      <c r="P1909" s="11"/>
      <c r="Q1909" s="11"/>
      <c r="R1909" s="11"/>
      <c r="S1909" s="11"/>
      <c r="T1909" s="11"/>
    </row>
    <row r="1910" spans="1:20" ht="15.75" customHeight="1" x14ac:dyDescent="0.2">
      <c r="A1910" s="289"/>
      <c r="B1910" s="270"/>
      <c r="C1910" s="270"/>
      <c r="D1910" s="270"/>
      <c r="E1910" s="270"/>
      <c r="F1910" s="270"/>
      <c r="G1910" s="270"/>
      <c r="H1910" s="270"/>
      <c r="I1910" s="290">
        <f t="shared" ca="1" si="1815"/>
        <v>7.5885744472951044E-2</v>
      </c>
      <c r="J1910" s="290">
        <f t="shared" ca="1" si="1816"/>
        <v>4.7249702183236042E-2</v>
      </c>
      <c r="K1910" s="270">
        <f t="shared" ref="K1910:M1910" ca="1" si="1941">RAND()</f>
        <v>0.80202352764928553</v>
      </c>
      <c r="L1910" s="270">
        <f t="shared" ca="1" si="1941"/>
        <v>4.1802019738446328E-2</v>
      </c>
      <c r="M1910" s="270">
        <f t="shared" ca="1" si="1941"/>
        <v>0.11970873153620354</v>
      </c>
      <c r="N1910" s="291">
        <f t="shared" ca="1" si="1818"/>
        <v>6750054.5153436046</v>
      </c>
      <c r="O1910" s="292">
        <f ca="1">(N1910-Assumptions!$C$22)/Assumptions!$C$25</f>
        <v>502.74593398086603</v>
      </c>
      <c r="P1910" s="11"/>
      <c r="Q1910" s="11"/>
      <c r="R1910" s="11"/>
      <c r="S1910" s="11"/>
      <c r="T1910" s="11"/>
    </row>
    <row r="1911" spans="1:20" ht="15.75" customHeight="1" x14ac:dyDescent="0.2">
      <c r="A1911" s="317"/>
      <c r="B1911" s="264"/>
      <c r="C1911" s="264"/>
      <c r="D1911" s="264"/>
      <c r="E1911" s="264"/>
      <c r="F1911" s="264"/>
      <c r="G1911" s="264"/>
      <c r="H1911" s="264"/>
      <c r="I1911" s="286">
        <f t="shared" ca="1" si="1815"/>
        <v>0.11141301912944995</v>
      </c>
      <c r="J1911" s="286">
        <f t="shared" ca="1" si="1816"/>
        <v>4.4047328244376661E-2</v>
      </c>
      <c r="K1911" s="264">
        <f t="shared" ref="K1911:M1911" ca="1" si="1942">RAND()</f>
        <v>0.31111546357439945</v>
      </c>
      <c r="L1911" s="264">
        <f t="shared" ca="1" si="1942"/>
        <v>9.7557303848417765E-2</v>
      </c>
      <c r="M1911" s="264">
        <f t="shared" ca="1" si="1942"/>
        <v>0.39835562712726136</v>
      </c>
      <c r="N1911" s="287">
        <f t="shared" ca="1" si="1818"/>
        <v>1322541.424404358</v>
      </c>
      <c r="O1911" s="288">
        <f ca="1">(N1911-Assumptions!$C$22)/Assumptions!$C$25</f>
        <v>97.707643612265528</v>
      </c>
      <c r="P1911" s="11"/>
      <c r="Q1911" s="11"/>
      <c r="R1911" s="11"/>
      <c r="S1911" s="11"/>
      <c r="T1911" s="11"/>
    </row>
    <row r="1912" spans="1:20" ht="15.75" customHeight="1" x14ac:dyDescent="0.2">
      <c r="A1912" s="289"/>
      <c r="B1912" s="270"/>
      <c r="C1912" s="270"/>
      <c r="D1912" s="270"/>
      <c r="E1912" s="270"/>
      <c r="F1912" s="270"/>
      <c r="G1912" s="270"/>
      <c r="H1912" s="270"/>
      <c r="I1912" s="290">
        <f t="shared" ca="1" si="1815"/>
        <v>0.10335509385631368</v>
      </c>
      <c r="J1912" s="290">
        <f t="shared" ca="1" si="1816"/>
        <v>5.5E-2</v>
      </c>
      <c r="K1912" s="270">
        <f t="shared" ref="K1912:M1912" ca="1" si="1943">RAND()</f>
        <v>0.19540035507497888</v>
      </c>
      <c r="L1912" s="270">
        <f t="shared" ca="1" si="1943"/>
        <v>0.31108080944583483</v>
      </c>
      <c r="M1912" s="270">
        <f t="shared" ca="1" si="1943"/>
        <v>0.510357335502306</v>
      </c>
      <c r="N1912" s="291">
        <f t="shared" ca="1" si="1818"/>
        <v>803391.42404351046</v>
      </c>
      <c r="O1912" s="292">
        <f ca="1">(N1912-Assumptions!$C$22)/Assumptions!$C$25</f>
        <v>58.965106271903764</v>
      </c>
      <c r="P1912" s="11"/>
      <c r="Q1912" s="11"/>
      <c r="R1912" s="11"/>
      <c r="S1912" s="11"/>
      <c r="T1912" s="11"/>
    </row>
    <row r="1913" spans="1:20" ht="15.75" customHeight="1" x14ac:dyDescent="0.2">
      <c r="A1913" s="317"/>
      <c r="B1913" s="264"/>
      <c r="C1913" s="264"/>
      <c r="D1913" s="264"/>
      <c r="E1913" s="264"/>
      <c r="F1913" s="264"/>
      <c r="G1913" s="264"/>
      <c r="H1913" s="264"/>
      <c r="I1913" s="286">
        <f t="shared" ca="1" si="1815"/>
        <v>0.06</v>
      </c>
      <c r="J1913" s="286">
        <f t="shared" ca="1" si="1816"/>
        <v>3.4017815965554449E-2</v>
      </c>
      <c r="K1913" s="264">
        <f t="shared" ref="K1913:M1913" ca="1" si="1944">RAND()</f>
        <v>0.89873598036267499</v>
      </c>
      <c r="L1913" s="264">
        <f t="shared" ca="1" si="1944"/>
        <v>0.73691823946048518</v>
      </c>
      <c r="M1913" s="264">
        <f t="shared" ca="1" si="1944"/>
        <v>0.34430278927099156</v>
      </c>
      <c r="N1913" s="287">
        <f t="shared" ca="1" si="1818"/>
        <v>8306522.6145449802</v>
      </c>
      <c r="O1913" s="288">
        <f ca="1">(N1913-Assumptions!$C$22)/Assumptions!$C$25</f>
        <v>618.90026974216266</v>
      </c>
      <c r="P1913" s="11"/>
      <c r="Q1913" s="11"/>
      <c r="R1913" s="11"/>
      <c r="S1913" s="11"/>
      <c r="T1913" s="11"/>
    </row>
    <row r="1914" spans="1:20" ht="15.75" customHeight="1" x14ac:dyDescent="0.2">
      <c r="A1914" s="289"/>
      <c r="B1914" s="270"/>
      <c r="C1914" s="270"/>
      <c r="D1914" s="270"/>
      <c r="E1914" s="270"/>
      <c r="F1914" s="270"/>
      <c r="G1914" s="270"/>
      <c r="H1914" s="270"/>
      <c r="I1914" s="290">
        <f t="shared" ca="1" si="1815"/>
        <v>6.9799148540910586E-2</v>
      </c>
      <c r="J1914" s="290">
        <f t="shared" ca="1" si="1816"/>
        <v>3.2642297135953291E-2</v>
      </c>
      <c r="K1914" s="270">
        <f t="shared" ref="K1914:M1914" ca="1" si="1945">RAND()</f>
        <v>0.90886185865725977</v>
      </c>
      <c r="L1914" s="270">
        <f t="shared" ca="1" si="1945"/>
        <v>0.12669646156062653</v>
      </c>
      <c r="M1914" s="270">
        <f t="shared" ca="1" si="1945"/>
        <v>0.76925390273622263</v>
      </c>
      <c r="N1914" s="291">
        <f t="shared" ca="1" si="1818"/>
        <v>5234962.3818750195</v>
      </c>
      <c r="O1914" s="292">
        <f ca="1">(N1914-Assumptions!$C$22)/Assumptions!$C$25</f>
        <v>389.67935685634473</v>
      </c>
      <c r="P1914" s="11"/>
      <c r="Q1914" s="11"/>
      <c r="R1914" s="11"/>
      <c r="S1914" s="11"/>
      <c r="T1914" s="11"/>
    </row>
    <row r="1915" spans="1:20" ht="15.75" customHeight="1" x14ac:dyDescent="0.2">
      <c r="A1915" s="317"/>
      <c r="B1915" s="264"/>
      <c r="C1915" s="264"/>
      <c r="D1915" s="264"/>
      <c r="E1915" s="264"/>
      <c r="F1915" s="264"/>
      <c r="G1915" s="264"/>
      <c r="H1915" s="264"/>
      <c r="I1915" s="286">
        <f t="shared" ca="1" si="1815"/>
        <v>7.8393231759054452E-2</v>
      </c>
      <c r="J1915" s="286">
        <f t="shared" ca="1" si="1816"/>
        <v>2.2749060887612034E-2</v>
      </c>
      <c r="K1915" s="264">
        <f t="shared" ref="K1915:M1915" ca="1" si="1946">RAND()</f>
        <v>2.443447552953304E-2</v>
      </c>
      <c r="L1915" s="264">
        <f t="shared" ca="1" si="1946"/>
        <v>0.94097662591907372</v>
      </c>
      <c r="M1915" s="264">
        <f t="shared" ca="1" si="1946"/>
        <v>0.91358660158057003</v>
      </c>
      <c r="N1915" s="287">
        <f t="shared" ca="1" si="1818"/>
        <v>1297337.9267749335</v>
      </c>
      <c r="O1915" s="288">
        <f ca="1">(N1915-Assumptions!$C$22)/Assumptions!$C$25</f>
        <v>95.82678558021891</v>
      </c>
      <c r="P1915" s="11"/>
      <c r="Q1915" s="11"/>
      <c r="R1915" s="11"/>
      <c r="S1915" s="11"/>
      <c r="T1915" s="11"/>
    </row>
    <row r="1916" spans="1:20" ht="15.75" customHeight="1" x14ac:dyDescent="0.2">
      <c r="A1916" s="289"/>
      <c r="B1916" s="270"/>
      <c r="C1916" s="270"/>
      <c r="D1916" s="270"/>
      <c r="E1916" s="270"/>
      <c r="F1916" s="270"/>
      <c r="G1916" s="270"/>
      <c r="H1916" s="270"/>
      <c r="I1916" s="290">
        <f t="shared" ca="1" si="1815"/>
        <v>9.148994941477645E-2</v>
      </c>
      <c r="J1916" s="290">
        <f t="shared" ca="1" si="1816"/>
        <v>3.7328185103718936E-2</v>
      </c>
      <c r="K1916" s="270">
        <f t="shared" ref="K1916:M1916" ca="1" si="1947">RAND()</f>
        <v>0.77886184276695913</v>
      </c>
      <c r="L1916" s="270">
        <f t="shared" ca="1" si="1947"/>
        <v>1.7599360578900436E-3</v>
      </c>
      <c r="M1916" s="270">
        <f t="shared" ca="1" si="1947"/>
        <v>0.55040411674132783</v>
      </c>
      <c r="N1916" s="291">
        <f t="shared" ca="1" si="1818"/>
        <v>1644959.6484237746</v>
      </c>
      <c r="O1916" s="292">
        <f ca="1">(N1916-Assumptions!$C$22)/Assumptions!$C$25</f>
        <v>121.76870510625184</v>
      </c>
      <c r="P1916" s="11"/>
      <c r="Q1916" s="11"/>
      <c r="R1916" s="11"/>
      <c r="S1916" s="11"/>
      <c r="T1916" s="11"/>
    </row>
    <row r="1917" spans="1:20" ht="15.75" customHeight="1" x14ac:dyDescent="0.2">
      <c r="A1917" s="317"/>
      <c r="B1917" s="264"/>
      <c r="C1917" s="264"/>
      <c r="D1917" s="264"/>
      <c r="E1917" s="264"/>
      <c r="F1917" s="264"/>
      <c r="G1917" s="264"/>
      <c r="H1917" s="264"/>
      <c r="I1917" s="286">
        <f t="shared" ca="1" si="1815"/>
        <v>7.2587241705177288E-2</v>
      </c>
      <c r="J1917" s="286">
        <f t="shared" ca="1" si="1816"/>
        <v>5.2824595166178816E-2</v>
      </c>
      <c r="K1917" s="264">
        <f t="shared" ref="K1917:M1917" ca="1" si="1948">RAND()</f>
        <v>0.88198257063473817</v>
      </c>
      <c r="L1917" s="264">
        <f t="shared" ca="1" si="1948"/>
        <v>0.46344892732072696</v>
      </c>
      <c r="M1917" s="264">
        <f t="shared" ca="1" si="1948"/>
        <v>0.83830792217446359</v>
      </c>
      <c r="N1917" s="287">
        <f t="shared" ca="1" si="1818"/>
        <v>8681658.8812800664</v>
      </c>
      <c r="O1917" s="288">
        <f ca="1">(N1917-Assumptions!$C$22)/Assumptions!$C$25</f>
        <v>646.89551352836315</v>
      </c>
      <c r="P1917" s="11"/>
      <c r="Q1917" s="11"/>
      <c r="R1917" s="11"/>
      <c r="S1917" s="11"/>
      <c r="T1917" s="11"/>
    </row>
    <row r="1918" spans="1:20" ht="15.75" customHeight="1" x14ac:dyDescent="0.2">
      <c r="A1918" s="289"/>
      <c r="B1918" s="270"/>
      <c r="C1918" s="270"/>
      <c r="D1918" s="270"/>
      <c r="E1918" s="270"/>
      <c r="F1918" s="270"/>
      <c r="G1918" s="270"/>
      <c r="H1918" s="270"/>
      <c r="I1918" s="290">
        <f t="shared" ca="1" si="1815"/>
        <v>7.3879478884456645E-2</v>
      </c>
      <c r="J1918" s="290">
        <f t="shared" ca="1" si="1816"/>
        <v>4.5850260249167198E-2</v>
      </c>
      <c r="K1918" s="270">
        <f t="shared" ref="K1918:M1918" ca="1" si="1949">RAND()</f>
        <v>0.24580916671366138</v>
      </c>
      <c r="L1918" s="270">
        <f t="shared" ca="1" si="1949"/>
        <v>0.35382635322912159</v>
      </c>
      <c r="M1918" s="270">
        <f t="shared" ca="1" si="1949"/>
        <v>7.6252020178562585E-2</v>
      </c>
      <c r="N1918" s="291">
        <f t="shared" ca="1" si="1818"/>
        <v>3982296.8641989091</v>
      </c>
      <c r="O1918" s="292">
        <f ca="1">(N1918-Assumptions!$C$22)/Assumptions!$C$25</f>
        <v>296.19685553723201</v>
      </c>
      <c r="P1918" s="11"/>
      <c r="Q1918" s="11"/>
      <c r="R1918" s="11"/>
      <c r="S1918" s="11"/>
      <c r="T1918" s="11"/>
    </row>
    <row r="1919" spans="1:20" ht="15.75" customHeight="1" x14ac:dyDescent="0.2">
      <c r="A1919" s="317"/>
      <c r="B1919" s="264"/>
      <c r="C1919" s="264"/>
      <c r="D1919" s="264"/>
      <c r="E1919" s="264"/>
      <c r="F1919" s="264"/>
      <c r="G1919" s="264"/>
      <c r="H1919" s="264"/>
      <c r="I1919" s="286">
        <f t="shared" ca="1" si="1815"/>
        <v>7.8592885124762785E-2</v>
      </c>
      <c r="J1919" s="286">
        <f t="shared" ca="1" si="1816"/>
        <v>2.5687204776157518E-2</v>
      </c>
      <c r="K1919" s="264">
        <f t="shared" ref="K1919:M1919" ca="1" si="1950">RAND()</f>
        <v>0.89900166236841905</v>
      </c>
      <c r="L1919" s="264">
        <f t="shared" ca="1" si="1950"/>
        <v>0.22824964273451598</v>
      </c>
      <c r="M1919" s="264">
        <f t="shared" ca="1" si="1950"/>
        <v>0.16128794991541917</v>
      </c>
      <c r="N1919" s="287">
        <f t="shared" ca="1" si="1818"/>
        <v>3653574.5365262451</v>
      </c>
      <c r="O1919" s="288">
        <f ca="1">(N1919-Assumptions!$C$22)/Assumptions!$C$25</f>
        <v>271.66533854673469</v>
      </c>
      <c r="P1919" s="11"/>
      <c r="Q1919" s="11"/>
      <c r="R1919" s="11"/>
      <c r="S1919" s="11"/>
      <c r="T1919" s="11"/>
    </row>
    <row r="1920" spans="1:20" ht="15.75" customHeight="1" x14ac:dyDescent="0.2">
      <c r="A1920" s="289"/>
      <c r="B1920" s="270"/>
      <c r="C1920" s="270"/>
      <c r="D1920" s="270"/>
      <c r="E1920" s="270"/>
      <c r="F1920" s="270"/>
      <c r="G1920" s="270"/>
      <c r="H1920" s="270"/>
      <c r="I1920" s="290">
        <f t="shared" ca="1" si="1815"/>
        <v>7.8421418061689244E-2</v>
      </c>
      <c r="J1920" s="290">
        <f t="shared" ca="1" si="1816"/>
        <v>2.4772499364290691E-2</v>
      </c>
      <c r="K1920" s="270">
        <f t="shared" ref="K1920:M1920" ca="1" si="1951">RAND()</f>
        <v>0.55987441085107714</v>
      </c>
      <c r="L1920" s="270">
        <f t="shared" ca="1" si="1951"/>
        <v>0.30312192835059248</v>
      </c>
      <c r="M1920" s="270">
        <f t="shared" ca="1" si="1951"/>
        <v>0.52277559999646139</v>
      </c>
      <c r="N1920" s="291">
        <f t="shared" ca="1" si="1818"/>
        <v>2080576.3133241176</v>
      </c>
      <c r="O1920" s="292">
        <f ca="1">(N1920-Assumptions!$C$22)/Assumptions!$C$25</f>
        <v>154.27741144209833</v>
      </c>
      <c r="P1920" s="11"/>
      <c r="Q1920" s="11"/>
      <c r="R1920" s="11"/>
      <c r="S1920" s="11"/>
      <c r="T1920" s="11"/>
    </row>
    <row r="1921" spans="1:20" ht="15.75" customHeight="1" x14ac:dyDescent="0.2">
      <c r="A1921" s="317"/>
      <c r="B1921" s="264"/>
      <c r="C1921" s="264"/>
      <c r="D1921" s="264"/>
      <c r="E1921" s="264"/>
      <c r="F1921" s="264"/>
      <c r="G1921" s="264"/>
      <c r="H1921" s="264"/>
      <c r="I1921" s="286">
        <f t="shared" ca="1" si="1815"/>
        <v>7.6412527348097031E-2</v>
      </c>
      <c r="J1921" s="286">
        <f t="shared" ca="1" si="1816"/>
        <v>4.71185444271391E-2</v>
      </c>
      <c r="K1921" s="264">
        <f t="shared" ref="K1921:M1921" ca="1" si="1952">RAND()</f>
        <v>0.83603822045919141</v>
      </c>
      <c r="L1921" s="264">
        <f t="shared" ca="1" si="1952"/>
        <v>0.63244276359562823</v>
      </c>
      <c r="M1921" s="264">
        <f t="shared" ca="1" si="1952"/>
        <v>0.86522863696806862</v>
      </c>
      <c r="N1921" s="287">
        <f t="shared" ca="1" si="1818"/>
        <v>7409080.3090051198</v>
      </c>
      <c r="O1921" s="288">
        <f ca="1">(N1921-Assumptions!$C$22)/Assumptions!$C$25</f>
        <v>551.92696335859102</v>
      </c>
      <c r="P1921" s="11"/>
      <c r="Q1921" s="11"/>
      <c r="R1921" s="11"/>
      <c r="S1921" s="11"/>
      <c r="T1921" s="11"/>
    </row>
    <row r="1922" spans="1:20" ht="15.75" customHeight="1" x14ac:dyDescent="0.2">
      <c r="A1922" s="289"/>
      <c r="B1922" s="270"/>
      <c r="C1922" s="270"/>
      <c r="D1922" s="270"/>
      <c r="E1922" s="270"/>
      <c r="F1922" s="270"/>
      <c r="G1922" s="270"/>
      <c r="H1922" s="270"/>
      <c r="I1922" s="290">
        <f t="shared" ca="1" si="1815"/>
        <v>7.2040022988150307E-2</v>
      </c>
      <c r="J1922" s="290">
        <f t="shared" ca="1" si="1816"/>
        <v>2.3096850791604326E-2</v>
      </c>
      <c r="K1922" s="270">
        <f t="shared" ref="K1922:M1922" ca="1" si="1953">RAND()</f>
        <v>0.67409287758272785</v>
      </c>
      <c r="L1922" s="270">
        <f t="shared" ca="1" si="1953"/>
        <v>0.85565428192835846</v>
      </c>
      <c r="M1922" s="270">
        <f t="shared" ca="1" si="1953"/>
        <v>2.8316597879025518E-2</v>
      </c>
      <c r="N1922" s="291">
        <f t="shared" ca="1" si="1818"/>
        <v>2885484.1075434959</v>
      </c>
      <c r="O1922" s="292">
        <f ca="1">(N1922-Assumptions!$C$22)/Assumptions!$C$25</f>
        <v>214.34515727936537</v>
      </c>
      <c r="P1922" s="11"/>
      <c r="Q1922" s="11"/>
      <c r="R1922" s="11"/>
      <c r="S1922" s="11"/>
      <c r="T1922" s="11"/>
    </row>
    <row r="1923" spans="1:20" ht="15.75" customHeight="1" x14ac:dyDescent="0.2">
      <c r="A1923" s="317"/>
      <c r="B1923" s="264"/>
      <c r="C1923" s="264"/>
      <c r="D1923" s="264"/>
      <c r="E1923" s="264"/>
      <c r="F1923" s="264"/>
      <c r="G1923" s="264"/>
      <c r="H1923" s="264"/>
      <c r="I1923" s="286">
        <f t="shared" ca="1" si="1815"/>
        <v>0.10252407893459003</v>
      </c>
      <c r="J1923" s="286">
        <f t="shared" ca="1" si="1816"/>
        <v>4.630327439044974E-2</v>
      </c>
      <c r="K1923" s="264">
        <f t="shared" ref="K1923:M1923" ca="1" si="1954">RAND()</f>
        <v>0.46069798502690384</v>
      </c>
      <c r="L1923" s="264">
        <f t="shared" ca="1" si="1954"/>
        <v>0.76120891223904419</v>
      </c>
      <c r="M1923" s="264">
        <f t="shared" ca="1" si="1954"/>
        <v>0.83468188650774688</v>
      </c>
      <c r="N1923" s="287">
        <f t="shared" ca="1" si="1818"/>
        <v>2007095.8280804262</v>
      </c>
      <c r="O1923" s="288">
        <f ca="1">(N1923-Assumptions!$C$22)/Assumptions!$C$25</f>
        <v>148.79379314033031</v>
      </c>
      <c r="P1923" s="11"/>
      <c r="Q1923" s="11"/>
      <c r="R1923" s="11"/>
      <c r="S1923" s="11"/>
      <c r="T1923" s="11"/>
    </row>
    <row r="1924" spans="1:20" ht="15.75" customHeight="1" x14ac:dyDescent="0.2">
      <c r="A1924" s="289"/>
      <c r="B1924" s="270"/>
      <c r="C1924" s="270"/>
      <c r="D1924" s="270"/>
      <c r="E1924" s="270"/>
      <c r="F1924" s="270"/>
      <c r="G1924" s="270"/>
      <c r="H1924" s="270"/>
      <c r="I1924" s="290">
        <f t="shared" ca="1" si="1815"/>
        <v>6.4178734081348415E-2</v>
      </c>
      <c r="J1924" s="290">
        <f t="shared" ca="1" si="1816"/>
        <v>2.2307739644081215E-2</v>
      </c>
      <c r="K1924" s="270">
        <f t="shared" ref="K1924:M1924" ca="1" si="1955">RAND()</f>
        <v>7.9995200646928444E-2</v>
      </c>
      <c r="L1924" s="270">
        <f t="shared" ca="1" si="1955"/>
        <v>0.43694645508811192</v>
      </c>
      <c r="M1924" s="270">
        <f t="shared" ca="1" si="1955"/>
        <v>0.87315182888388687</v>
      </c>
      <c r="N1924" s="291">
        <f t="shared" ca="1" si="1818"/>
        <v>956937.87611428904</v>
      </c>
      <c r="O1924" s="292">
        <f ca="1">(N1924-Assumptions!$C$22)/Assumptions!$C$25</f>
        <v>70.423796724946939</v>
      </c>
      <c r="P1924" s="11"/>
      <c r="Q1924" s="11"/>
      <c r="R1924" s="11"/>
      <c r="S1924" s="11"/>
      <c r="T1924" s="11"/>
    </row>
    <row r="1925" spans="1:20" ht="15.75" customHeight="1" x14ac:dyDescent="0.2">
      <c r="A1925" s="317"/>
      <c r="B1925" s="264"/>
      <c r="C1925" s="264"/>
      <c r="D1925" s="264"/>
      <c r="E1925" s="264"/>
      <c r="F1925" s="264"/>
      <c r="G1925" s="264"/>
      <c r="H1925" s="264"/>
      <c r="I1925" s="286">
        <f t="shared" ca="1" si="1815"/>
        <v>9.3654701207879373E-2</v>
      </c>
      <c r="J1925" s="286">
        <f t="shared" ca="1" si="1816"/>
        <v>3.9573999705874496E-2</v>
      </c>
      <c r="K1925" s="264">
        <f t="shared" ref="K1925:M1925" ca="1" si="1956">RAND()</f>
        <v>0.33859222759795837</v>
      </c>
      <c r="L1925" s="264">
        <f t="shared" ca="1" si="1956"/>
        <v>0.62709638317486693</v>
      </c>
      <c r="M1925" s="264">
        <f t="shared" ca="1" si="1956"/>
        <v>0.64334632977437411</v>
      </c>
      <c r="N1925" s="287">
        <f t="shared" ca="1" si="1818"/>
        <v>2086521.4229457774</v>
      </c>
      <c r="O1925" s="288">
        <f ca="1">(N1925-Assumptions!$C$22)/Assumptions!$C$25</f>
        <v>154.72107633923713</v>
      </c>
      <c r="P1925" s="11"/>
      <c r="Q1925" s="11"/>
      <c r="R1925" s="11"/>
      <c r="S1925" s="11"/>
      <c r="T1925" s="11"/>
    </row>
    <row r="1926" spans="1:20" ht="15.75" customHeight="1" x14ac:dyDescent="0.2">
      <c r="A1926" s="289"/>
      <c r="B1926" s="270"/>
      <c r="C1926" s="270"/>
      <c r="D1926" s="270"/>
      <c r="E1926" s="270"/>
      <c r="F1926" s="270"/>
      <c r="G1926" s="270"/>
      <c r="H1926" s="270"/>
      <c r="I1926" s="290">
        <f t="shared" ca="1" si="1815"/>
        <v>8.3809683561766657E-2</v>
      </c>
      <c r="J1926" s="290">
        <f t="shared" ca="1" si="1816"/>
        <v>3.8238128772724436E-2</v>
      </c>
      <c r="K1926" s="270">
        <f t="shared" ref="K1926:M1926" ca="1" si="1957">RAND()</f>
        <v>0.2660818348051166</v>
      </c>
      <c r="L1926" s="270">
        <f t="shared" ca="1" si="1957"/>
        <v>0.34453184507065504</v>
      </c>
      <c r="M1926" s="270">
        <f t="shared" ca="1" si="1957"/>
        <v>0.59042465610585038</v>
      </c>
      <c r="N1926" s="291">
        <f t="shared" ca="1" si="1818"/>
        <v>2449349.5996344248</v>
      </c>
      <c r="O1926" s="292">
        <f ca="1">(N1926-Assumptions!$C$22)/Assumptions!$C$25</f>
        <v>181.79780594286751</v>
      </c>
      <c r="P1926" s="11"/>
      <c r="Q1926" s="11"/>
      <c r="R1926" s="11"/>
      <c r="S1926" s="11"/>
      <c r="T1926" s="11"/>
    </row>
    <row r="1927" spans="1:20" ht="15.75" customHeight="1" x14ac:dyDescent="0.2">
      <c r="A1927" s="317"/>
      <c r="B1927" s="264"/>
      <c r="C1927" s="264"/>
      <c r="D1927" s="264"/>
      <c r="E1927" s="264"/>
      <c r="F1927" s="264"/>
      <c r="G1927" s="264"/>
      <c r="H1927" s="264"/>
      <c r="I1927" s="286">
        <f t="shared" ca="1" si="1815"/>
        <v>9.7674529959322909E-2</v>
      </c>
      <c r="J1927" s="286">
        <f t="shared" ca="1" si="1816"/>
        <v>4.6559012841359E-2</v>
      </c>
      <c r="K1927" s="264">
        <f t="shared" ref="K1927:M1927" ca="1" si="1958">RAND()</f>
        <v>0.87516637352832338</v>
      </c>
      <c r="L1927" s="264">
        <f t="shared" ca="1" si="1958"/>
        <v>0.18308467626346525</v>
      </c>
      <c r="M1927" s="264">
        <f t="shared" ca="1" si="1958"/>
        <v>2.8008514563779285E-2</v>
      </c>
      <c r="N1927" s="287">
        <f t="shared" ca="1" si="1818"/>
        <v>3781529.7087414209</v>
      </c>
      <c r="O1927" s="288">
        <f ca="1">(N1927-Assumptions!$C$22)/Assumptions!$C$25</f>
        <v>281.21423199562844</v>
      </c>
      <c r="P1927" s="11"/>
      <c r="Q1927" s="11"/>
      <c r="R1927" s="11"/>
      <c r="S1927" s="11"/>
      <c r="T1927" s="11"/>
    </row>
    <row r="1928" spans="1:20" ht="15.75" customHeight="1" x14ac:dyDescent="0.2">
      <c r="A1928" s="289"/>
      <c r="B1928" s="270"/>
      <c r="C1928" s="270"/>
      <c r="D1928" s="270"/>
      <c r="E1928" s="270"/>
      <c r="F1928" s="270"/>
      <c r="G1928" s="270"/>
      <c r="H1928" s="270"/>
      <c r="I1928" s="290">
        <f t="shared" ca="1" si="1815"/>
        <v>8.6604922032718246E-2</v>
      </c>
      <c r="J1928" s="290">
        <f t="shared" ca="1" si="1816"/>
        <v>3.3873360109490595E-2</v>
      </c>
      <c r="K1928" s="270">
        <f t="shared" ref="K1928:M1928" ca="1" si="1959">RAND()</f>
        <v>0.32043216204891678</v>
      </c>
      <c r="L1928" s="270">
        <f t="shared" ca="1" si="1959"/>
        <v>0.55430597036650098</v>
      </c>
      <c r="M1928" s="270">
        <f t="shared" ca="1" si="1959"/>
        <v>0.97951427863445872</v>
      </c>
      <c r="N1928" s="291">
        <f t="shared" ca="1" si="1818"/>
        <v>2187642.7468440197</v>
      </c>
      <c r="O1928" s="292">
        <f ca="1">(N1928-Assumptions!$C$22)/Assumptions!$C$25</f>
        <v>162.26744379432984</v>
      </c>
      <c r="P1928" s="11"/>
      <c r="Q1928" s="11"/>
      <c r="R1928" s="11"/>
      <c r="S1928" s="11"/>
      <c r="T1928" s="11"/>
    </row>
    <row r="1929" spans="1:20" ht="15.75" customHeight="1" x14ac:dyDescent="0.2">
      <c r="A1929" s="317"/>
      <c r="B1929" s="264"/>
      <c r="C1929" s="264"/>
      <c r="D1929" s="264"/>
      <c r="E1929" s="264"/>
      <c r="F1929" s="264"/>
      <c r="G1929" s="264"/>
      <c r="H1929" s="264"/>
      <c r="I1929" s="286">
        <f t="shared" ca="1" si="1815"/>
        <v>9.2154266612667249E-2</v>
      </c>
      <c r="J1929" s="286">
        <f t="shared" ca="1" si="1816"/>
        <v>4.7524592568986328E-2</v>
      </c>
      <c r="K1929" s="264">
        <f t="shared" ref="K1929:M1929" ca="1" si="1960">RAND()</f>
        <v>0.59866504010351085</v>
      </c>
      <c r="L1929" s="264">
        <f t="shared" ca="1" si="1960"/>
        <v>0.94422722512044666</v>
      </c>
      <c r="M1929" s="264">
        <f t="shared" ca="1" si="1960"/>
        <v>0.56715448546880842</v>
      </c>
      <c r="N1929" s="287">
        <f t="shared" ca="1" si="1818"/>
        <v>3164368.7428161721</v>
      </c>
      <c r="O1929" s="288">
        <f ca="1">(N1929-Assumptions!$C$22)/Assumptions!$C$25</f>
        <v>235.15744349374418</v>
      </c>
      <c r="P1929" s="11"/>
      <c r="Q1929" s="11"/>
      <c r="R1929" s="11"/>
      <c r="S1929" s="11"/>
      <c r="T1929" s="11"/>
    </row>
    <row r="1930" spans="1:20" ht="15.75" customHeight="1" x14ac:dyDescent="0.2">
      <c r="A1930" s="289"/>
      <c r="B1930" s="270"/>
      <c r="C1930" s="270"/>
      <c r="D1930" s="270"/>
      <c r="E1930" s="270"/>
      <c r="F1930" s="270"/>
      <c r="G1930" s="270"/>
      <c r="H1930" s="270"/>
      <c r="I1930" s="290">
        <f t="shared" ca="1" si="1815"/>
        <v>8.8074470652018122E-2</v>
      </c>
      <c r="J1930" s="290">
        <f t="shared" ca="1" si="1816"/>
        <v>3.1716335148603433E-2</v>
      </c>
      <c r="K1930" s="270">
        <f t="shared" ref="K1930:M1930" ca="1" si="1961">RAND()</f>
        <v>0.19146426405016204</v>
      </c>
      <c r="L1930" s="270">
        <f t="shared" ca="1" si="1961"/>
        <v>1.7145253512785841E-2</v>
      </c>
      <c r="M1930" s="270">
        <f t="shared" ca="1" si="1961"/>
        <v>0.67924419449444751</v>
      </c>
      <c r="N1930" s="291">
        <f t="shared" ca="1" si="1818"/>
        <v>311244.99830904789</v>
      </c>
      <c r="O1930" s="292">
        <f ca="1">(N1930-Assumptions!$C$22)/Assumptions!$C$25</f>
        <v>22.237761067839394</v>
      </c>
      <c r="P1930" s="11"/>
      <c r="Q1930" s="11"/>
      <c r="R1930" s="11"/>
      <c r="S1930" s="11"/>
      <c r="T1930" s="11"/>
    </row>
    <row r="1931" spans="1:20" ht="15.75" customHeight="1" x14ac:dyDescent="0.2">
      <c r="A1931" s="317"/>
      <c r="B1931" s="264"/>
      <c r="C1931" s="264"/>
      <c r="D1931" s="264"/>
      <c r="E1931" s="264"/>
      <c r="F1931" s="264"/>
      <c r="G1931" s="264"/>
      <c r="H1931" s="264"/>
      <c r="I1931" s="286">
        <f t="shared" ca="1" si="1815"/>
        <v>8.4709225334683447E-2</v>
      </c>
      <c r="J1931" s="286">
        <f t="shared" ca="1" si="1816"/>
        <v>4.3124370906617158E-2</v>
      </c>
      <c r="K1931" s="264">
        <f t="shared" ref="K1931:M1931" ca="1" si="1962">RAND()</f>
        <v>0.98616920511814321</v>
      </c>
      <c r="L1931" s="264">
        <f t="shared" ca="1" si="1962"/>
        <v>0.10584611357187645</v>
      </c>
      <c r="M1931" s="264">
        <f t="shared" ca="1" si="1962"/>
        <v>0.59844514737565202</v>
      </c>
      <c r="N1931" s="287">
        <f t="shared" ca="1" si="1818"/>
        <v>4648203.0349204093</v>
      </c>
      <c r="O1931" s="288">
        <f ca="1">(N1931-Assumptions!$C$22)/Assumptions!$C$25</f>
        <v>345.89134588958279</v>
      </c>
      <c r="P1931" s="11"/>
      <c r="Q1931" s="11"/>
      <c r="R1931" s="11"/>
      <c r="S1931" s="11"/>
      <c r="T1931" s="11"/>
    </row>
    <row r="1932" spans="1:20" ht="15.75" customHeight="1" x14ac:dyDescent="0.2">
      <c r="A1932" s="289"/>
      <c r="B1932" s="270"/>
      <c r="C1932" s="270"/>
      <c r="D1932" s="270"/>
      <c r="E1932" s="270"/>
      <c r="F1932" s="270"/>
      <c r="G1932" s="270"/>
      <c r="H1932" s="270"/>
      <c r="I1932" s="290">
        <f t="shared" ca="1" si="1815"/>
        <v>9.9853222019678861E-2</v>
      </c>
      <c r="J1932" s="290">
        <f t="shared" ca="1" si="1816"/>
        <v>4.1410690451475475E-2</v>
      </c>
      <c r="K1932" s="270">
        <f t="shared" ref="K1932:M1932" ca="1" si="1963">RAND()</f>
        <v>0.80654837702573923</v>
      </c>
      <c r="L1932" s="270">
        <f t="shared" ca="1" si="1963"/>
        <v>0.6858067097333671</v>
      </c>
      <c r="M1932" s="270">
        <f t="shared" ca="1" si="1963"/>
        <v>0.97144095808913755</v>
      </c>
      <c r="N1932" s="291">
        <f t="shared" ca="1" si="1818"/>
        <v>3756831.5892512165</v>
      </c>
      <c r="O1932" s="292">
        <f ca="1">(N1932-Assumptions!$C$22)/Assumptions!$C$25</f>
        <v>279.37108875009079</v>
      </c>
      <c r="P1932" s="11"/>
      <c r="Q1932" s="11"/>
      <c r="R1932" s="11"/>
      <c r="S1932" s="11"/>
      <c r="T1932" s="11"/>
    </row>
    <row r="1933" spans="1:20" ht="15.75" customHeight="1" x14ac:dyDescent="0.2">
      <c r="A1933" s="317"/>
      <c r="B1933" s="264"/>
      <c r="C1933" s="264"/>
      <c r="D1933" s="264"/>
      <c r="E1933" s="264"/>
      <c r="F1933" s="264"/>
      <c r="G1933" s="264"/>
      <c r="H1933" s="264"/>
      <c r="I1933" s="286">
        <f t="shared" ca="1" si="1815"/>
        <v>0.11172560947952517</v>
      </c>
      <c r="J1933" s="286">
        <f t="shared" ca="1" si="1816"/>
        <v>4.3004222084990003E-2</v>
      </c>
      <c r="K1933" s="264">
        <f t="shared" ref="K1933:M1933" ca="1" si="1964">RAND()</f>
        <v>0.2156765318004904</v>
      </c>
      <c r="L1933" s="264">
        <f t="shared" ca="1" si="1964"/>
        <v>0.83706569354799121</v>
      </c>
      <c r="M1933" s="264">
        <f t="shared" ca="1" si="1964"/>
        <v>0.90042484132095757</v>
      </c>
      <c r="N1933" s="287">
        <f t="shared" ca="1" si="1818"/>
        <v>2109414.5583456624</v>
      </c>
      <c r="O1933" s="288">
        <f ca="1">(N1933-Assumptions!$C$22)/Assumptions!$C$25</f>
        <v>156.42951927952706</v>
      </c>
      <c r="P1933" s="11"/>
      <c r="Q1933" s="11"/>
      <c r="R1933" s="11"/>
      <c r="S1933" s="11"/>
      <c r="T1933" s="11"/>
    </row>
    <row r="1934" spans="1:20" ht="15.75" customHeight="1" x14ac:dyDescent="0.2">
      <c r="A1934" s="289"/>
      <c r="B1934" s="270"/>
      <c r="C1934" s="270"/>
      <c r="D1934" s="270"/>
      <c r="E1934" s="270"/>
      <c r="F1934" s="270"/>
      <c r="G1934" s="270"/>
      <c r="H1934" s="270"/>
      <c r="I1934" s="290">
        <f t="shared" ca="1" si="1815"/>
        <v>9.3751173213413419E-2</v>
      </c>
      <c r="J1934" s="290">
        <f t="shared" ca="1" si="1816"/>
        <v>2.452771267244741E-2</v>
      </c>
      <c r="K1934" s="270">
        <f t="shared" ref="K1934:M1934" ca="1" si="1965">RAND()</f>
        <v>0.63449841060900392</v>
      </c>
      <c r="L1934" s="270">
        <f t="shared" ca="1" si="1965"/>
        <v>7.8345152534172402E-2</v>
      </c>
      <c r="M1934" s="270">
        <f t="shared" ca="1" si="1965"/>
        <v>7.6754309482784944E-4</v>
      </c>
      <c r="N1934" s="291">
        <f t="shared" ca="1" si="1818"/>
        <v>1287048.0048653923</v>
      </c>
      <c r="O1934" s="292">
        <f ca="1">(N1934-Assumptions!$C$22)/Assumptions!$C$25</f>
        <v>95.058880960103906</v>
      </c>
      <c r="P1934" s="11"/>
      <c r="Q1934" s="11"/>
      <c r="R1934" s="11"/>
      <c r="S1934" s="11"/>
      <c r="T1934" s="11"/>
    </row>
    <row r="1935" spans="1:20" ht="15.75" customHeight="1" x14ac:dyDescent="0.2">
      <c r="A1935" s="317"/>
      <c r="B1935" s="264"/>
      <c r="C1935" s="264"/>
      <c r="D1935" s="264"/>
      <c r="E1935" s="264"/>
      <c r="F1935" s="264"/>
      <c r="G1935" s="264"/>
      <c r="H1935" s="264"/>
      <c r="I1935" s="286">
        <f t="shared" ca="1" si="1815"/>
        <v>8.9114287305198617E-2</v>
      </c>
      <c r="J1935" s="286">
        <f t="shared" ca="1" si="1816"/>
        <v>2.4962655176158539E-2</v>
      </c>
      <c r="K1935" s="264">
        <f t="shared" ref="K1935:M1935" ca="1" si="1966">RAND()</f>
        <v>0.17531934240366687</v>
      </c>
      <c r="L1935" s="264">
        <f t="shared" ca="1" si="1966"/>
        <v>0.85858949417810937</v>
      </c>
      <c r="M1935" s="264">
        <f t="shared" ca="1" si="1966"/>
        <v>0.46140897043079654</v>
      </c>
      <c r="N1935" s="287">
        <f t="shared" ca="1" si="1818"/>
        <v>1067036.6678111993</v>
      </c>
      <c r="O1935" s="288">
        <f ca="1">(N1935-Assumptions!$C$22)/Assumptions!$C$25</f>
        <v>78.640124463522341</v>
      </c>
      <c r="P1935" s="11"/>
      <c r="Q1935" s="11"/>
      <c r="R1935" s="11"/>
      <c r="S1935" s="11"/>
      <c r="T1935" s="11"/>
    </row>
    <row r="1936" spans="1:20" ht="15.75" customHeight="1" x14ac:dyDescent="0.2">
      <c r="A1936" s="289"/>
      <c r="B1936" s="270"/>
      <c r="C1936" s="270"/>
      <c r="D1936" s="270"/>
      <c r="E1936" s="270"/>
      <c r="F1936" s="270"/>
      <c r="G1936" s="270"/>
      <c r="H1936" s="270"/>
      <c r="I1936" s="290">
        <f t="shared" ca="1" si="1815"/>
        <v>8.791017153478084E-2</v>
      </c>
      <c r="J1936" s="290">
        <f t="shared" ca="1" si="1816"/>
        <v>4.3792445323104223E-2</v>
      </c>
      <c r="K1936" s="270">
        <f t="shared" ref="K1936:M1936" ca="1" si="1967">RAND()</f>
        <v>0.59009571964254504</v>
      </c>
      <c r="L1936" s="270">
        <f t="shared" ca="1" si="1967"/>
        <v>0.11093012103830913</v>
      </c>
      <c r="M1936" s="270">
        <f t="shared" ca="1" si="1967"/>
        <v>6.8919699947087798E-2</v>
      </c>
      <c r="N1936" s="291">
        <f t="shared" ca="1" si="1818"/>
        <v>2019458.4904864854</v>
      </c>
      <c r="O1936" s="292">
        <f ca="1">(N1936-Assumptions!$C$22)/Assumptions!$C$25</f>
        <v>149.71637988705115</v>
      </c>
      <c r="P1936" s="11"/>
      <c r="Q1936" s="11"/>
      <c r="R1936" s="11"/>
      <c r="S1936" s="11"/>
      <c r="T1936" s="11"/>
    </row>
    <row r="1937" spans="1:20" ht="15.75" customHeight="1" x14ac:dyDescent="0.2">
      <c r="A1937" s="317"/>
      <c r="B1937" s="264"/>
      <c r="C1937" s="264"/>
      <c r="D1937" s="264"/>
      <c r="E1937" s="264"/>
      <c r="F1937" s="264"/>
      <c r="G1937" s="264"/>
      <c r="H1937" s="264"/>
      <c r="I1937" s="286">
        <f t="shared" ca="1" si="1815"/>
        <v>9.4600940529286345E-2</v>
      </c>
      <c r="J1937" s="286">
        <f t="shared" ca="1" si="1816"/>
        <v>4.3058724923200405E-2</v>
      </c>
      <c r="K1937" s="264">
        <f t="shared" ref="K1937:M1937" ca="1" si="1968">RAND()</f>
        <v>2.9170204056852223E-2</v>
      </c>
      <c r="L1937" s="264">
        <f t="shared" ca="1" si="1968"/>
        <v>9.2529975822020383E-2</v>
      </c>
      <c r="M1937" s="264">
        <f t="shared" ca="1" si="1968"/>
        <v>0.89546875075461108</v>
      </c>
      <c r="N1937" s="287">
        <f t="shared" ca="1" si="1818"/>
        <v>340326.61543929036</v>
      </c>
      <c r="O1937" s="288">
        <f ca="1">(N1937-Assumptions!$C$22)/Assumptions!$C$25</f>
        <v>24.408031002932116</v>
      </c>
      <c r="P1937" s="11"/>
      <c r="Q1937" s="11"/>
      <c r="R1937" s="11"/>
      <c r="S1937" s="11"/>
      <c r="T1937" s="11"/>
    </row>
    <row r="1938" spans="1:20" ht="15.75" customHeight="1" x14ac:dyDescent="0.2">
      <c r="A1938" s="289"/>
      <c r="B1938" s="270"/>
      <c r="C1938" s="270"/>
      <c r="D1938" s="270"/>
      <c r="E1938" s="270"/>
      <c r="F1938" s="270"/>
      <c r="G1938" s="270"/>
      <c r="H1938" s="270"/>
      <c r="I1938" s="290">
        <f t="shared" ca="1" si="1815"/>
        <v>9.4430256171524618E-2</v>
      </c>
      <c r="J1938" s="290">
        <f t="shared" ca="1" si="1816"/>
        <v>3.9736926336507335E-2</v>
      </c>
      <c r="K1938" s="270">
        <f t="shared" ref="K1938:M1938" ca="1" si="1969">RAND()</f>
        <v>0.18496801087312476</v>
      </c>
      <c r="L1938" s="270">
        <f t="shared" ca="1" si="1969"/>
        <v>0.8527625905209959</v>
      </c>
      <c r="M1938" s="270">
        <f t="shared" ca="1" si="1969"/>
        <v>0.39874711238123428</v>
      </c>
      <c r="N1938" s="291">
        <f t="shared" ca="1" si="1818"/>
        <v>1251562.9234516721</v>
      </c>
      <c r="O1938" s="292">
        <f ca="1">(N1938-Assumptions!$C$22)/Assumptions!$C$25</f>
        <v>92.410740556094936</v>
      </c>
      <c r="P1938" s="11"/>
      <c r="Q1938" s="11"/>
      <c r="R1938" s="11"/>
      <c r="S1938" s="11"/>
      <c r="T1938" s="11"/>
    </row>
    <row r="1939" spans="1:20" ht="15.75" customHeight="1" x14ac:dyDescent="0.2">
      <c r="A1939" s="317"/>
      <c r="B1939" s="264"/>
      <c r="C1939" s="264"/>
      <c r="D1939" s="264"/>
      <c r="E1939" s="264"/>
      <c r="F1939" s="264"/>
      <c r="G1939" s="264"/>
      <c r="H1939" s="264"/>
      <c r="I1939" s="286">
        <f t="shared" ca="1" si="1815"/>
        <v>9.2446015303189508E-2</v>
      </c>
      <c r="J1939" s="286">
        <f t="shared" ca="1" si="1816"/>
        <v>4.1815917434424171E-2</v>
      </c>
      <c r="K1939" s="264">
        <f t="shared" ref="K1939:M1939" ca="1" si="1970">RAND()</f>
        <v>0.27255385341248917</v>
      </c>
      <c r="L1939" s="264">
        <f t="shared" ca="1" si="1970"/>
        <v>0.21042217384208006</v>
      </c>
      <c r="M1939" s="264">
        <f t="shared" ca="1" si="1970"/>
        <v>0.74793229555987095</v>
      </c>
      <c r="N1939" s="287">
        <f t="shared" ca="1" si="1818"/>
        <v>1783796.4640683627</v>
      </c>
      <c r="O1939" s="288">
        <f ca="1">(N1939-Assumptions!$C$22)/Assumptions!$C$25</f>
        <v>132.12966149763901</v>
      </c>
      <c r="P1939" s="11"/>
      <c r="Q1939" s="11"/>
      <c r="R1939" s="11"/>
      <c r="S1939" s="11"/>
      <c r="T1939" s="11"/>
    </row>
    <row r="1940" spans="1:20" ht="15.75" customHeight="1" x14ac:dyDescent="0.2">
      <c r="A1940" s="289"/>
      <c r="B1940" s="270"/>
      <c r="C1940" s="270"/>
      <c r="D1940" s="270"/>
      <c r="E1940" s="270"/>
      <c r="F1940" s="270"/>
      <c r="G1940" s="270"/>
      <c r="H1940" s="270"/>
      <c r="I1940" s="290">
        <f t="shared" ca="1" si="1815"/>
        <v>0.11542493151224351</v>
      </c>
      <c r="J1940" s="290">
        <f t="shared" ca="1" si="1816"/>
        <v>4.1543673231424279E-2</v>
      </c>
      <c r="K1940" s="270">
        <f t="shared" ref="K1940:M1940" ca="1" si="1971">RAND()</f>
        <v>0.3060114440484345</v>
      </c>
      <c r="L1940" s="270">
        <f t="shared" ca="1" si="1971"/>
        <v>0.46153564373371259</v>
      </c>
      <c r="M1940" s="270">
        <f t="shared" ca="1" si="1971"/>
        <v>0.12548728921039598</v>
      </c>
      <c r="N1940" s="291">
        <f t="shared" ca="1" si="1818"/>
        <v>1510811.7007562839</v>
      </c>
      <c r="O1940" s="292">
        <f ca="1">(N1940-Assumptions!$C$22)/Assumptions!$C$25</f>
        <v>111.75766423554357</v>
      </c>
      <c r="P1940" s="11"/>
      <c r="Q1940" s="11"/>
      <c r="R1940" s="11"/>
      <c r="S1940" s="11"/>
      <c r="T1940" s="11"/>
    </row>
    <row r="1941" spans="1:20" ht="15.75" customHeight="1" x14ac:dyDescent="0.2">
      <c r="A1941" s="317"/>
      <c r="B1941" s="264"/>
      <c r="C1941" s="264"/>
      <c r="D1941" s="264"/>
      <c r="E1941" s="264"/>
      <c r="F1941" s="264"/>
      <c r="G1941" s="264"/>
      <c r="H1941" s="264"/>
      <c r="I1941" s="286">
        <f t="shared" ca="1" si="1815"/>
        <v>8.9417617234246322E-2</v>
      </c>
      <c r="J1941" s="286">
        <f t="shared" ca="1" si="1816"/>
        <v>2.9683257199717712E-2</v>
      </c>
      <c r="K1941" s="264">
        <f t="shared" ref="K1941:M1941" ca="1" si="1972">RAND()</f>
        <v>0.24949778183002302</v>
      </c>
      <c r="L1941" s="264">
        <f t="shared" ca="1" si="1972"/>
        <v>0.67527034636275896</v>
      </c>
      <c r="M1941" s="264">
        <f t="shared" ca="1" si="1972"/>
        <v>0.36684637860071856</v>
      </c>
      <c r="N1941" s="287">
        <f t="shared" ca="1" si="1818"/>
        <v>1868617.482680622</v>
      </c>
      <c r="O1941" s="288">
        <f ca="1">(N1941-Assumptions!$C$22)/Assumptions!$C$25</f>
        <v>138.4595882597479</v>
      </c>
      <c r="P1941" s="11"/>
      <c r="Q1941" s="11"/>
      <c r="R1941" s="11"/>
      <c r="S1941" s="11"/>
      <c r="T1941" s="11"/>
    </row>
    <row r="1942" spans="1:20" ht="15.75" customHeight="1" x14ac:dyDescent="0.2">
      <c r="A1942" s="289"/>
      <c r="B1942" s="270"/>
      <c r="C1942" s="270"/>
      <c r="D1942" s="270"/>
      <c r="E1942" s="270"/>
      <c r="F1942" s="270"/>
      <c r="G1942" s="270"/>
      <c r="H1942" s="270"/>
      <c r="I1942" s="290">
        <f t="shared" ca="1" si="1815"/>
        <v>0.10013105900431693</v>
      </c>
      <c r="J1942" s="290">
        <f t="shared" ca="1" si="1816"/>
        <v>2.1984144584470178E-2</v>
      </c>
      <c r="K1942" s="270">
        <f t="shared" ref="K1942:M1942" ca="1" si="1973">RAND()</f>
        <v>0.88811906023081399</v>
      </c>
      <c r="L1942" s="270">
        <f t="shared" ca="1" si="1973"/>
        <v>0.73317083880073874</v>
      </c>
      <c r="M1942" s="270">
        <f t="shared" ca="1" si="1973"/>
        <v>0.81231284238128076</v>
      </c>
      <c r="N1942" s="291">
        <f t="shared" ca="1" si="1818"/>
        <v>2777351.78213102</v>
      </c>
      <c r="O1942" s="292">
        <f ca="1">(N1942-Assumptions!$C$22)/Assumptions!$C$25</f>
        <v>206.27558075604628</v>
      </c>
      <c r="P1942" s="11"/>
      <c r="Q1942" s="11"/>
      <c r="R1942" s="11"/>
      <c r="S1942" s="11"/>
      <c r="T1942" s="11"/>
    </row>
    <row r="1943" spans="1:20" ht="15.75" customHeight="1" x14ac:dyDescent="0.2">
      <c r="A1943" s="317"/>
      <c r="B1943" s="264"/>
      <c r="C1943" s="264"/>
      <c r="D1943" s="264"/>
      <c r="E1943" s="264"/>
      <c r="F1943" s="264"/>
      <c r="G1943" s="264"/>
      <c r="H1943" s="264"/>
      <c r="I1943" s="286">
        <f t="shared" ca="1" si="1815"/>
        <v>0.10329247466817336</v>
      </c>
      <c r="J1943" s="286">
        <f t="shared" ca="1" si="1816"/>
        <v>4.2922964562845084E-2</v>
      </c>
      <c r="K1943" s="264">
        <f t="shared" ref="K1943:M1943" ca="1" si="1974">RAND()</f>
        <v>0.29485644633444941</v>
      </c>
      <c r="L1943" s="264">
        <f t="shared" ca="1" si="1974"/>
        <v>0.5541442985933086</v>
      </c>
      <c r="M1943" s="264">
        <f t="shared" ca="1" si="1974"/>
        <v>6.6855837739267954E-2</v>
      </c>
      <c r="N1943" s="287">
        <f t="shared" ca="1" si="1818"/>
        <v>1848957.682156295</v>
      </c>
      <c r="O1943" s="288">
        <f ca="1">(N1943-Assumptions!$C$22)/Assumptions!$C$25</f>
        <v>136.9924389668877</v>
      </c>
      <c r="P1943" s="11"/>
      <c r="Q1943" s="11"/>
      <c r="R1943" s="11"/>
      <c r="S1943" s="11"/>
      <c r="T1943" s="11"/>
    </row>
    <row r="1944" spans="1:20" ht="15.75" customHeight="1" x14ac:dyDescent="0.2">
      <c r="A1944" s="289"/>
      <c r="B1944" s="270"/>
      <c r="C1944" s="270"/>
      <c r="D1944" s="270"/>
      <c r="E1944" s="270"/>
      <c r="F1944" s="270"/>
      <c r="G1944" s="270"/>
      <c r="H1944" s="270"/>
      <c r="I1944" s="290">
        <f t="shared" ca="1" si="1815"/>
        <v>7.435288344197756E-2</v>
      </c>
      <c r="J1944" s="290">
        <f t="shared" ca="1" si="1816"/>
        <v>5.1835130457308386E-2</v>
      </c>
      <c r="K1944" s="270">
        <f t="shared" ref="K1944:M1944" ca="1" si="1975">RAND()</f>
        <v>0.97416618377284492</v>
      </c>
      <c r="L1944" s="270">
        <f t="shared" ca="1" si="1975"/>
        <v>0.86871167734320986</v>
      </c>
      <c r="M1944" s="270">
        <f t="shared" ca="1" si="1975"/>
        <v>0.39840549245439816</v>
      </c>
      <c r="N1944" s="291">
        <f t="shared" ca="1" si="1818"/>
        <v>9817027.0130412318</v>
      </c>
      <c r="O1944" s="292">
        <f ca="1">(N1944-Assumptions!$C$22)/Assumptions!$C$25</f>
        <v>731.62447858516657</v>
      </c>
      <c r="P1944" s="11"/>
      <c r="Q1944" s="11"/>
      <c r="R1944" s="11"/>
      <c r="S1944" s="11"/>
      <c r="T1944" s="11"/>
    </row>
    <row r="1945" spans="1:20" ht="15.75" customHeight="1" x14ac:dyDescent="0.2">
      <c r="A1945" s="317"/>
      <c r="B1945" s="264"/>
      <c r="C1945" s="264"/>
      <c r="D1945" s="264"/>
      <c r="E1945" s="264"/>
      <c r="F1945" s="264"/>
      <c r="G1945" s="264"/>
      <c r="H1945" s="264"/>
      <c r="I1945" s="286">
        <f t="shared" ca="1" si="1815"/>
        <v>9.2843759657152788E-2</v>
      </c>
      <c r="J1945" s="286">
        <f t="shared" ca="1" si="1816"/>
        <v>3.8281929829221031E-2</v>
      </c>
      <c r="K1945" s="264">
        <f t="shared" ref="K1945:M1945" ca="1" si="1976">RAND()</f>
        <v>0.34066601978081512</v>
      </c>
      <c r="L1945" s="264">
        <f t="shared" ca="1" si="1976"/>
        <v>0.87330968022041999</v>
      </c>
      <c r="M1945" s="264">
        <f t="shared" ca="1" si="1976"/>
        <v>0.17141554891270705</v>
      </c>
      <c r="N1945" s="287">
        <f t="shared" ca="1" si="1818"/>
        <v>2588343.2793817548</v>
      </c>
      <c r="O1945" s="288">
        <f ca="1">(N1945-Assumptions!$C$22)/Assumptions!$C$25</f>
        <v>192.17046861057872</v>
      </c>
      <c r="P1945" s="11"/>
      <c r="Q1945" s="11"/>
      <c r="R1945" s="11"/>
      <c r="S1945" s="11"/>
      <c r="T1945" s="11"/>
    </row>
    <row r="1946" spans="1:20" ht="15.75" customHeight="1" x14ac:dyDescent="0.2">
      <c r="A1946" s="289"/>
      <c r="B1946" s="270"/>
      <c r="C1946" s="270"/>
      <c r="D1946" s="270"/>
      <c r="E1946" s="270"/>
      <c r="F1946" s="270"/>
      <c r="G1946" s="270"/>
      <c r="H1946" s="270"/>
      <c r="I1946" s="290">
        <f t="shared" ca="1" si="1815"/>
        <v>8.6474787420183913E-2</v>
      </c>
      <c r="J1946" s="290">
        <f t="shared" ca="1" si="1816"/>
        <v>3.7831213883187102E-2</v>
      </c>
      <c r="K1946" s="270">
        <f t="shared" ref="K1946:M1946" ca="1" si="1977">RAND()</f>
        <v>0.13805339419461293</v>
      </c>
      <c r="L1946" s="270">
        <f t="shared" ca="1" si="1977"/>
        <v>0.35986198635533617</v>
      </c>
      <c r="M1946" s="270">
        <f t="shared" ca="1" si="1977"/>
        <v>0.48592329504279386</v>
      </c>
      <c r="N1946" s="291">
        <f t="shared" ca="1" si="1818"/>
        <v>798626.9282505489</v>
      </c>
      <c r="O1946" s="292">
        <f ca="1">(N1946-Assumptions!$C$22)/Assumptions!$C$25</f>
        <v>58.609546884369323</v>
      </c>
      <c r="P1946" s="11"/>
      <c r="Q1946" s="11"/>
      <c r="R1946" s="11"/>
      <c r="S1946" s="11"/>
      <c r="T1946" s="11"/>
    </row>
    <row r="1947" spans="1:20" ht="15.75" customHeight="1" x14ac:dyDescent="0.2">
      <c r="A1947" s="317"/>
      <c r="B1947" s="264"/>
      <c r="C1947" s="264"/>
      <c r="D1947" s="264"/>
      <c r="E1947" s="264"/>
      <c r="F1947" s="264"/>
      <c r="G1947" s="264"/>
      <c r="H1947" s="264"/>
      <c r="I1947" s="286">
        <f t="shared" ca="1" si="1815"/>
        <v>7.641730831932618E-2</v>
      </c>
      <c r="J1947" s="286">
        <f t="shared" ca="1" si="1816"/>
        <v>4.0380521198434029E-2</v>
      </c>
      <c r="K1947" s="264">
        <f t="shared" ref="K1947:M1947" ca="1" si="1978">RAND()</f>
        <v>0.6592402565822304</v>
      </c>
      <c r="L1947" s="264">
        <f t="shared" ca="1" si="1978"/>
        <v>0.80564836478553803</v>
      </c>
      <c r="M1947" s="264">
        <f t="shared" ca="1" si="1978"/>
        <v>0.41898970000149949</v>
      </c>
      <c r="N1947" s="287">
        <f t="shared" ca="1" si="1818"/>
        <v>3918905.0087104957</v>
      </c>
      <c r="O1947" s="288">
        <f ca="1">(N1947-Assumptions!$C$22)/Assumptions!$C$25</f>
        <v>291.46612005302205</v>
      </c>
      <c r="P1947" s="11"/>
      <c r="Q1947" s="11"/>
      <c r="R1947" s="11"/>
      <c r="S1947" s="11"/>
      <c r="T1947" s="11"/>
    </row>
    <row r="1948" spans="1:20" ht="15.75" customHeight="1" x14ac:dyDescent="0.2">
      <c r="A1948" s="289"/>
      <c r="B1948" s="270"/>
      <c r="C1948" s="270"/>
      <c r="D1948" s="270"/>
      <c r="E1948" s="270"/>
      <c r="F1948" s="270"/>
      <c r="G1948" s="270"/>
      <c r="H1948" s="270"/>
      <c r="I1948" s="290">
        <f t="shared" ca="1" si="1815"/>
        <v>9.5204161466265771E-2</v>
      </c>
      <c r="J1948" s="290">
        <f t="shared" ca="1" si="1816"/>
        <v>4.0504886571830802E-2</v>
      </c>
      <c r="K1948" s="270">
        <f t="shared" ref="K1948:M1948" ca="1" si="1979">RAND()</f>
        <v>0.2195223518439039</v>
      </c>
      <c r="L1948" s="270">
        <f t="shared" ca="1" si="1979"/>
        <v>9.9158814516711824E-2</v>
      </c>
      <c r="M1948" s="270">
        <f t="shared" ca="1" si="1979"/>
        <v>0.80766312720346567</v>
      </c>
      <c r="N1948" s="291">
        <f t="shared" ca="1" si="1818"/>
        <v>1651096.6503310476</v>
      </c>
      <c r="O1948" s="292">
        <f ca="1">(N1948-Assumptions!$C$22)/Assumptions!$C$25</f>
        <v>122.22669032321251</v>
      </c>
      <c r="P1948" s="11"/>
      <c r="Q1948" s="11"/>
      <c r="R1948" s="11"/>
      <c r="S1948" s="11"/>
      <c r="T1948" s="11"/>
    </row>
    <row r="1949" spans="1:20" ht="15.75" customHeight="1" x14ac:dyDescent="0.2">
      <c r="A1949" s="317"/>
      <c r="B1949" s="264"/>
      <c r="C1949" s="264"/>
      <c r="D1949" s="264"/>
      <c r="E1949" s="264"/>
      <c r="F1949" s="264"/>
      <c r="G1949" s="264"/>
      <c r="H1949" s="264"/>
      <c r="I1949" s="286">
        <f t="shared" ca="1" si="1815"/>
        <v>9.6230944890023318E-2</v>
      </c>
      <c r="J1949" s="286">
        <f t="shared" ca="1" si="1816"/>
        <v>4.7980488500077398E-2</v>
      </c>
      <c r="K1949" s="264">
        <f t="shared" ref="K1949:M1949" ca="1" si="1980">RAND()</f>
        <v>0.71144969913003231</v>
      </c>
      <c r="L1949" s="264">
        <f t="shared" ca="1" si="1980"/>
        <v>3.4997000099264763E-2</v>
      </c>
      <c r="M1949" s="264">
        <f t="shared" ca="1" si="1980"/>
        <v>4.0913842695964431E-2</v>
      </c>
      <c r="N1949" s="287">
        <f t="shared" ca="1" si="1818"/>
        <v>1846488.5815607177</v>
      </c>
      <c r="O1949" s="288">
        <f ca="1">(N1949-Assumptions!$C$22)/Assumptions!$C$25</f>
        <v>136.80817772841178</v>
      </c>
      <c r="P1949" s="11"/>
      <c r="Q1949" s="11"/>
      <c r="R1949" s="11"/>
      <c r="S1949" s="11"/>
      <c r="T1949" s="11"/>
    </row>
    <row r="1950" spans="1:20" ht="15.75" customHeight="1" x14ac:dyDescent="0.2">
      <c r="A1950" s="289"/>
      <c r="B1950" s="270"/>
      <c r="C1950" s="270"/>
      <c r="D1950" s="270"/>
      <c r="E1950" s="270"/>
      <c r="F1950" s="270"/>
      <c r="G1950" s="270"/>
      <c r="H1950" s="270"/>
      <c r="I1950" s="290">
        <f t="shared" ca="1" si="1815"/>
        <v>0.11349012119583783</v>
      </c>
      <c r="J1950" s="290">
        <f t="shared" ca="1" si="1816"/>
        <v>3.5981361460983012E-2</v>
      </c>
      <c r="K1950" s="270">
        <f t="shared" ref="K1950:M1950" ca="1" si="1981">RAND()</f>
        <v>0.9546816658356102</v>
      </c>
      <c r="L1950" s="270">
        <f t="shared" ca="1" si="1981"/>
        <v>6.6958441912724265E-2</v>
      </c>
      <c r="M1950" s="270">
        <f t="shared" ca="1" si="1981"/>
        <v>0.23467261584524968</v>
      </c>
      <c r="N1950" s="291">
        <f t="shared" ca="1" si="1818"/>
        <v>2493845.1759580746</v>
      </c>
      <c r="O1950" s="292">
        <f ca="1">(N1950-Assumptions!$C$22)/Assumptions!$C$25</f>
        <v>185.11837134015482</v>
      </c>
      <c r="P1950" s="11"/>
      <c r="Q1950" s="11"/>
      <c r="R1950" s="11"/>
      <c r="S1950" s="11"/>
      <c r="T1950" s="11"/>
    </row>
    <row r="1951" spans="1:20" ht="15.75" customHeight="1" x14ac:dyDescent="0.2">
      <c r="A1951" s="317"/>
      <c r="B1951" s="264"/>
      <c r="C1951" s="264"/>
      <c r="D1951" s="264"/>
      <c r="E1951" s="264"/>
      <c r="F1951" s="264"/>
      <c r="G1951" s="264"/>
      <c r="H1951" s="264"/>
      <c r="I1951" s="286">
        <f t="shared" ca="1" si="1815"/>
        <v>7.3553893979915227E-2</v>
      </c>
      <c r="J1951" s="286">
        <f t="shared" ca="1" si="1816"/>
        <v>5.465012112481879E-2</v>
      </c>
      <c r="K1951" s="264">
        <f t="shared" ref="K1951:M1951" ca="1" si="1982">RAND()</f>
        <v>0.21399613368729209</v>
      </c>
      <c r="L1951" s="264">
        <f t="shared" ca="1" si="1982"/>
        <v>0.15957913795764467</v>
      </c>
      <c r="M1951" s="264">
        <f t="shared" ca="1" si="1982"/>
        <v>0.17251803101272156</v>
      </c>
      <c r="N1951" s="287">
        <f t="shared" ca="1" si="1818"/>
        <v>3563756.6711651403</v>
      </c>
      <c r="O1951" s="288">
        <f ca="1">(N1951-Assumptions!$C$22)/Assumptions!$C$25</f>
        <v>264.96251277351791</v>
      </c>
      <c r="P1951" s="11"/>
      <c r="Q1951" s="11"/>
      <c r="R1951" s="11"/>
      <c r="S1951" s="11"/>
      <c r="T1951" s="11"/>
    </row>
    <row r="1952" spans="1:20" ht="15.75" customHeight="1" x14ac:dyDescent="0.2">
      <c r="A1952" s="289"/>
      <c r="B1952" s="270"/>
      <c r="C1952" s="270"/>
      <c r="D1952" s="270"/>
      <c r="E1952" s="270"/>
      <c r="F1952" s="270"/>
      <c r="G1952" s="270"/>
      <c r="H1952" s="270"/>
      <c r="I1952" s="290">
        <f t="shared" ca="1" si="1815"/>
        <v>7.7428617282497711E-2</v>
      </c>
      <c r="J1952" s="290">
        <f t="shared" ca="1" si="1816"/>
        <v>3.6574131492700675E-2</v>
      </c>
      <c r="K1952" s="270">
        <f t="shared" ref="K1952:M1952" ca="1" si="1983">RAND()</f>
        <v>0.3565879451756595</v>
      </c>
      <c r="L1952" s="270">
        <f t="shared" ca="1" si="1983"/>
        <v>0.85108369208955281</v>
      </c>
      <c r="M1952" s="270">
        <f t="shared" ca="1" si="1983"/>
        <v>0.44612811348675996</v>
      </c>
      <c r="N1952" s="291">
        <f t="shared" ca="1" si="1818"/>
        <v>3456774.5209797127</v>
      </c>
      <c r="O1952" s="292">
        <f ca="1">(N1952-Assumptions!$C$22)/Assumptions!$C$25</f>
        <v>256.97877022236662</v>
      </c>
      <c r="P1952" s="11"/>
      <c r="Q1952" s="11"/>
      <c r="R1952" s="11"/>
      <c r="S1952" s="11"/>
      <c r="T1952" s="11"/>
    </row>
    <row r="1953" spans="1:20" ht="15.75" customHeight="1" x14ac:dyDescent="0.2">
      <c r="A1953" s="317"/>
      <c r="B1953" s="264"/>
      <c r="C1953" s="264"/>
      <c r="D1953" s="264"/>
      <c r="E1953" s="264"/>
      <c r="F1953" s="264"/>
      <c r="G1953" s="264"/>
      <c r="H1953" s="264"/>
      <c r="I1953" s="286">
        <f t="shared" ca="1" si="1815"/>
        <v>6.4440181191330465E-2</v>
      </c>
      <c r="J1953" s="286">
        <f t="shared" ca="1" si="1816"/>
        <v>4.6160023745752579E-2</v>
      </c>
      <c r="K1953" s="264">
        <f t="shared" ref="K1953:M1953" ca="1" si="1984">RAND()</f>
        <v>0.62048446184266937</v>
      </c>
      <c r="L1953" s="264">
        <f t="shared" ca="1" si="1984"/>
        <v>0.86583375294289133</v>
      </c>
      <c r="M1953" s="264">
        <f t="shared" ca="1" si="1984"/>
        <v>0.35541987420770149</v>
      </c>
      <c r="N1953" s="287">
        <f t="shared" ca="1" si="1818"/>
        <v>5648989.8218359249</v>
      </c>
      <c r="O1953" s="288">
        <f ca="1">(N1953-Assumptions!$C$22)/Assumptions!$C$25</f>
        <v>420.57692700268097</v>
      </c>
      <c r="P1953" s="11"/>
      <c r="Q1953" s="11"/>
      <c r="R1953" s="11"/>
      <c r="S1953" s="11"/>
      <c r="T1953" s="11"/>
    </row>
    <row r="1954" spans="1:20" ht="15.75" customHeight="1" x14ac:dyDescent="0.2">
      <c r="A1954" s="289"/>
      <c r="B1954" s="270"/>
      <c r="C1954" s="270"/>
      <c r="D1954" s="270"/>
      <c r="E1954" s="270"/>
      <c r="F1954" s="270"/>
      <c r="G1954" s="270"/>
      <c r="H1954" s="270"/>
      <c r="I1954" s="290">
        <f t="shared" ca="1" si="1815"/>
        <v>0.12004566626927921</v>
      </c>
      <c r="J1954" s="290">
        <f t="shared" ca="1" si="1816"/>
        <v>3.8139278821604783E-2</v>
      </c>
      <c r="K1954" s="270">
        <f t="shared" ref="K1954:M1954" ca="1" si="1985">RAND()</f>
        <v>0.57632231489395169</v>
      </c>
      <c r="L1954" s="270">
        <f t="shared" ca="1" si="1985"/>
        <v>0.64573678429629167</v>
      </c>
      <c r="M1954" s="270">
        <f t="shared" ca="1" si="1985"/>
        <v>0.5069760646658269</v>
      </c>
      <c r="N1954" s="291">
        <f t="shared" ca="1" si="1818"/>
        <v>1362783.4526161617</v>
      </c>
      <c r="O1954" s="292">
        <f ca="1">(N1954-Assumptions!$C$22)/Assumptions!$C$25</f>
        <v>100.71078004598222</v>
      </c>
      <c r="P1954" s="11"/>
      <c r="Q1954" s="11"/>
      <c r="R1954" s="11"/>
      <c r="S1954" s="11"/>
      <c r="T1954" s="11"/>
    </row>
    <row r="1955" spans="1:20" ht="15.75" customHeight="1" x14ac:dyDescent="0.2">
      <c r="A1955" s="317"/>
      <c r="B1955" s="264"/>
      <c r="C1955" s="264"/>
      <c r="D1955" s="264"/>
      <c r="E1955" s="264"/>
      <c r="F1955" s="264"/>
      <c r="G1955" s="264"/>
      <c r="H1955" s="264"/>
      <c r="I1955" s="286">
        <f t="shared" ca="1" si="1815"/>
        <v>9.5717447918281143E-2</v>
      </c>
      <c r="J1955" s="286">
        <f t="shared" ca="1" si="1816"/>
        <v>0.02</v>
      </c>
      <c r="K1955" s="264">
        <f t="shared" ref="K1955:M1955" ca="1" si="1986">RAND()</f>
        <v>0.99258078802376992</v>
      </c>
      <c r="L1955" s="264">
        <f t="shared" ca="1" si="1986"/>
        <v>0.10212315295951602</v>
      </c>
      <c r="M1955" s="264">
        <f t="shared" ca="1" si="1986"/>
        <v>0.5767714715013682</v>
      </c>
      <c r="N1955" s="287">
        <f t="shared" ca="1" si="1818"/>
        <v>2552844.1841816525</v>
      </c>
      <c r="O1955" s="288">
        <f ca="1">(N1955-Assumptions!$C$22)/Assumptions!$C$25</f>
        <v>189.52128240161585</v>
      </c>
      <c r="P1955" s="11"/>
      <c r="Q1955" s="11"/>
      <c r="R1955" s="11"/>
      <c r="S1955" s="11"/>
      <c r="T1955" s="11"/>
    </row>
    <row r="1956" spans="1:20" ht="15.75" customHeight="1" x14ac:dyDescent="0.2">
      <c r="A1956" s="289"/>
      <c r="B1956" s="270"/>
      <c r="C1956" s="270"/>
      <c r="D1956" s="270"/>
      <c r="E1956" s="270"/>
      <c r="F1956" s="270"/>
      <c r="G1956" s="270"/>
      <c r="H1956" s="270"/>
      <c r="I1956" s="290">
        <f t="shared" ca="1" si="1815"/>
        <v>0.10885223860582754</v>
      </c>
      <c r="J1956" s="290">
        <f t="shared" ca="1" si="1816"/>
        <v>5.2709041574651304E-2</v>
      </c>
      <c r="K1956" s="270">
        <f t="shared" ref="K1956:M1956" ca="1" si="1987">RAND()</f>
        <v>0.90096737294082507</v>
      </c>
      <c r="L1956" s="270">
        <f t="shared" ca="1" si="1987"/>
        <v>0.4129761680211923</v>
      </c>
      <c r="M1956" s="270">
        <f t="shared" ca="1" si="1987"/>
        <v>0.3594393951881113</v>
      </c>
      <c r="N1956" s="291">
        <f t="shared" ca="1" si="1818"/>
        <v>3844127.3505950519</v>
      </c>
      <c r="O1956" s="292">
        <f ca="1">(N1956-Assumptions!$C$22)/Assumptions!$C$25</f>
        <v>285.8856978056009</v>
      </c>
      <c r="P1956" s="11"/>
      <c r="Q1956" s="11"/>
      <c r="R1956" s="11"/>
      <c r="S1956" s="11"/>
      <c r="T1956" s="11"/>
    </row>
    <row r="1957" spans="1:20" ht="15.75" customHeight="1" x14ac:dyDescent="0.2">
      <c r="A1957" s="317"/>
      <c r="B1957" s="264"/>
      <c r="C1957" s="264"/>
      <c r="D1957" s="264"/>
      <c r="E1957" s="264"/>
      <c r="F1957" s="264"/>
      <c r="G1957" s="264"/>
      <c r="H1957" s="264"/>
      <c r="I1957" s="286">
        <f t="shared" ca="1" si="1815"/>
        <v>9.0516614888264096E-2</v>
      </c>
      <c r="J1957" s="286">
        <f t="shared" ca="1" si="1816"/>
        <v>5.1091163219829268E-2</v>
      </c>
      <c r="K1957" s="264">
        <f t="shared" ref="K1957:M1957" ca="1" si="1988">RAND()</f>
        <v>9.1268593802115383E-2</v>
      </c>
      <c r="L1957" s="264">
        <f t="shared" ca="1" si="1988"/>
        <v>0.21400940006809288</v>
      </c>
      <c r="M1957" s="264">
        <f t="shared" ca="1" si="1988"/>
        <v>0.93930382514430799</v>
      </c>
      <c r="N1957" s="287">
        <f t="shared" ca="1" si="1818"/>
        <v>508769.42837301752</v>
      </c>
      <c r="O1957" s="288">
        <f ca="1">(N1957-Assumptions!$C$22)/Assumptions!$C$25</f>
        <v>36.978390177090859</v>
      </c>
      <c r="P1957" s="11"/>
      <c r="Q1957" s="11"/>
      <c r="R1957" s="11"/>
      <c r="S1957" s="11"/>
      <c r="T1957" s="11"/>
    </row>
    <row r="1958" spans="1:20" ht="15.75" customHeight="1" x14ac:dyDescent="0.2">
      <c r="A1958" s="289"/>
      <c r="B1958" s="270"/>
      <c r="C1958" s="270"/>
      <c r="D1958" s="270"/>
      <c r="E1958" s="270"/>
      <c r="F1958" s="270"/>
      <c r="G1958" s="270"/>
      <c r="H1958" s="270"/>
      <c r="I1958" s="290">
        <f t="shared" ca="1" si="1815"/>
        <v>9.3023935999110491E-2</v>
      </c>
      <c r="J1958" s="290">
        <f t="shared" ca="1" si="1816"/>
        <v>5.5E-2</v>
      </c>
      <c r="K1958" s="270">
        <f t="shared" ref="K1958:M1958" ca="1" si="1989">RAND()</f>
        <v>0.59625145621973108</v>
      </c>
      <c r="L1958" s="270">
        <f t="shared" ca="1" si="1989"/>
        <v>0.64266996989674918</v>
      </c>
      <c r="M1958" s="270">
        <f t="shared" ca="1" si="1989"/>
        <v>0.94267393157672796</v>
      </c>
      <c r="N1958" s="291">
        <f t="shared" ca="1" si="1818"/>
        <v>3033821.0903206831</v>
      </c>
      <c r="O1958" s="292">
        <f ca="1">(N1958-Assumptions!$C$22)/Assumptions!$C$25</f>
        <v>225.41508136721515</v>
      </c>
      <c r="P1958" s="11"/>
      <c r="Q1958" s="11"/>
      <c r="R1958" s="11"/>
      <c r="S1958" s="11"/>
      <c r="T1958" s="11"/>
    </row>
    <row r="1959" spans="1:20" ht="15.75" customHeight="1" x14ac:dyDescent="0.2">
      <c r="A1959" s="317"/>
      <c r="B1959" s="264"/>
      <c r="C1959" s="264"/>
      <c r="D1959" s="264"/>
      <c r="E1959" s="264"/>
      <c r="F1959" s="264"/>
      <c r="G1959" s="264"/>
      <c r="H1959" s="264"/>
      <c r="I1959" s="286">
        <f t="shared" ca="1" si="1815"/>
        <v>9.7447559682210305E-2</v>
      </c>
      <c r="J1959" s="286">
        <f t="shared" ca="1" si="1816"/>
        <v>2.4108425933120514E-2</v>
      </c>
      <c r="K1959" s="264">
        <f t="shared" ref="K1959:M1959" ca="1" si="1990">RAND()</f>
        <v>8.1760690500071953E-2</v>
      </c>
      <c r="L1959" s="264">
        <f t="shared" ca="1" si="1990"/>
        <v>0.84478340840997868</v>
      </c>
      <c r="M1959" s="264">
        <f t="shared" ca="1" si="1990"/>
        <v>0.59408800805050155</v>
      </c>
      <c r="N1959" s="287">
        <f t="shared" ca="1" si="1818"/>
        <v>933364.49835651822</v>
      </c>
      <c r="O1959" s="288">
        <f ca="1">(N1959-Assumptions!$C$22)/Assumptions!$C$25</f>
        <v>68.664589429590919</v>
      </c>
      <c r="P1959" s="11"/>
      <c r="Q1959" s="11"/>
      <c r="R1959" s="11"/>
      <c r="S1959" s="11"/>
      <c r="T1959" s="11"/>
    </row>
    <row r="1960" spans="1:20" ht="15.75" customHeight="1" x14ac:dyDescent="0.2">
      <c r="A1960" s="289"/>
      <c r="B1960" s="270"/>
      <c r="C1960" s="270"/>
      <c r="D1960" s="270"/>
      <c r="E1960" s="270"/>
      <c r="F1960" s="270"/>
      <c r="G1960" s="270"/>
      <c r="H1960" s="270"/>
      <c r="I1960" s="290">
        <f t="shared" ca="1" si="1815"/>
        <v>7.4883704883005844E-2</v>
      </c>
      <c r="J1960" s="290">
        <f t="shared" ca="1" si="1816"/>
        <v>4.4676488654813148E-2</v>
      </c>
      <c r="K1960" s="270">
        <f t="shared" ref="K1960:M1960" ca="1" si="1991">RAND()</f>
        <v>0.36783682787028094</v>
      </c>
      <c r="L1960" s="270">
        <f t="shared" ca="1" si="1991"/>
        <v>0.66701979459799499</v>
      </c>
      <c r="M1960" s="270">
        <f t="shared" ca="1" si="1991"/>
        <v>0.38745886157685117</v>
      </c>
      <c r="N1960" s="291">
        <f t="shared" ca="1" si="1818"/>
        <v>3695165.7059044754</v>
      </c>
      <c r="O1960" s="292">
        <f ca="1">(N1960-Assumptions!$C$22)/Assumptions!$C$25</f>
        <v>274.76915715705042</v>
      </c>
      <c r="P1960" s="11"/>
      <c r="Q1960" s="11"/>
      <c r="R1960" s="11"/>
      <c r="S1960" s="11"/>
      <c r="T1960" s="11"/>
    </row>
    <row r="1961" spans="1:20" ht="15.75" customHeight="1" x14ac:dyDescent="0.2">
      <c r="A1961" s="317"/>
      <c r="B1961" s="264"/>
      <c r="C1961" s="264"/>
      <c r="D1961" s="264"/>
      <c r="E1961" s="264"/>
      <c r="F1961" s="264"/>
      <c r="G1961" s="264"/>
      <c r="H1961" s="264"/>
      <c r="I1961" s="286">
        <f t="shared" ca="1" si="1815"/>
        <v>7.9261706617757874E-2</v>
      </c>
      <c r="J1961" s="286">
        <f t="shared" ca="1" si="1816"/>
        <v>4.2882362462942337E-2</v>
      </c>
      <c r="K1961" s="264">
        <f t="shared" ref="K1961:M1961" ca="1" si="1992">RAND()</f>
        <v>0.29772078748431807</v>
      </c>
      <c r="L1961" s="264">
        <f t="shared" ca="1" si="1992"/>
        <v>3.3292306262033389E-2</v>
      </c>
      <c r="M1961" s="264">
        <f t="shared" ca="1" si="1992"/>
        <v>0.55544526706837138</v>
      </c>
      <c r="N1961" s="287">
        <f t="shared" ca="1" si="1818"/>
        <v>2449024.820238139</v>
      </c>
      <c r="O1961" s="288">
        <f ca="1">(N1961-Assumptions!$C$22)/Assumptions!$C$25</f>
        <v>181.77356867448799</v>
      </c>
      <c r="P1961" s="11"/>
      <c r="Q1961" s="11"/>
      <c r="R1961" s="11"/>
      <c r="S1961" s="11"/>
      <c r="T1961" s="11"/>
    </row>
    <row r="1962" spans="1:20" ht="15.75" customHeight="1" x14ac:dyDescent="0.2">
      <c r="A1962" s="289"/>
      <c r="B1962" s="270"/>
      <c r="C1962" s="270"/>
      <c r="D1962" s="270"/>
      <c r="E1962" s="270"/>
      <c r="F1962" s="270"/>
      <c r="G1962" s="270"/>
      <c r="H1962" s="270"/>
      <c r="I1962" s="290">
        <f t="shared" ca="1" si="1815"/>
        <v>0.06</v>
      </c>
      <c r="J1962" s="290">
        <f t="shared" ca="1" si="1816"/>
        <v>4.6173609963194209E-2</v>
      </c>
      <c r="K1962" s="270">
        <f t="shared" ref="K1962:M1962" ca="1" si="1993">RAND()</f>
        <v>0.20539873590042912</v>
      </c>
      <c r="L1962" s="270">
        <f t="shared" ca="1" si="1993"/>
        <v>0.94382634133185017</v>
      </c>
      <c r="M1962" s="270">
        <f t="shared" ca="1" si="1993"/>
        <v>0.90297751003685622</v>
      </c>
      <c r="N1962" s="291">
        <f t="shared" ca="1" si="1818"/>
        <v>5798475.8015897833</v>
      </c>
      <c r="O1962" s="292">
        <f ca="1">(N1962-Assumptions!$C$22)/Assumptions!$C$25</f>
        <v>431.73259713356589</v>
      </c>
      <c r="P1962" s="11"/>
      <c r="Q1962" s="11"/>
      <c r="R1962" s="11"/>
      <c r="S1962" s="11"/>
      <c r="T1962" s="11"/>
    </row>
    <row r="1963" spans="1:20" ht="15.75" customHeight="1" x14ac:dyDescent="0.2">
      <c r="A1963" s="317"/>
      <c r="B1963" s="264"/>
      <c r="C1963" s="264"/>
      <c r="D1963" s="264"/>
      <c r="E1963" s="264"/>
      <c r="F1963" s="264"/>
      <c r="G1963" s="264"/>
      <c r="H1963" s="264"/>
      <c r="I1963" s="286">
        <f t="shared" ca="1" si="1815"/>
        <v>0.10064196367830533</v>
      </c>
      <c r="J1963" s="286">
        <f t="shared" ca="1" si="1816"/>
        <v>0.02</v>
      </c>
      <c r="K1963" s="264">
        <f t="shared" ref="K1963:M1963" ca="1" si="1994">RAND()</f>
        <v>0.72699404922716759</v>
      </c>
      <c r="L1963" s="264">
        <f t="shared" ca="1" si="1994"/>
        <v>0.55108857458024119</v>
      </c>
      <c r="M1963" s="264">
        <f t="shared" ca="1" si="1994"/>
        <v>0.63528928459224865</v>
      </c>
      <c r="N1963" s="287">
        <f t="shared" ca="1" si="1818"/>
        <v>1399278.2058483767</v>
      </c>
      <c r="O1963" s="288">
        <f ca="1">(N1963-Assumptions!$C$22)/Assumptions!$C$25</f>
        <v>103.43426909316244</v>
      </c>
      <c r="P1963" s="11"/>
      <c r="Q1963" s="11"/>
      <c r="R1963" s="11"/>
      <c r="S1963" s="11"/>
      <c r="T1963" s="11"/>
    </row>
    <row r="1964" spans="1:20" ht="15.75" customHeight="1" x14ac:dyDescent="0.2">
      <c r="A1964" s="289"/>
      <c r="B1964" s="270"/>
      <c r="C1964" s="270"/>
      <c r="D1964" s="270"/>
      <c r="E1964" s="270"/>
      <c r="F1964" s="270"/>
      <c r="G1964" s="270"/>
      <c r="H1964" s="270"/>
      <c r="I1964" s="290">
        <f t="shared" ca="1" si="1815"/>
        <v>0.1021578668058112</v>
      </c>
      <c r="J1964" s="290">
        <f t="shared" ca="1" si="1816"/>
        <v>5.36512467189788E-2</v>
      </c>
      <c r="K1964" s="270">
        <f t="shared" ref="K1964:M1964" ca="1" si="1995">RAND()</f>
        <v>0.89069490915142957</v>
      </c>
      <c r="L1964" s="270">
        <f t="shared" ca="1" si="1995"/>
        <v>0.70565792221115331</v>
      </c>
      <c r="M1964" s="270">
        <f t="shared" ca="1" si="1995"/>
        <v>0.81327598523449973</v>
      </c>
      <c r="N1964" s="291">
        <f t="shared" ca="1" si="1818"/>
        <v>4474471.1473088134</v>
      </c>
      <c r="O1964" s="292">
        <f ca="1">(N1964-Assumptions!$C$22)/Assumptions!$C$25</f>
        <v>332.92627964991146</v>
      </c>
      <c r="P1964" s="11"/>
      <c r="Q1964" s="11"/>
      <c r="R1964" s="11"/>
      <c r="S1964" s="11"/>
      <c r="T1964" s="11"/>
    </row>
    <row r="1965" spans="1:20" ht="15.75" customHeight="1" x14ac:dyDescent="0.2">
      <c r="A1965" s="317"/>
      <c r="B1965" s="264"/>
      <c r="C1965" s="264"/>
      <c r="D1965" s="264"/>
      <c r="E1965" s="264"/>
      <c r="F1965" s="264"/>
      <c r="G1965" s="264"/>
      <c r="H1965" s="264"/>
      <c r="I1965" s="286">
        <f t="shared" ca="1" si="1815"/>
        <v>0.10025311206119027</v>
      </c>
      <c r="J1965" s="286">
        <f t="shared" ca="1" si="1816"/>
        <v>4.0440089108020646E-2</v>
      </c>
      <c r="K1965" s="264">
        <f t="shared" ref="K1965:M1965" ca="1" si="1996">RAND()</f>
        <v>0.40830140543297544</v>
      </c>
      <c r="L1965" s="264">
        <f t="shared" ca="1" si="1996"/>
        <v>0.60754265651050321</v>
      </c>
      <c r="M1965" s="264">
        <f t="shared" ca="1" si="1996"/>
        <v>0.7439794853919629</v>
      </c>
      <c r="N1965" s="287">
        <f t="shared" ca="1" si="1818"/>
        <v>1886554.7447788608</v>
      </c>
      <c r="O1965" s="288">
        <f ca="1">(N1965-Assumptions!$C$22)/Assumptions!$C$25</f>
        <v>139.7981899088702</v>
      </c>
      <c r="P1965" s="11"/>
      <c r="Q1965" s="11"/>
      <c r="R1965" s="11"/>
      <c r="S1965" s="11"/>
      <c r="T1965" s="11"/>
    </row>
    <row r="1966" spans="1:20" ht="15.75" customHeight="1" x14ac:dyDescent="0.2">
      <c r="A1966" s="289"/>
      <c r="B1966" s="270"/>
      <c r="C1966" s="270"/>
      <c r="D1966" s="270"/>
      <c r="E1966" s="270"/>
      <c r="F1966" s="270"/>
      <c r="G1966" s="270"/>
      <c r="H1966" s="270"/>
      <c r="I1966" s="290">
        <f t="shared" ca="1" si="1815"/>
        <v>8.6120142758690607E-2</v>
      </c>
      <c r="J1966" s="290">
        <f t="shared" ca="1" si="1816"/>
        <v>3.58049656729812E-2</v>
      </c>
      <c r="K1966" s="270">
        <f t="shared" ref="K1966:M1966" ca="1" si="1997">RAND()</f>
        <v>0.1779124466217521</v>
      </c>
      <c r="L1966" s="270">
        <f t="shared" ca="1" si="1997"/>
        <v>0.53840782249460961</v>
      </c>
      <c r="M1966" s="270">
        <f t="shared" ca="1" si="1997"/>
        <v>0.35264372188010829</v>
      </c>
      <c r="N1966" s="291">
        <f t="shared" ca="1" si="1818"/>
        <v>772094.42484532436</v>
      </c>
      <c r="O1966" s="292">
        <f ca="1">(N1966-Assumptions!$C$22)/Assumptions!$C$25</f>
        <v>56.629509316815252</v>
      </c>
      <c r="P1966" s="11"/>
      <c r="Q1966" s="11"/>
      <c r="R1966" s="11"/>
      <c r="S1966" s="11"/>
      <c r="T1966" s="11"/>
    </row>
    <row r="1967" spans="1:20" ht="15.75" customHeight="1" x14ac:dyDescent="0.2">
      <c r="A1967" s="317"/>
      <c r="B1967" s="264"/>
      <c r="C1967" s="264"/>
      <c r="D1967" s="264"/>
      <c r="E1967" s="264"/>
      <c r="F1967" s="264"/>
      <c r="G1967" s="264"/>
      <c r="H1967" s="264"/>
      <c r="I1967" s="286">
        <f t="shared" ca="1" si="1815"/>
        <v>0.10267407199283127</v>
      </c>
      <c r="J1967" s="286">
        <f t="shared" ca="1" si="1816"/>
        <v>5.5E-2</v>
      </c>
      <c r="K1967" s="264">
        <f t="shared" ref="K1967:M1967" ca="1" si="1998">RAND()</f>
        <v>0.89323055341964563</v>
      </c>
      <c r="L1967" s="264">
        <f t="shared" ca="1" si="1998"/>
        <v>0.68299928461771642</v>
      </c>
      <c r="M1967" s="264">
        <f t="shared" ca="1" si="1998"/>
        <v>0.35271887990545725</v>
      </c>
      <c r="N1967" s="287">
        <f t="shared" ca="1" si="1818"/>
        <v>4527022.5561987758</v>
      </c>
      <c r="O1967" s="288">
        <f ca="1">(N1967-Assumptions!$C$22)/Assumptions!$C$25</f>
        <v>336.84802658199817</v>
      </c>
      <c r="P1967" s="11"/>
      <c r="Q1967" s="11"/>
      <c r="R1967" s="11"/>
      <c r="S1967" s="11"/>
      <c r="T1967" s="11"/>
    </row>
    <row r="1968" spans="1:20" ht="15.75" customHeight="1" x14ac:dyDescent="0.2">
      <c r="A1968" s="289"/>
      <c r="B1968" s="270"/>
      <c r="C1968" s="270"/>
      <c r="D1968" s="270"/>
      <c r="E1968" s="270"/>
      <c r="F1968" s="270"/>
      <c r="G1968" s="270"/>
      <c r="H1968" s="270"/>
      <c r="I1968" s="290">
        <f t="shared" ca="1" si="1815"/>
        <v>8.2337873679208709E-2</v>
      </c>
      <c r="J1968" s="290">
        <f t="shared" ca="1" si="1816"/>
        <v>3.8494539379779785E-2</v>
      </c>
      <c r="K1968" s="270">
        <f t="shared" ref="K1968:M1968" ca="1" si="1999">RAND()</f>
        <v>0.62685410630712357</v>
      </c>
      <c r="L1968" s="270">
        <f t="shared" ca="1" si="1999"/>
        <v>0.99884627359994671</v>
      </c>
      <c r="M1968" s="270">
        <f t="shared" ca="1" si="1999"/>
        <v>0.13847266583607587</v>
      </c>
      <c r="N1968" s="291">
        <f t="shared" ca="1" si="1818"/>
        <v>3221122.3850221089</v>
      </c>
      <c r="O1968" s="292">
        <f ca="1">(N1968-Assumptions!$C$22)/Assumptions!$C$25</f>
        <v>239.39278992702305</v>
      </c>
      <c r="P1968" s="11"/>
      <c r="Q1968" s="11"/>
      <c r="R1968" s="11"/>
      <c r="S1968" s="11"/>
      <c r="T1968" s="11"/>
    </row>
    <row r="1969" spans="1:20" ht="15.75" customHeight="1" x14ac:dyDescent="0.2">
      <c r="A1969" s="317"/>
      <c r="B1969" s="264"/>
      <c r="C1969" s="264"/>
      <c r="D1969" s="264"/>
      <c r="E1969" s="264"/>
      <c r="F1969" s="264"/>
      <c r="G1969" s="264"/>
      <c r="H1969" s="264"/>
      <c r="I1969" s="286">
        <f t="shared" ca="1" si="1815"/>
        <v>8.6800059587803333E-2</v>
      </c>
      <c r="J1969" s="286">
        <f t="shared" ca="1" si="1816"/>
        <v>3.4456387140755163E-2</v>
      </c>
      <c r="K1969" s="264">
        <f t="shared" ref="K1969:M1969" ca="1" si="2000">RAND()</f>
        <v>0.91274479840578082</v>
      </c>
      <c r="L1969" s="264">
        <f t="shared" ca="1" si="2000"/>
        <v>0.69839199481004388</v>
      </c>
      <c r="M1969" s="264">
        <f t="shared" ca="1" si="2000"/>
        <v>0.26456693264503184</v>
      </c>
      <c r="N1969" s="287">
        <f t="shared" ca="1" si="1818"/>
        <v>4123165.0201028716</v>
      </c>
      <c r="O1969" s="288">
        <f ca="1">(N1969-Assumptions!$C$22)/Assumptions!$C$25</f>
        <v>306.70940448528893</v>
      </c>
      <c r="P1969" s="11"/>
      <c r="Q1969" s="11"/>
      <c r="R1969" s="11"/>
      <c r="S1969" s="11"/>
      <c r="T1969" s="11"/>
    </row>
    <row r="1970" spans="1:20" ht="15.75" customHeight="1" x14ac:dyDescent="0.2">
      <c r="A1970" s="289"/>
      <c r="B1970" s="270"/>
      <c r="C1970" s="270"/>
      <c r="D1970" s="270"/>
      <c r="E1970" s="270"/>
      <c r="F1970" s="270"/>
      <c r="G1970" s="270"/>
      <c r="H1970" s="270"/>
      <c r="I1970" s="290">
        <f t="shared" ca="1" si="1815"/>
        <v>8.9760288813989716E-2</v>
      </c>
      <c r="J1970" s="290">
        <f t="shared" ca="1" si="1816"/>
        <v>5.2506868613705258E-2</v>
      </c>
      <c r="K1970" s="270">
        <f t="shared" ref="K1970:M1970" ca="1" si="2001">RAND()</f>
        <v>2.0051592714377064E-2</v>
      </c>
      <c r="L1970" s="270">
        <f t="shared" ca="1" si="2001"/>
        <v>0.59611996085772612</v>
      </c>
      <c r="M1970" s="270">
        <f t="shared" ca="1" si="2001"/>
        <v>0.93630525118572916</v>
      </c>
      <c r="N1970" s="291">
        <f t="shared" ca="1" si="1818"/>
        <v>1143122.3489783828</v>
      </c>
      <c r="O1970" s="292">
        <f ca="1">(N1970-Assumptions!$C$22)/Assumptions!$C$25</f>
        <v>84.318160371521103</v>
      </c>
      <c r="P1970" s="11"/>
      <c r="Q1970" s="11"/>
      <c r="R1970" s="11"/>
      <c r="S1970" s="11"/>
      <c r="T1970" s="11"/>
    </row>
    <row r="1971" spans="1:20" ht="15.75" customHeight="1" x14ac:dyDescent="0.2">
      <c r="A1971" s="317"/>
      <c r="B1971" s="264"/>
      <c r="C1971" s="264"/>
      <c r="D1971" s="264"/>
      <c r="E1971" s="264"/>
      <c r="F1971" s="264"/>
      <c r="G1971" s="264"/>
      <c r="H1971" s="264"/>
      <c r="I1971" s="286">
        <f t="shared" ca="1" si="1815"/>
        <v>0.10474178027341885</v>
      </c>
      <c r="J1971" s="286">
        <f t="shared" ca="1" si="1816"/>
        <v>2.9180111801758959E-2</v>
      </c>
      <c r="K1971" s="264">
        <f t="shared" ref="K1971:M1971" ca="1" si="2002">RAND()</f>
        <v>0.67403568316875839</v>
      </c>
      <c r="L1971" s="264">
        <f t="shared" ca="1" si="2002"/>
        <v>0.33424330727410001</v>
      </c>
      <c r="M1971" s="264">
        <f t="shared" ca="1" si="2002"/>
        <v>9.194640486616712E-2</v>
      </c>
      <c r="N1971" s="287">
        <f t="shared" ca="1" si="1818"/>
        <v>1477212.8743970653</v>
      </c>
      <c r="O1971" s="288">
        <f ca="1">(N1971-Assumptions!$C$22)/Assumptions!$C$25</f>
        <v>109.25028913410935</v>
      </c>
      <c r="P1971" s="11"/>
      <c r="Q1971" s="11"/>
      <c r="R1971" s="11"/>
      <c r="S1971" s="11"/>
      <c r="T1971" s="11"/>
    </row>
    <row r="1972" spans="1:20" ht="15.75" customHeight="1" x14ac:dyDescent="0.2">
      <c r="A1972" s="289"/>
      <c r="B1972" s="270"/>
      <c r="C1972" s="270"/>
      <c r="D1972" s="270"/>
      <c r="E1972" s="270"/>
      <c r="F1972" s="270"/>
      <c r="G1972" s="270"/>
      <c r="H1972" s="270"/>
      <c r="I1972" s="290">
        <f t="shared" ca="1" si="1815"/>
        <v>7.0603103759439012E-2</v>
      </c>
      <c r="J1972" s="290">
        <f t="shared" ca="1" si="1816"/>
        <v>4.314710021754864E-2</v>
      </c>
      <c r="K1972" s="270">
        <f t="shared" ref="K1972:M1972" ca="1" si="2003">RAND()</f>
        <v>0.48375683077118659</v>
      </c>
      <c r="L1972" s="270">
        <f t="shared" ca="1" si="2003"/>
        <v>0.93599512865330714</v>
      </c>
      <c r="M1972" s="270">
        <f t="shared" ca="1" si="2003"/>
        <v>0.10122161142618002</v>
      </c>
      <c r="N1972" s="291">
        <f t="shared" ca="1" si="1818"/>
        <v>5143674.5093082357</v>
      </c>
      <c r="O1972" s="292">
        <f ca="1">(N1972-Assumptions!$C$22)/Assumptions!$C$25</f>
        <v>382.8668290528534</v>
      </c>
      <c r="P1972" s="11"/>
      <c r="Q1972" s="11"/>
      <c r="R1972" s="11"/>
      <c r="S1972" s="11"/>
      <c r="T1972" s="11"/>
    </row>
    <row r="1973" spans="1:20" ht="15.75" customHeight="1" x14ac:dyDescent="0.2">
      <c r="A1973" s="317"/>
      <c r="B1973" s="264"/>
      <c r="C1973" s="264"/>
      <c r="D1973" s="264"/>
      <c r="E1973" s="264"/>
      <c r="F1973" s="264"/>
      <c r="G1973" s="264"/>
      <c r="H1973" s="264"/>
      <c r="I1973" s="286">
        <f t="shared" ca="1" si="1815"/>
        <v>7.421693365815471E-2</v>
      </c>
      <c r="J1973" s="286">
        <f t="shared" ca="1" si="1816"/>
        <v>3.7136710689080712E-2</v>
      </c>
      <c r="K1973" s="264">
        <f t="shared" ref="K1973:M1973" ca="1" si="2004">RAND()</f>
        <v>0.5505679167184927</v>
      </c>
      <c r="L1973" s="264">
        <f t="shared" ca="1" si="2004"/>
        <v>0.23065930269655577</v>
      </c>
      <c r="M1973" s="264">
        <f t="shared" ca="1" si="2004"/>
        <v>0.43274053309278226</v>
      </c>
      <c r="N1973" s="287">
        <f t="shared" ca="1" si="1818"/>
        <v>2402734.1166053796</v>
      </c>
      <c r="O1973" s="288">
        <f ca="1">(N1973-Assumptions!$C$22)/Assumptions!$C$25</f>
        <v>178.31903855264028</v>
      </c>
      <c r="P1973" s="11"/>
      <c r="Q1973" s="11"/>
      <c r="R1973" s="11"/>
      <c r="S1973" s="11"/>
      <c r="T1973" s="11"/>
    </row>
    <row r="1974" spans="1:20" ht="15.75" customHeight="1" x14ac:dyDescent="0.2">
      <c r="A1974" s="289"/>
      <c r="B1974" s="270"/>
      <c r="C1974" s="270"/>
      <c r="D1974" s="270"/>
      <c r="E1974" s="270"/>
      <c r="F1974" s="270"/>
      <c r="G1974" s="270"/>
      <c r="H1974" s="270"/>
      <c r="I1974" s="290">
        <f t="shared" ca="1" si="1815"/>
        <v>6.723851666173665E-2</v>
      </c>
      <c r="J1974" s="290">
        <f t="shared" ca="1" si="1816"/>
        <v>2.616814248088923E-2</v>
      </c>
      <c r="K1974" s="270">
        <f t="shared" ref="K1974:M1974" ca="1" si="2005">RAND()</f>
        <v>0.47673674584649983</v>
      </c>
      <c r="L1974" s="270">
        <f t="shared" ca="1" si="2005"/>
        <v>0.20324884857770398</v>
      </c>
      <c r="M1974" s="270">
        <f t="shared" ca="1" si="2005"/>
        <v>0.23911289778601064</v>
      </c>
      <c r="N1974" s="291">
        <f t="shared" ca="1" si="1818"/>
        <v>2169298.8816419449</v>
      </c>
      <c r="O1974" s="292">
        <f ca="1">(N1974-Assumptions!$C$22)/Assumptions!$C$25</f>
        <v>160.89849862999588</v>
      </c>
      <c r="P1974" s="11"/>
      <c r="Q1974" s="11"/>
      <c r="R1974" s="11"/>
      <c r="S1974" s="11"/>
      <c r="T1974" s="11"/>
    </row>
    <row r="1975" spans="1:20" ht="15.75" customHeight="1" x14ac:dyDescent="0.2">
      <c r="A1975" s="317"/>
      <c r="B1975" s="264"/>
      <c r="C1975" s="264"/>
      <c r="D1975" s="264"/>
      <c r="E1975" s="264"/>
      <c r="F1975" s="264"/>
      <c r="G1975" s="264"/>
      <c r="H1975" s="264"/>
      <c r="I1975" s="286">
        <f t="shared" ca="1" si="1815"/>
        <v>8.5462657901038949E-2</v>
      </c>
      <c r="J1975" s="286">
        <f t="shared" ca="1" si="1816"/>
        <v>2.9925448381359965E-2</v>
      </c>
      <c r="K1975" s="264">
        <f t="shared" ref="K1975:M1975" ca="1" si="2006">RAND()</f>
        <v>0.33930353481547937</v>
      </c>
      <c r="L1975" s="264">
        <f t="shared" ca="1" si="2006"/>
        <v>0.61263926373779565</v>
      </c>
      <c r="M1975" s="264">
        <f t="shared" ca="1" si="2006"/>
        <v>0.13705917111594146</v>
      </c>
      <c r="N1975" s="287">
        <f t="shared" ca="1" si="1818"/>
        <v>2009835.755930576</v>
      </c>
      <c r="O1975" s="288">
        <f ca="1">(N1975-Assumptions!$C$22)/Assumptions!$C$25</f>
        <v>148.99826536795342</v>
      </c>
      <c r="P1975" s="11"/>
      <c r="Q1975" s="11"/>
      <c r="R1975" s="11"/>
      <c r="S1975" s="11"/>
      <c r="T1975" s="11"/>
    </row>
    <row r="1976" spans="1:20" ht="15.75" customHeight="1" x14ac:dyDescent="0.2">
      <c r="A1976" s="289"/>
      <c r="B1976" s="270"/>
      <c r="C1976" s="270"/>
      <c r="D1976" s="270"/>
      <c r="E1976" s="270"/>
      <c r="F1976" s="270"/>
      <c r="G1976" s="270"/>
      <c r="H1976" s="270"/>
      <c r="I1976" s="290">
        <f t="shared" ca="1" si="1815"/>
        <v>7.4011741287283245E-2</v>
      </c>
      <c r="J1976" s="290">
        <f t="shared" ca="1" si="1816"/>
        <v>3.9973731772473702E-2</v>
      </c>
      <c r="K1976" s="270">
        <f t="shared" ref="K1976:M1976" ca="1" si="2007">RAND()</f>
        <v>0.72747160685508971</v>
      </c>
      <c r="L1976" s="270">
        <f t="shared" ca="1" si="2007"/>
        <v>5.474862963210203E-3</v>
      </c>
      <c r="M1976" s="270">
        <f t="shared" ca="1" si="2007"/>
        <v>0.47351775211612135</v>
      </c>
      <c r="N1976" s="291">
        <f t="shared" ca="1" si="1818"/>
        <v>2617483.162179762</v>
      </c>
      <c r="O1976" s="292">
        <f ca="1">(N1976-Assumptions!$C$22)/Assumptions!$C$25</f>
        <v>194.34508672983299</v>
      </c>
      <c r="P1976" s="11"/>
      <c r="Q1976" s="11"/>
      <c r="R1976" s="11"/>
      <c r="S1976" s="11"/>
      <c r="T1976" s="11"/>
    </row>
    <row r="1977" spans="1:20" ht="15.75" customHeight="1" x14ac:dyDescent="0.2">
      <c r="A1977" s="317"/>
      <c r="B1977" s="264"/>
      <c r="C1977" s="264"/>
      <c r="D1977" s="264"/>
      <c r="E1977" s="264"/>
      <c r="F1977" s="264"/>
      <c r="G1977" s="264"/>
      <c r="H1977" s="264"/>
      <c r="I1977" s="286">
        <f t="shared" ca="1" si="1815"/>
        <v>7.3049199019221481E-2</v>
      </c>
      <c r="J1977" s="286">
        <f t="shared" ca="1" si="1816"/>
        <v>4.6745110116322187E-2</v>
      </c>
      <c r="K1977" s="264">
        <f t="shared" ref="K1977:M1977" ca="1" si="2008">RAND()</f>
        <v>0.63142645147819498</v>
      </c>
      <c r="L1977" s="264">
        <f t="shared" ca="1" si="2008"/>
        <v>0.9544413324791331</v>
      </c>
      <c r="M1977" s="264">
        <f t="shared" ca="1" si="2008"/>
        <v>4.4727398285262621E-2</v>
      </c>
      <c r="N1977" s="287">
        <f t="shared" ca="1" si="1818"/>
        <v>5368927.4723494425</v>
      </c>
      <c r="O1977" s="288">
        <f ca="1">(N1977-Assumptions!$C$22)/Assumptions!$C$25</f>
        <v>399.67675166786887</v>
      </c>
      <c r="P1977" s="11"/>
      <c r="Q1977" s="11"/>
      <c r="R1977" s="11"/>
      <c r="S1977" s="11"/>
      <c r="T1977" s="11"/>
    </row>
    <row r="1978" spans="1:20" ht="15.75" customHeight="1" x14ac:dyDescent="0.2">
      <c r="A1978" s="289"/>
      <c r="B1978" s="270"/>
      <c r="C1978" s="270"/>
      <c r="D1978" s="270"/>
      <c r="E1978" s="270"/>
      <c r="F1978" s="270"/>
      <c r="G1978" s="270"/>
      <c r="H1978" s="270"/>
      <c r="I1978" s="290">
        <f t="shared" ca="1" si="1815"/>
        <v>0.1049370244156016</v>
      </c>
      <c r="J1978" s="290">
        <f t="shared" ca="1" si="1816"/>
        <v>5.5E-2</v>
      </c>
      <c r="K1978" s="270">
        <f t="shared" ref="K1978:M1978" ca="1" si="2009">RAND()</f>
        <v>0.51088491198449704</v>
      </c>
      <c r="L1978" s="270">
        <f t="shared" ca="1" si="2009"/>
        <v>0.77625980658683658</v>
      </c>
      <c r="M1978" s="270">
        <f t="shared" ca="1" si="2009"/>
        <v>0.62227169921941083</v>
      </c>
      <c r="N1978" s="291">
        <f t="shared" ca="1" si="1818"/>
        <v>2259656.9093254739</v>
      </c>
      <c r="O1978" s="292">
        <f ca="1">(N1978-Assumptions!$C$22)/Assumptions!$C$25</f>
        <v>167.64163502428909</v>
      </c>
      <c r="P1978" s="11"/>
      <c r="Q1978" s="11"/>
      <c r="R1978" s="11"/>
      <c r="S1978" s="11"/>
      <c r="T1978" s="11"/>
    </row>
    <row r="1979" spans="1:20" ht="15.75" customHeight="1" x14ac:dyDescent="0.2">
      <c r="A1979" s="317"/>
      <c r="B1979" s="264"/>
      <c r="C1979" s="264"/>
      <c r="D1979" s="264"/>
      <c r="E1979" s="264"/>
      <c r="F1979" s="264"/>
      <c r="G1979" s="264"/>
      <c r="H1979" s="264"/>
      <c r="I1979" s="286">
        <f t="shared" ca="1" si="1815"/>
        <v>8.3285491209781279E-2</v>
      </c>
      <c r="J1979" s="286">
        <f t="shared" ca="1" si="1816"/>
        <v>4.3605372683487242E-2</v>
      </c>
      <c r="K1979" s="264">
        <f t="shared" ref="K1979:M1979" ca="1" si="2010">RAND()</f>
        <v>0.5820842820367591</v>
      </c>
      <c r="L1979" s="264">
        <f t="shared" ca="1" si="2010"/>
        <v>0.12693384655884643</v>
      </c>
      <c r="M1979" s="264">
        <f t="shared" ca="1" si="2010"/>
        <v>0.41664885130728235</v>
      </c>
      <c r="N1979" s="287">
        <f t="shared" ca="1" si="1818"/>
        <v>2245303.6958569167</v>
      </c>
      <c r="O1979" s="288">
        <f ca="1">(N1979-Assumptions!$C$22)/Assumptions!$C$25</f>
        <v>166.57049969081467</v>
      </c>
      <c r="P1979" s="11"/>
      <c r="Q1979" s="11"/>
      <c r="R1979" s="11"/>
      <c r="S1979" s="11"/>
      <c r="T1979" s="11"/>
    </row>
    <row r="1980" spans="1:20" ht="15.75" customHeight="1" x14ac:dyDescent="0.2">
      <c r="A1980" s="289"/>
      <c r="B1980" s="270"/>
      <c r="C1980" s="270"/>
      <c r="D1980" s="270"/>
      <c r="E1980" s="270"/>
      <c r="F1980" s="270"/>
      <c r="G1980" s="270"/>
      <c r="H1980" s="270"/>
      <c r="I1980" s="290">
        <f t="shared" ca="1" si="1815"/>
        <v>6.5161900877151568E-2</v>
      </c>
      <c r="J1980" s="290">
        <f t="shared" ca="1" si="1816"/>
        <v>3.3182750107964586E-2</v>
      </c>
      <c r="K1980" s="270">
        <f t="shared" ref="K1980:M1980" ca="1" si="2011">RAND()</f>
        <v>0.47695964755516851</v>
      </c>
      <c r="L1980" s="270">
        <f t="shared" ca="1" si="2011"/>
        <v>0.45459489741581038</v>
      </c>
      <c r="M1980" s="270">
        <f t="shared" ca="1" si="2011"/>
        <v>0.71963225041195544</v>
      </c>
      <c r="N1980" s="291">
        <f t="shared" ca="1" si="1818"/>
        <v>3528565.9418008938</v>
      </c>
      <c r="O1980" s="292">
        <f ca="1">(N1980-Assumptions!$C$22)/Assumptions!$C$25</f>
        <v>262.33633894036518</v>
      </c>
      <c r="P1980" s="11"/>
      <c r="Q1980" s="11"/>
      <c r="R1980" s="11"/>
      <c r="S1980" s="11"/>
      <c r="T1980" s="11"/>
    </row>
    <row r="1981" spans="1:20" ht="15.75" customHeight="1" x14ac:dyDescent="0.2">
      <c r="A1981" s="317"/>
      <c r="B1981" s="264"/>
      <c r="C1981" s="264"/>
      <c r="D1981" s="264"/>
      <c r="E1981" s="264"/>
      <c r="F1981" s="264"/>
      <c r="G1981" s="264"/>
      <c r="H1981" s="264"/>
      <c r="I1981" s="286">
        <f t="shared" ca="1" si="1815"/>
        <v>9.4108627949427953E-2</v>
      </c>
      <c r="J1981" s="286">
        <f t="shared" ca="1" si="1816"/>
        <v>2.5071338781130784E-2</v>
      </c>
      <c r="K1981" s="264">
        <f t="shared" ref="K1981:M1981" ca="1" si="2012">RAND()</f>
        <v>0.86944580562427465</v>
      </c>
      <c r="L1981" s="264">
        <f t="shared" ca="1" si="2012"/>
        <v>0.75404338040437446</v>
      </c>
      <c r="M1981" s="264">
        <f t="shared" ca="1" si="2012"/>
        <v>0.82327485655612609</v>
      </c>
      <c r="N1981" s="287">
        <f t="shared" ca="1" si="1818"/>
        <v>3143829.5832112418</v>
      </c>
      <c r="O1981" s="288">
        <f ca="1">(N1981-Assumptions!$C$22)/Assumptions!$C$25</f>
        <v>233.62467038889864</v>
      </c>
      <c r="P1981" s="11"/>
      <c r="Q1981" s="11"/>
      <c r="R1981" s="11"/>
      <c r="S1981" s="11"/>
      <c r="T1981" s="11"/>
    </row>
    <row r="1982" spans="1:20" ht="15.75" customHeight="1" x14ac:dyDescent="0.2">
      <c r="A1982" s="289"/>
      <c r="B1982" s="270"/>
      <c r="C1982" s="270"/>
      <c r="D1982" s="270"/>
      <c r="E1982" s="270"/>
      <c r="F1982" s="270"/>
      <c r="G1982" s="270"/>
      <c r="H1982" s="270"/>
      <c r="I1982" s="290">
        <f t="shared" ca="1" si="1815"/>
        <v>8.1327600177433096E-2</v>
      </c>
      <c r="J1982" s="290">
        <f t="shared" ca="1" si="1816"/>
        <v>4.5906450538022878E-2</v>
      </c>
      <c r="K1982" s="270">
        <f t="shared" ref="K1982:M1982" ca="1" si="2013">RAND()</f>
        <v>0.2989896722321127</v>
      </c>
      <c r="L1982" s="270">
        <f t="shared" ca="1" si="2013"/>
        <v>0.55679005868798526</v>
      </c>
      <c r="M1982" s="270">
        <f t="shared" ca="1" si="2013"/>
        <v>0.77015399147900276</v>
      </c>
      <c r="N1982" s="291">
        <f t="shared" ca="1" si="1818"/>
        <v>3185682.6613645712</v>
      </c>
      <c r="O1982" s="292">
        <f ca="1">(N1982-Assumptions!$C$22)/Assumptions!$C$25</f>
        <v>236.74803443019189</v>
      </c>
      <c r="P1982" s="11"/>
      <c r="Q1982" s="11"/>
      <c r="R1982" s="11"/>
      <c r="S1982" s="11"/>
      <c r="T1982" s="11"/>
    </row>
    <row r="1983" spans="1:20" ht="15.75" customHeight="1" x14ac:dyDescent="0.2">
      <c r="A1983" s="317"/>
      <c r="B1983" s="264"/>
      <c r="C1983" s="264"/>
      <c r="D1983" s="264"/>
      <c r="E1983" s="264"/>
      <c r="F1983" s="264"/>
      <c r="G1983" s="264"/>
      <c r="H1983" s="264"/>
      <c r="I1983" s="286">
        <f t="shared" ca="1" si="1815"/>
        <v>0.10093090582761202</v>
      </c>
      <c r="J1983" s="286">
        <f t="shared" ca="1" si="1816"/>
        <v>2.8010900447721684E-2</v>
      </c>
      <c r="K1983" s="264">
        <f t="shared" ref="K1983:M1983" ca="1" si="2014">RAND()</f>
        <v>0.31437334577861409</v>
      </c>
      <c r="L1983" s="264">
        <f t="shared" ca="1" si="2014"/>
        <v>0.79066524223647616</v>
      </c>
      <c r="M1983" s="264">
        <f t="shared" ca="1" si="2014"/>
        <v>0.42915015003507095</v>
      </c>
      <c r="N1983" s="287">
        <f t="shared" ca="1" si="1818"/>
        <v>1530727.663770047</v>
      </c>
      <c r="O1983" s="288">
        <f ca="1">(N1983-Assumptions!$C$22)/Assumptions!$C$25</f>
        <v>113.24393013209306</v>
      </c>
      <c r="P1983" s="11"/>
      <c r="Q1983" s="11"/>
      <c r="R1983" s="11"/>
      <c r="S1983" s="11"/>
      <c r="T1983" s="11"/>
    </row>
    <row r="1984" spans="1:20" ht="15.75" customHeight="1" x14ac:dyDescent="0.2">
      <c r="A1984" s="289"/>
      <c r="B1984" s="270"/>
      <c r="C1984" s="270"/>
      <c r="D1984" s="270"/>
      <c r="E1984" s="270"/>
      <c r="F1984" s="270"/>
      <c r="G1984" s="270"/>
      <c r="H1984" s="270"/>
      <c r="I1984" s="290">
        <f t="shared" ca="1" si="1815"/>
        <v>9.5445495373136402E-2</v>
      </c>
      <c r="J1984" s="290">
        <f t="shared" ca="1" si="1816"/>
        <v>3.8047963391749748E-2</v>
      </c>
      <c r="K1984" s="270">
        <f t="shared" ref="K1984:M1984" ca="1" si="2015">RAND()</f>
        <v>0.994961145316412</v>
      </c>
      <c r="L1984" s="270">
        <f t="shared" ca="1" si="2015"/>
        <v>0.25959152389111162</v>
      </c>
      <c r="M1984" s="270">
        <f t="shared" ca="1" si="2015"/>
        <v>0.82992567506333081</v>
      </c>
      <c r="N1984" s="291">
        <f t="shared" ca="1" si="1818"/>
        <v>3388903.8887064038</v>
      </c>
      <c r="O1984" s="292">
        <f ca="1">(N1984-Assumptions!$C$22)/Assumptions!$C$25</f>
        <v>251.91379766465701</v>
      </c>
      <c r="P1984" s="11"/>
      <c r="Q1984" s="11"/>
      <c r="R1984" s="11"/>
      <c r="S1984" s="11"/>
      <c r="T1984" s="11"/>
    </row>
    <row r="1985" spans="1:20" ht="15.75" customHeight="1" x14ac:dyDescent="0.2">
      <c r="A1985" s="317"/>
      <c r="B1985" s="264"/>
      <c r="C1985" s="264"/>
      <c r="D1985" s="264"/>
      <c r="E1985" s="264"/>
      <c r="F1985" s="264"/>
      <c r="G1985" s="264"/>
      <c r="H1985" s="264"/>
      <c r="I1985" s="286">
        <f t="shared" ca="1" si="1815"/>
        <v>0.10949818764010288</v>
      </c>
      <c r="J1985" s="286">
        <f t="shared" ca="1" si="1816"/>
        <v>2.7921420881711637E-2</v>
      </c>
      <c r="K1985" s="264">
        <f t="shared" ref="K1985:M1985" ca="1" si="2016">RAND()</f>
        <v>0.49818512470547704</v>
      </c>
      <c r="L1985" s="264">
        <f t="shared" ca="1" si="2016"/>
        <v>3.9971669074030491E-2</v>
      </c>
      <c r="M1985" s="264">
        <f t="shared" ca="1" si="2016"/>
        <v>0.96251869132943357</v>
      </c>
      <c r="N1985" s="287">
        <f t="shared" ca="1" si="1818"/>
        <v>1137959.6172022356</v>
      </c>
      <c r="O1985" s="288">
        <f ca="1">(N1985-Assumptions!$C$22)/Assumptions!$C$25</f>
        <v>83.932881880763858</v>
      </c>
      <c r="P1985" s="11"/>
      <c r="Q1985" s="11"/>
      <c r="R1985" s="11"/>
      <c r="S1985" s="11"/>
      <c r="T1985" s="11"/>
    </row>
    <row r="1986" spans="1:20" ht="15.75" customHeight="1" x14ac:dyDescent="0.2">
      <c r="A1986" s="289"/>
      <c r="B1986" s="270"/>
      <c r="C1986" s="270"/>
      <c r="D1986" s="270"/>
      <c r="E1986" s="270"/>
      <c r="F1986" s="270"/>
      <c r="G1986" s="270"/>
      <c r="H1986" s="270"/>
      <c r="I1986" s="290">
        <f t="shared" ca="1" si="1815"/>
        <v>0.10722287530264005</v>
      </c>
      <c r="J1986" s="290">
        <f t="shared" ca="1" si="1816"/>
        <v>2.3714576276336941E-2</v>
      </c>
      <c r="K1986" s="270">
        <f t="shared" ref="K1986:M1986" ca="1" si="2017">RAND()</f>
        <v>0.75252321990803595</v>
      </c>
      <c r="L1986" s="270">
        <f t="shared" ca="1" si="2017"/>
        <v>2.3871207081339274E-2</v>
      </c>
      <c r="M1986" s="270">
        <f t="shared" ca="1" si="2017"/>
        <v>0.34463131788421264</v>
      </c>
      <c r="N1986" s="291">
        <f t="shared" ca="1" si="1818"/>
        <v>1066886.9779166027</v>
      </c>
      <c r="O1986" s="292">
        <f ca="1">(N1986-Assumptions!$C$22)/Assumptions!$C$25</f>
        <v>78.628953575865879</v>
      </c>
      <c r="P1986" s="11"/>
      <c r="Q1986" s="11"/>
      <c r="R1986" s="11"/>
      <c r="S1986" s="11"/>
      <c r="T1986" s="11"/>
    </row>
    <row r="1987" spans="1:20" ht="15.75" customHeight="1" x14ac:dyDescent="0.2">
      <c r="A1987" s="317"/>
      <c r="B1987" s="264"/>
      <c r="C1987" s="264"/>
      <c r="D1987" s="264"/>
      <c r="E1987" s="264"/>
      <c r="F1987" s="264"/>
      <c r="G1987" s="264"/>
      <c r="H1987" s="264"/>
      <c r="I1987" s="286">
        <f t="shared" ca="1" si="1815"/>
        <v>6.6086391173238015E-2</v>
      </c>
      <c r="J1987" s="286">
        <f t="shared" ca="1" si="1816"/>
        <v>2.2524697643998053E-2</v>
      </c>
      <c r="K1987" s="264">
        <f t="shared" ref="K1987:M1987" ca="1" si="2018">RAND()</f>
        <v>0.27887517881456247</v>
      </c>
      <c r="L1987" s="264">
        <f t="shared" ca="1" si="2018"/>
        <v>0.43788365070795998</v>
      </c>
      <c r="M1987" s="264">
        <f t="shared" ca="1" si="2018"/>
        <v>0.22651105292051055</v>
      </c>
      <c r="N1987" s="287">
        <f t="shared" ca="1" si="1818"/>
        <v>2562358.3574026008</v>
      </c>
      <c r="O1987" s="288">
        <f ca="1">(N1987-Assumptions!$C$22)/Assumptions!$C$25</f>
        <v>190.23129532855231</v>
      </c>
      <c r="P1987" s="11"/>
      <c r="Q1987" s="11"/>
      <c r="R1987" s="11"/>
      <c r="S1987" s="11"/>
      <c r="T1987" s="11"/>
    </row>
    <row r="1988" spans="1:20" ht="15.75" customHeight="1" x14ac:dyDescent="0.2">
      <c r="A1988" s="289"/>
      <c r="B1988" s="270"/>
      <c r="C1988" s="270"/>
      <c r="D1988" s="270"/>
      <c r="E1988" s="270"/>
      <c r="F1988" s="270"/>
      <c r="G1988" s="270"/>
      <c r="H1988" s="270"/>
      <c r="I1988" s="290">
        <f t="shared" ca="1" si="1815"/>
        <v>7.9402725109145922E-2</v>
      </c>
      <c r="J1988" s="290">
        <f t="shared" ca="1" si="1816"/>
        <v>3.325517657274274E-2</v>
      </c>
      <c r="K1988" s="270">
        <f t="shared" ref="K1988:M1988" ca="1" si="2019">RAND()</f>
        <v>0.9174843312201072</v>
      </c>
      <c r="L1988" s="270">
        <f t="shared" ca="1" si="2019"/>
        <v>9.45973586417026E-3</v>
      </c>
      <c r="M1988" s="270">
        <f t="shared" ca="1" si="2019"/>
        <v>6.7715311944820389E-3</v>
      </c>
      <c r="N1988" s="291">
        <f t="shared" ca="1" si="1818"/>
        <v>4188626.5400811452</v>
      </c>
      <c r="O1988" s="292">
        <f ca="1">(N1988-Assumptions!$C$22)/Assumptions!$C$25</f>
        <v>311.59459254336906</v>
      </c>
      <c r="P1988" s="11"/>
      <c r="Q1988" s="11"/>
      <c r="R1988" s="11"/>
      <c r="S1988" s="11"/>
      <c r="T1988" s="11"/>
    </row>
    <row r="1989" spans="1:20" ht="15.75" customHeight="1" x14ac:dyDescent="0.2">
      <c r="A1989" s="317"/>
      <c r="B1989" s="264"/>
      <c r="C1989" s="264"/>
      <c r="D1989" s="264"/>
      <c r="E1989" s="264"/>
      <c r="F1989" s="264"/>
      <c r="G1989" s="264"/>
      <c r="H1989" s="264"/>
      <c r="I1989" s="286">
        <f t="shared" ca="1" si="1815"/>
        <v>0.10144992941884444</v>
      </c>
      <c r="J1989" s="286">
        <f t="shared" ca="1" si="1816"/>
        <v>4.5193942321244657E-2</v>
      </c>
      <c r="K1989" s="264">
        <f t="shared" ref="K1989:M1989" ca="1" si="2020">RAND()</f>
        <v>0.64551035222031206</v>
      </c>
      <c r="L1989" s="264">
        <f t="shared" ca="1" si="2020"/>
        <v>0.14594696795767248</v>
      </c>
      <c r="M1989" s="264">
        <f t="shared" ca="1" si="2020"/>
        <v>0.81446399332274622</v>
      </c>
      <c r="N1989" s="287">
        <f t="shared" ca="1" si="1818"/>
        <v>1605407.6057193934</v>
      </c>
      <c r="O1989" s="288">
        <f ca="1">(N1989-Assumptions!$C$22)/Assumptions!$C$25</f>
        <v>118.81706012831293</v>
      </c>
      <c r="P1989" s="11"/>
      <c r="Q1989" s="11"/>
      <c r="R1989" s="11"/>
      <c r="S1989" s="11"/>
      <c r="T1989" s="11"/>
    </row>
    <row r="1990" spans="1:20" ht="15.75" customHeight="1" x14ac:dyDescent="0.2">
      <c r="A1990" s="289"/>
      <c r="B1990" s="270"/>
      <c r="C1990" s="270"/>
      <c r="D1990" s="270"/>
      <c r="E1990" s="270"/>
      <c r="F1990" s="270"/>
      <c r="G1990" s="270"/>
      <c r="H1990" s="270"/>
      <c r="I1990" s="290">
        <f t="shared" ca="1" si="1815"/>
        <v>6.1205753182797966E-2</v>
      </c>
      <c r="J1990" s="290">
        <f t="shared" ca="1" si="1816"/>
        <v>5.394413114762675E-2</v>
      </c>
      <c r="K1990" s="270">
        <f t="shared" ref="K1990:M1990" ca="1" si="2021">RAND()</f>
        <v>0.51186852636542801</v>
      </c>
      <c r="L1990" s="270">
        <f t="shared" ca="1" si="2021"/>
        <v>0.72658688485205625</v>
      </c>
      <c r="M1990" s="270">
        <f t="shared" ca="1" si="2021"/>
        <v>0.48928159875827582</v>
      </c>
      <c r="N1990" s="291">
        <f t="shared" ca="1" si="1818"/>
        <v>4464826.7790903514</v>
      </c>
      <c r="O1990" s="292">
        <f ca="1">(N1990-Assumptions!$C$22)/Assumptions!$C$25</f>
        <v>332.20655067838442</v>
      </c>
      <c r="P1990" s="11"/>
      <c r="Q1990" s="11"/>
      <c r="R1990" s="11"/>
      <c r="S1990" s="11"/>
      <c r="T1990" s="11"/>
    </row>
    <row r="1991" spans="1:20" ht="15.75" customHeight="1" x14ac:dyDescent="0.2">
      <c r="A1991" s="317"/>
      <c r="B1991" s="264"/>
      <c r="C1991" s="264"/>
      <c r="D1991" s="264"/>
      <c r="E1991" s="264"/>
      <c r="F1991" s="264"/>
      <c r="G1991" s="264"/>
      <c r="H1991" s="264"/>
      <c r="I1991" s="286">
        <f t="shared" ca="1" si="1815"/>
        <v>8.024516987015845E-2</v>
      </c>
      <c r="J1991" s="286">
        <f t="shared" ca="1" si="1816"/>
        <v>3.5564154107406744E-2</v>
      </c>
      <c r="K1991" s="264">
        <f t="shared" ref="K1991:M1991" ca="1" si="2022">RAND()</f>
        <v>7.1833079666898114E-2</v>
      </c>
      <c r="L1991" s="264">
        <f t="shared" ca="1" si="2022"/>
        <v>0.69615399889721619</v>
      </c>
      <c r="M1991" s="264">
        <f t="shared" ca="1" si="2022"/>
        <v>0.64156369375661682</v>
      </c>
      <c r="N1991" s="287">
        <f t="shared" ca="1" si="1818"/>
        <v>896755.36250888673</v>
      </c>
      <c r="O1991" s="288">
        <f ca="1">(N1991-Assumptions!$C$22)/Assumptions!$C$25</f>
        <v>65.93256436633483</v>
      </c>
      <c r="P1991" s="11"/>
      <c r="Q1991" s="11"/>
      <c r="R1991" s="11"/>
      <c r="S1991" s="11"/>
      <c r="T1991" s="11"/>
    </row>
    <row r="1992" spans="1:20" ht="15.75" customHeight="1" x14ac:dyDescent="0.2">
      <c r="A1992" s="289"/>
      <c r="B1992" s="270"/>
      <c r="C1992" s="270"/>
      <c r="D1992" s="270"/>
      <c r="E1992" s="270"/>
      <c r="F1992" s="270"/>
      <c r="G1992" s="270"/>
      <c r="H1992" s="270"/>
      <c r="I1992" s="290">
        <f t="shared" ca="1" si="1815"/>
        <v>0.06</v>
      </c>
      <c r="J1992" s="290">
        <f t="shared" ca="1" si="1816"/>
        <v>4.0181302845156454E-2</v>
      </c>
      <c r="K1992" s="270">
        <f t="shared" ref="K1992:M1992" ca="1" si="2023">RAND()</f>
        <v>0.42924264865758077</v>
      </c>
      <c r="L1992" s="270">
        <f t="shared" ca="1" si="2023"/>
        <v>9.8700804747576809E-2</v>
      </c>
      <c r="M1992" s="270">
        <f t="shared" ca="1" si="2023"/>
        <v>0.60708432638405996</v>
      </c>
      <c r="N1992" s="291">
        <f t="shared" ca="1" si="1818"/>
        <v>3612551.5821495499</v>
      </c>
      <c r="O1992" s="292">
        <f ca="1">(N1992-Assumptions!$C$22)/Assumptions!$C$25</f>
        <v>268.60392404101117</v>
      </c>
      <c r="P1992" s="11"/>
      <c r="Q1992" s="11"/>
      <c r="R1992" s="11"/>
      <c r="S1992" s="11"/>
      <c r="T1992" s="11"/>
    </row>
    <row r="1993" spans="1:20" ht="15.75" customHeight="1" x14ac:dyDescent="0.2">
      <c r="A1993" s="317"/>
      <c r="B1993" s="264"/>
      <c r="C1993" s="264"/>
      <c r="D1993" s="264"/>
      <c r="E1993" s="264"/>
      <c r="F1993" s="264"/>
      <c r="G1993" s="264"/>
      <c r="H1993" s="264"/>
      <c r="I1993" s="286">
        <f t="shared" ca="1" si="1815"/>
        <v>7.5236657184419353E-2</v>
      </c>
      <c r="J1993" s="286">
        <f t="shared" ca="1" si="1816"/>
        <v>3.4393455779685139E-2</v>
      </c>
      <c r="K1993" s="264">
        <f t="shared" ref="K1993:M1993" ca="1" si="2024">RAND()</f>
        <v>0.15875477855461373</v>
      </c>
      <c r="L1993" s="264">
        <f t="shared" ca="1" si="2024"/>
        <v>0.47839138364652312</v>
      </c>
      <c r="M1993" s="264">
        <f t="shared" ca="1" si="2024"/>
        <v>0.90402091319270261</v>
      </c>
      <c r="N1993" s="287">
        <f t="shared" ca="1" si="1818"/>
        <v>1042651.3040648124</v>
      </c>
      <c r="O1993" s="288">
        <f ca="1">(N1993-Assumptions!$C$22)/Assumptions!$C$25</f>
        <v>76.820321198866594</v>
      </c>
      <c r="P1993" s="11"/>
      <c r="Q1993" s="11"/>
      <c r="R1993" s="11"/>
      <c r="S1993" s="11"/>
      <c r="T1993" s="11"/>
    </row>
    <row r="1994" spans="1:20" ht="15.75" customHeight="1" x14ac:dyDescent="0.2">
      <c r="A1994" s="289"/>
      <c r="B1994" s="270"/>
      <c r="C1994" s="270"/>
      <c r="D1994" s="270"/>
      <c r="E1994" s="270"/>
      <c r="F1994" s="270"/>
      <c r="G1994" s="270"/>
      <c r="H1994" s="270"/>
      <c r="I1994" s="290">
        <f t="shared" ca="1" si="1815"/>
        <v>0.12433068343953574</v>
      </c>
      <c r="J1994" s="290">
        <f t="shared" ca="1" si="1816"/>
        <v>3.5651410793057614E-2</v>
      </c>
      <c r="K1994" s="270">
        <f t="shared" ref="K1994:M1994" ca="1" si="2025">RAND()</f>
        <v>0.6429070611386728</v>
      </c>
      <c r="L1994" s="270">
        <f t="shared" ca="1" si="2025"/>
        <v>0.42061664771562457</v>
      </c>
      <c r="M1994" s="270">
        <f t="shared" ca="1" si="2025"/>
        <v>0.75859259323681605</v>
      </c>
      <c r="N1994" s="291">
        <f t="shared" ca="1" si="1818"/>
        <v>1272456.7859471554</v>
      </c>
      <c r="O1994" s="292">
        <f ca="1">(N1994-Assumptions!$C$22)/Assumptions!$C$25</f>
        <v>93.969984025907124</v>
      </c>
      <c r="P1994" s="11"/>
      <c r="Q1994" s="11"/>
      <c r="R1994" s="11"/>
      <c r="S1994" s="11"/>
      <c r="T1994" s="11"/>
    </row>
    <row r="1995" spans="1:20" ht="15.75" customHeight="1" x14ac:dyDescent="0.2">
      <c r="A1995" s="317"/>
      <c r="B1995" s="264"/>
      <c r="C1995" s="264"/>
      <c r="D1995" s="264"/>
      <c r="E1995" s="264"/>
      <c r="F1995" s="264"/>
      <c r="G1995" s="264"/>
      <c r="H1995" s="264"/>
      <c r="I1995" s="286">
        <f t="shared" ca="1" si="1815"/>
        <v>9.8713162025473505E-2</v>
      </c>
      <c r="J1995" s="286">
        <f t="shared" ca="1" si="1816"/>
        <v>4.3460717269938345E-2</v>
      </c>
      <c r="K1995" s="264">
        <f t="shared" ref="K1995:M1995" ca="1" si="2026">RAND()</f>
        <v>4.8929465080646328E-2</v>
      </c>
      <c r="L1995" s="264">
        <f t="shared" ca="1" si="2026"/>
        <v>0.2075590061508279</v>
      </c>
      <c r="M1995" s="264">
        <f t="shared" ca="1" si="2026"/>
        <v>0.45516079440565171</v>
      </c>
      <c r="N1995" s="287">
        <f t="shared" ca="1" si="1818"/>
        <v>295395.34561891219</v>
      </c>
      <c r="O1995" s="288">
        <f ca="1">(N1995-Assumptions!$C$22)/Assumptions!$C$25</f>
        <v>21.054951165590463</v>
      </c>
      <c r="P1995" s="11"/>
      <c r="Q1995" s="11"/>
      <c r="R1995" s="11"/>
      <c r="S1995" s="11"/>
      <c r="T1995" s="11"/>
    </row>
    <row r="1996" spans="1:20" ht="15.75" customHeight="1" x14ac:dyDescent="0.2">
      <c r="A1996" s="289"/>
      <c r="B1996" s="270"/>
      <c r="C1996" s="270"/>
      <c r="D1996" s="270"/>
      <c r="E1996" s="270"/>
      <c r="F1996" s="270"/>
      <c r="G1996" s="270"/>
      <c r="H1996" s="270"/>
      <c r="I1996" s="290">
        <f t="shared" ca="1" si="1815"/>
        <v>0.10313383799837529</v>
      </c>
      <c r="J1996" s="290">
        <f t="shared" ca="1" si="1816"/>
        <v>5.5E-2</v>
      </c>
      <c r="K1996" s="270">
        <f t="shared" ref="K1996:M1996" ca="1" si="2027">RAND()</f>
        <v>0.47328345950404904</v>
      </c>
      <c r="L1996" s="270">
        <f t="shared" ca="1" si="2027"/>
        <v>0.85777082647909819</v>
      </c>
      <c r="M1996" s="270">
        <f t="shared" ca="1" si="2027"/>
        <v>0.17316075200813386</v>
      </c>
      <c r="N1996" s="291">
        <f t="shared" ca="1" si="1818"/>
        <v>2934001.3474650625</v>
      </c>
      <c r="O1996" s="292">
        <f ca="1">(N1996-Assumptions!$C$22)/Assumptions!$C$25</f>
        <v>217.96584682575093</v>
      </c>
      <c r="P1996" s="11"/>
      <c r="Q1996" s="11"/>
      <c r="R1996" s="11"/>
      <c r="S1996" s="11"/>
      <c r="T1996" s="11"/>
    </row>
    <row r="1997" spans="1:20" ht="15.75" customHeight="1" x14ac:dyDescent="0.2">
      <c r="A1997" s="317"/>
      <c r="B1997" s="264"/>
      <c r="C1997" s="264"/>
      <c r="D1997" s="264"/>
      <c r="E1997" s="264"/>
      <c r="F1997" s="264"/>
      <c r="G1997" s="264"/>
      <c r="H1997" s="264"/>
      <c r="I1997" s="286">
        <f t="shared" ca="1" si="1815"/>
        <v>8.4888853174328538E-2</v>
      </c>
      <c r="J1997" s="286">
        <f t="shared" ca="1" si="1816"/>
        <v>2.2285467541453476E-2</v>
      </c>
      <c r="K1997" s="264">
        <f t="shared" ref="K1997:M1997" ca="1" si="2028">RAND()</f>
        <v>0.71725962054518844</v>
      </c>
      <c r="L1997" s="264">
        <f t="shared" ca="1" si="2028"/>
        <v>0.17668135045722799</v>
      </c>
      <c r="M1997" s="264">
        <f t="shared" ca="1" si="2028"/>
        <v>0.99386553276579326</v>
      </c>
      <c r="N1997" s="287">
        <f t="shared" ca="1" si="1818"/>
        <v>1482844.1838172146</v>
      </c>
      <c r="O1997" s="288">
        <f ca="1">(N1997-Assumptions!$C$22)/Assumptions!$C$25</f>
        <v>109.67053610576228</v>
      </c>
      <c r="P1997" s="11"/>
      <c r="Q1997" s="11"/>
      <c r="R1997" s="11"/>
      <c r="S1997" s="11"/>
      <c r="T1997" s="11"/>
    </row>
    <row r="1998" spans="1:20" ht="15.75" customHeight="1" x14ac:dyDescent="0.2">
      <c r="A1998" s="289"/>
      <c r="B1998" s="270"/>
      <c r="C1998" s="270"/>
      <c r="D1998" s="270"/>
      <c r="E1998" s="270"/>
      <c r="F1998" s="270"/>
      <c r="G1998" s="270"/>
      <c r="H1998" s="270"/>
      <c r="I1998" s="290">
        <f t="shared" ca="1" si="1815"/>
        <v>7.7161681142350766E-2</v>
      </c>
      <c r="J1998" s="290">
        <f t="shared" ca="1" si="1816"/>
        <v>4.3554781364650803E-2</v>
      </c>
      <c r="K1998" s="270">
        <f t="shared" ref="K1998:M1998" ca="1" si="2029">RAND()</f>
        <v>0.28348865732023798</v>
      </c>
      <c r="L1998" s="270">
        <f t="shared" ca="1" si="2029"/>
        <v>0.29882455828172272</v>
      </c>
      <c r="M1998" s="270">
        <f t="shared" ca="1" si="2029"/>
        <v>0.48601333434696214</v>
      </c>
      <c r="N1998" s="291">
        <f t="shared" ca="1" si="1818"/>
        <v>2651060.269422628</v>
      </c>
      <c r="O1998" s="292">
        <f ca="1">(N1998-Assumptions!$C$22)/Assumptions!$C$25</f>
        <v>196.85084100168865</v>
      </c>
      <c r="P1998" s="11"/>
      <c r="Q1998" s="11"/>
      <c r="R1998" s="11"/>
      <c r="S1998" s="11"/>
      <c r="T1998" s="11"/>
    </row>
    <row r="1999" spans="1:20" ht="15.75" customHeight="1" x14ac:dyDescent="0.2">
      <c r="A1999" s="317"/>
      <c r="B1999" s="264"/>
      <c r="C1999" s="264"/>
      <c r="D1999" s="264"/>
      <c r="E1999" s="264"/>
      <c r="F1999" s="264"/>
      <c r="G1999" s="264"/>
      <c r="H1999" s="264"/>
      <c r="I1999" s="286">
        <f t="shared" ca="1" si="1815"/>
        <v>0.10566892872147071</v>
      </c>
      <c r="J1999" s="286">
        <f t="shared" ca="1" si="1816"/>
        <v>2.2224612490317212E-2</v>
      </c>
      <c r="K1999" s="264">
        <f t="shared" ref="K1999:M1999" ca="1" si="2030">RAND()</f>
        <v>0.91497159262306083</v>
      </c>
      <c r="L1999" s="264">
        <f t="shared" ca="1" si="2030"/>
        <v>0.17675103850737983</v>
      </c>
      <c r="M1999" s="264">
        <f t="shared" ca="1" si="2030"/>
        <v>0.85444760913976436</v>
      </c>
      <c r="N1999" s="287">
        <f t="shared" ca="1" si="1818"/>
        <v>2331072.1223364803</v>
      </c>
      <c r="O1999" s="288">
        <f ca="1">(N1999-Assumptions!$C$22)/Assumptions!$C$25</f>
        <v>172.97112853257315</v>
      </c>
      <c r="P1999" s="11"/>
      <c r="Q1999" s="11"/>
      <c r="R1999" s="11"/>
      <c r="S1999" s="11"/>
      <c r="T1999" s="11"/>
    </row>
    <row r="2000" spans="1:20" ht="15.75" customHeight="1" x14ac:dyDescent="0.2">
      <c r="A2000" s="289"/>
      <c r="B2000" s="270"/>
      <c r="C2000" s="270"/>
      <c r="D2000" s="270"/>
      <c r="E2000" s="270"/>
      <c r="F2000" s="270"/>
      <c r="G2000" s="270"/>
      <c r="H2000" s="270"/>
      <c r="I2000" s="290">
        <f t="shared" ca="1" si="1815"/>
        <v>6.998074094455492E-2</v>
      </c>
      <c r="J2000" s="290">
        <f t="shared" ca="1" si="1816"/>
        <v>2.9457242059824914E-2</v>
      </c>
      <c r="K2000" s="270">
        <f t="shared" ref="K2000:M2000" ca="1" si="2031">RAND()</f>
        <v>0.51798483894514857</v>
      </c>
      <c r="L2000" s="270">
        <f t="shared" ca="1" si="2031"/>
        <v>0.52693323899101419</v>
      </c>
      <c r="M2000" s="270">
        <f t="shared" ca="1" si="2031"/>
        <v>0.29417858233113714</v>
      </c>
      <c r="N2000" s="291">
        <f t="shared" ca="1" si="1818"/>
        <v>2754467.7174783521</v>
      </c>
      <c r="O2000" s="292">
        <f ca="1">(N2000-Assumptions!$C$22)/Assumptions!$C$25</f>
        <v>204.56781473719045</v>
      </c>
      <c r="P2000" s="11"/>
      <c r="Q2000" s="11"/>
      <c r="R2000" s="11"/>
      <c r="S2000" s="11"/>
      <c r="T2000" s="11"/>
    </row>
    <row r="2001" spans="1:20" ht="15.75" customHeight="1" x14ac:dyDescent="0.2">
      <c r="A2001" s="317"/>
      <c r="B2001" s="264"/>
      <c r="C2001" s="264"/>
      <c r="D2001" s="264"/>
      <c r="E2001" s="264"/>
      <c r="F2001" s="264"/>
      <c r="G2001" s="264"/>
      <c r="H2001" s="264"/>
      <c r="I2001" s="286">
        <f t="shared" ca="1" si="1815"/>
        <v>9.4238199715021967E-2</v>
      </c>
      <c r="J2001" s="286">
        <f t="shared" ca="1" si="1816"/>
        <v>5.1151887266388613E-2</v>
      </c>
      <c r="K2001" s="264">
        <f t="shared" ref="K2001:M2001" ca="1" si="2032">RAND()</f>
        <v>0.84284190941804338</v>
      </c>
      <c r="L2001" s="264">
        <f t="shared" ca="1" si="2032"/>
        <v>9.4277258031172595E-2</v>
      </c>
      <c r="M2001" s="264">
        <f t="shared" ca="1" si="2032"/>
        <v>9.333191664162932E-2</v>
      </c>
      <c r="N2001" s="287">
        <f t="shared" ca="1" si="1818"/>
        <v>4486223.9438499976</v>
      </c>
      <c r="O2001" s="288">
        <f ca="1">(N2001-Assumptions!$C$22)/Assumptions!$C$25</f>
        <v>333.80335401865653</v>
      </c>
      <c r="P2001" s="11"/>
      <c r="Q2001" s="11"/>
      <c r="R2001" s="11"/>
      <c r="S2001" s="11"/>
      <c r="T2001" s="11"/>
    </row>
    <row r="2002" spans="1:20" ht="15.75" customHeight="1" x14ac:dyDescent="0.2">
      <c r="A2002" s="289"/>
      <c r="B2002" s="270"/>
      <c r="C2002" s="270"/>
      <c r="D2002" s="270"/>
      <c r="E2002" s="270"/>
      <c r="F2002" s="270"/>
      <c r="G2002" s="270"/>
      <c r="H2002" s="270"/>
      <c r="I2002" s="290">
        <f t="shared" ca="1" si="1815"/>
        <v>8.6887337920009577E-2</v>
      </c>
      <c r="J2002" s="290">
        <f t="shared" ca="1" si="1816"/>
        <v>3.4045965501120205E-2</v>
      </c>
      <c r="K2002" s="270">
        <f t="shared" ref="K2002:M2002" ca="1" si="2033">RAND()</f>
        <v>5.7643103399510842E-2</v>
      </c>
      <c r="L2002" s="270">
        <f t="shared" ca="1" si="2033"/>
        <v>6.7166741789087991E-2</v>
      </c>
      <c r="M2002" s="270">
        <f t="shared" ca="1" si="2033"/>
        <v>0.18157836923485948</v>
      </c>
      <c r="N2002" s="291">
        <f t="shared" ca="1" si="1818"/>
        <v>308873.79088997177</v>
      </c>
      <c r="O2002" s="292">
        <f ca="1">(N2002-Assumptions!$C$22)/Assumptions!$C$25</f>
        <v>22.0608052902964</v>
      </c>
      <c r="P2002" s="11"/>
      <c r="Q2002" s="11"/>
      <c r="R2002" s="11"/>
      <c r="S2002" s="11"/>
      <c r="T2002" s="11"/>
    </row>
    <row r="2003" spans="1:20" ht="15.75" customHeight="1" x14ac:dyDescent="0.2">
      <c r="A2003" s="317"/>
      <c r="B2003" s="264"/>
      <c r="C2003" s="264"/>
      <c r="D2003" s="264"/>
      <c r="E2003" s="264"/>
      <c r="F2003" s="264"/>
      <c r="G2003" s="264"/>
      <c r="H2003" s="264"/>
      <c r="I2003" s="286">
        <f t="shared" ca="1" si="1815"/>
        <v>9.7666723513821066E-2</v>
      </c>
      <c r="J2003" s="286">
        <f t="shared" ca="1" si="1816"/>
        <v>4.2283119112030733E-2</v>
      </c>
      <c r="K2003" s="264">
        <f t="shared" ref="K2003:M2003" ca="1" si="2034">RAND()</f>
        <v>0.56403169024604527</v>
      </c>
      <c r="L2003" s="264">
        <f t="shared" ca="1" si="2034"/>
        <v>0.27056300168488112</v>
      </c>
      <c r="M2003" s="264">
        <f t="shared" ca="1" si="2034"/>
        <v>0.61998072449604025</v>
      </c>
      <c r="N2003" s="287">
        <f t="shared" ca="1" si="1818"/>
        <v>1630695.4112004177</v>
      </c>
      <c r="O2003" s="288">
        <f ca="1">(N2003-Assumptions!$C$22)/Assumptions!$C$25</f>
        <v>120.70420979107594</v>
      </c>
      <c r="P2003" s="11"/>
      <c r="Q2003" s="11"/>
      <c r="R2003" s="11"/>
      <c r="S2003" s="11"/>
      <c r="T2003" s="11"/>
    </row>
    <row r="2004" spans="1:20" ht="15.75" customHeight="1" x14ac:dyDescent="0.2">
      <c r="A2004" s="289"/>
      <c r="B2004" s="270"/>
      <c r="C2004" s="270"/>
      <c r="D2004" s="270"/>
      <c r="E2004" s="270"/>
      <c r="F2004" s="270"/>
      <c r="G2004" s="270"/>
      <c r="H2004" s="270"/>
      <c r="I2004" s="290">
        <f t="shared" ca="1" si="1815"/>
        <v>8.7273525164944216E-2</v>
      </c>
      <c r="J2004" s="290">
        <f t="shared" ca="1" si="1816"/>
        <v>5.5E-2</v>
      </c>
      <c r="K2004" s="270">
        <f t="shared" ref="K2004:M2004" ca="1" si="2035">RAND()</f>
        <v>0.81211130112061947</v>
      </c>
      <c r="L2004" s="270">
        <f t="shared" ca="1" si="2035"/>
        <v>0.8897281843233279</v>
      </c>
      <c r="M2004" s="270">
        <f t="shared" ca="1" si="2035"/>
        <v>0.3353099920280056</v>
      </c>
      <c r="N2004" s="291">
        <f t="shared" ca="1" si="1818"/>
        <v>7604551.224934496</v>
      </c>
      <c r="O2004" s="292">
        <f ca="1">(N2004-Assumptions!$C$22)/Assumptions!$C$25</f>
        <v>566.51434514436539</v>
      </c>
      <c r="P2004" s="11"/>
      <c r="Q2004" s="11"/>
      <c r="R2004" s="11"/>
      <c r="S2004" s="11"/>
      <c r="T2004" s="11"/>
    </row>
    <row r="2005" spans="1:20" ht="15.75" customHeight="1" x14ac:dyDescent="0.2">
      <c r="A2005" s="317"/>
      <c r="B2005" s="264"/>
      <c r="C2005" s="264"/>
      <c r="D2005" s="264"/>
      <c r="E2005" s="264"/>
      <c r="F2005" s="264"/>
      <c r="G2005" s="264"/>
      <c r="H2005" s="264"/>
      <c r="I2005" s="286">
        <f t="shared" ca="1" si="1815"/>
        <v>9.5036358457599723E-2</v>
      </c>
      <c r="J2005" s="286">
        <f t="shared" ca="1" si="1816"/>
        <v>2.8947711480535713E-2</v>
      </c>
      <c r="K2005" s="264">
        <f t="shared" ref="K2005:M2005" ca="1" si="2036">RAND()</f>
        <v>0.68665159585741264</v>
      </c>
      <c r="L2005" s="264">
        <f t="shared" ca="1" si="2036"/>
        <v>0.23560918378482809</v>
      </c>
      <c r="M2005" s="264">
        <f t="shared" ca="1" si="2036"/>
        <v>0.7261616344512013</v>
      </c>
      <c r="N2005" s="287">
        <f t="shared" ca="1" si="1818"/>
        <v>1366555.2811980254</v>
      </c>
      <c r="O2005" s="288">
        <f ca="1">(N2005-Assumptions!$C$22)/Assumptions!$C$25</f>
        <v>100.99225979089742</v>
      </c>
      <c r="P2005" s="11"/>
      <c r="Q2005" s="11"/>
      <c r="R2005" s="11"/>
      <c r="S2005" s="11"/>
      <c r="T2005" s="11"/>
    </row>
    <row r="2006" spans="1:20" ht="15.75" customHeight="1" x14ac:dyDescent="0.2">
      <c r="A2006" s="289"/>
      <c r="B2006" s="270"/>
      <c r="C2006" s="270"/>
      <c r="D2006" s="270"/>
      <c r="E2006" s="270"/>
      <c r="F2006" s="270"/>
      <c r="G2006" s="270"/>
      <c r="H2006" s="270"/>
      <c r="I2006" s="290">
        <f t="shared" ca="1" si="1815"/>
        <v>0.10015821468671986</v>
      </c>
      <c r="J2006" s="290">
        <f t="shared" ca="1" si="1816"/>
        <v>3.4984480432028925E-2</v>
      </c>
      <c r="K2006" s="270">
        <f t="shared" ref="K2006:M2006" ca="1" si="2037">RAND()</f>
        <v>0.82130457882441477</v>
      </c>
      <c r="L2006" s="270">
        <f t="shared" ca="1" si="2037"/>
        <v>0.16388962289717834</v>
      </c>
      <c r="M2006" s="270">
        <f t="shared" ca="1" si="2037"/>
        <v>0.18539223950799499</v>
      </c>
      <c r="N2006" s="291">
        <f t="shared" ca="1" si="1818"/>
        <v>2965839.6709921318</v>
      </c>
      <c r="O2006" s="292">
        <f ca="1">(N2006-Assumptions!$C$22)/Assumptions!$C$25</f>
        <v>220.34184111881581</v>
      </c>
      <c r="P2006" s="11"/>
      <c r="Q2006" s="11"/>
      <c r="R2006" s="11"/>
      <c r="S2006" s="11"/>
      <c r="T2006" s="11"/>
    </row>
    <row r="2007" spans="1:20" ht="15.75" customHeight="1" x14ac:dyDescent="0.2">
      <c r="A2007" s="317"/>
      <c r="B2007" s="264"/>
      <c r="C2007" s="264"/>
      <c r="D2007" s="264"/>
      <c r="E2007" s="264"/>
      <c r="F2007" s="264"/>
      <c r="G2007" s="264"/>
      <c r="H2007" s="264"/>
      <c r="I2007" s="286">
        <f t="shared" ca="1" si="1815"/>
        <v>0.06</v>
      </c>
      <c r="J2007" s="286">
        <f t="shared" ca="1" si="1816"/>
        <v>3.0971780524215592E-2</v>
      </c>
      <c r="K2007" s="264">
        <f t="shared" ref="K2007:M2007" ca="1" si="2038">RAND()</f>
        <v>0.47669083448999483</v>
      </c>
      <c r="L2007" s="264">
        <f t="shared" ca="1" si="2038"/>
        <v>0.58278456405913392</v>
      </c>
      <c r="M2007" s="264">
        <f t="shared" ca="1" si="2038"/>
        <v>0.15641191677333788</v>
      </c>
      <c r="N2007" s="287">
        <f t="shared" ca="1" si="1818"/>
        <v>3845246.8492038837</v>
      </c>
      <c r="O2007" s="288">
        <f ca="1">(N2007-Assumptions!$C$22)/Assumptions!$C$25</f>
        <v>285.96924247790179</v>
      </c>
      <c r="P2007" s="11"/>
      <c r="Q2007" s="11"/>
      <c r="R2007" s="11"/>
      <c r="S2007" s="11"/>
      <c r="T2007" s="11"/>
    </row>
    <row r="2008" spans="1:20" ht="15.75" customHeight="1" x14ac:dyDescent="0.2">
      <c r="A2008" s="289"/>
      <c r="B2008" s="270"/>
      <c r="C2008" s="270"/>
      <c r="D2008" s="270"/>
      <c r="E2008" s="270"/>
      <c r="F2008" s="270"/>
      <c r="G2008" s="270"/>
      <c r="H2008" s="270"/>
      <c r="I2008" s="290">
        <f t="shared" ca="1" si="1815"/>
        <v>0.10931005388410893</v>
      </c>
      <c r="J2008" s="290">
        <f t="shared" ca="1" si="1816"/>
        <v>3.8597939891538431E-2</v>
      </c>
      <c r="K2008" s="270">
        <f t="shared" ref="K2008:M2008" ca="1" si="2039">RAND()</f>
        <v>0.5089927427277362</v>
      </c>
      <c r="L2008" s="270">
        <f t="shared" ca="1" si="2039"/>
        <v>0.92970399544087312</v>
      </c>
      <c r="M2008" s="270">
        <f t="shared" ca="1" si="2039"/>
        <v>0.2513303411344654</v>
      </c>
      <c r="N2008" s="291">
        <f t="shared" ca="1" si="1818"/>
        <v>1997178.9495748379</v>
      </c>
      <c r="O2008" s="292">
        <f ca="1">(N2008-Assumptions!$C$22)/Assumptions!$C$25</f>
        <v>148.05372758021178</v>
      </c>
      <c r="P2008" s="11"/>
      <c r="Q2008" s="11"/>
      <c r="R2008" s="11"/>
      <c r="S2008" s="11"/>
      <c r="T2008" s="11"/>
    </row>
    <row r="2009" spans="1:20" ht="15.75" customHeight="1" x14ac:dyDescent="0.2">
      <c r="A2009" s="317"/>
      <c r="B2009" s="264"/>
      <c r="C2009" s="264"/>
      <c r="D2009" s="264"/>
      <c r="E2009" s="264"/>
      <c r="F2009" s="264"/>
      <c r="G2009" s="264"/>
      <c r="H2009" s="264"/>
      <c r="I2009" s="286">
        <f t="shared" ca="1" si="1815"/>
        <v>8.5205482375423858E-2</v>
      </c>
      <c r="J2009" s="286">
        <f t="shared" ca="1" si="1816"/>
        <v>2.7522054804121752E-2</v>
      </c>
      <c r="K2009" s="264">
        <f t="shared" ref="K2009:M2009" ca="1" si="2040">RAND()</f>
        <v>0.45007854798316804</v>
      </c>
      <c r="L2009" s="264">
        <f t="shared" ca="1" si="2040"/>
        <v>0.62652291323631082</v>
      </c>
      <c r="M2009" s="264">
        <f t="shared" ca="1" si="2040"/>
        <v>0.1513174700982628</v>
      </c>
      <c r="N2009" s="287">
        <f t="shared" ca="1" si="1818"/>
        <v>1935056.1188356087</v>
      </c>
      <c r="O2009" s="288">
        <f ca="1">(N2009-Assumptions!$C$22)/Assumptions!$C$25</f>
        <v>143.41769543549319</v>
      </c>
      <c r="P2009" s="11"/>
      <c r="Q2009" s="11"/>
      <c r="R2009" s="11"/>
      <c r="S2009" s="11"/>
      <c r="T2009" s="11"/>
    </row>
    <row r="2010" spans="1:20" ht="15.75" customHeight="1" x14ac:dyDescent="0.2">
      <c r="A2010" s="289"/>
      <c r="B2010" s="270"/>
      <c r="C2010" s="270"/>
      <c r="D2010" s="270"/>
      <c r="E2010" s="270"/>
      <c r="F2010" s="270"/>
      <c r="G2010" s="270"/>
      <c r="H2010" s="270"/>
      <c r="I2010" s="290">
        <f t="shared" ca="1" si="1815"/>
        <v>7.6394339568999436E-2</v>
      </c>
      <c r="J2010" s="290">
        <f t="shared" ca="1" si="1816"/>
        <v>2.3785704956452453E-2</v>
      </c>
      <c r="K2010" s="270">
        <f t="shared" ref="K2010:M2010" ca="1" si="2041">RAND()</f>
        <v>0.3717145513572393</v>
      </c>
      <c r="L2010" s="270">
        <f t="shared" ca="1" si="2041"/>
        <v>0.46459079712861895</v>
      </c>
      <c r="M2010" s="270">
        <f t="shared" ca="1" si="2041"/>
        <v>0.22227764593990074</v>
      </c>
      <c r="N2010" s="291">
        <f t="shared" ca="1" si="1818"/>
        <v>2121717.6666781926</v>
      </c>
      <c r="O2010" s="292">
        <f ca="1">(N2010-Assumptions!$C$22)/Assumptions!$C$25</f>
        <v>157.34766169240243</v>
      </c>
      <c r="P2010" s="11"/>
      <c r="Q2010" s="11"/>
      <c r="R2010" s="11"/>
      <c r="S2010" s="11"/>
      <c r="T2010" s="11"/>
    </row>
    <row r="2011" spans="1:20" ht="15.75" customHeight="1" x14ac:dyDescent="0.2">
      <c r="A2011" s="317"/>
      <c r="B2011" s="264"/>
      <c r="C2011" s="264"/>
      <c r="D2011" s="264"/>
      <c r="E2011" s="264"/>
      <c r="F2011" s="264"/>
      <c r="G2011" s="264"/>
      <c r="H2011" s="264"/>
      <c r="I2011" s="286">
        <f t="shared" ca="1" si="1815"/>
        <v>7.5465281680378013E-2</v>
      </c>
      <c r="J2011" s="286">
        <f t="shared" ca="1" si="1816"/>
        <v>3.0139578790516777E-2</v>
      </c>
      <c r="K2011" s="264">
        <f t="shared" ref="K2011:M2011" ca="1" si="2042">RAND()</f>
        <v>0.16994110364321158</v>
      </c>
      <c r="L2011" s="264">
        <f t="shared" ca="1" si="2042"/>
        <v>0.42686502448567143</v>
      </c>
      <c r="M2011" s="264">
        <f t="shared" ca="1" si="2042"/>
        <v>0.742147555319145</v>
      </c>
      <c r="N2011" s="287">
        <f t="shared" ca="1" si="1818"/>
        <v>884000.42212151468</v>
      </c>
      <c r="O2011" s="288">
        <f ca="1">(N2011-Assumptions!$C$22)/Assumptions!$C$25</f>
        <v>64.980703143396624</v>
      </c>
      <c r="P2011" s="11"/>
      <c r="Q2011" s="11"/>
      <c r="R2011" s="11"/>
      <c r="S2011" s="11"/>
      <c r="T2011" s="11"/>
    </row>
    <row r="2012" spans="1:20" ht="15.75" customHeight="1" x14ac:dyDescent="0.2">
      <c r="A2012" s="289"/>
      <c r="B2012" s="270"/>
      <c r="C2012" s="270"/>
      <c r="D2012" s="270"/>
      <c r="E2012" s="270"/>
      <c r="F2012" s="270"/>
      <c r="G2012" s="270"/>
      <c r="H2012" s="270"/>
      <c r="I2012" s="290">
        <f t="shared" ca="1" si="1815"/>
        <v>8.7131306574858514E-2</v>
      </c>
      <c r="J2012" s="290">
        <f t="shared" ca="1" si="1816"/>
        <v>4.6250397584949872E-2</v>
      </c>
      <c r="K2012" s="270">
        <f t="shared" ref="K2012:M2012" ca="1" si="2043">RAND()</f>
        <v>0.16478470437176118</v>
      </c>
      <c r="L2012" s="270">
        <f t="shared" ca="1" si="2043"/>
        <v>0.30211473323223681</v>
      </c>
      <c r="M2012" s="270">
        <f t="shared" ca="1" si="2043"/>
        <v>0.67121745166839064</v>
      </c>
      <c r="N2012" s="291">
        <f t="shared" ca="1" si="1818"/>
        <v>980113.73713540402</v>
      </c>
      <c r="O2012" s="292">
        <f ca="1">(N2012-Assumptions!$C$22)/Assumptions!$C$25</f>
        <v>72.153338592194331</v>
      </c>
      <c r="P2012" s="11"/>
      <c r="Q2012" s="11"/>
      <c r="R2012" s="11"/>
      <c r="S2012" s="11"/>
      <c r="T2012" s="11"/>
    </row>
    <row r="2013" spans="1:20" ht="15.75" customHeight="1" x14ac:dyDescent="0.2">
      <c r="A2013" s="317"/>
      <c r="B2013" s="264"/>
      <c r="C2013" s="264"/>
      <c r="D2013" s="264"/>
      <c r="E2013" s="264"/>
      <c r="F2013" s="264"/>
      <c r="G2013" s="264"/>
      <c r="H2013" s="264"/>
      <c r="I2013" s="286">
        <f t="shared" ca="1" si="1815"/>
        <v>0.1151394369685622</v>
      </c>
      <c r="J2013" s="286">
        <f t="shared" ca="1" si="1816"/>
        <v>3.5755787482711104E-2</v>
      </c>
      <c r="K2013" s="264">
        <f t="shared" ref="K2013:M2013" ca="1" si="2044">RAND()</f>
        <v>0.45968893453009874</v>
      </c>
      <c r="L2013" s="264">
        <f t="shared" ca="1" si="2044"/>
        <v>0.78832306941568009</v>
      </c>
      <c r="M2013" s="264">
        <f t="shared" ca="1" si="2044"/>
        <v>0.90346268940290841</v>
      </c>
      <c r="N2013" s="287">
        <f t="shared" ca="1" si="1818"/>
        <v>1453168.5015522749</v>
      </c>
      <c r="O2013" s="288">
        <f ca="1">(N2013-Assumptions!$C$22)/Assumptions!$C$25</f>
        <v>107.45593295166231</v>
      </c>
      <c r="P2013" s="11"/>
      <c r="Q2013" s="11"/>
      <c r="R2013" s="11"/>
      <c r="S2013" s="11"/>
      <c r="T2013" s="11"/>
    </row>
    <row r="2014" spans="1:20" ht="15.75" customHeight="1" x14ac:dyDescent="0.2">
      <c r="A2014" s="289"/>
      <c r="B2014" s="270"/>
      <c r="C2014" s="270"/>
      <c r="D2014" s="270"/>
      <c r="E2014" s="270"/>
      <c r="F2014" s="270"/>
      <c r="G2014" s="270"/>
      <c r="H2014" s="270"/>
      <c r="I2014" s="290">
        <f t="shared" ca="1" si="1815"/>
        <v>7.3140228471764407E-2</v>
      </c>
      <c r="J2014" s="290">
        <f t="shared" ca="1" si="1816"/>
        <v>3.3779020806205068E-2</v>
      </c>
      <c r="K2014" s="270">
        <f t="shared" ref="K2014:M2014" ca="1" si="2045">RAND()</f>
        <v>0.3141043387037763</v>
      </c>
      <c r="L2014" s="270">
        <f t="shared" ca="1" si="2045"/>
        <v>0.15869389321359284</v>
      </c>
      <c r="M2014" s="270">
        <f t="shared" ca="1" si="2045"/>
        <v>0.47921400452522989</v>
      </c>
      <c r="N2014" s="291">
        <f t="shared" ca="1" si="1818"/>
        <v>2263495.5089826877</v>
      </c>
      <c r="O2014" s="292">
        <f ca="1">(N2014-Assumptions!$C$22)/Assumptions!$C$25</f>
        <v>167.92809768527519</v>
      </c>
      <c r="P2014" s="11"/>
      <c r="Q2014" s="11"/>
      <c r="R2014" s="11"/>
      <c r="S2014" s="11"/>
      <c r="T2014" s="11"/>
    </row>
    <row r="2015" spans="1:20" ht="15.75" customHeight="1" x14ac:dyDescent="0.2">
      <c r="A2015" s="317"/>
      <c r="B2015" s="264"/>
      <c r="C2015" s="264"/>
      <c r="D2015" s="264"/>
      <c r="E2015" s="264"/>
      <c r="F2015" s="264"/>
      <c r="G2015" s="264"/>
      <c r="H2015" s="264"/>
      <c r="I2015" s="286">
        <f t="shared" ca="1" si="1815"/>
        <v>7.837165218910408E-2</v>
      </c>
      <c r="J2015" s="286">
        <f t="shared" ca="1" si="1816"/>
        <v>5.5E-2</v>
      </c>
      <c r="K2015" s="264">
        <f t="shared" ref="K2015:M2015" ca="1" si="2046">RAND()</f>
        <v>0.71335686032238521</v>
      </c>
      <c r="L2015" s="264">
        <f t="shared" ca="1" si="2046"/>
        <v>0.44814658014218067</v>
      </c>
      <c r="M2015" s="264">
        <f t="shared" ca="1" si="2046"/>
        <v>0.69999096611484124</v>
      </c>
      <c r="N2015" s="287">
        <f t="shared" ca="1" si="1818"/>
        <v>4513621.6900747614</v>
      </c>
      <c r="O2015" s="288">
        <f ca="1">(N2015-Assumptions!$C$22)/Assumptions!$C$25</f>
        <v>335.84796194587773</v>
      </c>
      <c r="P2015" s="11"/>
      <c r="Q2015" s="11"/>
      <c r="R2015" s="11"/>
      <c r="S2015" s="11"/>
      <c r="T2015" s="11"/>
    </row>
    <row r="2016" spans="1:20" ht="15.75" customHeight="1" x14ac:dyDescent="0.2">
      <c r="A2016" s="289"/>
      <c r="B2016" s="270"/>
      <c r="C2016" s="270"/>
      <c r="D2016" s="270"/>
      <c r="E2016" s="270"/>
      <c r="F2016" s="270"/>
      <c r="G2016" s="270"/>
      <c r="H2016" s="270"/>
      <c r="I2016" s="290">
        <f t="shared" ca="1" si="1815"/>
        <v>0.10161001042156566</v>
      </c>
      <c r="J2016" s="290">
        <f t="shared" ca="1" si="1816"/>
        <v>4.3246015335635282E-2</v>
      </c>
      <c r="K2016" s="270">
        <f t="shared" ref="K2016:M2016" ca="1" si="2047">RAND()</f>
        <v>5.6966518777795017E-2</v>
      </c>
      <c r="L2016" s="270">
        <f t="shared" ca="1" si="2047"/>
        <v>0.8567802044203412</v>
      </c>
      <c r="M2016" s="270">
        <f t="shared" ca="1" si="2047"/>
        <v>0.65632312620865008</v>
      </c>
      <c r="N2016" s="291">
        <f t="shared" ca="1" si="1818"/>
        <v>1193749.9558358134</v>
      </c>
      <c r="O2016" s="292">
        <f ca="1">(N2016-Assumptions!$C$22)/Assumptions!$C$25</f>
        <v>88.096339987747271</v>
      </c>
      <c r="P2016" s="11"/>
      <c r="Q2016" s="11"/>
      <c r="R2016" s="11"/>
      <c r="S2016" s="11"/>
      <c r="T2016" s="11"/>
    </row>
    <row r="2017" spans="1:20" ht="15.75" customHeight="1" x14ac:dyDescent="0.2">
      <c r="A2017" s="317"/>
      <c r="B2017" s="264"/>
      <c r="C2017" s="264"/>
      <c r="D2017" s="264"/>
      <c r="E2017" s="264"/>
      <c r="F2017" s="264"/>
      <c r="G2017" s="264"/>
      <c r="H2017" s="264"/>
      <c r="I2017" s="286">
        <f t="shared" ca="1" si="1815"/>
        <v>0.11527381128666986</v>
      </c>
      <c r="J2017" s="286">
        <f t="shared" ca="1" si="1816"/>
        <v>4.1274656444306133E-2</v>
      </c>
      <c r="K2017" s="264">
        <f t="shared" ref="K2017:M2017" ca="1" si="2048">RAND()</f>
        <v>0.2035007123705872</v>
      </c>
      <c r="L2017" s="264">
        <f t="shared" ca="1" si="2048"/>
        <v>0.79213049427327764</v>
      </c>
      <c r="M2017" s="264">
        <f t="shared" ca="1" si="2048"/>
        <v>0.28363882399660001</v>
      </c>
      <c r="N2017" s="287">
        <f t="shared" ca="1" si="1818"/>
        <v>1508404.6529320246</v>
      </c>
      <c r="O2017" s="288">
        <f ca="1">(N2017-Assumptions!$C$22)/Assumptions!$C$25</f>
        <v>111.57803380089736</v>
      </c>
      <c r="P2017" s="11"/>
      <c r="Q2017" s="11"/>
      <c r="R2017" s="11"/>
      <c r="S2017" s="11"/>
      <c r="T2017" s="11"/>
    </row>
    <row r="2018" spans="1:20" ht="15.75" customHeight="1" x14ac:dyDescent="0.2">
      <c r="A2018" s="289"/>
      <c r="B2018" s="270"/>
      <c r="C2018" s="270"/>
      <c r="D2018" s="270"/>
      <c r="E2018" s="270"/>
      <c r="F2018" s="270"/>
      <c r="G2018" s="270"/>
      <c r="H2018" s="270"/>
      <c r="I2018" s="290">
        <f t="shared" ca="1" si="1815"/>
        <v>8.7118044016637766E-2</v>
      </c>
      <c r="J2018" s="290">
        <f t="shared" ca="1" si="1816"/>
        <v>2.4136724489851935E-2</v>
      </c>
      <c r="K2018" s="270">
        <f t="shared" ref="K2018:M2018" ca="1" si="2049">RAND()</f>
        <v>0.39098381027509044</v>
      </c>
      <c r="L2018" s="270">
        <f t="shared" ca="1" si="2049"/>
        <v>0.91692887071417084</v>
      </c>
      <c r="M2018" s="270">
        <f t="shared" ca="1" si="2049"/>
        <v>0.57494283791251333</v>
      </c>
      <c r="N2018" s="291">
        <f t="shared" ca="1" si="1818"/>
        <v>2242327.5124592385</v>
      </c>
      <c r="O2018" s="292">
        <f ca="1">(N2018-Assumptions!$C$22)/Assumptions!$C$25</f>
        <v>166.34839645218199</v>
      </c>
      <c r="P2018" s="11"/>
      <c r="Q2018" s="11"/>
      <c r="R2018" s="11"/>
      <c r="S2018" s="11"/>
      <c r="T2018" s="11"/>
    </row>
    <row r="2019" spans="1:20" ht="15.75" customHeight="1" x14ac:dyDescent="0.2">
      <c r="A2019" s="317"/>
      <c r="B2019" s="264"/>
      <c r="C2019" s="264"/>
      <c r="D2019" s="264"/>
      <c r="E2019" s="264"/>
      <c r="F2019" s="264"/>
      <c r="G2019" s="264"/>
      <c r="H2019" s="264"/>
      <c r="I2019" s="286">
        <f t="shared" ca="1" si="1815"/>
        <v>8.329023648263531E-2</v>
      </c>
      <c r="J2019" s="286">
        <f t="shared" ca="1" si="1816"/>
        <v>4.8688899394610324E-2</v>
      </c>
      <c r="K2019" s="264">
        <f t="shared" ref="K2019:M2019" ca="1" si="2050">RAND()</f>
        <v>0.54970224924207711</v>
      </c>
      <c r="L2019" s="264">
        <f t="shared" ca="1" si="2050"/>
        <v>0.21205291443100738</v>
      </c>
      <c r="M2019" s="264">
        <f t="shared" ca="1" si="2050"/>
        <v>0.52978934632364361</v>
      </c>
      <c r="N2019" s="287">
        <f t="shared" ca="1" si="1818"/>
        <v>2574869.1893748408</v>
      </c>
      <c r="O2019" s="288">
        <f ca="1">(N2019-Assumptions!$C$22)/Assumptions!$C$25</f>
        <v>191.16493950558512</v>
      </c>
      <c r="P2019" s="11"/>
      <c r="Q2019" s="11"/>
      <c r="R2019" s="11"/>
      <c r="S2019" s="11"/>
      <c r="T2019" s="11"/>
    </row>
    <row r="2020" spans="1:20" ht="15.75" customHeight="1" x14ac:dyDescent="0.2">
      <c r="A2020" s="289"/>
      <c r="B2020" s="270"/>
      <c r="C2020" s="270"/>
      <c r="D2020" s="270"/>
      <c r="E2020" s="270"/>
      <c r="F2020" s="270"/>
      <c r="G2020" s="270"/>
      <c r="H2020" s="270"/>
      <c r="I2020" s="290">
        <f t="shared" ca="1" si="1815"/>
        <v>7.5531218360959107E-2</v>
      </c>
      <c r="J2020" s="290">
        <f t="shared" ca="1" si="1816"/>
        <v>5.0119599275238735E-2</v>
      </c>
      <c r="K2020" s="270">
        <f t="shared" ref="K2020:M2020" ca="1" si="2051">RAND()</f>
        <v>0.74536431882917931</v>
      </c>
      <c r="L2020" s="270">
        <f t="shared" ca="1" si="2051"/>
        <v>0.30606129426631656</v>
      </c>
      <c r="M2020" s="270">
        <f t="shared" ca="1" si="2051"/>
        <v>1.7596531678844674E-2</v>
      </c>
      <c r="N2020" s="291">
        <f t="shared" ca="1" si="1818"/>
        <v>4392505.2197867297</v>
      </c>
      <c r="O2020" s="292">
        <f ca="1">(N2020-Assumptions!$C$22)/Assumptions!$C$25</f>
        <v>326.8094193870694</v>
      </c>
      <c r="P2020" s="11"/>
      <c r="Q2020" s="11"/>
      <c r="R2020" s="11"/>
      <c r="S2020" s="11"/>
      <c r="T2020" s="11"/>
    </row>
    <row r="2021" spans="1:20" ht="15.75" customHeight="1" x14ac:dyDescent="0.2">
      <c r="A2021" s="317"/>
      <c r="B2021" s="264"/>
      <c r="C2021" s="264"/>
      <c r="D2021" s="264"/>
      <c r="E2021" s="264"/>
      <c r="F2021" s="264"/>
      <c r="G2021" s="264"/>
      <c r="H2021" s="264"/>
      <c r="I2021" s="286">
        <f t="shared" ca="1" si="1815"/>
        <v>9.34324937226296E-2</v>
      </c>
      <c r="J2021" s="286">
        <f t="shared" ca="1" si="1816"/>
        <v>3.984028311818294E-2</v>
      </c>
      <c r="K2021" s="264">
        <f t="shared" ref="K2021:M2021" ca="1" si="2052">RAND()</f>
        <v>0.28668242984158521</v>
      </c>
      <c r="L2021" s="264">
        <f t="shared" ca="1" si="2052"/>
        <v>0.88909189992898963</v>
      </c>
      <c r="M2021" s="264">
        <f t="shared" ca="1" si="2052"/>
        <v>0.88912394252089322</v>
      </c>
      <c r="N2021" s="287">
        <f t="shared" ca="1" si="1818"/>
        <v>2657935.1124711665</v>
      </c>
      <c r="O2021" s="288">
        <f ca="1">(N2021-Assumptions!$C$22)/Assumptions!$C$25</f>
        <v>197.36388899038556</v>
      </c>
      <c r="P2021" s="11"/>
      <c r="Q2021" s="11"/>
      <c r="R2021" s="11"/>
      <c r="S2021" s="11"/>
      <c r="T2021" s="11"/>
    </row>
    <row r="2022" spans="1:20" ht="15.75" customHeight="1" x14ac:dyDescent="0.2">
      <c r="A2022" s="289"/>
      <c r="B2022" s="270"/>
      <c r="C2022" s="270"/>
      <c r="D2022" s="270"/>
      <c r="E2022" s="270"/>
      <c r="F2022" s="270"/>
      <c r="G2022" s="270"/>
      <c r="H2022" s="270"/>
      <c r="I2022" s="290">
        <f t="shared" ca="1" si="1815"/>
        <v>8.1645615044562414E-2</v>
      </c>
      <c r="J2022" s="290">
        <f t="shared" ca="1" si="1816"/>
        <v>0.02</v>
      </c>
      <c r="K2022" s="270">
        <f t="shared" ref="K2022:M2022" ca="1" si="2053">RAND()</f>
        <v>8.73171622117902E-2</v>
      </c>
      <c r="L2022" s="270">
        <f t="shared" ca="1" si="2053"/>
        <v>0.59023016646306081</v>
      </c>
      <c r="M2022" s="270">
        <f t="shared" ca="1" si="2053"/>
        <v>0.78780642209845064</v>
      </c>
      <c r="N2022" s="291">
        <f t="shared" ca="1" si="1818"/>
        <v>649972.27229588607</v>
      </c>
      <c r="O2022" s="292">
        <f ca="1">(N2022-Assumptions!$C$22)/Assumptions!$C$25</f>
        <v>47.515915842976575</v>
      </c>
      <c r="P2022" s="11"/>
      <c r="Q2022" s="11"/>
      <c r="R2022" s="11"/>
      <c r="S2022" s="11"/>
      <c r="T2022" s="11"/>
    </row>
    <row r="2023" spans="1:20" ht="15.75" customHeight="1" x14ac:dyDescent="0.2">
      <c r="A2023" s="317"/>
      <c r="B2023" s="264"/>
      <c r="C2023" s="264"/>
      <c r="D2023" s="264"/>
      <c r="E2023" s="264"/>
      <c r="F2023" s="264"/>
      <c r="G2023" s="264"/>
      <c r="H2023" s="264"/>
      <c r="I2023" s="286">
        <f t="shared" ca="1" si="1815"/>
        <v>0.10165881491791953</v>
      </c>
      <c r="J2023" s="286">
        <f t="shared" ca="1" si="1816"/>
        <v>3.6947215471632426E-2</v>
      </c>
      <c r="K2023" s="264">
        <f t="shared" ref="K2023:M2023" ca="1" si="2054">RAND()</f>
        <v>7.2904568210598431E-2</v>
      </c>
      <c r="L2023" s="264">
        <f t="shared" ca="1" si="2054"/>
        <v>0.25102439821706468</v>
      </c>
      <c r="M2023" s="264">
        <f t="shared" ca="1" si="2054"/>
        <v>0.84264661671904262</v>
      </c>
      <c r="N2023" s="287">
        <f t="shared" ca="1" si="1818"/>
        <v>271067.13386092708</v>
      </c>
      <c r="O2023" s="288">
        <f ca="1">(N2023-Assumptions!$C$22)/Assumptions!$C$25</f>
        <v>19.239412974696052</v>
      </c>
      <c r="P2023" s="11"/>
      <c r="Q2023" s="11"/>
      <c r="R2023" s="11"/>
      <c r="S2023" s="11"/>
      <c r="T2023" s="11"/>
    </row>
    <row r="2024" spans="1:20" ht="15.75" customHeight="1" x14ac:dyDescent="0.2">
      <c r="A2024" s="289"/>
      <c r="B2024" s="270"/>
      <c r="C2024" s="270"/>
      <c r="D2024" s="270"/>
      <c r="E2024" s="270"/>
      <c r="F2024" s="270"/>
      <c r="G2024" s="270"/>
      <c r="H2024" s="270"/>
      <c r="I2024" s="290">
        <f t="shared" ca="1" si="1815"/>
        <v>0.10010457954342127</v>
      </c>
      <c r="J2024" s="290">
        <f t="shared" ca="1" si="1816"/>
        <v>5.5E-2</v>
      </c>
      <c r="K2024" s="270">
        <f t="shared" ref="K2024:M2024" ca="1" si="2055">RAND()</f>
        <v>0.12293868357454774</v>
      </c>
      <c r="L2024" s="270">
        <f t="shared" ca="1" si="2055"/>
        <v>0.11131124923128577</v>
      </c>
      <c r="M2024" s="270">
        <f t="shared" ca="1" si="2055"/>
        <v>0.59020897965119401</v>
      </c>
      <c r="N2024" s="291">
        <f t="shared" ca="1" si="1818"/>
        <v>361854.94200514513</v>
      </c>
      <c r="O2024" s="292">
        <f ca="1">(N2024-Assumptions!$C$22)/Assumptions!$C$25</f>
        <v>26.014622537697399</v>
      </c>
      <c r="P2024" s="11"/>
      <c r="Q2024" s="11"/>
      <c r="R2024" s="11"/>
      <c r="S2024" s="11"/>
      <c r="T2024" s="11"/>
    </row>
    <row r="2025" spans="1:20" ht="15.75" customHeight="1" x14ac:dyDescent="0.2">
      <c r="A2025" s="317"/>
      <c r="B2025" s="264"/>
      <c r="C2025" s="264"/>
      <c r="D2025" s="264"/>
      <c r="E2025" s="264"/>
      <c r="F2025" s="264"/>
      <c r="G2025" s="264"/>
      <c r="H2025" s="264"/>
      <c r="I2025" s="286">
        <f t="shared" ca="1" si="1815"/>
        <v>8.1189578674514595E-2</v>
      </c>
      <c r="J2025" s="286">
        <f t="shared" ca="1" si="1816"/>
        <v>4.3825402363131642E-2</v>
      </c>
      <c r="K2025" s="264">
        <f t="shared" ref="K2025:M2025" ca="1" si="2056">RAND()</f>
        <v>0.49240201640226733</v>
      </c>
      <c r="L2025" s="264">
        <f t="shared" ca="1" si="2056"/>
        <v>2.5797606048467925E-2</v>
      </c>
      <c r="M2025" s="264">
        <f t="shared" ca="1" si="2056"/>
        <v>0.59564045993822023</v>
      </c>
      <c r="N2025" s="287">
        <f t="shared" ca="1" si="1818"/>
        <v>2384474.2631724002</v>
      </c>
      <c r="O2025" s="288">
        <f ca="1">(N2025-Assumptions!$C$22)/Assumptions!$C$25</f>
        <v>176.95636292331343</v>
      </c>
      <c r="P2025" s="11"/>
      <c r="Q2025" s="11"/>
      <c r="R2025" s="11"/>
      <c r="S2025" s="11"/>
      <c r="T2025" s="11"/>
    </row>
    <row r="2026" spans="1:20" ht="15.75" customHeight="1" x14ac:dyDescent="0.2">
      <c r="A2026" s="289"/>
      <c r="B2026" s="270"/>
      <c r="C2026" s="270"/>
      <c r="D2026" s="270"/>
      <c r="E2026" s="270"/>
      <c r="F2026" s="270"/>
      <c r="G2026" s="270"/>
      <c r="H2026" s="270"/>
      <c r="I2026" s="290">
        <f t="shared" ca="1" si="1815"/>
        <v>7.10001395583649E-2</v>
      </c>
      <c r="J2026" s="290">
        <f t="shared" ca="1" si="1816"/>
        <v>2.9622437099859088E-2</v>
      </c>
      <c r="K2026" s="270">
        <f t="shared" ref="K2026:M2026" ca="1" si="2057">RAND()</f>
        <v>0.19719361203921715</v>
      </c>
      <c r="L2026" s="270">
        <f t="shared" ca="1" si="2057"/>
        <v>0.84987496589820721</v>
      </c>
      <c r="M2026" s="270">
        <f t="shared" ca="1" si="2057"/>
        <v>0.95672893363903533</v>
      </c>
      <c r="N2026" s="291">
        <f t="shared" ca="1" si="1818"/>
        <v>1744642.3795004026</v>
      </c>
      <c r="O2026" s="292">
        <f ca="1">(N2026-Assumptions!$C$22)/Assumptions!$C$25</f>
        <v>129.20771488808975</v>
      </c>
      <c r="P2026" s="11"/>
      <c r="Q2026" s="11"/>
      <c r="R2026" s="11"/>
      <c r="S2026" s="11"/>
      <c r="T2026" s="11"/>
    </row>
    <row r="2027" spans="1:20" ht="15.75" customHeight="1" x14ac:dyDescent="0.2">
      <c r="A2027" s="317"/>
      <c r="B2027" s="264"/>
      <c r="C2027" s="264"/>
      <c r="D2027" s="264"/>
      <c r="E2027" s="264"/>
      <c r="F2027" s="264"/>
      <c r="G2027" s="264"/>
      <c r="H2027" s="264"/>
      <c r="I2027" s="286">
        <f t="shared" ca="1" si="1815"/>
        <v>7.8335469638289329E-2</v>
      </c>
      <c r="J2027" s="286">
        <f t="shared" ca="1" si="1816"/>
        <v>3.4955600423802066E-2</v>
      </c>
      <c r="K2027" s="264">
        <f t="shared" ref="K2027:M2027" ca="1" si="2058">RAND()</f>
        <v>0.91834990380754422</v>
      </c>
      <c r="L2027" s="264">
        <f t="shared" ca="1" si="2058"/>
        <v>0.65437559592474626</v>
      </c>
      <c r="M2027" s="264">
        <f t="shared" ca="1" si="2058"/>
        <v>0.88642960713367702</v>
      </c>
      <c r="N2027" s="287">
        <f t="shared" ca="1" si="1818"/>
        <v>5003276.3113891063</v>
      </c>
      <c r="O2027" s="288">
        <f ca="1">(N2027-Assumptions!$C$22)/Assumptions!$C$25</f>
        <v>372.38935159620195</v>
      </c>
      <c r="P2027" s="11"/>
      <c r="Q2027" s="11"/>
      <c r="R2027" s="11"/>
      <c r="S2027" s="11"/>
      <c r="T2027" s="11"/>
    </row>
    <row r="2028" spans="1:20" ht="15.75" customHeight="1" x14ac:dyDescent="0.2">
      <c r="A2028" s="289"/>
      <c r="B2028" s="270"/>
      <c r="C2028" s="270"/>
      <c r="D2028" s="270"/>
      <c r="E2028" s="270"/>
      <c r="F2028" s="270"/>
      <c r="G2028" s="270"/>
      <c r="H2028" s="270"/>
      <c r="I2028" s="290">
        <f t="shared" ca="1" si="1815"/>
        <v>7.8468521664847773E-2</v>
      </c>
      <c r="J2028" s="290">
        <f t="shared" ca="1" si="1816"/>
        <v>4.0220980596802285E-2</v>
      </c>
      <c r="K2028" s="270">
        <f t="shared" ref="K2028:M2028" ca="1" si="2059">RAND()</f>
        <v>0.12422600976352749</v>
      </c>
      <c r="L2028" s="270">
        <f t="shared" ca="1" si="2059"/>
        <v>0.28868014565775302</v>
      </c>
      <c r="M2028" s="270">
        <f t="shared" ca="1" si="2059"/>
        <v>9.5106811651605505E-2</v>
      </c>
      <c r="N2028" s="291">
        <f t="shared" ca="1" si="1818"/>
        <v>426728.47872270306</v>
      </c>
      <c r="O2028" s="292">
        <f ca="1">(N2028-Assumptions!$C$22)/Assumptions!$C$25</f>
        <v>30.855931247962914</v>
      </c>
      <c r="P2028" s="11"/>
      <c r="Q2028" s="11"/>
      <c r="R2028" s="11"/>
      <c r="S2028" s="11"/>
      <c r="T2028" s="11"/>
    </row>
    <row r="2029" spans="1:20" ht="15.75" customHeight="1" x14ac:dyDescent="0.2">
      <c r="A2029" s="317"/>
      <c r="B2029" s="264"/>
      <c r="C2029" s="264"/>
      <c r="D2029" s="264"/>
      <c r="E2029" s="264"/>
      <c r="F2029" s="264"/>
      <c r="G2029" s="264"/>
      <c r="H2029" s="264"/>
      <c r="I2029" s="286">
        <f t="shared" ca="1" si="1815"/>
        <v>0.10621056485246348</v>
      </c>
      <c r="J2029" s="286">
        <f t="shared" ca="1" si="1816"/>
        <v>3.5370037623459805E-2</v>
      </c>
      <c r="K2029" s="264">
        <f t="shared" ref="K2029:M2029" ca="1" si="2060">RAND()</f>
        <v>0.29307678728618147</v>
      </c>
      <c r="L2029" s="264">
        <f t="shared" ca="1" si="2060"/>
        <v>3.2394780998346806E-2</v>
      </c>
      <c r="M2029" s="264">
        <f t="shared" ca="1" si="2060"/>
        <v>0.28685885181853854</v>
      </c>
      <c r="N2029" s="287">
        <f t="shared" ca="1" si="1818"/>
        <v>1257668.7422316573</v>
      </c>
      <c r="O2029" s="288">
        <f ca="1">(N2029-Assumptions!$C$22)/Assumptions!$C$25</f>
        <v>92.866398674004273</v>
      </c>
      <c r="P2029" s="11"/>
      <c r="Q2029" s="11"/>
      <c r="R2029" s="11"/>
      <c r="S2029" s="11"/>
      <c r="T2029" s="11"/>
    </row>
    <row r="2030" spans="1:20" ht="15.75" customHeight="1" x14ac:dyDescent="0.2">
      <c r="A2030" s="289"/>
      <c r="B2030" s="270"/>
      <c r="C2030" s="270"/>
      <c r="D2030" s="270"/>
      <c r="E2030" s="270"/>
      <c r="F2030" s="270"/>
      <c r="G2030" s="270"/>
      <c r="H2030" s="270"/>
      <c r="I2030" s="290">
        <f t="shared" ca="1" si="1815"/>
        <v>8.0727543064806409E-2</v>
      </c>
      <c r="J2030" s="290">
        <f t="shared" ca="1" si="1816"/>
        <v>4.3609063309977145E-2</v>
      </c>
      <c r="K2030" s="270">
        <f t="shared" ref="K2030:M2030" ca="1" si="2061">RAND()</f>
        <v>0.60820382064916156</v>
      </c>
      <c r="L2030" s="270">
        <f t="shared" ca="1" si="2061"/>
        <v>0.61614257660942984</v>
      </c>
      <c r="M2030" s="270">
        <f t="shared" ca="1" si="2061"/>
        <v>0.50573064763635567</v>
      </c>
      <c r="N2030" s="291">
        <f t="shared" ca="1" si="1818"/>
        <v>3007145.5031165844</v>
      </c>
      <c r="O2030" s="292">
        <f ca="1">(N2030-Assumptions!$C$22)/Assumptions!$C$25</f>
        <v>223.42436590422273</v>
      </c>
      <c r="P2030" s="11"/>
      <c r="Q2030" s="11"/>
      <c r="R2030" s="11"/>
      <c r="S2030" s="11"/>
      <c r="T2030" s="11"/>
    </row>
    <row r="2031" spans="1:20" ht="15.75" customHeight="1" x14ac:dyDescent="0.2">
      <c r="A2031" s="317"/>
      <c r="B2031" s="264"/>
      <c r="C2031" s="264"/>
      <c r="D2031" s="264"/>
      <c r="E2031" s="264"/>
      <c r="F2031" s="264"/>
      <c r="G2031" s="264"/>
      <c r="H2031" s="264"/>
      <c r="I2031" s="286">
        <f t="shared" ca="1" si="1815"/>
        <v>0.06</v>
      </c>
      <c r="J2031" s="286">
        <f t="shared" ca="1" si="1816"/>
        <v>4.1677644880556981E-2</v>
      </c>
      <c r="K2031" s="264">
        <f t="shared" ref="K2031:M2031" ca="1" si="2062">RAND()</f>
        <v>0.47166521234174463</v>
      </c>
      <c r="L2031" s="264">
        <f t="shared" ca="1" si="2062"/>
        <v>0.85010808849182962</v>
      </c>
      <c r="M2031" s="264">
        <f t="shared" ca="1" si="2062"/>
        <v>0.2224594182445595</v>
      </c>
      <c r="N2031" s="287">
        <f t="shared" ca="1" si="1818"/>
        <v>5648989.8218359249</v>
      </c>
      <c r="O2031" s="288">
        <f ca="1">(N2031-Assumptions!$C$22)/Assumptions!$C$25</f>
        <v>420.57692700268097</v>
      </c>
      <c r="P2031" s="11"/>
      <c r="Q2031" s="11"/>
      <c r="R2031" s="11"/>
      <c r="S2031" s="11"/>
      <c r="T2031" s="11"/>
    </row>
    <row r="2032" spans="1:20" ht="15.75" customHeight="1" x14ac:dyDescent="0.2">
      <c r="A2032" s="289"/>
      <c r="B2032" s="270"/>
      <c r="C2032" s="270"/>
      <c r="D2032" s="270"/>
      <c r="E2032" s="270"/>
      <c r="F2032" s="270"/>
      <c r="G2032" s="270"/>
      <c r="H2032" s="270"/>
      <c r="I2032" s="290">
        <f t="shared" ca="1" si="1815"/>
        <v>6.680696747860318E-2</v>
      </c>
      <c r="J2032" s="290">
        <f t="shared" ca="1" si="1816"/>
        <v>5.0392679516729051E-2</v>
      </c>
      <c r="K2032" s="270">
        <f t="shared" ref="K2032:M2032" ca="1" si="2063">RAND()</f>
        <v>0.44787533935061474</v>
      </c>
      <c r="L2032" s="270">
        <f t="shared" ca="1" si="2063"/>
        <v>0.32679335541734011</v>
      </c>
      <c r="M2032" s="270">
        <f t="shared" ca="1" si="2063"/>
        <v>0.58513777767132369</v>
      </c>
      <c r="N2032" s="291">
        <f t="shared" ca="1" si="1818"/>
        <v>4464826.7790903514</v>
      </c>
      <c r="O2032" s="292">
        <f ca="1">(N2032-Assumptions!$C$22)/Assumptions!$C$25</f>
        <v>332.20655067838442</v>
      </c>
      <c r="P2032" s="11"/>
      <c r="Q2032" s="11"/>
      <c r="R2032" s="11"/>
      <c r="S2032" s="11"/>
      <c r="T2032" s="11"/>
    </row>
    <row r="2033" spans="1:20" ht="15.75" customHeight="1" x14ac:dyDescent="0.2">
      <c r="A2033" s="317"/>
      <c r="B2033" s="264"/>
      <c r="C2033" s="264"/>
      <c r="D2033" s="264"/>
      <c r="E2033" s="264"/>
      <c r="F2033" s="264"/>
      <c r="G2033" s="264"/>
      <c r="H2033" s="264"/>
      <c r="I2033" s="286">
        <f t="shared" ca="1" si="1815"/>
        <v>0.10233883511201504</v>
      </c>
      <c r="J2033" s="286">
        <f t="shared" ca="1" si="1816"/>
        <v>3.8353502388970874E-2</v>
      </c>
      <c r="K2033" s="264">
        <f t="shared" ref="K2033:M2033" ca="1" si="2064">RAND()</f>
        <v>0.3820964812560893</v>
      </c>
      <c r="L2033" s="264">
        <f t="shared" ca="1" si="2064"/>
        <v>9.7962824711890217E-2</v>
      </c>
      <c r="M2033" s="264">
        <f t="shared" ca="1" si="2064"/>
        <v>0.65204057414219152</v>
      </c>
      <c r="N2033" s="287">
        <f t="shared" ca="1" si="1818"/>
        <v>1411476.4385871899</v>
      </c>
      <c r="O2033" s="288">
        <f ca="1">(N2033-Assumptions!$C$22)/Assumptions!$C$25</f>
        <v>104.34458496919328</v>
      </c>
      <c r="P2033" s="11"/>
      <c r="Q2033" s="11"/>
      <c r="R2033" s="11"/>
      <c r="S2033" s="11"/>
      <c r="T2033" s="11"/>
    </row>
    <row r="2034" spans="1:20" ht="15.75" customHeight="1" x14ac:dyDescent="0.2">
      <c r="A2034" s="289"/>
      <c r="B2034" s="270"/>
      <c r="C2034" s="270"/>
      <c r="D2034" s="270"/>
      <c r="E2034" s="270"/>
      <c r="F2034" s="270"/>
      <c r="G2034" s="270"/>
      <c r="H2034" s="270"/>
      <c r="I2034" s="290">
        <f t="shared" ca="1" si="1815"/>
        <v>7.0671119866891952E-2</v>
      </c>
      <c r="J2034" s="290">
        <f t="shared" ca="1" si="1816"/>
        <v>3.1397337411946842E-2</v>
      </c>
      <c r="K2034" s="270">
        <f t="shared" ref="K2034:M2034" ca="1" si="2065">RAND()</f>
        <v>3.8186402934846653E-2</v>
      </c>
      <c r="L2034" s="270">
        <f t="shared" ca="1" si="2065"/>
        <v>3.960241959928501E-3</v>
      </c>
      <c r="M2034" s="270">
        <f t="shared" ca="1" si="2065"/>
        <v>0.98747021096626852</v>
      </c>
      <c r="N2034" s="291">
        <f t="shared" ca="1" si="1818"/>
        <v>510734.2164383757</v>
      </c>
      <c r="O2034" s="292">
        <f ca="1">(N2034-Assumptions!$C$22)/Assumptions!$C$25</f>
        <v>37.125016152117588</v>
      </c>
      <c r="P2034" s="11"/>
      <c r="Q2034" s="11"/>
      <c r="R2034" s="11"/>
      <c r="S2034" s="11"/>
      <c r="T2034" s="11"/>
    </row>
    <row r="2035" spans="1:20" ht="15.75" customHeight="1" x14ac:dyDescent="0.2">
      <c r="A2035" s="317"/>
      <c r="B2035" s="264"/>
      <c r="C2035" s="264"/>
      <c r="D2035" s="264"/>
      <c r="E2035" s="264"/>
      <c r="F2035" s="264"/>
      <c r="G2035" s="264"/>
      <c r="H2035" s="264"/>
      <c r="I2035" s="286">
        <f t="shared" ca="1" si="1815"/>
        <v>0.06</v>
      </c>
      <c r="J2035" s="286">
        <f t="shared" ca="1" si="1816"/>
        <v>3.5430097031580676E-2</v>
      </c>
      <c r="K2035" s="264">
        <f t="shared" ref="K2035:M2035" ca="1" si="2066">RAND()</f>
        <v>0.86598073673318576</v>
      </c>
      <c r="L2035" s="264">
        <f t="shared" ca="1" si="2066"/>
        <v>0.30092307842662758</v>
      </c>
      <c r="M2035" s="264">
        <f t="shared" ca="1" si="2066"/>
        <v>0.12527897889548956</v>
      </c>
      <c r="N2035" s="287">
        <f t="shared" ca="1" si="1818"/>
        <v>8632863.9702956583</v>
      </c>
      <c r="O2035" s="288">
        <f ca="1">(N2035-Assumptions!$C$22)/Assumptions!$C$25</f>
        <v>643.25410226087001</v>
      </c>
      <c r="P2035" s="11"/>
      <c r="Q2035" s="11"/>
      <c r="R2035" s="11"/>
      <c r="S2035" s="11"/>
      <c r="T2035" s="11"/>
    </row>
    <row r="2036" spans="1:20" ht="15.75" customHeight="1" x14ac:dyDescent="0.2">
      <c r="A2036" s="289"/>
      <c r="B2036" s="270"/>
      <c r="C2036" s="270"/>
      <c r="D2036" s="270"/>
      <c r="E2036" s="270"/>
      <c r="F2036" s="270"/>
      <c r="G2036" s="270"/>
      <c r="H2036" s="270"/>
      <c r="I2036" s="290">
        <f t="shared" ca="1" si="1815"/>
        <v>0.06</v>
      </c>
      <c r="J2036" s="290">
        <f t="shared" ca="1" si="1816"/>
        <v>5.0183308934140566E-2</v>
      </c>
      <c r="K2036" s="270">
        <f t="shared" ref="K2036:M2036" ca="1" si="2067">RAND()</f>
        <v>0.47606345777928072</v>
      </c>
      <c r="L2036" s="270">
        <f t="shared" ca="1" si="2067"/>
        <v>0.42175916004549019</v>
      </c>
      <c r="M2036" s="270">
        <f t="shared" ca="1" si="2067"/>
        <v>0.163523296131865</v>
      </c>
      <c r="N2036" s="291">
        <f t="shared" ca="1" si="1818"/>
        <v>4464826.7790903514</v>
      </c>
      <c r="O2036" s="292">
        <f ca="1">(N2036-Assumptions!$C$22)/Assumptions!$C$25</f>
        <v>332.20655067838442</v>
      </c>
      <c r="P2036" s="11"/>
      <c r="Q2036" s="11"/>
      <c r="R2036" s="11"/>
      <c r="S2036" s="11"/>
      <c r="T2036" s="11"/>
    </row>
    <row r="2037" spans="1:20" ht="15.75" customHeight="1" x14ac:dyDescent="0.2">
      <c r="A2037" s="317"/>
      <c r="B2037" s="264"/>
      <c r="C2037" s="264"/>
      <c r="D2037" s="264"/>
      <c r="E2037" s="264"/>
      <c r="F2037" s="264"/>
      <c r="G2037" s="264"/>
      <c r="H2037" s="264"/>
      <c r="I2037" s="286">
        <f t="shared" ca="1" si="1815"/>
        <v>9.2280628567224882E-2</v>
      </c>
      <c r="J2037" s="286">
        <f t="shared" ca="1" si="1816"/>
        <v>4.3280677879546481E-2</v>
      </c>
      <c r="K2037" s="264">
        <f t="shared" ref="K2037:M2037" ca="1" si="2068">RAND()</f>
        <v>0.80066448833083292</v>
      </c>
      <c r="L2037" s="264">
        <f t="shared" ca="1" si="2068"/>
        <v>0.85048941596688854</v>
      </c>
      <c r="M2037" s="264">
        <f t="shared" ca="1" si="2068"/>
        <v>0.31790458390984211</v>
      </c>
      <c r="N2037" s="287">
        <f t="shared" ca="1" si="1818"/>
        <v>5008692.2921688966</v>
      </c>
      <c r="O2037" s="288">
        <f ca="1">(N2037-Assumptions!$C$22)/Assumptions!$C$25</f>
        <v>372.79352926633555</v>
      </c>
      <c r="P2037" s="11"/>
      <c r="Q2037" s="11"/>
      <c r="R2037" s="11"/>
      <c r="S2037" s="11"/>
      <c r="T2037" s="11"/>
    </row>
    <row r="2038" spans="1:20" ht="15.75" customHeight="1" x14ac:dyDescent="0.2">
      <c r="A2038" s="289"/>
      <c r="B2038" s="270"/>
      <c r="C2038" s="270"/>
      <c r="D2038" s="270"/>
      <c r="E2038" s="270"/>
      <c r="F2038" s="270"/>
      <c r="G2038" s="270"/>
      <c r="H2038" s="270"/>
      <c r="I2038" s="290">
        <f t="shared" ca="1" si="1815"/>
        <v>9.603875472022759E-2</v>
      </c>
      <c r="J2038" s="290">
        <f t="shared" ca="1" si="1816"/>
        <v>4.7773076387549886E-2</v>
      </c>
      <c r="K2038" s="270">
        <f t="shared" ref="K2038:M2038" ca="1" si="2069">RAND()</f>
        <v>0.1043522863973525</v>
      </c>
      <c r="L2038" s="270">
        <f t="shared" ca="1" si="2069"/>
        <v>0.81215684967411572</v>
      </c>
      <c r="M2038" s="270">
        <f t="shared" ca="1" si="2069"/>
        <v>0.40377063456313378</v>
      </c>
      <c r="N2038" s="291">
        <f t="shared" ca="1" si="1818"/>
        <v>1418236.4393556253</v>
      </c>
      <c r="O2038" s="292">
        <f ca="1">(N2038-Assumptions!$C$22)/Assumptions!$C$25</f>
        <v>104.8490626384795</v>
      </c>
      <c r="P2038" s="11"/>
      <c r="Q2038" s="11"/>
      <c r="R2038" s="11"/>
      <c r="S2038" s="11"/>
      <c r="T2038" s="11"/>
    </row>
    <row r="2039" spans="1:20" ht="15.75" customHeight="1" x14ac:dyDescent="0.2">
      <c r="A2039" s="317"/>
      <c r="B2039" s="264"/>
      <c r="C2039" s="264"/>
      <c r="D2039" s="264"/>
      <c r="E2039" s="264"/>
      <c r="F2039" s="264"/>
      <c r="G2039" s="264"/>
      <c r="H2039" s="264"/>
      <c r="I2039" s="286">
        <f t="shared" ca="1" si="1815"/>
        <v>8.6329165567390384E-2</v>
      </c>
      <c r="J2039" s="286">
        <f t="shared" ca="1" si="1816"/>
        <v>2.6165910456940965E-2</v>
      </c>
      <c r="K2039" s="264">
        <f t="shared" ref="K2039:M2039" ca="1" si="2070">RAND()</f>
        <v>0.63782453789495441</v>
      </c>
      <c r="L2039" s="264">
        <f t="shared" ca="1" si="2070"/>
        <v>0.86763460680335802</v>
      </c>
      <c r="M2039" s="264">
        <f t="shared" ca="1" si="2070"/>
        <v>0.41325982634031533</v>
      </c>
      <c r="N2039" s="287">
        <f t="shared" ca="1" si="1818"/>
        <v>2347358.7871306785</v>
      </c>
      <c r="O2039" s="288">
        <f ca="1">(N2039-Assumptions!$C$22)/Assumptions!$C$25</f>
        <v>174.18655127840884</v>
      </c>
      <c r="P2039" s="11"/>
      <c r="Q2039" s="11"/>
      <c r="R2039" s="11"/>
      <c r="S2039" s="11"/>
      <c r="T2039" s="11"/>
    </row>
    <row r="2040" spans="1:20" ht="15.75" customHeight="1" x14ac:dyDescent="0.2">
      <c r="A2040" s="289"/>
      <c r="B2040" s="270"/>
      <c r="C2040" s="270"/>
      <c r="D2040" s="270"/>
      <c r="E2040" s="270"/>
      <c r="F2040" s="270"/>
      <c r="G2040" s="270"/>
      <c r="H2040" s="270"/>
      <c r="I2040" s="290">
        <f t="shared" ca="1" si="1815"/>
        <v>0.11074414485557245</v>
      </c>
      <c r="J2040" s="290">
        <f t="shared" ca="1" si="1816"/>
        <v>4.2774240191017748E-2</v>
      </c>
      <c r="K2040" s="270">
        <f t="shared" ref="K2040:M2040" ca="1" si="2071">RAND()</f>
        <v>0.63940470708096264</v>
      </c>
      <c r="L2040" s="270">
        <f t="shared" ca="1" si="2071"/>
        <v>0.32017921249857095</v>
      </c>
      <c r="M2040" s="270">
        <f t="shared" ca="1" si="2071"/>
        <v>0.90026114514481803</v>
      </c>
      <c r="N2040" s="291">
        <f t="shared" ca="1" si="1818"/>
        <v>1697189.6538684224</v>
      </c>
      <c r="O2040" s="292">
        <f ca="1">(N2040-Assumptions!$C$22)/Assumptions!$C$25</f>
        <v>125.66646670659868</v>
      </c>
      <c r="P2040" s="11"/>
      <c r="Q2040" s="11"/>
      <c r="R2040" s="11"/>
      <c r="S2040" s="11"/>
      <c r="T2040" s="11"/>
    </row>
    <row r="2041" spans="1:20" ht="15.75" customHeight="1" x14ac:dyDescent="0.2">
      <c r="A2041" s="317"/>
      <c r="B2041" s="264"/>
      <c r="C2041" s="264"/>
      <c r="D2041" s="264"/>
      <c r="E2041" s="264"/>
      <c r="F2041" s="264"/>
      <c r="G2041" s="264"/>
      <c r="H2041" s="264"/>
      <c r="I2041" s="286">
        <f t="shared" ca="1" si="1815"/>
        <v>0.10741862928694781</v>
      </c>
      <c r="J2041" s="286">
        <f t="shared" ca="1" si="1816"/>
        <v>4.7876626127790645E-2</v>
      </c>
      <c r="K2041" s="264">
        <f t="shared" ref="K2041:M2041" ca="1" si="2072">RAND()</f>
        <v>0.76467397584871821</v>
      </c>
      <c r="L2041" s="264">
        <f t="shared" ca="1" si="2072"/>
        <v>0.67219321764578022</v>
      </c>
      <c r="M2041" s="264">
        <f t="shared" ca="1" si="2072"/>
        <v>0.49349141734930424</v>
      </c>
      <c r="N2041" s="287">
        <f t="shared" ca="1" si="1818"/>
        <v>1874654.2533830132</v>
      </c>
      <c r="O2041" s="288">
        <f ca="1">(N2041-Assumptions!$C$22)/Assumptions!$C$25</f>
        <v>138.91009353604576</v>
      </c>
      <c r="P2041" s="11"/>
      <c r="Q2041" s="11"/>
      <c r="R2041" s="11"/>
      <c r="S2041" s="11"/>
      <c r="T2041" s="11"/>
    </row>
    <row r="2042" spans="1:20" ht="15.75" customHeight="1" x14ac:dyDescent="0.2">
      <c r="A2042" s="289"/>
      <c r="B2042" s="270"/>
      <c r="C2042" s="270"/>
      <c r="D2042" s="270"/>
      <c r="E2042" s="270"/>
      <c r="F2042" s="270"/>
      <c r="G2042" s="270"/>
      <c r="H2042" s="270"/>
      <c r="I2042" s="290">
        <f t="shared" ref="I2042:I2296" ca="1" si="2073">MAX($D$6,MIN($E$6,_xlfn.NORM.INV(RAND(),$B$6,$C$6)))</f>
        <v>0.10427652397891955</v>
      </c>
      <c r="J2042" s="290">
        <f t="shared" ref="J2042:J2296" ca="1" si="2074">MAX($D$7,MIN($E$7,_xlfn.NORM.INV(RAND(),$B$7,$C$7)))</f>
        <v>5.5E-2</v>
      </c>
      <c r="K2042" s="270">
        <f t="shared" ref="K2042:M2042" ca="1" si="2075">RAND()</f>
        <v>0.4010241387316239</v>
      </c>
      <c r="L2042" s="270">
        <f t="shared" ca="1" si="2075"/>
        <v>7.8508089343087173E-2</v>
      </c>
      <c r="M2042" s="270">
        <f t="shared" ca="1" si="2075"/>
        <v>0.17156782395407233</v>
      </c>
      <c r="N2042" s="291">
        <f t="shared" ref="N2042:N2296" ca="1" si="2076">(IF(K2042&lt;$E$10,$B$10,IF(K2042&lt;$E$10+$F$10,$C$10,$D$10))+IF(L2042&lt;$E$11,$B$11,IF(L2042&lt;$E$11+$F$11,$C$11,$D$11))+IF(M2042&lt;$E$12,$B$12,IF(M2042&lt;$E$12+$F$12,$C$12,$D$12)))*MIN(2.5,MAX(0.5,(0.09-0.04)/MAX(0.025,(I2042-J2042))))</f>
        <v>1808039.8044562314</v>
      </c>
      <c r="O2042" s="292">
        <f ca="1">(N2042-Assumptions!$C$22)/Assumptions!$C$25</f>
        <v>133.93886600419637</v>
      </c>
      <c r="P2042" s="11"/>
      <c r="Q2042" s="11"/>
      <c r="R2042" s="11"/>
      <c r="S2042" s="11"/>
      <c r="T2042" s="11"/>
    </row>
    <row r="2043" spans="1:20" ht="15.75" customHeight="1" x14ac:dyDescent="0.2">
      <c r="A2043" s="317"/>
      <c r="B2043" s="264"/>
      <c r="C2043" s="264"/>
      <c r="D2043" s="264"/>
      <c r="E2043" s="264"/>
      <c r="F2043" s="264"/>
      <c r="G2043" s="264"/>
      <c r="H2043" s="264"/>
      <c r="I2043" s="286">
        <f t="shared" ca="1" si="2073"/>
        <v>8.4399245434895423E-2</v>
      </c>
      <c r="J2043" s="286">
        <f t="shared" ca="1" si="2074"/>
        <v>4.1537713664482757E-2</v>
      </c>
      <c r="K2043" s="264">
        <f t="shared" ref="K2043:M2043" ca="1" si="2077">RAND()</f>
        <v>0.98621559871454512</v>
      </c>
      <c r="L2043" s="264">
        <f t="shared" ca="1" si="2077"/>
        <v>0.68687745779830778</v>
      </c>
      <c r="M2043" s="264">
        <f t="shared" ca="1" si="2077"/>
        <v>0.90352793608194104</v>
      </c>
      <c r="N2043" s="287">
        <f t="shared" ca="1" si="2076"/>
        <v>5122512.8846841501</v>
      </c>
      <c r="O2043" s="288">
        <f ca="1">(N2043-Assumptions!$C$22)/Assumptions!$C$25</f>
        <v>381.28760333463805</v>
      </c>
      <c r="P2043" s="11"/>
      <c r="Q2043" s="11"/>
      <c r="R2043" s="11"/>
      <c r="S2043" s="11"/>
      <c r="T2043" s="11"/>
    </row>
    <row r="2044" spans="1:20" ht="15.75" customHeight="1" x14ac:dyDescent="0.2">
      <c r="A2044" s="289"/>
      <c r="B2044" s="270"/>
      <c r="C2044" s="270"/>
      <c r="D2044" s="270"/>
      <c r="E2044" s="270"/>
      <c r="F2044" s="270"/>
      <c r="G2044" s="270"/>
      <c r="H2044" s="270"/>
      <c r="I2044" s="290">
        <f t="shared" ca="1" si="2073"/>
        <v>7.0842969231599065E-2</v>
      </c>
      <c r="J2044" s="290">
        <f t="shared" ca="1" si="2074"/>
        <v>4.3226447182926078E-2</v>
      </c>
      <c r="K2044" s="270">
        <f t="shared" ref="K2044:M2044" ca="1" si="2078">RAND()</f>
        <v>0.2982929857016926</v>
      </c>
      <c r="L2044" s="270">
        <f t="shared" ca="1" si="2078"/>
        <v>0.40792188849503785</v>
      </c>
      <c r="M2044" s="270">
        <f t="shared" ca="1" si="2078"/>
        <v>0.27177999590230728</v>
      </c>
      <c r="N2044" s="291">
        <f t="shared" ca="1" si="2076"/>
        <v>4041807.6280761189</v>
      </c>
      <c r="O2044" s="292">
        <f ca="1">(N2044-Assumptions!$C$22)/Assumptions!$C$25</f>
        <v>300.63795731911335</v>
      </c>
      <c r="P2044" s="11"/>
      <c r="Q2044" s="11"/>
      <c r="R2044" s="11"/>
      <c r="S2044" s="11"/>
      <c r="T2044" s="11"/>
    </row>
    <row r="2045" spans="1:20" ht="15.75" customHeight="1" x14ac:dyDescent="0.2">
      <c r="A2045" s="317"/>
      <c r="B2045" s="264"/>
      <c r="C2045" s="264"/>
      <c r="D2045" s="264"/>
      <c r="E2045" s="264"/>
      <c r="F2045" s="264"/>
      <c r="G2045" s="264"/>
      <c r="H2045" s="264"/>
      <c r="I2045" s="286">
        <f t="shared" ca="1" si="2073"/>
        <v>9.997977756471535E-2</v>
      </c>
      <c r="J2045" s="286">
        <f t="shared" ca="1" si="2074"/>
        <v>2.2763150777557698E-2</v>
      </c>
      <c r="K2045" s="264">
        <f t="shared" ref="K2045:M2045" ca="1" si="2079">RAND()</f>
        <v>4.5242686268701648E-2</v>
      </c>
      <c r="L2045" s="264">
        <f t="shared" ca="1" si="2079"/>
        <v>0.27852258868107538</v>
      </c>
      <c r="M2045" s="264">
        <f t="shared" ca="1" si="2079"/>
        <v>0.61033369929869463</v>
      </c>
      <c r="N2045" s="287">
        <f t="shared" ca="1" si="2076"/>
        <v>227168.53246921138</v>
      </c>
      <c r="O2045" s="288">
        <f ca="1">(N2045-Assumptions!$C$22)/Assumptions!$C$25</f>
        <v>15.963397945463536</v>
      </c>
      <c r="P2045" s="11"/>
      <c r="Q2045" s="11"/>
      <c r="R2045" s="11"/>
      <c r="S2045" s="11"/>
      <c r="T2045" s="11"/>
    </row>
    <row r="2046" spans="1:20" ht="15.75" customHeight="1" x14ac:dyDescent="0.2">
      <c r="A2046" s="289"/>
      <c r="B2046" s="270"/>
      <c r="C2046" s="270"/>
      <c r="D2046" s="270"/>
      <c r="E2046" s="270"/>
      <c r="F2046" s="270"/>
      <c r="G2046" s="270"/>
      <c r="H2046" s="270"/>
      <c r="I2046" s="290">
        <f t="shared" ca="1" si="2073"/>
        <v>7.7607054377629631E-2</v>
      </c>
      <c r="J2046" s="290">
        <f t="shared" ca="1" si="2074"/>
        <v>2.1846834218670966E-2</v>
      </c>
      <c r="K2046" s="270">
        <f t="shared" ref="K2046:M2046" ca="1" si="2080">RAND()</f>
        <v>2.8774944220880005E-2</v>
      </c>
      <c r="L2046" s="270">
        <f t="shared" ca="1" si="2080"/>
        <v>0.37421756791007732</v>
      </c>
      <c r="M2046" s="270">
        <f t="shared" ca="1" si="2080"/>
        <v>0.70378219253915097</v>
      </c>
      <c r="N2046" s="291">
        <f t="shared" ca="1" si="2076"/>
        <v>718575.72250195302</v>
      </c>
      <c r="O2046" s="292">
        <f ca="1">(N2046-Assumptions!$C$22)/Assumptions!$C$25</f>
        <v>52.635576306115894</v>
      </c>
      <c r="P2046" s="11"/>
      <c r="Q2046" s="11"/>
      <c r="R2046" s="11"/>
      <c r="S2046" s="11"/>
      <c r="T2046" s="11"/>
    </row>
    <row r="2047" spans="1:20" ht="15.75" customHeight="1" x14ac:dyDescent="0.2">
      <c r="A2047" s="317"/>
      <c r="B2047" s="264"/>
      <c r="C2047" s="264"/>
      <c r="D2047" s="264"/>
      <c r="E2047" s="264"/>
      <c r="F2047" s="264"/>
      <c r="G2047" s="264"/>
      <c r="H2047" s="264"/>
      <c r="I2047" s="286">
        <f t="shared" ca="1" si="2073"/>
        <v>0.11899792017131335</v>
      </c>
      <c r="J2047" s="286">
        <f t="shared" ca="1" si="2074"/>
        <v>4.9065518646046351E-2</v>
      </c>
      <c r="K2047" s="264">
        <f t="shared" ref="K2047:M2047" ca="1" si="2081">RAND()</f>
        <v>7.8854824681043989E-2</v>
      </c>
      <c r="L2047" s="264">
        <f t="shared" ca="1" si="2081"/>
        <v>0.59528500491664738</v>
      </c>
      <c r="M2047" s="264">
        <f t="shared" ca="1" si="2081"/>
        <v>0.36972675812764477</v>
      </c>
      <c r="N2047" s="287">
        <f t="shared" ca="1" si="2076"/>
        <v>555508.8466244851</v>
      </c>
      <c r="O2047" s="288">
        <f ca="1">(N2047-Assumptions!$C$22)/Assumptions!$C$25</f>
        <v>40.466406464513817</v>
      </c>
      <c r="P2047" s="11"/>
      <c r="Q2047" s="11"/>
      <c r="R2047" s="11"/>
      <c r="S2047" s="11"/>
      <c r="T2047" s="11"/>
    </row>
    <row r="2048" spans="1:20" ht="15.75" customHeight="1" x14ac:dyDescent="0.2">
      <c r="A2048" s="289"/>
      <c r="B2048" s="270"/>
      <c r="C2048" s="270"/>
      <c r="D2048" s="270"/>
      <c r="E2048" s="270"/>
      <c r="F2048" s="270"/>
      <c r="G2048" s="270"/>
      <c r="H2048" s="270"/>
      <c r="I2048" s="290">
        <f t="shared" ca="1" si="2073"/>
        <v>7.4412143064482822E-2</v>
      </c>
      <c r="J2048" s="290">
        <f t="shared" ca="1" si="2074"/>
        <v>3.7841420308292434E-2</v>
      </c>
      <c r="K2048" s="270">
        <f t="shared" ref="K2048:M2048" ca="1" si="2082">RAND()</f>
        <v>0.71562505707173607</v>
      </c>
      <c r="L2048" s="270">
        <f t="shared" ca="1" si="2082"/>
        <v>0.14771735420092047</v>
      </c>
      <c r="M2048" s="270">
        <f t="shared" ca="1" si="2082"/>
        <v>0.98793968222445228</v>
      </c>
      <c r="N2048" s="291">
        <f t="shared" ca="1" si="2076"/>
        <v>2538398.458566458</v>
      </c>
      <c r="O2048" s="292">
        <f ca="1">(N2048-Assumptions!$C$22)/Assumptions!$C$25</f>
        <v>188.44324317660133</v>
      </c>
      <c r="P2048" s="11"/>
      <c r="Q2048" s="11"/>
      <c r="R2048" s="11"/>
      <c r="S2048" s="11"/>
      <c r="T2048" s="11"/>
    </row>
    <row r="2049" spans="1:20" ht="15.75" customHeight="1" x14ac:dyDescent="0.2">
      <c r="A2049" s="317"/>
      <c r="B2049" s="264"/>
      <c r="C2049" s="264"/>
      <c r="D2049" s="264"/>
      <c r="E2049" s="264"/>
      <c r="F2049" s="264"/>
      <c r="G2049" s="264"/>
      <c r="H2049" s="264"/>
      <c r="I2049" s="286">
        <f t="shared" ca="1" si="2073"/>
        <v>7.6907049334917155E-2</v>
      </c>
      <c r="J2049" s="286">
        <f t="shared" ca="1" si="2074"/>
        <v>4.0711113028693319E-2</v>
      </c>
      <c r="K2049" s="264">
        <f t="shared" ref="K2049:M2049" ca="1" si="2083">RAND()</f>
        <v>6.5871227247662256E-2</v>
      </c>
      <c r="L2049" s="264">
        <f t="shared" ca="1" si="2083"/>
        <v>0.79126117965532339</v>
      </c>
      <c r="M2049" s="264">
        <f t="shared" ca="1" si="2083"/>
        <v>0.89332349698500102</v>
      </c>
      <c r="N2049" s="287">
        <f t="shared" ca="1" si="2076"/>
        <v>1106973.4499643838</v>
      </c>
      <c r="O2049" s="288">
        <f ca="1">(N2049-Assumptions!$C$22)/Assumptions!$C$25</f>
        <v>81.620481340625659</v>
      </c>
      <c r="P2049" s="11"/>
      <c r="Q2049" s="11"/>
      <c r="R2049" s="11"/>
      <c r="S2049" s="11"/>
      <c r="T2049" s="11"/>
    </row>
    <row r="2050" spans="1:20" ht="15.75" customHeight="1" x14ac:dyDescent="0.2">
      <c r="A2050" s="289"/>
      <c r="B2050" s="270"/>
      <c r="C2050" s="270"/>
      <c r="D2050" s="270"/>
      <c r="E2050" s="270"/>
      <c r="F2050" s="270"/>
      <c r="G2050" s="270"/>
      <c r="H2050" s="270"/>
      <c r="I2050" s="290">
        <f t="shared" ca="1" si="2073"/>
        <v>0.10845144261398043</v>
      </c>
      <c r="J2050" s="290">
        <f t="shared" ca="1" si="2074"/>
        <v>3.8020950806943656E-2</v>
      </c>
      <c r="K2050" s="270">
        <f t="shared" ref="K2050:M2050" ca="1" si="2084">RAND()</f>
        <v>3.3852202516489904E-2</v>
      </c>
      <c r="L2050" s="270">
        <f t="shared" ca="1" si="2084"/>
        <v>0.63086511392841083</v>
      </c>
      <c r="M2050" s="270">
        <f t="shared" ca="1" si="2084"/>
        <v>0.28967171844922091</v>
      </c>
      <c r="N2050" s="291">
        <f t="shared" ca="1" si="2076"/>
        <v>551580.24196985806</v>
      </c>
      <c r="O2050" s="292">
        <f ca="1">(N2050-Assumptions!$C$22)/Assumptions!$C$25</f>
        <v>40.173227012675973</v>
      </c>
      <c r="P2050" s="11"/>
      <c r="Q2050" s="11"/>
      <c r="R2050" s="11"/>
      <c r="S2050" s="11"/>
      <c r="T2050" s="11"/>
    </row>
    <row r="2051" spans="1:20" ht="15.75" customHeight="1" x14ac:dyDescent="0.2">
      <c r="A2051" s="317"/>
      <c r="B2051" s="264"/>
      <c r="C2051" s="264"/>
      <c r="D2051" s="264"/>
      <c r="E2051" s="264"/>
      <c r="F2051" s="264"/>
      <c r="G2051" s="264"/>
      <c r="H2051" s="264"/>
      <c r="I2051" s="286">
        <f t="shared" ca="1" si="2073"/>
        <v>7.8683946788492914E-2</v>
      </c>
      <c r="J2051" s="286">
        <f t="shared" ca="1" si="2074"/>
        <v>3.9582911581560562E-2</v>
      </c>
      <c r="K2051" s="264">
        <f t="shared" ref="K2051:M2051" ca="1" si="2085">RAND()</f>
        <v>0.45908163163960047</v>
      </c>
      <c r="L2051" s="264">
        <f t="shared" ca="1" si="2085"/>
        <v>0.89679322041078735</v>
      </c>
      <c r="M2051" s="264">
        <f t="shared" ca="1" si="2085"/>
        <v>0.54639615822880949</v>
      </c>
      <c r="N2051" s="287">
        <f t="shared" ca="1" si="2076"/>
        <v>3611790.4500098741</v>
      </c>
      <c r="O2051" s="288">
        <f ca="1">(N2051-Assumptions!$C$22)/Assumptions!$C$25</f>
        <v>268.54712313506525</v>
      </c>
      <c r="P2051" s="11"/>
      <c r="Q2051" s="11"/>
      <c r="R2051" s="11"/>
      <c r="S2051" s="11"/>
      <c r="T2051" s="11"/>
    </row>
    <row r="2052" spans="1:20" ht="15.75" customHeight="1" x14ac:dyDescent="0.2">
      <c r="A2052" s="289"/>
      <c r="B2052" s="270"/>
      <c r="C2052" s="270"/>
      <c r="D2052" s="270"/>
      <c r="E2052" s="270"/>
      <c r="F2052" s="270"/>
      <c r="G2052" s="270"/>
      <c r="H2052" s="270"/>
      <c r="I2052" s="290">
        <f t="shared" ca="1" si="2073"/>
        <v>0.1031619255303204</v>
      </c>
      <c r="J2052" s="290">
        <f t="shared" ca="1" si="2074"/>
        <v>3.9980121710561277E-2</v>
      </c>
      <c r="K2052" s="270">
        <f t="shared" ref="K2052:M2052" ca="1" si="2086">RAND()</f>
        <v>0.1622621711825244</v>
      </c>
      <c r="L2052" s="270">
        <f t="shared" ca="1" si="2086"/>
        <v>0.17362688246383784</v>
      </c>
      <c r="M2052" s="270">
        <f t="shared" ca="1" si="2086"/>
        <v>0.30389707882103489</v>
      </c>
      <c r="N2052" s="291">
        <f t="shared" ca="1" si="2076"/>
        <v>258323.03017830144</v>
      </c>
      <c r="O2052" s="292">
        <f ca="1">(N2052-Assumptions!$C$22)/Assumptions!$C$25</f>
        <v>18.288360461067271</v>
      </c>
      <c r="P2052" s="11"/>
      <c r="Q2052" s="11"/>
      <c r="R2052" s="11"/>
      <c r="S2052" s="11"/>
      <c r="T2052" s="11"/>
    </row>
    <row r="2053" spans="1:20" ht="15.75" customHeight="1" x14ac:dyDescent="0.2">
      <c r="A2053" s="317"/>
      <c r="B2053" s="264"/>
      <c r="C2053" s="264"/>
      <c r="D2053" s="264"/>
      <c r="E2053" s="264"/>
      <c r="F2053" s="264"/>
      <c r="G2053" s="264"/>
      <c r="H2053" s="264"/>
      <c r="I2053" s="286">
        <f t="shared" ca="1" si="2073"/>
        <v>9.1145312882517801E-2</v>
      </c>
      <c r="J2053" s="286">
        <f t="shared" ca="1" si="2074"/>
        <v>4.0720102763536437E-2</v>
      </c>
      <c r="K2053" s="264">
        <f t="shared" ref="K2053:M2053" ca="1" si="2087">RAND()</f>
        <v>0.14662962787885503</v>
      </c>
      <c r="L2053" s="264">
        <f t="shared" ca="1" si="2087"/>
        <v>0.81383265644130465</v>
      </c>
      <c r="M2053" s="264">
        <f t="shared" ca="1" si="2087"/>
        <v>0.27968277084017046</v>
      </c>
      <c r="N2053" s="287">
        <f t="shared" ca="1" si="2076"/>
        <v>1357498.4342178004</v>
      </c>
      <c r="O2053" s="288">
        <f ca="1">(N2053-Assumptions!$C$22)/Assumptions!$C$25</f>
        <v>100.31637568789556</v>
      </c>
      <c r="P2053" s="11"/>
      <c r="Q2053" s="11"/>
      <c r="R2053" s="11"/>
      <c r="S2053" s="11"/>
      <c r="T2053" s="11"/>
    </row>
    <row r="2054" spans="1:20" ht="15.75" customHeight="1" x14ac:dyDescent="0.2">
      <c r="A2054" s="289"/>
      <c r="B2054" s="270"/>
      <c r="C2054" s="270"/>
      <c r="D2054" s="270"/>
      <c r="E2054" s="270"/>
      <c r="F2054" s="270"/>
      <c r="G2054" s="270"/>
      <c r="H2054" s="270"/>
      <c r="I2054" s="290">
        <f t="shared" ca="1" si="2073"/>
        <v>0.11742985332333157</v>
      </c>
      <c r="J2054" s="290">
        <f t="shared" ca="1" si="2074"/>
        <v>3.7611998814531977E-2</v>
      </c>
      <c r="K2054" s="270">
        <f t="shared" ref="K2054:M2054" ca="1" si="2088">RAND()</f>
        <v>0.43716872927584549</v>
      </c>
      <c r="L2054" s="270">
        <f t="shared" ca="1" si="2088"/>
        <v>0.99926218839818803</v>
      </c>
      <c r="M2054" s="270">
        <f t="shared" ca="1" si="2088"/>
        <v>0.83892893713631611</v>
      </c>
      <c r="N2054" s="291">
        <f t="shared" ca="1" si="2076"/>
        <v>1784620.9873356649</v>
      </c>
      <c r="O2054" s="292">
        <f ca="1">(N2054-Assumptions!$C$22)/Assumptions!$C$25</f>
        <v>132.19119308475112</v>
      </c>
      <c r="P2054" s="11"/>
      <c r="Q2054" s="11"/>
      <c r="R2054" s="11"/>
      <c r="S2054" s="11"/>
      <c r="T2054" s="11"/>
    </row>
    <row r="2055" spans="1:20" ht="15.75" customHeight="1" x14ac:dyDescent="0.2">
      <c r="A2055" s="317"/>
      <c r="B2055" s="264"/>
      <c r="C2055" s="264"/>
      <c r="D2055" s="264"/>
      <c r="E2055" s="264"/>
      <c r="F2055" s="264"/>
      <c r="G2055" s="264"/>
      <c r="H2055" s="264"/>
      <c r="I2055" s="286">
        <f t="shared" ca="1" si="2073"/>
        <v>0.11013884972232051</v>
      </c>
      <c r="J2055" s="286">
        <f t="shared" ca="1" si="2074"/>
        <v>3.7596173938708094E-2</v>
      </c>
      <c r="K2055" s="264">
        <f t="shared" ref="K2055:M2055" ca="1" si="2089">RAND()</f>
        <v>0.52725143126709106</v>
      </c>
      <c r="L2055" s="264">
        <f t="shared" ca="1" si="2089"/>
        <v>0.29425675259133188</v>
      </c>
      <c r="M2055" s="264">
        <f t="shared" ca="1" si="2089"/>
        <v>0.25899782975728858</v>
      </c>
      <c r="N2055" s="287">
        <f t="shared" ca="1" si="2076"/>
        <v>1228158.6778641418</v>
      </c>
      <c r="O2055" s="288">
        <f ca="1">(N2055-Assumptions!$C$22)/Assumptions!$C$25</f>
        <v>90.664155064488185</v>
      </c>
      <c r="P2055" s="11"/>
      <c r="Q2055" s="11"/>
      <c r="R2055" s="11"/>
      <c r="S2055" s="11"/>
      <c r="T2055" s="11"/>
    </row>
    <row r="2056" spans="1:20" ht="15.75" customHeight="1" x14ac:dyDescent="0.2">
      <c r="A2056" s="289"/>
      <c r="B2056" s="270"/>
      <c r="C2056" s="270"/>
      <c r="D2056" s="270"/>
      <c r="E2056" s="270"/>
      <c r="F2056" s="270"/>
      <c r="G2056" s="270"/>
      <c r="H2056" s="270"/>
      <c r="I2056" s="290">
        <f t="shared" ca="1" si="2073"/>
        <v>9.1930497914891302E-2</v>
      </c>
      <c r="J2056" s="290">
        <f t="shared" ca="1" si="2074"/>
        <v>3.1961333248393203E-2</v>
      </c>
      <c r="K2056" s="270">
        <f t="shared" ref="K2056:M2056" ca="1" si="2090">RAND()</f>
        <v>0.68416523596427969</v>
      </c>
      <c r="L2056" s="270">
        <f t="shared" ca="1" si="2090"/>
        <v>0.12834904459597241</v>
      </c>
      <c r="M2056" s="270">
        <f t="shared" ca="1" si="2090"/>
        <v>0.72886771485998747</v>
      </c>
      <c r="N2056" s="291">
        <f t="shared" ca="1" si="2076"/>
        <v>1506003.7947167328</v>
      </c>
      <c r="O2056" s="292">
        <f ca="1">(N2056-Assumptions!$C$22)/Assumptions!$C$25</f>
        <v>111.39886527736812</v>
      </c>
      <c r="P2056" s="11"/>
      <c r="Q2056" s="11"/>
      <c r="R2056" s="11"/>
      <c r="S2056" s="11"/>
      <c r="T2056" s="11"/>
    </row>
    <row r="2057" spans="1:20" ht="15.75" customHeight="1" x14ac:dyDescent="0.2">
      <c r="A2057" s="317"/>
      <c r="B2057" s="264"/>
      <c r="C2057" s="264"/>
      <c r="D2057" s="264"/>
      <c r="E2057" s="264"/>
      <c r="F2057" s="264"/>
      <c r="G2057" s="264"/>
      <c r="H2057" s="264"/>
      <c r="I2057" s="286">
        <f t="shared" ca="1" si="2073"/>
        <v>8.8847381528140715E-2</v>
      </c>
      <c r="J2057" s="286">
        <f t="shared" ca="1" si="2074"/>
        <v>5.5E-2</v>
      </c>
      <c r="K2057" s="264">
        <f t="shared" ref="K2057:M2057" ca="1" si="2091">RAND()</f>
        <v>0.87029095890499686</v>
      </c>
      <c r="L2057" s="264">
        <f t="shared" ca="1" si="2091"/>
        <v>0.83274773402384572</v>
      </c>
      <c r="M2057" s="264">
        <f t="shared" ca="1" si="2091"/>
        <v>0.52192746923776689</v>
      </c>
      <c r="N2057" s="287">
        <f t="shared" ca="1" si="2076"/>
        <v>7250950.1251074299</v>
      </c>
      <c r="O2057" s="288">
        <f ca="1">(N2057-Assumptions!$C$22)/Assumptions!$C$25</f>
        <v>540.12620336622615</v>
      </c>
      <c r="P2057" s="11"/>
      <c r="Q2057" s="11"/>
      <c r="R2057" s="11"/>
      <c r="S2057" s="11"/>
      <c r="T2057" s="11"/>
    </row>
    <row r="2058" spans="1:20" ht="15.75" customHeight="1" x14ac:dyDescent="0.2">
      <c r="A2058" s="289"/>
      <c r="B2058" s="270"/>
      <c r="C2058" s="270"/>
      <c r="D2058" s="270"/>
      <c r="E2058" s="270"/>
      <c r="F2058" s="270"/>
      <c r="G2058" s="270"/>
      <c r="H2058" s="270"/>
      <c r="I2058" s="290">
        <f t="shared" ca="1" si="2073"/>
        <v>6.22480502178165E-2</v>
      </c>
      <c r="J2058" s="290">
        <f t="shared" ca="1" si="2074"/>
        <v>2.7869512942263638E-2</v>
      </c>
      <c r="K2058" s="270">
        <f t="shared" ref="K2058:M2058" ca="1" si="2092">RAND()</f>
        <v>0.22023229603602601</v>
      </c>
      <c r="L2058" s="270">
        <f t="shared" ca="1" si="2092"/>
        <v>0.98887868722125061</v>
      </c>
      <c r="M2058" s="270">
        <f t="shared" ca="1" si="2092"/>
        <v>0.11351223948327416</v>
      </c>
      <c r="N2058" s="291">
        <f t="shared" ca="1" si="2076"/>
        <v>4107933.5171809462</v>
      </c>
      <c r="O2058" s="292">
        <f ca="1">(N2058-Assumptions!$C$22)/Assumptions!$C$25</f>
        <v>305.57272516275719</v>
      </c>
      <c r="P2058" s="11"/>
      <c r="Q2058" s="11"/>
      <c r="R2058" s="11"/>
      <c r="S2058" s="11"/>
      <c r="T2058" s="11"/>
    </row>
    <row r="2059" spans="1:20" ht="15.75" customHeight="1" x14ac:dyDescent="0.2">
      <c r="A2059" s="317"/>
      <c r="B2059" s="264"/>
      <c r="C2059" s="264"/>
      <c r="D2059" s="264"/>
      <c r="E2059" s="264"/>
      <c r="F2059" s="264"/>
      <c r="G2059" s="264"/>
      <c r="H2059" s="264"/>
      <c r="I2059" s="286">
        <f t="shared" ca="1" si="2073"/>
        <v>0.10310816967698661</v>
      </c>
      <c r="J2059" s="286">
        <f t="shared" ca="1" si="2074"/>
        <v>4.8860244822827324E-2</v>
      </c>
      <c r="K2059" s="264">
        <f t="shared" ref="K2059:M2059" ca="1" si="2093">RAND()</f>
        <v>0.27981806940581044</v>
      </c>
      <c r="L2059" s="264">
        <f t="shared" ca="1" si="2093"/>
        <v>0.47451747891183227</v>
      </c>
      <c r="M2059" s="264">
        <f t="shared" ca="1" si="2093"/>
        <v>0.98475814992656463</v>
      </c>
      <c r="N2059" s="287">
        <f t="shared" ca="1" si="2076"/>
        <v>2126492.7512201522</v>
      </c>
      <c r="O2059" s="288">
        <f ca="1">(N2059-Assumptions!$C$22)/Assumptions!$C$25</f>
        <v>157.70401128508598</v>
      </c>
      <c r="P2059" s="11"/>
      <c r="Q2059" s="11"/>
      <c r="R2059" s="11"/>
      <c r="S2059" s="11"/>
      <c r="T2059" s="11"/>
    </row>
    <row r="2060" spans="1:20" ht="15.75" customHeight="1" x14ac:dyDescent="0.2">
      <c r="A2060" s="289"/>
      <c r="B2060" s="270"/>
      <c r="C2060" s="270"/>
      <c r="D2060" s="270"/>
      <c r="E2060" s="270"/>
      <c r="F2060" s="270"/>
      <c r="G2060" s="270"/>
      <c r="H2060" s="270"/>
      <c r="I2060" s="290">
        <f t="shared" ca="1" si="2073"/>
        <v>8.776437069542091E-2</v>
      </c>
      <c r="J2060" s="290">
        <f t="shared" ca="1" si="2074"/>
        <v>4.005749399666024E-2</v>
      </c>
      <c r="K2060" s="270">
        <f t="shared" ref="K2060:M2060" ca="1" si="2094">RAND()</f>
        <v>0.62609800812688021</v>
      </c>
      <c r="L2060" s="270">
        <f t="shared" ca="1" si="2094"/>
        <v>0.23234805034907913</v>
      </c>
      <c r="M2060" s="270">
        <f t="shared" ca="1" si="2094"/>
        <v>0.20893877235115543</v>
      </c>
      <c r="N2060" s="291">
        <f t="shared" ca="1" si="2076"/>
        <v>1867527.7642194296</v>
      </c>
      <c r="O2060" s="292">
        <f ca="1">(N2060-Assumptions!$C$22)/Assumptions!$C$25</f>
        <v>138.37826598652458</v>
      </c>
      <c r="P2060" s="11"/>
      <c r="Q2060" s="11"/>
      <c r="R2060" s="11"/>
      <c r="S2060" s="11"/>
      <c r="T2060" s="11"/>
    </row>
    <row r="2061" spans="1:20" ht="15.75" customHeight="1" x14ac:dyDescent="0.2">
      <c r="A2061" s="317"/>
      <c r="B2061" s="264"/>
      <c r="C2061" s="264"/>
      <c r="D2061" s="264"/>
      <c r="E2061" s="264"/>
      <c r="F2061" s="264"/>
      <c r="G2061" s="264"/>
      <c r="H2061" s="264"/>
      <c r="I2061" s="286">
        <f t="shared" ca="1" si="2073"/>
        <v>9.3180120753764598E-2</v>
      </c>
      <c r="J2061" s="286">
        <f t="shared" ca="1" si="2074"/>
        <v>4.381909411532884E-2</v>
      </c>
      <c r="K2061" s="264">
        <f t="shared" ref="K2061:M2061" ca="1" si="2095">RAND()</f>
        <v>7.3782288434261156E-2</v>
      </c>
      <c r="L2061" s="264">
        <f t="shared" ca="1" si="2095"/>
        <v>0.55686331363951391</v>
      </c>
      <c r="M2061" s="264">
        <f t="shared" ca="1" si="2095"/>
        <v>0.27082898003115774</v>
      </c>
      <c r="N2061" s="287">
        <f t="shared" ca="1" si="2076"/>
        <v>787019.03826959257</v>
      </c>
      <c r="O2061" s="288">
        <f ca="1">(N2061-Assumptions!$C$22)/Assumptions!$C$25</f>
        <v>57.743286438029294</v>
      </c>
      <c r="P2061" s="11"/>
      <c r="Q2061" s="11"/>
      <c r="R2061" s="11"/>
      <c r="S2061" s="11"/>
      <c r="T2061" s="11"/>
    </row>
    <row r="2062" spans="1:20" ht="15.75" customHeight="1" x14ac:dyDescent="0.2">
      <c r="A2062" s="289"/>
      <c r="B2062" s="270"/>
      <c r="C2062" s="270"/>
      <c r="D2062" s="270"/>
      <c r="E2062" s="270"/>
      <c r="F2062" s="270"/>
      <c r="G2062" s="270"/>
      <c r="H2062" s="270"/>
      <c r="I2062" s="290">
        <f t="shared" ca="1" si="2073"/>
        <v>0.06</v>
      </c>
      <c r="J2062" s="290">
        <f t="shared" ca="1" si="2074"/>
        <v>3.4732528797675292E-2</v>
      </c>
      <c r="K2062" s="270">
        <f t="shared" ref="K2062:M2062" ca="1" si="2096">RAND()</f>
        <v>0.55159499095712239</v>
      </c>
      <c r="L2062" s="270">
        <f t="shared" ca="1" si="2096"/>
        <v>0.88235881720115539</v>
      </c>
      <c r="M2062" s="270">
        <f t="shared" ca="1" si="2096"/>
        <v>0.97530068489649169</v>
      </c>
      <c r="N2062" s="291">
        <f t="shared" ca="1" si="2076"/>
        <v>5737095.4884637427</v>
      </c>
      <c r="O2062" s="292">
        <f ca="1">(N2062-Assumptions!$C$22)/Assumptions!$C$25</f>
        <v>427.15197675102559</v>
      </c>
      <c r="P2062" s="11"/>
      <c r="Q2062" s="11"/>
      <c r="R2062" s="11"/>
      <c r="S2062" s="11"/>
      <c r="T2062" s="11"/>
    </row>
    <row r="2063" spans="1:20" ht="15.75" customHeight="1" x14ac:dyDescent="0.2">
      <c r="A2063" s="317"/>
      <c r="B2063" s="264"/>
      <c r="C2063" s="264"/>
      <c r="D2063" s="264"/>
      <c r="E2063" s="264"/>
      <c r="F2063" s="264"/>
      <c r="G2063" s="264"/>
      <c r="H2063" s="264"/>
      <c r="I2063" s="286">
        <f t="shared" ca="1" si="2073"/>
        <v>0.10907672694701884</v>
      </c>
      <c r="J2063" s="286">
        <f t="shared" ca="1" si="2074"/>
        <v>5.1255215910064621E-2</v>
      </c>
      <c r="K2063" s="264">
        <f t="shared" ref="K2063:M2063" ca="1" si="2097">RAND()</f>
        <v>0.37037033729087598</v>
      </c>
      <c r="L2063" s="264">
        <f t="shared" ca="1" si="2097"/>
        <v>0.12056289635837314</v>
      </c>
      <c r="M2063" s="264">
        <f t="shared" ca="1" si="2097"/>
        <v>0.74198058869486871</v>
      </c>
      <c r="N2063" s="287">
        <f t="shared" ca="1" si="2076"/>
        <v>1561941.0135445688</v>
      </c>
      <c r="O2063" s="288">
        <f ca="1">(N2063-Assumptions!$C$22)/Assumptions!$C$25</f>
        <v>115.57328459287827</v>
      </c>
      <c r="P2063" s="11"/>
      <c r="Q2063" s="11"/>
      <c r="R2063" s="11"/>
      <c r="S2063" s="11"/>
      <c r="T2063" s="11"/>
    </row>
    <row r="2064" spans="1:20" ht="15.75" customHeight="1" x14ac:dyDescent="0.2">
      <c r="A2064" s="289"/>
      <c r="B2064" s="270"/>
      <c r="C2064" s="270"/>
      <c r="D2064" s="270"/>
      <c r="E2064" s="270"/>
      <c r="F2064" s="270"/>
      <c r="G2064" s="270"/>
      <c r="H2064" s="270"/>
      <c r="I2064" s="290">
        <f t="shared" ca="1" si="2073"/>
        <v>8.8977234000766181E-2</v>
      </c>
      <c r="J2064" s="290">
        <f t="shared" ca="1" si="2074"/>
        <v>2.268653329871731E-2</v>
      </c>
      <c r="K2064" s="270">
        <f t="shared" ref="K2064:M2064" ca="1" si="2098">RAND()</f>
        <v>0.93449439732247142</v>
      </c>
      <c r="L2064" s="270">
        <f t="shared" ca="1" si="2098"/>
        <v>0.82277179258828603</v>
      </c>
      <c r="M2064" s="270">
        <f t="shared" ca="1" si="2098"/>
        <v>0.20381090522949019</v>
      </c>
      <c r="N2064" s="291">
        <f t="shared" ca="1" si="2076"/>
        <v>3702264.0087804259</v>
      </c>
      <c r="O2064" s="292">
        <f ca="1">(N2064-Assumptions!$C$22)/Assumptions!$C$25</f>
        <v>275.29888125227058</v>
      </c>
      <c r="P2064" s="11"/>
      <c r="Q2064" s="11"/>
      <c r="R2064" s="11"/>
      <c r="S2064" s="11"/>
      <c r="T2064" s="11"/>
    </row>
    <row r="2065" spans="1:20" ht="15.75" customHeight="1" x14ac:dyDescent="0.2">
      <c r="A2065" s="317"/>
      <c r="B2065" s="264"/>
      <c r="C2065" s="264"/>
      <c r="D2065" s="264"/>
      <c r="E2065" s="264"/>
      <c r="F2065" s="264"/>
      <c r="G2065" s="264"/>
      <c r="H2065" s="264"/>
      <c r="I2065" s="286">
        <f t="shared" ca="1" si="2073"/>
        <v>8.2498146985292065E-2</v>
      </c>
      <c r="J2065" s="286">
        <f t="shared" ca="1" si="2074"/>
        <v>5.1983307609373738E-2</v>
      </c>
      <c r="K2065" s="264">
        <f t="shared" ref="K2065:M2065" ca="1" si="2099">RAND()</f>
        <v>0.3804402112958345</v>
      </c>
      <c r="L2065" s="264">
        <f t="shared" ca="1" si="2099"/>
        <v>0.95544154766545608</v>
      </c>
      <c r="M2065" s="264">
        <f t="shared" ca="1" si="2099"/>
        <v>4.2233598721580612E-2</v>
      </c>
      <c r="N2065" s="287">
        <f t="shared" ca="1" si="2076"/>
        <v>4628067.8002634263</v>
      </c>
      <c r="O2065" s="288">
        <f ca="1">(N2065-Assumptions!$C$22)/Assumptions!$C$25</f>
        <v>344.38871643756914</v>
      </c>
      <c r="P2065" s="11"/>
      <c r="Q2065" s="11"/>
      <c r="R2065" s="11"/>
      <c r="S2065" s="11"/>
      <c r="T2065" s="11"/>
    </row>
    <row r="2066" spans="1:20" ht="15.75" customHeight="1" x14ac:dyDescent="0.2">
      <c r="A2066" s="289"/>
      <c r="B2066" s="270"/>
      <c r="C2066" s="270"/>
      <c r="D2066" s="270"/>
      <c r="E2066" s="270"/>
      <c r="F2066" s="270"/>
      <c r="G2066" s="270"/>
      <c r="H2066" s="270"/>
      <c r="I2066" s="290">
        <f t="shared" ca="1" si="2073"/>
        <v>6.3104439771664522E-2</v>
      </c>
      <c r="J2066" s="290">
        <f t="shared" ca="1" si="2074"/>
        <v>3.6597138272010964E-2</v>
      </c>
      <c r="K2066" s="270">
        <f t="shared" ref="K2066:M2066" ca="1" si="2100">RAND()</f>
        <v>0.51329685006347792</v>
      </c>
      <c r="L2066" s="270">
        <f t="shared" ca="1" si="2100"/>
        <v>0.1066646057332028</v>
      </c>
      <c r="M2066" s="270">
        <f t="shared" ca="1" si="2100"/>
        <v>0.13495819917971075</v>
      </c>
      <c r="N2066" s="291">
        <f t="shared" ca="1" si="2076"/>
        <v>3361108.5149611682</v>
      </c>
      <c r="O2066" s="292">
        <f ca="1">(N2066-Assumptions!$C$22)/Assumptions!$C$25</f>
        <v>249.83951604187823</v>
      </c>
      <c r="P2066" s="11"/>
      <c r="Q2066" s="11"/>
      <c r="R2066" s="11"/>
      <c r="S2066" s="11"/>
      <c r="T2066" s="11"/>
    </row>
    <row r="2067" spans="1:20" ht="15.75" customHeight="1" x14ac:dyDescent="0.2">
      <c r="A2067" s="317"/>
      <c r="B2067" s="264"/>
      <c r="C2067" s="264"/>
      <c r="D2067" s="264"/>
      <c r="E2067" s="264"/>
      <c r="F2067" s="264"/>
      <c r="G2067" s="264"/>
      <c r="H2067" s="264"/>
      <c r="I2067" s="286">
        <f t="shared" ca="1" si="2073"/>
        <v>8.2650663851428899E-2</v>
      </c>
      <c r="J2067" s="286">
        <f t="shared" ca="1" si="2074"/>
        <v>3.3027048344611731E-2</v>
      </c>
      <c r="K2067" s="264">
        <f t="shared" ref="K2067:M2067" ca="1" si="2101">RAND()</f>
        <v>0.38002078453522181</v>
      </c>
      <c r="L2067" s="264">
        <f t="shared" ca="1" si="2101"/>
        <v>0.25721583762825528</v>
      </c>
      <c r="M2067" s="264">
        <f t="shared" ca="1" si="2101"/>
        <v>7.8175023775293173E-3</v>
      </c>
      <c r="N2067" s="287">
        <f t="shared" ca="1" si="2076"/>
        <v>1795393.5010416366</v>
      </c>
      <c r="O2067" s="288">
        <f ca="1">(N2067-Assumptions!$C$22)/Assumptions!$C$25</f>
        <v>132.99511201803259</v>
      </c>
      <c r="P2067" s="11"/>
      <c r="Q2067" s="11"/>
      <c r="R2067" s="11"/>
      <c r="S2067" s="11"/>
      <c r="T2067" s="11"/>
    </row>
    <row r="2068" spans="1:20" ht="15.75" customHeight="1" x14ac:dyDescent="0.2">
      <c r="A2068" s="289"/>
      <c r="B2068" s="270"/>
      <c r="C2068" s="270"/>
      <c r="D2068" s="270"/>
      <c r="E2068" s="270"/>
      <c r="F2068" s="270"/>
      <c r="G2068" s="270"/>
      <c r="H2068" s="270"/>
      <c r="I2068" s="290">
        <f t="shared" ca="1" si="2073"/>
        <v>6.9544284558381894E-2</v>
      </c>
      <c r="J2068" s="290">
        <f t="shared" ca="1" si="2074"/>
        <v>4.8497418433675554E-2</v>
      </c>
      <c r="K2068" s="270">
        <f t="shared" ref="K2068:M2068" ca="1" si="2102">RAND()</f>
        <v>0.18191498330217926</v>
      </c>
      <c r="L2068" s="270">
        <f t="shared" ca="1" si="2102"/>
        <v>0.73256093993088478</v>
      </c>
      <c r="M2068" s="270">
        <f t="shared" ca="1" si="2102"/>
        <v>0.80711761957993233</v>
      </c>
      <c r="N2068" s="291">
        <f t="shared" ca="1" si="2076"/>
        <v>1602717.6195036676</v>
      </c>
      <c r="O2068" s="292">
        <f ca="1">(N2068-Assumptions!$C$22)/Assumptions!$C$25</f>
        <v>118.61631488833341</v>
      </c>
      <c r="P2068" s="11"/>
      <c r="Q2068" s="11"/>
      <c r="R2068" s="11"/>
      <c r="S2068" s="11"/>
      <c r="T2068" s="11"/>
    </row>
    <row r="2069" spans="1:20" ht="15.75" customHeight="1" x14ac:dyDescent="0.2">
      <c r="A2069" s="317"/>
      <c r="B2069" s="264"/>
      <c r="C2069" s="264"/>
      <c r="D2069" s="264"/>
      <c r="E2069" s="264"/>
      <c r="F2069" s="264"/>
      <c r="G2069" s="264"/>
      <c r="H2069" s="264"/>
      <c r="I2069" s="286">
        <f t="shared" ca="1" si="2073"/>
        <v>0.10347453223163165</v>
      </c>
      <c r="J2069" s="286">
        <f t="shared" ca="1" si="2074"/>
        <v>2.4539251670040348E-2</v>
      </c>
      <c r="K2069" s="264">
        <f t="shared" ref="K2069:M2069" ca="1" si="2103">RAND()</f>
        <v>0.46605465486040731</v>
      </c>
      <c r="L2069" s="264">
        <f t="shared" ca="1" si="2103"/>
        <v>0.66203655937889394</v>
      </c>
      <c r="M2069" s="264">
        <f t="shared" ca="1" si="2103"/>
        <v>0.30956447242089646</v>
      </c>
      <c r="N2069" s="287">
        <f t="shared" ca="1" si="2076"/>
        <v>1414078.3269930088</v>
      </c>
      <c r="O2069" s="288">
        <f ca="1">(N2069-Assumptions!$C$22)/Assumptions!$C$25</f>
        <v>104.53875574574693</v>
      </c>
      <c r="P2069" s="11"/>
      <c r="Q2069" s="11"/>
      <c r="R2069" s="11"/>
      <c r="S2069" s="11"/>
      <c r="T2069" s="11"/>
    </row>
    <row r="2070" spans="1:20" ht="15.75" customHeight="1" x14ac:dyDescent="0.2">
      <c r="A2070" s="289"/>
      <c r="B2070" s="270"/>
      <c r="C2070" s="270"/>
      <c r="D2070" s="270"/>
      <c r="E2070" s="270"/>
      <c r="F2070" s="270"/>
      <c r="G2070" s="270"/>
      <c r="H2070" s="270"/>
      <c r="I2070" s="290">
        <f t="shared" ca="1" si="2073"/>
        <v>0.11923267236746235</v>
      </c>
      <c r="J2070" s="290">
        <f t="shared" ca="1" si="2074"/>
        <v>3.7331596708013351E-2</v>
      </c>
      <c r="K2070" s="270">
        <f t="shared" ref="K2070:M2070" ca="1" si="2104">RAND()</f>
        <v>0.12455825060939485</v>
      </c>
      <c r="L2070" s="270">
        <f t="shared" ca="1" si="2104"/>
        <v>0.64155975482793726</v>
      </c>
      <c r="M2070" s="270">
        <f t="shared" ca="1" si="2104"/>
        <v>0.53913467353571687</v>
      </c>
      <c r="N2070" s="291">
        <f t="shared" ca="1" si="2076"/>
        <v>474329.15135955863</v>
      </c>
      <c r="O2070" s="292">
        <f ca="1">(N2070-Assumptions!$C$22)/Assumptions!$C$25</f>
        <v>34.408220250713327</v>
      </c>
      <c r="P2070" s="11"/>
      <c r="Q2070" s="11"/>
      <c r="R2070" s="11"/>
      <c r="S2070" s="11"/>
      <c r="T2070" s="11"/>
    </row>
    <row r="2071" spans="1:20" ht="15.75" customHeight="1" x14ac:dyDescent="0.2">
      <c r="A2071" s="317"/>
      <c r="B2071" s="264"/>
      <c r="C2071" s="264"/>
      <c r="D2071" s="264"/>
      <c r="E2071" s="264"/>
      <c r="F2071" s="264"/>
      <c r="G2071" s="264"/>
      <c r="H2071" s="264"/>
      <c r="I2071" s="286">
        <f t="shared" ca="1" si="2073"/>
        <v>9.420373323909409E-2</v>
      </c>
      <c r="J2071" s="286">
        <f t="shared" ca="1" si="2074"/>
        <v>4.5873822271076413E-2</v>
      </c>
      <c r="K2071" s="264">
        <f t="shared" ref="K2071:M2071" ca="1" si="2105">RAND()</f>
        <v>0.6563225724485604</v>
      </c>
      <c r="L2071" s="264">
        <f t="shared" ca="1" si="2105"/>
        <v>0.21643257021268514</v>
      </c>
      <c r="M2071" s="264">
        <f t="shared" ca="1" si="2105"/>
        <v>0.58812007469351546</v>
      </c>
      <c r="N2071" s="287">
        <f t="shared" ca="1" si="2076"/>
        <v>1843452.9465218012</v>
      </c>
      <c r="O2071" s="288">
        <f ca="1">(N2071-Assumptions!$C$22)/Assumptions!$C$25</f>
        <v>136.58163780013442</v>
      </c>
      <c r="P2071" s="11"/>
      <c r="Q2071" s="11"/>
      <c r="R2071" s="11"/>
      <c r="S2071" s="11"/>
      <c r="T2071" s="11"/>
    </row>
    <row r="2072" spans="1:20" ht="15.75" customHeight="1" x14ac:dyDescent="0.2">
      <c r="A2072" s="289"/>
      <c r="B2072" s="270"/>
      <c r="C2072" s="270"/>
      <c r="D2072" s="270"/>
      <c r="E2072" s="270"/>
      <c r="F2072" s="270"/>
      <c r="G2072" s="270"/>
      <c r="H2072" s="270"/>
      <c r="I2072" s="290">
        <f t="shared" ca="1" si="2073"/>
        <v>0.11753576501759758</v>
      </c>
      <c r="J2072" s="290">
        <f t="shared" ca="1" si="2074"/>
        <v>3.0456187240357951E-2</v>
      </c>
      <c r="K2072" s="270">
        <f t="shared" ref="K2072:M2072" ca="1" si="2106">RAND()</f>
        <v>1.9469351032718629E-2</v>
      </c>
      <c r="L2072" s="270">
        <f t="shared" ca="1" si="2106"/>
        <v>0.38548138907801199</v>
      </c>
      <c r="M2072" s="270">
        <f t="shared" ca="1" si="2106"/>
        <v>0.47666110746520085</v>
      </c>
      <c r="N2072" s="291">
        <f t="shared" ca="1" si="2076"/>
        <v>446121.4524071262</v>
      </c>
      <c r="O2072" s="292">
        <f ca="1">(N2072-Assumptions!$C$22)/Assumptions!$C$25</f>
        <v>32.303168090084043</v>
      </c>
      <c r="P2072" s="11"/>
      <c r="Q2072" s="11"/>
      <c r="R2072" s="11"/>
      <c r="S2072" s="11"/>
      <c r="T2072" s="11"/>
    </row>
    <row r="2073" spans="1:20" ht="15.75" customHeight="1" x14ac:dyDescent="0.2">
      <c r="A2073" s="317"/>
      <c r="B2073" s="264"/>
      <c r="C2073" s="264"/>
      <c r="D2073" s="264"/>
      <c r="E2073" s="264"/>
      <c r="F2073" s="264"/>
      <c r="G2073" s="264"/>
      <c r="H2073" s="264"/>
      <c r="I2073" s="286">
        <f t="shared" ca="1" si="2073"/>
        <v>0.11664195570334947</v>
      </c>
      <c r="J2073" s="286">
        <f t="shared" ca="1" si="2074"/>
        <v>5.11920312545446E-2</v>
      </c>
      <c r="K2073" s="264">
        <f t="shared" ref="K2073:M2073" ca="1" si="2107">RAND()</f>
        <v>0.38183051024517611</v>
      </c>
      <c r="L2073" s="264">
        <f t="shared" ca="1" si="2107"/>
        <v>7.0127554038649231E-2</v>
      </c>
      <c r="M2073" s="264">
        <f t="shared" ca="1" si="2107"/>
        <v>0.34644612174833667</v>
      </c>
      <c r="N2073" s="287">
        <f t="shared" ca="1" si="2076"/>
        <v>1361253.1646055304</v>
      </c>
      <c r="O2073" s="288">
        <f ca="1">(N2073-Assumptions!$C$22)/Assumptions!$C$25</f>
        <v>100.59657944817391</v>
      </c>
      <c r="P2073" s="11"/>
      <c r="Q2073" s="11"/>
      <c r="R2073" s="11"/>
      <c r="S2073" s="11"/>
      <c r="T2073" s="11"/>
    </row>
    <row r="2074" spans="1:20" ht="15.75" customHeight="1" x14ac:dyDescent="0.2">
      <c r="A2074" s="289"/>
      <c r="B2074" s="270"/>
      <c r="C2074" s="270"/>
      <c r="D2074" s="270"/>
      <c r="E2074" s="270"/>
      <c r="F2074" s="270"/>
      <c r="G2074" s="270"/>
      <c r="H2074" s="270"/>
      <c r="I2074" s="290">
        <f t="shared" ca="1" si="2073"/>
        <v>0.10488992891859562</v>
      </c>
      <c r="J2074" s="290">
        <f t="shared" ca="1" si="2074"/>
        <v>2.9688150677459058E-2</v>
      </c>
      <c r="K2074" s="270">
        <f t="shared" ref="K2074:M2074" ca="1" si="2108">RAND()</f>
        <v>0.20166370892660768</v>
      </c>
      <c r="L2074" s="270">
        <f t="shared" ca="1" si="2108"/>
        <v>0.88879354890325857</v>
      </c>
      <c r="M2074" s="270">
        <f t="shared" ca="1" si="2108"/>
        <v>0.997491493276361</v>
      </c>
      <c r="N2074" s="291">
        <f t="shared" ca="1" si="2076"/>
        <v>1927639.1919207056</v>
      </c>
      <c r="O2074" s="292">
        <f ca="1">(N2074-Assumptions!$C$22)/Assumptions!$C$25</f>
        <v>142.86419342691832</v>
      </c>
      <c r="P2074" s="11"/>
      <c r="Q2074" s="11"/>
      <c r="R2074" s="11"/>
      <c r="S2074" s="11"/>
      <c r="T2074" s="11"/>
    </row>
    <row r="2075" spans="1:20" ht="15.75" customHeight="1" x14ac:dyDescent="0.2">
      <c r="A2075" s="317"/>
      <c r="B2075" s="264"/>
      <c r="C2075" s="264"/>
      <c r="D2075" s="264"/>
      <c r="E2075" s="264"/>
      <c r="F2075" s="264"/>
      <c r="G2075" s="264"/>
      <c r="H2075" s="264"/>
      <c r="I2075" s="286">
        <f t="shared" ca="1" si="2073"/>
        <v>0.10508992825962181</v>
      </c>
      <c r="J2075" s="286">
        <f t="shared" ca="1" si="2074"/>
        <v>0.02</v>
      </c>
      <c r="K2075" s="264">
        <f t="shared" ref="K2075:M2075" ca="1" si="2109">RAND()</f>
        <v>2.7770923977867845E-3</v>
      </c>
      <c r="L2075" s="264">
        <f t="shared" ca="1" si="2109"/>
        <v>0.24770646193506363</v>
      </c>
      <c r="M2075" s="264">
        <f t="shared" ca="1" si="2109"/>
        <v>0.28352708472685417</v>
      </c>
      <c r="N2075" s="287">
        <f t="shared" ca="1" si="2076"/>
        <v>191812.53702615004</v>
      </c>
      <c r="O2075" s="288">
        <f ca="1">(N2075-Assumptions!$C$22)/Assumptions!$C$25</f>
        <v>13.324890822847017</v>
      </c>
      <c r="P2075" s="11"/>
      <c r="Q2075" s="11"/>
      <c r="R2075" s="11"/>
      <c r="S2075" s="11"/>
      <c r="T2075" s="11"/>
    </row>
    <row r="2076" spans="1:20" ht="15.75" customHeight="1" x14ac:dyDescent="0.2">
      <c r="A2076" s="289"/>
      <c r="B2076" s="270"/>
      <c r="C2076" s="270"/>
      <c r="D2076" s="270"/>
      <c r="E2076" s="270"/>
      <c r="F2076" s="270"/>
      <c r="G2076" s="270"/>
      <c r="H2076" s="270"/>
      <c r="I2076" s="290">
        <f t="shared" ca="1" si="2073"/>
        <v>9.2018106701080585E-2</v>
      </c>
      <c r="J2076" s="290">
        <f t="shared" ca="1" si="2074"/>
        <v>3.6566193184193525E-2</v>
      </c>
      <c r="K2076" s="270">
        <f t="shared" ref="K2076:M2076" ca="1" si="2110">RAND()</f>
        <v>0.72558708016952356</v>
      </c>
      <c r="L2076" s="270">
        <f t="shared" ca="1" si="2110"/>
        <v>0.21892039671365537</v>
      </c>
      <c r="M2076" s="270">
        <f t="shared" ca="1" si="2110"/>
        <v>0.8443278297308453</v>
      </c>
      <c r="N2076" s="291">
        <f t="shared" ca="1" si="2076"/>
        <v>1628686.6191954769</v>
      </c>
      <c r="O2076" s="292">
        <f ca="1">(N2076-Assumptions!$C$22)/Assumptions!$C$25</f>
        <v>120.55429993996096</v>
      </c>
      <c r="P2076" s="11"/>
      <c r="Q2076" s="11"/>
      <c r="R2076" s="11"/>
      <c r="S2076" s="11"/>
      <c r="T2076" s="11"/>
    </row>
    <row r="2077" spans="1:20" ht="15.75" customHeight="1" x14ac:dyDescent="0.2">
      <c r="A2077" s="317"/>
      <c r="B2077" s="264"/>
      <c r="C2077" s="264"/>
      <c r="D2077" s="264"/>
      <c r="E2077" s="264"/>
      <c r="F2077" s="264"/>
      <c r="G2077" s="264"/>
      <c r="H2077" s="264"/>
      <c r="I2077" s="286">
        <f t="shared" ca="1" si="2073"/>
        <v>9.7258890373877568E-2</v>
      </c>
      <c r="J2077" s="286">
        <f t="shared" ca="1" si="2074"/>
        <v>3.8071130251697421E-2</v>
      </c>
      <c r="K2077" s="264">
        <f t="shared" ref="K2077:M2077" ca="1" si="2111">RAND()</f>
        <v>0.20744694930197782</v>
      </c>
      <c r="L2077" s="264">
        <f t="shared" ca="1" si="2111"/>
        <v>0.21847600432888947</v>
      </c>
      <c r="M2077" s="264">
        <f t="shared" ca="1" si="2111"/>
        <v>1.0247636345718347E-2</v>
      </c>
      <c r="N2077" s="287">
        <f t="shared" ca="1" si="2076"/>
        <v>1505276.0333422597</v>
      </c>
      <c r="O2077" s="288">
        <f ca="1">(N2077-Assumptions!$C$22)/Assumptions!$C$25</f>
        <v>111.34455472703431</v>
      </c>
      <c r="P2077" s="11"/>
      <c r="Q2077" s="11"/>
      <c r="R2077" s="11"/>
      <c r="S2077" s="11"/>
      <c r="T2077" s="11"/>
    </row>
    <row r="2078" spans="1:20" ht="15.75" customHeight="1" x14ac:dyDescent="0.2">
      <c r="A2078" s="289"/>
      <c r="B2078" s="270"/>
      <c r="C2078" s="270"/>
      <c r="D2078" s="270"/>
      <c r="E2078" s="270"/>
      <c r="F2078" s="270"/>
      <c r="G2078" s="270"/>
      <c r="H2078" s="270"/>
      <c r="I2078" s="290">
        <f t="shared" ca="1" si="2073"/>
        <v>9.1525296572585541E-2</v>
      </c>
      <c r="J2078" s="290">
        <f t="shared" ca="1" si="2074"/>
        <v>5.5E-2</v>
      </c>
      <c r="K2078" s="270">
        <f t="shared" ref="K2078:M2078" ca="1" si="2112">RAND()</f>
        <v>0.15277831765885797</v>
      </c>
      <c r="L2078" s="270">
        <f t="shared" ca="1" si="2112"/>
        <v>0.33301887740263236</v>
      </c>
      <c r="M2078" s="270">
        <f t="shared" ca="1" si="2112"/>
        <v>0.39211026909407831</v>
      </c>
      <c r="N2078" s="291">
        <f t="shared" ca="1" si="2076"/>
        <v>1063593.4915895876</v>
      </c>
      <c r="O2078" s="292">
        <f ca="1">(N2078-Assumptions!$C$22)/Assumptions!$C$25</f>
        <v>78.383171014148331</v>
      </c>
      <c r="P2078" s="11"/>
      <c r="Q2078" s="11"/>
      <c r="R2078" s="11"/>
      <c r="S2078" s="11"/>
      <c r="T2078" s="11"/>
    </row>
    <row r="2079" spans="1:20" ht="15.75" customHeight="1" x14ac:dyDescent="0.2">
      <c r="A2079" s="317"/>
      <c r="B2079" s="264"/>
      <c r="C2079" s="264"/>
      <c r="D2079" s="264"/>
      <c r="E2079" s="264"/>
      <c r="F2079" s="264"/>
      <c r="G2079" s="264"/>
      <c r="H2079" s="264"/>
      <c r="I2079" s="286">
        <f t="shared" ca="1" si="2073"/>
        <v>0.10636535573098851</v>
      </c>
      <c r="J2079" s="286">
        <f t="shared" ca="1" si="2074"/>
        <v>5.5E-2</v>
      </c>
      <c r="K2079" s="264">
        <f t="shared" ref="K2079:M2079" ca="1" si="2113">RAND()</f>
        <v>8.0215184452930077E-2</v>
      </c>
      <c r="L2079" s="264">
        <f t="shared" ca="1" si="2113"/>
        <v>0.86614295996914847</v>
      </c>
      <c r="M2079" s="264">
        <f t="shared" ca="1" si="2113"/>
        <v>1.8958969453934826E-2</v>
      </c>
      <c r="N2079" s="287">
        <f t="shared" ca="1" si="2076"/>
        <v>1332651.9948604945</v>
      </c>
      <c r="O2079" s="288">
        <f ca="1">(N2079-Assumptions!$C$22)/Assumptions!$C$25</f>
        <v>98.462163795559292</v>
      </c>
      <c r="P2079" s="11"/>
      <c r="Q2079" s="11"/>
      <c r="R2079" s="11"/>
      <c r="S2079" s="11"/>
      <c r="T2079" s="11"/>
    </row>
    <row r="2080" spans="1:20" ht="15.75" customHeight="1" x14ac:dyDescent="0.2">
      <c r="A2080" s="289"/>
      <c r="B2080" s="270"/>
      <c r="C2080" s="270"/>
      <c r="D2080" s="270"/>
      <c r="E2080" s="270"/>
      <c r="F2080" s="270"/>
      <c r="G2080" s="270"/>
      <c r="H2080" s="270"/>
      <c r="I2080" s="290">
        <f t="shared" ca="1" si="2073"/>
        <v>9.2327614450646356E-2</v>
      </c>
      <c r="J2080" s="290">
        <f t="shared" ca="1" si="2074"/>
        <v>3.9873733884433424E-2</v>
      </c>
      <c r="K2080" s="270">
        <f t="shared" ref="K2080:M2080" ca="1" si="2114">RAND()</f>
        <v>0.63195434179778287</v>
      </c>
      <c r="L2080" s="270">
        <f t="shared" ca="1" si="2114"/>
        <v>0.27612768864039816</v>
      </c>
      <c r="M2080" s="270">
        <f t="shared" ca="1" si="2114"/>
        <v>0.80530470744942728</v>
      </c>
      <c r="N2080" s="291">
        <f t="shared" ca="1" si="2076"/>
        <v>1721775.1780964034</v>
      </c>
      <c r="O2080" s="292">
        <f ca="1">(N2080-Assumptions!$C$22)/Assumptions!$C$25</f>
        <v>127.50120732062712</v>
      </c>
      <c r="P2080" s="11"/>
      <c r="Q2080" s="11"/>
      <c r="R2080" s="11"/>
      <c r="S2080" s="11"/>
      <c r="T2080" s="11"/>
    </row>
    <row r="2081" spans="1:20" ht="15.75" customHeight="1" x14ac:dyDescent="0.2">
      <c r="A2081" s="317"/>
      <c r="B2081" s="264"/>
      <c r="C2081" s="264"/>
      <c r="D2081" s="264"/>
      <c r="E2081" s="264"/>
      <c r="F2081" s="264"/>
      <c r="G2081" s="264"/>
      <c r="H2081" s="264"/>
      <c r="I2081" s="286">
        <f t="shared" ca="1" si="2073"/>
        <v>6.1562251415978077E-2</v>
      </c>
      <c r="J2081" s="286">
        <f t="shared" ca="1" si="2074"/>
        <v>5.5E-2</v>
      </c>
      <c r="K2081" s="264">
        <f t="shared" ref="K2081:M2081" ca="1" si="2115">RAND()</f>
        <v>0.30822348566689795</v>
      </c>
      <c r="L2081" s="264">
        <f t="shared" ca="1" si="2115"/>
        <v>0.44226077460028146</v>
      </c>
      <c r="M2081" s="264">
        <f t="shared" ca="1" si="2115"/>
        <v>0.29699638396259576</v>
      </c>
      <c r="N2081" s="287">
        <f t="shared" ca="1" si="2076"/>
        <v>4464826.7790903514</v>
      </c>
      <c r="O2081" s="288">
        <f ca="1">(N2081-Assumptions!$C$22)/Assumptions!$C$25</f>
        <v>332.20655067838442</v>
      </c>
      <c r="P2081" s="11"/>
      <c r="Q2081" s="11"/>
      <c r="R2081" s="11"/>
      <c r="S2081" s="11"/>
      <c r="T2081" s="11"/>
    </row>
    <row r="2082" spans="1:20" ht="15.75" customHeight="1" x14ac:dyDescent="0.2">
      <c r="A2082" s="289"/>
      <c r="B2082" s="270"/>
      <c r="C2082" s="270"/>
      <c r="D2082" s="270"/>
      <c r="E2082" s="270"/>
      <c r="F2082" s="270"/>
      <c r="G2082" s="270"/>
      <c r="H2082" s="270"/>
      <c r="I2082" s="290">
        <f t="shared" ca="1" si="2073"/>
        <v>8.3135452116720077E-2</v>
      </c>
      <c r="J2082" s="290">
        <f t="shared" ca="1" si="2074"/>
        <v>3.5239885698245869E-2</v>
      </c>
      <c r="K2082" s="270">
        <f t="shared" ref="K2082:M2082" ca="1" si="2116">RAND()</f>
        <v>0.18564794114575567</v>
      </c>
      <c r="L2082" s="270">
        <f t="shared" ca="1" si="2116"/>
        <v>0.19222536940378865</v>
      </c>
      <c r="M2082" s="270">
        <f t="shared" ca="1" si="2116"/>
        <v>0.95574961489802224</v>
      </c>
      <c r="N2082" s="291">
        <f t="shared" ca="1" si="2076"/>
        <v>418795.8512368839</v>
      </c>
      <c r="O2082" s="292">
        <f ca="1">(N2082-Assumptions!$C$22)/Assumptions!$C$25</f>
        <v>30.263944122155515</v>
      </c>
      <c r="P2082" s="11"/>
      <c r="Q2082" s="11"/>
      <c r="R2082" s="11"/>
      <c r="S2082" s="11"/>
      <c r="T2082" s="11"/>
    </row>
    <row r="2083" spans="1:20" ht="15.75" customHeight="1" x14ac:dyDescent="0.2">
      <c r="A2083" s="317"/>
      <c r="B2083" s="264"/>
      <c r="C2083" s="264"/>
      <c r="D2083" s="264"/>
      <c r="E2083" s="264"/>
      <c r="F2083" s="264"/>
      <c r="G2083" s="264"/>
      <c r="H2083" s="264"/>
      <c r="I2083" s="286">
        <f t="shared" ca="1" si="2073"/>
        <v>7.3174866734557614E-2</v>
      </c>
      <c r="J2083" s="286">
        <f t="shared" ca="1" si="2074"/>
        <v>2.09120714930086E-2</v>
      </c>
      <c r="K2083" s="264">
        <f t="shared" ref="K2083:M2083" ca="1" si="2117">RAND()</f>
        <v>0.9048501639617359</v>
      </c>
      <c r="L2083" s="264">
        <f t="shared" ca="1" si="2117"/>
        <v>0.29737556406711529</v>
      </c>
      <c r="M2083" s="264">
        <f t="shared" ca="1" si="2117"/>
        <v>0.55648344454565246</v>
      </c>
      <c r="N2083" s="287">
        <f t="shared" ca="1" si="2076"/>
        <v>3698517.1892526601</v>
      </c>
      <c r="O2083" s="288">
        <f ca="1">(N2083-Assumptions!$C$22)/Assumptions!$C$25</f>
        <v>275.01926785467612</v>
      </c>
      <c r="P2083" s="11"/>
      <c r="Q2083" s="11"/>
      <c r="R2083" s="11"/>
      <c r="S2083" s="11"/>
      <c r="T2083" s="11"/>
    </row>
    <row r="2084" spans="1:20" ht="15.75" customHeight="1" x14ac:dyDescent="0.2">
      <c r="A2084" s="289"/>
      <c r="B2084" s="270"/>
      <c r="C2084" s="270"/>
      <c r="D2084" s="270"/>
      <c r="E2084" s="270"/>
      <c r="F2084" s="270"/>
      <c r="G2084" s="270"/>
      <c r="H2084" s="270"/>
      <c r="I2084" s="290">
        <f t="shared" ca="1" si="2073"/>
        <v>9.1570076201282699E-2</v>
      </c>
      <c r="J2084" s="290">
        <f t="shared" ca="1" si="2074"/>
        <v>3.7798799662626545E-2</v>
      </c>
      <c r="K2084" s="270">
        <f t="shared" ref="K2084:M2084" ca="1" si="2118">RAND()</f>
        <v>0.1981803143724451</v>
      </c>
      <c r="L2084" s="270">
        <f t="shared" ca="1" si="2118"/>
        <v>0.51601131811855183</v>
      </c>
      <c r="M2084" s="270">
        <f t="shared" ca="1" si="2118"/>
        <v>2.4471108117298468E-2</v>
      </c>
      <c r="N2084" s="291">
        <f t="shared" ca="1" si="2076"/>
        <v>722468.76424913562</v>
      </c>
      <c r="O2084" s="292">
        <f ca="1">(N2084-Assumptions!$C$22)/Assumptions!$C$25</f>
        <v>52.92610180963699</v>
      </c>
      <c r="P2084" s="11"/>
      <c r="Q2084" s="11"/>
      <c r="R2084" s="11"/>
      <c r="S2084" s="11"/>
      <c r="T2084" s="11"/>
    </row>
    <row r="2085" spans="1:20" ht="15.75" customHeight="1" x14ac:dyDescent="0.2">
      <c r="A2085" s="317"/>
      <c r="B2085" s="264"/>
      <c r="C2085" s="264"/>
      <c r="D2085" s="264"/>
      <c r="E2085" s="264"/>
      <c r="F2085" s="264"/>
      <c r="G2085" s="264"/>
      <c r="H2085" s="264"/>
      <c r="I2085" s="286">
        <f t="shared" ca="1" si="2073"/>
        <v>8.8282484981633644E-2</v>
      </c>
      <c r="J2085" s="286">
        <f t="shared" ca="1" si="2074"/>
        <v>2.9900892603389621E-2</v>
      </c>
      <c r="K2085" s="264">
        <f t="shared" ref="K2085:M2085" ca="1" si="2119">RAND()</f>
        <v>0.39435406535558559</v>
      </c>
      <c r="L2085" s="264">
        <f t="shared" ca="1" si="2119"/>
        <v>0.6535040009345856</v>
      </c>
      <c r="M2085" s="264">
        <f t="shared" ca="1" si="2119"/>
        <v>8.1621877146231592E-2</v>
      </c>
      <c r="N2085" s="287">
        <f t="shared" ca="1" si="2076"/>
        <v>1911915.4673632092</v>
      </c>
      <c r="O2085" s="288">
        <f ca="1">(N2085-Assumptions!$C$22)/Assumptions!$C$25</f>
        <v>141.69078114650816</v>
      </c>
      <c r="P2085" s="11"/>
      <c r="Q2085" s="11"/>
      <c r="R2085" s="11"/>
      <c r="S2085" s="11"/>
      <c r="T2085" s="11"/>
    </row>
    <row r="2086" spans="1:20" ht="15.75" customHeight="1" x14ac:dyDescent="0.2">
      <c r="A2086" s="289"/>
      <c r="B2086" s="270"/>
      <c r="C2086" s="270"/>
      <c r="D2086" s="270"/>
      <c r="E2086" s="270"/>
      <c r="F2086" s="270"/>
      <c r="G2086" s="270"/>
      <c r="H2086" s="270"/>
      <c r="I2086" s="290">
        <f t="shared" ca="1" si="2073"/>
        <v>0.10603547138930243</v>
      </c>
      <c r="J2086" s="290">
        <f t="shared" ca="1" si="2074"/>
        <v>3.3908941090957899E-2</v>
      </c>
      <c r="K2086" s="270">
        <f t="shared" ref="K2086:M2086" ca="1" si="2120">RAND()</f>
        <v>0.1359643033985598</v>
      </c>
      <c r="L2086" s="270">
        <f t="shared" ca="1" si="2120"/>
        <v>0.25849279758942956</v>
      </c>
      <c r="M2086" s="270">
        <f t="shared" ca="1" si="2120"/>
        <v>0.45165088822224309</v>
      </c>
      <c r="N2086" s="291">
        <f t="shared" ca="1" si="2076"/>
        <v>226287.26139105251</v>
      </c>
      <c r="O2086" s="292">
        <f ca="1">(N2086-Assumptions!$C$22)/Assumptions!$C$25</f>
        <v>15.89763144709347</v>
      </c>
      <c r="P2086" s="11"/>
      <c r="Q2086" s="11"/>
      <c r="R2086" s="11"/>
      <c r="S2086" s="11"/>
      <c r="T2086" s="11"/>
    </row>
    <row r="2087" spans="1:20" ht="15.75" customHeight="1" x14ac:dyDescent="0.2">
      <c r="A2087" s="317"/>
      <c r="B2087" s="264"/>
      <c r="C2087" s="264"/>
      <c r="D2087" s="264"/>
      <c r="E2087" s="264"/>
      <c r="F2087" s="264"/>
      <c r="G2087" s="264"/>
      <c r="H2087" s="264"/>
      <c r="I2087" s="286">
        <f t="shared" ca="1" si="2073"/>
        <v>8.739595618381632E-2</v>
      </c>
      <c r="J2087" s="286">
        <f t="shared" ca="1" si="2074"/>
        <v>3.3561518725575716E-2</v>
      </c>
      <c r="K2087" s="264">
        <f t="shared" ref="K2087:M2087" ca="1" si="2121">RAND()</f>
        <v>0.80932976486834962</v>
      </c>
      <c r="L2087" s="264">
        <f t="shared" ca="1" si="2121"/>
        <v>0.76263791730302033</v>
      </c>
      <c r="M2087" s="264">
        <f t="shared" ca="1" si="2121"/>
        <v>0.38672014583544212</v>
      </c>
      <c r="N2087" s="287">
        <f t="shared" ca="1" si="2076"/>
        <v>4008987.7306659776</v>
      </c>
      <c r="O2087" s="288">
        <f ca="1">(N2087-Assumptions!$C$22)/Assumptions!$C$25</f>
        <v>298.18871124372964</v>
      </c>
      <c r="P2087" s="11"/>
      <c r="Q2087" s="11"/>
      <c r="R2087" s="11"/>
      <c r="S2087" s="11"/>
      <c r="T2087" s="11"/>
    </row>
    <row r="2088" spans="1:20" ht="15.75" customHeight="1" x14ac:dyDescent="0.2">
      <c r="A2088" s="289"/>
      <c r="B2088" s="270"/>
      <c r="C2088" s="270"/>
      <c r="D2088" s="270"/>
      <c r="E2088" s="270"/>
      <c r="F2088" s="270"/>
      <c r="G2088" s="270"/>
      <c r="H2088" s="270"/>
      <c r="I2088" s="290">
        <f t="shared" ca="1" si="2073"/>
        <v>8.0310694892632511E-2</v>
      </c>
      <c r="J2088" s="290">
        <f t="shared" ca="1" si="2074"/>
        <v>4.5218068935800111E-2</v>
      </c>
      <c r="K2088" s="270">
        <f t="shared" ref="K2088:M2088" ca="1" si="2122">RAND()</f>
        <v>0.77284700459583244</v>
      </c>
      <c r="L2088" s="270">
        <f t="shared" ca="1" si="2122"/>
        <v>0.51765581820060735</v>
      </c>
      <c r="M2088" s="270">
        <f t="shared" ca="1" si="2122"/>
        <v>2.1440357102388008E-3</v>
      </c>
      <c r="N2088" s="291">
        <f t="shared" ca="1" si="2076"/>
        <v>3180744.2855534349</v>
      </c>
      <c r="O2088" s="292">
        <f ca="1">(N2088-Assumptions!$C$22)/Assumptions!$C$25</f>
        <v>236.37949892189812</v>
      </c>
      <c r="P2088" s="11"/>
      <c r="Q2088" s="11"/>
      <c r="R2088" s="11"/>
      <c r="S2088" s="11"/>
      <c r="T2088" s="11"/>
    </row>
    <row r="2089" spans="1:20" ht="15.75" customHeight="1" x14ac:dyDescent="0.2">
      <c r="A2089" s="317"/>
      <c r="B2089" s="264"/>
      <c r="C2089" s="264"/>
      <c r="D2089" s="264"/>
      <c r="E2089" s="264"/>
      <c r="F2089" s="264"/>
      <c r="G2089" s="264"/>
      <c r="H2089" s="264"/>
      <c r="I2089" s="286">
        <f t="shared" ca="1" si="2073"/>
        <v>9.0638403365569664E-2</v>
      </c>
      <c r="J2089" s="286">
        <f t="shared" ca="1" si="2074"/>
        <v>5.4877865026088324E-2</v>
      </c>
      <c r="K2089" s="264">
        <f t="shared" ref="K2089:M2089" ca="1" si="2123">RAND()</f>
        <v>0.94893239101248295</v>
      </c>
      <c r="L2089" s="264">
        <f t="shared" ca="1" si="2123"/>
        <v>0.28228199056312409</v>
      </c>
      <c r="M2089" s="264">
        <f t="shared" ca="1" si="2123"/>
        <v>0.62555795133931891</v>
      </c>
      <c r="N2089" s="287">
        <f t="shared" ca="1" si="2076"/>
        <v>5439367.7602755185</v>
      </c>
      <c r="O2089" s="288">
        <f ca="1">(N2089-Assumptions!$C$22)/Assumptions!$C$25</f>
        <v>404.93348957279989</v>
      </c>
      <c r="P2089" s="11"/>
      <c r="Q2089" s="11"/>
      <c r="R2089" s="11"/>
      <c r="S2089" s="11"/>
      <c r="T2089" s="11"/>
    </row>
    <row r="2090" spans="1:20" ht="15.75" customHeight="1" x14ac:dyDescent="0.2">
      <c r="A2090" s="289"/>
      <c r="B2090" s="270"/>
      <c r="C2090" s="270"/>
      <c r="D2090" s="270"/>
      <c r="E2090" s="270"/>
      <c r="F2090" s="270"/>
      <c r="G2090" s="270"/>
      <c r="H2090" s="270"/>
      <c r="I2090" s="290">
        <f t="shared" ca="1" si="2073"/>
        <v>9.8966646569892874E-2</v>
      </c>
      <c r="J2090" s="290">
        <f t="shared" ca="1" si="2074"/>
        <v>2.7937143033546726E-2</v>
      </c>
      <c r="K2090" s="270">
        <f t="shared" ref="K2090:M2090" ca="1" si="2124">RAND()</f>
        <v>0.8647321362978595</v>
      </c>
      <c r="L2090" s="270">
        <f t="shared" ca="1" si="2124"/>
        <v>0.30443113970265223</v>
      </c>
      <c r="M2090" s="270">
        <f t="shared" ca="1" si="2124"/>
        <v>0.35204141448402304</v>
      </c>
      <c r="N2090" s="291">
        <f t="shared" ca="1" si="2076"/>
        <v>3038478.216970142</v>
      </c>
      <c r="O2090" s="292">
        <f ca="1">(N2090-Assumptions!$C$22)/Assumptions!$C$25</f>
        <v>225.76262813210016</v>
      </c>
      <c r="P2090" s="11"/>
      <c r="Q2090" s="11"/>
      <c r="R2090" s="11"/>
      <c r="S2090" s="11"/>
      <c r="T2090" s="11"/>
    </row>
    <row r="2091" spans="1:20" ht="15.75" customHeight="1" x14ac:dyDescent="0.2">
      <c r="A2091" s="317"/>
      <c r="B2091" s="264"/>
      <c r="C2091" s="264"/>
      <c r="D2091" s="264"/>
      <c r="E2091" s="264"/>
      <c r="F2091" s="264"/>
      <c r="G2091" s="264"/>
      <c r="H2091" s="264"/>
      <c r="I2091" s="286">
        <f t="shared" ca="1" si="2073"/>
        <v>6.7236526133008317E-2</v>
      </c>
      <c r="J2091" s="286">
        <f t="shared" ca="1" si="2074"/>
        <v>4.3281050645152884E-2</v>
      </c>
      <c r="K2091" s="264">
        <f t="shared" ref="K2091:M2091" ca="1" si="2125">RAND()</f>
        <v>0.10604560966871901</v>
      </c>
      <c r="L2091" s="264">
        <f t="shared" ca="1" si="2125"/>
        <v>0.49453483228378514</v>
      </c>
      <c r="M2091" s="264">
        <f t="shared" ca="1" si="2125"/>
        <v>0.16412439584708371</v>
      </c>
      <c r="N2091" s="287">
        <f t="shared" ca="1" si="2076"/>
        <v>1553922.7085192578</v>
      </c>
      <c r="O2091" s="288">
        <f ca="1">(N2091-Assumptions!$C$22)/Assumptions!$C$25</f>
        <v>114.97490362084014</v>
      </c>
      <c r="P2091" s="11"/>
      <c r="Q2091" s="11"/>
      <c r="R2091" s="11"/>
      <c r="S2091" s="11"/>
      <c r="T2091" s="11"/>
    </row>
    <row r="2092" spans="1:20" ht="15.75" customHeight="1" x14ac:dyDescent="0.2">
      <c r="A2092" s="289"/>
      <c r="B2092" s="270"/>
      <c r="C2092" s="270"/>
      <c r="D2092" s="270"/>
      <c r="E2092" s="270"/>
      <c r="F2092" s="270"/>
      <c r="G2092" s="270"/>
      <c r="H2092" s="270"/>
      <c r="I2092" s="290">
        <f t="shared" ca="1" si="2073"/>
        <v>8.7413902202329835E-2</v>
      </c>
      <c r="J2092" s="290">
        <f t="shared" ca="1" si="2074"/>
        <v>5.4143584531467531E-2</v>
      </c>
      <c r="K2092" s="270">
        <f t="shared" ref="K2092:M2092" ca="1" si="2126">RAND()</f>
        <v>0.2139777712903348</v>
      </c>
      <c r="L2092" s="270">
        <f t="shared" ca="1" si="2126"/>
        <v>0.73936143858233649</v>
      </c>
      <c r="M2092" s="270">
        <f t="shared" ca="1" si="2126"/>
        <v>0.25996222647741152</v>
      </c>
      <c r="N2092" s="291">
        <f t="shared" ca="1" si="2076"/>
        <v>3354962.5399283362</v>
      </c>
      <c r="O2092" s="292">
        <f ca="1">(N2092-Assumptions!$C$22)/Assumptions!$C$25</f>
        <v>249.38086118868179</v>
      </c>
      <c r="P2092" s="11"/>
      <c r="Q2092" s="11"/>
      <c r="R2092" s="11"/>
      <c r="S2092" s="11"/>
      <c r="T2092" s="11"/>
    </row>
    <row r="2093" spans="1:20" ht="15.75" customHeight="1" x14ac:dyDescent="0.2">
      <c r="A2093" s="317"/>
      <c r="B2093" s="264"/>
      <c r="C2093" s="264"/>
      <c r="D2093" s="264"/>
      <c r="E2093" s="264"/>
      <c r="F2093" s="264"/>
      <c r="G2093" s="264"/>
      <c r="H2093" s="264"/>
      <c r="I2093" s="286">
        <f t="shared" ca="1" si="2073"/>
        <v>0.10724519846614959</v>
      </c>
      <c r="J2093" s="286">
        <f t="shared" ca="1" si="2074"/>
        <v>3.9257508663628739E-2</v>
      </c>
      <c r="K2093" s="264">
        <f t="shared" ref="K2093:M2093" ca="1" si="2127">RAND()</f>
        <v>0.14074328507789735</v>
      </c>
      <c r="L2093" s="264">
        <f t="shared" ca="1" si="2127"/>
        <v>0.54777791523116004</v>
      </c>
      <c r="M2093" s="264">
        <f t="shared" ca="1" si="2127"/>
        <v>0.90877297608034135</v>
      </c>
      <c r="N2093" s="287">
        <f t="shared" ca="1" si="2076"/>
        <v>626366.58681185148</v>
      </c>
      <c r="O2093" s="288">
        <f ca="1">(N2093-Assumptions!$C$22)/Assumptions!$C$25</f>
        <v>45.754297523272498</v>
      </c>
      <c r="P2093" s="11"/>
      <c r="Q2093" s="11"/>
      <c r="R2093" s="11"/>
      <c r="S2093" s="11"/>
      <c r="T2093" s="11"/>
    </row>
    <row r="2094" spans="1:20" ht="15.75" customHeight="1" x14ac:dyDescent="0.2">
      <c r="A2094" s="289"/>
      <c r="B2094" s="270"/>
      <c r="C2094" s="270"/>
      <c r="D2094" s="270"/>
      <c r="E2094" s="270"/>
      <c r="F2094" s="270"/>
      <c r="G2094" s="270"/>
      <c r="H2094" s="270"/>
      <c r="I2094" s="290">
        <f t="shared" ca="1" si="2073"/>
        <v>8.9397660579867894E-2</v>
      </c>
      <c r="J2094" s="290">
        <f t="shared" ca="1" si="2074"/>
        <v>5.1246836031426199E-2</v>
      </c>
      <c r="K2094" s="270">
        <f t="shared" ref="K2094:M2094" ca="1" si="2128">RAND()</f>
        <v>0.48425368531983082</v>
      </c>
      <c r="L2094" s="270">
        <f t="shared" ca="1" si="2128"/>
        <v>0.58182668007470362</v>
      </c>
      <c r="M2094" s="270">
        <f t="shared" ca="1" si="2128"/>
        <v>0.2020909911919897</v>
      </c>
      <c r="N2094" s="291">
        <f t="shared" ca="1" si="2076"/>
        <v>2925773.4478459144</v>
      </c>
      <c r="O2094" s="292">
        <f ca="1">(N2094-Assumptions!$C$22)/Assumptions!$C$25</f>
        <v>217.35182446611302</v>
      </c>
      <c r="P2094" s="11"/>
      <c r="Q2094" s="11"/>
      <c r="R2094" s="11"/>
      <c r="S2094" s="11"/>
      <c r="T2094" s="11"/>
    </row>
    <row r="2095" spans="1:20" ht="15.75" customHeight="1" x14ac:dyDescent="0.2">
      <c r="A2095" s="317"/>
      <c r="B2095" s="264"/>
      <c r="C2095" s="264"/>
      <c r="D2095" s="264"/>
      <c r="E2095" s="264"/>
      <c r="F2095" s="264"/>
      <c r="G2095" s="264"/>
      <c r="H2095" s="264"/>
      <c r="I2095" s="286">
        <f t="shared" ca="1" si="2073"/>
        <v>9.1554397196011911E-2</v>
      </c>
      <c r="J2095" s="286">
        <f t="shared" ca="1" si="2074"/>
        <v>2.9193778776360153E-2</v>
      </c>
      <c r="K2095" s="264">
        <f t="shared" ref="K2095:M2095" ca="1" si="2129">RAND()</f>
        <v>0.50726278539633696</v>
      </c>
      <c r="L2095" s="264">
        <f t="shared" ca="1" si="2129"/>
        <v>0.3487734366163775</v>
      </c>
      <c r="M2095" s="264">
        <f t="shared" ca="1" si="2129"/>
        <v>1.4499792754442353E-2</v>
      </c>
      <c r="N2095" s="287">
        <f t="shared" ca="1" si="2076"/>
        <v>1789922.4271015837</v>
      </c>
      <c r="O2095" s="288">
        <f ca="1">(N2095-Assumptions!$C$22)/Assumptions!$C$25</f>
        <v>132.58682291802864</v>
      </c>
      <c r="P2095" s="11"/>
      <c r="Q2095" s="11"/>
      <c r="R2095" s="11"/>
      <c r="S2095" s="11"/>
      <c r="T2095" s="11"/>
    </row>
    <row r="2096" spans="1:20" ht="15.75" customHeight="1" x14ac:dyDescent="0.2">
      <c r="A2096" s="289"/>
      <c r="B2096" s="270"/>
      <c r="C2096" s="270"/>
      <c r="D2096" s="270"/>
      <c r="E2096" s="270"/>
      <c r="F2096" s="270"/>
      <c r="G2096" s="270"/>
      <c r="H2096" s="270"/>
      <c r="I2096" s="290">
        <f t="shared" ca="1" si="2073"/>
        <v>8.0414667827084743E-2</v>
      </c>
      <c r="J2096" s="290">
        <f t="shared" ca="1" si="2074"/>
        <v>5.4566232365389156E-2</v>
      </c>
      <c r="K2096" s="270">
        <f t="shared" ref="K2096:M2096" ca="1" si="2130">RAND()</f>
        <v>0.39367935116645447</v>
      </c>
      <c r="L2096" s="270">
        <f t="shared" ca="1" si="2130"/>
        <v>0.48178402138545073</v>
      </c>
      <c r="M2096" s="270">
        <f t="shared" ca="1" si="2130"/>
        <v>0.49679104712750521</v>
      </c>
      <c r="N2096" s="291">
        <f t="shared" ca="1" si="2076"/>
        <v>4318275.6512543214</v>
      </c>
      <c r="O2096" s="292">
        <f ca="1">(N2096-Assumptions!$C$22)/Assumptions!$C$25</f>
        <v>321.2698993473374</v>
      </c>
      <c r="P2096" s="11"/>
      <c r="Q2096" s="11"/>
      <c r="R2096" s="11"/>
      <c r="S2096" s="11"/>
      <c r="T2096" s="11"/>
    </row>
    <row r="2097" spans="1:20" ht="15.75" customHeight="1" x14ac:dyDescent="0.2">
      <c r="A2097" s="317"/>
      <c r="B2097" s="264"/>
      <c r="C2097" s="264"/>
      <c r="D2097" s="264"/>
      <c r="E2097" s="264"/>
      <c r="F2097" s="264"/>
      <c r="G2097" s="264"/>
      <c r="H2097" s="264"/>
      <c r="I2097" s="286">
        <f t="shared" ca="1" si="2073"/>
        <v>9.4895004828141505E-2</v>
      </c>
      <c r="J2097" s="286">
        <f t="shared" ca="1" si="2074"/>
        <v>3.824363895960102E-2</v>
      </c>
      <c r="K2097" s="264">
        <f t="shared" ref="K2097:M2097" ca="1" si="2131">RAND()</f>
        <v>0.6569685058956013</v>
      </c>
      <c r="L2097" s="264">
        <f t="shared" ca="1" si="2131"/>
        <v>0.54235166674619273</v>
      </c>
      <c r="M2097" s="264">
        <f t="shared" ca="1" si="2131"/>
        <v>0.88070588741193023</v>
      </c>
      <c r="N2097" s="287">
        <f t="shared" ca="1" si="2076"/>
        <v>1991841.5120601959</v>
      </c>
      <c r="O2097" s="288">
        <f ca="1">(N2097-Assumptions!$C$22)/Assumptions!$C$25</f>
        <v>147.65541134777581</v>
      </c>
      <c r="P2097" s="11"/>
      <c r="Q2097" s="11"/>
      <c r="R2097" s="11"/>
      <c r="S2097" s="11"/>
      <c r="T2097" s="11"/>
    </row>
    <row r="2098" spans="1:20" ht="15.75" customHeight="1" x14ac:dyDescent="0.2">
      <c r="A2098" s="289"/>
      <c r="B2098" s="270"/>
      <c r="C2098" s="270"/>
      <c r="D2098" s="270"/>
      <c r="E2098" s="270"/>
      <c r="F2098" s="270"/>
      <c r="G2098" s="270"/>
      <c r="H2098" s="270"/>
      <c r="I2098" s="290">
        <f t="shared" ca="1" si="2073"/>
        <v>6.5712674979514801E-2</v>
      </c>
      <c r="J2098" s="290">
        <f t="shared" ca="1" si="2074"/>
        <v>4.1131511525103207E-2</v>
      </c>
      <c r="K2098" s="270">
        <f t="shared" ref="K2098:M2098" ca="1" si="2132">RAND()</f>
        <v>0.2655865407150062</v>
      </c>
      <c r="L2098" s="270">
        <f t="shared" ca="1" si="2132"/>
        <v>0.56762467699937291</v>
      </c>
      <c r="M2098" s="270">
        <f t="shared" ca="1" si="2132"/>
        <v>0.43799961500000328</v>
      </c>
      <c r="N2098" s="291">
        <f t="shared" ca="1" si="2076"/>
        <v>4464826.7790903514</v>
      </c>
      <c r="O2098" s="292">
        <f ca="1">(N2098-Assumptions!$C$22)/Assumptions!$C$25</f>
        <v>332.20655067838442</v>
      </c>
      <c r="P2098" s="11"/>
      <c r="Q2098" s="11"/>
      <c r="R2098" s="11"/>
      <c r="S2098" s="11"/>
      <c r="T2098" s="11"/>
    </row>
    <row r="2099" spans="1:20" ht="15.75" customHeight="1" x14ac:dyDescent="0.2">
      <c r="A2099" s="317"/>
      <c r="B2099" s="264"/>
      <c r="C2099" s="264"/>
      <c r="D2099" s="264"/>
      <c r="E2099" s="264"/>
      <c r="F2099" s="264"/>
      <c r="G2099" s="264"/>
      <c r="H2099" s="264"/>
      <c r="I2099" s="286">
        <f t="shared" ca="1" si="2073"/>
        <v>7.3147123031238284E-2</v>
      </c>
      <c r="J2099" s="286">
        <f t="shared" ca="1" si="2074"/>
        <v>5.5E-2</v>
      </c>
      <c r="K2099" s="264">
        <f t="shared" ref="K2099:M2099" ca="1" si="2133">RAND()</f>
        <v>0.86155944018550679</v>
      </c>
      <c r="L2099" s="264">
        <f t="shared" ca="1" si="2133"/>
        <v>0.98315633579931305</v>
      </c>
      <c r="M2099" s="264">
        <f t="shared" ca="1" si="2133"/>
        <v>0.63330390994390373</v>
      </c>
      <c r="N2099" s="287">
        <f t="shared" ca="1" si="2076"/>
        <v>9865821.9240256399</v>
      </c>
      <c r="O2099" s="288">
        <f ca="1">(N2099-Assumptions!$C$22)/Assumptions!$C$25</f>
        <v>735.26588985265971</v>
      </c>
      <c r="P2099" s="11"/>
      <c r="Q2099" s="11"/>
      <c r="R2099" s="11"/>
      <c r="S2099" s="11"/>
      <c r="T2099" s="11"/>
    </row>
    <row r="2100" spans="1:20" ht="15.75" customHeight="1" x14ac:dyDescent="0.2">
      <c r="A2100" s="289"/>
      <c r="B2100" s="270"/>
      <c r="C2100" s="270"/>
      <c r="D2100" s="270"/>
      <c r="E2100" s="270"/>
      <c r="F2100" s="270"/>
      <c r="G2100" s="270"/>
      <c r="H2100" s="270"/>
      <c r="I2100" s="290">
        <f t="shared" ca="1" si="2073"/>
        <v>7.3397851840692946E-2</v>
      </c>
      <c r="J2100" s="290">
        <f t="shared" ca="1" si="2074"/>
        <v>3.683339362922651E-2</v>
      </c>
      <c r="K2100" s="270">
        <f t="shared" ref="K2100:M2100" ca="1" si="2134">RAND()</f>
        <v>5.6777944705677541E-2</v>
      </c>
      <c r="L2100" s="270">
        <f t="shared" ca="1" si="2134"/>
        <v>0.22302829392913281</v>
      </c>
      <c r="M2100" s="270">
        <f t="shared" ca="1" si="2134"/>
        <v>0.7948907771532332</v>
      </c>
      <c r="N2100" s="291">
        <f t="shared" ca="1" si="2076"/>
        <v>479733.288758551</v>
      </c>
      <c r="O2100" s="292">
        <f ca="1">(N2100-Assumptions!$C$22)/Assumptions!$C$25</f>
        <v>34.811514086459027</v>
      </c>
      <c r="P2100" s="11"/>
      <c r="Q2100" s="11"/>
      <c r="R2100" s="11"/>
      <c r="S2100" s="11"/>
      <c r="T2100" s="11"/>
    </row>
    <row r="2101" spans="1:20" ht="15.75" customHeight="1" x14ac:dyDescent="0.2">
      <c r="A2101" s="317"/>
      <c r="B2101" s="264"/>
      <c r="C2101" s="264"/>
      <c r="D2101" s="264"/>
      <c r="E2101" s="264"/>
      <c r="F2101" s="264"/>
      <c r="G2101" s="264"/>
      <c r="H2101" s="264"/>
      <c r="I2101" s="286">
        <f t="shared" ca="1" si="2073"/>
        <v>9.3499260412098981E-2</v>
      </c>
      <c r="J2101" s="286">
        <f t="shared" ca="1" si="2074"/>
        <v>2.3810527751648422E-2</v>
      </c>
      <c r="K2101" s="264">
        <f t="shared" ref="K2101:M2101" ca="1" si="2135">RAND()</f>
        <v>8.1970169460954811E-2</v>
      </c>
      <c r="L2101" s="264">
        <f t="shared" ca="1" si="2135"/>
        <v>0.4237691366763372</v>
      </c>
      <c r="M2101" s="264">
        <f t="shared" ca="1" si="2135"/>
        <v>0.28406176683053841</v>
      </c>
      <c r="N2101" s="287">
        <f t="shared" ca="1" si="2076"/>
        <v>557451.20093177317</v>
      </c>
      <c r="O2101" s="288">
        <f ca="1">(N2101-Assumptions!$C$22)/Assumptions!$C$25</f>
        <v>40.611358278490535</v>
      </c>
      <c r="P2101" s="11"/>
      <c r="Q2101" s="11"/>
      <c r="R2101" s="11"/>
      <c r="S2101" s="11"/>
      <c r="T2101" s="11"/>
    </row>
    <row r="2102" spans="1:20" ht="15.75" customHeight="1" x14ac:dyDescent="0.2">
      <c r="A2102" s="289"/>
      <c r="B2102" s="270"/>
      <c r="C2102" s="270"/>
      <c r="D2102" s="270"/>
      <c r="E2102" s="270"/>
      <c r="F2102" s="270"/>
      <c r="G2102" s="270"/>
      <c r="H2102" s="270"/>
      <c r="I2102" s="290">
        <f t="shared" ca="1" si="2073"/>
        <v>8.1221284454515305E-2</v>
      </c>
      <c r="J2102" s="290">
        <f t="shared" ca="1" si="2074"/>
        <v>4.2305677312937592E-2</v>
      </c>
      <c r="K2102" s="270">
        <f t="shared" ref="K2102:M2102" ca="1" si="2136">RAND()</f>
        <v>0.83102855710002566</v>
      </c>
      <c r="L2102" s="270">
        <f t="shared" ca="1" si="2136"/>
        <v>0.35747782424788677</v>
      </c>
      <c r="M2102" s="270">
        <f t="shared" ca="1" si="2136"/>
        <v>0.68661591517346143</v>
      </c>
      <c r="N2102" s="291">
        <f t="shared" ca="1" si="2076"/>
        <v>5577234.6360263517</v>
      </c>
      <c r="O2102" s="292">
        <f ca="1">(N2102-Assumptions!$C$22)/Assumptions!$C$25</f>
        <v>415.22206239002622</v>
      </c>
      <c r="P2102" s="11"/>
      <c r="Q2102" s="11"/>
      <c r="R2102" s="11"/>
      <c r="S2102" s="11"/>
      <c r="T2102" s="11"/>
    </row>
    <row r="2103" spans="1:20" ht="15.75" customHeight="1" x14ac:dyDescent="0.2">
      <c r="A2103" s="317"/>
      <c r="B2103" s="264"/>
      <c r="C2103" s="264"/>
      <c r="D2103" s="264"/>
      <c r="E2103" s="264"/>
      <c r="F2103" s="264"/>
      <c r="G2103" s="264"/>
      <c r="H2103" s="264"/>
      <c r="I2103" s="286">
        <f t="shared" ca="1" si="2073"/>
        <v>0.11674969111668489</v>
      </c>
      <c r="J2103" s="286">
        <f t="shared" ca="1" si="2074"/>
        <v>4.2347426751967981E-2</v>
      </c>
      <c r="K2103" s="264">
        <f t="shared" ref="K2103:M2103" ca="1" si="2137">RAND()</f>
        <v>0.56002266164497305</v>
      </c>
      <c r="L2103" s="264">
        <f t="shared" ca="1" si="2137"/>
        <v>0.1579202709224149</v>
      </c>
      <c r="M2103" s="264">
        <f t="shared" ca="1" si="2137"/>
        <v>0.79111273393488146</v>
      </c>
      <c r="N2103" s="287">
        <f t="shared" ca="1" si="2076"/>
        <v>1213858.0771013121</v>
      </c>
      <c r="O2103" s="288">
        <f ca="1">(N2103-Assumptions!$C$22)/Assumptions!$C$25</f>
        <v>89.596946052336719</v>
      </c>
      <c r="P2103" s="11"/>
      <c r="Q2103" s="11"/>
      <c r="R2103" s="11"/>
      <c r="S2103" s="11"/>
      <c r="T2103" s="11"/>
    </row>
    <row r="2104" spans="1:20" ht="15.75" customHeight="1" x14ac:dyDescent="0.2">
      <c r="A2104" s="289"/>
      <c r="B2104" s="270"/>
      <c r="C2104" s="270"/>
      <c r="D2104" s="270"/>
      <c r="E2104" s="270"/>
      <c r="F2104" s="270"/>
      <c r="G2104" s="270"/>
      <c r="H2104" s="270"/>
      <c r="I2104" s="290">
        <f t="shared" ca="1" si="2073"/>
        <v>9.2604543892669811E-2</v>
      </c>
      <c r="J2104" s="290">
        <f t="shared" ca="1" si="2074"/>
        <v>3.5690407959283861E-2</v>
      </c>
      <c r="K2104" s="270">
        <f t="shared" ref="K2104:M2104" ca="1" si="2138">RAND()</f>
        <v>0.87114488344768848</v>
      </c>
      <c r="L2104" s="270">
        <f t="shared" ca="1" si="2138"/>
        <v>0.59322652725069114</v>
      </c>
      <c r="M2104" s="270">
        <f t="shared" ca="1" si="2138"/>
        <v>0.50512231670046071</v>
      </c>
      <c r="N2104" s="291">
        <f t="shared" ca="1" si="2076"/>
        <v>3792056.1512169088</v>
      </c>
      <c r="O2104" s="292">
        <f ca="1">(N2104-Assumptions!$C$22)/Assumptions!$C$25</f>
        <v>281.99978740424694</v>
      </c>
      <c r="P2104" s="11"/>
      <c r="Q2104" s="11"/>
      <c r="R2104" s="11"/>
      <c r="S2104" s="11"/>
      <c r="T2104" s="11"/>
    </row>
    <row r="2105" spans="1:20" ht="15.75" customHeight="1" x14ac:dyDescent="0.2">
      <c r="A2105" s="317"/>
      <c r="B2105" s="264"/>
      <c r="C2105" s="264"/>
      <c r="D2105" s="264"/>
      <c r="E2105" s="264"/>
      <c r="F2105" s="264"/>
      <c r="G2105" s="264"/>
      <c r="H2105" s="264"/>
      <c r="I2105" s="286">
        <f t="shared" ca="1" si="2073"/>
        <v>8.709404900490382E-2</v>
      </c>
      <c r="J2105" s="286">
        <f t="shared" ca="1" si="2074"/>
        <v>3.7756369169112569E-2</v>
      </c>
      <c r="K2105" s="264">
        <f t="shared" ref="K2105:M2105" ca="1" si="2139">RAND()</f>
        <v>0.5587707187708123</v>
      </c>
      <c r="L2105" s="264">
        <f t="shared" ca="1" si="2139"/>
        <v>7.4149679215159359E-2</v>
      </c>
      <c r="M2105" s="264">
        <f t="shared" ca="1" si="2139"/>
        <v>0.65472952900742631</v>
      </c>
      <c r="N2105" s="287">
        <f t="shared" ca="1" si="2076"/>
        <v>1830523.6455043438</v>
      </c>
      <c r="O2105" s="288">
        <f ca="1">(N2105-Assumptions!$C$22)/Assumptions!$C$25</f>
        <v>135.6167645898764</v>
      </c>
      <c r="P2105" s="11"/>
      <c r="Q2105" s="11"/>
      <c r="R2105" s="11"/>
      <c r="S2105" s="11"/>
      <c r="T2105" s="11"/>
    </row>
    <row r="2106" spans="1:20" ht="15.75" customHeight="1" x14ac:dyDescent="0.2">
      <c r="A2106" s="289"/>
      <c r="B2106" s="270"/>
      <c r="C2106" s="270"/>
      <c r="D2106" s="270"/>
      <c r="E2106" s="270"/>
      <c r="F2106" s="270"/>
      <c r="G2106" s="270"/>
      <c r="H2106" s="270"/>
      <c r="I2106" s="290">
        <f t="shared" ca="1" si="2073"/>
        <v>9.4305862433782264E-2</v>
      </c>
      <c r="J2106" s="290">
        <f t="shared" ca="1" si="2074"/>
        <v>4.2672008501242135E-2</v>
      </c>
      <c r="K2106" s="270">
        <f t="shared" ref="K2106:M2106" ca="1" si="2140">RAND()</f>
        <v>0.77075673316215954</v>
      </c>
      <c r="L2106" s="270">
        <f t="shared" ca="1" si="2140"/>
        <v>0.75949619064666596</v>
      </c>
      <c r="M2106" s="270">
        <f t="shared" ca="1" si="2140"/>
        <v>0.38654449429966553</v>
      </c>
      <c r="N2106" s="291">
        <f t="shared" ca="1" si="2076"/>
        <v>2161772.9643634916</v>
      </c>
      <c r="O2106" s="292">
        <f ca="1">(N2106-Assumptions!$C$22)/Assumptions!$C$25</f>
        <v>160.33686301220087</v>
      </c>
      <c r="P2106" s="11"/>
      <c r="Q2106" s="11"/>
      <c r="R2106" s="11"/>
      <c r="S2106" s="11"/>
      <c r="T2106" s="11"/>
    </row>
    <row r="2107" spans="1:20" ht="15.75" customHeight="1" x14ac:dyDescent="0.2">
      <c r="A2107" s="317"/>
      <c r="B2107" s="264"/>
      <c r="C2107" s="264"/>
      <c r="D2107" s="264"/>
      <c r="E2107" s="264"/>
      <c r="F2107" s="264"/>
      <c r="G2107" s="264"/>
      <c r="H2107" s="264"/>
      <c r="I2107" s="286">
        <f t="shared" ca="1" si="2073"/>
        <v>9.1782168461171668E-2</v>
      </c>
      <c r="J2107" s="286">
        <f t="shared" ca="1" si="2074"/>
        <v>3.7506006195393037E-2</v>
      </c>
      <c r="K2107" s="264">
        <f t="shared" ref="K2107:M2107" ca="1" si="2141">RAND()</f>
        <v>0.5567071646544125</v>
      </c>
      <c r="L2107" s="264">
        <f t="shared" ca="1" si="2141"/>
        <v>0.82939017209502086</v>
      </c>
      <c r="M2107" s="264">
        <f t="shared" ca="1" si="2141"/>
        <v>0.84662914715403925</v>
      </c>
      <c r="N2107" s="287">
        <f t="shared" ca="1" si="2076"/>
        <v>2624441.6033504335</v>
      </c>
      <c r="O2107" s="288">
        <f ca="1">(N2107-Assumptions!$C$22)/Assumptions!$C$25</f>
        <v>194.8643733843607</v>
      </c>
      <c r="P2107" s="11"/>
      <c r="Q2107" s="11"/>
      <c r="R2107" s="11"/>
      <c r="S2107" s="11"/>
      <c r="T2107" s="11"/>
    </row>
    <row r="2108" spans="1:20" ht="15.75" customHeight="1" x14ac:dyDescent="0.2">
      <c r="A2108" s="289"/>
      <c r="B2108" s="270"/>
      <c r="C2108" s="270"/>
      <c r="D2108" s="270"/>
      <c r="E2108" s="270"/>
      <c r="F2108" s="270"/>
      <c r="G2108" s="270"/>
      <c r="H2108" s="270"/>
      <c r="I2108" s="290">
        <f t="shared" ca="1" si="2073"/>
        <v>0.10197731904395357</v>
      </c>
      <c r="J2108" s="290">
        <f t="shared" ca="1" si="2074"/>
        <v>5.5E-2</v>
      </c>
      <c r="K2108" s="270">
        <f t="shared" ref="K2108:M2108" ca="1" si="2142">RAND()</f>
        <v>0.22564847161116308</v>
      </c>
      <c r="L2108" s="270">
        <f t="shared" ca="1" si="2142"/>
        <v>0.21604987313613089</v>
      </c>
      <c r="M2108" s="270">
        <f t="shared" ca="1" si="2142"/>
        <v>0.61730259103006802</v>
      </c>
      <c r="N2108" s="291">
        <f t="shared" ca="1" si="2076"/>
        <v>1922497.7370300356</v>
      </c>
      <c r="O2108" s="292">
        <f ca="1">(N2108-Assumptions!$C$22)/Assumptions!$C$25</f>
        <v>142.48050276343548</v>
      </c>
      <c r="P2108" s="11"/>
      <c r="Q2108" s="11"/>
      <c r="R2108" s="11"/>
      <c r="S2108" s="11"/>
      <c r="T2108" s="11"/>
    </row>
    <row r="2109" spans="1:20" ht="15.75" customHeight="1" x14ac:dyDescent="0.2">
      <c r="A2109" s="317"/>
      <c r="B2109" s="264"/>
      <c r="C2109" s="264"/>
      <c r="D2109" s="264"/>
      <c r="E2109" s="264"/>
      <c r="F2109" s="264"/>
      <c r="G2109" s="264"/>
      <c r="H2109" s="264"/>
      <c r="I2109" s="286">
        <f t="shared" ca="1" si="2073"/>
        <v>0.12314702870295713</v>
      </c>
      <c r="J2109" s="286">
        <f t="shared" ca="1" si="2074"/>
        <v>4.5445596789712821E-2</v>
      </c>
      <c r="K2109" s="264">
        <f t="shared" ref="K2109:M2109" ca="1" si="2143">RAND()</f>
        <v>0.17382882979800685</v>
      </c>
      <c r="L2109" s="264">
        <f t="shared" ca="1" si="2143"/>
        <v>0.93422178716770954</v>
      </c>
      <c r="M2109" s="264">
        <f t="shared" ca="1" si="2143"/>
        <v>0.94892534736898215</v>
      </c>
      <c r="N2109" s="287">
        <f t="shared" ca="1" si="2076"/>
        <v>929060.01212523982</v>
      </c>
      <c r="O2109" s="288">
        <f ca="1">(N2109-Assumptions!$C$22)/Assumptions!$C$25</f>
        <v>68.343359113823865</v>
      </c>
      <c r="P2109" s="11"/>
      <c r="Q2109" s="11"/>
      <c r="R2109" s="11"/>
      <c r="S2109" s="11"/>
      <c r="T2109" s="11"/>
    </row>
    <row r="2110" spans="1:20" ht="15.75" customHeight="1" x14ac:dyDescent="0.2">
      <c r="A2110" s="289"/>
      <c r="B2110" s="270"/>
      <c r="C2110" s="270"/>
      <c r="D2110" s="270"/>
      <c r="E2110" s="270"/>
      <c r="F2110" s="270"/>
      <c r="G2110" s="270"/>
      <c r="H2110" s="270"/>
      <c r="I2110" s="290">
        <f t="shared" ca="1" si="2073"/>
        <v>0.1077082494040133</v>
      </c>
      <c r="J2110" s="290">
        <f t="shared" ca="1" si="2074"/>
        <v>4.5123153005297817E-2</v>
      </c>
      <c r="K2110" s="270">
        <f t="shared" ref="K2110:M2110" ca="1" si="2144">RAND()</f>
        <v>0.73010706445381557</v>
      </c>
      <c r="L2110" s="270">
        <f t="shared" ca="1" si="2144"/>
        <v>0.41999714185370429</v>
      </c>
      <c r="M2110" s="270">
        <f t="shared" ca="1" si="2144"/>
        <v>0.62107436765310797</v>
      </c>
      <c r="N2110" s="291">
        <f t="shared" ca="1" si="2076"/>
        <v>1802993.8235292872</v>
      </c>
      <c r="O2110" s="292">
        <f ca="1">(N2110-Assumptions!$C$22)/Assumptions!$C$25</f>
        <v>133.56230026337965</v>
      </c>
      <c r="P2110" s="11"/>
      <c r="Q2110" s="11"/>
      <c r="R2110" s="11"/>
      <c r="S2110" s="11"/>
      <c r="T2110" s="11"/>
    </row>
    <row r="2111" spans="1:20" ht="15.75" customHeight="1" x14ac:dyDescent="0.2">
      <c r="A2111" s="317"/>
      <c r="B2111" s="264"/>
      <c r="C2111" s="264"/>
      <c r="D2111" s="264"/>
      <c r="E2111" s="264"/>
      <c r="F2111" s="264"/>
      <c r="G2111" s="264"/>
      <c r="H2111" s="264"/>
      <c r="I2111" s="286">
        <f t="shared" ca="1" si="2073"/>
        <v>0.10210105892122076</v>
      </c>
      <c r="J2111" s="286">
        <f t="shared" ca="1" si="2074"/>
        <v>4.1915347806358819E-2</v>
      </c>
      <c r="K2111" s="264">
        <f t="shared" ref="K2111:M2111" ca="1" si="2145">RAND()</f>
        <v>0.73119349251343435</v>
      </c>
      <c r="L2111" s="264">
        <f t="shared" ca="1" si="2145"/>
        <v>0.40489159042598366</v>
      </c>
      <c r="M2111" s="264">
        <f t="shared" ca="1" si="2145"/>
        <v>0.27961600715830492</v>
      </c>
      <c r="N2111" s="287">
        <f t="shared" ca="1" si="2076"/>
        <v>1854604.1478887799</v>
      </c>
      <c r="O2111" s="288">
        <f ca="1">(N2111-Assumptions!$C$22)/Assumptions!$C$25</f>
        <v>137.41381700662535</v>
      </c>
      <c r="P2111" s="11"/>
      <c r="Q2111" s="11"/>
      <c r="R2111" s="11"/>
      <c r="S2111" s="11"/>
      <c r="T2111" s="11"/>
    </row>
    <row r="2112" spans="1:20" ht="15.75" customHeight="1" x14ac:dyDescent="0.2">
      <c r="A2112" s="289"/>
      <c r="B2112" s="270"/>
      <c r="C2112" s="270"/>
      <c r="D2112" s="270"/>
      <c r="E2112" s="270"/>
      <c r="F2112" s="270"/>
      <c r="G2112" s="270"/>
      <c r="H2112" s="270"/>
      <c r="I2112" s="290">
        <f t="shared" ca="1" si="2073"/>
        <v>8.7410828348876729E-2</v>
      </c>
      <c r="J2112" s="290">
        <f t="shared" ca="1" si="2074"/>
        <v>4.070534117334796E-2</v>
      </c>
      <c r="K2112" s="270">
        <f t="shared" ref="K2112:M2112" ca="1" si="2146">RAND()</f>
        <v>0.70874756617586898</v>
      </c>
      <c r="L2112" s="270">
        <f t="shared" ca="1" si="2146"/>
        <v>0.91658106345813228</v>
      </c>
      <c r="M2112" s="270">
        <f t="shared" ca="1" si="2146"/>
        <v>0.50124541838294168</v>
      </c>
      <c r="N2112" s="291">
        <f t="shared" ca="1" si="2076"/>
        <v>3023729.203704624</v>
      </c>
      <c r="O2112" s="292">
        <f ca="1">(N2112-Assumptions!$C$22)/Assumptions!$C$25</f>
        <v>224.66195550034507</v>
      </c>
      <c r="P2112" s="11"/>
      <c r="Q2112" s="11"/>
      <c r="R2112" s="11"/>
      <c r="S2112" s="11"/>
      <c r="T2112" s="11"/>
    </row>
    <row r="2113" spans="1:20" ht="15.75" customHeight="1" x14ac:dyDescent="0.2">
      <c r="A2113" s="317"/>
      <c r="B2113" s="264"/>
      <c r="C2113" s="264"/>
      <c r="D2113" s="264"/>
      <c r="E2113" s="264"/>
      <c r="F2113" s="264"/>
      <c r="G2113" s="264"/>
      <c r="H2113" s="264"/>
      <c r="I2113" s="286">
        <f t="shared" ca="1" si="2073"/>
        <v>9.5155201318180796E-2</v>
      </c>
      <c r="J2113" s="286">
        <f t="shared" ca="1" si="2074"/>
        <v>4.0725840871506783E-2</v>
      </c>
      <c r="K2113" s="264">
        <f t="shared" ref="K2113:M2113" ca="1" si="2147">RAND()</f>
        <v>0.47923769068085298</v>
      </c>
      <c r="L2113" s="264">
        <f t="shared" ca="1" si="2147"/>
        <v>5.6415397756445884E-2</v>
      </c>
      <c r="M2113" s="264">
        <f t="shared" ca="1" si="2147"/>
        <v>0.34953507565655673</v>
      </c>
      <c r="N2113" s="287">
        <f t="shared" ca="1" si="2076"/>
        <v>1636872.3800533419</v>
      </c>
      <c r="O2113" s="288">
        <f ca="1">(N2113-Assumptions!$C$22)/Assumptions!$C$25</f>
        <v>121.16517761592104</v>
      </c>
      <c r="P2113" s="11"/>
      <c r="Q2113" s="11"/>
      <c r="R2113" s="11"/>
      <c r="S2113" s="11"/>
      <c r="T2113" s="11"/>
    </row>
    <row r="2114" spans="1:20" ht="15.75" customHeight="1" x14ac:dyDescent="0.2">
      <c r="A2114" s="289"/>
      <c r="B2114" s="270"/>
      <c r="C2114" s="270"/>
      <c r="D2114" s="270"/>
      <c r="E2114" s="270"/>
      <c r="F2114" s="270"/>
      <c r="G2114" s="270"/>
      <c r="H2114" s="270"/>
      <c r="I2114" s="290">
        <f t="shared" ca="1" si="2073"/>
        <v>9.4794804754008727E-2</v>
      </c>
      <c r="J2114" s="290">
        <f t="shared" ca="1" si="2074"/>
        <v>4.2085917409085655E-2</v>
      </c>
      <c r="K2114" s="270">
        <f t="shared" ref="K2114:M2114" ca="1" si="2148">RAND()</f>
        <v>0.80965032642120061</v>
      </c>
      <c r="L2114" s="270">
        <f t="shared" ca="1" si="2148"/>
        <v>0.16577533250286192</v>
      </c>
      <c r="M2114" s="270">
        <f t="shared" ca="1" si="2148"/>
        <v>0.31052614132254774</v>
      </c>
      <c r="N2114" s="291">
        <f t="shared" ca="1" si="2076"/>
        <v>3667215.4601624189</v>
      </c>
      <c r="O2114" s="292">
        <f ca="1">(N2114-Assumptions!$C$22)/Assumptions!$C$25</f>
        <v>272.68331792256856</v>
      </c>
      <c r="P2114" s="11"/>
      <c r="Q2114" s="11"/>
      <c r="R2114" s="11"/>
      <c r="S2114" s="11"/>
      <c r="T2114" s="11"/>
    </row>
    <row r="2115" spans="1:20" ht="15.75" customHeight="1" x14ac:dyDescent="0.2">
      <c r="A2115" s="317"/>
      <c r="B2115" s="264"/>
      <c r="C2115" s="264"/>
      <c r="D2115" s="264"/>
      <c r="E2115" s="264"/>
      <c r="F2115" s="264"/>
      <c r="G2115" s="264"/>
      <c r="H2115" s="264"/>
      <c r="I2115" s="286">
        <f t="shared" ca="1" si="2073"/>
        <v>7.1422932862093155E-2</v>
      </c>
      <c r="J2115" s="286">
        <f t="shared" ca="1" si="2074"/>
        <v>3.9433293408312163E-2</v>
      </c>
      <c r="K2115" s="264">
        <f t="shared" ref="K2115:M2115" ca="1" si="2149">RAND()</f>
        <v>0.16008433201676497</v>
      </c>
      <c r="L2115" s="264">
        <f t="shared" ca="1" si="2149"/>
        <v>0.28277092728282838</v>
      </c>
      <c r="M2115" s="264">
        <f t="shared" ca="1" si="2149"/>
        <v>0.22706127815970112</v>
      </c>
      <c r="N2115" s="287">
        <f t="shared" ca="1" si="2076"/>
        <v>510206.28220684972</v>
      </c>
      <c r="O2115" s="288">
        <f ca="1">(N2115-Assumptions!$C$22)/Assumptions!$C$25</f>
        <v>37.085618075138036</v>
      </c>
      <c r="P2115" s="11"/>
      <c r="Q2115" s="11"/>
      <c r="R2115" s="11"/>
      <c r="S2115" s="11"/>
      <c r="T2115" s="11"/>
    </row>
    <row r="2116" spans="1:20" ht="15.75" customHeight="1" x14ac:dyDescent="0.2">
      <c r="A2116" s="289"/>
      <c r="B2116" s="270"/>
      <c r="C2116" s="270"/>
      <c r="D2116" s="270"/>
      <c r="E2116" s="270"/>
      <c r="F2116" s="270"/>
      <c r="G2116" s="270"/>
      <c r="H2116" s="270"/>
      <c r="I2116" s="290">
        <f t="shared" ca="1" si="2073"/>
        <v>9.5857699539556585E-2</v>
      </c>
      <c r="J2116" s="290">
        <f t="shared" ca="1" si="2074"/>
        <v>4.4195858711313957E-2</v>
      </c>
      <c r="K2116" s="270">
        <f t="shared" ref="K2116:M2116" ca="1" si="2150">RAND()</f>
        <v>0.30770683873766602</v>
      </c>
      <c r="L2116" s="270">
        <f t="shared" ca="1" si="2150"/>
        <v>0.78452005256036583</v>
      </c>
      <c r="M2116" s="270">
        <f t="shared" ca="1" si="2150"/>
        <v>0.71407122963986724</v>
      </c>
      <c r="N2116" s="291">
        <f t="shared" ca="1" si="2076"/>
        <v>2184214.5080935848</v>
      </c>
      <c r="O2116" s="292">
        <f ca="1">(N2116-Assumptions!$C$22)/Assumptions!$C$25</f>
        <v>162.01160508161081</v>
      </c>
      <c r="P2116" s="11"/>
      <c r="Q2116" s="11"/>
      <c r="R2116" s="11"/>
      <c r="S2116" s="11"/>
      <c r="T2116" s="11"/>
    </row>
    <row r="2117" spans="1:20" ht="15.75" customHeight="1" x14ac:dyDescent="0.2">
      <c r="A2117" s="317"/>
      <c r="B2117" s="264"/>
      <c r="C2117" s="264"/>
      <c r="D2117" s="264"/>
      <c r="E2117" s="264"/>
      <c r="F2117" s="264"/>
      <c r="G2117" s="264"/>
      <c r="H2117" s="264"/>
      <c r="I2117" s="286">
        <f t="shared" ca="1" si="2073"/>
        <v>0.10184056141291244</v>
      </c>
      <c r="J2117" s="286">
        <f t="shared" ca="1" si="2074"/>
        <v>5.5E-2</v>
      </c>
      <c r="K2117" s="264">
        <f t="shared" ref="K2117:M2117" ca="1" si="2151">RAND()</f>
        <v>0.13218351989436117</v>
      </c>
      <c r="L2117" s="264">
        <f t="shared" ca="1" si="2151"/>
        <v>0.70412310147363322</v>
      </c>
      <c r="M2117" s="264">
        <f t="shared" ca="1" si="2151"/>
        <v>0.70092563451149903</v>
      </c>
      <c r="N2117" s="287">
        <f t="shared" ca="1" si="2076"/>
        <v>855411.19232926727</v>
      </c>
      <c r="O2117" s="288">
        <f ca="1">(N2117-Assumptions!$C$22)/Assumptions!$C$25</f>
        <v>62.847178532034874</v>
      </c>
      <c r="P2117" s="11"/>
      <c r="Q2117" s="11"/>
      <c r="R2117" s="11"/>
      <c r="S2117" s="11"/>
      <c r="T2117" s="11"/>
    </row>
    <row r="2118" spans="1:20" ht="15.75" customHeight="1" x14ac:dyDescent="0.2">
      <c r="A2118" s="289"/>
      <c r="B2118" s="270"/>
      <c r="C2118" s="270"/>
      <c r="D2118" s="270"/>
      <c r="E2118" s="270"/>
      <c r="F2118" s="270"/>
      <c r="G2118" s="270"/>
      <c r="H2118" s="270"/>
      <c r="I2118" s="290">
        <f t="shared" ca="1" si="2073"/>
        <v>9.2822461147575405E-2</v>
      </c>
      <c r="J2118" s="290">
        <f t="shared" ca="1" si="2074"/>
        <v>4.9771350811503808E-2</v>
      </c>
      <c r="K2118" s="270">
        <f t="shared" ref="K2118:M2118" ca="1" si="2152">RAND()</f>
        <v>0.42279252785714616</v>
      </c>
      <c r="L2118" s="270">
        <f t="shared" ca="1" si="2152"/>
        <v>0.16457349515237751</v>
      </c>
      <c r="M2118" s="270">
        <f t="shared" ca="1" si="2152"/>
        <v>0.96244923309309593</v>
      </c>
      <c r="N2118" s="291">
        <f t="shared" ca="1" si="2076"/>
        <v>2156299.0024718088</v>
      </c>
      <c r="O2118" s="292">
        <f ca="1">(N2118-Assumptions!$C$22)/Assumptions!$C$25</f>
        <v>159.92835839341856</v>
      </c>
      <c r="P2118" s="11"/>
      <c r="Q2118" s="11"/>
      <c r="R2118" s="11"/>
      <c r="S2118" s="11"/>
      <c r="T2118" s="11"/>
    </row>
    <row r="2119" spans="1:20" ht="15.75" customHeight="1" x14ac:dyDescent="0.2">
      <c r="A2119" s="317"/>
      <c r="B2119" s="264"/>
      <c r="C2119" s="264"/>
      <c r="D2119" s="264"/>
      <c r="E2119" s="264"/>
      <c r="F2119" s="264"/>
      <c r="G2119" s="264"/>
      <c r="H2119" s="264"/>
      <c r="I2119" s="286">
        <f t="shared" ca="1" si="2073"/>
        <v>6.8962445436290098E-2</v>
      </c>
      <c r="J2119" s="286">
        <f t="shared" ca="1" si="2074"/>
        <v>4.9381238571422792E-2</v>
      </c>
      <c r="K2119" s="264">
        <f t="shared" ref="K2119:M2119" ca="1" si="2153">RAND()</f>
        <v>0.26205704820436815</v>
      </c>
      <c r="L2119" s="264">
        <f t="shared" ca="1" si="2153"/>
        <v>0.71355705079948484</v>
      </c>
      <c r="M2119" s="264">
        <f t="shared" ca="1" si="2153"/>
        <v>0.98055138918137097</v>
      </c>
      <c r="N2119" s="287">
        <f t="shared" ca="1" si="2076"/>
        <v>4614312.7588442098</v>
      </c>
      <c r="O2119" s="288">
        <f ca="1">(N2119-Assumptions!$C$22)/Assumptions!$C$25</f>
        <v>343.36222080926939</v>
      </c>
      <c r="P2119" s="11"/>
      <c r="Q2119" s="11"/>
      <c r="R2119" s="11"/>
      <c r="S2119" s="11"/>
      <c r="T2119" s="11"/>
    </row>
    <row r="2120" spans="1:20" ht="15.75" customHeight="1" x14ac:dyDescent="0.2">
      <c r="A2120" s="289"/>
      <c r="B2120" s="270"/>
      <c r="C2120" s="270"/>
      <c r="D2120" s="270"/>
      <c r="E2120" s="270"/>
      <c r="F2120" s="270"/>
      <c r="G2120" s="270"/>
      <c r="H2120" s="270"/>
      <c r="I2120" s="290">
        <f t="shared" ca="1" si="2073"/>
        <v>9.1589791240052787E-2</v>
      </c>
      <c r="J2120" s="290">
        <f t="shared" ca="1" si="2074"/>
        <v>3.7232915266162653E-2</v>
      </c>
      <c r="K2120" s="270">
        <f t="shared" ref="K2120:M2120" ca="1" si="2154">RAND()</f>
        <v>0.3133327910633803</v>
      </c>
      <c r="L2120" s="270">
        <f t="shared" ca="1" si="2154"/>
        <v>0.77806175091863994</v>
      </c>
      <c r="M2120" s="270">
        <f t="shared" ca="1" si="2154"/>
        <v>0.54669702435769008</v>
      </c>
      <c r="N2120" s="291">
        <f t="shared" ca="1" si="2076"/>
        <v>2053478.3774342523</v>
      </c>
      <c r="O2120" s="292">
        <f ca="1">(N2120-Assumptions!$C$22)/Assumptions!$C$25</f>
        <v>152.25517742046659</v>
      </c>
      <c r="P2120" s="11"/>
      <c r="Q2120" s="11"/>
      <c r="R2120" s="11"/>
      <c r="S2120" s="11"/>
      <c r="T2120" s="11"/>
    </row>
    <row r="2121" spans="1:20" ht="15.75" customHeight="1" x14ac:dyDescent="0.2">
      <c r="A2121" s="317"/>
      <c r="B2121" s="264"/>
      <c r="C2121" s="264"/>
      <c r="D2121" s="264"/>
      <c r="E2121" s="264"/>
      <c r="F2121" s="264"/>
      <c r="G2121" s="264"/>
      <c r="H2121" s="264"/>
      <c r="I2121" s="286">
        <f t="shared" ca="1" si="2073"/>
        <v>0.11321650297016164</v>
      </c>
      <c r="J2121" s="286">
        <f t="shared" ca="1" si="2074"/>
        <v>4.599401942870527E-2</v>
      </c>
      <c r="K2121" s="264">
        <f t="shared" ref="K2121:M2121" ca="1" si="2155">RAND()</f>
        <v>1.0929801483731461E-2</v>
      </c>
      <c r="L2121" s="264">
        <f t="shared" ca="1" si="2155"/>
        <v>0.96431266027602169</v>
      </c>
      <c r="M2121" s="264">
        <f t="shared" ca="1" si="2155"/>
        <v>0.86802916650031137</v>
      </c>
      <c r="N2121" s="287">
        <f t="shared" ca="1" si="2076"/>
        <v>1036439.1924506032</v>
      </c>
      <c r="O2121" s="288">
        <f ca="1">(N2121-Assumptions!$C$22)/Assumptions!$C$25</f>
        <v>76.35673077989577</v>
      </c>
      <c r="P2121" s="11"/>
      <c r="Q2121" s="11"/>
      <c r="R2121" s="11"/>
      <c r="S2121" s="11"/>
      <c r="T2121" s="11"/>
    </row>
    <row r="2122" spans="1:20" ht="15.75" customHeight="1" x14ac:dyDescent="0.2">
      <c r="A2122" s="289"/>
      <c r="B2122" s="270"/>
      <c r="C2122" s="270"/>
      <c r="D2122" s="270"/>
      <c r="E2122" s="270"/>
      <c r="F2122" s="270"/>
      <c r="G2122" s="270"/>
      <c r="H2122" s="270"/>
      <c r="I2122" s="290">
        <f t="shared" ca="1" si="2073"/>
        <v>6.0300130149415709E-2</v>
      </c>
      <c r="J2122" s="290">
        <f t="shared" ca="1" si="2074"/>
        <v>4.5998511907300643E-2</v>
      </c>
      <c r="K2122" s="270">
        <f t="shared" ref="K2122:M2122" ca="1" si="2156">RAND()</f>
        <v>0.22413075677580274</v>
      </c>
      <c r="L2122" s="270">
        <f t="shared" ca="1" si="2156"/>
        <v>0.97234423378091228</v>
      </c>
      <c r="M2122" s="270">
        <f t="shared" ca="1" si="2156"/>
        <v>0.73849170325392555</v>
      </c>
      <c r="N2122" s="291">
        <f t="shared" ca="1" si="2076"/>
        <v>5697784.7328203348</v>
      </c>
      <c r="O2122" s="292">
        <f ca="1">(N2122-Assumptions!$C$22)/Assumptions!$C$25</f>
        <v>424.21833827017423</v>
      </c>
      <c r="P2122" s="11"/>
      <c r="Q2122" s="11"/>
      <c r="R2122" s="11"/>
      <c r="S2122" s="11"/>
      <c r="T2122" s="11"/>
    </row>
    <row r="2123" spans="1:20" ht="15.75" customHeight="1" x14ac:dyDescent="0.2">
      <c r="A2123" s="317"/>
      <c r="B2123" s="264"/>
      <c r="C2123" s="264"/>
      <c r="D2123" s="264"/>
      <c r="E2123" s="264"/>
      <c r="F2123" s="264"/>
      <c r="G2123" s="264"/>
      <c r="H2123" s="264"/>
      <c r="I2123" s="286">
        <f t="shared" ca="1" si="2073"/>
        <v>9.7569384538501058E-2</v>
      </c>
      <c r="J2123" s="286">
        <f t="shared" ca="1" si="2074"/>
        <v>2.3469476546771773E-2</v>
      </c>
      <c r="K2123" s="264">
        <f t="shared" ref="K2123:M2123" ca="1" si="2157">RAND()</f>
        <v>0.62850763910611762</v>
      </c>
      <c r="L2123" s="264">
        <f t="shared" ca="1" si="2157"/>
        <v>0.24603062711066792</v>
      </c>
      <c r="M2123" s="264">
        <f t="shared" ca="1" si="2157"/>
        <v>0.4797770557460701</v>
      </c>
      <c r="N2123" s="287">
        <f t="shared" ca="1" si="2076"/>
        <v>1202348.5479775872</v>
      </c>
      <c r="O2123" s="288">
        <f ca="1">(N2123-Assumptions!$C$22)/Assumptions!$C$25</f>
        <v>88.738025968476663</v>
      </c>
      <c r="P2123" s="11"/>
      <c r="Q2123" s="11"/>
      <c r="R2123" s="11"/>
      <c r="S2123" s="11"/>
      <c r="T2123" s="11"/>
    </row>
    <row r="2124" spans="1:20" ht="15.75" customHeight="1" x14ac:dyDescent="0.2">
      <c r="A2124" s="289"/>
      <c r="B2124" s="270"/>
      <c r="C2124" s="270"/>
      <c r="D2124" s="270"/>
      <c r="E2124" s="270"/>
      <c r="F2124" s="270"/>
      <c r="G2124" s="270"/>
      <c r="H2124" s="270"/>
      <c r="I2124" s="290">
        <f t="shared" ca="1" si="2073"/>
        <v>8.6141442894127895E-2</v>
      </c>
      <c r="J2124" s="290">
        <f t="shared" ca="1" si="2074"/>
        <v>5.2723103948123962E-2</v>
      </c>
      <c r="K2124" s="270">
        <f t="shared" ref="K2124:M2124" ca="1" si="2158">RAND()</f>
        <v>0.75590925534043918</v>
      </c>
      <c r="L2124" s="270">
        <f t="shared" ca="1" si="2158"/>
        <v>0.47963747110100197</v>
      </c>
      <c r="M2124" s="270">
        <f t="shared" ca="1" si="2158"/>
        <v>0.80493086955282589</v>
      </c>
      <c r="N2124" s="291">
        <f t="shared" ca="1" si="2076"/>
        <v>3376605.355346729</v>
      </c>
      <c r="O2124" s="292">
        <f ca="1">(N2124-Assumptions!$C$22)/Assumptions!$C$25</f>
        <v>250.99599666766633</v>
      </c>
      <c r="P2124" s="11"/>
      <c r="Q2124" s="11"/>
      <c r="R2124" s="11"/>
      <c r="S2124" s="11"/>
      <c r="T2124" s="11"/>
    </row>
    <row r="2125" spans="1:20" ht="15.75" customHeight="1" x14ac:dyDescent="0.2">
      <c r="A2125" s="317"/>
      <c r="B2125" s="264"/>
      <c r="C2125" s="264"/>
      <c r="D2125" s="264"/>
      <c r="E2125" s="264"/>
      <c r="F2125" s="264"/>
      <c r="G2125" s="264"/>
      <c r="H2125" s="264"/>
      <c r="I2125" s="286">
        <f t="shared" ca="1" si="2073"/>
        <v>8.8480672820383882E-2</v>
      </c>
      <c r="J2125" s="286">
        <f t="shared" ca="1" si="2074"/>
        <v>4.0975703775600961E-2</v>
      </c>
      <c r="K2125" s="264">
        <f t="shared" ref="K2125:M2125" ca="1" si="2159">RAND()</f>
        <v>0.71737769290476761</v>
      </c>
      <c r="L2125" s="264">
        <f t="shared" ca="1" si="2159"/>
        <v>0.23605962970857375</v>
      </c>
      <c r="M2125" s="264">
        <f t="shared" ca="1" si="2159"/>
        <v>0.23238987842307457</v>
      </c>
      <c r="N2125" s="287">
        <f t="shared" ca="1" si="2076"/>
        <v>1875465.2107054254</v>
      </c>
      <c r="O2125" s="288">
        <f ca="1">(N2125-Assumptions!$C$22)/Assumptions!$C$25</f>
        <v>138.97061273921085</v>
      </c>
      <c r="P2125" s="11"/>
      <c r="Q2125" s="11"/>
      <c r="R2125" s="11"/>
      <c r="S2125" s="11"/>
      <c r="T2125" s="11"/>
    </row>
    <row r="2126" spans="1:20" ht="15.75" customHeight="1" x14ac:dyDescent="0.2">
      <c r="A2126" s="289"/>
      <c r="B2126" s="270"/>
      <c r="C2126" s="270"/>
      <c r="D2126" s="270"/>
      <c r="E2126" s="270"/>
      <c r="F2126" s="270"/>
      <c r="G2126" s="270"/>
      <c r="H2126" s="270"/>
      <c r="I2126" s="290">
        <f t="shared" ca="1" si="2073"/>
        <v>8.9707399711302899E-2</v>
      </c>
      <c r="J2126" s="290">
        <f t="shared" ca="1" si="2074"/>
        <v>4.5255754395832973E-2</v>
      </c>
      <c r="K2126" s="270">
        <f t="shared" ref="K2126:M2126" ca="1" si="2160">RAND()</f>
        <v>0.54225124640516875</v>
      </c>
      <c r="L2126" s="270">
        <f t="shared" ca="1" si="2160"/>
        <v>0.4375126030114731</v>
      </c>
      <c r="M2126" s="270">
        <f t="shared" ca="1" si="2160"/>
        <v>0.6696025154779135</v>
      </c>
      <c r="N2126" s="291">
        <f t="shared" ca="1" si="2076"/>
        <v>2538500.9137692959</v>
      </c>
      <c r="O2126" s="292">
        <f ca="1">(N2126-Assumptions!$C$22)/Assumptions!$C$25</f>
        <v>188.45088908726089</v>
      </c>
      <c r="P2126" s="11"/>
      <c r="Q2126" s="11"/>
      <c r="R2126" s="11"/>
      <c r="S2126" s="11"/>
      <c r="T2126" s="11"/>
    </row>
    <row r="2127" spans="1:20" ht="15.75" customHeight="1" x14ac:dyDescent="0.2">
      <c r="A2127" s="317"/>
      <c r="B2127" s="264"/>
      <c r="C2127" s="264"/>
      <c r="D2127" s="264"/>
      <c r="E2127" s="264"/>
      <c r="F2127" s="264"/>
      <c r="G2127" s="264"/>
      <c r="H2127" s="264"/>
      <c r="I2127" s="286">
        <f t="shared" ca="1" si="2073"/>
        <v>8.3786913900031304E-2</v>
      </c>
      <c r="J2127" s="286">
        <f t="shared" ca="1" si="2074"/>
        <v>4.3057396255376933E-2</v>
      </c>
      <c r="K2127" s="264">
        <f t="shared" ref="K2127:M2127" ca="1" si="2161">RAND()</f>
        <v>0.76828998895177736</v>
      </c>
      <c r="L2127" s="264">
        <f t="shared" ca="1" si="2161"/>
        <v>0.344940255711223</v>
      </c>
      <c r="M2127" s="264">
        <f t="shared" ca="1" si="2161"/>
        <v>0.5661099358738636</v>
      </c>
      <c r="N2127" s="287">
        <f t="shared" ca="1" si="2076"/>
        <v>2740535.0205984744</v>
      </c>
      <c r="O2127" s="288">
        <f ca="1">(N2127-Assumptions!$C$22)/Assumptions!$C$25</f>
        <v>203.52806123869212</v>
      </c>
      <c r="P2127" s="11"/>
      <c r="Q2127" s="11"/>
      <c r="R2127" s="11"/>
      <c r="S2127" s="11"/>
      <c r="T2127" s="11"/>
    </row>
    <row r="2128" spans="1:20" ht="15.75" customHeight="1" x14ac:dyDescent="0.2">
      <c r="A2128" s="289"/>
      <c r="B2128" s="270"/>
      <c r="C2128" s="270"/>
      <c r="D2128" s="270"/>
      <c r="E2128" s="270"/>
      <c r="F2128" s="270"/>
      <c r="G2128" s="270"/>
      <c r="H2128" s="270"/>
      <c r="I2128" s="290">
        <f t="shared" ca="1" si="2073"/>
        <v>7.4531770077623516E-2</v>
      </c>
      <c r="J2128" s="290">
        <f t="shared" ca="1" si="2074"/>
        <v>4.387938455606949E-2</v>
      </c>
      <c r="K2128" s="270">
        <f t="shared" ref="K2128:M2128" ca="1" si="2162">RAND()</f>
        <v>0.84532989687499704</v>
      </c>
      <c r="L2128" s="270">
        <f t="shared" ca="1" si="2162"/>
        <v>0.45962768629295769</v>
      </c>
      <c r="M2128" s="270">
        <f t="shared" ca="1" si="2162"/>
        <v>2.6577188333830271E-2</v>
      </c>
      <c r="N2128" s="291">
        <f t="shared" ca="1" si="2076"/>
        <v>7040939.7371578431</v>
      </c>
      <c r="O2128" s="292">
        <f ca="1">(N2128-Assumptions!$C$22)/Assumptions!$C$25</f>
        <v>524.4537863550629</v>
      </c>
      <c r="P2128" s="11"/>
      <c r="Q2128" s="11"/>
      <c r="R2128" s="11"/>
      <c r="S2128" s="11"/>
      <c r="T2128" s="11"/>
    </row>
    <row r="2129" spans="1:20" ht="15.75" customHeight="1" x14ac:dyDescent="0.2">
      <c r="A2129" s="317"/>
      <c r="B2129" s="264"/>
      <c r="C2129" s="264"/>
      <c r="D2129" s="264"/>
      <c r="E2129" s="264"/>
      <c r="F2129" s="264"/>
      <c r="G2129" s="264"/>
      <c r="H2129" s="264"/>
      <c r="I2129" s="286">
        <f t="shared" ca="1" si="2073"/>
        <v>8.9778757393798425E-2</v>
      </c>
      <c r="J2129" s="286">
        <f t="shared" ca="1" si="2074"/>
        <v>3.14512768896274E-2</v>
      </c>
      <c r="K2129" s="264">
        <f t="shared" ref="K2129:M2129" ca="1" si="2163">RAND()</f>
        <v>8.4897667103372321E-2</v>
      </c>
      <c r="L2129" s="264">
        <f t="shared" ca="1" si="2163"/>
        <v>0.61002214829752943</v>
      </c>
      <c r="M2129" s="264">
        <f t="shared" ca="1" si="2163"/>
        <v>0.55676965410588664</v>
      </c>
      <c r="N2129" s="287">
        <f t="shared" ca="1" si="2076"/>
        <v>666033.70104771468</v>
      </c>
      <c r="O2129" s="288">
        <f ca="1">(N2129-Assumptions!$C$22)/Assumptions!$C$25</f>
        <v>48.714529928933935</v>
      </c>
      <c r="P2129" s="11"/>
      <c r="Q2129" s="11"/>
      <c r="R2129" s="11"/>
      <c r="S2129" s="11"/>
      <c r="T2129" s="11"/>
    </row>
    <row r="2130" spans="1:20" ht="15.75" customHeight="1" x14ac:dyDescent="0.2">
      <c r="A2130" s="289"/>
      <c r="B2130" s="270"/>
      <c r="C2130" s="270"/>
      <c r="D2130" s="270"/>
      <c r="E2130" s="270"/>
      <c r="F2130" s="270"/>
      <c r="G2130" s="270"/>
      <c r="H2130" s="270"/>
      <c r="I2130" s="290">
        <f t="shared" ca="1" si="2073"/>
        <v>0.10758883915476547</v>
      </c>
      <c r="J2130" s="290">
        <f t="shared" ca="1" si="2074"/>
        <v>2.6581812802029828E-2</v>
      </c>
      <c r="K2130" s="270">
        <f t="shared" ref="K2130:M2130" ca="1" si="2164">RAND()</f>
        <v>0.71675791619817131</v>
      </c>
      <c r="L2130" s="270">
        <f t="shared" ca="1" si="2164"/>
        <v>0.17386482097958345</v>
      </c>
      <c r="M2130" s="270">
        <f t="shared" ca="1" si="2164"/>
        <v>0.60588107676018932</v>
      </c>
      <c r="N2130" s="291">
        <f t="shared" ca="1" si="2076"/>
        <v>1114888.3451230254</v>
      </c>
      <c r="O2130" s="292">
        <f ca="1">(N2130-Assumptions!$C$22)/Assumptions!$C$25</f>
        <v>82.211145158434732</v>
      </c>
      <c r="P2130" s="11"/>
      <c r="Q2130" s="11"/>
      <c r="R2130" s="11"/>
      <c r="S2130" s="11"/>
      <c r="T2130" s="11"/>
    </row>
    <row r="2131" spans="1:20" ht="15.75" customHeight="1" x14ac:dyDescent="0.2">
      <c r="A2131" s="317"/>
      <c r="B2131" s="264"/>
      <c r="C2131" s="264"/>
      <c r="D2131" s="264"/>
      <c r="E2131" s="264"/>
      <c r="F2131" s="264"/>
      <c r="G2131" s="264"/>
      <c r="H2131" s="264"/>
      <c r="I2131" s="286">
        <f t="shared" ca="1" si="2073"/>
        <v>8.9853274748532594E-2</v>
      </c>
      <c r="J2131" s="286">
        <f t="shared" ca="1" si="2074"/>
        <v>4.5594080703836047E-2</v>
      </c>
      <c r="K2131" s="264">
        <f t="shared" ref="K2131:M2131" ca="1" si="2165">RAND()</f>
        <v>0.19426332073691133</v>
      </c>
      <c r="L2131" s="264">
        <f t="shared" ca="1" si="2165"/>
        <v>0.80571581723945862</v>
      </c>
      <c r="M2131" s="264">
        <f t="shared" ca="1" si="2165"/>
        <v>0.47103735298637128</v>
      </c>
      <c r="N2131" s="287">
        <f t="shared" ca="1" si="2076"/>
        <v>1546619.7534571511</v>
      </c>
      <c r="O2131" s="288">
        <f ca="1">(N2131-Assumptions!$C$22)/Assumptions!$C$25</f>
        <v>114.42990697441427</v>
      </c>
      <c r="P2131" s="11"/>
      <c r="Q2131" s="11"/>
      <c r="R2131" s="11"/>
      <c r="S2131" s="11"/>
      <c r="T2131" s="11"/>
    </row>
    <row r="2132" spans="1:20" ht="15.75" customHeight="1" x14ac:dyDescent="0.2">
      <c r="A2132" s="289"/>
      <c r="B2132" s="270"/>
      <c r="C2132" s="270"/>
      <c r="D2132" s="270"/>
      <c r="E2132" s="270"/>
      <c r="F2132" s="270"/>
      <c r="G2132" s="270"/>
      <c r="H2132" s="270"/>
      <c r="I2132" s="290">
        <f t="shared" ca="1" si="2073"/>
        <v>8.517773424440081E-2</v>
      </c>
      <c r="J2132" s="290">
        <f t="shared" ca="1" si="2074"/>
        <v>4.3130258766785431E-2</v>
      </c>
      <c r="K2132" s="270">
        <f t="shared" ref="K2132:M2132" ca="1" si="2166">RAND()</f>
        <v>0.22338208935812232</v>
      </c>
      <c r="L2132" s="270">
        <f t="shared" ca="1" si="2166"/>
        <v>0.99767728216973817</v>
      </c>
      <c r="M2132" s="270">
        <f t="shared" ca="1" si="2166"/>
        <v>0.34967480894776304</v>
      </c>
      <c r="N2132" s="291">
        <f t="shared" ca="1" si="2076"/>
        <v>3358697.3758051489</v>
      </c>
      <c r="O2132" s="292">
        <f ca="1">(N2132-Assumptions!$C$22)/Assumptions!$C$25</f>
        <v>249.65958028396633</v>
      </c>
      <c r="P2132" s="11"/>
      <c r="Q2132" s="11"/>
      <c r="R2132" s="11"/>
      <c r="S2132" s="11"/>
      <c r="T2132" s="11"/>
    </row>
    <row r="2133" spans="1:20" ht="15.75" customHeight="1" x14ac:dyDescent="0.2">
      <c r="A2133" s="317"/>
      <c r="B2133" s="264"/>
      <c r="C2133" s="264"/>
      <c r="D2133" s="264"/>
      <c r="E2133" s="264"/>
      <c r="F2133" s="264"/>
      <c r="G2133" s="264"/>
      <c r="H2133" s="264"/>
      <c r="I2133" s="286">
        <f t="shared" ca="1" si="2073"/>
        <v>0.10339778056822396</v>
      </c>
      <c r="J2133" s="286">
        <f t="shared" ca="1" si="2074"/>
        <v>2.7185874796805072E-2</v>
      </c>
      <c r="K2133" s="264">
        <f t="shared" ref="K2133:M2133" ca="1" si="2167">RAND()</f>
        <v>0.22801793732959985</v>
      </c>
      <c r="L2133" s="264">
        <f t="shared" ca="1" si="2167"/>
        <v>0.46877751814928348</v>
      </c>
      <c r="M2133" s="264">
        <f t="shared" ca="1" si="2167"/>
        <v>0.27871644431856846</v>
      </c>
      <c r="N2133" s="287">
        <f t="shared" ca="1" si="2076"/>
        <v>1464609.346104542</v>
      </c>
      <c r="O2133" s="288">
        <f ca="1">(N2133-Assumptions!$C$22)/Assumptions!$C$25</f>
        <v>108.30972732123448</v>
      </c>
      <c r="P2133" s="11"/>
      <c r="Q2133" s="11"/>
      <c r="R2133" s="11"/>
      <c r="S2133" s="11"/>
      <c r="T2133" s="11"/>
    </row>
    <row r="2134" spans="1:20" ht="15.75" customHeight="1" x14ac:dyDescent="0.2">
      <c r="A2134" s="289"/>
      <c r="B2134" s="270"/>
      <c r="C2134" s="270"/>
      <c r="D2134" s="270"/>
      <c r="E2134" s="270"/>
      <c r="F2134" s="270"/>
      <c r="G2134" s="270"/>
      <c r="H2134" s="270"/>
      <c r="I2134" s="290">
        <f t="shared" ca="1" si="2073"/>
        <v>0.10160755893203204</v>
      </c>
      <c r="J2134" s="290">
        <f t="shared" ca="1" si="2074"/>
        <v>4.4833483333095905E-2</v>
      </c>
      <c r="K2134" s="270">
        <f t="shared" ref="K2134:M2134" ca="1" si="2168">RAND()</f>
        <v>0.12246437641886654</v>
      </c>
      <c r="L2134" s="270">
        <f t="shared" ca="1" si="2168"/>
        <v>0.24080251256853213</v>
      </c>
      <c r="M2134" s="270">
        <f t="shared" ca="1" si="2168"/>
        <v>8.7600223697513968E-2</v>
      </c>
      <c r="N2134" s="291">
        <f t="shared" ca="1" si="2076"/>
        <v>287478.3048895119</v>
      </c>
      <c r="O2134" s="292">
        <f ca="1">(N2134-Assumptions!$C$22)/Assumptions!$C$25</f>
        <v>20.464127230560589</v>
      </c>
      <c r="P2134" s="11"/>
      <c r="Q2134" s="11"/>
      <c r="R2134" s="11"/>
      <c r="S2134" s="11"/>
      <c r="T2134" s="11"/>
    </row>
    <row r="2135" spans="1:20" ht="15.75" customHeight="1" x14ac:dyDescent="0.2">
      <c r="A2135" s="317"/>
      <c r="B2135" s="264"/>
      <c r="C2135" s="264"/>
      <c r="D2135" s="264"/>
      <c r="E2135" s="264"/>
      <c r="F2135" s="264"/>
      <c r="G2135" s="264"/>
      <c r="H2135" s="264"/>
      <c r="I2135" s="286">
        <f t="shared" ca="1" si="2073"/>
        <v>9.4977692095285046E-2</v>
      </c>
      <c r="J2135" s="286">
        <f t="shared" ca="1" si="2074"/>
        <v>4.1325394800500799E-2</v>
      </c>
      <c r="K2135" s="264">
        <f t="shared" ref="K2135:M2135" ca="1" si="2169">RAND()</f>
        <v>9.4109517511220542E-4</v>
      </c>
      <c r="L2135" s="264">
        <f t="shared" ca="1" si="2169"/>
        <v>0.46320113409875718</v>
      </c>
      <c r="M2135" s="264">
        <f t="shared" ca="1" si="2169"/>
        <v>0.48446339764224522</v>
      </c>
      <c r="N2135" s="287">
        <f t="shared" ca="1" si="2076"/>
        <v>724070.90976061567</v>
      </c>
      <c r="O2135" s="288">
        <f ca="1">(N2135-Assumptions!$C$22)/Assumptions!$C$25</f>
        <v>53.04566490750863</v>
      </c>
      <c r="P2135" s="11"/>
      <c r="Q2135" s="11"/>
      <c r="R2135" s="11"/>
      <c r="S2135" s="11"/>
      <c r="T2135" s="11"/>
    </row>
    <row r="2136" spans="1:20" ht="15.75" customHeight="1" x14ac:dyDescent="0.2">
      <c r="A2136" s="289"/>
      <c r="B2136" s="270"/>
      <c r="C2136" s="270"/>
      <c r="D2136" s="270"/>
      <c r="E2136" s="270"/>
      <c r="F2136" s="270"/>
      <c r="G2136" s="270"/>
      <c r="H2136" s="270"/>
      <c r="I2136" s="290">
        <f t="shared" ca="1" si="2073"/>
        <v>9.3872565563862337E-2</v>
      </c>
      <c r="J2136" s="290">
        <f t="shared" ca="1" si="2074"/>
        <v>5.5E-2</v>
      </c>
      <c r="K2136" s="270">
        <f t="shared" ref="K2136:M2136" ca="1" si="2170">RAND()</f>
        <v>0.74145509260202136</v>
      </c>
      <c r="L2136" s="270">
        <f t="shared" ca="1" si="2170"/>
        <v>0.45026116658635695</v>
      </c>
      <c r="M2136" s="270">
        <f t="shared" ca="1" si="2170"/>
        <v>0.4290160012544314</v>
      </c>
      <c r="N2136" s="291">
        <f t="shared" ca="1" si="2076"/>
        <v>2871451.0570155508</v>
      </c>
      <c r="O2136" s="292">
        <f ca="1">(N2136-Assumptions!$C$22)/Assumptions!$C$25</f>
        <v>213.29791470265303</v>
      </c>
      <c r="P2136" s="11"/>
      <c r="Q2136" s="11"/>
      <c r="R2136" s="11"/>
      <c r="S2136" s="11"/>
      <c r="T2136" s="11"/>
    </row>
    <row r="2137" spans="1:20" ht="15.75" customHeight="1" x14ac:dyDescent="0.2">
      <c r="A2137" s="317"/>
      <c r="B2137" s="264"/>
      <c r="C2137" s="264"/>
      <c r="D2137" s="264"/>
      <c r="E2137" s="264"/>
      <c r="F2137" s="264"/>
      <c r="G2137" s="264"/>
      <c r="H2137" s="264"/>
      <c r="I2137" s="286">
        <f t="shared" ca="1" si="2073"/>
        <v>9.9668044159683458E-2</v>
      </c>
      <c r="J2137" s="286">
        <f t="shared" ca="1" si="2074"/>
        <v>3.6569459727382465E-2</v>
      </c>
      <c r="K2137" s="264">
        <f t="shared" ref="K2137:M2137" ca="1" si="2171">RAND()</f>
        <v>0.95569842685408679</v>
      </c>
      <c r="L2137" s="264">
        <f t="shared" ca="1" si="2171"/>
        <v>8.0879378536570901E-2</v>
      </c>
      <c r="M2137" s="264">
        <f t="shared" ca="1" si="2171"/>
        <v>0.48221816739912382</v>
      </c>
      <c r="N2137" s="287">
        <f t="shared" ca="1" si="2076"/>
        <v>3063378.4941189745</v>
      </c>
      <c r="O2137" s="288">
        <f ca="1">(N2137-Assumptions!$C$22)/Assumptions!$C$25</f>
        <v>227.62085777007272</v>
      </c>
      <c r="P2137" s="11"/>
      <c r="Q2137" s="11"/>
      <c r="R2137" s="11"/>
      <c r="S2137" s="11"/>
      <c r="T2137" s="11"/>
    </row>
    <row r="2138" spans="1:20" ht="15.75" customHeight="1" x14ac:dyDescent="0.2">
      <c r="A2138" s="289"/>
      <c r="B2138" s="270"/>
      <c r="C2138" s="270"/>
      <c r="D2138" s="270"/>
      <c r="E2138" s="270"/>
      <c r="F2138" s="270"/>
      <c r="G2138" s="270"/>
      <c r="H2138" s="270"/>
      <c r="I2138" s="290">
        <f t="shared" ca="1" si="2073"/>
        <v>0.10000151965905542</v>
      </c>
      <c r="J2138" s="290">
        <f t="shared" ca="1" si="2074"/>
        <v>4.9036971813658084E-2</v>
      </c>
      <c r="K2138" s="270">
        <f t="shared" ref="K2138:M2138" ca="1" si="2172">RAND()</f>
        <v>0.81765852578036269</v>
      </c>
      <c r="L2138" s="270">
        <f t="shared" ca="1" si="2172"/>
        <v>0.56821934891666681</v>
      </c>
      <c r="M2138" s="270">
        <f t="shared" ca="1" si="2172"/>
        <v>0.81705886616201062</v>
      </c>
      <c r="N2138" s="291">
        <f t="shared" ca="1" si="2076"/>
        <v>4258675.5147991162</v>
      </c>
      <c r="O2138" s="292">
        <f ca="1">(N2138-Assumptions!$C$22)/Assumptions!$C$25</f>
        <v>316.82212797008327</v>
      </c>
      <c r="P2138" s="11"/>
      <c r="Q2138" s="11"/>
      <c r="R2138" s="11"/>
      <c r="S2138" s="11"/>
      <c r="T2138" s="11"/>
    </row>
    <row r="2139" spans="1:20" ht="15.75" customHeight="1" x14ac:dyDescent="0.2">
      <c r="A2139" s="317"/>
      <c r="B2139" s="264"/>
      <c r="C2139" s="264"/>
      <c r="D2139" s="264"/>
      <c r="E2139" s="264"/>
      <c r="F2139" s="264"/>
      <c r="G2139" s="264"/>
      <c r="H2139" s="264"/>
      <c r="I2139" s="286">
        <f t="shared" ca="1" si="2073"/>
        <v>8.0828015480067808E-2</v>
      </c>
      <c r="J2139" s="286">
        <f t="shared" ca="1" si="2074"/>
        <v>4.672094477505824E-2</v>
      </c>
      <c r="K2139" s="264">
        <f t="shared" ref="K2139:M2139" ca="1" si="2173">RAND()</f>
        <v>0.99279518667396782</v>
      </c>
      <c r="L2139" s="264">
        <f t="shared" ca="1" si="2173"/>
        <v>0.91124938006467637</v>
      </c>
      <c r="M2139" s="264">
        <f t="shared" ca="1" si="2173"/>
        <v>6.1136636259609856E-2</v>
      </c>
      <c r="N2139" s="287">
        <f t="shared" ca="1" si="2076"/>
        <v>7195741.8286872488</v>
      </c>
      <c r="O2139" s="288">
        <f ca="1">(N2139-Assumptions!$C$22)/Assumptions!$C$25</f>
        <v>536.00618124531707</v>
      </c>
      <c r="P2139" s="11"/>
      <c r="Q2139" s="11"/>
      <c r="R2139" s="11"/>
      <c r="S2139" s="11"/>
      <c r="T2139" s="11"/>
    </row>
    <row r="2140" spans="1:20" ht="15.75" customHeight="1" x14ac:dyDescent="0.2">
      <c r="A2140" s="289"/>
      <c r="B2140" s="270"/>
      <c r="C2140" s="270"/>
      <c r="D2140" s="270"/>
      <c r="E2140" s="270"/>
      <c r="F2140" s="270"/>
      <c r="G2140" s="270"/>
      <c r="H2140" s="270"/>
      <c r="I2140" s="290">
        <f t="shared" ca="1" si="2073"/>
        <v>8.1787725010301779E-2</v>
      </c>
      <c r="J2140" s="290">
        <f t="shared" ca="1" si="2074"/>
        <v>4.8357432786673392E-2</v>
      </c>
      <c r="K2140" s="270">
        <f t="shared" ref="K2140:M2140" ca="1" si="2174">RAND()</f>
        <v>0.13704979796268124</v>
      </c>
      <c r="L2140" s="270">
        <f t="shared" ca="1" si="2174"/>
        <v>0.20391188782111935</v>
      </c>
      <c r="M2140" s="270">
        <f t="shared" ca="1" si="2174"/>
        <v>0.23401002102117674</v>
      </c>
      <c r="N2140" s="291">
        <f t="shared" ca="1" si="2076"/>
        <v>488219.3342993072</v>
      </c>
      <c r="O2140" s="292">
        <f ca="1">(N2140-Assumptions!$C$22)/Assumptions!$C$25</f>
        <v>35.444801067112479</v>
      </c>
      <c r="P2140" s="11"/>
      <c r="Q2140" s="11"/>
      <c r="R2140" s="11"/>
      <c r="S2140" s="11"/>
      <c r="T2140" s="11"/>
    </row>
    <row r="2141" spans="1:20" ht="15.75" customHeight="1" x14ac:dyDescent="0.2">
      <c r="A2141" s="317"/>
      <c r="B2141" s="264"/>
      <c r="C2141" s="264"/>
      <c r="D2141" s="264"/>
      <c r="E2141" s="264"/>
      <c r="F2141" s="264"/>
      <c r="G2141" s="264"/>
      <c r="H2141" s="264"/>
      <c r="I2141" s="286">
        <f t="shared" ca="1" si="2073"/>
        <v>9.8677867758828045E-2</v>
      </c>
      <c r="J2141" s="286">
        <f t="shared" ca="1" si="2074"/>
        <v>5.5E-2</v>
      </c>
      <c r="K2141" s="264">
        <f t="shared" ref="K2141:M2141" ca="1" si="2175">RAND()</f>
        <v>0.96009403110108693</v>
      </c>
      <c r="L2141" s="264">
        <f t="shared" ca="1" si="2175"/>
        <v>0.68585483188527052</v>
      </c>
      <c r="M2141" s="264">
        <f t="shared" ca="1" si="2175"/>
        <v>0.18314165155226092</v>
      </c>
      <c r="N2141" s="287">
        <f t="shared" ca="1" si="2076"/>
        <v>4941211.8844507979</v>
      </c>
      <c r="O2141" s="288">
        <f ca="1">(N2141-Assumptions!$C$22)/Assumptions!$C$25</f>
        <v>367.75767794408938</v>
      </c>
      <c r="P2141" s="11"/>
      <c r="Q2141" s="11"/>
      <c r="R2141" s="11"/>
      <c r="S2141" s="11"/>
      <c r="T2141" s="11"/>
    </row>
    <row r="2142" spans="1:20" ht="15.75" customHeight="1" x14ac:dyDescent="0.2">
      <c r="A2142" s="289"/>
      <c r="B2142" s="270"/>
      <c r="C2142" s="270"/>
      <c r="D2142" s="270"/>
      <c r="E2142" s="270"/>
      <c r="F2142" s="270"/>
      <c r="G2142" s="270"/>
      <c r="H2142" s="270"/>
      <c r="I2142" s="290">
        <f t="shared" ca="1" si="2073"/>
        <v>9.4918579760947086E-2</v>
      </c>
      <c r="J2142" s="290">
        <f t="shared" ca="1" si="2074"/>
        <v>3.9576695282560879E-2</v>
      </c>
      <c r="K2142" s="270">
        <f t="shared" ref="K2142:M2142" ca="1" si="2176">RAND()</f>
        <v>0.94089615545042926</v>
      </c>
      <c r="L2142" s="270">
        <f t="shared" ca="1" si="2176"/>
        <v>0.42728836820416849</v>
      </c>
      <c r="M2142" s="270">
        <f t="shared" ca="1" si="2176"/>
        <v>0.99159043512040879</v>
      </c>
      <c r="N2142" s="291">
        <f t="shared" ca="1" si="2076"/>
        <v>3967316.0901665115</v>
      </c>
      <c r="O2142" s="292">
        <f ca="1">(N2142-Assumptions!$C$22)/Assumptions!$C$25</f>
        <v>295.07888732585906</v>
      </c>
      <c r="P2142" s="11"/>
      <c r="Q2142" s="11"/>
      <c r="R2142" s="11"/>
      <c r="S2142" s="11"/>
      <c r="T2142" s="11"/>
    </row>
    <row r="2143" spans="1:20" ht="15.75" customHeight="1" x14ac:dyDescent="0.2">
      <c r="A2143" s="317"/>
      <c r="B2143" s="264"/>
      <c r="C2143" s="264"/>
      <c r="D2143" s="264"/>
      <c r="E2143" s="264"/>
      <c r="F2143" s="264"/>
      <c r="G2143" s="264"/>
      <c r="H2143" s="264"/>
      <c r="I2143" s="286">
        <f t="shared" ca="1" si="2073"/>
        <v>8.7314307889809178E-2</v>
      </c>
      <c r="J2143" s="286">
        <f t="shared" ca="1" si="2074"/>
        <v>4.3885003217318294E-2</v>
      </c>
      <c r="K2143" s="264">
        <f t="shared" ref="K2143:M2143" ca="1" si="2177">RAND()</f>
        <v>0.32100911570813118</v>
      </c>
      <c r="L2143" s="264">
        <f t="shared" ca="1" si="2177"/>
        <v>0.61321561948592873</v>
      </c>
      <c r="M2143" s="264">
        <f t="shared" ca="1" si="2177"/>
        <v>0.22947102983489864</v>
      </c>
      <c r="N2143" s="287">
        <f t="shared" ca="1" si="2076"/>
        <v>2570169.3895173478</v>
      </c>
      <c r="O2143" s="288">
        <f ca="1">(N2143-Assumptions!$C$22)/Assumptions!$C$25</f>
        <v>190.81420817293639</v>
      </c>
      <c r="P2143" s="11"/>
      <c r="Q2143" s="11"/>
      <c r="R2143" s="11"/>
      <c r="S2143" s="11"/>
      <c r="T2143" s="11"/>
    </row>
    <row r="2144" spans="1:20" ht="15.75" customHeight="1" x14ac:dyDescent="0.2">
      <c r="A2144" s="289"/>
      <c r="B2144" s="270"/>
      <c r="C2144" s="270"/>
      <c r="D2144" s="270"/>
      <c r="E2144" s="270"/>
      <c r="F2144" s="270"/>
      <c r="G2144" s="270"/>
      <c r="H2144" s="270"/>
      <c r="I2144" s="290">
        <f t="shared" ca="1" si="2073"/>
        <v>0.10611163141610171</v>
      </c>
      <c r="J2144" s="290">
        <f t="shared" ca="1" si="2074"/>
        <v>3.5422980627838004E-2</v>
      </c>
      <c r="K2144" s="270">
        <f t="shared" ref="K2144:M2144" ca="1" si="2178">RAND()</f>
        <v>0.49897118163770049</v>
      </c>
      <c r="L2144" s="270">
        <f t="shared" ca="1" si="2178"/>
        <v>0.22465477754421781</v>
      </c>
      <c r="M2144" s="270">
        <f t="shared" ca="1" si="2178"/>
        <v>0.82116737249762761</v>
      </c>
      <c r="N2144" s="291">
        <f t="shared" ca="1" si="2076"/>
        <v>1277627.8588801892</v>
      </c>
      <c r="O2144" s="292">
        <f ca="1">(N2144-Assumptions!$C$22)/Assumptions!$C$25</f>
        <v>94.3558849910589</v>
      </c>
      <c r="P2144" s="11"/>
      <c r="Q2144" s="11"/>
      <c r="R2144" s="11"/>
      <c r="S2144" s="11"/>
      <c r="T2144" s="11"/>
    </row>
    <row r="2145" spans="1:20" ht="15.75" customHeight="1" x14ac:dyDescent="0.2">
      <c r="A2145" s="317"/>
      <c r="B2145" s="264"/>
      <c r="C2145" s="264"/>
      <c r="D2145" s="264"/>
      <c r="E2145" s="264"/>
      <c r="F2145" s="264"/>
      <c r="G2145" s="264"/>
      <c r="H2145" s="264"/>
      <c r="I2145" s="286">
        <f t="shared" ca="1" si="2073"/>
        <v>0.06</v>
      </c>
      <c r="J2145" s="286">
        <f t="shared" ca="1" si="2074"/>
        <v>4.0580846363609716E-2</v>
      </c>
      <c r="K2145" s="264">
        <f t="shared" ref="K2145:M2145" ca="1" si="2179">RAND()</f>
        <v>0.6270267919429322</v>
      </c>
      <c r="L2145" s="264">
        <f t="shared" ca="1" si="2179"/>
        <v>0.37801186727779801</v>
      </c>
      <c r="M2145" s="264">
        <f t="shared" ca="1" si="2179"/>
        <v>0.16151789284089424</v>
      </c>
      <c r="N2145" s="287">
        <f t="shared" ca="1" si="2076"/>
        <v>4464826.7790903514</v>
      </c>
      <c r="O2145" s="288">
        <f ca="1">(N2145-Assumptions!$C$22)/Assumptions!$C$25</f>
        <v>332.20655067838442</v>
      </c>
      <c r="P2145" s="11"/>
      <c r="Q2145" s="11"/>
      <c r="R2145" s="11"/>
      <c r="S2145" s="11"/>
      <c r="T2145" s="11"/>
    </row>
    <row r="2146" spans="1:20" ht="15.75" customHeight="1" x14ac:dyDescent="0.2">
      <c r="A2146" s="289"/>
      <c r="B2146" s="270"/>
      <c r="C2146" s="270"/>
      <c r="D2146" s="270"/>
      <c r="E2146" s="270"/>
      <c r="F2146" s="270"/>
      <c r="G2146" s="270"/>
      <c r="H2146" s="270"/>
      <c r="I2146" s="290">
        <f t="shared" ca="1" si="2073"/>
        <v>0.1149551065859601</v>
      </c>
      <c r="J2146" s="290">
        <f t="shared" ca="1" si="2074"/>
        <v>5.5E-2</v>
      </c>
      <c r="K2146" s="270">
        <f t="shared" ref="K2146:M2146" ca="1" si="2180">RAND()</f>
        <v>0.3671050099119173</v>
      </c>
      <c r="L2146" s="270">
        <f t="shared" ca="1" si="2180"/>
        <v>0.53922967237483865</v>
      </c>
      <c r="M2146" s="270">
        <f t="shared" ca="1" si="2180"/>
        <v>0.2268055174126582</v>
      </c>
      <c r="N2146" s="291">
        <f t="shared" ca="1" si="2076"/>
        <v>1861737.4871517185</v>
      </c>
      <c r="O2146" s="292">
        <f ca="1">(N2146-Assumptions!$C$22)/Assumptions!$C$25</f>
        <v>137.94615575759093</v>
      </c>
      <c r="P2146" s="11"/>
      <c r="Q2146" s="11"/>
      <c r="R2146" s="11"/>
      <c r="S2146" s="11"/>
      <c r="T2146" s="11"/>
    </row>
    <row r="2147" spans="1:20" ht="15.75" customHeight="1" x14ac:dyDescent="0.2">
      <c r="A2147" s="317"/>
      <c r="B2147" s="264"/>
      <c r="C2147" s="264"/>
      <c r="D2147" s="264"/>
      <c r="E2147" s="264"/>
      <c r="F2147" s="264"/>
      <c r="G2147" s="264"/>
      <c r="H2147" s="264"/>
      <c r="I2147" s="286">
        <f t="shared" ca="1" si="2073"/>
        <v>9.2149722576545634E-2</v>
      </c>
      <c r="J2147" s="286">
        <f t="shared" ca="1" si="2074"/>
        <v>4.1483960047412338E-2</v>
      </c>
      <c r="K2147" s="264">
        <f t="shared" ref="K2147:M2147" ca="1" si="2181">RAND()</f>
        <v>0.70897017114059979</v>
      </c>
      <c r="L2147" s="264">
        <f t="shared" ca="1" si="2181"/>
        <v>0.57230240359898288</v>
      </c>
      <c r="M2147" s="264">
        <f t="shared" ca="1" si="2181"/>
        <v>0.72987522548697947</v>
      </c>
      <c r="N2147" s="287">
        <f t="shared" ca="1" si="2076"/>
        <v>2227155.7086895644</v>
      </c>
      <c r="O2147" s="288">
        <f ca="1">(N2147-Assumptions!$C$22)/Assumptions!$C$25</f>
        <v>165.216172290266</v>
      </c>
      <c r="P2147" s="11"/>
      <c r="Q2147" s="11"/>
      <c r="R2147" s="11"/>
      <c r="S2147" s="11"/>
      <c r="T2147" s="11"/>
    </row>
    <row r="2148" spans="1:20" ht="15.75" customHeight="1" x14ac:dyDescent="0.2">
      <c r="A2148" s="289"/>
      <c r="B2148" s="270"/>
      <c r="C2148" s="270"/>
      <c r="D2148" s="270"/>
      <c r="E2148" s="270"/>
      <c r="F2148" s="270"/>
      <c r="G2148" s="270"/>
      <c r="H2148" s="270"/>
      <c r="I2148" s="290">
        <f t="shared" ca="1" si="2073"/>
        <v>9.8779586891930907E-2</v>
      </c>
      <c r="J2148" s="290">
        <f t="shared" ca="1" si="2074"/>
        <v>3.2033997801189484E-2</v>
      </c>
      <c r="K2148" s="270">
        <f t="shared" ref="K2148:M2148" ca="1" si="2182">RAND()</f>
        <v>0.90483726890584038</v>
      </c>
      <c r="L2148" s="270">
        <f t="shared" ca="1" si="2182"/>
        <v>0.32387836517921786</v>
      </c>
      <c r="M2148" s="270">
        <f t="shared" ca="1" si="2182"/>
        <v>0.5958145615232483</v>
      </c>
      <c r="N2148" s="291">
        <f t="shared" ca="1" si="2076"/>
        <v>3233496.0586530962</v>
      </c>
      <c r="O2148" s="292">
        <f ca="1">(N2148-Assumptions!$C$22)/Assumptions!$C$25</f>
        <v>240.31619840694748</v>
      </c>
      <c r="P2148" s="11"/>
      <c r="Q2148" s="11"/>
      <c r="R2148" s="11"/>
      <c r="S2148" s="11"/>
      <c r="T2148" s="11"/>
    </row>
    <row r="2149" spans="1:20" ht="15.75" customHeight="1" x14ac:dyDescent="0.2">
      <c r="A2149" s="317"/>
      <c r="B2149" s="264"/>
      <c r="C2149" s="264"/>
      <c r="D2149" s="264"/>
      <c r="E2149" s="264"/>
      <c r="F2149" s="264"/>
      <c r="G2149" s="264"/>
      <c r="H2149" s="264"/>
      <c r="I2149" s="286">
        <f t="shared" ca="1" si="2073"/>
        <v>9.7850212005660908E-2</v>
      </c>
      <c r="J2149" s="286">
        <f t="shared" ca="1" si="2074"/>
        <v>5.4825069378241727E-2</v>
      </c>
      <c r="K2149" s="264">
        <f t="shared" ref="K2149:M2149" ca="1" si="2183">RAND()</f>
        <v>0.98990091586118822</v>
      </c>
      <c r="L2149" s="264">
        <f t="shared" ca="1" si="2183"/>
        <v>0.54050195359843989</v>
      </c>
      <c r="M2149" s="264">
        <f t="shared" ca="1" si="2183"/>
        <v>2.8349344580467339E-2</v>
      </c>
      <c r="N2149" s="287">
        <f t="shared" ca="1" si="2076"/>
        <v>5016173.9410446975</v>
      </c>
      <c r="O2149" s="288">
        <f ca="1">(N2149-Assumptions!$C$22)/Assumptions!$C$25</f>
        <v>373.35186127199233</v>
      </c>
      <c r="P2149" s="11"/>
      <c r="Q2149" s="11"/>
      <c r="R2149" s="11"/>
      <c r="S2149" s="11"/>
      <c r="T2149" s="11"/>
    </row>
    <row r="2150" spans="1:20" ht="15.75" customHeight="1" x14ac:dyDescent="0.2">
      <c r="A2150" s="289"/>
      <c r="B2150" s="270"/>
      <c r="C2150" s="270"/>
      <c r="D2150" s="270"/>
      <c r="E2150" s="270"/>
      <c r="F2150" s="270"/>
      <c r="G2150" s="270"/>
      <c r="H2150" s="270"/>
      <c r="I2150" s="290">
        <f t="shared" ca="1" si="2073"/>
        <v>0.11608640102343581</v>
      </c>
      <c r="J2150" s="290">
        <f t="shared" ca="1" si="2074"/>
        <v>4.5115657103308948E-2</v>
      </c>
      <c r="K2150" s="270">
        <f t="shared" ref="K2150:M2150" ca="1" si="2184">RAND()</f>
        <v>0.3202690233273574</v>
      </c>
      <c r="L2150" s="270">
        <f t="shared" ca="1" si="2184"/>
        <v>0.10251909221091682</v>
      </c>
      <c r="M2150" s="270">
        <f t="shared" ca="1" si="2184"/>
        <v>0.73569712356784289</v>
      </c>
      <c r="N2150" s="291">
        <f t="shared" ca="1" si="2076"/>
        <v>1272549.5685289882</v>
      </c>
      <c r="O2150" s="292">
        <f ca="1">(N2150-Assumptions!$C$22)/Assumptions!$C$25</f>
        <v>93.976908099178218</v>
      </c>
      <c r="P2150" s="11"/>
      <c r="Q2150" s="11"/>
      <c r="R2150" s="11"/>
      <c r="S2150" s="11"/>
      <c r="T2150" s="11"/>
    </row>
    <row r="2151" spans="1:20" ht="15.75" customHeight="1" x14ac:dyDescent="0.2">
      <c r="A2151" s="317"/>
      <c r="B2151" s="264"/>
      <c r="C2151" s="264"/>
      <c r="D2151" s="264"/>
      <c r="E2151" s="264"/>
      <c r="F2151" s="264"/>
      <c r="G2151" s="264"/>
      <c r="H2151" s="264"/>
      <c r="I2151" s="286">
        <f t="shared" ca="1" si="2073"/>
        <v>7.5304221241603658E-2</v>
      </c>
      <c r="J2151" s="286">
        <f t="shared" ca="1" si="2074"/>
        <v>2.8130701184451448E-2</v>
      </c>
      <c r="K2151" s="264">
        <f t="shared" ref="K2151:M2151" ca="1" si="2185">RAND()</f>
        <v>0.65763551699055989</v>
      </c>
      <c r="L2151" s="264">
        <f t="shared" ca="1" si="2185"/>
        <v>0.36642436708321413</v>
      </c>
      <c r="M2151" s="264">
        <f t="shared" ca="1" si="2185"/>
        <v>0.15272713028865925</v>
      </c>
      <c r="N2151" s="287">
        <f t="shared" ca="1" si="2076"/>
        <v>2366172.1521316795</v>
      </c>
      <c r="O2151" s="288">
        <f ca="1">(N2151-Assumptions!$C$22)/Assumptions!$C$25</f>
        <v>175.59053374117011</v>
      </c>
      <c r="P2151" s="11"/>
      <c r="Q2151" s="11"/>
      <c r="R2151" s="11"/>
      <c r="S2151" s="11"/>
      <c r="T2151" s="11"/>
    </row>
    <row r="2152" spans="1:20" ht="15.75" customHeight="1" x14ac:dyDescent="0.2">
      <c r="A2152" s="289"/>
      <c r="B2152" s="270"/>
      <c r="C2152" s="270"/>
      <c r="D2152" s="270"/>
      <c r="E2152" s="270"/>
      <c r="F2152" s="270"/>
      <c r="G2152" s="270"/>
      <c r="H2152" s="270"/>
      <c r="I2152" s="290">
        <f t="shared" ca="1" si="2073"/>
        <v>6.6003156405657223E-2</v>
      </c>
      <c r="J2152" s="290">
        <f t="shared" ca="1" si="2074"/>
        <v>4.5005583404752018E-2</v>
      </c>
      <c r="K2152" s="270">
        <f t="shared" ref="K2152:M2152" ca="1" si="2186">RAND()</f>
        <v>0.97416289886140828</v>
      </c>
      <c r="L2152" s="270">
        <f t="shared" ca="1" si="2186"/>
        <v>0.67388996617467012</v>
      </c>
      <c r="M2152" s="270">
        <f t="shared" ca="1" si="2186"/>
        <v>9.7422160143814329E-2</v>
      </c>
      <c r="N2152" s="291">
        <f t="shared" ca="1" si="2076"/>
        <v>8632863.9702956583</v>
      </c>
      <c r="O2152" s="292">
        <f ca="1">(N2152-Assumptions!$C$22)/Assumptions!$C$25</f>
        <v>643.25410226087001</v>
      </c>
      <c r="P2152" s="11"/>
      <c r="Q2152" s="11"/>
      <c r="R2152" s="11"/>
      <c r="S2152" s="11"/>
      <c r="T2152" s="11"/>
    </row>
    <row r="2153" spans="1:20" ht="15.75" customHeight="1" x14ac:dyDescent="0.2">
      <c r="A2153" s="317"/>
      <c r="B2153" s="264"/>
      <c r="C2153" s="264"/>
      <c r="D2153" s="264"/>
      <c r="E2153" s="264"/>
      <c r="F2153" s="264"/>
      <c r="G2153" s="264"/>
      <c r="H2153" s="264"/>
      <c r="I2153" s="286">
        <f t="shared" ca="1" si="2073"/>
        <v>8.8584901573967409E-2</v>
      </c>
      <c r="J2153" s="286">
        <f t="shared" ca="1" si="2074"/>
        <v>5.0256272033339391E-2</v>
      </c>
      <c r="K2153" s="264">
        <f t="shared" ref="K2153:M2153" ca="1" si="2187">RAND()</f>
        <v>0.71415313435587902</v>
      </c>
      <c r="L2153" s="264">
        <f t="shared" ca="1" si="2187"/>
        <v>7.5561767193341289E-2</v>
      </c>
      <c r="M2153" s="264">
        <f t="shared" ca="1" si="2187"/>
        <v>0.3813761492277965</v>
      </c>
      <c r="N2153" s="287">
        <f t="shared" ca="1" si="2076"/>
        <v>2324474.3641222478</v>
      </c>
      <c r="O2153" s="288">
        <f ca="1">(N2153-Assumptions!$C$22)/Assumptions!$C$25</f>
        <v>172.47875851658566</v>
      </c>
      <c r="P2153" s="11"/>
      <c r="Q2153" s="11"/>
      <c r="R2153" s="11"/>
      <c r="S2153" s="11"/>
      <c r="T2153" s="11"/>
    </row>
    <row r="2154" spans="1:20" ht="15.75" customHeight="1" x14ac:dyDescent="0.2">
      <c r="A2154" s="289"/>
      <c r="B2154" s="270"/>
      <c r="C2154" s="270"/>
      <c r="D2154" s="270"/>
      <c r="E2154" s="270"/>
      <c r="F2154" s="270"/>
      <c r="G2154" s="270"/>
      <c r="H2154" s="270"/>
      <c r="I2154" s="290">
        <f t="shared" ca="1" si="2073"/>
        <v>8.3335949992422803E-2</v>
      </c>
      <c r="J2154" s="290">
        <f t="shared" ca="1" si="2074"/>
        <v>3.2895872311021444E-2</v>
      </c>
      <c r="K2154" s="270">
        <f t="shared" ref="K2154:M2154" ca="1" si="2188">RAND()</f>
        <v>0.51808248665675494</v>
      </c>
      <c r="L2154" s="270">
        <f t="shared" ca="1" si="2188"/>
        <v>0.9732196034027033</v>
      </c>
      <c r="M2154" s="270">
        <f t="shared" ca="1" si="2188"/>
        <v>0.19672574377490193</v>
      </c>
      <c r="N2154" s="291">
        <f t="shared" ca="1" si="2076"/>
        <v>2799851.8645813186</v>
      </c>
      <c r="O2154" s="292">
        <f ca="1">(N2154-Assumptions!$C$22)/Assumptions!$C$25</f>
        <v>207.95469138666556</v>
      </c>
      <c r="P2154" s="11"/>
      <c r="Q2154" s="11"/>
      <c r="R2154" s="11"/>
      <c r="S2154" s="11"/>
      <c r="T2154" s="11"/>
    </row>
    <row r="2155" spans="1:20" ht="15.75" customHeight="1" x14ac:dyDescent="0.2">
      <c r="A2155" s="317"/>
      <c r="B2155" s="264"/>
      <c r="C2155" s="264"/>
      <c r="D2155" s="264"/>
      <c r="E2155" s="264"/>
      <c r="F2155" s="264"/>
      <c r="G2155" s="264"/>
      <c r="H2155" s="264"/>
      <c r="I2155" s="286">
        <f t="shared" ca="1" si="2073"/>
        <v>7.9303670806246757E-2</v>
      </c>
      <c r="J2155" s="286">
        <f t="shared" ca="1" si="2074"/>
        <v>4.0408919418571207E-2</v>
      </c>
      <c r="K2155" s="264">
        <f t="shared" ref="K2155:M2155" ca="1" si="2189">RAND()</f>
        <v>0.5181555731728511</v>
      </c>
      <c r="L2155" s="264">
        <f t="shared" ca="1" si="2189"/>
        <v>0.36648475659963298</v>
      </c>
      <c r="M2155" s="264">
        <f t="shared" ca="1" si="2189"/>
        <v>0.3512130604811684</v>
      </c>
      <c r="N2155" s="287">
        <f t="shared" ca="1" si="2076"/>
        <v>2869813.1623134031</v>
      </c>
      <c r="O2155" s="288">
        <f ca="1">(N2155-Assumptions!$C$22)/Assumptions!$C$25</f>
        <v>213.17568375473158</v>
      </c>
      <c r="P2155" s="11"/>
      <c r="Q2155" s="11"/>
      <c r="R2155" s="11"/>
      <c r="S2155" s="11"/>
      <c r="T2155" s="11"/>
    </row>
    <row r="2156" spans="1:20" ht="15.75" customHeight="1" x14ac:dyDescent="0.2">
      <c r="A2156" s="289"/>
      <c r="B2156" s="270"/>
      <c r="C2156" s="270"/>
      <c r="D2156" s="270"/>
      <c r="E2156" s="270"/>
      <c r="F2156" s="270"/>
      <c r="G2156" s="270"/>
      <c r="H2156" s="270"/>
      <c r="I2156" s="290">
        <f t="shared" ca="1" si="2073"/>
        <v>0.10288753021597409</v>
      </c>
      <c r="J2156" s="290">
        <f t="shared" ca="1" si="2074"/>
        <v>5.1835150805175922E-2</v>
      </c>
      <c r="K2156" s="270">
        <f t="shared" ref="K2156:M2156" ca="1" si="2190">RAND()</f>
        <v>0.11252724032970662</v>
      </c>
      <c r="L2156" s="270">
        <f t="shared" ca="1" si="2190"/>
        <v>4.0628068339412349E-2</v>
      </c>
      <c r="M2156" s="270">
        <f t="shared" ca="1" si="2190"/>
        <v>0.52268592405495773</v>
      </c>
      <c r="N2156" s="291">
        <f t="shared" ca="1" si="2076"/>
        <v>319697.44022154261</v>
      </c>
      <c r="O2156" s="292">
        <f ca="1">(N2156-Assumptions!$C$22)/Assumptions!$C$25</f>
        <v>22.868540315040494</v>
      </c>
      <c r="P2156" s="11"/>
      <c r="Q2156" s="11"/>
      <c r="R2156" s="11"/>
      <c r="S2156" s="11"/>
      <c r="T2156" s="11"/>
    </row>
    <row r="2157" spans="1:20" ht="15.75" customHeight="1" x14ac:dyDescent="0.2">
      <c r="A2157" s="317"/>
      <c r="B2157" s="264"/>
      <c r="C2157" s="264"/>
      <c r="D2157" s="264"/>
      <c r="E2157" s="264"/>
      <c r="F2157" s="264"/>
      <c r="G2157" s="264"/>
      <c r="H2157" s="264"/>
      <c r="I2157" s="286">
        <f t="shared" ca="1" si="2073"/>
        <v>7.2424650194178319E-2</v>
      </c>
      <c r="J2157" s="286">
        <f t="shared" ca="1" si="2074"/>
        <v>5.5E-2</v>
      </c>
      <c r="K2157" s="264">
        <f t="shared" ref="K2157:M2157" ca="1" si="2191">RAND()</f>
        <v>0.45727114143286973</v>
      </c>
      <c r="L2157" s="264">
        <f t="shared" ca="1" si="2191"/>
        <v>0.95041381491602916</v>
      </c>
      <c r="M2157" s="264">
        <f t="shared" ca="1" si="2191"/>
        <v>0.66722006577277082</v>
      </c>
      <c r="N2157" s="287">
        <f t="shared" ca="1" si="2076"/>
        <v>5697784.7328203348</v>
      </c>
      <c r="O2157" s="288">
        <f ca="1">(N2157-Assumptions!$C$22)/Assumptions!$C$25</f>
        <v>424.21833827017423</v>
      </c>
      <c r="P2157" s="11"/>
      <c r="Q2157" s="11"/>
      <c r="R2157" s="11"/>
      <c r="S2157" s="11"/>
      <c r="T2157" s="11"/>
    </row>
    <row r="2158" spans="1:20" ht="15.75" customHeight="1" x14ac:dyDescent="0.2">
      <c r="A2158" s="289"/>
      <c r="B2158" s="270"/>
      <c r="C2158" s="270"/>
      <c r="D2158" s="270"/>
      <c r="E2158" s="270"/>
      <c r="F2158" s="270"/>
      <c r="G2158" s="270"/>
      <c r="H2158" s="270"/>
      <c r="I2158" s="290">
        <f t="shared" ca="1" si="2073"/>
        <v>7.2068633204019988E-2</v>
      </c>
      <c r="J2158" s="290">
        <f t="shared" ca="1" si="2074"/>
        <v>2.9096646866178445E-2</v>
      </c>
      <c r="K2158" s="270">
        <f t="shared" ref="K2158:M2158" ca="1" si="2192">RAND()</f>
        <v>0.97151511850897876</v>
      </c>
      <c r="L2158" s="270">
        <f t="shared" ca="1" si="2192"/>
        <v>0.48968020667996981</v>
      </c>
      <c r="M2158" s="270">
        <f t="shared" ca="1" si="2192"/>
        <v>0.57070391204383308</v>
      </c>
      <c r="N2158" s="291">
        <f t="shared" ca="1" si="2076"/>
        <v>5022378.9414951224</v>
      </c>
      <c r="O2158" s="292">
        <f ca="1">(N2158-Assumptions!$C$22)/Assumptions!$C$25</f>
        <v>373.81492100709869</v>
      </c>
      <c r="P2158" s="11"/>
      <c r="Q2158" s="11"/>
      <c r="R2158" s="11"/>
      <c r="S2158" s="11"/>
      <c r="T2158" s="11"/>
    </row>
    <row r="2159" spans="1:20" ht="15.75" customHeight="1" x14ac:dyDescent="0.2">
      <c r="A2159" s="317"/>
      <c r="B2159" s="264"/>
      <c r="C2159" s="264"/>
      <c r="D2159" s="264"/>
      <c r="E2159" s="264"/>
      <c r="F2159" s="264"/>
      <c r="G2159" s="264"/>
      <c r="H2159" s="264"/>
      <c r="I2159" s="286">
        <f t="shared" ca="1" si="2073"/>
        <v>8.4931094825010711E-2</v>
      </c>
      <c r="J2159" s="286">
        <f t="shared" ca="1" si="2074"/>
        <v>3.2703557151716571E-2</v>
      </c>
      <c r="K2159" s="264">
        <f t="shared" ref="K2159:M2159" ca="1" si="2193">RAND()</f>
        <v>0.18699611518864534</v>
      </c>
      <c r="L2159" s="264">
        <f t="shared" ca="1" si="2193"/>
        <v>0.71828648030022857</v>
      </c>
      <c r="M2159" s="264">
        <f t="shared" ca="1" si="2193"/>
        <v>0.1694095255640421</v>
      </c>
      <c r="N2159" s="287">
        <f t="shared" ca="1" si="2076"/>
        <v>743823.45872771053</v>
      </c>
      <c r="O2159" s="288">
        <f ca="1">(N2159-Assumptions!$C$22)/Assumptions!$C$25</f>
        <v>54.51973572594855</v>
      </c>
      <c r="P2159" s="11"/>
      <c r="Q2159" s="11"/>
      <c r="R2159" s="11"/>
      <c r="S2159" s="11"/>
      <c r="T2159" s="11"/>
    </row>
    <row r="2160" spans="1:20" ht="15.75" customHeight="1" x14ac:dyDescent="0.2">
      <c r="A2160" s="289"/>
      <c r="B2160" s="270"/>
      <c r="C2160" s="270"/>
      <c r="D2160" s="270"/>
      <c r="E2160" s="270"/>
      <c r="F2160" s="270"/>
      <c r="G2160" s="270"/>
      <c r="H2160" s="270"/>
      <c r="I2160" s="290">
        <f t="shared" ca="1" si="2073"/>
        <v>7.7918419441577264E-2</v>
      </c>
      <c r="J2160" s="290">
        <f t="shared" ca="1" si="2074"/>
        <v>4.8460199594894421E-2</v>
      </c>
      <c r="K2160" s="270">
        <f t="shared" ref="K2160:M2160" ca="1" si="2194">RAND()</f>
        <v>0.44119316300635525</v>
      </c>
      <c r="L2160" s="270">
        <f t="shared" ca="1" si="2194"/>
        <v>0.57352524364008306</v>
      </c>
      <c r="M2160" s="270">
        <f t="shared" ca="1" si="2194"/>
        <v>0.24511598698825954</v>
      </c>
      <c r="N2160" s="291">
        <f t="shared" ca="1" si="2076"/>
        <v>3789117.9459653567</v>
      </c>
      <c r="O2160" s="292">
        <f ca="1">(N2160-Assumptions!$C$22)/Assumptions!$C$25</f>
        <v>281.78051835562366</v>
      </c>
      <c r="P2160" s="11"/>
      <c r="Q2160" s="11"/>
      <c r="R2160" s="11"/>
      <c r="S2160" s="11"/>
      <c r="T2160" s="11"/>
    </row>
    <row r="2161" spans="1:20" ht="15.75" customHeight="1" x14ac:dyDescent="0.2">
      <c r="A2161" s="317"/>
      <c r="B2161" s="264"/>
      <c r="C2161" s="264"/>
      <c r="D2161" s="264"/>
      <c r="E2161" s="264"/>
      <c r="F2161" s="264"/>
      <c r="G2161" s="264"/>
      <c r="H2161" s="264"/>
      <c r="I2161" s="286">
        <f t="shared" ca="1" si="2073"/>
        <v>8.1634113149535975E-2</v>
      </c>
      <c r="J2161" s="286">
        <f t="shared" ca="1" si="2074"/>
        <v>2.3347996583807259E-2</v>
      </c>
      <c r="K2161" s="264">
        <f t="shared" ref="K2161:M2161" ca="1" si="2195">RAND()</f>
        <v>0.8810773247753303</v>
      </c>
      <c r="L2161" s="264">
        <f t="shared" ca="1" si="2195"/>
        <v>0.4464588933364162</v>
      </c>
      <c r="M2161" s="264">
        <f t="shared" ca="1" si="2195"/>
        <v>0.37259109063049034</v>
      </c>
      <c r="N2161" s="287">
        <f t="shared" ca="1" si="2076"/>
        <v>3702795.999695939</v>
      </c>
      <c r="O2161" s="288">
        <f ca="1">(N2161-Assumptions!$C$22)/Assumptions!$C$25</f>
        <v>275.33858206686114</v>
      </c>
      <c r="P2161" s="11"/>
      <c r="Q2161" s="11"/>
      <c r="R2161" s="11"/>
      <c r="S2161" s="11"/>
      <c r="T2161" s="11"/>
    </row>
    <row r="2162" spans="1:20" ht="15.75" customHeight="1" x14ac:dyDescent="0.2">
      <c r="A2162" s="289"/>
      <c r="B2162" s="270"/>
      <c r="C2162" s="270"/>
      <c r="D2162" s="270"/>
      <c r="E2162" s="270"/>
      <c r="F2162" s="270"/>
      <c r="G2162" s="270"/>
      <c r="H2162" s="270"/>
      <c r="I2162" s="290">
        <f t="shared" ca="1" si="2073"/>
        <v>9.1418637992504395E-2</v>
      </c>
      <c r="J2162" s="290">
        <f t="shared" ca="1" si="2074"/>
        <v>4.3810207846292054E-2</v>
      </c>
      <c r="K2162" s="270">
        <f t="shared" ref="K2162:M2162" ca="1" si="2196">RAND()</f>
        <v>0.55890121156831674</v>
      </c>
      <c r="L2162" s="270">
        <f t="shared" ca="1" si="2196"/>
        <v>0.278033447921195</v>
      </c>
      <c r="M2162" s="270">
        <f t="shared" ca="1" si="2196"/>
        <v>0.77088405467191523</v>
      </c>
      <c r="N2162" s="291">
        <f t="shared" ca="1" si="2076"/>
        <v>1897012.5516924649</v>
      </c>
      <c r="O2162" s="292">
        <f ca="1">(N2162-Assumptions!$C$22)/Assumptions!$C$25</f>
        <v>140.5786232606317</v>
      </c>
      <c r="P2162" s="11"/>
      <c r="Q2162" s="11"/>
      <c r="R2162" s="11"/>
      <c r="S2162" s="11"/>
      <c r="T2162" s="11"/>
    </row>
    <row r="2163" spans="1:20" ht="15.75" customHeight="1" x14ac:dyDescent="0.2">
      <c r="A2163" s="317"/>
      <c r="B2163" s="264"/>
      <c r="C2163" s="264"/>
      <c r="D2163" s="264"/>
      <c r="E2163" s="264"/>
      <c r="F2163" s="264"/>
      <c r="G2163" s="264"/>
      <c r="H2163" s="264"/>
      <c r="I2163" s="286">
        <f t="shared" ca="1" si="2073"/>
        <v>8.8191488740195806E-2</v>
      </c>
      <c r="J2163" s="286">
        <f t="shared" ca="1" si="2074"/>
        <v>3.5324432407669332E-2</v>
      </c>
      <c r="K2163" s="264">
        <f t="shared" ref="K2163:M2163" ca="1" si="2197">RAND()</f>
        <v>0.86034379312848464</v>
      </c>
      <c r="L2163" s="264">
        <f t="shared" ca="1" si="2197"/>
        <v>0.2331919835502938</v>
      </c>
      <c r="M2163" s="264">
        <f t="shared" ca="1" si="2197"/>
        <v>0.14769945514581151</v>
      </c>
      <c r="N2163" s="287">
        <f t="shared" ca="1" si="2076"/>
        <v>3656243.7927972255</v>
      </c>
      <c r="O2163" s="288">
        <f ca="1">(N2163-Assumptions!$C$22)/Assumptions!$C$25</f>
        <v>271.86453677591237</v>
      </c>
      <c r="P2163" s="11"/>
      <c r="Q2163" s="11"/>
      <c r="R2163" s="11"/>
      <c r="S2163" s="11"/>
      <c r="T2163" s="11"/>
    </row>
    <row r="2164" spans="1:20" ht="15.75" customHeight="1" x14ac:dyDescent="0.2">
      <c r="A2164" s="289"/>
      <c r="B2164" s="270"/>
      <c r="C2164" s="270"/>
      <c r="D2164" s="270"/>
      <c r="E2164" s="270"/>
      <c r="F2164" s="270"/>
      <c r="G2164" s="270"/>
      <c r="H2164" s="270"/>
      <c r="I2164" s="290">
        <f t="shared" ca="1" si="2073"/>
        <v>9.1910596395275768E-2</v>
      </c>
      <c r="J2164" s="290">
        <f t="shared" ca="1" si="2074"/>
        <v>3.7541917422149435E-2</v>
      </c>
      <c r="K2164" s="270">
        <f t="shared" ref="K2164:M2164" ca="1" si="2198">RAND()</f>
        <v>0.5815172848759248</v>
      </c>
      <c r="L2164" s="270">
        <f t="shared" ca="1" si="2198"/>
        <v>0.90909524028769639</v>
      </c>
      <c r="M2164" s="270">
        <f t="shared" ca="1" si="2198"/>
        <v>0.30125911189564825</v>
      </c>
      <c r="N2164" s="291">
        <f t="shared" ca="1" si="2076"/>
        <v>2597538.6603692085</v>
      </c>
      <c r="O2164" s="292">
        <f ca="1">(N2164-Assumptions!$C$22)/Assumptions!$C$25</f>
        <v>192.856691072329</v>
      </c>
      <c r="P2164" s="11"/>
      <c r="Q2164" s="11"/>
      <c r="R2164" s="11"/>
      <c r="S2164" s="11"/>
      <c r="T2164" s="11"/>
    </row>
    <row r="2165" spans="1:20" ht="15.75" customHeight="1" x14ac:dyDescent="0.2">
      <c r="A2165" s="317"/>
      <c r="B2165" s="264"/>
      <c r="C2165" s="264"/>
      <c r="D2165" s="264"/>
      <c r="E2165" s="264"/>
      <c r="F2165" s="264"/>
      <c r="G2165" s="264"/>
      <c r="H2165" s="264"/>
      <c r="I2165" s="286">
        <f t="shared" ca="1" si="2073"/>
        <v>8.2774395125713676E-2</v>
      </c>
      <c r="J2165" s="286">
        <f t="shared" ca="1" si="2074"/>
        <v>4.3924249693021993E-2</v>
      </c>
      <c r="K2165" s="264">
        <f t="shared" ref="K2165:M2165" ca="1" si="2199">RAND()</f>
        <v>0.55311280501380622</v>
      </c>
      <c r="L2165" s="264">
        <f t="shared" ca="1" si="2199"/>
        <v>0.26460363346152527</v>
      </c>
      <c r="M2165" s="264">
        <f t="shared" ca="1" si="2199"/>
        <v>0.56435672494727118</v>
      </c>
      <c r="N2165" s="287">
        <f t="shared" ca="1" si="2076"/>
        <v>2293271.1264487989</v>
      </c>
      <c r="O2165" s="288">
        <f ca="1">(N2165-Assumptions!$C$22)/Assumptions!$C$25</f>
        <v>170.15015869020888</v>
      </c>
      <c r="P2165" s="11"/>
      <c r="Q2165" s="11"/>
      <c r="R2165" s="11"/>
      <c r="S2165" s="11"/>
      <c r="T2165" s="11"/>
    </row>
    <row r="2166" spans="1:20" ht="15.75" customHeight="1" x14ac:dyDescent="0.2">
      <c r="A2166" s="289"/>
      <c r="B2166" s="270"/>
      <c r="C2166" s="270"/>
      <c r="D2166" s="270"/>
      <c r="E2166" s="270"/>
      <c r="F2166" s="270"/>
      <c r="G2166" s="270"/>
      <c r="H2166" s="270"/>
      <c r="I2166" s="290">
        <f t="shared" ca="1" si="2073"/>
        <v>0.11129044680338956</v>
      </c>
      <c r="J2166" s="290">
        <f t="shared" ca="1" si="2074"/>
        <v>4.9397025836083359E-2</v>
      </c>
      <c r="K2166" s="270">
        <f t="shared" ref="K2166:M2166" ca="1" si="2200">RAND()</f>
        <v>0.54798983859741002</v>
      </c>
      <c r="L2166" s="270">
        <f t="shared" ca="1" si="2200"/>
        <v>0.21919732883238707</v>
      </c>
      <c r="M2166" s="270">
        <f t="shared" ca="1" si="2200"/>
        <v>0.22141122666315494</v>
      </c>
      <c r="N2166" s="291">
        <f t="shared" ca="1" si="2076"/>
        <v>1439473.136025077</v>
      </c>
      <c r="O2166" s="292">
        <f ca="1">(N2166-Assumptions!$C$22)/Assumptions!$C$25</f>
        <v>106.43389074814007</v>
      </c>
      <c r="P2166" s="11"/>
      <c r="Q2166" s="11"/>
      <c r="R2166" s="11"/>
      <c r="S2166" s="11"/>
      <c r="T2166" s="11"/>
    </row>
    <row r="2167" spans="1:20" ht="15.75" customHeight="1" x14ac:dyDescent="0.2">
      <c r="A2167" s="317"/>
      <c r="B2167" s="264"/>
      <c r="C2167" s="264"/>
      <c r="D2167" s="264"/>
      <c r="E2167" s="264"/>
      <c r="F2167" s="264"/>
      <c r="G2167" s="264"/>
      <c r="H2167" s="264"/>
      <c r="I2167" s="286">
        <f t="shared" ca="1" si="2073"/>
        <v>6.2657546948409845E-2</v>
      </c>
      <c r="J2167" s="286">
        <f t="shared" ca="1" si="2074"/>
        <v>4.2691307663991242E-2</v>
      </c>
      <c r="K2167" s="264">
        <f t="shared" ref="K2167:M2167" ca="1" si="2201">RAND()</f>
        <v>0.49333992026976425</v>
      </c>
      <c r="L2167" s="264">
        <f t="shared" ca="1" si="2201"/>
        <v>0.76010509978880003</v>
      </c>
      <c r="M2167" s="264">
        <f t="shared" ca="1" si="2201"/>
        <v>0.44170006394014283</v>
      </c>
      <c r="N2167" s="287">
        <f t="shared" ca="1" si="2076"/>
        <v>4464826.7790903514</v>
      </c>
      <c r="O2167" s="288">
        <f ca="1">(N2167-Assumptions!$C$22)/Assumptions!$C$25</f>
        <v>332.20655067838442</v>
      </c>
      <c r="P2167" s="11"/>
      <c r="Q2167" s="11"/>
      <c r="R2167" s="11"/>
      <c r="S2167" s="11"/>
      <c r="T2167" s="11"/>
    </row>
    <row r="2168" spans="1:20" ht="15.75" customHeight="1" x14ac:dyDescent="0.2">
      <c r="A2168" s="289"/>
      <c r="B2168" s="270"/>
      <c r="C2168" s="270"/>
      <c r="D2168" s="270"/>
      <c r="E2168" s="270"/>
      <c r="F2168" s="270"/>
      <c r="G2168" s="270"/>
      <c r="H2168" s="270"/>
      <c r="I2168" s="290">
        <f t="shared" ca="1" si="2073"/>
        <v>0.12280349325265946</v>
      </c>
      <c r="J2168" s="290">
        <f t="shared" ca="1" si="2074"/>
        <v>4.3196443248459317E-2</v>
      </c>
      <c r="K2168" s="270">
        <f t="shared" ref="K2168:M2168" ca="1" si="2202">RAND()</f>
        <v>0.30202165481197707</v>
      </c>
      <c r="L2168" s="270">
        <f t="shared" ca="1" si="2202"/>
        <v>0.63024988502284984</v>
      </c>
      <c r="M2168" s="270">
        <f t="shared" ca="1" si="2202"/>
        <v>0.38076682743496038</v>
      </c>
      <c r="N2168" s="291">
        <f t="shared" ca="1" si="2076"/>
        <v>1402145.5319769992</v>
      </c>
      <c r="O2168" s="292">
        <f ca="1">(N2168-Assumptions!$C$22)/Assumptions!$C$25</f>
        <v>103.64824865499995</v>
      </c>
      <c r="P2168" s="11"/>
      <c r="Q2168" s="11"/>
      <c r="R2168" s="11"/>
      <c r="S2168" s="11"/>
      <c r="T2168" s="11"/>
    </row>
    <row r="2169" spans="1:20" ht="15.75" customHeight="1" x14ac:dyDescent="0.2">
      <c r="A2169" s="317"/>
      <c r="B2169" s="264"/>
      <c r="C2169" s="264"/>
      <c r="D2169" s="264"/>
      <c r="E2169" s="264"/>
      <c r="F2169" s="264"/>
      <c r="G2169" s="264"/>
      <c r="H2169" s="264"/>
      <c r="I2169" s="286">
        <f t="shared" ca="1" si="2073"/>
        <v>9.5944059180338187E-2</v>
      </c>
      <c r="J2169" s="286">
        <f t="shared" ca="1" si="2074"/>
        <v>3.7799979756200891E-2</v>
      </c>
      <c r="K2169" s="264">
        <f t="shared" ref="K2169:M2169" ca="1" si="2203">RAND()</f>
        <v>0.88140745683099697</v>
      </c>
      <c r="L2169" s="264">
        <f t="shared" ca="1" si="2203"/>
        <v>0.55647072317861868</v>
      </c>
      <c r="M2169" s="264">
        <f t="shared" ca="1" si="2203"/>
        <v>0.30407712774155415</v>
      </c>
      <c r="N2169" s="287">
        <f t="shared" ca="1" si="2076"/>
        <v>3711841.36708161</v>
      </c>
      <c r="O2169" s="288">
        <f ca="1">(N2169-Assumptions!$C$22)/Assumptions!$C$25</f>
        <v>276.01360948370223</v>
      </c>
      <c r="P2169" s="11"/>
      <c r="Q2169" s="11"/>
      <c r="R2169" s="11"/>
      <c r="S2169" s="11"/>
      <c r="T2169" s="11"/>
    </row>
    <row r="2170" spans="1:20" ht="15.75" customHeight="1" x14ac:dyDescent="0.2">
      <c r="A2170" s="289"/>
      <c r="B2170" s="270"/>
      <c r="C2170" s="270"/>
      <c r="D2170" s="270"/>
      <c r="E2170" s="270"/>
      <c r="F2170" s="270"/>
      <c r="G2170" s="270"/>
      <c r="H2170" s="270"/>
      <c r="I2170" s="290">
        <f t="shared" ca="1" si="2073"/>
        <v>0.10550918986568072</v>
      </c>
      <c r="J2170" s="290">
        <f t="shared" ca="1" si="2074"/>
        <v>2.8636336818664947E-2</v>
      </c>
      <c r="K2170" s="270">
        <f t="shared" ref="K2170:M2170" ca="1" si="2204">RAND()</f>
        <v>0.67839265058853571</v>
      </c>
      <c r="L2170" s="270">
        <f t="shared" ca="1" si="2204"/>
        <v>6.6715817805843014E-2</v>
      </c>
      <c r="M2170" s="270">
        <f t="shared" ca="1" si="2204"/>
        <v>0.76301613942063951</v>
      </c>
      <c r="N2170" s="291">
        <f t="shared" ca="1" si="2076"/>
        <v>1174846.3335750324</v>
      </c>
      <c r="O2170" s="292">
        <f ca="1">(N2170-Assumptions!$C$22)/Assumptions!$C$25</f>
        <v>86.685621908584508</v>
      </c>
      <c r="P2170" s="11"/>
      <c r="Q2170" s="11"/>
      <c r="R2170" s="11"/>
      <c r="S2170" s="11"/>
      <c r="T2170" s="11"/>
    </row>
    <row r="2171" spans="1:20" ht="15.75" customHeight="1" x14ac:dyDescent="0.2">
      <c r="A2171" s="317"/>
      <c r="B2171" s="264"/>
      <c r="C2171" s="264"/>
      <c r="D2171" s="264"/>
      <c r="E2171" s="264"/>
      <c r="F2171" s="264"/>
      <c r="G2171" s="264"/>
      <c r="H2171" s="264"/>
      <c r="I2171" s="286">
        <f t="shared" ca="1" si="2073"/>
        <v>9.0386953047610408E-2</v>
      </c>
      <c r="J2171" s="286">
        <f t="shared" ca="1" si="2074"/>
        <v>4.9028814697097203E-2</v>
      </c>
      <c r="K2171" s="264">
        <f t="shared" ref="K2171:M2171" ca="1" si="2205">RAND()</f>
        <v>0.67658828597807996</v>
      </c>
      <c r="L2171" s="264">
        <f t="shared" ca="1" si="2205"/>
        <v>0.94869882769971048</v>
      </c>
      <c r="M2171" s="264">
        <f t="shared" ca="1" si="2205"/>
        <v>0.31507216733181598</v>
      </c>
      <c r="N2171" s="287">
        <f t="shared" ca="1" si="2076"/>
        <v>3414678.4932389422</v>
      </c>
      <c r="O2171" s="288">
        <f ca="1">(N2171-Assumptions!$C$22)/Assumptions!$C$25</f>
        <v>253.83727561484645</v>
      </c>
      <c r="P2171" s="11"/>
      <c r="Q2171" s="11"/>
      <c r="R2171" s="11"/>
      <c r="S2171" s="11"/>
      <c r="T2171" s="11"/>
    </row>
    <row r="2172" spans="1:20" ht="15.75" customHeight="1" x14ac:dyDescent="0.2">
      <c r="A2172" s="289"/>
      <c r="B2172" s="270"/>
      <c r="C2172" s="270"/>
      <c r="D2172" s="270"/>
      <c r="E2172" s="270"/>
      <c r="F2172" s="270"/>
      <c r="G2172" s="270"/>
      <c r="H2172" s="270"/>
      <c r="I2172" s="290">
        <f t="shared" ca="1" si="2073"/>
        <v>7.6203754430570994E-2</v>
      </c>
      <c r="J2172" s="290">
        <f t="shared" ca="1" si="2074"/>
        <v>4.6438012383102682E-2</v>
      </c>
      <c r="K2172" s="270">
        <f t="shared" ref="K2172:M2172" ca="1" si="2206">RAND()</f>
        <v>0.91693036730809108</v>
      </c>
      <c r="L2172" s="270">
        <f t="shared" ca="1" si="2206"/>
        <v>0.41026833067909163</v>
      </c>
      <c r="M2172" s="270">
        <f t="shared" ca="1" si="2206"/>
        <v>0.16804243360029847</v>
      </c>
      <c r="N2172" s="291">
        <f t="shared" ca="1" si="2076"/>
        <v>7250670.8857858935</v>
      </c>
      <c r="O2172" s="292">
        <f ca="1">(N2172-Assumptions!$C$22)/Assumptions!$C$25</f>
        <v>540.10536461088759</v>
      </c>
      <c r="P2172" s="11"/>
      <c r="Q2172" s="11"/>
      <c r="R2172" s="11"/>
      <c r="S2172" s="11"/>
      <c r="T2172" s="11"/>
    </row>
    <row r="2173" spans="1:20" ht="15.75" customHeight="1" x14ac:dyDescent="0.2">
      <c r="A2173" s="317"/>
      <c r="B2173" s="264"/>
      <c r="C2173" s="264"/>
      <c r="D2173" s="264"/>
      <c r="E2173" s="264"/>
      <c r="F2173" s="264"/>
      <c r="G2173" s="264"/>
      <c r="H2173" s="264"/>
      <c r="I2173" s="286">
        <f t="shared" ca="1" si="2073"/>
        <v>0.10853055616522908</v>
      </c>
      <c r="J2173" s="286">
        <f t="shared" ca="1" si="2074"/>
        <v>4.347026753465881E-2</v>
      </c>
      <c r="K2173" s="264">
        <f t="shared" ref="K2173:M2173" ca="1" si="2207">RAND()</f>
        <v>8.2868451116975828E-2</v>
      </c>
      <c r="L2173" s="264">
        <f t="shared" ca="1" si="2207"/>
        <v>8.2663944872754525E-2</v>
      </c>
      <c r="M2173" s="264">
        <f t="shared" ca="1" si="2207"/>
        <v>0.31754922071649383</v>
      </c>
      <c r="N2173" s="287">
        <f t="shared" ca="1" si="2076"/>
        <v>250864.47291262346</v>
      </c>
      <c r="O2173" s="288">
        <f ca="1">(N2173-Assumptions!$C$22)/Assumptions!$C$25</f>
        <v>17.731751709897274</v>
      </c>
      <c r="P2173" s="11"/>
      <c r="Q2173" s="11"/>
      <c r="R2173" s="11"/>
      <c r="S2173" s="11"/>
      <c r="T2173" s="11"/>
    </row>
    <row r="2174" spans="1:20" ht="15.75" customHeight="1" x14ac:dyDescent="0.2">
      <c r="A2174" s="289"/>
      <c r="B2174" s="270"/>
      <c r="C2174" s="270"/>
      <c r="D2174" s="270"/>
      <c r="E2174" s="270"/>
      <c r="F2174" s="270"/>
      <c r="G2174" s="270"/>
      <c r="H2174" s="270"/>
      <c r="I2174" s="290">
        <f t="shared" ca="1" si="2073"/>
        <v>8.2673883997697331E-2</v>
      </c>
      <c r="J2174" s="290">
        <f t="shared" ca="1" si="2074"/>
        <v>4.7601891407044961E-2</v>
      </c>
      <c r="K2174" s="270">
        <f t="shared" ref="K2174:M2174" ca="1" si="2208">RAND()</f>
        <v>0.51421456005587995</v>
      </c>
      <c r="L2174" s="270">
        <f t="shared" ca="1" si="2208"/>
        <v>0.86066265507312023</v>
      </c>
      <c r="M2174" s="270">
        <f t="shared" ca="1" si="2208"/>
        <v>0.38508220157334172</v>
      </c>
      <c r="N2174" s="291">
        <f t="shared" ca="1" si="2076"/>
        <v>4026710.0644728784</v>
      </c>
      <c r="O2174" s="292">
        <f ca="1">(N2174-Assumptions!$C$22)/Assumptions!$C$25</f>
        <v>299.51127346812524</v>
      </c>
      <c r="P2174" s="11"/>
      <c r="Q2174" s="11"/>
      <c r="R2174" s="11"/>
      <c r="S2174" s="11"/>
      <c r="T2174" s="11"/>
    </row>
    <row r="2175" spans="1:20" ht="15.75" customHeight="1" x14ac:dyDescent="0.2">
      <c r="A2175" s="317"/>
      <c r="B2175" s="264"/>
      <c r="C2175" s="264"/>
      <c r="D2175" s="264"/>
      <c r="E2175" s="264"/>
      <c r="F2175" s="264"/>
      <c r="G2175" s="264"/>
      <c r="H2175" s="264"/>
      <c r="I2175" s="286">
        <f t="shared" ca="1" si="2073"/>
        <v>9.867793552928919E-2</v>
      </c>
      <c r="J2175" s="286">
        <f t="shared" ca="1" si="2074"/>
        <v>4.3138311423480895E-2</v>
      </c>
      <c r="K2175" s="264">
        <f t="shared" ref="K2175:M2175" ca="1" si="2209">RAND()</f>
        <v>0.4034453555545765</v>
      </c>
      <c r="L2175" s="264">
        <f t="shared" ca="1" si="2209"/>
        <v>1.7949830320791782E-2</v>
      </c>
      <c r="M2175" s="264">
        <f t="shared" ca="1" si="2209"/>
        <v>0.30442418256141779</v>
      </c>
      <c r="N2175" s="287">
        <f t="shared" ca="1" si="2076"/>
        <v>1604150.5180048766</v>
      </c>
      <c r="O2175" s="288">
        <f ca="1">(N2175-Assumptions!$C$22)/Assumptions!$C$25</f>
        <v>118.72324761230422</v>
      </c>
      <c r="P2175" s="11"/>
      <c r="Q2175" s="11"/>
      <c r="R2175" s="11"/>
      <c r="S2175" s="11"/>
      <c r="T2175" s="11"/>
    </row>
    <row r="2176" spans="1:20" ht="15.75" customHeight="1" x14ac:dyDescent="0.2">
      <c r="A2176" s="289"/>
      <c r="B2176" s="270"/>
      <c r="C2176" s="270"/>
      <c r="D2176" s="270"/>
      <c r="E2176" s="270"/>
      <c r="F2176" s="270"/>
      <c r="G2176" s="270"/>
      <c r="H2176" s="270"/>
      <c r="I2176" s="290">
        <f t="shared" ca="1" si="2073"/>
        <v>9.2267705843859321E-2</v>
      </c>
      <c r="J2176" s="290">
        <f t="shared" ca="1" si="2074"/>
        <v>5.3876974581621641E-2</v>
      </c>
      <c r="K2176" s="270">
        <f t="shared" ref="K2176:M2176" ca="1" si="2210">RAND()</f>
        <v>0.73557638690161609</v>
      </c>
      <c r="L2176" s="270">
        <f t="shared" ca="1" si="2210"/>
        <v>0.76330638595378975</v>
      </c>
      <c r="M2176" s="270">
        <f t="shared" ca="1" si="2210"/>
        <v>0.77134286976611688</v>
      </c>
      <c r="N2176" s="291">
        <f t="shared" ca="1" si="2076"/>
        <v>2939265.248194491</v>
      </c>
      <c r="O2176" s="292">
        <f ca="1">(N2176-Assumptions!$C$22)/Assumptions!$C$25</f>
        <v>218.35867523839485</v>
      </c>
      <c r="P2176" s="11"/>
      <c r="Q2176" s="11"/>
      <c r="R2176" s="11"/>
      <c r="S2176" s="11"/>
      <c r="T2176" s="11"/>
    </row>
    <row r="2177" spans="1:20" ht="15.75" customHeight="1" x14ac:dyDescent="0.2">
      <c r="A2177" s="317"/>
      <c r="B2177" s="264"/>
      <c r="C2177" s="264"/>
      <c r="D2177" s="264"/>
      <c r="E2177" s="264"/>
      <c r="F2177" s="264"/>
      <c r="G2177" s="264"/>
      <c r="H2177" s="264"/>
      <c r="I2177" s="286">
        <f t="shared" ca="1" si="2073"/>
        <v>9.0672525077561891E-2</v>
      </c>
      <c r="J2177" s="286">
        <f t="shared" ca="1" si="2074"/>
        <v>4.5612436097774656E-2</v>
      </c>
      <c r="K2177" s="264">
        <f t="shared" ref="K2177:M2177" ca="1" si="2211">RAND()</f>
        <v>0.81913623429397797</v>
      </c>
      <c r="L2177" s="264">
        <f t="shared" ca="1" si="2211"/>
        <v>0.74663277512549375</v>
      </c>
      <c r="M2177" s="264">
        <f t="shared" ca="1" si="2211"/>
        <v>0.41720078939299399</v>
      </c>
      <c r="N2177" s="287">
        <f t="shared" ca="1" si="2076"/>
        <v>4789639.8818520606</v>
      </c>
      <c r="O2177" s="288">
        <f ca="1">(N2177-Assumptions!$C$22)/Assumptions!$C$25</f>
        <v>356.44633446657167</v>
      </c>
      <c r="P2177" s="11"/>
      <c r="Q2177" s="11"/>
      <c r="R2177" s="11"/>
      <c r="S2177" s="11"/>
      <c r="T2177" s="11"/>
    </row>
    <row r="2178" spans="1:20" ht="15.75" customHeight="1" x14ac:dyDescent="0.2">
      <c r="A2178" s="289"/>
      <c r="B2178" s="270"/>
      <c r="C2178" s="270"/>
      <c r="D2178" s="270"/>
      <c r="E2178" s="270"/>
      <c r="F2178" s="270"/>
      <c r="G2178" s="270"/>
      <c r="H2178" s="270"/>
      <c r="I2178" s="290">
        <f t="shared" ca="1" si="2073"/>
        <v>8.9564744523516537E-2</v>
      </c>
      <c r="J2178" s="290">
        <f t="shared" ca="1" si="2074"/>
        <v>3.4834337063165806E-2</v>
      </c>
      <c r="K2178" s="270">
        <f t="shared" ref="K2178:M2178" ca="1" si="2212">RAND()</f>
        <v>0.75618836809536605</v>
      </c>
      <c r="L2178" s="270">
        <f t="shared" ca="1" si="2212"/>
        <v>0.75467120007422084</v>
      </c>
      <c r="M2178" s="270">
        <f t="shared" ca="1" si="2212"/>
        <v>0.21716824284517255</v>
      </c>
      <c r="N2178" s="291">
        <f t="shared" ca="1" si="2076"/>
        <v>2039463.520495842</v>
      </c>
      <c r="O2178" s="292">
        <f ca="1">(N2178-Assumptions!$C$22)/Assumptions!$C$25</f>
        <v>151.20929257431658</v>
      </c>
      <c r="P2178" s="11"/>
      <c r="Q2178" s="11"/>
      <c r="R2178" s="11"/>
      <c r="S2178" s="11"/>
      <c r="T2178" s="11"/>
    </row>
    <row r="2179" spans="1:20" ht="15.75" customHeight="1" x14ac:dyDescent="0.2">
      <c r="A2179" s="317"/>
      <c r="B2179" s="264"/>
      <c r="C2179" s="264"/>
      <c r="D2179" s="264"/>
      <c r="E2179" s="264"/>
      <c r="F2179" s="264"/>
      <c r="G2179" s="264"/>
      <c r="H2179" s="264"/>
      <c r="I2179" s="286">
        <f t="shared" ca="1" si="2073"/>
        <v>0.10975803359244414</v>
      </c>
      <c r="J2179" s="286">
        <f t="shared" ca="1" si="2074"/>
        <v>5.5E-2</v>
      </c>
      <c r="K2179" s="264">
        <f t="shared" ref="K2179:M2179" ca="1" si="2213">RAND()</f>
        <v>0.99032552366633375</v>
      </c>
      <c r="L2179" s="264">
        <f t="shared" ca="1" si="2213"/>
        <v>0.68144075934591353</v>
      </c>
      <c r="M2179" s="264">
        <f t="shared" ca="1" si="2213"/>
        <v>0.10677823484179016</v>
      </c>
      <c r="N2179" s="287">
        <f t="shared" ca="1" si="2076"/>
        <v>3941368.6923770746</v>
      </c>
      <c r="O2179" s="288">
        <f ca="1">(N2179-Assumptions!$C$22)/Assumptions!$C$25</f>
        <v>293.14251435649811</v>
      </c>
      <c r="P2179" s="11"/>
      <c r="Q2179" s="11"/>
      <c r="R2179" s="11"/>
      <c r="S2179" s="11"/>
      <c r="T2179" s="11"/>
    </row>
    <row r="2180" spans="1:20" ht="15.75" customHeight="1" x14ac:dyDescent="0.2">
      <c r="A2180" s="289"/>
      <c r="B2180" s="270"/>
      <c r="C2180" s="270"/>
      <c r="D2180" s="270"/>
      <c r="E2180" s="270"/>
      <c r="F2180" s="270"/>
      <c r="G2180" s="270"/>
      <c r="H2180" s="270"/>
      <c r="I2180" s="290">
        <f t="shared" ca="1" si="2073"/>
        <v>6.9905876194025898E-2</v>
      </c>
      <c r="J2180" s="290">
        <f t="shared" ca="1" si="2074"/>
        <v>3.9225732548085715E-2</v>
      </c>
      <c r="K2180" s="270">
        <f t="shared" ref="K2180:M2180" ca="1" si="2214">RAND()</f>
        <v>0.92535020632820986</v>
      </c>
      <c r="L2180" s="270">
        <f t="shared" ca="1" si="2214"/>
        <v>0.41226043496057074</v>
      </c>
      <c r="M2180" s="270">
        <f t="shared" ca="1" si="2214"/>
        <v>0.46886390978102366</v>
      </c>
      <c r="N2180" s="291">
        <f t="shared" ca="1" si="2076"/>
        <v>7034569.3862470081</v>
      </c>
      <c r="O2180" s="292">
        <f ca="1">(N2180-Assumptions!$C$22)/Assumptions!$C$25</f>
        <v>523.97838703335879</v>
      </c>
      <c r="P2180" s="11"/>
      <c r="Q2180" s="11"/>
      <c r="R2180" s="11"/>
      <c r="S2180" s="11"/>
      <c r="T2180" s="11"/>
    </row>
    <row r="2181" spans="1:20" ht="15.75" customHeight="1" x14ac:dyDescent="0.2">
      <c r="A2181" s="317"/>
      <c r="B2181" s="264"/>
      <c r="C2181" s="264"/>
      <c r="D2181" s="264"/>
      <c r="E2181" s="264"/>
      <c r="F2181" s="264"/>
      <c r="G2181" s="264"/>
      <c r="H2181" s="264"/>
      <c r="I2181" s="286">
        <f t="shared" ca="1" si="2073"/>
        <v>7.2538962901207787E-2</v>
      </c>
      <c r="J2181" s="286">
        <f t="shared" ca="1" si="2074"/>
        <v>5.5E-2</v>
      </c>
      <c r="K2181" s="264">
        <f t="shared" ref="K2181:M2181" ca="1" si="2215">RAND()</f>
        <v>0.79272735533758787</v>
      </c>
      <c r="L2181" s="264">
        <f t="shared" ca="1" si="2215"/>
        <v>0.57957010989093727</v>
      </c>
      <c r="M2181" s="264">
        <f t="shared" ca="1" si="2215"/>
        <v>0.34936111712201623</v>
      </c>
      <c r="N2181" s="287">
        <f t="shared" ca="1" si="2076"/>
        <v>4464826.7790903514</v>
      </c>
      <c r="O2181" s="288">
        <f ca="1">(N2181-Assumptions!$C$22)/Assumptions!$C$25</f>
        <v>332.20655067838442</v>
      </c>
      <c r="P2181" s="11"/>
      <c r="Q2181" s="11"/>
      <c r="R2181" s="11"/>
      <c r="S2181" s="11"/>
      <c r="T2181" s="11"/>
    </row>
    <row r="2182" spans="1:20" ht="15.75" customHeight="1" x14ac:dyDescent="0.2">
      <c r="A2182" s="289"/>
      <c r="B2182" s="270"/>
      <c r="C2182" s="270"/>
      <c r="D2182" s="270"/>
      <c r="E2182" s="270"/>
      <c r="F2182" s="270"/>
      <c r="G2182" s="270"/>
      <c r="H2182" s="270"/>
      <c r="I2182" s="290">
        <f t="shared" ca="1" si="2073"/>
        <v>8.8965492116536787E-2</v>
      </c>
      <c r="J2182" s="290">
        <f t="shared" ca="1" si="2074"/>
        <v>4.3750355443032983E-2</v>
      </c>
      <c r="K2182" s="270">
        <f t="shared" ref="K2182:M2182" ca="1" si="2216">RAND()</f>
        <v>0.197563210061524</v>
      </c>
      <c r="L2182" s="270">
        <f t="shared" ca="1" si="2216"/>
        <v>0.59256605577999155</v>
      </c>
      <c r="M2182" s="270">
        <f t="shared" ca="1" si="2216"/>
        <v>0.2008722013131613</v>
      </c>
      <c r="N2182" s="291">
        <f t="shared" ca="1" si="2076"/>
        <v>859182.79963414383</v>
      </c>
      <c r="O2182" s="292">
        <f ca="1">(N2182-Assumptions!$C$22)/Assumptions!$C$25</f>
        <v>63.128641763742074</v>
      </c>
      <c r="P2182" s="11"/>
      <c r="Q2182" s="11"/>
      <c r="R2182" s="11"/>
      <c r="S2182" s="11"/>
      <c r="T2182" s="11"/>
    </row>
    <row r="2183" spans="1:20" ht="15.75" customHeight="1" x14ac:dyDescent="0.2">
      <c r="A2183" s="317"/>
      <c r="B2183" s="264"/>
      <c r="C2183" s="264"/>
      <c r="D2183" s="264"/>
      <c r="E2183" s="264"/>
      <c r="F2183" s="264"/>
      <c r="G2183" s="264"/>
      <c r="H2183" s="264"/>
      <c r="I2183" s="286">
        <f t="shared" ca="1" si="2073"/>
        <v>0.10683283213260682</v>
      </c>
      <c r="J2183" s="286">
        <f t="shared" ca="1" si="2074"/>
        <v>4.030099210871204E-2</v>
      </c>
      <c r="K2183" s="264">
        <f t="shared" ref="K2183:M2183" ca="1" si="2217">RAND()</f>
        <v>0.1278352131535565</v>
      </c>
      <c r="L2183" s="264">
        <f t="shared" ca="1" si="2217"/>
        <v>0.84444583685411168</v>
      </c>
      <c r="M2183" s="264">
        <f t="shared" ca="1" si="2217"/>
        <v>0.24095056261478842</v>
      </c>
      <c r="N2183" s="287">
        <f t="shared" ca="1" si="2076"/>
        <v>1028862.9287426339</v>
      </c>
      <c r="O2183" s="288">
        <f ca="1">(N2183-Assumptions!$C$22)/Assumptions!$C$25</f>
        <v>75.791337965868195</v>
      </c>
      <c r="P2183" s="11"/>
      <c r="Q2183" s="11"/>
      <c r="R2183" s="11"/>
      <c r="S2183" s="11"/>
      <c r="T2183" s="11"/>
    </row>
    <row r="2184" spans="1:20" ht="15.75" customHeight="1" x14ac:dyDescent="0.2">
      <c r="A2184" s="289"/>
      <c r="B2184" s="270"/>
      <c r="C2184" s="270"/>
      <c r="D2184" s="270"/>
      <c r="E2184" s="270"/>
      <c r="F2184" s="270"/>
      <c r="G2184" s="270"/>
      <c r="H2184" s="270"/>
      <c r="I2184" s="290">
        <f t="shared" ca="1" si="2073"/>
        <v>9.7104153724338782E-2</v>
      </c>
      <c r="J2184" s="290">
        <f t="shared" ca="1" si="2074"/>
        <v>5.5E-2</v>
      </c>
      <c r="K2184" s="270">
        <f t="shared" ref="K2184:M2184" ca="1" si="2218">RAND()</f>
        <v>0.42182076496312482</v>
      </c>
      <c r="L2184" s="270">
        <f t="shared" ca="1" si="2218"/>
        <v>0.24349337483984623</v>
      </c>
      <c r="M2184" s="270">
        <f t="shared" ca="1" si="2218"/>
        <v>0.95783546524881835</v>
      </c>
      <c r="N2184" s="291">
        <f t="shared" ca="1" si="2076"/>
        <v>2204795.9182543294</v>
      </c>
      <c r="O2184" s="292">
        <f ca="1">(N2184-Assumptions!$C$22)/Assumptions!$C$25</f>
        <v>163.54753121300965</v>
      </c>
      <c r="P2184" s="11"/>
      <c r="Q2184" s="11"/>
      <c r="R2184" s="11"/>
      <c r="S2184" s="11"/>
      <c r="T2184" s="11"/>
    </row>
    <row r="2185" spans="1:20" ht="15.75" customHeight="1" x14ac:dyDescent="0.2">
      <c r="A2185" s="317"/>
      <c r="B2185" s="264"/>
      <c r="C2185" s="264"/>
      <c r="D2185" s="264"/>
      <c r="E2185" s="264"/>
      <c r="F2185" s="264"/>
      <c r="G2185" s="264"/>
      <c r="H2185" s="264"/>
      <c r="I2185" s="286">
        <f t="shared" ca="1" si="2073"/>
        <v>0.11558052777865087</v>
      </c>
      <c r="J2185" s="286">
        <f t="shared" ca="1" si="2074"/>
        <v>4.8458076567253504E-2</v>
      </c>
      <c r="K2185" s="264">
        <f t="shared" ref="K2185:M2185" ca="1" si="2219">RAND()</f>
        <v>0.12336614914078758</v>
      </c>
      <c r="L2185" s="264">
        <f t="shared" ca="1" si="2219"/>
        <v>0.74757236337462607</v>
      </c>
      <c r="M2185" s="264">
        <f t="shared" ca="1" si="2219"/>
        <v>0.11872970999386534</v>
      </c>
      <c r="N2185" s="287">
        <f t="shared" ca="1" si="2076"/>
        <v>578764.13944765262</v>
      </c>
      <c r="O2185" s="288">
        <f ca="1">(N2185-Assumptions!$C$22)/Assumptions!$C$25</f>
        <v>42.201876078183034</v>
      </c>
      <c r="P2185" s="11"/>
      <c r="Q2185" s="11"/>
      <c r="R2185" s="11"/>
      <c r="S2185" s="11"/>
      <c r="T2185" s="11"/>
    </row>
    <row r="2186" spans="1:20" ht="15.75" customHeight="1" x14ac:dyDescent="0.2">
      <c r="A2186" s="289"/>
      <c r="B2186" s="270"/>
      <c r="C2186" s="270"/>
      <c r="D2186" s="270"/>
      <c r="E2186" s="270"/>
      <c r="F2186" s="270"/>
      <c r="G2186" s="270"/>
      <c r="H2186" s="270"/>
      <c r="I2186" s="290">
        <f t="shared" ca="1" si="2073"/>
        <v>8.7116604659420324E-2</v>
      </c>
      <c r="J2186" s="290">
        <f t="shared" ca="1" si="2074"/>
        <v>3.9446336043445725E-2</v>
      </c>
      <c r="K2186" s="270">
        <f t="shared" ref="K2186:M2186" ca="1" si="2220">RAND()</f>
        <v>0.40244116372587446</v>
      </c>
      <c r="L2186" s="270">
        <f t="shared" ca="1" si="2220"/>
        <v>0.85553914371514139</v>
      </c>
      <c r="M2186" s="270">
        <f t="shared" ca="1" si="2220"/>
        <v>0.92909734128343968</v>
      </c>
      <c r="N2186" s="291">
        <f t="shared" ca="1" si="2076"/>
        <v>3040928.8482835814</v>
      </c>
      <c r="O2186" s="292">
        <f ca="1">(N2186-Assumptions!$C$22)/Assumptions!$C$25</f>
        <v>225.94551106593892</v>
      </c>
      <c r="P2186" s="11"/>
      <c r="Q2186" s="11"/>
      <c r="R2186" s="11"/>
      <c r="S2186" s="11"/>
      <c r="T2186" s="11"/>
    </row>
    <row r="2187" spans="1:20" ht="15.75" customHeight="1" x14ac:dyDescent="0.2">
      <c r="A2187" s="317"/>
      <c r="B2187" s="264"/>
      <c r="C2187" s="264"/>
      <c r="D2187" s="264"/>
      <c r="E2187" s="264"/>
      <c r="F2187" s="264"/>
      <c r="G2187" s="264"/>
      <c r="H2187" s="264"/>
      <c r="I2187" s="286">
        <f t="shared" ca="1" si="2073"/>
        <v>8.156593907968529E-2</v>
      </c>
      <c r="J2187" s="286">
        <f t="shared" ca="1" si="2074"/>
        <v>3.4447277191997035E-2</v>
      </c>
      <c r="K2187" s="264">
        <f t="shared" ref="K2187:M2187" ca="1" si="2221">RAND()</f>
        <v>0.48384339603198401</v>
      </c>
      <c r="L2187" s="264">
        <f t="shared" ca="1" si="2221"/>
        <v>0.44520511126701834</v>
      </c>
      <c r="M2187" s="264">
        <f t="shared" ca="1" si="2221"/>
        <v>0.385057941231571</v>
      </c>
      <c r="N2187" s="287">
        <f t="shared" ca="1" si="2076"/>
        <v>2368926.9814859582</v>
      </c>
      <c r="O2187" s="288">
        <f ca="1">(N2187-Assumptions!$C$22)/Assumptions!$C$25</f>
        <v>175.79611802134016</v>
      </c>
      <c r="P2187" s="11"/>
      <c r="Q2187" s="11"/>
      <c r="R2187" s="11"/>
      <c r="S2187" s="11"/>
      <c r="T2187" s="11"/>
    </row>
    <row r="2188" spans="1:20" ht="15.75" customHeight="1" x14ac:dyDescent="0.2">
      <c r="A2188" s="289"/>
      <c r="B2188" s="270"/>
      <c r="C2188" s="270"/>
      <c r="D2188" s="270"/>
      <c r="E2188" s="270"/>
      <c r="F2188" s="270"/>
      <c r="G2188" s="270"/>
      <c r="H2188" s="270"/>
      <c r="I2188" s="290">
        <f t="shared" ca="1" si="2073"/>
        <v>0.10051128725793609</v>
      </c>
      <c r="J2188" s="290">
        <f t="shared" ca="1" si="2074"/>
        <v>3.5596952785836911E-2</v>
      </c>
      <c r="K2188" s="270">
        <f t="shared" ref="K2188:M2188" ca="1" si="2222">RAND()</f>
        <v>0.83844741355365415</v>
      </c>
      <c r="L2188" s="270">
        <f t="shared" ca="1" si="2222"/>
        <v>0.32957884951752847</v>
      </c>
      <c r="M2188" s="270">
        <f t="shared" ca="1" si="2222"/>
        <v>0.8142426931852812</v>
      </c>
      <c r="N2188" s="291">
        <f t="shared" ca="1" si="2076"/>
        <v>3343506.0806991439</v>
      </c>
      <c r="O2188" s="292">
        <f ca="1">(N2188-Assumptions!$C$22)/Assumptions!$C$25</f>
        <v>248.52590154471224</v>
      </c>
      <c r="P2188" s="11"/>
      <c r="Q2188" s="11"/>
      <c r="R2188" s="11"/>
      <c r="S2188" s="11"/>
      <c r="T2188" s="11"/>
    </row>
    <row r="2189" spans="1:20" ht="15.75" customHeight="1" x14ac:dyDescent="0.2">
      <c r="A2189" s="317"/>
      <c r="B2189" s="264"/>
      <c r="C2189" s="264"/>
      <c r="D2189" s="264"/>
      <c r="E2189" s="264"/>
      <c r="F2189" s="264"/>
      <c r="G2189" s="264"/>
      <c r="H2189" s="264"/>
      <c r="I2189" s="286">
        <f t="shared" ca="1" si="2073"/>
        <v>8.6500251101350206E-2</v>
      </c>
      <c r="J2189" s="286">
        <f t="shared" ca="1" si="2074"/>
        <v>4.1532714808674494E-2</v>
      </c>
      <c r="K2189" s="264">
        <f t="shared" ref="K2189:M2189" ca="1" si="2223">RAND()</f>
        <v>0.28098747086563547</v>
      </c>
      <c r="L2189" s="264">
        <f t="shared" ca="1" si="2223"/>
        <v>0.9078680536208118</v>
      </c>
      <c r="M2189" s="264">
        <f t="shared" ca="1" si="2223"/>
        <v>0.8205147507176096</v>
      </c>
      <c r="N2189" s="287">
        <f t="shared" ca="1" si="2076"/>
        <v>3167721.2065476151</v>
      </c>
      <c r="O2189" s="288">
        <f ca="1">(N2189-Assumptions!$C$22)/Assumptions!$C$25</f>
        <v>235.40762735429965</v>
      </c>
      <c r="P2189" s="11"/>
      <c r="Q2189" s="11"/>
      <c r="R2189" s="11"/>
      <c r="S2189" s="11"/>
      <c r="T2189" s="11"/>
    </row>
    <row r="2190" spans="1:20" ht="15.75" customHeight="1" x14ac:dyDescent="0.2">
      <c r="A2190" s="289"/>
      <c r="B2190" s="270"/>
      <c r="C2190" s="270"/>
      <c r="D2190" s="270"/>
      <c r="E2190" s="270"/>
      <c r="F2190" s="270"/>
      <c r="G2190" s="270"/>
      <c r="H2190" s="270"/>
      <c r="I2190" s="290">
        <f t="shared" ca="1" si="2073"/>
        <v>7.5041911197310518E-2</v>
      </c>
      <c r="J2190" s="290">
        <f t="shared" ca="1" si="2074"/>
        <v>3.5091660210436949E-2</v>
      </c>
      <c r="K2190" s="270">
        <f t="shared" ref="K2190:M2190" ca="1" si="2224">RAND()</f>
        <v>0.94443270263025469</v>
      </c>
      <c r="L2190" s="270">
        <f t="shared" ca="1" si="2224"/>
        <v>0.89757819863741528</v>
      </c>
      <c r="M2190" s="270">
        <f t="shared" ca="1" si="2224"/>
        <v>0.97283248376590259</v>
      </c>
      <c r="N2190" s="291">
        <f t="shared" ca="1" si="2076"/>
        <v>6236827.5208519846</v>
      </c>
      <c r="O2190" s="292">
        <f ca="1">(N2190-Assumptions!$C$22)/Assumptions!$C$25</f>
        <v>464.44541200387943</v>
      </c>
      <c r="P2190" s="11"/>
      <c r="Q2190" s="11"/>
      <c r="R2190" s="11"/>
      <c r="S2190" s="11"/>
      <c r="T2190" s="11"/>
    </row>
    <row r="2191" spans="1:20" ht="15.75" customHeight="1" x14ac:dyDescent="0.2">
      <c r="A2191" s="317"/>
      <c r="B2191" s="264"/>
      <c r="C2191" s="264"/>
      <c r="D2191" s="264"/>
      <c r="E2191" s="264"/>
      <c r="F2191" s="264"/>
      <c r="G2191" s="264"/>
      <c r="H2191" s="264"/>
      <c r="I2191" s="286">
        <f t="shared" ca="1" si="2073"/>
        <v>7.3615802454198673E-2</v>
      </c>
      <c r="J2191" s="286">
        <f t="shared" ca="1" si="2074"/>
        <v>3.3932212075308346E-2</v>
      </c>
      <c r="K2191" s="264">
        <f t="shared" ref="K2191:M2191" ca="1" si="2225">RAND()</f>
        <v>0.62320900563217796</v>
      </c>
      <c r="L2191" s="264">
        <f t="shared" ca="1" si="2225"/>
        <v>0.79935881983616763</v>
      </c>
      <c r="M2191" s="264">
        <f t="shared" ca="1" si="2225"/>
        <v>7.9022300003876778E-2</v>
      </c>
      <c r="N2191" s="287">
        <f t="shared" ca="1" si="2076"/>
        <v>2812766.3956695655</v>
      </c>
      <c r="O2191" s="288">
        <f ca="1">(N2191-Assumptions!$C$22)/Assumptions!$C$25</f>
        <v>208.91846236340041</v>
      </c>
      <c r="P2191" s="11"/>
      <c r="Q2191" s="11"/>
      <c r="R2191" s="11"/>
      <c r="S2191" s="11"/>
      <c r="T2191" s="11"/>
    </row>
    <row r="2192" spans="1:20" ht="15.75" customHeight="1" x14ac:dyDescent="0.2">
      <c r="A2192" s="289"/>
      <c r="B2192" s="270"/>
      <c r="C2192" s="270"/>
      <c r="D2192" s="270"/>
      <c r="E2192" s="270"/>
      <c r="F2192" s="270"/>
      <c r="G2192" s="270"/>
      <c r="H2192" s="270"/>
      <c r="I2192" s="290">
        <f t="shared" ca="1" si="2073"/>
        <v>8.1464279606783846E-2</v>
      </c>
      <c r="J2192" s="290">
        <f t="shared" ca="1" si="2074"/>
        <v>3.8416387719883885E-2</v>
      </c>
      <c r="K2192" s="270">
        <f t="shared" ref="K2192:M2192" ca="1" si="2226">RAND()</f>
        <v>0.47121909566832443</v>
      </c>
      <c r="L2192" s="270">
        <f t="shared" ca="1" si="2226"/>
        <v>3.3739875817866194E-2</v>
      </c>
      <c r="M2192" s="270">
        <f t="shared" ca="1" si="2226"/>
        <v>2.9647610834283578E-3</v>
      </c>
      <c r="N2192" s="291">
        <f t="shared" ca="1" si="2076"/>
        <v>2069646.4536104486</v>
      </c>
      <c r="O2192" s="292">
        <f ca="1">(N2192-Assumptions!$C$22)/Assumptions!$C$25</f>
        <v>153.46175026943646</v>
      </c>
      <c r="P2192" s="11"/>
      <c r="Q2192" s="11"/>
      <c r="R2192" s="11"/>
      <c r="S2192" s="11"/>
      <c r="T2192" s="11"/>
    </row>
    <row r="2193" spans="1:20" ht="15.75" customHeight="1" x14ac:dyDescent="0.2">
      <c r="A2193" s="317"/>
      <c r="B2193" s="264"/>
      <c r="C2193" s="264"/>
      <c r="D2193" s="264"/>
      <c r="E2193" s="264"/>
      <c r="F2193" s="264"/>
      <c r="G2193" s="264"/>
      <c r="H2193" s="264"/>
      <c r="I2193" s="286">
        <f t="shared" ca="1" si="2073"/>
        <v>0.10444973527126265</v>
      </c>
      <c r="J2193" s="286">
        <f t="shared" ca="1" si="2074"/>
        <v>2.1661844337071891E-2</v>
      </c>
      <c r="K2193" s="264">
        <f t="shared" ref="K2193:M2193" ca="1" si="2227">RAND()</f>
        <v>0.78936997496288341</v>
      </c>
      <c r="L2193" s="264">
        <f t="shared" ca="1" si="2227"/>
        <v>0.41393156917105189</v>
      </c>
      <c r="M2193" s="264">
        <f t="shared" ca="1" si="2227"/>
        <v>0.90549903202546989</v>
      </c>
      <c r="N2193" s="287">
        <f t="shared" ca="1" si="2076"/>
        <v>1393414.1535602687</v>
      </c>
      <c r="O2193" s="288">
        <f ca="1">(N2193-Assumptions!$C$22)/Assumptions!$C$25</f>
        <v>102.99665325076631</v>
      </c>
      <c r="P2193" s="11"/>
      <c r="Q2193" s="11"/>
      <c r="R2193" s="11"/>
      <c r="S2193" s="11"/>
      <c r="T2193" s="11"/>
    </row>
    <row r="2194" spans="1:20" ht="15.75" customHeight="1" x14ac:dyDescent="0.2">
      <c r="A2194" s="289"/>
      <c r="B2194" s="270"/>
      <c r="C2194" s="270"/>
      <c r="D2194" s="270"/>
      <c r="E2194" s="270"/>
      <c r="F2194" s="270"/>
      <c r="G2194" s="270"/>
      <c r="H2194" s="270"/>
      <c r="I2194" s="290">
        <f t="shared" ca="1" si="2073"/>
        <v>6.7853922846812353E-2</v>
      </c>
      <c r="J2194" s="290">
        <f t="shared" ca="1" si="2074"/>
        <v>4.6720766288351818E-2</v>
      </c>
      <c r="K2194" s="270">
        <f t="shared" ref="K2194:M2194" ca="1" si="2228">RAND()</f>
        <v>0.15502072659226085</v>
      </c>
      <c r="L2194" s="270">
        <f t="shared" ca="1" si="2228"/>
        <v>0.99995780028394388</v>
      </c>
      <c r="M2194" s="270">
        <f t="shared" ca="1" si="2228"/>
        <v>0.67270621868776692</v>
      </c>
      <c r="N2194" s="291">
        <f t="shared" ca="1" si="2076"/>
        <v>2786880.6622492406</v>
      </c>
      <c r="O2194" s="292">
        <f ca="1">(N2194-Assumptions!$C$22)/Assumptions!$C$25</f>
        <v>206.98669121262989</v>
      </c>
      <c r="P2194" s="11"/>
      <c r="Q2194" s="11"/>
      <c r="R2194" s="11"/>
      <c r="S2194" s="11"/>
      <c r="T2194" s="11"/>
    </row>
    <row r="2195" spans="1:20" ht="15.75" customHeight="1" x14ac:dyDescent="0.2">
      <c r="A2195" s="317"/>
      <c r="B2195" s="264"/>
      <c r="C2195" s="264"/>
      <c r="D2195" s="264"/>
      <c r="E2195" s="264"/>
      <c r="F2195" s="264"/>
      <c r="G2195" s="264"/>
      <c r="H2195" s="264"/>
      <c r="I2195" s="286">
        <f t="shared" ca="1" si="2073"/>
        <v>9.6435295828708009E-2</v>
      </c>
      <c r="J2195" s="286">
        <f t="shared" ca="1" si="2074"/>
        <v>4.2293296778107128E-2</v>
      </c>
      <c r="K2195" s="264">
        <f t="shared" ref="K2195:M2195" ca="1" si="2229">RAND()</f>
        <v>0.20144961731879762</v>
      </c>
      <c r="L2195" s="264">
        <f t="shared" ca="1" si="2229"/>
        <v>0.29063682280808811</v>
      </c>
      <c r="M2195" s="264">
        <f t="shared" ca="1" si="2229"/>
        <v>4.1958911824867662E-2</v>
      </c>
      <c r="N2195" s="287">
        <f t="shared" ca="1" si="2076"/>
        <v>1645560.1629312157</v>
      </c>
      <c r="O2195" s="288">
        <f ca="1">(N2195-Assumptions!$C$22)/Assumptions!$C$25</f>
        <v>121.81351962173251</v>
      </c>
      <c r="P2195" s="11"/>
      <c r="Q2195" s="11"/>
      <c r="R2195" s="11"/>
      <c r="S2195" s="11"/>
      <c r="T2195" s="11"/>
    </row>
    <row r="2196" spans="1:20" ht="15.75" customHeight="1" x14ac:dyDescent="0.2">
      <c r="A2196" s="289"/>
      <c r="B2196" s="270"/>
      <c r="C2196" s="270"/>
      <c r="D2196" s="270"/>
      <c r="E2196" s="270"/>
      <c r="F2196" s="270"/>
      <c r="G2196" s="270"/>
      <c r="H2196" s="270"/>
      <c r="I2196" s="290">
        <f t="shared" ca="1" si="2073"/>
        <v>9.413774670319032E-2</v>
      </c>
      <c r="J2196" s="290">
        <f t="shared" ca="1" si="2074"/>
        <v>3.688072062097205E-2</v>
      </c>
      <c r="K2196" s="270">
        <f t="shared" ref="K2196:M2196" ca="1" si="2230">RAND()</f>
        <v>0.36781499584376121</v>
      </c>
      <c r="L2196" s="270">
        <f t="shared" ca="1" si="2230"/>
        <v>0.117813964280714</v>
      </c>
      <c r="M2196" s="270">
        <f t="shared" ca="1" si="2230"/>
        <v>0.25811969418834324</v>
      </c>
      <c r="N2196" s="291">
        <f t="shared" ca="1" si="2076"/>
        <v>1556034.6541784066</v>
      </c>
      <c r="O2196" s="292">
        <f ca="1">(N2196-Assumptions!$C$22)/Assumptions!$C$25</f>
        <v>115.13251150585124</v>
      </c>
      <c r="P2196" s="11"/>
      <c r="Q2196" s="11"/>
      <c r="R2196" s="11"/>
      <c r="S2196" s="11"/>
      <c r="T2196" s="11"/>
    </row>
    <row r="2197" spans="1:20" ht="15.75" customHeight="1" x14ac:dyDescent="0.2">
      <c r="A2197" s="317"/>
      <c r="B2197" s="264"/>
      <c r="C2197" s="264"/>
      <c r="D2197" s="264"/>
      <c r="E2197" s="264"/>
      <c r="F2197" s="264"/>
      <c r="G2197" s="264"/>
      <c r="H2197" s="264"/>
      <c r="I2197" s="286">
        <f t="shared" ca="1" si="2073"/>
        <v>9.7274194084151944E-2</v>
      </c>
      <c r="J2197" s="286">
        <f t="shared" ca="1" si="2074"/>
        <v>3.7675326365566461E-2</v>
      </c>
      <c r="K2197" s="264">
        <f t="shared" ref="K2197:M2197" ca="1" si="2231">RAND()</f>
        <v>0.49738843008577305</v>
      </c>
      <c r="L2197" s="264">
        <f t="shared" ca="1" si="2231"/>
        <v>0.4846376037736928</v>
      </c>
      <c r="M2197" s="264">
        <f t="shared" ca="1" si="2231"/>
        <v>0.97703471693441624</v>
      </c>
      <c r="N2197" s="287">
        <f t="shared" ca="1" si="2076"/>
        <v>1935570.6473452304</v>
      </c>
      <c r="O2197" s="288">
        <f ca="1">(N2197-Assumptions!$C$22)/Assumptions!$C$25</f>
        <v>143.45609308546497</v>
      </c>
      <c r="P2197" s="11"/>
      <c r="Q2197" s="11"/>
      <c r="R2197" s="11"/>
      <c r="S2197" s="11"/>
      <c r="T2197" s="11"/>
    </row>
    <row r="2198" spans="1:20" ht="15.75" customHeight="1" x14ac:dyDescent="0.2">
      <c r="A2198" s="289"/>
      <c r="B2198" s="270"/>
      <c r="C2198" s="270"/>
      <c r="D2198" s="270"/>
      <c r="E2198" s="270"/>
      <c r="F2198" s="270"/>
      <c r="G2198" s="270"/>
      <c r="H2198" s="270"/>
      <c r="I2198" s="290">
        <f t="shared" ca="1" si="2073"/>
        <v>8.7663413838053872E-2</v>
      </c>
      <c r="J2198" s="290">
        <f t="shared" ca="1" si="2074"/>
        <v>3.5551405507453088E-2</v>
      </c>
      <c r="K2198" s="270">
        <f t="shared" ref="K2198:M2198" ca="1" si="2232">RAND()</f>
        <v>0.45908592481611588</v>
      </c>
      <c r="L2198" s="270">
        <f t="shared" ca="1" si="2232"/>
        <v>0.83196691764610731</v>
      </c>
      <c r="M2198" s="270">
        <f t="shared" ca="1" si="2232"/>
        <v>0.28343209497247313</v>
      </c>
      <c r="N2198" s="291">
        <f t="shared" ca="1" si="2076"/>
        <v>2710023.0843141256</v>
      </c>
      <c r="O2198" s="292">
        <f ca="1">(N2198-Assumptions!$C$22)/Assumptions!$C$25</f>
        <v>201.25105106821832</v>
      </c>
      <c r="P2198" s="11"/>
      <c r="Q2198" s="11"/>
      <c r="R2198" s="11"/>
      <c r="S2198" s="11"/>
      <c r="T2198" s="11"/>
    </row>
    <row r="2199" spans="1:20" ht="15.75" customHeight="1" x14ac:dyDescent="0.2">
      <c r="A2199" s="317"/>
      <c r="B2199" s="264"/>
      <c r="C2199" s="264"/>
      <c r="D2199" s="264"/>
      <c r="E2199" s="264"/>
      <c r="F2199" s="264"/>
      <c r="G2199" s="264"/>
      <c r="H2199" s="264"/>
      <c r="I2199" s="286">
        <f t="shared" ca="1" si="2073"/>
        <v>8.5693768077134025E-2</v>
      </c>
      <c r="J2199" s="286">
        <f t="shared" ca="1" si="2074"/>
        <v>4.5572128125908377E-2</v>
      </c>
      <c r="K2199" s="264">
        <f t="shared" ref="K2199:M2199" ca="1" si="2233">RAND()</f>
        <v>0.23215349758734749</v>
      </c>
      <c r="L2199" s="264">
        <f t="shared" ca="1" si="2233"/>
        <v>0.37918683081172699</v>
      </c>
      <c r="M2199" s="264">
        <f t="shared" ca="1" si="2233"/>
        <v>3.1760979470561335E-2</v>
      </c>
      <c r="N2199" s="287">
        <f t="shared" ca="1" si="2076"/>
        <v>2782056.5064875665</v>
      </c>
      <c r="O2199" s="288">
        <f ca="1">(N2199-Assumptions!$C$22)/Assumptions!$C$25</f>
        <v>206.62667958862437</v>
      </c>
      <c r="P2199" s="11"/>
      <c r="Q2199" s="11"/>
      <c r="R2199" s="11"/>
      <c r="S2199" s="11"/>
      <c r="T2199" s="11"/>
    </row>
    <row r="2200" spans="1:20" ht="15.75" customHeight="1" x14ac:dyDescent="0.2">
      <c r="A2200" s="289"/>
      <c r="B2200" s="270"/>
      <c r="C2200" s="270"/>
      <c r="D2200" s="270"/>
      <c r="E2200" s="270"/>
      <c r="F2200" s="270"/>
      <c r="G2200" s="270"/>
      <c r="H2200" s="270"/>
      <c r="I2200" s="290">
        <f t="shared" ca="1" si="2073"/>
        <v>0.10862273336173765</v>
      </c>
      <c r="J2200" s="290">
        <f t="shared" ca="1" si="2074"/>
        <v>4.4457708623052247E-2</v>
      </c>
      <c r="K2200" s="270">
        <f t="shared" ref="K2200:M2200" ca="1" si="2234">RAND()</f>
        <v>6.4321059366934441E-2</v>
      </c>
      <c r="L2200" s="270">
        <f t="shared" ca="1" si="2234"/>
        <v>0.8665076112566007</v>
      </c>
      <c r="M2200" s="270">
        <f t="shared" ca="1" si="2234"/>
        <v>0.59375117384088538</v>
      </c>
      <c r="N2200" s="291">
        <f t="shared" ca="1" si="2076"/>
        <v>1066813.9544930412</v>
      </c>
      <c r="O2200" s="292">
        <f ca="1">(N2200-Assumptions!$C$22)/Assumptions!$C$25</f>
        <v>78.623504066644855</v>
      </c>
      <c r="P2200" s="11"/>
      <c r="Q2200" s="11"/>
      <c r="R2200" s="11"/>
      <c r="S2200" s="11"/>
      <c r="T2200" s="11"/>
    </row>
    <row r="2201" spans="1:20" ht="15.75" customHeight="1" x14ac:dyDescent="0.2">
      <c r="A2201" s="317"/>
      <c r="B2201" s="264"/>
      <c r="C2201" s="264"/>
      <c r="D2201" s="264"/>
      <c r="E2201" s="264"/>
      <c r="F2201" s="264"/>
      <c r="G2201" s="264"/>
      <c r="H2201" s="264"/>
      <c r="I2201" s="286">
        <f t="shared" ca="1" si="2073"/>
        <v>8.9528642576603243E-2</v>
      </c>
      <c r="J2201" s="286">
        <f t="shared" ca="1" si="2074"/>
        <v>4.2787452083075106E-2</v>
      </c>
      <c r="K2201" s="264">
        <f t="shared" ref="K2201:M2201" ca="1" si="2235">RAND()</f>
        <v>0.1151722343808923</v>
      </c>
      <c r="L2201" s="264">
        <f t="shared" ca="1" si="2235"/>
        <v>0.86987822102617185</v>
      </c>
      <c r="M2201" s="264">
        <f t="shared" ca="1" si="2235"/>
        <v>0.10972027318150646</v>
      </c>
      <c r="N2201" s="287">
        <f t="shared" ca="1" si="2076"/>
        <v>1464492.94634673</v>
      </c>
      <c r="O2201" s="288">
        <f ca="1">(N2201-Assumptions!$C$22)/Assumptions!$C$25</f>
        <v>108.30104077214403</v>
      </c>
      <c r="P2201" s="11"/>
      <c r="Q2201" s="11"/>
      <c r="R2201" s="11"/>
      <c r="S2201" s="11"/>
      <c r="T2201" s="11"/>
    </row>
    <row r="2202" spans="1:20" ht="15.75" customHeight="1" x14ac:dyDescent="0.2">
      <c r="A2202" s="289"/>
      <c r="B2202" s="270"/>
      <c r="C2202" s="270"/>
      <c r="D2202" s="270"/>
      <c r="E2202" s="270"/>
      <c r="F2202" s="270"/>
      <c r="G2202" s="270"/>
      <c r="H2202" s="270"/>
      <c r="I2202" s="290">
        <f t="shared" ca="1" si="2073"/>
        <v>0.10598773786898144</v>
      </c>
      <c r="J2202" s="290">
        <f t="shared" ca="1" si="2074"/>
        <v>3.1627247963755531E-2</v>
      </c>
      <c r="K2202" s="270">
        <f t="shared" ref="K2202:M2202" ca="1" si="2236">RAND()</f>
        <v>0.61680430344222681</v>
      </c>
      <c r="L2202" s="270">
        <f t="shared" ca="1" si="2236"/>
        <v>0.29401423371014601</v>
      </c>
      <c r="M2202" s="270">
        <f t="shared" ca="1" si="2236"/>
        <v>0.81867837826990064</v>
      </c>
      <c r="N2202" s="291">
        <f t="shared" ca="1" si="2076"/>
        <v>1214540.0019398159</v>
      </c>
      <c r="O2202" s="292">
        <f ca="1">(N2202-Assumptions!$C$22)/Assumptions!$C$25</f>
        <v>89.647835965657904</v>
      </c>
      <c r="P2202" s="11"/>
      <c r="Q2202" s="11"/>
      <c r="R2202" s="11"/>
      <c r="S2202" s="11"/>
      <c r="T2202" s="11"/>
    </row>
    <row r="2203" spans="1:20" ht="15.75" customHeight="1" x14ac:dyDescent="0.2">
      <c r="A2203" s="317"/>
      <c r="B2203" s="264"/>
      <c r="C2203" s="264"/>
      <c r="D2203" s="264"/>
      <c r="E2203" s="264"/>
      <c r="F2203" s="264"/>
      <c r="G2203" s="264"/>
      <c r="H2203" s="264"/>
      <c r="I2203" s="286">
        <f t="shared" ca="1" si="2073"/>
        <v>6.6258063649822924E-2</v>
      </c>
      <c r="J2203" s="286">
        <f t="shared" ca="1" si="2074"/>
        <v>0.02</v>
      </c>
      <c r="K2203" s="264">
        <f t="shared" ref="K2203:M2203" ca="1" si="2237">RAND()</f>
        <v>4.3197900634510011E-2</v>
      </c>
      <c r="L2203" s="264">
        <f t="shared" ca="1" si="2237"/>
        <v>0.33450454981577871</v>
      </c>
      <c r="M2203" s="264">
        <f t="shared" ca="1" si="2237"/>
        <v>8.6577644979380475E-2</v>
      </c>
      <c r="N2203" s="287">
        <f t="shared" ca="1" si="2076"/>
        <v>839811.80031797895</v>
      </c>
      <c r="O2203" s="288">
        <f ca="1">(N2203-Assumptions!$C$22)/Assumptions!$C$25</f>
        <v>61.683044799849178</v>
      </c>
      <c r="P2203" s="11"/>
      <c r="Q2203" s="11"/>
      <c r="R2203" s="11"/>
      <c r="S2203" s="11"/>
      <c r="T2203" s="11"/>
    </row>
    <row r="2204" spans="1:20" ht="15.75" customHeight="1" x14ac:dyDescent="0.2">
      <c r="A2204" s="289"/>
      <c r="B2204" s="270"/>
      <c r="C2204" s="270"/>
      <c r="D2204" s="270"/>
      <c r="E2204" s="270"/>
      <c r="F2204" s="270"/>
      <c r="G2204" s="270"/>
      <c r="H2204" s="270"/>
      <c r="I2204" s="290">
        <f t="shared" ca="1" si="2073"/>
        <v>0.11444440585753844</v>
      </c>
      <c r="J2204" s="290">
        <f t="shared" ca="1" si="2074"/>
        <v>3.3357415829441107E-2</v>
      </c>
      <c r="K2204" s="270">
        <f t="shared" ref="K2204:M2204" ca="1" si="2238">RAND()</f>
        <v>0.70480116389405212</v>
      </c>
      <c r="L2204" s="270">
        <f t="shared" ca="1" si="2238"/>
        <v>0.56536276436456157</v>
      </c>
      <c r="M2204" s="270">
        <f t="shared" ca="1" si="2238"/>
        <v>0.43925343686976981</v>
      </c>
      <c r="N2204" s="291">
        <f t="shared" ca="1" si="2076"/>
        <v>1376554.6043647851</v>
      </c>
      <c r="O2204" s="292">
        <f ca="1">(N2204-Assumptions!$C$22)/Assumptions!$C$25</f>
        <v>101.73847793767054</v>
      </c>
      <c r="P2204" s="11"/>
      <c r="Q2204" s="11"/>
      <c r="R2204" s="11"/>
      <c r="S2204" s="11"/>
      <c r="T2204" s="11"/>
    </row>
    <row r="2205" spans="1:20" ht="15.75" customHeight="1" x14ac:dyDescent="0.2">
      <c r="A2205" s="317"/>
      <c r="B2205" s="264"/>
      <c r="C2205" s="264"/>
      <c r="D2205" s="264"/>
      <c r="E2205" s="264"/>
      <c r="F2205" s="264"/>
      <c r="G2205" s="264"/>
      <c r="H2205" s="264"/>
      <c r="I2205" s="286">
        <f t="shared" ca="1" si="2073"/>
        <v>8.7777246290828642E-2</v>
      </c>
      <c r="J2205" s="286">
        <f t="shared" ca="1" si="2074"/>
        <v>5.5E-2</v>
      </c>
      <c r="K2205" s="264">
        <f t="shared" ref="K2205:M2205" ca="1" si="2239">RAND()</f>
        <v>0.5866125839028673</v>
      </c>
      <c r="L2205" s="264">
        <f t="shared" ca="1" si="2239"/>
        <v>0.36463678718213943</v>
      </c>
      <c r="M2205" s="264">
        <f t="shared" ca="1" si="2239"/>
        <v>0.5750858394642524</v>
      </c>
      <c r="N2205" s="287">
        <f t="shared" ca="1" si="2076"/>
        <v>3405431.5755161908</v>
      </c>
      <c r="O2205" s="288">
        <f ca="1">(N2205-Assumptions!$C$22)/Assumptions!$C$25</f>
        <v>253.14720712807394</v>
      </c>
      <c r="P2205" s="11"/>
      <c r="Q2205" s="11"/>
      <c r="R2205" s="11"/>
      <c r="S2205" s="11"/>
      <c r="T2205" s="11"/>
    </row>
    <row r="2206" spans="1:20" ht="15.75" customHeight="1" x14ac:dyDescent="0.2">
      <c r="A2206" s="289"/>
      <c r="B2206" s="270"/>
      <c r="C2206" s="270"/>
      <c r="D2206" s="270"/>
      <c r="E2206" s="270"/>
      <c r="F2206" s="270"/>
      <c r="G2206" s="270"/>
      <c r="H2206" s="270"/>
      <c r="I2206" s="290">
        <f t="shared" ca="1" si="2073"/>
        <v>6.1436076994901848E-2</v>
      </c>
      <c r="J2206" s="290">
        <f t="shared" ca="1" si="2074"/>
        <v>0.02</v>
      </c>
      <c r="K2206" s="270">
        <f t="shared" ref="K2206:M2206" ca="1" si="2240">RAND()</f>
        <v>0.52642911737041409</v>
      </c>
      <c r="L2206" s="270">
        <f t="shared" ca="1" si="2240"/>
        <v>0.96478277937871049</v>
      </c>
      <c r="M2206" s="270">
        <f t="shared" ca="1" si="2240"/>
        <v>0.75689761180275439</v>
      </c>
      <c r="N2206" s="291">
        <f t="shared" ca="1" si="2076"/>
        <v>3437695.5699265231</v>
      </c>
      <c r="O2206" s="292">
        <f ca="1">(N2206-Assumptions!$C$22)/Assumptions!$C$25</f>
        <v>255.5549679049644</v>
      </c>
      <c r="P2206" s="11"/>
      <c r="Q2206" s="11"/>
      <c r="R2206" s="11"/>
      <c r="S2206" s="11"/>
      <c r="T2206" s="11"/>
    </row>
    <row r="2207" spans="1:20" ht="15.75" customHeight="1" x14ac:dyDescent="0.2">
      <c r="A2207" s="317"/>
      <c r="B2207" s="264"/>
      <c r="C2207" s="264"/>
      <c r="D2207" s="264"/>
      <c r="E2207" s="264"/>
      <c r="F2207" s="264"/>
      <c r="G2207" s="264"/>
      <c r="H2207" s="264"/>
      <c r="I2207" s="286">
        <f t="shared" ca="1" si="2073"/>
        <v>7.3487765852542172E-2</v>
      </c>
      <c r="J2207" s="286">
        <f t="shared" ca="1" si="2074"/>
        <v>5.0351609503285454E-2</v>
      </c>
      <c r="K2207" s="264">
        <f t="shared" ref="K2207:M2207" ca="1" si="2241">RAND()</f>
        <v>0.28589945751778101</v>
      </c>
      <c r="L2207" s="264">
        <f t="shared" ca="1" si="2241"/>
        <v>0.22418392078456861</v>
      </c>
      <c r="M2207" s="264">
        <f t="shared" ca="1" si="2241"/>
        <v>8.3795225067768153E-2</v>
      </c>
      <c r="N2207" s="287">
        <f t="shared" ca="1" si="2076"/>
        <v>3563756.6711651403</v>
      </c>
      <c r="O2207" s="288">
        <f ca="1">(N2207-Assumptions!$C$22)/Assumptions!$C$25</f>
        <v>264.96251277351791</v>
      </c>
      <c r="P2207" s="11"/>
      <c r="Q2207" s="11"/>
      <c r="R2207" s="11"/>
      <c r="S2207" s="11"/>
      <c r="T2207" s="11"/>
    </row>
    <row r="2208" spans="1:20" ht="15.75" customHeight="1" x14ac:dyDescent="0.2">
      <c r="A2208" s="289"/>
      <c r="B2208" s="270"/>
      <c r="C2208" s="270"/>
      <c r="D2208" s="270"/>
      <c r="E2208" s="270"/>
      <c r="F2208" s="270"/>
      <c r="G2208" s="270"/>
      <c r="H2208" s="270"/>
      <c r="I2208" s="290">
        <f t="shared" ca="1" si="2073"/>
        <v>6.6722437434265328E-2</v>
      </c>
      <c r="J2208" s="290">
        <f t="shared" ca="1" si="2074"/>
        <v>4.1324733260921349E-2</v>
      </c>
      <c r="K2208" s="270">
        <f t="shared" ref="K2208:M2208" ca="1" si="2242">RAND()</f>
        <v>0.45573770200629382</v>
      </c>
      <c r="L2208" s="270">
        <f t="shared" ca="1" si="2242"/>
        <v>0.20798593092631645</v>
      </c>
      <c r="M2208" s="270">
        <f t="shared" ca="1" si="2242"/>
        <v>7.6183693519029538E-2</v>
      </c>
      <c r="N2208" s="291">
        <f t="shared" ca="1" si="2076"/>
        <v>3507951.591649632</v>
      </c>
      <c r="O2208" s="292">
        <f ca="1">(N2208-Assumptions!$C$22)/Assumptions!$C$25</f>
        <v>260.79795460071881</v>
      </c>
      <c r="P2208" s="11"/>
      <c r="Q2208" s="11"/>
      <c r="R2208" s="11"/>
      <c r="S2208" s="11"/>
      <c r="T2208" s="11"/>
    </row>
    <row r="2209" spans="1:20" ht="15.75" customHeight="1" x14ac:dyDescent="0.2">
      <c r="A2209" s="317"/>
      <c r="B2209" s="264"/>
      <c r="C2209" s="264"/>
      <c r="D2209" s="264"/>
      <c r="E2209" s="264"/>
      <c r="F2209" s="264"/>
      <c r="G2209" s="264"/>
      <c r="H2209" s="264"/>
      <c r="I2209" s="286">
        <f t="shared" ca="1" si="2073"/>
        <v>7.9548037358246587E-2</v>
      </c>
      <c r="J2209" s="286">
        <f t="shared" ca="1" si="2074"/>
        <v>5.5E-2</v>
      </c>
      <c r="K2209" s="264">
        <f t="shared" ref="K2209:M2209" ca="1" si="2243">RAND()</f>
        <v>0.24413575483984828</v>
      </c>
      <c r="L2209" s="264">
        <f t="shared" ca="1" si="2243"/>
        <v>0.54100752101515481</v>
      </c>
      <c r="M2209" s="264">
        <f t="shared" ca="1" si="2243"/>
        <v>0.50668024232218456</v>
      </c>
      <c r="N2209" s="287">
        <f t="shared" ca="1" si="2076"/>
        <v>4464826.7790903514</v>
      </c>
      <c r="O2209" s="288">
        <f ca="1">(N2209-Assumptions!$C$22)/Assumptions!$C$25</f>
        <v>332.20655067838442</v>
      </c>
      <c r="P2209" s="11"/>
      <c r="Q2209" s="11"/>
      <c r="R2209" s="11"/>
      <c r="S2209" s="11"/>
      <c r="T2209" s="11"/>
    </row>
    <row r="2210" spans="1:20" ht="15.75" customHeight="1" x14ac:dyDescent="0.2">
      <c r="A2210" s="289"/>
      <c r="B2210" s="270"/>
      <c r="C2210" s="270"/>
      <c r="D2210" s="270"/>
      <c r="E2210" s="270"/>
      <c r="F2210" s="270"/>
      <c r="G2210" s="270"/>
      <c r="H2210" s="270"/>
      <c r="I2210" s="290">
        <f t="shared" ca="1" si="2073"/>
        <v>8.595294825774373E-2</v>
      </c>
      <c r="J2210" s="290">
        <f t="shared" ca="1" si="2074"/>
        <v>2.8870093762122497E-2</v>
      </c>
      <c r="K2210" s="270">
        <f t="shared" ref="K2210:M2210" ca="1" si="2244">RAND()</f>
        <v>0.51170946640681636</v>
      </c>
      <c r="L2210" s="270">
        <f t="shared" ca="1" si="2244"/>
        <v>0.47915860409918432</v>
      </c>
      <c r="M2210" s="270">
        <f t="shared" ca="1" si="2244"/>
        <v>0.35030155155020937</v>
      </c>
      <c r="N2210" s="291">
        <f t="shared" ca="1" si="2076"/>
        <v>1955414.9921816036</v>
      </c>
      <c r="O2210" s="292">
        <f ca="1">(N2210-Assumptions!$C$22)/Assumptions!$C$25</f>
        <v>144.93701434191073</v>
      </c>
      <c r="P2210" s="11"/>
      <c r="Q2210" s="11"/>
      <c r="R2210" s="11"/>
      <c r="S2210" s="11"/>
      <c r="T2210" s="11"/>
    </row>
    <row r="2211" spans="1:20" ht="15.75" customHeight="1" x14ac:dyDescent="0.2">
      <c r="A2211" s="317"/>
      <c r="B2211" s="264"/>
      <c r="C2211" s="264"/>
      <c r="D2211" s="264"/>
      <c r="E2211" s="264"/>
      <c r="F2211" s="264"/>
      <c r="G2211" s="264"/>
      <c r="H2211" s="264"/>
      <c r="I2211" s="286">
        <f t="shared" ca="1" si="2073"/>
        <v>0.12009316453503485</v>
      </c>
      <c r="J2211" s="286">
        <f t="shared" ca="1" si="2074"/>
        <v>3.6831068034057952E-2</v>
      </c>
      <c r="K2211" s="264">
        <f t="shared" ref="K2211:M2211" ca="1" si="2245">RAND()</f>
        <v>0.6575383589957039</v>
      </c>
      <c r="L2211" s="264">
        <f t="shared" ca="1" si="2245"/>
        <v>0.27840350433310124</v>
      </c>
      <c r="M2211" s="264">
        <f t="shared" ca="1" si="2245"/>
        <v>0.87059032199781639</v>
      </c>
      <c r="N2211" s="287">
        <f t="shared" ca="1" si="2076"/>
        <v>1084692.7155224718</v>
      </c>
      <c r="O2211" s="288">
        <f ca="1">(N2211-Assumptions!$C$22)/Assumptions!$C$25</f>
        <v>79.957739964363569</v>
      </c>
      <c r="P2211" s="11"/>
      <c r="Q2211" s="11"/>
      <c r="R2211" s="11"/>
      <c r="S2211" s="11"/>
      <c r="T2211" s="11"/>
    </row>
    <row r="2212" spans="1:20" ht="15.75" customHeight="1" x14ac:dyDescent="0.2">
      <c r="A2212" s="289"/>
      <c r="B2212" s="270"/>
      <c r="C2212" s="270"/>
      <c r="D2212" s="270"/>
      <c r="E2212" s="270"/>
      <c r="F2212" s="270"/>
      <c r="G2212" s="270"/>
      <c r="H2212" s="270"/>
      <c r="I2212" s="290">
        <f t="shared" ca="1" si="2073"/>
        <v>0.11102897600520073</v>
      </c>
      <c r="J2212" s="290">
        <f t="shared" ca="1" si="2074"/>
        <v>3.8751849914012301E-2</v>
      </c>
      <c r="K2212" s="270">
        <f t="shared" ref="K2212:M2212" ca="1" si="2246">RAND()</f>
        <v>0.75807619177146324</v>
      </c>
      <c r="L2212" s="270">
        <f t="shared" ca="1" si="2246"/>
        <v>0.92660986633877351</v>
      </c>
      <c r="M2212" s="270">
        <f t="shared" ca="1" si="2246"/>
        <v>0.29850537572315561</v>
      </c>
      <c r="N2212" s="291">
        <f t="shared" ca="1" si="2076"/>
        <v>1953934.1584738987</v>
      </c>
      <c r="O2212" s="292">
        <f ca="1">(N2212-Assumptions!$C$22)/Assumptions!$C$25</f>
        <v>144.82650436372379</v>
      </c>
      <c r="P2212" s="11"/>
      <c r="Q2212" s="11"/>
      <c r="R2212" s="11"/>
      <c r="S2212" s="11"/>
      <c r="T2212" s="11"/>
    </row>
    <row r="2213" spans="1:20" ht="15.75" customHeight="1" x14ac:dyDescent="0.2">
      <c r="A2213" s="317"/>
      <c r="B2213" s="264"/>
      <c r="C2213" s="264"/>
      <c r="D2213" s="264"/>
      <c r="E2213" s="264"/>
      <c r="F2213" s="264"/>
      <c r="G2213" s="264"/>
      <c r="H2213" s="264"/>
      <c r="I2213" s="286">
        <f t="shared" ca="1" si="2073"/>
        <v>9.8245934035160576E-2</v>
      </c>
      <c r="J2213" s="286">
        <f t="shared" ca="1" si="2074"/>
        <v>3.1560862700984453E-2</v>
      </c>
      <c r="K2213" s="264">
        <f t="shared" ref="K2213:M2213" ca="1" si="2247">RAND()</f>
        <v>0.14369701349696007</v>
      </c>
      <c r="L2213" s="264">
        <f t="shared" ca="1" si="2247"/>
        <v>0.78621478298586167</v>
      </c>
      <c r="M2213" s="264">
        <f t="shared" ca="1" si="2247"/>
        <v>0.344842570624318</v>
      </c>
      <c r="N2213" s="287">
        <f t="shared" ca="1" si="2076"/>
        <v>582560.18829617428</v>
      </c>
      <c r="O2213" s="288">
        <f ca="1">(N2213-Assumptions!$C$22)/Assumptions!$C$25</f>
        <v>42.485163305684651</v>
      </c>
      <c r="P2213" s="11"/>
      <c r="Q2213" s="11"/>
      <c r="R2213" s="11"/>
      <c r="S2213" s="11"/>
      <c r="T2213" s="11"/>
    </row>
    <row r="2214" spans="1:20" ht="15.75" customHeight="1" x14ac:dyDescent="0.2">
      <c r="A2214" s="289"/>
      <c r="B2214" s="270"/>
      <c r="C2214" s="270"/>
      <c r="D2214" s="270"/>
      <c r="E2214" s="270"/>
      <c r="F2214" s="270"/>
      <c r="G2214" s="270"/>
      <c r="H2214" s="270"/>
      <c r="I2214" s="290">
        <f t="shared" ca="1" si="2073"/>
        <v>9.1103975447082583E-2</v>
      </c>
      <c r="J2214" s="290">
        <f t="shared" ca="1" si="2074"/>
        <v>5.3055574021429339E-2</v>
      </c>
      <c r="K2214" s="270">
        <f t="shared" ref="K2214:M2214" ca="1" si="2248">RAND()</f>
        <v>0.90529807611504021</v>
      </c>
      <c r="L2214" s="270">
        <f t="shared" ca="1" si="2248"/>
        <v>0.1091907208189028</v>
      </c>
      <c r="M2214" s="270">
        <f t="shared" ca="1" si="2248"/>
        <v>0.28451565672711543</v>
      </c>
      <c r="N2214" s="291">
        <f t="shared" ca="1" si="2076"/>
        <v>5080235.681831737</v>
      </c>
      <c r="O2214" s="292">
        <f ca="1">(N2214-Assumptions!$C$22)/Assumptions!$C$25</f>
        <v>378.13258819639827</v>
      </c>
      <c r="P2214" s="11"/>
      <c r="Q2214" s="11"/>
      <c r="R2214" s="11"/>
      <c r="S2214" s="11"/>
      <c r="T2214" s="11"/>
    </row>
    <row r="2215" spans="1:20" ht="15.75" customHeight="1" x14ac:dyDescent="0.2">
      <c r="A2215" s="317"/>
      <c r="B2215" s="264"/>
      <c r="C2215" s="264"/>
      <c r="D2215" s="264"/>
      <c r="E2215" s="264"/>
      <c r="F2215" s="264"/>
      <c r="G2215" s="264"/>
      <c r="H2215" s="264"/>
      <c r="I2215" s="286">
        <f t="shared" ca="1" si="2073"/>
        <v>0.11254393581073534</v>
      </c>
      <c r="J2215" s="286">
        <f t="shared" ca="1" si="2074"/>
        <v>2.3135336327463913E-2</v>
      </c>
      <c r="K2215" s="264">
        <f t="shared" ref="K2215:M2215" ca="1" si="2249">RAND()</f>
        <v>0.46524464665158927</v>
      </c>
      <c r="L2215" s="264">
        <f t="shared" ca="1" si="2249"/>
        <v>0.39221349425027097</v>
      </c>
      <c r="M2215" s="264">
        <f t="shared" ca="1" si="2249"/>
        <v>0.38474003737641949</v>
      </c>
      <c r="N2215" s="287">
        <f t="shared" ca="1" si="2076"/>
        <v>1248433.2617036833</v>
      </c>
      <c r="O2215" s="288">
        <f ca="1">(N2215-Assumptions!$C$22)/Assumptions!$C$25</f>
        <v>92.177183709230093</v>
      </c>
      <c r="P2215" s="11"/>
      <c r="Q2215" s="11"/>
      <c r="R2215" s="11"/>
      <c r="S2215" s="11"/>
      <c r="T2215" s="11"/>
    </row>
    <row r="2216" spans="1:20" ht="15.75" customHeight="1" x14ac:dyDescent="0.2">
      <c r="A2216" s="289"/>
      <c r="B2216" s="270"/>
      <c r="C2216" s="270"/>
      <c r="D2216" s="270"/>
      <c r="E2216" s="270"/>
      <c r="F2216" s="270"/>
      <c r="G2216" s="270"/>
      <c r="H2216" s="270"/>
      <c r="I2216" s="290">
        <f t="shared" ca="1" si="2073"/>
        <v>9.9096888046140655E-2</v>
      </c>
      <c r="J2216" s="290">
        <f t="shared" ca="1" si="2074"/>
        <v>5.5E-2</v>
      </c>
      <c r="K2216" s="270">
        <f t="shared" ref="K2216:M2216" ca="1" si="2250">RAND()</f>
        <v>4.7509580931931472E-3</v>
      </c>
      <c r="L2216" s="270">
        <f t="shared" ca="1" si="2250"/>
        <v>0.55278320001889447</v>
      </c>
      <c r="M2216" s="270">
        <f t="shared" ca="1" si="2250"/>
        <v>0.71551895579295066</v>
      </c>
      <c r="N2216" s="291">
        <f t="shared" ca="1" si="2076"/>
        <v>908634.19762561738</v>
      </c>
      <c r="O2216" s="292">
        <f ca="1">(N2216-Assumptions!$C$22)/Assumptions!$C$25</f>
        <v>66.819044598926666</v>
      </c>
      <c r="P2216" s="11"/>
      <c r="Q2216" s="11"/>
      <c r="R2216" s="11"/>
      <c r="S2216" s="11"/>
      <c r="T2216" s="11"/>
    </row>
    <row r="2217" spans="1:20" ht="15.75" customHeight="1" x14ac:dyDescent="0.2">
      <c r="A2217" s="317"/>
      <c r="B2217" s="264"/>
      <c r="C2217" s="264"/>
      <c r="D2217" s="264"/>
      <c r="E2217" s="264"/>
      <c r="F2217" s="264"/>
      <c r="G2217" s="264"/>
      <c r="H2217" s="264"/>
      <c r="I2217" s="286">
        <f t="shared" ca="1" si="2073"/>
        <v>0.10130406106025441</v>
      </c>
      <c r="J2217" s="286">
        <f t="shared" ca="1" si="2074"/>
        <v>3.79952901606209E-2</v>
      </c>
      <c r="K2217" s="264">
        <f t="shared" ref="K2217:M2217" ca="1" si="2251">RAND()</f>
        <v>9.0296663999414495E-2</v>
      </c>
      <c r="L2217" s="264">
        <f t="shared" ca="1" si="2251"/>
        <v>2.0279162525600025E-2</v>
      </c>
      <c r="M2217" s="264">
        <f t="shared" ca="1" si="2251"/>
        <v>0.36501373173174789</v>
      </c>
      <c r="N2217" s="287">
        <f t="shared" ca="1" si="2076"/>
        <v>257804.95787425942</v>
      </c>
      <c r="O2217" s="288">
        <f ca="1">(N2217-Assumptions!$C$22)/Assumptions!$C$25</f>
        <v>18.24969834882533</v>
      </c>
      <c r="P2217" s="11"/>
      <c r="Q2217" s="11"/>
      <c r="R2217" s="11"/>
      <c r="S2217" s="11"/>
      <c r="T2217" s="11"/>
    </row>
    <row r="2218" spans="1:20" ht="15.75" customHeight="1" x14ac:dyDescent="0.2">
      <c r="A2218" s="289"/>
      <c r="B2218" s="270"/>
      <c r="C2218" s="270"/>
      <c r="D2218" s="270"/>
      <c r="E2218" s="270"/>
      <c r="F2218" s="270"/>
      <c r="G2218" s="270"/>
      <c r="H2218" s="270"/>
      <c r="I2218" s="290">
        <f t="shared" ca="1" si="2073"/>
        <v>8.9756414723084155E-2</v>
      </c>
      <c r="J2218" s="290">
        <f t="shared" ca="1" si="2074"/>
        <v>5.5E-2</v>
      </c>
      <c r="K2218" s="270">
        <f t="shared" ref="K2218:M2218" ca="1" si="2252">RAND()</f>
        <v>0.758066613597427</v>
      </c>
      <c r="L2218" s="270">
        <f t="shared" ca="1" si="2252"/>
        <v>0.87082964704187293</v>
      </c>
      <c r="M2218" s="270">
        <f t="shared" ca="1" si="2252"/>
        <v>4.1029860446153865E-2</v>
      </c>
      <c r="N2218" s="291">
        <f t="shared" ca="1" si="2076"/>
        <v>4063271.3894998194</v>
      </c>
      <c r="O2218" s="292">
        <f ca="1">(N2218-Assumptions!$C$22)/Assumptions!$C$25</f>
        <v>302.23973055968798</v>
      </c>
      <c r="P2218" s="11"/>
      <c r="Q2218" s="11"/>
      <c r="R2218" s="11"/>
      <c r="S2218" s="11"/>
      <c r="T2218" s="11"/>
    </row>
    <row r="2219" spans="1:20" ht="15.75" customHeight="1" x14ac:dyDescent="0.2">
      <c r="A2219" s="317"/>
      <c r="B2219" s="264"/>
      <c r="C2219" s="264"/>
      <c r="D2219" s="264"/>
      <c r="E2219" s="264"/>
      <c r="F2219" s="264"/>
      <c r="G2219" s="264"/>
      <c r="H2219" s="264"/>
      <c r="I2219" s="286">
        <f t="shared" ca="1" si="2073"/>
        <v>8.4786621837627613E-2</v>
      </c>
      <c r="J2219" s="286">
        <f t="shared" ca="1" si="2074"/>
        <v>5.5E-2</v>
      </c>
      <c r="K2219" s="264">
        <f t="shared" ref="K2219:M2219" ca="1" si="2253">RAND()</f>
        <v>0.28421013430078512</v>
      </c>
      <c r="L2219" s="264">
        <f t="shared" ca="1" si="2253"/>
        <v>3.8030566218464346E-2</v>
      </c>
      <c r="M2219" s="264">
        <f t="shared" ca="1" si="2253"/>
        <v>0.25705201927590171</v>
      </c>
      <c r="N2219" s="287">
        <f t="shared" ca="1" si="2076"/>
        <v>2991071.5375780421</v>
      </c>
      <c r="O2219" s="288">
        <f ca="1">(N2219-Assumptions!$C$22)/Assumptions!$C$25</f>
        <v>222.22481623716732</v>
      </c>
      <c r="P2219" s="11"/>
      <c r="Q2219" s="11"/>
      <c r="R2219" s="11"/>
      <c r="S2219" s="11"/>
      <c r="T2219" s="11"/>
    </row>
    <row r="2220" spans="1:20" ht="15.75" customHeight="1" x14ac:dyDescent="0.2">
      <c r="A2220" s="289"/>
      <c r="B2220" s="270"/>
      <c r="C2220" s="270"/>
      <c r="D2220" s="270"/>
      <c r="E2220" s="270"/>
      <c r="F2220" s="270"/>
      <c r="G2220" s="270"/>
      <c r="H2220" s="270"/>
      <c r="I2220" s="290">
        <f t="shared" ca="1" si="2073"/>
        <v>9.6498241513507874E-2</v>
      </c>
      <c r="J2220" s="290">
        <f t="shared" ca="1" si="2074"/>
        <v>3.8828420488093991E-2</v>
      </c>
      <c r="K2220" s="270">
        <f t="shared" ref="K2220:M2220" ca="1" si="2254">RAND()</f>
        <v>0.25318972810497964</v>
      </c>
      <c r="L2220" s="270">
        <f t="shared" ca="1" si="2254"/>
        <v>0.69873614500516046</v>
      </c>
      <c r="M2220" s="270">
        <f t="shared" ca="1" si="2254"/>
        <v>0.32599995654106217</v>
      </c>
      <c r="N2220" s="291">
        <f t="shared" ca="1" si="2076"/>
        <v>1935512.673570981</v>
      </c>
      <c r="O2220" s="292">
        <f ca="1">(N2220-Assumptions!$C$22)/Assumptions!$C$25</f>
        <v>143.45176668440158</v>
      </c>
      <c r="P2220" s="11"/>
      <c r="Q2220" s="11"/>
      <c r="R2220" s="11"/>
      <c r="S2220" s="11"/>
      <c r="T2220" s="11"/>
    </row>
    <row r="2221" spans="1:20" ht="15.75" customHeight="1" x14ac:dyDescent="0.2">
      <c r="A2221" s="317"/>
      <c r="B2221" s="264"/>
      <c r="C2221" s="264"/>
      <c r="D2221" s="264"/>
      <c r="E2221" s="264"/>
      <c r="F2221" s="264"/>
      <c r="G2221" s="264"/>
      <c r="H2221" s="264"/>
      <c r="I2221" s="286">
        <f t="shared" ca="1" si="2073"/>
        <v>8.2691451202452221E-2</v>
      </c>
      <c r="J2221" s="286">
        <f t="shared" ca="1" si="2074"/>
        <v>2.9532634006110413E-2</v>
      </c>
      <c r="K2221" s="264">
        <f t="shared" ref="K2221:M2221" ca="1" si="2255">RAND()</f>
        <v>0.58794995161046826</v>
      </c>
      <c r="L2221" s="264">
        <f t="shared" ca="1" si="2255"/>
        <v>0.63769014211483388</v>
      </c>
      <c r="M2221" s="264">
        <f t="shared" ca="1" si="2255"/>
        <v>0.24329715045150002</v>
      </c>
      <c r="N2221" s="287">
        <f t="shared" ca="1" si="2076"/>
        <v>2099758.3348212671</v>
      </c>
      <c r="O2221" s="288">
        <f ca="1">(N2221-Assumptions!$C$22)/Assumptions!$C$25</f>
        <v>155.70890558367665</v>
      </c>
      <c r="P2221" s="11"/>
      <c r="Q2221" s="11"/>
      <c r="R2221" s="11"/>
      <c r="S2221" s="11"/>
      <c r="T2221" s="11"/>
    </row>
    <row r="2222" spans="1:20" ht="15.75" customHeight="1" x14ac:dyDescent="0.2">
      <c r="A2222" s="289"/>
      <c r="B2222" s="270"/>
      <c r="C2222" s="270"/>
      <c r="D2222" s="270"/>
      <c r="E2222" s="270"/>
      <c r="F2222" s="270"/>
      <c r="G2222" s="270"/>
      <c r="H2222" s="270"/>
      <c r="I2222" s="290">
        <f t="shared" ca="1" si="2073"/>
        <v>9.6493785571535859E-2</v>
      </c>
      <c r="J2222" s="290">
        <f t="shared" ca="1" si="2074"/>
        <v>4.0752280554355355E-2</v>
      </c>
      <c r="K2222" s="270">
        <f t="shared" ref="K2222:M2222" ca="1" si="2256">RAND()</f>
        <v>0.83451415694184095</v>
      </c>
      <c r="L2222" s="270">
        <f t="shared" ca="1" si="2256"/>
        <v>0.30374885814580566</v>
      </c>
      <c r="M2222" s="270">
        <f t="shared" ca="1" si="2256"/>
        <v>0.43243281059807337</v>
      </c>
      <c r="N2222" s="291">
        <f t="shared" ca="1" si="2076"/>
        <v>3871829.4238892817</v>
      </c>
      <c r="O2222" s="292">
        <f ca="1">(N2222-Assumptions!$C$22)/Assumptions!$C$25</f>
        <v>287.95301670815536</v>
      </c>
      <c r="P2222" s="11"/>
      <c r="Q2222" s="11"/>
      <c r="R2222" s="11"/>
      <c r="S2222" s="11"/>
      <c r="T2222" s="11"/>
    </row>
    <row r="2223" spans="1:20" ht="15.75" customHeight="1" x14ac:dyDescent="0.2">
      <c r="A2223" s="317"/>
      <c r="B2223" s="264"/>
      <c r="C2223" s="264"/>
      <c r="D2223" s="264"/>
      <c r="E2223" s="264"/>
      <c r="F2223" s="264"/>
      <c r="G2223" s="264"/>
      <c r="H2223" s="264"/>
      <c r="I2223" s="286">
        <f t="shared" ca="1" si="2073"/>
        <v>0.10264883184804667</v>
      </c>
      <c r="J2223" s="286">
        <f t="shared" ca="1" si="2074"/>
        <v>5.5E-2</v>
      </c>
      <c r="K2223" s="264">
        <f t="shared" ref="K2223:M2223" ca="1" si="2257">RAND()</f>
        <v>0.50049212066213744</v>
      </c>
      <c r="L2223" s="264">
        <f t="shared" ca="1" si="2257"/>
        <v>0.82818603964889415</v>
      </c>
      <c r="M2223" s="264">
        <f t="shared" ca="1" si="2257"/>
        <v>0.91919181939395078</v>
      </c>
      <c r="N2223" s="287">
        <f t="shared" ca="1" si="2076"/>
        <v>3042296.9339947668</v>
      </c>
      <c r="O2223" s="288">
        <f ca="1">(N2223-Assumptions!$C$22)/Assumptions!$C$25</f>
        <v>226.04760701453483</v>
      </c>
      <c r="P2223" s="11"/>
      <c r="Q2223" s="11"/>
      <c r="R2223" s="11"/>
      <c r="S2223" s="11"/>
      <c r="T2223" s="11"/>
    </row>
    <row r="2224" spans="1:20" ht="15.75" customHeight="1" x14ac:dyDescent="0.2">
      <c r="A2224" s="289"/>
      <c r="B2224" s="270"/>
      <c r="C2224" s="270"/>
      <c r="D2224" s="270"/>
      <c r="E2224" s="270"/>
      <c r="F2224" s="270"/>
      <c r="G2224" s="270"/>
      <c r="H2224" s="270"/>
      <c r="I2224" s="290">
        <f t="shared" ca="1" si="2073"/>
        <v>8.7140144700106087E-2</v>
      </c>
      <c r="J2224" s="290">
        <f t="shared" ca="1" si="2074"/>
        <v>3.7524823772928734E-2</v>
      </c>
      <c r="K2224" s="270">
        <f t="shared" ref="K2224:M2224" ca="1" si="2258">RAND()</f>
        <v>0.29292600741850361</v>
      </c>
      <c r="L2224" s="270">
        <f t="shared" ca="1" si="2258"/>
        <v>0.11982223411970583</v>
      </c>
      <c r="M2224" s="270">
        <f t="shared" ca="1" si="2258"/>
        <v>0.93711903641482708</v>
      </c>
      <c r="N2224" s="291">
        <f t="shared" ca="1" si="2076"/>
        <v>1871016.1405431058</v>
      </c>
      <c r="O2224" s="292">
        <f ca="1">(N2224-Assumptions!$C$22)/Assumptions!$C$25</f>
        <v>138.63859257784372</v>
      </c>
      <c r="P2224" s="11"/>
      <c r="Q2224" s="11"/>
      <c r="R2224" s="11"/>
      <c r="S2224" s="11"/>
      <c r="T2224" s="11"/>
    </row>
    <row r="2225" spans="1:20" ht="15.75" customHeight="1" x14ac:dyDescent="0.2">
      <c r="A2225" s="317"/>
      <c r="B2225" s="264"/>
      <c r="C2225" s="264"/>
      <c r="D2225" s="264"/>
      <c r="E2225" s="264"/>
      <c r="F2225" s="264"/>
      <c r="G2225" s="264"/>
      <c r="H2225" s="264"/>
      <c r="I2225" s="286">
        <f t="shared" ca="1" si="2073"/>
        <v>8.1874631662424951E-2</v>
      </c>
      <c r="J2225" s="286">
        <f t="shared" ca="1" si="2074"/>
        <v>4.1652037924132988E-2</v>
      </c>
      <c r="K2225" s="264">
        <f t="shared" ref="K2225:M2225" ca="1" si="2259">RAND()</f>
        <v>0.66258108607630206</v>
      </c>
      <c r="L2225" s="264">
        <f t="shared" ca="1" si="2259"/>
        <v>0.31276230880692157</v>
      </c>
      <c r="M2225" s="264">
        <f t="shared" ca="1" si="2259"/>
        <v>0.46138868931928823</v>
      </c>
      <c r="N2225" s="287">
        <f t="shared" ca="1" si="2076"/>
        <v>2775073.8851780151</v>
      </c>
      <c r="O2225" s="288">
        <f ca="1">(N2225-Assumptions!$C$22)/Assumptions!$C$25</f>
        <v>206.10558844612052</v>
      </c>
      <c r="P2225" s="11"/>
      <c r="Q2225" s="11"/>
      <c r="R2225" s="11"/>
      <c r="S2225" s="11"/>
      <c r="T2225" s="11"/>
    </row>
    <row r="2226" spans="1:20" ht="15.75" customHeight="1" x14ac:dyDescent="0.2">
      <c r="A2226" s="289"/>
      <c r="B2226" s="270"/>
      <c r="C2226" s="270"/>
      <c r="D2226" s="270"/>
      <c r="E2226" s="270"/>
      <c r="F2226" s="270"/>
      <c r="G2226" s="270"/>
      <c r="H2226" s="270"/>
      <c r="I2226" s="290">
        <f t="shared" ca="1" si="2073"/>
        <v>9.0630615311335636E-2</v>
      </c>
      <c r="J2226" s="290">
        <f t="shared" ca="1" si="2074"/>
        <v>3.6574845699982164E-2</v>
      </c>
      <c r="K2226" s="270">
        <f t="shared" ref="K2226:M2226" ca="1" si="2260">RAND()</f>
        <v>0.32797247262966545</v>
      </c>
      <c r="L2226" s="270">
        <f t="shared" ca="1" si="2260"/>
        <v>0.47630303999257928</v>
      </c>
      <c r="M2226" s="270">
        <f t="shared" ca="1" si="2260"/>
        <v>0.59850858291438647</v>
      </c>
      <c r="N2226" s="291">
        <f t="shared" ca="1" si="2076"/>
        <v>2064916.849390575</v>
      </c>
      <c r="O2226" s="292">
        <f ca="1">(N2226-Assumptions!$C$22)/Assumptions!$C$25</f>
        <v>153.10879473063991</v>
      </c>
      <c r="P2226" s="11"/>
      <c r="Q2226" s="11"/>
      <c r="R2226" s="11"/>
      <c r="S2226" s="11"/>
      <c r="T2226" s="11"/>
    </row>
    <row r="2227" spans="1:20" ht="15.75" customHeight="1" x14ac:dyDescent="0.2">
      <c r="A2227" s="317"/>
      <c r="B2227" s="264"/>
      <c r="C2227" s="264"/>
      <c r="D2227" s="264"/>
      <c r="E2227" s="264"/>
      <c r="F2227" s="264"/>
      <c r="G2227" s="264"/>
      <c r="H2227" s="264"/>
      <c r="I2227" s="286">
        <f t="shared" ca="1" si="2073"/>
        <v>7.014858045312844E-2</v>
      </c>
      <c r="J2227" s="286">
        <f t="shared" ca="1" si="2074"/>
        <v>4.0577693955207217E-2</v>
      </c>
      <c r="K2227" s="264">
        <f t="shared" ref="K2227:M2227" ca="1" si="2261">RAND()</f>
        <v>0.34351131465820539</v>
      </c>
      <c r="L2227" s="264">
        <f t="shared" ca="1" si="2261"/>
        <v>0.20711446946288614</v>
      </c>
      <c r="M2227" s="264">
        <f t="shared" ca="1" si="2261"/>
        <v>0.95003430857805871</v>
      </c>
      <c r="N2227" s="287">
        <f t="shared" ca="1" si="2076"/>
        <v>3139272.3474658364</v>
      </c>
      <c r="O2227" s="288">
        <f ca="1">(N2227-Assumptions!$C$22)/Assumptions!$C$25</f>
        <v>233.28457816909227</v>
      </c>
      <c r="P2227" s="11"/>
      <c r="Q2227" s="11"/>
      <c r="R2227" s="11"/>
      <c r="S2227" s="11"/>
      <c r="T2227" s="11"/>
    </row>
    <row r="2228" spans="1:20" ht="15.75" customHeight="1" x14ac:dyDescent="0.2">
      <c r="A2228" s="289"/>
      <c r="B2228" s="270"/>
      <c r="C2228" s="270"/>
      <c r="D2228" s="270"/>
      <c r="E2228" s="270"/>
      <c r="F2228" s="270"/>
      <c r="G2228" s="270"/>
      <c r="H2228" s="270"/>
      <c r="I2228" s="290">
        <f t="shared" ca="1" si="2073"/>
        <v>0.11107521776839566</v>
      </c>
      <c r="J2228" s="290">
        <f t="shared" ca="1" si="2074"/>
        <v>3.7023494157267078E-2</v>
      </c>
      <c r="K2228" s="270">
        <f t="shared" ref="K2228:M2228" ca="1" si="2262">RAND()</f>
        <v>0.10821865615601767</v>
      </c>
      <c r="L2228" s="270">
        <f t="shared" ca="1" si="2262"/>
        <v>0.29537640961617528</v>
      </c>
      <c r="M2228" s="270">
        <f t="shared" ca="1" si="2262"/>
        <v>0.40274919835026424</v>
      </c>
      <c r="N2228" s="291">
        <f t="shared" ca="1" si="2076"/>
        <v>220404.25555197167</v>
      </c>
      <c r="O2228" s="292">
        <f ca="1">(N2228-Assumptions!$C$22)/Assumptions!$C$25</f>
        <v>15.458601160594901</v>
      </c>
      <c r="P2228" s="11"/>
      <c r="Q2228" s="11"/>
      <c r="R2228" s="11"/>
      <c r="S2228" s="11"/>
      <c r="T2228" s="11"/>
    </row>
    <row r="2229" spans="1:20" ht="15.75" customHeight="1" x14ac:dyDescent="0.2">
      <c r="A2229" s="317"/>
      <c r="B2229" s="264"/>
      <c r="C2229" s="264"/>
      <c r="D2229" s="264"/>
      <c r="E2229" s="264"/>
      <c r="F2229" s="264"/>
      <c r="G2229" s="264"/>
      <c r="H2229" s="264"/>
      <c r="I2229" s="286">
        <f t="shared" ca="1" si="2073"/>
        <v>7.6803789886475626E-2</v>
      </c>
      <c r="J2229" s="286">
        <f t="shared" ca="1" si="2074"/>
        <v>3.4071627666809663E-2</v>
      </c>
      <c r="K2229" s="264">
        <f t="shared" ref="K2229:M2229" ca="1" si="2263">RAND()</f>
        <v>0.13607021333844749</v>
      </c>
      <c r="L2229" s="264">
        <f t="shared" ca="1" si="2263"/>
        <v>0.45631707878123917</v>
      </c>
      <c r="M2229" s="264">
        <f t="shared" ca="1" si="2263"/>
        <v>0.31758946720375725</v>
      </c>
      <c r="N2229" s="287">
        <f t="shared" ca="1" si="2076"/>
        <v>909106.06192314334</v>
      </c>
      <c r="O2229" s="288">
        <f ca="1">(N2229-Assumptions!$C$22)/Assumptions!$C$25</f>
        <v>66.85425835247338</v>
      </c>
      <c r="P2229" s="11"/>
      <c r="Q2229" s="11"/>
      <c r="R2229" s="11"/>
      <c r="S2229" s="11"/>
      <c r="T2229" s="11"/>
    </row>
    <row r="2230" spans="1:20" ht="15.75" customHeight="1" x14ac:dyDescent="0.2">
      <c r="A2230" s="289"/>
      <c r="B2230" s="270"/>
      <c r="C2230" s="270"/>
      <c r="D2230" s="270"/>
      <c r="E2230" s="270"/>
      <c r="F2230" s="270"/>
      <c r="G2230" s="270"/>
      <c r="H2230" s="270"/>
      <c r="I2230" s="290">
        <f t="shared" ca="1" si="2073"/>
        <v>9.2722488614665421E-2</v>
      </c>
      <c r="J2230" s="290">
        <f t="shared" ca="1" si="2074"/>
        <v>4.3176075589528191E-2</v>
      </c>
      <c r="K2230" s="270">
        <f t="shared" ref="K2230:M2230" ca="1" si="2264">RAND()</f>
        <v>0.57489587283887211</v>
      </c>
      <c r="L2230" s="270">
        <f t="shared" ca="1" si="2264"/>
        <v>0.44360174254099527</v>
      </c>
      <c r="M2230" s="270">
        <f t="shared" ca="1" si="2264"/>
        <v>0.38297104324257936</v>
      </c>
      <c r="N2230" s="291">
        <f t="shared" ca="1" si="2076"/>
        <v>2252850.6638942431</v>
      </c>
      <c r="O2230" s="292">
        <f ca="1">(N2230-Assumptions!$C$22)/Assumptions!$C$25</f>
        <v>167.1337062607644</v>
      </c>
      <c r="P2230" s="11"/>
      <c r="Q2230" s="11"/>
      <c r="R2230" s="11"/>
      <c r="S2230" s="11"/>
      <c r="T2230" s="11"/>
    </row>
    <row r="2231" spans="1:20" ht="15.75" customHeight="1" x14ac:dyDescent="0.2">
      <c r="A2231" s="317"/>
      <c r="B2231" s="264"/>
      <c r="C2231" s="264"/>
      <c r="D2231" s="264"/>
      <c r="E2231" s="264"/>
      <c r="F2231" s="264"/>
      <c r="G2231" s="264"/>
      <c r="H2231" s="264"/>
      <c r="I2231" s="286">
        <f t="shared" ca="1" si="2073"/>
        <v>9.1663032216411186E-2</v>
      </c>
      <c r="J2231" s="286">
        <f t="shared" ca="1" si="2074"/>
        <v>4.186324446312796E-2</v>
      </c>
      <c r="K2231" s="264">
        <f t="shared" ref="K2231:M2231" ca="1" si="2265">RAND()</f>
        <v>0.36364899595830091</v>
      </c>
      <c r="L2231" s="264">
        <f t="shared" ca="1" si="2265"/>
        <v>0.17171412872161873</v>
      </c>
      <c r="M2231" s="264">
        <f t="shared" ca="1" si="2265"/>
        <v>0.36061293197108513</v>
      </c>
      <c r="N2231" s="287">
        <f t="shared" ca="1" si="2076"/>
        <v>1789042.0983421698</v>
      </c>
      <c r="O2231" s="288">
        <f ca="1">(N2231-Assumptions!$C$22)/Assumptions!$C$25</f>
        <v>132.52112674195297</v>
      </c>
      <c r="P2231" s="11"/>
      <c r="Q2231" s="11"/>
      <c r="R2231" s="11"/>
      <c r="S2231" s="11"/>
      <c r="T2231" s="11"/>
    </row>
    <row r="2232" spans="1:20" ht="15.75" customHeight="1" x14ac:dyDescent="0.2">
      <c r="A2232" s="289"/>
      <c r="B2232" s="270"/>
      <c r="C2232" s="270"/>
      <c r="D2232" s="270"/>
      <c r="E2232" s="270"/>
      <c r="F2232" s="270"/>
      <c r="G2232" s="270"/>
      <c r="H2232" s="270"/>
      <c r="I2232" s="290">
        <f t="shared" ca="1" si="2073"/>
        <v>9.0785067887780083E-2</v>
      </c>
      <c r="J2232" s="290">
        <f t="shared" ca="1" si="2074"/>
        <v>3.9621329043057846E-2</v>
      </c>
      <c r="K2232" s="270">
        <f t="shared" ref="K2232:M2232" ca="1" si="2266">RAND()</f>
        <v>0.79781578951526821</v>
      </c>
      <c r="L2232" s="270">
        <f t="shared" ca="1" si="2266"/>
        <v>0.64074711350865809</v>
      </c>
      <c r="M2232" s="270">
        <f t="shared" ca="1" si="2266"/>
        <v>0.96247054920564934</v>
      </c>
      <c r="N2232" s="291">
        <f t="shared" ca="1" si="2076"/>
        <v>2254679.2235259977</v>
      </c>
      <c r="O2232" s="292">
        <f ca="1">(N2232-Assumptions!$C$22)/Assumptions!$C$25</f>
        <v>167.27016593477595</v>
      </c>
      <c r="P2232" s="11"/>
      <c r="Q2232" s="11"/>
      <c r="R2232" s="11"/>
      <c r="S2232" s="11"/>
      <c r="T2232" s="11"/>
    </row>
    <row r="2233" spans="1:20" ht="15.75" customHeight="1" x14ac:dyDescent="0.2">
      <c r="A2233" s="317"/>
      <c r="B2233" s="264"/>
      <c r="C2233" s="264"/>
      <c r="D2233" s="264"/>
      <c r="E2233" s="264"/>
      <c r="F2233" s="264"/>
      <c r="G2233" s="264"/>
      <c r="H2233" s="264"/>
      <c r="I2233" s="286">
        <f t="shared" ca="1" si="2073"/>
        <v>8.1364539159791929E-2</v>
      </c>
      <c r="J2233" s="286">
        <f t="shared" ca="1" si="2074"/>
        <v>3.2955696933322412E-2</v>
      </c>
      <c r="K2233" s="264">
        <f t="shared" ref="K2233:M2233" ca="1" si="2267">RAND()</f>
        <v>0.81707232746248815</v>
      </c>
      <c r="L2233" s="264">
        <f t="shared" ca="1" si="2267"/>
        <v>0.3901548130541147</v>
      </c>
      <c r="M2233" s="264">
        <f t="shared" ca="1" si="2267"/>
        <v>1.4657368393512948E-2</v>
      </c>
      <c r="N2233" s="287">
        <f t="shared" ca="1" si="2076"/>
        <v>4458309.460237043</v>
      </c>
      <c r="O2233" s="288">
        <f ca="1">(N2233-Assumptions!$C$22)/Assumptions!$C$25</f>
        <v>331.72018359977932</v>
      </c>
      <c r="P2233" s="11"/>
      <c r="Q2233" s="11"/>
      <c r="R2233" s="11"/>
      <c r="S2233" s="11"/>
      <c r="T2233" s="11"/>
    </row>
    <row r="2234" spans="1:20" ht="15.75" customHeight="1" x14ac:dyDescent="0.2">
      <c r="A2234" s="289"/>
      <c r="B2234" s="270"/>
      <c r="C2234" s="270"/>
      <c r="D2234" s="270"/>
      <c r="E2234" s="270"/>
      <c r="F2234" s="270"/>
      <c r="G2234" s="270"/>
      <c r="H2234" s="270"/>
      <c r="I2234" s="290">
        <f t="shared" ca="1" si="2073"/>
        <v>0.10389233877375055</v>
      </c>
      <c r="J2234" s="290">
        <f t="shared" ca="1" si="2074"/>
        <v>3.1330454553575991E-2</v>
      </c>
      <c r="K2234" s="270">
        <f t="shared" ref="K2234:M2234" ca="1" si="2268">RAND()</f>
        <v>0.84411571671221741</v>
      </c>
      <c r="L2234" s="270">
        <f t="shared" ca="1" si="2268"/>
        <v>0.671529915076303</v>
      </c>
      <c r="M2234" s="270">
        <f t="shared" ca="1" si="2268"/>
        <v>0.3717299382454673</v>
      </c>
      <c r="N2234" s="291">
        <f t="shared" ca="1" si="2076"/>
        <v>2974310.8462085119</v>
      </c>
      <c r="O2234" s="292">
        <f ca="1">(N2234-Assumptions!$C$22)/Assumptions!$C$25</f>
        <v>220.97401837376955</v>
      </c>
      <c r="P2234" s="11"/>
      <c r="Q2234" s="11"/>
      <c r="R2234" s="11"/>
      <c r="S2234" s="11"/>
      <c r="T2234" s="11"/>
    </row>
    <row r="2235" spans="1:20" ht="15.75" customHeight="1" x14ac:dyDescent="0.2">
      <c r="A2235" s="317"/>
      <c r="B2235" s="264"/>
      <c r="C2235" s="264"/>
      <c r="D2235" s="264"/>
      <c r="E2235" s="264"/>
      <c r="F2235" s="264"/>
      <c r="G2235" s="264"/>
      <c r="H2235" s="264"/>
      <c r="I2235" s="286">
        <f t="shared" ca="1" si="2073"/>
        <v>7.7955814115830344E-2</v>
      </c>
      <c r="J2235" s="286">
        <f t="shared" ca="1" si="2074"/>
        <v>4.7496638103285443E-2</v>
      </c>
      <c r="K2235" s="264">
        <f t="shared" ref="K2235:M2235" ca="1" si="2269">RAND()</f>
        <v>0.57428894134915753</v>
      </c>
      <c r="L2235" s="264">
        <f t="shared" ca="1" si="2269"/>
        <v>3.5225908489091795E-2</v>
      </c>
      <c r="M2235" s="264">
        <f t="shared" ca="1" si="2269"/>
        <v>0.85755189692525668</v>
      </c>
      <c r="N2235" s="287">
        <f t="shared" ca="1" si="2076"/>
        <v>2965076.5837047645</v>
      </c>
      <c r="O2235" s="288">
        <f ca="1">(N2235-Assumptions!$C$22)/Assumptions!$C$25</f>
        <v>220.2848943063257</v>
      </c>
      <c r="P2235" s="11"/>
      <c r="Q2235" s="11"/>
      <c r="R2235" s="11"/>
      <c r="S2235" s="11"/>
      <c r="T2235" s="11"/>
    </row>
    <row r="2236" spans="1:20" ht="15.75" customHeight="1" x14ac:dyDescent="0.2">
      <c r="A2236" s="289"/>
      <c r="B2236" s="270"/>
      <c r="C2236" s="270"/>
      <c r="D2236" s="270"/>
      <c r="E2236" s="270"/>
      <c r="F2236" s="270"/>
      <c r="G2236" s="270"/>
      <c r="H2236" s="270"/>
      <c r="I2236" s="290">
        <f t="shared" ca="1" si="2073"/>
        <v>8.8602401884255333E-2</v>
      </c>
      <c r="J2236" s="290">
        <f t="shared" ca="1" si="2074"/>
        <v>3.7518622689760368E-2</v>
      </c>
      <c r="K2236" s="270">
        <f t="shared" ref="K2236:M2236" ca="1" si="2270">RAND()</f>
        <v>0.60017635897373167</v>
      </c>
      <c r="L2236" s="270">
        <f t="shared" ca="1" si="2270"/>
        <v>0.87055402324788056</v>
      </c>
      <c r="M2236" s="270">
        <f t="shared" ca="1" si="2270"/>
        <v>0.17661869385958995</v>
      </c>
      <c r="N2236" s="291">
        <f t="shared" ca="1" si="2076"/>
        <v>2764571.2156143137</v>
      </c>
      <c r="O2236" s="292">
        <f ca="1">(N2236-Assumptions!$C$22)/Assumptions!$C$25</f>
        <v>205.32180713539654</v>
      </c>
      <c r="P2236" s="11"/>
      <c r="Q2236" s="11"/>
      <c r="R2236" s="11"/>
      <c r="S2236" s="11"/>
      <c r="T2236" s="11"/>
    </row>
    <row r="2237" spans="1:20" ht="15.75" customHeight="1" x14ac:dyDescent="0.2">
      <c r="A2237" s="317"/>
      <c r="B2237" s="264"/>
      <c r="C2237" s="264"/>
      <c r="D2237" s="264"/>
      <c r="E2237" s="264"/>
      <c r="F2237" s="264"/>
      <c r="G2237" s="264"/>
      <c r="H2237" s="264"/>
      <c r="I2237" s="286">
        <f t="shared" ca="1" si="2073"/>
        <v>7.6181513619681354E-2</v>
      </c>
      <c r="J2237" s="286">
        <f t="shared" ca="1" si="2074"/>
        <v>3.2030646448741561E-2</v>
      </c>
      <c r="K2237" s="264">
        <f t="shared" ref="K2237:M2237" ca="1" si="2271">RAND()</f>
        <v>0.96842811585787747</v>
      </c>
      <c r="L2237" s="264">
        <f t="shared" ca="1" si="2271"/>
        <v>0.57480799140916916</v>
      </c>
      <c r="M2237" s="264">
        <f t="shared" ca="1" si="2271"/>
        <v>4.1782429565613732E-2</v>
      </c>
      <c r="N2237" s="287">
        <f t="shared" ca="1" si="2076"/>
        <v>4888275.4311889438</v>
      </c>
      <c r="O2237" s="288">
        <f ca="1">(N2237-Assumptions!$C$22)/Assumptions!$C$25</f>
        <v>363.80719635738387</v>
      </c>
      <c r="P2237" s="11"/>
      <c r="Q2237" s="11"/>
      <c r="R2237" s="11"/>
      <c r="S2237" s="11"/>
      <c r="T2237" s="11"/>
    </row>
    <row r="2238" spans="1:20" ht="15.75" customHeight="1" x14ac:dyDescent="0.2">
      <c r="A2238" s="289"/>
      <c r="B2238" s="270"/>
      <c r="C2238" s="270"/>
      <c r="D2238" s="270"/>
      <c r="E2238" s="270"/>
      <c r="F2238" s="270"/>
      <c r="G2238" s="270"/>
      <c r="H2238" s="270"/>
      <c r="I2238" s="290">
        <f t="shared" ca="1" si="2073"/>
        <v>0.10478756324580213</v>
      </c>
      <c r="J2238" s="290">
        <f t="shared" ca="1" si="2074"/>
        <v>2.9531625682733424E-2</v>
      </c>
      <c r="K2238" s="270">
        <f t="shared" ref="K2238:M2238" ca="1" si="2272">RAND()</f>
        <v>0.39156265005132751</v>
      </c>
      <c r="L2238" s="270">
        <f t="shared" ca="1" si="2272"/>
        <v>0.11588217928492839</v>
      </c>
      <c r="M2238" s="270">
        <f t="shared" ca="1" si="2272"/>
        <v>0.92335774051045305</v>
      </c>
      <c r="N2238" s="291">
        <f t="shared" ca="1" si="2076"/>
        <v>1233538.1005010712</v>
      </c>
      <c r="O2238" s="292">
        <f ca="1">(N2238-Assumptions!$C$22)/Assumptions!$C$25</f>
        <v>91.065604515005319</v>
      </c>
      <c r="P2238" s="11"/>
      <c r="Q2238" s="11"/>
      <c r="R2238" s="11"/>
      <c r="S2238" s="11"/>
      <c r="T2238" s="11"/>
    </row>
    <row r="2239" spans="1:20" ht="15.75" customHeight="1" x14ac:dyDescent="0.2">
      <c r="A2239" s="317"/>
      <c r="B2239" s="264"/>
      <c r="C2239" s="264"/>
      <c r="D2239" s="264"/>
      <c r="E2239" s="264"/>
      <c r="F2239" s="264"/>
      <c r="G2239" s="264"/>
      <c r="H2239" s="264"/>
      <c r="I2239" s="286">
        <f t="shared" ca="1" si="2073"/>
        <v>0.06</v>
      </c>
      <c r="J2239" s="286">
        <f t="shared" ca="1" si="2074"/>
        <v>4.2382934627805229E-2</v>
      </c>
      <c r="K2239" s="264">
        <f t="shared" ref="K2239:M2239" ca="1" si="2273">RAND()</f>
        <v>0.61218133839431366</v>
      </c>
      <c r="L2239" s="264">
        <f t="shared" ca="1" si="2273"/>
        <v>2.0260021355520519E-2</v>
      </c>
      <c r="M2239" s="264">
        <f t="shared" ca="1" si="2273"/>
        <v>0.77515249984509582</v>
      </c>
      <c r="N2239" s="287">
        <f t="shared" ca="1" si="2076"/>
        <v>3612551.5821495499</v>
      </c>
      <c r="O2239" s="288">
        <f ca="1">(N2239-Assumptions!$C$22)/Assumptions!$C$25</f>
        <v>268.60392404101117</v>
      </c>
      <c r="P2239" s="11"/>
      <c r="Q2239" s="11"/>
      <c r="R2239" s="11"/>
      <c r="S2239" s="11"/>
      <c r="T2239" s="11"/>
    </row>
    <row r="2240" spans="1:20" ht="15.75" customHeight="1" x14ac:dyDescent="0.2">
      <c r="A2240" s="289"/>
      <c r="B2240" s="270"/>
      <c r="C2240" s="270"/>
      <c r="D2240" s="270"/>
      <c r="E2240" s="270"/>
      <c r="F2240" s="270"/>
      <c r="G2240" s="270"/>
      <c r="H2240" s="270"/>
      <c r="I2240" s="290">
        <f t="shared" ca="1" si="2073"/>
        <v>9.0845345059598001E-2</v>
      </c>
      <c r="J2240" s="290">
        <f t="shared" ca="1" si="2074"/>
        <v>5.0154131346278892E-2</v>
      </c>
      <c r="K2240" s="270">
        <f t="shared" ref="K2240:M2240" ca="1" si="2274">RAND()</f>
        <v>0.60774492194301766</v>
      </c>
      <c r="L2240" s="270">
        <f t="shared" ca="1" si="2274"/>
        <v>0.64320725530311196</v>
      </c>
      <c r="M2240" s="270">
        <f t="shared" ca="1" si="2274"/>
        <v>0.12893458958446458</v>
      </c>
      <c r="N2240" s="291">
        <f t="shared" ca="1" si="2076"/>
        <v>2743114.7732200222</v>
      </c>
      <c r="O2240" s="292">
        <f ca="1">(N2240-Assumptions!$C$22)/Assumptions!$C$25</f>
        <v>203.72058009104643</v>
      </c>
      <c r="P2240" s="11"/>
      <c r="Q2240" s="11"/>
      <c r="R2240" s="11"/>
      <c r="S2240" s="11"/>
      <c r="T2240" s="11"/>
    </row>
    <row r="2241" spans="1:20" ht="15.75" customHeight="1" x14ac:dyDescent="0.2">
      <c r="A2241" s="317"/>
      <c r="B2241" s="264"/>
      <c r="C2241" s="264"/>
      <c r="D2241" s="264"/>
      <c r="E2241" s="264"/>
      <c r="F2241" s="264"/>
      <c r="G2241" s="264"/>
      <c r="H2241" s="264"/>
      <c r="I2241" s="286">
        <f t="shared" ca="1" si="2073"/>
        <v>8.7847710045319896E-2</v>
      </c>
      <c r="J2241" s="286">
        <f t="shared" ca="1" si="2074"/>
        <v>5.3261197318766378E-2</v>
      </c>
      <c r="K2241" s="264">
        <f t="shared" ref="K2241:M2241" ca="1" si="2275">RAND()</f>
        <v>0.73678073666980759</v>
      </c>
      <c r="L2241" s="264">
        <f t="shared" ca="1" si="2275"/>
        <v>0.93998141053091211</v>
      </c>
      <c r="M2241" s="264">
        <f t="shared" ca="1" si="2275"/>
        <v>0.70710113220294857</v>
      </c>
      <c r="N2241" s="287">
        <f t="shared" ca="1" si="2076"/>
        <v>4118501.8983179438</v>
      </c>
      <c r="O2241" s="288">
        <f ca="1">(N2241-Assumptions!$C$22)/Assumptions!$C$25</f>
        <v>306.36141032223463</v>
      </c>
      <c r="P2241" s="11"/>
      <c r="Q2241" s="11"/>
      <c r="R2241" s="11"/>
      <c r="S2241" s="11"/>
      <c r="T2241" s="11"/>
    </row>
    <row r="2242" spans="1:20" ht="15.75" customHeight="1" x14ac:dyDescent="0.2">
      <c r="A2242" s="289"/>
      <c r="B2242" s="270"/>
      <c r="C2242" s="270"/>
      <c r="D2242" s="270"/>
      <c r="E2242" s="270"/>
      <c r="F2242" s="270"/>
      <c r="G2242" s="270"/>
      <c r="H2242" s="270"/>
      <c r="I2242" s="290">
        <f t="shared" ca="1" si="2073"/>
        <v>7.6786033752004323E-2</v>
      </c>
      <c r="J2242" s="290">
        <f t="shared" ca="1" si="2074"/>
        <v>5.2599772282751589E-2</v>
      </c>
      <c r="K2242" s="270">
        <f t="shared" ref="K2242:M2242" ca="1" si="2276">RAND()</f>
        <v>0.37818281834805878</v>
      </c>
      <c r="L2242" s="270">
        <f t="shared" ca="1" si="2276"/>
        <v>0.12634723555986149</v>
      </c>
      <c r="M2242" s="270">
        <f t="shared" ca="1" si="2276"/>
        <v>4.9117512834053745E-3</v>
      </c>
      <c r="N2242" s="291">
        <f t="shared" ca="1" si="2076"/>
        <v>3563756.6711651403</v>
      </c>
      <c r="O2242" s="292">
        <f ca="1">(N2242-Assumptions!$C$22)/Assumptions!$C$25</f>
        <v>264.96251277351791</v>
      </c>
      <c r="P2242" s="11"/>
      <c r="Q2242" s="11"/>
      <c r="R2242" s="11"/>
      <c r="S2242" s="11"/>
      <c r="T2242" s="11"/>
    </row>
    <row r="2243" spans="1:20" ht="15.75" customHeight="1" x14ac:dyDescent="0.2">
      <c r="A2243" s="317"/>
      <c r="B2243" s="264"/>
      <c r="C2243" s="264"/>
      <c r="D2243" s="264"/>
      <c r="E2243" s="264"/>
      <c r="F2243" s="264"/>
      <c r="G2243" s="264"/>
      <c r="H2243" s="264"/>
      <c r="I2243" s="286">
        <f t="shared" ca="1" si="2073"/>
        <v>8.3210616173603424E-2</v>
      </c>
      <c r="J2243" s="286">
        <f t="shared" ca="1" si="2074"/>
        <v>4.9898827113949572E-2</v>
      </c>
      <c r="K2243" s="264">
        <f t="shared" ref="K2243:M2243" ca="1" si="2277">RAND()</f>
        <v>0.98603493449492807</v>
      </c>
      <c r="L2243" s="264">
        <f t="shared" ca="1" si="2277"/>
        <v>0.21750802361534516</v>
      </c>
      <c r="M2243" s="264">
        <f t="shared" ca="1" si="2277"/>
        <v>9.5003811845232988E-2</v>
      </c>
      <c r="N2243" s="287">
        <f t="shared" ca="1" si="2076"/>
        <v>5802595.7781226933</v>
      </c>
      <c r="O2243" s="288">
        <f ca="1">(N2243-Assumptions!$C$22)/Assumptions!$C$25</f>
        <v>432.04005806885772</v>
      </c>
      <c r="P2243" s="11"/>
      <c r="Q2243" s="11"/>
      <c r="R2243" s="11"/>
      <c r="S2243" s="11"/>
      <c r="T2243" s="11"/>
    </row>
    <row r="2244" spans="1:20" ht="15.75" customHeight="1" x14ac:dyDescent="0.2">
      <c r="A2244" s="289"/>
      <c r="B2244" s="270"/>
      <c r="C2244" s="270"/>
      <c r="D2244" s="270"/>
      <c r="E2244" s="270"/>
      <c r="F2244" s="270"/>
      <c r="G2244" s="270"/>
      <c r="H2244" s="270"/>
      <c r="I2244" s="290">
        <f t="shared" ca="1" si="2073"/>
        <v>8.2768832471874401E-2</v>
      </c>
      <c r="J2244" s="290">
        <f t="shared" ca="1" si="2074"/>
        <v>4.1773085287787601E-2</v>
      </c>
      <c r="K2244" s="270">
        <f t="shared" ref="K2244:M2244" ca="1" si="2278">RAND()</f>
        <v>0.120592133456632</v>
      </c>
      <c r="L2244" s="270">
        <f t="shared" ca="1" si="2278"/>
        <v>6.5092626347471483E-2</v>
      </c>
      <c r="M2244" s="270">
        <f t="shared" ca="1" si="2278"/>
        <v>0.34748283920361278</v>
      </c>
      <c r="N2244" s="291">
        <f t="shared" ca="1" si="2076"/>
        <v>398122.15012357564</v>
      </c>
      <c r="O2244" s="292">
        <f ca="1">(N2244-Assumptions!$C$22)/Assumptions!$C$25</f>
        <v>28.72113060623699</v>
      </c>
      <c r="P2244" s="11"/>
      <c r="Q2244" s="11"/>
      <c r="R2244" s="11"/>
      <c r="S2244" s="11"/>
      <c r="T2244" s="11"/>
    </row>
    <row r="2245" spans="1:20" ht="15.75" customHeight="1" x14ac:dyDescent="0.2">
      <c r="A2245" s="317"/>
      <c r="B2245" s="264"/>
      <c r="C2245" s="264"/>
      <c r="D2245" s="264"/>
      <c r="E2245" s="264"/>
      <c r="F2245" s="264"/>
      <c r="G2245" s="264"/>
      <c r="H2245" s="264"/>
      <c r="I2245" s="286">
        <f t="shared" ca="1" si="2073"/>
        <v>9.9498464947429116E-2</v>
      </c>
      <c r="J2245" s="286">
        <f t="shared" ca="1" si="2074"/>
        <v>3.704537579415728E-2</v>
      </c>
      <c r="K2245" s="264">
        <f t="shared" ref="K2245:M2245" ca="1" si="2279">RAND()</f>
        <v>0.27411003918361876</v>
      </c>
      <c r="L2245" s="264">
        <f t="shared" ca="1" si="2279"/>
        <v>0.30483641335774836</v>
      </c>
      <c r="M2245" s="264">
        <f t="shared" ca="1" si="2279"/>
        <v>4.5294178866568613E-2</v>
      </c>
      <c r="N2245" s="287">
        <f t="shared" ca="1" si="2076"/>
        <v>1787272.1908650557</v>
      </c>
      <c r="O2245" s="288">
        <f ca="1">(N2245-Assumptions!$C$22)/Assumptions!$C$25</f>
        <v>132.38904409440713</v>
      </c>
      <c r="P2245" s="11"/>
      <c r="Q2245" s="11"/>
      <c r="R2245" s="11"/>
      <c r="S2245" s="11"/>
      <c r="T2245" s="11"/>
    </row>
    <row r="2246" spans="1:20" ht="15.75" customHeight="1" x14ac:dyDescent="0.2">
      <c r="A2246" s="289"/>
      <c r="B2246" s="270"/>
      <c r="C2246" s="270"/>
      <c r="D2246" s="270"/>
      <c r="E2246" s="270"/>
      <c r="F2246" s="270"/>
      <c r="G2246" s="270"/>
      <c r="H2246" s="270"/>
      <c r="I2246" s="290">
        <f t="shared" ca="1" si="2073"/>
        <v>0.06</v>
      </c>
      <c r="J2246" s="290">
        <f t="shared" ca="1" si="2074"/>
        <v>4.1490324265246591E-2</v>
      </c>
      <c r="K2246" s="270">
        <f t="shared" ref="K2246:M2246" ca="1" si="2280">RAND()</f>
        <v>0.59052508966547612</v>
      </c>
      <c r="L2246" s="270">
        <f t="shared" ca="1" si="2280"/>
        <v>0.39819422133567106</v>
      </c>
      <c r="M2246" s="270">
        <f t="shared" ca="1" si="2280"/>
        <v>0.59951955559461956</v>
      </c>
      <c r="N2246" s="291">
        <f t="shared" ca="1" si="2076"/>
        <v>4464826.7790903514</v>
      </c>
      <c r="O2246" s="292">
        <f ca="1">(N2246-Assumptions!$C$22)/Assumptions!$C$25</f>
        <v>332.20655067838442</v>
      </c>
      <c r="P2246" s="11"/>
      <c r="Q2246" s="11"/>
      <c r="R2246" s="11"/>
      <c r="S2246" s="11"/>
      <c r="T2246" s="11"/>
    </row>
    <row r="2247" spans="1:20" ht="15.75" customHeight="1" x14ac:dyDescent="0.2">
      <c r="A2247" s="317"/>
      <c r="B2247" s="264"/>
      <c r="C2247" s="264"/>
      <c r="D2247" s="264"/>
      <c r="E2247" s="264"/>
      <c r="F2247" s="264"/>
      <c r="G2247" s="264"/>
      <c r="H2247" s="264"/>
      <c r="I2247" s="286">
        <f t="shared" ca="1" si="2073"/>
        <v>7.3014384922828524E-2</v>
      </c>
      <c r="J2247" s="286">
        <f t="shared" ca="1" si="2074"/>
        <v>3.3350597025443393E-2</v>
      </c>
      <c r="K2247" s="264">
        <f t="shared" ref="K2247:M2247" ca="1" si="2281">RAND()</f>
        <v>0.15709718945961504</v>
      </c>
      <c r="L2247" s="264">
        <f t="shared" ca="1" si="2281"/>
        <v>0.66911377612780776</v>
      </c>
      <c r="M2247" s="264">
        <f t="shared" ca="1" si="2281"/>
        <v>0.10375454019843622</v>
      </c>
      <c r="N2247" s="287">
        <f t="shared" ca="1" si="2076"/>
        <v>979434.13305572222</v>
      </c>
      <c r="O2247" s="288">
        <f ca="1">(N2247-Assumptions!$C$22)/Assumptions!$C$25</f>
        <v>72.102621869830017</v>
      </c>
      <c r="P2247" s="11"/>
      <c r="Q2247" s="11"/>
      <c r="R2247" s="11"/>
      <c r="S2247" s="11"/>
      <c r="T2247" s="11"/>
    </row>
    <row r="2248" spans="1:20" ht="15.75" customHeight="1" x14ac:dyDescent="0.2">
      <c r="A2248" s="289"/>
      <c r="B2248" s="270"/>
      <c r="C2248" s="270"/>
      <c r="D2248" s="270"/>
      <c r="E2248" s="270"/>
      <c r="F2248" s="270"/>
      <c r="G2248" s="270"/>
      <c r="H2248" s="270"/>
      <c r="I2248" s="290">
        <f t="shared" ca="1" si="2073"/>
        <v>9.4140141314309519E-2</v>
      </c>
      <c r="J2248" s="290">
        <f t="shared" ca="1" si="2074"/>
        <v>2.3949136364637528E-2</v>
      </c>
      <c r="K2248" s="270">
        <f t="shared" ref="K2248:M2248" ca="1" si="2282">RAND()</f>
        <v>0.51501628562294832</v>
      </c>
      <c r="L2248" s="270">
        <f t="shared" ca="1" si="2282"/>
        <v>0.6376165276842507</v>
      </c>
      <c r="M2248" s="270">
        <f t="shared" ca="1" si="2282"/>
        <v>0.27748419356895182</v>
      </c>
      <c r="N2248" s="291">
        <f t="shared" ca="1" si="2076"/>
        <v>1590241.7917693655</v>
      </c>
      <c r="O2248" s="292">
        <f ca="1">(N2248-Assumptions!$C$22)/Assumptions!$C$25</f>
        <v>117.6852829678631</v>
      </c>
      <c r="P2248" s="11"/>
      <c r="Q2248" s="11"/>
      <c r="R2248" s="11"/>
      <c r="S2248" s="11"/>
      <c r="T2248" s="11"/>
    </row>
    <row r="2249" spans="1:20" ht="15.75" customHeight="1" x14ac:dyDescent="0.2">
      <c r="A2249" s="317"/>
      <c r="B2249" s="264"/>
      <c r="C2249" s="264"/>
      <c r="D2249" s="264"/>
      <c r="E2249" s="264"/>
      <c r="F2249" s="264"/>
      <c r="G2249" s="264"/>
      <c r="H2249" s="264"/>
      <c r="I2249" s="286">
        <f t="shared" ca="1" si="2073"/>
        <v>0.10075027882692332</v>
      </c>
      <c r="J2249" s="286">
        <f t="shared" ca="1" si="2074"/>
        <v>3.521476554386304E-2</v>
      </c>
      <c r="K2249" s="264">
        <f t="shared" ref="K2249:M2249" ca="1" si="2283">RAND()</f>
        <v>0.83849263218560888</v>
      </c>
      <c r="L2249" s="264">
        <f t="shared" ca="1" si="2283"/>
        <v>0.54705965024588199</v>
      </c>
      <c r="M2249" s="264">
        <f t="shared" ca="1" si="2283"/>
        <v>0.54769749142565327</v>
      </c>
      <c r="N2249" s="287">
        <f t="shared" ca="1" si="2076"/>
        <v>3293200.7158503076</v>
      </c>
      <c r="O2249" s="288">
        <f ca="1">(N2249-Assumptions!$C$22)/Assumptions!$C$25</f>
        <v>244.7717698395752</v>
      </c>
      <c r="P2249" s="11"/>
      <c r="Q2249" s="11"/>
      <c r="R2249" s="11"/>
      <c r="S2249" s="11"/>
      <c r="T2249" s="11"/>
    </row>
    <row r="2250" spans="1:20" ht="15.75" customHeight="1" x14ac:dyDescent="0.2">
      <c r="A2250" s="289"/>
      <c r="B2250" s="270"/>
      <c r="C2250" s="270"/>
      <c r="D2250" s="270"/>
      <c r="E2250" s="270"/>
      <c r="F2250" s="270"/>
      <c r="G2250" s="270"/>
      <c r="H2250" s="270"/>
      <c r="I2250" s="290">
        <f t="shared" ca="1" si="2073"/>
        <v>0.10804346294025366</v>
      </c>
      <c r="J2250" s="290">
        <f t="shared" ca="1" si="2074"/>
        <v>5.5E-2</v>
      </c>
      <c r="K2250" s="270">
        <f t="shared" ref="K2250:M2250" ca="1" si="2284">RAND()</f>
        <v>0.20892842794274358</v>
      </c>
      <c r="L2250" s="270">
        <f t="shared" ca="1" si="2284"/>
        <v>0.27896819267382766</v>
      </c>
      <c r="M2250" s="270">
        <f t="shared" ca="1" si="2284"/>
        <v>0.18309601132889886</v>
      </c>
      <c r="N2250" s="291">
        <f t="shared" ca="1" si="2076"/>
        <v>1679639.8998210363</v>
      </c>
      <c r="O2250" s="292">
        <f ca="1">(N2250-Assumptions!$C$22)/Assumptions!$C$25</f>
        <v>124.35678356873404</v>
      </c>
      <c r="P2250" s="11"/>
      <c r="Q2250" s="11"/>
      <c r="R2250" s="11"/>
      <c r="S2250" s="11"/>
      <c r="T2250" s="11"/>
    </row>
    <row r="2251" spans="1:20" ht="15.75" customHeight="1" x14ac:dyDescent="0.2">
      <c r="A2251" s="317"/>
      <c r="B2251" s="264"/>
      <c r="C2251" s="264"/>
      <c r="D2251" s="264"/>
      <c r="E2251" s="264"/>
      <c r="F2251" s="264"/>
      <c r="G2251" s="264"/>
      <c r="H2251" s="264"/>
      <c r="I2251" s="286">
        <f t="shared" ca="1" si="2073"/>
        <v>7.0401414851155822E-2</v>
      </c>
      <c r="J2251" s="286">
        <f t="shared" ca="1" si="2074"/>
        <v>3.9244471283702898E-2</v>
      </c>
      <c r="K2251" s="264">
        <f t="shared" ref="K2251:M2251" ca="1" si="2285">RAND()</f>
        <v>4.3694682388014328E-2</v>
      </c>
      <c r="L2251" s="264">
        <f t="shared" ca="1" si="2285"/>
        <v>0.37309024601286123</v>
      </c>
      <c r="M2251" s="264">
        <f t="shared" ca="1" si="2285"/>
        <v>0.71859645397745242</v>
      </c>
      <c r="N2251" s="287">
        <f t="shared" ca="1" si="2076"/>
        <v>1286003.5645295884</v>
      </c>
      <c r="O2251" s="288">
        <f ca="1">(N2251-Assumptions!$C$22)/Assumptions!$C$25</f>
        <v>94.980937651461829</v>
      </c>
      <c r="P2251" s="11"/>
      <c r="Q2251" s="11"/>
      <c r="R2251" s="11"/>
      <c r="S2251" s="11"/>
      <c r="T2251" s="11"/>
    </row>
    <row r="2252" spans="1:20" ht="15.75" customHeight="1" x14ac:dyDescent="0.2">
      <c r="A2252" s="289"/>
      <c r="B2252" s="270"/>
      <c r="C2252" s="270"/>
      <c r="D2252" s="270"/>
      <c r="E2252" s="270"/>
      <c r="F2252" s="270"/>
      <c r="G2252" s="270"/>
      <c r="H2252" s="270"/>
      <c r="I2252" s="290">
        <f t="shared" ca="1" si="2073"/>
        <v>7.7823095809623252E-2</v>
      </c>
      <c r="J2252" s="290">
        <f t="shared" ca="1" si="2074"/>
        <v>3.8255262509205419E-2</v>
      </c>
      <c r="K2252" s="270">
        <f t="shared" ref="K2252:M2252" ca="1" si="2286">RAND()</f>
        <v>0.40805005465490851</v>
      </c>
      <c r="L2252" s="270">
        <f t="shared" ca="1" si="2286"/>
        <v>0.8981606107891672</v>
      </c>
      <c r="M2252" s="270">
        <f t="shared" ca="1" si="2286"/>
        <v>0.96638145100968742</v>
      </c>
      <c r="N2252" s="291">
        <f t="shared" ca="1" si="2076"/>
        <v>3663629.8464746568</v>
      </c>
      <c r="O2252" s="292">
        <f ca="1">(N2252-Assumptions!$C$22)/Assumptions!$C$25</f>
        <v>272.41573481154154</v>
      </c>
      <c r="P2252" s="11"/>
      <c r="Q2252" s="11"/>
      <c r="R2252" s="11"/>
      <c r="S2252" s="11"/>
      <c r="T2252" s="11"/>
    </row>
    <row r="2253" spans="1:20" ht="15.75" customHeight="1" x14ac:dyDescent="0.2">
      <c r="A2253" s="317"/>
      <c r="B2253" s="264"/>
      <c r="C2253" s="264"/>
      <c r="D2253" s="264"/>
      <c r="E2253" s="264"/>
      <c r="F2253" s="264"/>
      <c r="G2253" s="264"/>
      <c r="H2253" s="264"/>
      <c r="I2253" s="286">
        <f t="shared" ca="1" si="2073"/>
        <v>0.10041907488923334</v>
      </c>
      <c r="J2253" s="286">
        <f t="shared" ca="1" si="2074"/>
        <v>4.8614237360913845E-2</v>
      </c>
      <c r="K2253" s="264">
        <f t="shared" ref="K2253:M2253" ca="1" si="2287">RAND()</f>
        <v>0.1519298683956497</v>
      </c>
      <c r="L2253" s="264">
        <f t="shared" ca="1" si="2287"/>
        <v>0.8041577906470031</v>
      </c>
      <c r="M2253" s="264">
        <f t="shared" ca="1" si="2287"/>
        <v>0.68730417393589971</v>
      </c>
      <c r="N2253" s="287">
        <f t="shared" ca="1" si="2076"/>
        <v>1344894.0268974747</v>
      </c>
      <c r="O2253" s="288">
        <f ca="1">(N2253-Assumptions!$C$22)/Assumptions!$C$25</f>
        <v>99.375748275930945</v>
      </c>
      <c r="P2253" s="11"/>
      <c r="Q2253" s="11"/>
      <c r="R2253" s="11"/>
      <c r="S2253" s="11"/>
      <c r="T2253" s="11"/>
    </row>
    <row r="2254" spans="1:20" ht="15.75" customHeight="1" x14ac:dyDescent="0.2">
      <c r="A2254" s="289"/>
      <c r="B2254" s="270"/>
      <c r="C2254" s="270"/>
      <c r="D2254" s="270"/>
      <c r="E2254" s="270"/>
      <c r="F2254" s="270"/>
      <c r="G2254" s="270"/>
      <c r="H2254" s="270"/>
      <c r="I2254" s="290">
        <f t="shared" ca="1" si="2073"/>
        <v>7.6227297887186282E-2</v>
      </c>
      <c r="J2254" s="290">
        <f t="shared" ca="1" si="2074"/>
        <v>4.513114546100342E-2</v>
      </c>
      <c r="K2254" s="270">
        <f t="shared" ref="K2254:M2254" ca="1" si="2288">RAND()</f>
        <v>0.91070430482378351</v>
      </c>
      <c r="L2254" s="270">
        <f t="shared" ca="1" si="2288"/>
        <v>0.291776455184802</v>
      </c>
      <c r="M2254" s="270">
        <f t="shared" ca="1" si="2288"/>
        <v>2.1810681489541905E-2</v>
      </c>
      <c r="N2254" s="291">
        <f t="shared" ca="1" si="2076"/>
        <v>6216037.4026372321</v>
      </c>
      <c r="O2254" s="292">
        <f ca="1">(N2254-Assumptions!$C$22)/Assumptions!$C$25</f>
        <v>462.89391064456959</v>
      </c>
      <c r="P2254" s="11"/>
      <c r="Q2254" s="11"/>
      <c r="R2254" s="11"/>
      <c r="S2254" s="11"/>
      <c r="T2254" s="11"/>
    </row>
    <row r="2255" spans="1:20" ht="15.75" customHeight="1" x14ac:dyDescent="0.2">
      <c r="A2255" s="317"/>
      <c r="B2255" s="264"/>
      <c r="C2255" s="264"/>
      <c r="D2255" s="264"/>
      <c r="E2255" s="264"/>
      <c r="F2255" s="264"/>
      <c r="G2255" s="264"/>
      <c r="H2255" s="264"/>
      <c r="I2255" s="286">
        <f t="shared" ca="1" si="2073"/>
        <v>0.12220748793272231</v>
      </c>
      <c r="J2255" s="286">
        <f t="shared" ca="1" si="2074"/>
        <v>5.0238760929103149E-2</v>
      </c>
      <c r="K2255" s="264">
        <f t="shared" ref="K2255:M2255" ca="1" si="2289">RAND()</f>
        <v>0.72267605070065755</v>
      </c>
      <c r="L2255" s="264">
        <f t="shared" ca="1" si="2289"/>
        <v>0.40858968501465465</v>
      </c>
      <c r="M2255" s="264">
        <f t="shared" ca="1" si="2289"/>
        <v>0.73448858260079108</v>
      </c>
      <c r="N2255" s="287">
        <f t="shared" ca="1" si="2076"/>
        <v>1567910.7711074913</v>
      </c>
      <c r="O2255" s="288">
        <f ca="1">(N2255-Assumptions!$C$22)/Assumptions!$C$25</f>
        <v>116.01878888861876</v>
      </c>
      <c r="P2255" s="11"/>
      <c r="Q2255" s="11"/>
      <c r="R2255" s="11"/>
      <c r="S2255" s="11"/>
      <c r="T2255" s="11"/>
    </row>
    <row r="2256" spans="1:20" ht="15.75" customHeight="1" x14ac:dyDescent="0.2">
      <c r="A2256" s="289"/>
      <c r="B2256" s="270"/>
      <c r="C2256" s="270"/>
      <c r="D2256" s="270"/>
      <c r="E2256" s="270"/>
      <c r="F2256" s="270"/>
      <c r="G2256" s="270"/>
      <c r="H2256" s="270"/>
      <c r="I2256" s="290">
        <f t="shared" ca="1" si="2073"/>
        <v>9.2356513854802313E-2</v>
      </c>
      <c r="J2256" s="290">
        <f t="shared" ca="1" si="2074"/>
        <v>5.1316110175200783E-2</v>
      </c>
      <c r="K2256" s="270">
        <f t="shared" ref="K2256:M2256" ca="1" si="2290">RAND()</f>
        <v>0.20012240038552809</v>
      </c>
      <c r="L2256" s="270">
        <f t="shared" ca="1" si="2290"/>
        <v>2.9582957202024751E-2</v>
      </c>
      <c r="M2256" s="270">
        <f t="shared" ca="1" si="2290"/>
        <v>0.69843965250166762</v>
      </c>
      <c r="N2256" s="291">
        <f t="shared" ca="1" si="2076"/>
        <v>2200606.7547193193</v>
      </c>
      <c r="O2256" s="292">
        <f ca="1">(N2256-Assumptions!$C$22)/Assumptions!$C$25</f>
        <v>163.23490706860591</v>
      </c>
      <c r="P2256" s="11"/>
      <c r="Q2256" s="11"/>
      <c r="R2256" s="11"/>
      <c r="S2256" s="11"/>
      <c r="T2256" s="11"/>
    </row>
    <row r="2257" spans="1:20" ht="15.75" customHeight="1" x14ac:dyDescent="0.2">
      <c r="A2257" s="317"/>
      <c r="B2257" s="264"/>
      <c r="C2257" s="264"/>
      <c r="D2257" s="264"/>
      <c r="E2257" s="264"/>
      <c r="F2257" s="264"/>
      <c r="G2257" s="264"/>
      <c r="H2257" s="264"/>
      <c r="I2257" s="286">
        <f t="shared" ca="1" si="2073"/>
        <v>0.10053719838558497</v>
      </c>
      <c r="J2257" s="286">
        <f t="shared" ca="1" si="2074"/>
        <v>3.8812389892720185E-2</v>
      </c>
      <c r="K2257" s="264">
        <f t="shared" ref="K2257:M2257" ca="1" si="2291">RAND()</f>
        <v>0.74396605144773342</v>
      </c>
      <c r="L2257" s="264">
        <f t="shared" ca="1" si="2291"/>
        <v>0.13424834380958872</v>
      </c>
      <c r="M2257" s="264">
        <f t="shared" ca="1" si="2291"/>
        <v>0.17295542804740927</v>
      </c>
      <c r="N2257" s="287">
        <f t="shared" ca="1" si="2076"/>
        <v>1443405.3171574848</v>
      </c>
      <c r="O2257" s="288">
        <f ca="1">(N2257-Assumptions!$C$22)/Assumptions!$C$25</f>
        <v>106.72733710130484</v>
      </c>
      <c r="P2257" s="11"/>
      <c r="Q2257" s="11"/>
      <c r="R2257" s="11"/>
      <c r="S2257" s="11"/>
      <c r="T2257" s="11"/>
    </row>
    <row r="2258" spans="1:20" ht="15.75" customHeight="1" x14ac:dyDescent="0.2">
      <c r="A2258" s="289"/>
      <c r="B2258" s="270"/>
      <c r="C2258" s="270"/>
      <c r="D2258" s="270"/>
      <c r="E2258" s="270"/>
      <c r="F2258" s="270"/>
      <c r="G2258" s="270"/>
      <c r="H2258" s="270"/>
      <c r="I2258" s="290">
        <f t="shared" ca="1" si="2073"/>
        <v>9.0766670259485469E-2</v>
      </c>
      <c r="J2258" s="290">
        <f t="shared" ca="1" si="2074"/>
        <v>3.1260838041303099E-2</v>
      </c>
      <c r="K2258" s="270">
        <f t="shared" ref="K2258:M2258" ca="1" si="2292">RAND()</f>
        <v>0.13510658280773447</v>
      </c>
      <c r="L2258" s="270">
        <f t="shared" ca="1" si="2292"/>
        <v>0.52329365674663364</v>
      </c>
      <c r="M2258" s="270">
        <f t="shared" ca="1" si="2292"/>
        <v>0.88483629792714102</v>
      </c>
      <c r="N2258" s="291">
        <f t="shared" ca="1" si="2076"/>
        <v>673344.76292474556</v>
      </c>
      <c r="O2258" s="292">
        <f ca="1">(N2258-Assumptions!$C$22)/Assumptions!$C$25</f>
        <v>49.260131561548178</v>
      </c>
      <c r="P2258" s="11"/>
      <c r="Q2258" s="11"/>
      <c r="R2258" s="11"/>
      <c r="S2258" s="11"/>
      <c r="T2258" s="11"/>
    </row>
    <row r="2259" spans="1:20" ht="15.75" customHeight="1" x14ac:dyDescent="0.2">
      <c r="A2259" s="317"/>
      <c r="B2259" s="264"/>
      <c r="C2259" s="264"/>
      <c r="D2259" s="264"/>
      <c r="E2259" s="264"/>
      <c r="F2259" s="264"/>
      <c r="G2259" s="264"/>
      <c r="H2259" s="264"/>
      <c r="I2259" s="286">
        <f t="shared" ca="1" si="2073"/>
        <v>9.370128712264221E-2</v>
      </c>
      <c r="J2259" s="286">
        <f t="shared" ca="1" si="2074"/>
        <v>5.5E-2</v>
      </c>
      <c r="K2259" s="264">
        <f t="shared" ref="K2259:M2259" ca="1" si="2293">RAND()</f>
        <v>0.73199724615177697</v>
      </c>
      <c r="L2259" s="264">
        <f t="shared" ca="1" si="2293"/>
        <v>0.91587086767080661</v>
      </c>
      <c r="M2259" s="264">
        <f t="shared" ca="1" si="2293"/>
        <v>1.8418069991243957E-3</v>
      </c>
      <c r="N2259" s="287">
        <f t="shared" ca="1" si="2076"/>
        <v>3649096.8659095196</v>
      </c>
      <c r="O2259" s="288">
        <f ca="1">(N2259-Assumptions!$C$22)/Assumptions!$C$25</f>
        <v>271.3311840230985</v>
      </c>
      <c r="P2259" s="11"/>
      <c r="Q2259" s="11"/>
      <c r="R2259" s="11"/>
      <c r="S2259" s="11"/>
      <c r="T2259" s="11"/>
    </row>
    <row r="2260" spans="1:20" ht="15.75" customHeight="1" x14ac:dyDescent="0.2">
      <c r="A2260" s="289"/>
      <c r="B2260" s="270"/>
      <c r="C2260" s="270"/>
      <c r="D2260" s="270"/>
      <c r="E2260" s="270"/>
      <c r="F2260" s="270"/>
      <c r="G2260" s="270"/>
      <c r="H2260" s="270"/>
      <c r="I2260" s="290">
        <f t="shared" ca="1" si="2073"/>
        <v>0.10429714487064856</v>
      </c>
      <c r="J2260" s="290">
        <f t="shared" ca="1" si="2074"/>
        <v>2.7803359741098224E-2</v>
      </c>
      <c r="K2260" s="270">
        <f t="shared" ref="K2260:M2260" ca="1" si="2294">RAND()</f>
        <v>0.1257438336014205</v>
      </c>
      <c r="L2260" s="270">
        <f t="shared" ca="1" si="2294"/>
        <v>0.86627417793982309</v>
      </c>
      <c r="M2260" s="270">
        <f t="shared" ca="1" si="2294"/>
        <v>0.75468219008127468</v>
      </c>
      <c r="N2260" s="291">
        <f t="shared" ca="1" si="2076"/>
        <v>910819.30954565876</v>
      </c>
      <c r="O2260" s="292">
        <f ca="1">(N2260-Assumptions!$C$22)/Assumptions!$C$25</f>
        <v>66.982112652661101</v>
      </c>
      <c r="P2260" s="11"/>
      <c r="Q2260" s="11"/>
      <c r="R2260" s="11"/>
      <c r="S2260" s="11"/>
      <c r="T2260" s="11"/>
    </row>
    <row r="2261" spans="1:20" ht="15.75" customHeight="1" x14ac:dyDescent="0.2">
      <c r="A2261" s="317"/>
      <c r="B2261" s="264"/>
      <c r="C2261" s="264"/>
      <c r="D2261" s="264"/>
      <c r="E2261" s="264"/>
      <c r="F2261" s="264"/>
      <c r="G2261" s="264"/>
      <c r="H2261" s="264"/>
      <c r="I2261" s="286">
        <f t="shared" ca="1" si="2073"/>
        <v>0.12403809540423913</v>
      </c>
      <c r="J2261" s="286">
        <f t="shared" ca="1" si="2074"/>
        <v>3.5536848602883295E-2</v>
      </c>
      <c r="K2261" s="264">
        <f t="shared" ref="K2261:M2261" ca="1" si="2295">RAND()</f>
        <v>0.36969440608644255</v>
      </c>
      <c r="L2261" s="264">
        <f t="shared" ca="1" si="2295"/>
        <v>0.31793300200100416</v>
      </c>
      <c r="M2261" s="264">
        <f t="shared" ca="1" si="2295"/>
        <v>0.55713823804997509</v>
      </c>
      <c r="N2261" s="287">
        <f t="shared" ca="1" si="2076"/>
        <v>1261232.7341308009</v>
      </c>
      <c r="O2261" s="288">
        <f ca="1">(N2261-Assumptions!$C$22)/Assumptions!$C$25</f>
        <v>93.132368218716493</v>
      </c>
      <c r="P2261" s="11"/>
      <c r="Q2261" s="11"/>
      <c r="R2261" s="11"/>
      <c r="S2261" s="11"/>
      <c r="T2261" s="11"/>
    </row>
    <row r="2262" spans="1:20" ht="15.75" customHeight="1" x14ac:dyDescent="0.2">
      <c r="A2262" s="289"/>
      <c r="B2262" s="270"/>
      <c r="C2262" s="270"/>
      <c r="D2262" s="270"/>
      <c r="E2262" s="270"/>
      <c r="F2262" s="270"/>
      <c r="G2262" s="270"/>
      <c r="H2262" s="270"/>
      <c r="I2262" s="290">
        <f t="shared" ca="1" si="2073"/>
        <v>6.3796745852084169E-2</v>
      </c>
      <c r="J2262" s="290">
        <f t="shared" ca="1" si="2074"/>
        <v>0.02</v>
      </c>
      <c r="K2262" s="270">
        <f t="shared" ref="K2262:M2262" ca="1" si="2296">RAND()</f>
        <v>0.32498466099428935</v>
      </c>
      <c r="L2262" s="270">
        <f t="shared" ca="1" si="2296"/>
        <v>0.45551304018246974</v>
      </c>
      <c r="M2262" s="270">
        <f t="shared" ca="1" si="2296"/>
        <v>0.38693660617040004</v>
      </c>
      <c r="N2262" s="291">
        <f t="shared" ca="1" si="2076"/>
        <v>2548606.4616361693</v>
      </c>
      <c r="O2262" s="292">
        <f ca="1">(N2262-Assumptions!$C$22)/Assumptions!$C$25</f>
        <v>189.2050344504604</v>
      </c>
      <c r="P2262" s="11"/>
      <c r="Q2262" s="11"/>
      <c r="R2262" s="11"/>
      <c r="S2262" s="11"/>
      <c r="T2262" s="11"/>
    </row>
    <row r="2263" spans="1:20" ht="15.75" customHeight="1" x14ac:dyDescent="0.2">
      <c r="A2263" s="317"/>
      <c r="B2263" s="264"/>
      <c r="C2263" s="264"/>
      <c r="D2263" s="264"/>
      <c r="E2263" s="264"/>
      <c r="F2263" s="264"/>
      <c r="G2263" s="264"/>
      <c r="H2263" s="264"/>
      <c r="I2263" s="286">
        <f t="shared" ca="1" si="2073"/>
        <v>8.5338220723986322E-2</v>
      </c>
      <c r="J2263" s="286">
        <f t="shared" ca="1" si="2074"/>
        <v>4.1014951455084485E-2</v>
      </c>
      <c r="K2263" s="264">
        <f t="shared" ref="K2263:M2263" ca="1" si="2297">RAND()</f>
        <v>3.619497995882559E-2</v>
      </c>
      <c r="L2263" s="264">
        <f t="shared" ca="1" si="2297"/>
        <v>0.24218630254755968</v>
      </c>
      <c r="M2263" s="264">
        <f t="shared" ca="1" si="2297"/>
        <v>0.48224506503752107</v>
      </c>
      <c r="N2263" s="287">
        <f t="shared" ca="1" si="2076"/>
        <v>368233.55506184528</v>
      </c>
      <c r="O2263" s="288">
        <f ca="1">(N2263-Assumptions!$C$22)/Assumptions!$C$25</f>
        <v>26.490638437451139</v>
      </c>
      <c r="P2263" s="11"/>
      <c r="Q2263" s="11"/>
      <c r="R2263" s="11"/>
      <c r="S2263" s="11"/>
      <c r="T2263" s="11"/>
    </row>
    <row r="2264" spans="1:20" ht="15.75" customHeight="1" x14ac:dyDescent="0.2">
      <c r="A2264" s="289"/>
      <c r="B2264" s="270"/>
      <c r="C2264" s="270"/>
      <c r="D2264" s="270"/>
      <c r="E2264" s="270"/>
      <c r="F2264" s="270"/>
      <c r="G2264" s="270"/>
      <c r="H2264" s="270"/>
      <c r="I2264" s="290">
        <f t="shared" ca="1" si="2073"/>
        <v>9.2849383009075442E-2</v>
      </c>
      <c r="J2264" s="290">
        <f t="shared" ca="1" si="2074"/>
        <v>3.4589599115748625E-2</v>
      </c>
      <c r="K2264" s="270">
        <f t="shared" ref="K2264:M2264" ca="1" si="2298">RAND()</f>
        <v>0.28555795951525953</v>
      </c>
      <c r="L2264" s="270">
        <f t="shared" ca="1" si="2298"/>
        <v>0.47412339959502303</v>
      </c>
      <c r="M2264" s="270">
        <f t="shared" ca="1" si="2298"/>
        <v>6.4492794180364355E-2</v>
      </c>
      <c r="N2264" s="291">
        <f t="shared" ca="1" si="2076"/>
        <v>1915912.8650671847</v>
      </c>
      <c r="O2264" s="292">
        <f ca="1">(N2264-Assumptions!$C$22)/Assumptions!$C$25</f>
        <v>141.98909440799886</v>
      </c>
      <c r="P2264" s="11"/>
      <c r="Q2264" s="11"/>
      <c r="R2264" s="11"/>
      <c r="S2264" s="11"/>
      <c r="T2264" s="11"/>
    </row>
    <row r="2265" spans="1:20" ht="15.75" customHeight="1" x14ac:dyDescent="0.2">
      <c r="A2265" s="317"/>
      <c r="B2265" s="264"/>
      <c r="C2265" s="264"/>
      <c r="D2265" s="264"/>
      <c r="E2265" s="264"/>
      <c r="F2265" s="264"/>
      <c r="G2265" s="264"/>
      <c r="H2265" s="264"/>
      <c r="I2265" s="286">
        <f t="shared" ca="1" si="2073"/>
        <v>0.11488408308064113</v>
      </c>
      <c r="J2265" s="286">
        <f t="shared" ca="1" si="2074"/>
        <v>3.9335445421831441E-2</v>
      </c>
      <c r="K2265" s="264">
        <f t="shared" ref="K2265:M2265" ca="1" si="2299">RAND()</f>
        <v>7.0210752670722965E-3</v>
      </c>
      <c r="L2265" s="264">
        <f t="shared" ca="1" si="2299"/>
        <v>9.326088428695245E-2</v>
      </c>
      <c r="M2265" s="264">
        <f t="shared" ca="1" si="2299"/>
        <v>0.65640759130459492</v>
      </c>
      <c r="N2265" s="287">
        <f t="shared" ca="1" si="2076"/>
        <v>232184.03842939358</v>
      </c>
      <c r="O2265" s="288">
        <f ca="1">(N2265-Assumptions!$C$22)/Assumptions!$C$25</f>
        <v>16.337689435029372</v>
      </c>
      <c r="P2265" s="11"/>
      <c r="Q2265" s="11"/>
      <c r="R2265" s="11"/>
      <c r="S2265" s="11"/>
      <c r="T2265" s="11"/>
    </row>
    <row r="2266" spans="1:20" ht="15.75" customHeight="1" x14ac:dyDescent="0.2">
      <c r="A2266" s="289"/>
      <c r="B2266" s="270"/>
      <c r="C2266" s="270"/>
      <c r="D2266" s="270"/>
      <c r="E2266" s="270"/>
      <c r="F2266" s="270"/>
      <c r="G2266" s="270"/>
      <c r="H2266" s="270"/>
      <c r="I2266" s="290">
        <f t="shared" ca="1" si="2073"/>
        <v>7.2682924998897017E-2</v>
      </c>
      <c r="J2266" s="290">
        <f t="shared" ca="1" si="2074"/>
        <v>4.9651506459163761E-2</v>
      </c>
      <c r="K2266" s="270">
        <f t="shared" ref="K2266:M2266" ca="1" si="2300">RAND()</f>
        <v>0.69123125228103122</v>
      </c>
      <c r="L2266" s="270">
        <f t="shared" ca="1" si="2300"/>
        <v>2.5849214640530582E-2</v>
      </c>
      <c r="M2266" s="270">
        <f t="shared" ca="1" si="2300"/>
        <v>0.82344005739202109</v>
      </c>
      <c r="N2266" s="291">
        <f t="shared" ca="1" si="2076"/>
        <v>3612551.5821495499</v>
      </c>
      <c r="O2266" s="292">
        <f ca="1">(N2266-Assumptions!$C$22)/Assumptions!$C$25</f>
        <v>268.60392404101117</v>
      </c>
      <c r="P2266" s="11"/>
      <c r="Q2266" s="11"/>
      <c r="R2266" s="11"/>
      <c r="S2266" s="11"/>
      <c r="T2266" s="11"/>
    </row>
    <row r="2267" spans="1:20" ht="15.75" customHeight="1" x14ac:dyDescent="0.2">
      <c r="A2267" s="317"/>
      <c r="B2267" s="264"/>
      <c r="C2267" s="264"/>
      <c r="D2267" s="264"/>
      <c r="E2267" s="264"/>
      <c r="F2267" s="264"/>
      <c r="G2267" s="264"/>
      <c r="H2267" s="264"/>
      <c r="I2267" s="286">
        <f t="shared" ca="1" si="2073"/>
        <v>7.6053629303937248E-2</v>
      </c>
      <c r="J2267" s="286">
        <f t="shared" ca="1" si="2074"/>
        <v>3.222469786961267E-2</v>
      </c>
      <c r="K2267" s="264">
        <f t="shared" ref="K2267:M2267" ca="1" si="2301">RAND()</f>
        <v>0.57437657693190092</v>
      </c>
      <c r="L2267" s="264">
        <f t="shared" ca="1" si="2301"/>
        <v>0.41861127173045432</v>
      </c>
      <c r="M2267" s="264">
        <f t="shared" ca="1" si="2301"/>
        <v>0.12301475137005025</v>
      </c>
      <c r="N2267" s="287">
        <f t="shared" ca="1" si="2076"/>
        <v>2546734.903736284</v>
      </c>
      <c r="O2267" s="288">
        <f ca="1">(N2267-Assumptions!$C$22)/Assumptions!$C$25</f>
        <v>189.06536595046896</v>
      </c>
      <c r="P2267" s="11"/>
      <c r="Q2267" s="11"/>
      <c r="R2267" s="11"/>
      <c r="S2267" s="11"/>
      <c r="T2267" s="11"/>
    </row>
    <row r="2268" spans="1:20" ht="15.75" customHeight="1" x14ac:dyDescent="0.2">
      <c r="A2268" s="289"/>
      <c r="B2268" s="270"/>
      <c r="C2268" s="270"/>
      <c r="D2268" s="270"/>
      <c r="E2268" s="270"/>
      <c r="F2268" s="270"/>
      <c r="G2268" s="270"/>
      <c r="H2268" s="270"/>
      <c r="I2268" s="290">
        <f t="shared" ca="1" si="2073"/>
        <v>6.9186499081229591E-2</v>
      </c>
      <c r="J2268" s="290">
        <f t="shared" ca="1" si="2074"/>
        <v>2.9141571888080003E-2</v>
      </c>
      <c r="K2268" s="270">
        <f t="shared" ref="K2268:M2268" ca="1" si="2302">RAND()</f>
        <v>0.72640770722265613</v>
      </c>
      <c r="L2268" s="270">
        <f t="shared" ca="1" si="2302"/>
        <v>0.91698293176379631</v>
      </c>
      <c r="M2268" s="270">
        <f t="shared" ca="1" si="2302"/>
        <v>0.81018272530977709</v>
      </c>
      <c r="N2268" s="291">
        <f t="shared" ca="1" si="2076"/>
        <v>3557120.1723866817</v>
      </c>
      <c r="O2268" s="292">
        <f ca="1">(N2268-Assumptions!$C$22)/Assumptions!$C$25</f>
        <v>264.4672516706479</v>
      </c>
      <c r="P2268" s="11"/>
      <c r="Q2268" s="11"/>
      <c r="R2268" s="11"/>
      <c r="S2268" s="11"/>
      <c r="T2268" s="11"/>
    </row>
    <row r="2269" spans="1:20" ht="15.75" customHeight="1" x14ac:dyDescent="0.2">
      <c r="A2269" s="317"/>
      <c r="B2269" s="264"/>
      <c r="C2269" s="264"/>
      <c r="D2269" s="264"/>
      <c r="E2269" s="264"/>
      <c r="F2269" s="264"/>
      <c r="G2269" s="264"/>
      <c r="H2269" s="264"/>
      <c r="I2269" s="286">
        <f t="shared" ca="1" si="2073"/>
        <v>9.4211676579393694E-2</v>
      </c>
      <c r="J2269" s="286">
        <f t="shared" ca="1" si="2074"/>
        <v>5.2022739313669394E-2</v>
      </c>
      <c r="K2269" s="264">
        <f t="shared" ref="K2269:M2269" ca="1" si="2303">RAND()</f>
        <v>0.2818401973456186</v>
      </c>
      <c r="L2269" s="264">
        <f t="shared" ca="1" si="2303"/>
        <v>0.80875092801482362</v>
      </c>
      <c r="M2269" s="264">
        <f t="shared" ca="1" si="2303"/>
        <v>0.10716654726162611</v>
      </c>
      <c r="N2269" s="287">
        <f t="shared" ca="1" si="2076"/>
        <v>3347435.4818753358</v>
      </c>
      <c r="O2269" s="288">
        <f ca="1">(N2269-Assumptions!$C$22)/Assumptions!$C$25</f>
        <v>248.81914043845791</v>
      </c>
      <c r="P2269" s="11"/>
      <c r="Q2269" s="11"/>
      <c r="R2269" s="11"/>
      <c r="S2269" s="11"/>
      <c r="T2269" s="11"/>
    </row>
    <row r="2270" spans="1:20" ht="15.75" customHeight="1" x14ac:dyDescent="0.2">
      <c r="A2270" s="289"/>
      <c r="B2270" s="270"/>
      <c r="C2270" s="270"/>
      <c r="D2270" s="270"/>
      <c r="E2270" s="270"/>
      <c r="F2270" s="270"/>
      <c r="G2270" s="270"/>
      <c r="H2270" s="270"/>
      <c r="I2270" s="290">
        <f t="shared" ca="1" si="2073"/>
        <v>7.1030551875513132E-2</v>
      </c>
      <c r="J2270" s="290">
        <f t="shared" ca="1" si="2074"/>
        <v>3.3827255709823922E-2</v>
      </c>
      <c r="K2270" s="270">
        <f t="shared" ref="K2270:M2270" ca="1" si="2304">RAND()</f>
        <v>0.41581529972798925</v>
      </c>
      <c r="L2270" s="270">
        <f t="shared" ca="1" si="2304"/>
        <v>0.29593721035569631</v>
      </c>
      <c r="M2270" s="270">
        <f t="shared" ca="1" si="2304"/>
        <v>0.99993403367231548</v>
      </c>
      <c r="N2270" s="291">
        <f t="shared" ca="1" si="2076"/>
        <v>2495237.6762408637</v>
      </c>
      <c r="O2270" s="292">
        <f ca="1">(N2270-Assumptions!$C$22)/Assumptions!$C$25</f>
        <v>185.22228927170625</v>
      </c>
      <c r="P2270" s="11"/>
      <c r="Q2270" s="11"/>
      <c r="R2270" s="11"/>
      <c r="S2270" s="11"/>
      <c r="T2270" s="11"/>
    </row>
    <row r="2271" spans="1:20" ht="15.75" customHeight="1" x14ac:dyDescent="0.2">
      <c r="A2271" s="317"/>
      <c r="B2271" s="264"/>
      <c r="C2271" s="264"/>
      <c r="D2271" s="264"/>
      <c r="E2271" s="264"/>
      <c r="F2271" s="264"/>
      <c r="G2271" s="264"/>
      <c r="H2271" s="264"/>
      <c r="I2271" s="286">
        <f t="shared" ca="1" si="2073"/>
        <v>0.10544500653773424</v>
      </c>
      <c r="J2271" s="286">
        <f t="shared" ca="1" si="2074"/>
        <v>5.2146674773653659E-2</v>
      </c>
      <c r="K2271" s="264">
        <f t="shared" ref="K2271:M2271" ca="1" si="2305">RAND()</f>
        <v>0.81434890853177055</v>
      </c>
      <c r="L2271" s="264">
        <f t="shared" ca="1" si="2305"/>
        <v>0.85859150255051186</v>
      </c>
      <c r="M2271" s="264">
        <f t="shared" ca="1" si="2305"/>
        <v>0.58045178908246975</v>
      </c>
      <c r="N2271" s="287">
        <f t="shared" ca="1" si="2076"/>
        <v>4604753.417281081</v>
      </c>
      <c r="O2271" s="288">
        <f ca="1">(N2271-Assumptions!$C$22)/Assumptions!$C$25</f>
        <v>342.6488371105284</v>
      </c>
      <c r="P2271" s="11"/>
      <c r="Q2271" s="11"/>
      <c r="R2271" s="11"/>
      <c r="S2271" s="11"/>
      <c r="T2271" s="11"/>
    </row>
    <row r="2272" spans="1:20" ht="15.75" customHeight="1" x14ac:dyDescent="0.2">
      <c r="A2272" s="289"/>
      <c r="B2272" s="270"/>
      <c r="C2272" s="270"/>
      <c r="D2272" s="270"/>
      <c r="E2272" s="270"/>
      <c r="F2272" s="270"/>
      <c r="G2272" s="270"/>
      <c r="H2272" s="270"/>
      <c r="I2272" s="290">
        <f t="shared" ca="1" si="2073"/>
        <v>7.8649660649667219E-2</v>
      </c>
      <c r="J2272" s="290">
        <f t="shared" ca="1" si="2074"/>
        <v>4.3694102624394895E-2</v>
      </c>
      <c r="K2272" s="270">
        <f t="shared" ref="K2272:M2272" ca="1" si="2306">RAND()</f>
        <v>0.98931897980825179</v>
      </c>
      <c r="L2272" s="270">
        <f t="shared" ca="1" si="2306"/>
        <v>0.38441014995323364</v>
      </c>
      <c r="M2272" s="270">
        <f t="shared" ca="1" si="2306"/>
        <v>0.8736191298695658</v>
      </c>
      <c r="N2272" s="291">
        <f t="shared" ca="1" si="2076"/>
        <v>6209069.0091425255</v>
      </c>
      <c r="O2272" s="292">
        <f ca="1">(N2272-Assumptions!$C$22)/Assumptions!$C$25</f>
        <v>462.37388127929296</v>
      </c>
      <c r="P2272" s="11"/>
      <c r="Q2272" s="11"/>
      <c r="R2272" s="11"/>
      <c r="S2272" s="11"/>
      <c r="T2272" s="11"/>
    </row>
    <row r="2273" spans="1:20" ht="15.75" customHeight="1" x14ac:dyDescent="0.2">
      <c r="A2273" s="317"/>
      <c r="B2273" s="264"/>
      <c r="C2273" s="264"/>
      <c r="D2273" s="264"/>
      <c r="E2273" s="264"/>
      <c r="F2273" s="264"/>
      <c r="G2273" s="264"/>
      <c r="H2273" s="264"/>
      <c r="I2273" s="286">
        <f t="shared" ca="1" si="2073"/>
        <v>0.12120775112414056</v>
      </c>
      <c r="J2273" s="286">
        <f t="shared" ca="1" si="2074"/>
        <v>4.480102239947982E-2</v>
      </c>
      <c r="K2273" s="264">
        <f t="shared" ref="K2273:M2273" ca="1" si="2307">RAND()</f>
        <v>0.31616968106897148</v>
      </c>
      <c r="L2273" s="264">
        <f t="shared" ca="1" si="2307"/>
        <v>0.54381953468643662</v>
      </c>
      <c r="M2273" s="264">
        <f t="shared" ca="1" si="2307"/>
        <v>0.91734871719909339</v>
      </c>
      <c r="N2273" s="287">
        <f t="shared" ca="1" si="2076"/>
        <v>1509786.1261252088</v>
      </c>
      <c r="O2273" s="288">
        <f ca="1">(N2273-Assumptions!$C$22)/Assumptions!$C$25</f>
        <v>111.6811288153141</v>
      </c>
      <c r="P2273" s="11"/>
      <c r="Q2273" s="11"/>
      <c r="R2273" s="11"/>
      <c r="S2273" s="11"/>
      <c r="T2273" s="11"/>
    </row>
    <row r="2274" spans="1:20" ht="15.75" customHeight="1" x14ac:dyDescent="0.2">
      <c r="A2274" s="289"/>
      <c r="B2274" s="270"/>
      <c r="C2274" s="270"/>
      <c r="D2274" s="270"/>
      <c r="E2274" s="270"/>
      <c r="F2274" s="270"/>
      <c r="G2274" s="270"/>
      <c r="H2274" s="270"/>
      <c r="I2274" s="290">
        <f t="shared" ca="1" si="2073"/>
        <v>8.5519383947195174E-2</v>
      </c>
      <c r="J2274" s="290">
        <f t="shared" ca="1" si="2074"/>
        <v>4.5505935459206476E-2</v>
      </c>
      <c r="K2274" s="270">
        <f t="shared" ref="K2274:M2274" ca="1" si="2308">RAND()</f>
        <v>0.98453540341759915</v>
      </c>
      <c r="L2274" s="270">
        <f t="shared" ca="1" si="2308"/>
        <v>0.61572812525988763</v>
      </c>
      <c r="M2274" s="270">
        <f t="shared" ca="1" si="2308"/>
        <v>0.9855013017601465</v>
      </c>
      <c r="N2274" s="291">
        <f t="shared" ca="1" si="2076"/>
        <v>5487123.880790865</v>
      </c>
      <c r="O2274" s="292">
        <f ca="1">(N2274-Assumptions!$C$22)/Assumptions!$C$25</f>
        <v>408.49737916349738</v>
      </c>
      <c r="P2274" s="11"/>
      <c r="Q2274" s="11"/>
      <c r="R2274" s="11"/>
      <c r="S2274" s="11"/>
      <c r="T2274" s="11"/>
    </row>
    <row r="2275" spans="1:20" ht="15.75" customHeight="1" x14ac:dyDescent="0.2">
      <c r="A2275" s="317"/>
      <c r="B2275" s="264"/>
      <c r="C2275" s="264"/>
      <c r="D2275" s="264"/>
      <c r="E2275" s="264"/>
      <c r="F2275" s="264"/>
      <c r="G2275" s="264"/>
      <c r="H2275" s="264"/>
      <c r="I2275" s="286">
        <f t="shared" ca="1" si="2073"/>
        <v>8.399156848385593E-2</v>
      </c>
      <c r="J2275" s="286">
        <f t="shared" ca="1" si="2074"/>
        <v>3.0707108935921802E-2</v>
      </c>
      <c r="K2275" s="264">
        <f t="shared" ref="K2275:M2275" ca="1" si="2309">RAND()</f>
        <v>0.59095214522668393</v>
      </c>
      <c r="L2275" s="264">
        <f t="shared" ca="1" si="2309"/>
        <v>0.17840489282007854</v>
      </c>
      <c r="M2275" s="264">
        <f t="shared" ca="1" si="2309"/>
        <v>0.36752559377745109</v>
      </c>
      <c r="N2275" s="287">
        <f t="shared" ca="1" si="2076"/>
        <v>1672043.1723433468</v>
      </c>
      <c r="O2275" s="288">
        <f ca="1">(N2275-Assumptions!$C$22)/Assumptions!$C$25</f>
        <v>123.78986360771245</v>
      </c>
      <c r="P2275" s="11"/>
      <c r="Q2275" s="11"/>
      <c r="R2275" s="11"/>
      <c r="S2275" s="11"/>
      <c r="T2275" s="11"/>
    </row>
    <row r="2276" spans="1:20" ht="15.75" customHeight="1" x14ac:dyDescent="0.2">
      <c r="A2276" s="289"/>
      <c r="B2276" s="270"/>
      <c r="C2276" s="270"/>
      <c r="D2276" s="270"/>
      <c r="E2276" s="270"/>
      <c r="F2276" s="270"/>
      <c r="G2276" s="270"/>
      <c r="H2276" s="270"/>
      <c r="I2276" s="290">
        <f t="shared" ca="1" si="2073"/>
        <v>9.4979495193840149E-2</v>
      </c>
      <c r="J2276" s="290">
        <f t="shared" ca="1" si="2074"/>
        <v>4.9136024234003373E-2</v>
      </c>
      <c r="K2276" s="270">
        <f t="shared" ref="K2276:M2276" ca="1" si="2310">RAND()</f>
        <v>0.73307156610873525</v>
      </c>
      <c r="L2276" s="270">
        <f t="shared" ca="1" si="2310"/>
        <v>0.45936214979469059</v>
      </c>
      <c r="M2276" s="270">
        <f t="shared" ca="1" si="2310"/>
        <v>0.61983649330942847</v>
      </c>
      <c r="N2276" s="291">
        <f t="shared" ca="1" si="2076"/>
        <v>2461431.0367277395</v>
      </c>
      <c r="O2276" s="292">
        <f ca="1">(N2276-Assumptions!$C$22)/Assumptions!$C$25</f>
        <v>182.6994057259507</v>
      </c>
      <c r="P2276" s="11"/>
      <c r="Q2276" s="11"/>
      <c r="R2276" s="11"/>
      <c r="S2276" s="11"/>
      <c r="T2276" s="11"/>
    </row>
    <row r="2277" spans="1:20" ht="15.75" customHeight="1" x14ac:dyDescent="0.2">
      <c r="A2277" s="317"/>
      <c r="B2277" s="264"/>
      <c r="C2277" s="264"/>
      <c r="D2277" s="264"/>
      <c r="E2277" s="264"/>
      <c r="F2277" s="264"/>
      <c r="G2277" s="264"/>
      <c r="H2277" s="264"/>
      <c r="I2277" s="286">
        <f t="shared" ca="1" si="2073"/>
        <v>9.5074322233148656E-2</v>
      </c>
      <c r="J2277" s="286">
        <f t="shared" ca="1" si="2074"/>
        <v>3.5585954681710795E-2</v>
      </c>
      <c r="K2277" s="264">
        <f t="shared" ref="K2277:M2277" ca="1" si="2311">RAND()</f>
        <v>0.65553784255272574</v>
      </c>
      <c r="L2277" s="264">
        <f t="shared" ca="1" si="2311"/>
        <v>0.69554376165167864</v>
      </c>
      <c r="M2277" s="264">
        <f t="shared" ca="1" si="2311"/>
        <v>0.50005077327540692</v>
      </c>
      <c r="N2277" s="287">
        <f t="shared" ca="1" si="2076"/>
        <v>1876344.4698788156</v>
      </c>
      <c r="O2277" s="288">
        <f ca="1">(N2277-Assumptions!$C$22)/Assumptions!$C$25</f>
        <v>139.03622909543401</v>
      </c>
      <c r="P2277" s="11"/>
      <c r="Q2277" s="11"/>
      <c r="R2277" s="11"/>
      <c r="S2277" s="11"/>
      <c r="T2277" s="11"/>
    </row>
    <row r="2278" spans="1:20" ht="15.75" customHeight="1" x14ac:dyDescent="0.2">
      <c r="A2278" s="289"/>
      <c r="B2278" s="270"/>
      <c r="C2278" s="270"/>
      <c r="D2278" s="270"/>
      <c r="E2278" s="270"/>
      <c r="F2278" s="270"/>
      <c r="G2278" s="270"/>
      <c r="H2278" s="270"/>
      <c r="I2278" s="290">
        <f t="shared" ca="1" si="2073"/>
        <v>6.8452350786754962E-2</v>
      </c>
      <c r="J2278" s="290">
        <f t="shared" ca="1" si="2074"/>
        <v>4.4556799464992539E-2</v>
      </c>
      <c r="K2278" s="270">
        <f t="shared" ref="K2278:M2278" ca="1" si="2312">RAND()</f>
        <v>0.854606279498904</v>
      </c>
      <c r="L2278" s="270">
        <f t="shared" ca="1" si="2312"/>
        <v>0.59866697391374435</v>
      </c>
      <c r="M2278" s="270">
        <f t="shared" ca="1" si="2312"/>
        <v>0.96341620803694139</v>
      </c>
      <c r="N2278" s="291">
        <f t="shared" ca="1" si="2076"/>
        <v>8782349.9500495158</v>
      </c>
      <c r="O2278" s="292">
        <f ca="1">(N2278-Assumptions!$C$22)/Assumptions!$C$25</f>
        <v>654.40977239175493</v>
      </c>
      <c r="P2278" s="11"/>
      <c r="Q2278" s="11"/>
      <c r="R2278" s="11"/>
      <c r="S2278" s="11"/>
      <c r="T2278" s="11"/>
    </row>
    <row r="2279" spans="1:20" ht="15.75" customHeight="1" x14ac:dyDescent="0.2">
      <c r="A2279" s="317"/>
      <c r="B2279" s="264"/>
      <c r="C2279" s="264"/>
      <c r="D2279" s="264"/>
      <c r="E2279" s="264"/>
      <c r="F2279" s="264"/>
      <c r="G2279" s="264"/>
      <c r="H2279" s="264"/>
      <c r="I2279" s="286">
        <f t="shared" ca="1" si="2073"/>
        <v>8.3461608288305289E-2</v>
      </c>
      <c r="J2279" s="286">
        <f t="shared" ca="1" si="2074"/>
        <v>0.02</v>
      </c>
      <c r="K2279" s="264">
        <f t="shared" ref="K2279:M2279" ca="1" si="2313">RAND()</f>
        <v>0.56269474617579629</v>
      </c>
      <c r="L2279" s="264">
        <f t="shared" ca="1" si="2313"/>
        <v>0.10877682741379646</v>
      </c>
      <c r="M2279" s="264">
        <f t="shared" ca="1" si="2313"/>
        <v>0.41211223414159193</v>
      </c>
      <c r="N2279" s="287">
        <f t="shared" ca="1" si="2076"/>
        <v>1403902.5984714408</v>
      </c>
      <c r="O2279" s="288">
        <f ca="1">(N2279-Assumptions!$C$22)/Assumptions!$C$25</f>
        <v>103.77937302025678</v>
      </c>
      <c r="P2279" s="11"/>
      <c r="Q2279" s="11"/>
      <c r="R2279" s="11"/>
      <c r="S2279" s="11"/>
      <c r="T2279" s="11"/>
    </row>
    <row r="2280" spans="1:20" ht="15.75" customHeight="1" x14ac:dyDescent="0.2">
      <c r="A2280" s="289"/>
      <c r="B2280" s="270"/>
      <c r="C2280" s="270"/>
      <c r="D2280" s="270"/>
      <c r="E2280" s="270"/>
      <c r="F2280" s="270"/>
      <c r="G2280" s="270"/>
      <c r="H2280" s="270"/>
      <c r="I2280" s="290">
        <f t="shared" ca="1" si="2073"/>
        <v>9.1204330949034115E-2</v>
      </c>
      <c r="J2280" s="290">
        <f t="shared" ca="1" si="2074"/>
        <v>4.8252787398476479E-2</v>
      </c>
      <c r="K2280" s="270">
        <f t="shared" ref="K2280:M2280" ca="1" si="2314">RAND()</f>
        <v>0.43753532375946658</v>
      </c>
      <c r="L2280" s="270">
        <f t="shared" ca="1" si="2314"/>
        <v>0.8500838040572688</v>
      </c>
      <c r="M2280" s="270">
        <f t="shared" ca="1" si="2314"/>
        <v>0.39899994784966741</v>
      </c>
      <c r="N2280" s="291">
        <f t="shared" ca="1" si="2076"/>
        <v>3288001.6379309986</v>
      </c>
      <c r="O2280" s="292">
        <f ca="1">(N2280-Assumptions!$C$22)/Assumptions!$C$25</f>
        <v>244.38377895007451</v>
      </c>
      <c r="P2280" s="11"/>
      <c r="Q2280" s="11"/>
      <c r="R2280" s="11"/>
      <c r="S2280" s="11"/>
      <c r="T2280" s="11"/>
    </row>
    <row r="2281" spans="1:20" ht="15.75" customHeight="1" x14ac:dyDescent="0.2">
      <c r="A2281" s="317"/>
      <c r="B2281" s="264"/>
      <c r="C2281" s="264"/>
      <c r="D2281" s="264"/>
      <c r="E2281" s="264"/>
      <c r="F2281" s="264"/>
      <c r="G2281" s="264"/>
      <c r="H2281" s="264"/>
      <c r="I2281" s="286">
        <f t="shared" ca="1" si="2073"/>
        <v>9.6391317115714706E-2</v>
      </c>
      <c r="J2281" s="286">
        <f t="shared" ca="1" si="2074"/>
        <v>5.2143452717579405E-2</v>
      </c>
      <c r="K2281" s="264">
        <f t="shared" ref="K2281:M2281" ca="1" si="2315">RAND()</f>
        <v>0.29606119498218775</v>
      </c>
      <c r="L2281" s="264">
        <f t="shared" ca="1" si="2315"/>
        <v>0.68435552099139207</v>
      </c>
      <c r="M2281" s="264">
        <f t="shared" ca="1" si="2315"/>
        <v>0.68277231806354821</v>
      </c>
      <c r="N2281" s="287">
        <f t="shared" ca="1" si="2076"/>
        <v>2550191.8292948031</v>
      </c>
      <c r="O2281" s="288">
        <f ca="1">(N2281-Assumptions!$C$22)/Assumptions!$C$25</f>
        <v>189.32334546976142</v>
      </c>
      <c r="P2281" s="11"/>
      <c r="Q2281" s="11"/>
      <c r="R2281" s="11"/>
      <c r="S2281" s="11"/>
      <c r="T2281" s="11"/>
    </row>
    <row r="2282" spans="1:20" ht="15.75" customHeight="1" x14ac:dyDescent="0.2">
      <c r="A2282" s="289"/>
      <c r="B2282" s="270"/>
      <c r="C2282" s="270"/>
      <c r="D2282" s="270"/>
      <c r="E2282" s="270"/>
      <c r="F2282" s="270"/>
      <c r="G2282" s="270"/>
      <c r="H2282" s="270"/>
      <c r="I2282" s="290">
        <f t="shared" ca="1" si="2073"/>
        <v>0.10328153035703351</v>
      </c>
      <c r="J2282" s="290">
        <f t="shared" ca="1" si="2074"/>
        <v>4.7031416492520427E-2</v>
      </c>
      <c r="K2282" s="270">
        <f t="shared" ref="K2282:M2282" ca="1" si="2316">RAND()</f>
        <v>0.33643797547033605</v>
      </c>
      <c r="L2282" s="270">
        <f t="shared" ca="1" si="2316"/>
        <v>0.60435429072052504</v>
      </c>
      <c r="M2282" s="270">
        <f t="shared" ca="1" si="2316"/>
        <v>0.83528697951096498</v>
      </c>
      <c r="N2282" s="291">
        <f t="shared" ca="1" si="2076"/>
        <v>2006050.0237148423</v>
      </c>
      <c r="O2282" s="292">
        <f ca="1">(N2282-Assumptions!$C$22)/Assumptions!$C$25</f>
        <v>148.71574803842105</v>
      </c>
      <c r="P2282" s="11"/>
      <c r="Q2282" s="11"/>
      <c r="R2282" s="11"/>
      <c r="S2282" s="11"/>
      <c r="T2282" s="11"/>
    </row>
    <row r="2283" spans="1:20" ht="15.75" customHeight="1" x14ac:dyDescent="0.2">
      <c r="A2283" s="317"/>
      <c r="B2283" s="264"/>
      <c r="C2283" s="264"/>
      <c r="D2283" s="264"/>
      <c r="E2283" s="264"/>
      <c r="F2283" s="264"/>
      <c r="G2283" s="264"/>
      <c r="H2283" s="264"/>
      <c r="I2283" s="286">
        <f t="shared" ca="1" si="2073"/>
        <v>8.0106370702269503E-2</v>
      </c>
      <c r="J2283" s="286">
        <f t="shared" ca="1" si="2074"/>
        <v>2.3124583924440497E-2</v>
      </c>
      <c r="K2283" s="264">
        <f t="shared" ref="K2283:M2283" ca="1" si="2317">RAND()</f>
        <v>0.31332949336038873</v>
      </c>
      <c r="L2283" s="264">
        <f t="shared" ca="1" si="2317"/>
        <v>0.99106759500047237</v>
      </c>
      <c r="M2283" s="264">
        <f t="shared" ca="1" si="2317"/>
        <v>0.1934653553656247</v>
      </c>
      <c r="N2283" s="287">
        <f t="shared" ca="1" si="2076"/>
        <v>2478419.0446068491</v>
      </c>
      <c r="O2283" s="288">
        <f ca="1">(N2283-Assumptions!$C$22)/Assumptions!$C$25</f>
        <v>183.96716750797381</v>
      </c>
      <c r="P2283" s="11"/>
      <c r="Q2283" s="11"/>
      <c r="R2283" s="11"/>
      <c r="S2283" s="11"/>
      <c r="T2283" s="11"/>
    </row>
    <row r="2284" spans="1:20" ht="15.75" customHeight="1" x14ac:dyDescent="0.2">
      <c r="A2284" s="289"/>
      <c r="B2284" s="270"/>
      <c r="C2284" s="270"/>
      <c r="D2284" s="270"/>
      <c r="E2284" s="270"/>
      <c r="F2284" s="270"/>
      <c r="G2284" s="270"/>
      <c r="H2284" s="270"/>
      <c r="I2284" s="290">
        <f t="shared" ca="1" si="2073"/>
        <v>9.5255424236614622E-2</v>
      </c>
      <c r="J2284" s="290">
        <f t="shared" ca="1" si="2074"/>
        <v>3.415024485105559E-2</v>
      </c>
      <c r="K2284" s="270">
        <f t="shared" ref="K2284:M2284" ca="1" si="2318">RAND()</f>
        <v>0.72628269647700627</v>
      </c>
      <c r="L2284" s="270">
        <f t="shared" ca="1" si="2318"/>
        <v>0.82747605836952487</v>
      </c>
      <c r="M2284" s="270">
        <f t="shared" ca="1" si="2318"/>
        <v>0.28532074189502965</v>
      </c>
      <c r="N2284" s="291">
        <f t="shared" ca="1" si="2076"/>
        <v>2311174.7149092527</v>
      </c>
      <c r="O2284" s="292">
        <f ca="1">(N2284-Assumptions!$C$22)/Assumptions!$C$25</f>
        <v>171.48624738128751</v>
      </c>
      <c r="P2284" s="11"/>
      <c r="Q2284" s="11"/>
      <c r="R2284" s="11"/>
      <c r="S2284" s="11"/>
      <c r="T2284" s="11"/>
    </row>
    <row r="2285" spans="1:20" ht="15.75" customHeight="1" x14ac:dyDescent="0.2">
      <c r="A2285" s="317"/>
      <c r="B2285" s="264"/>
      <c r="C2285" s="264"/>
      <c r="D2285" s="264"/>
      <c r="E2285" s="264"/>
      <c r="F2285" s="264"/>
      <c r="G2285" s="264"/>
      <c r="H2285" s="264"/>
      <c r="I2285" s="286">
        <f t="shared" ca="1" si="2073"/>
        <v>9.4838532448288326E-2</v>
      </c>
      <c r="J2285" s="286">
        <f t="shared" ca="1" si="2074"/>
        <v>4.6793141077073788E-2</v>
      </c>
      <c r="K2285" s="264">
        <f t="shared" ref="K2285:M2285" ca="1" si="2319">RAND()</f>
        <v>0.11859521408789397</v>
      </c>
      <c r="L2285" s="264">
        <f t="shared" ca="1" si="2319"/>
        <v>8.2922441153890913E-3</v>
      </c>
      <c r="M2285" s="264">
        <f t="shared" ca="1" si="2319"/>
        <v>9.3539513913384109E-2</v>
      </c>
      <c r="N2285" s="287">
        <f t="shared" ca="1" si="2076"/>
        <v>339706.1518085532</v>
      </c>
      <c r="O2285" s="288">
        <f ca="1">(N2285-Assumptions!$C$22)/Assumptions!$C$25</f>
        <v>24.361727746906954</v>
      </c>
      <c r="P2285" s="11"/>
      <c r="Q2285" s="11"/>
      <c r="R2285" s="11"/>
      <c r="S2285" s="11"/>
      <c r="T2285" s="11"/>
    </row>
    <row r="2286" spans="1:20" ht="15.75" customHeight="1" x14ac:dyDescent="0.2">
      <c r="A2286" s="289"/>
      <c r="B2286" s="270"/>
      <c r="C2286" s="270"/>
      <c r="D2286" s="270"/>
      <c r="E2286" s="270"/>
      <c r="F2286" s="270"/>
      <c r="G2286" s="270"/>
      <c r="H2286" s="270"/>
      <c r="I2286" s="290">
        <f t="shared" ca="1" si="2073"/>
        <v>0.10138764702863061</v>
      </c>
      <c r="J2286" s="290">
        <f t="shared" ca="1" si="2074"/>
        <v>5.314969872188189E-2</v>
      </c>
      <c r="K2286" s="270">
        <f t="shared" ref="K2286:M2286" ca="1" si="2320">RAND()</f>
        <v>0.41416325901516227</v>
      </c>
      <c r="L2286" s="270">
        <f t="shared" ca="1" si="2320"/>
        <v>0.2886833598540316</v>
      </c>
      <c r="M2286" s="270">
        <f t="shared" ca="1" si="2320"/>
        <v>0.79738068248325022</v>
      </c>
      <c r="N2286" s="291">
        <f t="shared" ca="1" si="2076"/>
        <v>1872256.02920395</v>
      </c>
      <c r="O2286" s="292">
        <f ca="1">(N2286-Assumptions!$C$22)/Assumptions!$C$25</f>
        <v>138.73112158238433</v>
      </c>
      <c r="P2286" s="11"/>
      <c r="Q2286" s="11"/>
      <c r="R2286" s="11"/>
      <c r="S2286" s="11"/>
      <c r="T2286" s="11"/>
    </row>
    <row r="2287" spans="1:20" ht="15.75" customHeight="1" x14ac:dyDescent="0.2">
      <c r="A2287" s="317"/>
      <c r="B2287" s="264"/>
      <c r="C2287" s="264"/>
      <c r="D2287" s="264"/>
      <c r="E2287" s="264"/>
      <c r="F2287" s="264"/>
      <c r="G2287" s="264"/>
      <c r="H2287" s="264"/>
      <c r="I2287" s="286">
        <f t="shared" ca="1" si="2073"/>
        <v>7.1224560594751879E-2</v>
      </c>
      <c r="J2287" s="286">
        <f t="shared" ca="1" si="2074"/>
        <v>3.059605437112305E-2</v>
      </c>
      <c r="K2287" s="264">
        <f t="shared" ref="K2287:M2287" ca="1" si="2321">RAND()</f>
        <v>0.81366202235365059</v>
      </c>
      <c r="L2287" s="264">
        <f t="shared" ca="1" si="2321"/>
        <v>0.91066879178668125</v>
      </c>
      <c r="M2287" s="264">
        <f t="shared" ca="1" si="2321"/>
        <v>0.11716092597635863</v>
      </c>
      <c r="N2287" s="287">
        <f t="shared" ca="1" si="2076"/>
        <v>6040726.0354380319</v>
      </c>
      <c r="O2287" s="288">
        <f ca="1">(N2287-Assumptions!$C$22)/Assumptions!$C$25</f>
        <v>449.81097279388297</v>
      </c>
      <c r="P2287" s="11"/>
      <c r="Q2287" s="11"/>
      <c r="R2287" s="11"/>
      <c r="S2287" s="11"/>
      <c r="T2287" s="11"/>
    </row>
    <row r="2288" spans="1:20" ht="15.75" customHeight="1" x14ac:dyDescent="0.2">
      <c r="A2288" s="289"/>
      <c r="B2288" s="270"/>
      <c r="C2288" s="270"/>
      <c r="D2288" s="270"/>
      <c r="E2288" s="270"/>
      <c r="F2288" s="270"/>
      <c r="G2288" s="270"/>
      <c r="H2288" s="270"/>
      <c r="I2288" s="290">
        <f t="shared" ca="1" si="2073"/>
        <v>8.1021651364841046E-2</v>
      </c>
      <c r="J2288" s="290">
        <f t="shared" ca="1" si="2074"/>
        <v>3.7373511717639009E-2</v>
      </c>
      <c r="K2288" s="270">
        <f t="shared" ref="K2288:M2288" ca="1" si="2322">RAND()</f>
        <v>0.37859782202415548</v>
      </c>
      <c r="L2288" s="270">
        <f t="shared" ca="1" si="2322"/>
        <v>0.39884970052053059</v>
      </c>
      <c r="M2288" s="270">
        <f t="shared" ca="1" si="2322"/>
        <v>0.74918770836420401</v>
      </c>
      <c r="N2288" s="291">
        <f t="shared" ca="1" si="2076"/>
        <v>2585231.4248426948</v>
      </c>
      <c r="O2288" s="292">
        <f ca="1">(N2288-Assumptions!$C$22)/Assumptions!$C$25</f>
        <v>191.93824065990259</v>
      </c>
      <c r="P2288" s="11"/>
      <c r="Q2288" s="11"/>
      <c r="R2288" s="11"/>
      <c r="S2288" s="11"/>
      <c r="T2288" s="11"/>
    </row>
    <row r="2289" spans="1:20" ht="15.75" customHeight="1" x14ac:dyDescent="0.2">
      <c r="A2289" s="317"/>
      <c r="B2289" s="264"/>
      <c r="C2289" s="264"/>
      <c r="D2289" s="264"/>
      <c r="E2289" s="264"/>
      <c r="F2289" s="264"/>
      <c r="G2289" s="264"/>
      <c r="H2289" s="264"/>
      <c r="I2289" s="286">
        <f t="shared" ca="1" si="2073"/>
        <v>6.4710642825516987E-2</v>
      </c>
      <c r="J2289" s="286">
        <f t="shared" ca="1" si="2074"/>
        <v>5.2245497817192219E-2</v>
      </c>
      <c r="K2289" s="264">
        <f t="shared" ref="K2289:M2289" ca="1" si="2323">RAND()</f>
        <v>2.8219603659993986E-2</v>
      </c>
      <c r="L2289" s="264">
        <f t="shared" ca="1" si="2323"/>
        <v>0.78405302892455975</v>
      </c>
      <c r="M2289" s="264">
        <f t="shared" ca="1" si="2323"/>
        <v>0.72794647846807725</v>
      </c>
      <c r="N2289" s="287">
        <f t="shared" ca="1" si="2076"/>
        <v>1602717.6195036676</v>
      </c>
      <c r="O2289" s="288">
        <f ca="1">(N2289-Assumptions!$C$22)/Assumptions!$C$25</f>
        <v>118.61631488833341</v>
      </c>
      <c r="P2289" s="11"/>
      <c r="Q2289" s="11"/>
      <c r="R2289" s="11"/>
      <c r="S2289" s="11"/>
      <c r="T2289" s="11"/>
    </row>
    <row r="2290" spans="1:20" ht="15.75" customHeight="1" x14ac:dyDescent="0.2">
      <c r="A2290" s="289"/>
      <c r="B2290" s="270"/>
      <c r="C2290" s="270"/>
      <c r="D2290" s="270"/>
      <c r="E2290" s="270"/>
      <c r="F2290" s="270"/>
      <c r="G2290" s="270"/>
      <c r="H2290" s="270"/>
      <c r="I2290" s="290">
        <f t="shared" ca="1" si="2073"/>
        <v>8.1571750689761247E-2</v>
      </c>
      <c r="J2290" s="290">
        <f t="shared" ca="1" si="2074"/>
        <v>4.4537382375171915E-2</v>
      </c>
      <c r="K2290" s="270">
        <f t="shared" ref="K2290:M2290" ca="1" si="2324">RAND()</f>
        <v>0.52747553581836881</v>
      </c>
      <c r="L2290" s="270">
        <f t="shared" ca="1" si="2324"/>
        <v>0.95744438253812303</v>
      </c>
      <c r="M2290" s="270">
        <f t="shared" ca="1" si="2324"/>
        <v>0.67898120119942418</v>
      </c>
      <c r="N2290" s="291">
        <f t="shared" ca="1" si="2076"/>
        <v>3846281.8404382966</v>
      </c>
      <c r="O2290" s="292">
        <f ca="1">(N2290-Assumptions!$C$22)/Assumptions!$C$25</f>
        <v>286.04648062972365</v>
      </c>
      <c r="P2290" s="11"/>
      <c r="Q2290" s="11"/>
      <c r="R2290" s="11"/>
      <c r="S2290" s="11"/>
      <c r="T2290" s="11"/>
    </row>
    <row r="2291" spans="1:20" ht="15.75" customHeight="1" x14ac:dyDescent="0.2">
      <c r="A2291" s="317"/>
      <c r="B2291" s="264"/>
      <c r="C2291" s="264"/>
      <c r="D2291" s="264"/>
      <c r="E2291" s="264"/>
      <c r="F2291" s="264"/>
      <c r="G2291" s="264"/>
      <c r="H2291" s="264"/>
      <c r="I2291" s="286">
        <f t="shared" ca="1" si="2073"/>
        <v>8.9690350215330852E-2</v>
      </c>
      <c r="J2291" s="286">
        <f t="shared" ca="1" si="2074"/>
        <v>4.3064412616842469E-2</v>
      </c>
      <c r="K2291" s="264">
        <f t="shared" ref="K2291:M2291" ca="1" si="2325">RAND()</f>
        <v>0.70340248177508269</v>
      </c>
      <c r="L2291" s="264">
        <f t="shared" ca="1" si="2325"/>
        <v>0.17777486229905659</v>
      </c>
      <c r="M2291" s="264">
        <f t="shared" ca="1" si="2325"/>
        <v>0.48440396651558992</v>
      </c>
      <c r="N2291" s="287">
        <f t="shared" ca="1" si="2076"/>
        <v>1910823.0604678916</v>
      </c>
      <c r="O2291" s="288">
        <f ca="1">(N2291-Assumptions!$C$22)/Assumptions!$C$25</f>
        <v>141.60925824387252</v>
      </c>
      <c r="P2291" s="11"/>
      <c r="Q2291" s="11"/>
      <c r="R2291" s="11"/>
      <c r="S2291" s="11"/>
      <c r="T2291" s="11"/>
    </row>
    <row r="2292" spans="1:20" ht="15.75" customHeight="1" x14ac:dyDescent="0.2">
      <c r="A2292" s="289"/>
      <c r="B2292" s="270"/>
      <c r="C2292" s="270"/>
      <c r="D2292" s="270"/>
      <c r="E2292" s="270"/>
      <c r="F2292" s="270"/>
      <c r="G2292" s="270"/>
      <c r="H2292" s="270"/>
      <c r="I2292" s="290">
        <f t="shared" ca="1" si="2073"/>
        <v>9.9027308682360635E-2</v>
      </c>
      <c r="J2292" s="290">
        <f t="shared" ca="1" si="2074"/>
        <v>5.3884199826137236E-2</v>
      </c>
      <c r="K2292" s="270">
        <f t="shared" ref="K2292:M2292" ca="1" si="2326">RAND()</f>
        <v>0.15817438888494106</v>
      </c>
      <c r="L2292" s="270">
        <f t="shared" ca="1" si="2326"/>
        <v>0.81184347200609974</v>
      </c>
      <c r="M2292" s="270">
        <f t="shared" ca="1" si="2326"/>
        <v>0.23687753427192337</v>
      </c>
      <c r="N2292" s="291">
        <f t="shared" ca="1" si="2076"/>
        <v>1516336.5022031269</v>
      </c>
      <c r="O2292" s="292">
        <f ca="1">(N2292-Assumptions!$C$22)/Assumptions!$C$25</f>
        <v>112.16996285097962</v>
      </c>
      <c r="P2292" s="11"/>
      <c r="Q2292" s="11"/>
      <c r="R2292" s="11"/>
      <c r="S2292" s="11"/>
      <c r="T2292" s="11"/>
    </row>
    <row r="2293" spans="1:20" ht="15.75" customHeight="1" x14ac:dyDescent="0.2">
      <c r="A2293" s="317"/>
      <c r="B2293" s="264"/>
      <c r="C2293" s="264"/>
      <c r="D2293" s="264"/>
      <c r="E2293" s="264"/>
      <c r="F2293" s="264"/>
      <c r="G2293" s="264"/>
      <c r="H2293" s="264"/>
      <c r="I2293" s="286">
        <f t="shared" ca="1" si="2073"/>
        <v>7.8162785597105738E-2</v>
      </c>
      <c r="J2293" s="286">
        <f t="shared" ca="1" si="2074"/>
        <v>2.7277987428327613E-2</v>
      </c>
      <c r="K2293" s="264">
        <f t="shared" ref="K2293:M2293" ca="1" si="2327">RAND()</f>
        <v>0.96900273168418238</v>
      </c>
      <c r="L2293" s="264">
        <f t="shared" ca="1" si="2327"/>
        <v>0.20108668513727634</v>
      </c>
      <c r="M2293" s="264">
        <f t="shared" ca="1" si="2327"/>
        <v>0.24915861387032889</v>
      </c>
      <c r="N2293" s="287">
        <f t="shared" ca="1" si="2076"/>
        <v>3798675.7050333144</v>
      </c>
      <c r="O2293" s="288">
        <f ca="1">(N2293-Assumptions!$C$22)/Assumptions!$C$25</f>
        <v>282.49378395771004</v>
      </c>
      <c r="P2293" s="11"/>
      <c r="Q2293" s="11"/>
      <c r="R2293" s="11"/>
      <c r="S2293" s="11"/>
      <c r="T2293" s="11"/>
    </row>
    <row r="2294" spans="1:20" ht="15.75" customHeight="1" x14ac:dyDescent="0.2">
      <c r="A2294" s="289"/>
      <c r="B2294" s="270"/>
      <c r="C2294" s="270"/>
      <c r="D2294" s="270"/>
      <c r="E2294" s="270"/>
      <c r="F2294" s="270"/>
      <c r="G2294" s="270"/>
      <c r="H2294" s="270"/>
      <c r="I2294" s="290">
        <f t="shared" ca="1" si="2073"/>
        <v>7.3240697125459331E-2</v>
      </c>
      <c r="J2294" s="290">
        <f t="shared" ca="1" si="2074"/>
        <v>4.2878789592251026E-2</v>
      </c>
      <c r="K2294" s="270">
        <f t="shared" ref="K2294:M2294" ca="1" si="2328">RAND()</f>
        <v>0.65552507381438851</v>
      </c>
      <c r="L2294" s="270">
        <f t="shared" ca="1" si="2328"/>
        <v>0.25642413998163605</v>
      </c>
      <c r="M2294" s="270">
        <f t="shared" ca="1" si="2328"/>
        <v>0.97641649544474163</v>
      </c>
      <c r="N2294" s="291">
        <f t="shared" ca="1" si="2076"/>
        <v>3057484.6514976402</v>
      </c>
      <c r="O2294" s="292">
        <f ca="1">(N2294-Assumptions!$C$22)/Assumptions!$C$25</f>
        <v>227.18101876848061</v>
      </c>
      <c r="P2294" s="11"/>
      <c r="Q2294" s="11"/>
      <c r="R2294" s="11"/>
      <c r="S2294" s="11"/>
      <c r="T2294" s="11"/>
    </row>
    <row r="2295" spans="1:20" ht="15.75" customHeight="1" x14ac:dyDescent="0.2">
      <c r="A2295" s="317"/>
      <c r="B2295" s="264"/>
      <c r="C2295" s="264"/>
      <c r="D2295" s="264"/>
      <c r="E2295" s="264"/>
      <c r="F2295" s="264"/>
      <c r="G2295" s="264"/>
      <c r="H2295" s="264"/>
      <c r="I2295" s="286">
        <f t="shared" ca="1" si="2073"/>
        <v>7.1013616427450216E-2</v>
      </c>
      <c r="J2295" s="286">
        <f t="shared" ca="1" si="2074"/>
        <v>5.5E-2</v>
      </c>
      <c r="K2295" s="264">
        <f t="shared" ref="K2295:M2295" ca="1" si="2329">RAND()</f>
        <v>0.10092104432369753</v>
      </c>
      <c r="L2295" s="264">
        <f t="shared" ca="1" si="2329"/>
        <v>0.18108566623710654</v>
      </c>
      <c r="M2295" s="264">
        <f t="shared" ca="1" si="2329"/>
        <v>0.91504517583633582</v>
      </c>
      <c r="N2295" s="287">
        <f t="shared" ca="1" si="2076"/>
        <v>802338.58034790459</v>
      </c>
      <c r="O2295" s="288">
        <f ca="1">(N2295-Assumptions!$C$22)/Assumptions!$C$25</f>
        <v>58.88653584685855</v>
      </c>
      <c r="P2295" s="11"/>
      <c r="Q2295" s="11"/>
      <c r="R2295" s="11"/>
      <c r="S2295" s="11"/>
      <c r="T2295" s="11"/>
    </row>
    <row r="2296" spans="1:20" ht="15.75" customHeight="1" x14ac:dyDescent="0.2">
      <c r="A2296" s="289"/>
      <c r="B2296" s="270"/>
      <c r="C2296" s="270"/>
      <c r="D2296" s="270"/>
      <c r="E2296" s="270"/>
      <c r="F2296" s="270"/>
      <c r="G2296" s="270"/>
      <c r="H2296" s="270"/>
      <c r="I2296" s="290">
        <f t="shared" ca="1" si="2073"/>
        <v>9.6146800714971989E-2</v>
      </c>
      <c r="J2296" s="290">
        <f t="shared" ca="1" si="2074"/>
        <v>5.5E-2</v>
      </c>
      <c r="K2296" s="270">
        <f t="shared" ref="K2296:M2296" ca="1" si="2330">RAND()</f>
        <v>0.26166938272607454</v>
      </c>
      <c r="L2296" s="270">
        <f t="shared" ca="1" si="2330"/>
        <v>0.34835091885017133</v>
      </c>
      <c r="M2296" s="270">
        <f t="shared" ca="1" si="2330"/>
        <v>0.86716662941979239</v>
      </c>
      <c r="N2296" s="291">
        <f t="shared" ca="1" si="2076"/>
        <v>2742389.2086659856</v>
      </c>
      <c r="O2296" s="292">
        <f ca="1">(N2296-Assumptions!$C$22)/Assumptions!$C$25</f>
        <v>203.66643348253623</v>
      </c>
      <c r="P2296" s="11"/>
      <c r="Q2296" s="11"/>
      <c r="R2296" s="11"/>
      <c r="S2296" s="11"/>
      <c r="T2296" s="11"/>
    </row>
    <row r="2297" spans="1:20" ht="15.75" customHeight="1" x14ac:dyDescent="0.2">
      <c r="A2297" s="317"/>
      <c r="B2297" s="264"/>
      <c r="C2297" s="264"/>
      <c r="D2297" s="264"/>
      <c r="E2297" s="264"/>
      <c r="F2297" s="264"/>
      <c r="G2297" s="264"/>
      <c r="H2297" s="264"/>
      <c r="I2297" s="286">
        <f t="shared" ref="I2297:I2551" ca="1" si="2331">MAX($D$6,MIN($E$6,_xlfn.NORM.INV(RAND(),$B$6,$C$6)))</f>
        <v>8.8133279844390483E-2</v>
      </c>
      <c r="J2297" s="286">
        <f t="shared" ref="J2297:J2551" ca="1" si="2332">MAX($D$7,MIN($E$7,_xlfn.NORM.INV(RAND(),$B$7,$C$7)))</f>
        <v>5.5E-2</v>
      </c>
      <c r="K2297" s="264">
        <f t="shared" ref="K2297:M2297" ca="1" si="2333">RAND()</f>
        <v>0.44565713751074132</v>
      </c>
      <c r="L2297" s="264">
        <f t="shared" ca="1" si="2333"/>
        <v>0.2357049119218867</v>
      </c>
      <c r="M2297" s="264">
        <f t="shared" ca="1" si="2333"/>
        <v>0.72937890273252126</v>
      </c>
      <c r="N2297" s="287">
        <f t="shared" ref="N2297:N2551" ca="1" si="2334">(IF(K2297&lt;$E$10,$B$10,IF(K2297&lt;$E$10+$F$10,$C$10,$D$10))+IF(L2297&lt;$E$11,$B$11,IF(L2297&lt;$E$11+$F$11,$C$11,$D$11))+IF(M2297&lt;$E$12,$B$12,IF(M2297&lt;$E$12+$F$12,$C$12,$D$12)))*MIN(2.5,MAX(0.5,(0.09-0.04)/MAX(0.025,(I2297-J2297))))</f>
        <v>2725772.6967536844</v>
      </c>
      <c r="O2297" s="288">
        <f ca="1">(N2297-Assumptions!$C$22)/Assumptions!$C$25</f>
        <v>202.42639528012572</v>
      </c>
      <c r="P2297" s="11"/>
      <c r="Q2297" s="11"/>
      <c r="R2297" s="11"/>
      <c r="S2297" s="11"/>
      <c r="T2297" s="11"/>
    </row>
    <row r="2298" spans="1:20" ht="15.75" customHeight="1" x14ac:dyDescent="0.2">
      <c r="A2298" s="289"/>
      <c r="B2298" s="270"/>
      <c r="C2298" s="270"/>
      <c r="D2298" s="270"/>
      <c r="E2298" s="270"/>
      <c r="F2298" s="270"/>
      <c r="G2298" s="270"/>
      <c r="H2298" s="270"/>
      <c r="I2298" s="290">
        <f t="shared" ca="1" si="2331"/>
        <v>8.6186615387012569E-2</v>
      </c>
      <c r="J2298" s="290">
        <f t="shared" ca="1" si="2332"/>
        <v>3.3477375803820979E-2</v>
      </c>
      <c r="K2298" s="270">
        <f t="shared" ref="K2298:M2298" ca="1" si="2335">RAND()</f>
        <v>0.23667230954363971</v>
      </c>
      <c r="L2298" s="270">
        <f t="shared" ca="1" si="2335"/>
        <v>0.78397640195062257</v>
      </c>
      <c r="M2298" s="270">
        <f t="shared" ca="1" si="2335"/>
        <v>0.12469336054050595</v>
      </c>
      <c r="N2298" s="291">
        <f t="shared" ca="1" si="2334"/>
        <v>2117667.9906581962</v>
      </c>
      <c r="O2298" s="292">
        <f ca="1">(N2298-Assumptions!$C$22)/Assumptions!$C$25</f>
        <v>157.04544706404448</v>
      </c>
      <c r="P2298" s="11"/>
      <c r="Q2298" s="11"/>
      <c r="R2298" s="11"/>
      <c r="S2298" s="11"/>
      <c r="T2298" s="11"/>
    </row>
    <row r="2299" spans="1:20" ht="15.75" customHeight="1" x14ac:dyDescent="0.2">
      <c r="A2299" s="317"/>
      <c r="B2299" s="264"/>
      <c r="C2299" s="264"/>
      <c r="D2299" s="264"/>
      <c r="E2299" s="264"/>
      <c r="F2299" s="264"/>
      <c r="G2299" s="264"/>
      <c r="H2299" s="264"/>
      <c r="I2299" s="286">
        <f t="shared" ca="1" si="2331"/>
        <v>8.1521310269620034E-2</v>
      </c>
      <c r="J2299" s="286">
        <f t="shared" ca="1" si="2332"/>
        <v>3.258087075571596E-2</v>
      </c>
      <c r="K2299" s="264">
        <f t="shared" ref="K2299:M2299" ca="1" si="2336">RAND()</f>
        <v>0.99226956966724555</v>
      </c>
      <c r="L2299" s="264">
        <f t="shared" ca="1" si="2336"/>
        <v>0.41313859685000587</v>
      </c>
      <c r="M2299" s="264">
        <f t="shared" ca="1" si="2336"/>
        <v>0.81694125648743787</v>
      </c>
      <c r="N2299" s="287">
        <f t="shared" ca="1" si="2334"/>
        <v>4434808.3954239888</v>
      </c>
      <c r="O2299" s="288">
        <f ca="1">(N2299-Assumptions!$C$22)/Assumptions!$C$25</f>
        <v>329.96637279283499</v>
      </c>
      <c r="P2299" s="11"/>
      <c r="Q2299" s="11"/>
      <c r="R2299" s="11"/>
      <c r="S2299" s="11"/>
      <c r="T2299" s="11"/>
    </row>
    <row r="2300" spans="1:20" ht="15.75" customHeight="1" x14ac:dyDescent="0.2">
      <c r="A2300" s="289"/>
      <c r="B2300" s="270"/>
      <c r="C2300" s="270"/>
      <c r="D2300" s="270"/>
      <c r="E2300" s="270"/>
      <c r="F2300" s="270"/>
      <c r="G2300" s="270"/>
      <c r="H2300" s="270"/>
      <c r="I2300" s="290">
        <f t="shared" ca="1" si="2331"/>
        <v>8.8015787847915389E-2</v>
      </c>
      <c r="J2300" s="290">
        <f t="shared" ca="1" si="2332"/>
        <v>4.9350714820849295E-2</v>
      </c>
      <c r="K2300" s="270">
        <f t="shared" ref="K2300:M2300" ca="1" si="2337">RAND()</f>
        <v>0.96822750372954114</v>
      </c>
      <c r="L2300" s="270">
        <f t="shared" ca="1" si="2337"/>
        <v>0.53873471975620879</v>
      </c>
      <c r="M2300" s="270">
        <f t="shared" ca="1" si="2337"/>
        <v>0.3848331611491167</v>
      </c>
      <c r="N2300" s="291">
        <f t="shared" ca="1" si="2334"/>
        <v>5581823.1380634755</v>
      </c>
      <c r="O2300" s="292">
        <f ca="1">(N2300-Assumptions!$C$22)/Assumptions!$C$25</f>
        <v>415.56448791518471</v>
      </c>
      <c r="P2300" s="11"/>
      <c r="Q2300" s="11"/>
      <c r="R2300" s="11"/>
      <c r="S2300" s="11"/>
      <c r="T2300" s="11"/>
    </row>
    <row r="2301" spans="1:20" ht="15.75" customHeight="1" x14ac:dyDescent="0.2">
      <c r="A2301" s="317"/>
      <c r="B2301" s="264"/>
      <c r="C2301" s="264"/>
      <c r="D2301" s="264"/>
      <c r="E2301" s="264"/>
      <c r="F2301" s="264"/>
      <c r="G2301" s="264"/>
      <c r="H2301" s="264"/>
      <c r="I2301" s="286">
        <f t="shared" ca="1" si="2331"/>
        <v>7.8754221147013942E-2</v>
      </c>
      <c r="J2301" s="286">
        <f t="shared" ca="1" si="2332"/>
        <v>4.2527781233114528E-2</v>
      </c>
      <c r="K2301" s="264">
        <f t="shared" ref="K2301:M2301" ca="1" si="2338">RAND()</f>
        <v>0.26204004026349947</v>
      </c>
      <c r="L2301" s="264">
        <f t="shared" ca="1" si="2338"/>
        <v>7.5946686345759185E-3</v>
      </c>
      <c r="M2301" s="264">
        <f t="shared" ca="1" si="2338"/>
        <v>0.43043525230035884</v>
      </c>
      <c r="N2301" s="287">
        <f t="shared" ca="1" si="2334"/>
        <v>2459361.642791315</v>
      </c>
      <c r="O2301" s="288">
        <f ca="1">(N2301-Assumptions!$C$22)/Assumptions!$C$25</f>
        <v>182.54497334263544</v>
      </c>
      <c r="P2301" s="11"/>
      <c r="Q2301" s="11"/>
      <c r="R2301" s="11"/>
      <c r="S2301" s="11"/>
      <c r="T2301" s="11"/>
    </row>
    <row r="2302" spans="1:20" ht="15.75" customHeight="1" x14ac:dyDescent="0.2">
      <c r="A2302" s="289"/>
      <c r="B2302" s="270"/>
      <c r="C2302" s="270"/>
      <c r="D2302" s="270"/>
      <c r="E2302" s="270"/>
      <c r="F2302" s="270"/>
      <c r="G2302" s="270"/>
      <c r="H2302" s="270"/>
      <c r="I2302" s="290">
        <f t="shared" ca="1" si="2331"/>
        <v>0.10567041135017381</v>
      </c>
      <c r="J2302" s="290">
        <f t="shared" ca="1" si="2332"/>
        <v>4.1283849651856323E-2</v>
      </c>
      <c r="K2302" s="270">
        <f t="shared" ref="K2302:M2302" ca="1" si="2339">RAND()</f>
        <v>0.5796272717881219</v>
      </c>
      <c r="L2302" s="270">
        <f t="shared" ca="1" si="2339"/>
        <v>0.94611811483188635</v>
      </c>
      <c r="M2302" s="270">
        <f t="shared" ca="1" si="2339"/>
        <v>0.60902593255629434</v>
      </c>
      <c r="N2302" s="291">
        <f t="shared" ca="1" si="2334"/>
        <v>2212334.6015575584</v>
      </c>
      <c r="O2302" s="292">
        <f ca="1">(N2302-Assumptions!$C$22)/Assumptions!$C$25</f>
        <v>164.11011951922077</v>
      </c>
      <c r="P2302" s="11"/>
      <c r="Q2302" s="11"/>
      <c r="R2302" s="11"/>
      <c r="S2302" s="11"/>
      <c r="T2302" s="11"/>
    </row>
    <row r="2303" spans="1:20" ht="15.75" customHeight="1" x14ac:dyDescent="0.2">
      <c r="A2303" s="317"/>
      <c r="B2303" s="264"/>
      <c r="C2303" s="264"/>
      <c r="D2303" s="264"/>
      <c r="E2303" s="264"/>
      <c r="F2303" s="264"/>
      <c r="G2303" s="264"/>
      <c r="H2303" s="264"/>
      <c r="I2303" s="286">
        <f t="shared" ca="1" si="2331"/>
        <v>9.199402457848653E-2</v>
      </c>
      <c r="J2303" s="286">
        <f t="shared" ca="1" si="2332"/>
        <v>2.7666970652700951E-2</v>
      </c>
      <c r="K2303" s="264">
        <f t="shared" ref="K2303:M2303" ca="1" si="2340">RAND()</f>
        <v>0.13817000401025681</v>
      </c>
      <c r="L2303" s="264">
        <f t="shared" ca="1" si="2340"/>
        <v>0.42203630943004078</v>
      </c>
      <c r="M2303" s="264">
        <f t="shared" ca="1" si="2340"/>
        <v>7.8660548389933194E-2</v>
      </c>
      <c r="N2303" s="287">
        <f t="shared" ca="1" si="2334"/>
        <v>603914.92136109085</v>
      </c>
      <c r="O2303" s="288">
        <f ca="1">(N2303-Assumptions!$C$22)/Assumptions!$C$25</f>
        <v>44.078800101573947</v>
      </c>
      <c r="P2303" s="11"/>
      <c r="Q2303" s="11"/>
      <c r="R2303" s="11"/>
      <c r="S2303" s="11"/>
      <c r="T2303" s="11"/>
    </row>
    <row r="2304" spans="1:20" ht="15.75" customHeight="1" x14ac:dyDescent="0.2">
      <c r="A2304" s="289"/>
      <c r="B2304" s="270"/>
      <c r="C2304" s="270"/>
      <c r="D2304" s="270"/>
      <c r="E2304" s="270"/>
      <c r="F2304" s="270"/>
      <c r="G2304" s="270"/>
      <c r="H2304" s="270"/>
      <c r="I2304" s="290">
        <f t="shared" ca="1" si="2331"/>
        <v>8.3217717134339397E-2</v>
      </c>
      <c r="J2304" s="290">
        <f t="shared" ca="1" si="2332"/>
        <v>4.5940411076019906E-2</v>
      </c>
      <c r="K2304" s="270">
        <f t="shared" ref="K2304:M2304" ca="1" si="2341">RAND()</f>
        <v>0.49303112971190644</v>
      </c>
      <c r="L2304" s="270">
        <f t="shared" ca="1" si="2341"/>
        <v>0.44060347856553461</v>
      </c>
      <c r="M2304" s="270">
        <f t="shared" ca="1" si="2341"/>
        <v>0.10679498994766057</v>
      </c>
      <c r="N2304" s="291">
        <f t="shared" ca="1" si="2334"/>
        <v>2994333.0481722797</v>
      </c>
      <c r="O2304" s="292">
        <f ca="1">(N2304-Assumptions!$C$22)/Assumptions!$C$25</f>
        <v>222.46821255017014</v>
      </c>
      <c r="P2304" s="11"/>
      <c r="Q2304" s="11"/>
      <c r="R2304" s="11"/>
      <c r="S2304" s="11"/>
      <c r="T2304" s="11"/>
    </row>
    <row r="2305" spans="1:20" ht="15.75" customHeight="1" x14ac:dyDescent="0.2">
      <c r="A2305" s="317"/>
      <c r="B2305" s="264"/>
      <c r="C2305" s="264"/>
      <c r="D2305" s="264"/>
      <c r="E2305" s="264"/>
      <c r="F2305" s="264"/>
      <c r="G2305" s="264"/>
      <c r="H2305" s="264"/>
      <c r="I2305" s="286">
        <f t="shared" ca="1" si="2331"/>
        <v>0.10683508401927751</v>
      </c>
      <c r="J2305" s="286">
        <f t="shared" ca="1" si="2332"/>
        <v>4.1139458090732703E-2</v>
      </c>
      <c r="K2305" s="264">
        <f t="shared" ref="K2305:M2305" ca="1" si="2342">RAND()</f>
        <v>0.85347570345928703</v>
      </c>
      <c r="L2305" s="264">
        <f t="shared" ca="1" si="2342"/>
        <v>0.68145945607266312</v>
      </c>
      <c r="M2305" s="264">
        <f t="shared" ca="1" si="2342"/>
        <v>3.1012017309133499E-2</v>
      </c>
      <c r="N2305" s="287">
        <f t="shared" ca="1" si="2334"/>
        <v>3285174.5638611354</v>
      </c>
      <c r="O2305" s="288">
        <f ca="1">(N2305-Assumptions!$C$22)/Assumptions!$C$25</f>
        <v>244.17280327321905</v>
      </c>
      <c r="P2305" s="11"/>
      <c r="Q2305" s="11"/>
      <c r="R2305" s="11"/>
      <c r="S2305" s="11"/>
      <c r="T2305" s="11"/>
    </row>
    <row r="2306" spans="1:20" ht="15.75" customHeight="1" x14ac:dyDescent="0.2">
      <c r="A2306" s="289"/>
      <c r="B2306" s="270"/>
      <c r="C2306" s="270"/>
      <c r="D2306" s="270"/>
      <c r="E2306" s="270"/>
      <c r="F2306" s="270"/>
      <c r="G2306" s="270"/>
      <c r="H2306" s="270"/>
      <c r="I2306" s="290">
        <f t="shared" ca="1" si="2331"/>
        <v>8.4081862410830308E-2</v>
      </c>
      <c r="J2306" s="290">
        <f t="shared" ca="1" si="2332"/>
        <v>5.5E-2</v>
      </c>
      <c r="K2306" s="270">
        <f t="shared" ref="K2306:M2306" ca="1" si="2343">RAND()</f>
        <v>0.94655532325240699</v>
      </c>
      <c r="L2306" s="270">
        <f t="shared" ca="1" si="2343"/>
        <v>0.78043350808269984</v>
      </c>
      <c r="M2306" s="270">
        <f t="shared" ca="1" si="2343"/>
        <v>0.4426174449217507</v>
      </c>
      <c r="N2306" s="291">
        <f t="shared" ca="1" si="2334"/>
        <v>7421175.308807523</v>
      </c>
      <c r="O2306" s="292">
        <f ca="1">(N2306-Assumptions!$C$22)/Assumptions!$C$25</f>
        <v>552.82957528414352</v>
      </c>
      <c r="P2306" s="11"/>
      <c r="Q2306" s="11"/>
      <c r="R2306" s="11"/>
      <c r="S2306" s="11"/>
      <c r="T2306" s="11"/>
    </row>
    <row r="2307" spans="1:20" ht="15.75" customHeight="1" x14ac:dyDescent="0.2">
      <c r="A2307" s="317"/>
      <c r="B2307" s="264"/>
      <c r="C2307" s="264"/>
      <c r="D2307" s="264"/>
      <c r="E2307" s="264"/>
      <c r="F2307" s="264"/>
      <c r="G2307" s="264"/>
      <c r="H2307" s="264"/>
      <c r="I2307" s="286">
        <f t="shared" ca="1" si="2331"/>
        <v>0.10268880453789483</v>
      </c>
      <c r="J2307" s="286">
        <f t="shared" ca="1" si="2332"/>
        <v>3.386085434701034E-2</v>
      </c>
      <c r="K2307" s="264">
        <f t="shared" ref="K2307:M2307" ca="1" si="2344">RAND()</f>
        <v>0.64402648740541824</v>
      </c>
      <c r="L2307" s="264">
        <f t="shared" ca="1" si="2344"/>
        <v>0.43653705019501621</v>
      </c>
      <c r="M2307" s="264">
        <f t="shared" ca="1" si="2344"/>
        <v>0.93309775272842188</v>
      </c>
      <c r="N2307" s="287">
        <f t="shared" ca="1" si="2334"/>
        <v>1676031.5925605339</v>
      </c>
      <c r="O2307" s="288">
        <f ca="1">(N2307-Assumptions!$C$22)/Assumptions!$C$25</f>
        <v>124.08750690750253</v>
      </c>
      <c r="P2307" s="11"/>
      <c r="Q2307" s="11"/>
      <c r="R2307" s="11"/>
      <c r="S2307" s="11"/>
      <c r="T2307" s="11"/>
    </row>
    <row r="2308" spans="1:20" ht="15.75" customHeight="1" x14ac:dyDescent="0.2">
      <c r="A2308" s="289"/>
      <c r="B2308" s="270"/>
      <c r="C2308" s="270"/>
      <c r="D2308" s="270"/>
      <c r="E2308" s="270"/>
      <c r="F2308" s="270"/>
      <c r="G2308" s="270"/>
      <c r="H2308" s="270"/>
      <c r="I2308" s="290">
        <f t="shared" ca="1" si="2331"/>
        <v>0.10412247750618339</v>
      </c>
      <c r="J2308" s="290">
        <f t="shared" ca="1" si="2332"/>
        <v>3.7162825998395245E-2</v>
      </c>
      <c r="K2308" s="270">
        <f t="shared" ref="K2308:M2308" ca="1" si="2345">RAND()</f>
        <v>0.98994583148798132</v>
      </c>
      <c r="L2308" s="270">
        <f t="shared" ca="1" si="2345"/>
        <v>0.2102636913710525</v>
      </c>
      <c r="M2308" s="270">
        <f t="shared" ca="1" si="2345"/>
        <v>0.89223438248767073</v>
      </c>
      <c r="N2308" s="291">
        <f t="shared" ca="1" si="2334"/>
        <v>2904954.1769381403</v>
      </c>
      <c r="O2308" s="292">
        <f ca="1">(N2308-Assumptions!$C$22)/Assumptions!$C$25</f>
        <v>215.79814753269704</v>
      </c>
      <c r="P2308" s="11"/>
      <c r="Q2308" s="11"/>
      <c r="R2308" s="11"/>
      <c r="S2308" s="11"/>
      <c r="T2308" s="11"/>
    </row>
    <row r="2309" spans="1:20" ht="15.75" customHeight="1" x14ac:dyDescent="0.2">
      <c r="A2309" s="317"/>
      <c r="B2309" s="264"/>
      <c r="C2309" s="264"/>
      <c r="D2309" s="264"/>
      <c r="E2309" s="264"/>
      <c r="F2309" s="264"/>
      <c r="G2309" s="264"/>
      <c r="H2309" s="264"/>
      <c r="I2309" s="286">
        <f t="shared" ca="1" si="2331"/>
        <v>0.1111076240168609</v>
      </c>
      <c r="J2309" s="286">
        <f t="shared" ca="1" si="2332"/>
        <v>3.4122556079852748E-2</v>
      </c>
      <c r="K2309" s="264">
        <f t="shared" ref="K2309:M2309" ca="1" si="2346">RAND()</f>
        <v>0.33756289425916741</v>
      </c>
      <c r="L2309" s="264">
        <f t="shared" ca="1" si="2346"/>
        <v>0.68380460148052302</v>
      </c>
      <c r="M2309" s="264">
        <f t="shared" ca="1" si="2346"/>
        <v>0.60379137648816927</v>
      </c>
      <c r="N2309" s="287">
        <f t="shared" ca="1" si="2334"/>
        <v>1465745.8293626378</v>
      </c>
      <c r="O2309" s="288">
        <f ca="1">(N2309-Assumptions!$C$22)/Assumptions!$C$25</f>
        <v>108.39453950467447</v>
      </c>
      <c r="P2309" s="11"/>
      <c r="Q2309" s="11"/>
      <c r="R2309" s="11"/>
      <c r="S2309" s="11"/>
      <c r="T2309" s="11"/>
    </row>
    <row r="2310" spans="1:20" ht="15.75" customHeight="1" x14ac:dyDescent="0.2">
      <c r="A2310" s="289"/>
      <c r="B2310" s="270"/>
      <c r="C2310" s="270"/>
      <c r="D2310" s="270"/>
      <c r="E2310" s="270"/>
      <c r="F2310" s="270"/>
      <c r="G2310" s="270"/>
      <c r="H2310" s="270"/>
      <c r="I2310" s="290">
        <f t="shared" ca="1" si="2331"/>
        <v>8.710473542032246E-2</v>
      </c>
      <c r="J2310" s="290">
        <f t="shared" ca="1" si="2332"/>
        <v>5.0257080767779849E-2</v>
      </c>
      <c r="K2310" s="270">
        <f t="shared" ref="K2310:M2310" ca="1" si="2347">RAND()</f>
        <v>0.35820209616830423</v>
      </c>
      <c r="L2310" s="270">
        <f t="shared" ca="1" si="2347"/>
        <v>0.66699148884737214</v>
      </c>
      <c r="M2310" s="270">
        <f t="shared" ca="1" si="2347"/>
        <v>0.20495479491651125</v>
      </c>
      <c r="N2310" s="291">
        <f t="shared" ca="1" si="2334"/>
        <v>3029247.6015039021</v>
      </c>
      <c r="O2310" s="292">
        <f ca="1">(N2310-Assumptions!$C$22)/Assumptions!$C$25</f>
        <v>225.0737762316345</v>
      </c>
      <c r="P2310" s="11"/>
      <c r="Q2310" s="11"/>
      <c r="R2310" s="11"/>
      <c r="S2310" s="11"/>
      <c r="T2310" s="11"/>
    </row>
    <row r="2311" spans="1:20" ht="15.75" customHeight="1" x14ac:dyDescent="0.2">
      <c r="A2311" s="317"/>
      <c r="B2311" s="264"/>
      <c r="C2311" s="264"/>
      <c r="D2311" s="264"/>
      <c r="E2311" s="264"/>
      <c r="F2311" s="264"/>
      <c r="G2311" s="264"/>
      <c r="H2311" s="264"/>
      <c r="I2311" s="286">
        <f t="shared" ca="1" si="2331"/>
        <v>7.8400037438854472E-2</v>
      </c>
      <c r="J2311" s="286">
        <f t="shared" ca="1" si="2332"/>
        <v>4.6443088290703205E-2</v>
      </c>
      <c r="K2311" s="264">
        <f t="shared" ref="K2311:M2311" ca="1" si="2348">RAND()</f>
        <v>0.50502145575365565</v>
      </c>
      <c r="L2311" s="264">
        <f t="shared" ca="1" si="2348"/>
        <v>0.93576762296668958</v>
      </c>
      <c r="M2311" s="264">
        <f t="shared" ca="1" si="2348"/>
        <v>6.1764380491805326E-2</v>
      </c>
      <c r="N2311" s="287">
        <f t="shared" ca="1" si="2334"/>
        <v>4419218.6460348666</v>
      </c>
      <c r="O2311" s="288">
        <f ca="1">(N2311-Assumptions!$C$22)/Assumptions!$C$25</f>
        <v>328.80295865931839</v>
      </c>
      <c r="P2311" s="11"/>
      <c r="Q2311" s="11"/>
      <c r="R2311" s="11"/>
      <c r="S2311" s="11"/>
      <c r="T2311" s="11"/>
    </row>
    <row r="2312" spans="1:20" ht="15.75" customHeight="1" x14ac:dyDescent="0.2">
      <c r="A2312" s="289"/>
      <c r="B2312" s="270"/>
      <c r="C2312" s="270"/>
      <c r="D2312" s="270"/>
      <c r="E2312" s="270"/>
      <c r="F2312" s="270"/>
      <c r="G2312" s="270"/>
      <c r="H2312" s="270"/>
      <c r="I2312" s="290">
        <f t="shared" ca="1" si="2331"/>
        <v>8.5909132276790603E-2</v>
      </c>
      <c r="J2312" s="290">
        <f t="shared" ca="1" si="2332"/>
        <v>3.8232085283226226E-2</v>
      </c>
      <c r="K2312" s="270">
        <f t="shared" ref="K2312:M2312" ca="1" si="2349">RAND()</f>
        <v>0.16477546982101343</v>
      </c>
      <c r="L2312" s="270">
        <f t="shared" ca="1" si="2349"/>
        <v>0.64963929529000075</v>
      </c>
      <c r="M2312" s="270">
        <f t="shared" ca="1" si="2349"/>
        <v>0.47060795644142395</v>
      </c>
      <c r="N2312" s="291">
        <f t="shared" ca="1" si="2334"/>
        <v>814816.98558690725</v>
      </c>
      <c r="O2312" s="292">
        <f ca="1">(N2312-Assumptions!$C$22)/Assumptions!$C$25</f>
        <v>59.817760118425916</v>
      </c>
      <c r="P2312" s="11"/>
      <c r="Q2312" s="11"/>
      <c r="R2312" s="11"/>
      <c r="S2312" s="11"/>
      <c r="T2312" s="11"/>
    </row>
    <row r="2313" spans="1:20" ht="15.75" customHeight="1" x14ac:dyDescent="0.2">
      <c r="A2313" s="317"/>
      <c r="B2313" s="264"/>
      <c r="C2313" s="264"/>
      <c r="D2313" s="264"/>
      <c r="E2313" s="264"/>
      <c r="F2313" s="264"/>
      <c r="G2313" s="264"/>
      <c r="H2313" s="264"/>
      <c r="I2313" s="286">
        <f t="shared" ca="1" si="2331"/>
        <v>0.06</v>
      </c>
      <c r="J2313" s="286">
        <f t="shared" ca="1" si="2332"/>
        <v>4.0424086860998798E-2</v>
      </c>
      <c r="K2313" s="264">
        <f t="shared" ref="K2313:M2313" ca="1" si="2350">RAND()</f>
        <v>0.36759810147931549</v>
      </c>
      <c r="L2313" s="264">
        <f t="shared" ca="1" si="2350"/>
        <v>0.40409816533992515</v>
      </c>
      <c r="M2313" s="264">
        <f t="shared" ca="1" si="2350"/>
        <v>0.59436696477768669</v>
      </c>
      <c r="N2313" s="287">
        <f t="shared" ca="1" si="2334"/>
        <v>4464826.7790903514</v>
      </c>
      <c r="O2313" s="288">
        <f ca="1">(N2313-Assumptions!$C$22)/Assumptions!$C$25</f>
        <v>332.20655067838442</v>
      </c>
      <c r="P2313" s="11"/>
      <c r="Q2313" s="11"/>
      <c r="R2313" s="11"/>
      <c r="S2313" s="11"/>
      <c r="T2313" s="11"/>
    </row>
    <row r="2314" spans="1:20" ht="15.75" customHeight="1" x14ac:dyDescent="0.2">
      <c r="A2314" s="289"/>
      <c r="B2314" s="270"/>
      <c r="C2314" s="270"/>
      <c r="D2314" s="270"/>
      <c r="E2314" s="270"/>
      <c r="F2314" s="270"/>
      <c r="G2314" s="270"/>
      <c r="H2314" s="270"/>
      <c r="I2314" s="290">
        <f t="shared" ca="1" si="2331"/>
        <v>6.9956508141197901E-2</v>
      </c>
      <c r="J2314" s="290">
        <f t="shared" ca="1" si="2332"/>
        <v>5.5E-2</v>
      </c>
      <c r="K2314" s="270">
        <f t="shared" ref="K2314:M2314" ca="1" si="2351">RAND()</f>
        <v>0.56091161069906925</v>
      </c>
      <c r="L2314" s="270">
        <f t="shared" ca="1" si="2351"/>
        <v>0.21256046726276367</v>
      </c>
      <c r="M2314" s="270">
        <f t="shared" ca="1" si="2351"/>
        <v>0.65528777800715365</v>
      </c>
      <c r="N2314" s="291">
        <f t="shared" ca="1" si="2334"/>
        <v>3612551.5821495499</v>
      </c>
      <c r="O2314" s="292">
        <f ca="1">(N2314-Assumptions!$C$22)/Assumptions!$C$25</f>
        <v>268.60392404101117</v>
      </c>
      <c r="P2314" s="11"/>
      <c r="Q2314" s="11"/>
      <c r="R2314" s="11"/>
      <c r="S2314" s="11"/>
      <c r="T2314" s="11"/>
    </row>
    <row r="2315" spans="1:20" ht="15.75" customHeight="1" x14ac:dyDescent="0.2">
      <c r="A2315" s="317"/>
      <c r="B2315" s="264"/>
      <c r="C2315" s="264"/>
      <c r="D2315" s="264"/>
      <c r="E2315" s="264"/>
      <c r="F2315" s="264"/>
      <c r="G2315" s="264"/>
      <c r="H2315" s="264"/>
      <c r="I2315" s="286">
        <f t="shared" ca="1" si="2331"/>
        <v>9.9805946533485512E-2</v>
      </c>
      <c r="J2315" s="286">
        <f t="shared" ca="1" si="2332"/>
        <v>4.3969143761173363E-2</v>
      </c>
      <c r="K2315" s="264">
        <f t="shared" ref="K2315:M2315" ca="1" si="2352">RAND()</f>
        <v>0.39394466453359989</v>
      </c>
      <c r="L2315" s="264">
        <f t="shared" ca="1" si="2352"/>
        <v>0.29932042801283054</v>
      </c>
      <c r="M2315" s="264">
        <f t="shared" ca="1" si="2352"/>
        <v>0.93005304700154623</v>
      </c>
      <c r="N2315" s="287">
        <f t="shared" ca="1" si="2334"/>
        <v>1662542.6540182778</v>
      </c>
      <c r="O2315" s="288">
        <f ca="1">(N2315-Assumptions!$C$22)/Assumptions!$C$25</f>
        <v>123.08086970285655</v>
      </c>
      <c r="P2315" s="11"/>
      <c r="Q2315" s="11"/>
      <c r="R2315" s="11"/>
      <c r="S2315" s="11"/>
      <c r="T2315" s="11"/>
    </row>
    <row r="2316" spans="1:20" ht="15.75" customHeight="1" x14ac:dyDescent="0.2">
      <c r="A2316" s="289"/>
      <c r="B2316" s="270"/>
      <c r="C2316" s="270"/>
      <c r="D2316" s="270"/>
      <c r="E2316" s="270"/>
      <c r="F2316" s="270"/>
      <c r="G2316" s="270"/>
      <c r="H2316" s="270"/>
      <c r="I2316" s="290">
        <f t="shared" ca="1" si="2331"/>
        <v>8.8174236621888794E-2</v>
      </c>
      <c r="J2316" s="290">
        <f t="shared" ca="1" si="2332"/>
        <v>5.5E-2</v>
      </c>
      <c r="K2316" s="270">
        <f t="shared" ref="K2316:M2316" ca="1" si="2353">RAND()</f>
        <v>0.91824851010750819</v>
      </c>
      <c r="L2316" s="270">
        <f t="shared" ca="1" si="2353"/>
        <v>0.65120818496558175</v>
      </c>
      <c r="M2316" s="270">
        <f t="shared" ca="1" si="2353"/>
        <v>0.71730195230064653</v>
      </c>
      <c r="N2316" s="291">
        <f t="shared" ca="1" si="2334"/>
        <v>6542470.7282878337</v>
      </c>
      <c r="O2316" s="292">
        <f ca="1">(N2316-Assumptions!$C$22)/Assumptions!$C$25</f>
        <v>487.25460658864432</v>
      </c>
      <c r="P2316" s="11"/>
      <c r="Q2316" s="11"/>
      <c r="R2316" s="11"/>
      <c r="S2316" s="11"/>
      <c r="T2316" s="11"/>
    </row>
    <row r="2317" spans="1:20" ht="15.75" customHeight="1" x14ac:dyDescent="0.2">
      <c r="A2317" s="317"/>
      <c r="B2317" s="264"/>
      <c r="C2317" s="264"/>
      <c r="D2317" s="264"/>
      <c r="E2317" s="264"/>
      <c r="F2317" s="264"/>
      <c r="G2317" s="264"/>
      <c r="H2317" s="264"/>
      <c r="I2317" s="286">
        <f t="shared" ca="1" si="2331"/>
        <v>0.1020599434243</v>
      </c>
      <c r="J2317" s="286">
        <f t="shared" ca="1" si="2332"/>
        <v>3.5016265080987367E-2</v>
      </c>
      <c r="K2317" s="264">
        <f t="shared" ref="K2317:M2317" ca="1" si="2354">RAND()</f>
        <v>3.7301813480871804E-2</v>
      </c>
      <c r="L2317" s="264">
        <f t="shared" ca="1" si="2354"/>
        <v>0.58180348303932805</v>
      </c>
      <c r="M2317" s="264">
        <f t="shared" ca="1" si="2354"/>
        <v>0.67649202135668451</v>
      </c>
      <c r="N2317" s="287">
        <f t="shared" ca="1" si="2334"/>
        <v>597639.35210139514</v>
      </c>
      <c r="O2317" s="288">
        <f ca="1">(N2317-Assumptions!$C$22)/Assumptions!$C$25</f>
        <v>43.610474037417546</v>
      </c>
      <c r="P2317" s="11"/>
      <c r="Q2317" s="11"/>
      <c r="R2317" s="11"/>
      <c r="S2317" s="11"/>
      <c r="T2317" s="11"/>
    </row>
    <row r="2318" spans="1:20" ht="15.75" customHeight="1" x14ac:dyDescent="0.2">
      <c r="A2318" s="289"/>
      <c r="B2318" s="270"/>
      <c r="C2318" s="270"/>
      <c r="D2318" s="270"/>
      <c r="E2318" s="270"/>
      <c r="F2318" s="270"/>
      <c r="G2318" s="270"/>
      <c r="H2318" s="270"/>
      <c r="I2318" s="290">
        <f t="shared" ca="1" si="2331"/>
        <v>0.11327972590941975</v>
      </c>
      <c r="J2318" s="290">
        <f t="shared" ca="1" si="2332"/>
        <v>4.3494915084880785E-2</v>
      </c>
      <c r="K2318" s="270">
        <f t="shared" ref="K2318:M2318" ca="1" si="2355">RAND()</f>
        <v>0.81149003510829287</v>
      </c>
      <c r="L2318" s="270">
        <f t="shared" ca="1" si="2355"/>
        <v>0.82220964929095475</v>
      </c>
      <c r="M2318" s="270">
        <f t="shared" ca="1" si="2355"/>
        <v>0.17461448542560032</v>
      </c>
      <c r="N2318" s="291">
        <f t="shared" ca="1" si="2334"/>
        <v>3516892.4645093386</v>
      </c>
      <c r="O2318" s="292">
        <f ca="1">(N2318-Assumptions!$C$22)/Assumptions!$C$25</f>
        <v>261.46518391860735</v>
      </c>
      <c r="P2318" s="11"/>
      <c r="Q2318" s="11"/>
      <c r="R2318" s="11"/>
      <c r="S2318" s="11"/>
      <c r="T2318" s="11"/>
    </row>
    <row r="2319" spans="1:20" ht="15.75" customHeight="1" x14ac:dyDescent="0.2">
      <c r="A2319" s="317"/>
      <c r="B2319" s="264"/>
      <c r="C2319" s="264"/>
      <c r="D2319" s="264"/>
      <c r="E2319" s="264"/>
      <c r="F2319" s="264"/>
      <c r="G2319" s="264"/>
      <c r="H2319" s="264"/>
      <c r="I2319" s="286">
        <f t="shared" ca="1" si="2331"/>
        <v>0.10084262612078769</v>
      </c>
      <c r="J2319" s="286">
        <f t="shared" ca="1" si="2332"/>
        <v>4.9054034105664238E-2</v>
      </c>
      <c r="K2319" s="264">
        <f t="shared" ref="K2319:M2319" ca="1" si="2356">RAND()</f>
        <v>0.21924830017848518</v>
      </c>
      <c r="L2319" s="264">
        <f t="shared" ca="1" si="2356"/>
        <v>0.82986724188855154</v>
      </c>
      <c r="M2319" s="264">
        <f t="shared" ca="1" si="2356"/>
        <v>0.26005944289533345</v>
      </c>
      <c r="N2319" s="287">
        <f t="shared" ca="1" si="2334"/>
        <v>2726946.9983786638</v>
      </c>
      <c r="O2319" s="288">
        <f ca="1">(N2319-Assumptions!$C$22)/Assumptions!$C$25</f>
        <v>202.51402972975103</v>
      </c>
      <c r="P2319" s="11"/>
      <c r="Q2319" s="11"/>
      <c r="R2319" s="11"/>
      <c r="S2319" s="11"/>
      <c r="T2319" s="11"/>
    </row>
    <row r="2320" spans="1:20" ht="15.75" customHeight="1" x14ac:dyDescent="0.2">
      <c r="A2320" s="289"/>
      <c r="B2320" s="270"/>
      <c r="C2320" s="270"/>
      <c r="D2320" s="270"/>
      <c r="E2320" s="270"/>
      <c r="F2320" s="270"/>
      <c r="G2320" s="270"/>
      <c r="H2320" s="270"/>
      <c r="I2320" s="290">
        <f t="shared" ca="1" si="2331"/>
        <v>9.6696299966435265E-2</v>
      </c>
      <c r="J2320" s="290">
        <f t="shared" ca="1" si="2332"/>
        <v>4.4474021268777815E-2</v>
      </c>
      <c r="K2320" s="270">
        <f t="shared" ref="K2320:M2320" ca="1" si="2357">RAND()</f>
        <v>0.68842310450439415</v>
      </c>
      <c r="L2320" s="270">
        <f t="shared" ca="1" si="2357"/>
        <v>0.98202266978224195</v>
      </c>
      <c r="M2320" s="270">
        <f t="shared" ca="1" si="2357"/>
        <v>0.89322062820640946</v>
      </c>
      <c r="N2320" s="291">
        <f t="shared" ca="1" si="2334"/>
        <v>2727659.954196868</v>
      </c>
      <c r="O2320" s="292">
        <f ca="1">(N2320-Assumptions!$C$22)/Assumptions!$C$25</f>
        <v>202.56723538782597</v>
      </c>
      <c r="P2320" s="11"/>
      <c r="Q2320" s="11"/>
      <c r="R2320" s="11"/>
      <c r="S2320" s="11"/>
      <c r="T2320" s="11"/>
    </row>
    <row r="2321" spans="1:20" ht="15.75" customHeight="1" x14ac:dyDescent="0.2">
      <c r="A2321" s="317"/>
      <c r="B2321" s="264"/>
      <c r="C2321" s="264"/>
      <c r="D2321" s="264"/>
      <c r="E2321" s="264"/>
      <c r="F2321" s="264"/>
      <c r="G2321" s="264"/>
      <c r="H2321" s="264"/>
      <c r="I2321" s="286">
        <f t="shared" ca="1" si="2331"/>
        <v>7.9737495938794187E-2</v>
      </c>
      <c r="J2321" s="286">
        <f t="shared" ca="1" si="2332"/>
        <v>3.2022175695294697E-2</v>
      </c>
      <c r="K2321" s="264">
        <f t="shared" ref="K2321:M2321" ca="1" si="2358">RAND()</f>
        <v>0.68505297152250288</v>
      </c>
      <c r="L2321" s="264">
        <f t="shared" ca="1" si="2358"/>
        <v>0.74703677050500017</v>
      </c>
      <c r="M2321" s="264">
        <f t="shared" ca="1" si="2358"/>
        <v>0.87104901182214156</v>
      </c>
      <c r="N2321" s="287">
        <f t="shared" ca="1" si="2334"/>
        <v>2364870.2696749042</v>
      </c>
      <c r="O2321" s="288">
        <f ca="1">(N2321-Assumptions!$C$22)/Assumptions!$C$25</f>
        <v>175.49337833394807</v>
      </c>
      <c r="P2321" s="11"/>
      <c r="Q2321" s="11"/>
      <c r="R2321" s="11"/>
      <c r="S2321" s="11"/>
      <c r="T2321" s="11"/>
    </row>
    <row r="2322" spans="1:20" ht="15.75" customHeight="1" x14ac:dyDescent="0.2">
      <c r="A2322" s="289"/>
      <c r="B2322" s="270"/>
      <c r="C2322" s="270"/>
      <c r="D2322" s="270"/>
      <c r="E2322" s="270"/>
      <c r="F2322" s="270"/>
      <c r="G2322" s="270"/>
      <c r="H2322" s="270"/>
      <c r="I2322" s="290">
        <f t="shared" ca="1" si="2331"/>
        <v>6.8395141528382247E-2</v>
      </c>
      <c r="J2322" s="290">
        <f t="shared" ca="1" si="2332"/>
        <v>3.8148525170144318E-2</v>
      </c>
      <c r="K2322" s="270">
        <f t="shared" ref="K2322:M2322" ca="1" si="2359">RAND()</f>
        <v>0.93382775092899573</v>
      </c>
      <c r="L2322" s="270">
        <f t="shared" ca="1" si="2359"/>
        <v>0.7472814749178468</v>
      </c>
      <c r="M2322" s="270">
        <f t="shared" ca="1" si="2359"/>
        <v>0.69696363071995449</v>
      </c>
      <c r="N2322" s="291">
        <f t="shared" ca="1" si="2334"/>
        <v>7175727.3428995814</v>
      </c>
      <c r="O2322" s="292">
        <f ca="1">(N2322-Assumptions!$C$22)/Assumptions!$C$25</f>
        <v>534.51256290295385</v>
      </c>
      <c r="P2322" s="11"/>
      <c r="Q2322" s="11"/>
      <c r="R2322" s="11"/>
      <c r="S2322" s="11"/>
      <c r="T2322" s="11"/>
    </row>
    <row r="2323" spans="1:20" ht="15.75" customHeight="1" x14ac:dyDescent="0.2">
      <c r="A2323" s="317"/>
      <c r="B2323" s="264"/>
      <c r="C2323" s="264"/>
      <c r="D2323" s="264"/>
      <c r="E2323" s="264"/>
      <c r="F2323" s="264"/>
      <c r="G2323" s="264"/>
      <c r="H2323" s="264"/>
      <c r="I2323" s="286">
        <f t="shared" ca="1" si="2331"/>
        <v>9.6473708711570641E-2</v>
      </c>
      <c r="J2323" s="286">
        <f t="shared" ca="1" si="2332"/>
        <v>3.4309702926444398E-2</v>
      </c>
      <c r="K2323" s="264">
        <f t="shared" ref="K2323:M2323" ca="1" si="2360">RAND()</f>
        <v>0.83969350366786921</v>
      </c>
      <c r="L2323" s="264">
        <f t="shared" ca="1" si="2360"/>
        <v>0.55849198277238332</v>
      </c>
      <c r="M2323" s="264">
        <f t="shared" ca="1" si="2360"/>
        <v>2.2031110174502877E-2</v>
      </c>
      <c r="N2323" s="287">
        <f t="shared" ca="1" si="2334"/>
        <v>3471809.7157926448</v>
      </c>
      <c r="O2323" s="288">
        <f ca="1">(N2323-Assumptions!$C$22)/Assumptions!$C$25</f>
        <v>258.10079968601826</v>
      </c>
      <c r="P2323" s="11"/>
      <c r="Q2323" s="11"/>
      <c r="R2323" s="11"/>
      <c r="S2323" s="11"/>
      <c r="T2323" s="11"/>
    </row>
    <row r="2324" spans="1:20" ht="15.75" customHeight="1" x14ac:dyDescent="0.2">
      <c r="A2324" s="289"/>
      <c r="B2324" s="270"/>
      <c r="C2324" s="270"/>
      <c r="D2324" s="270"/>
      <c r="E2324" s="270"/>
      <c r="F2324" s="270"/>
      <c r="G2324" s="270"/>
      <c r="H2324" s="270"/>
      <c r="I2324" s="290">
        <f t="shared" ca="1" si="2331"/>
        <v>7.6185568982536325E-2</v>
      </c>
      <c r="J2324" s="290">
        <f t="shared" ca="1" si="2332"/>
        <v>4.5739294539721531E-2</v>
      </c>
      <c r="K2324" s="270">
        <f t="shared" ref="K2324:M2324" ca="1" si="2361">RAND()</f>
        <v>0.20874988345608247</v>
      </c>
      <c r="L2324" s="270">
        <f t="shared" ca="1" si="2361"/>
        <v>2.8720289245582897E-2</v>
      </c>
      <c r="M2324" s="270">
        <f t="shared" ca="1" si="2361"/>
        <v>0.35253063101723647</v>
      </c>
      <c r="N2324" s="291">
        <f t="shared" ca="1" si="2334"/>
        <v>2926266.6257071183</v>
      </c>
      <c r="O2324" s="292">
        <f ca="1">(N2324-Assumptions!$C$22)/Assumptions!$C$25</f>
        <v>217.38862878411331</v>
      </c>
      <c r="P2324" s="11"/>
      <c r="Q2324" s="11"/>
      <c r="R2324" s="11"/>
      <c r="S2324" s="11"/>
      <c r="T2324" s="11"/>
    </row>
    <row r="2325" spans="1:20" ht="15.75" customHeight="1" x14ac:dyDescent="0.2">
      <c r="A2325" s="317"/>
      <c r="B2325" s="264"/>
      <c r="C2325" s="264"/>
      <c r="D2325" s="264"/>
      <c r="E2325" s="264"/>
      <c r="F2325" s="264"/>
      <c r="G2325" s="264"/>
      <c r="H2325" s="264"/>
      <c r="I2325" s="286">
        <f t="shared" ca="1" si="2331"/>
        <v>8.9295463524968005E-2</v>
      </c>
      <c r="J2325" s="286">
        <f t="shared" ca="1" si="2332"/>
        <v>4.2124679259212039E-2</v>
      </c>
      <c r="K2325" s="264">
        <f t="shared" ref="K2325:M2325" ca="1" si="2362">RAND()</f>
        <v>0.30698368665363096</v>
      </c>
      <c r="L2325" s="264">
        <f t="shared" ca="1" si="2362"/>
        <v>0.37470841794467857</v>
      </c>
      <c r="M2325" s="264">
        <f t="shared" ca="1" si="2362"/>
        <v>0.94735976271258837</v>
      </c>
      <c r="N2325" s="287">
        <f t="shared" ca="1" si="2334"/>
        <v>2445535.3195145042</v>
      </c>
      <c r="O2325" s="288">
        <f ca="1">(N2325-Assumptions!$C$22)/Assumptions!$C$25</f>
        <v>181.51315817272419</v>
      </c>
      <c r="P2325" s="11"/>
      <c r="Q2325" s="11"/>
      <c r="R2325" s="11"/>
      <c r="S2325" s="11"/>
      <c r="T2325" s="11"/>
    </row>
    <row r="2326" spans="1:20" ht="15.75" customHeight="1" x14ac:dyDescent="0.2">
      <c r="A2326" s="289"/>
      <c r="B2326" s="270"/>
      <c r="C2326" s="270"/>
      <c r="D2326" s="270"/>
      <c r="E2326" s="270"/>
      <c r="F2326" s="270"/>
      <c r="G2326" s="270"/>
      <c r="H2326" s="270"/>
      <c r="I2326" s="290">
        <f t="shared" ca="1" si="2331"/>
        <v>0.10731581284919939</v>
      </c>
      <c r="J2326" s="290">
        <f t="shared" ca="1" si="2332"/>
        <v>2.7852695113270237E-2</v>
      </c>
      <c r="K2326" s="270">
        <f t="shared" ref="K2326:M2326" ca="1" si="2363">RAND()</f>
        <v>0.30265902886960339</v>
      </c>
      <c r="L2326" s="270">
        <f t="shared" ca="1" si="2363"/>
        <v>0.14380490685282676</v>
      </c>
      <c r="M2326" s="270">
        <f t="shared" ca="1" si="2363"/>
        <v>0.95670566602480667</v>
      </c>
      <c r="N2326" s="291">
        <f t="shared" ca="1" si="2334"/>
        <v>1168228.3418764165</v>
      </c>
      <c r="O2326" s="292">
        <f ca="1">(N2326-Assumptions!$C$22)/Assumptions!$C$25</f>
        <v>86.191741931075853</v>
      </c>
      <c r="P2326" s="11"/>
      <c r="Q2326" s="11"/>
      <c r="R2326" s="11"/>
      <c r="S2326" s="11"/>
      <c r="T2326" s="11"/>
    </row>
    <row r="2327" spans="1:20" ht="15.75" customHeight="1" x14ac:dyDescent="0.2">
      <c r="A2327" s="317"/>
      <c r="B2327" s="264"/>
      <c r="C2327" s="264"/>
      <c r="D2327" s="264"/>
      <c r="E2327" s="264"/>
      <c r="F2327" s="264"/>
      <c r="G2327" s="264"/>
      <c r="H2327" s="264"/>
      <c r="I2327" s="286">
        <f t="shared" ca="1" si="2331"/>
        <v>7.2049259330664639E-2</v>
      </c>
      <c r="J2327" s="286">
        <f t="shared" ca="1" si="2332"/>
        <v>3.7479449577370622E-2</v>
      </c>
      <c r="K2327" s="264">
        <f t="shared" ref="K2327:M2327" ca="1" si="2364">RAND()</f>
        <v>0.86746233221751257</v>
      </c>
      <c r="L2327" s="264">
        <f t="shared" ca="1" si="2364"/>
        <v>0.47224554489183601</v>
      </c>
      <c r="M2327" s="264">
        <f t="shared" ca="1" si="2364"/>
        <v>0.7616234537212403</v>
      </c>
      <c r="N2327" s="287">
        <f t="shared" ca="1" si="2334"/>
        <v>6278353.0942434724</v>
      </c>
      <c r="O2327" s="288">
        <f ca="1">(N2327-Assumptions!$C$22)/Assumptions!$C$25</f>
        <v>467.54433539130389</v>
      </c>
      <c r="P2327" s="11"/>
      <c r="Q2327" s="11"/>
      <c r="R2327" s="11"/>
      <c r="S2327" s="11"/>
      <c r="T2327" s="11"/>
    </row>
    <row r="2328" spans="1:20" ht="15.75" customHeight="1" x14ac:dyDescent="0.2">
      <c r="A2328" s="289"/>
      <c r="B2328" s="270"/>
      <c r="C2328" s="270"/>
      <c r="D2328" s="270"/>
      <c r="E2328" s="270"/>
      <c r="F2328" s="270"/>
      <c r="G2328" s="270"/>
      <c r="H2328" s="270"/>
      <c r="I2328" s="290">
        <f t="shared" ca="1" si="2331"/>
        <v>0.10864718013358787</v>
      </c>
      <c r="J2328" s="290">
        <f t="shared" ca="1" si="2332"/>
        <v>3.4894739478123063E-2</v>
      </c>
      <c r="K2328" s="270">
        <f t="shared" ref="K2328:M2328" ca="1" si="2365">RAND()</f>
        <v>0.98012390196336652</v>
      </c>
      <c r="L2328" s="270">
        <f t="shared" ca="1" si="2365"/>
        <v>0.29473617260116036</v>
      </c>
      <c r="M2328" s="270">
        <f t="shared" ca="1" si="2365"/>
        <v>0.15389700813421392</v>
      </c>
      <c r="N2328" s="291">
        <f t="shared" ca="1" si="2334"/>
        <v>2620860.3381987014</v>
      </c>
      <c r="O2328" s="292">
        <f ca="1">(N2328-Assumptions!$C$22)/Assumptions!$C$25</f>
        <v>194.59711479094787</v>
      </c>
      <c r="P2328" s="11"/>
      <c r="Q2328" s="11"/>
      <c r="R2328" s="11"/>
      <c r="S2328" s="11"/>
      <c r="T2328" s="11"/>
    </row>
    <row r="2329" spans="1:20" ht="15.75" customHeight="1" x14ac:dyDescent="0.2">
      <c r="A2329" s="317"/>
      <c r="B2329" s="264"/>
      <c r="C2329" s="264"/>
      <c r="D2329" s="264"/>
      <c r="E2329" s="264"/>
      <c r="F2329" s="264"/>
      <c r="G2329" s="264"/>
      <c r="H2329" s="264"/>
      <c r="I2329" s="286">
        <f t="shared" ca="1" si="2331"/>
        <v>8.6103722339663416E-2</v>
      </c>
      <c r="J2329" s="286">
        <f t="shared" ca="1" si="2332"/>
        <v>3.4970805553295056E-2</v>
      </c>
      <c r="K2329" s="264">
        <f t="shared" ref="K2329:M2329" ca="1" si="2366">RAND()</f>
        <v>0.60917905986138854</v>
      </c>
      <c r="L2329" s="264">
        <f t="shared" ca="1" si="2366"/>
        <v>0.30305460027819209</v>
      </c>
      <c r="M2329" s="264">
        <f t="shared" ca="1" si="2366"/>
        <v>0.8652046218129249</v>
      </c>
      <c r="N2329" s="287">
        <f t="shared" ca="1" si="2334"/>
        <v>2206808.242981974</v>
      </c>
      <c r="O2329" s="288">
        <f ca="1">(N2329-Assumptions!$C$22)/Assumptions!$C$25</f>
        <v>163.69770470014731</v>
      </c>
      <c r="P2329" s="11"/>
      <c r="Q2329" s="11"/>
      <c r="R2329" s="11"/>
      <c r="S2329" s="11"/>
      <c r="T2329" s="11"/>
    </row>
    <row r="2330" spans="1:20" ht="15.75" customHeight="1" x14ac:dyDescent="0.2">
      <c r="A2330" s="289"/>
      <c r="B2330" s="270"/>
      <c r="C2330" s="270"/>
      <c r="D2330" s="270"/>
      <c r="E2330" s="270"/>
      <c r="F2330" s="270"/>
      <c r="G2330" s="270"/>
      <c r="H2330" s="270"/>
      <c r="I2330" s="290">
        <f t="shared" ca="1" si="2331"/>
        <v>8.430743305138054E-2</v>
      </c>
      <c r="J2330" s="290">
        <f t="shared" ca="1" si="2332"/>
        <v>3.6442085270615751E-2</v>
      </c>
      <c r="K2330" s="270">
        <f t="shared" ref="K2330:M2330" ca="1" si="2367">RAND()</f>
        <v>0.19088189096145736</v>
      </c>
      <c r="L2330" s="270">
        <f t="shared" ca="1" si="2367"/>
        <v>0.39831050613517116</v>
      </c>
      <c r="M2330" s="270">
        <f t="shared" ca="1" si="2367"/>
        <v>0.97942802686751518</v>
      </c>
      <c r="N2330" s="291">
        <f t="shared" ca="1" si="2334"/>
        <v>889687.82597963768</v>
      </c>
      <c r="O2330" s="292">
        <f ca="1">(N2330-Assumptions!$C$22)/Assumptions!$C$25</f>
        <v>65.405136267137138</v>
      </c>
      <c r="P2330" s="11"/>
      <c r="Q2330" s="11"/>
      <c r="R2330" s="11"/>
      <c r="S2330" s="11"/>
      <c r="T2330" s="11"/>
    </row>
    <row r="2331" spans="1:20" ht="15.75" customHeight="1" x14ac:dyDescent="0.2">
      <c r="A2331" s="317"/>
      <c r="B2331" s="264"/>
      <c r="C2331" s="264"/>
      <c r="D2331" s="264"/>
      <c r="E2331" s="264"/>
      <c r="F2331" s="264"/>
      <c r="G2331" s="264"/>
      <c r="H2331" s="264"/>
      <c r="I2331" s="286">
        <f t="shared" ca="1" si="2331"/>
        <v>0.11360121604585319</v>
      </c>
      <c r="J2331" s="286">
        <f t="shared" ca="1" si="2332"/>
        <v>4.1744286712556415E-2</v>
      </c>
      <c r="K2331" s="264">
        <f t="shared" ref="K2331:M2331" ca="1" si="2368">RAND()</f>
        <v>0.86795313074894764</v>
      </c>
      <c r="L2331" s="264">
        <f t="shared" ca="1" si="2368"/>
        <v>0.8505130693360714</v>
      </c>
      <c r="M2331" s="264">
        <f t="shared" ca="1" si="2368"/>
        <v>1.3484841651116852E-3</v>
      </c>
      <c r="N2331" s="287">
        <f t="shared" ca="1" si="2334"/>
        <v>3415476.8037423845</v>
      </c>
      <c r="O2331" s="288">
        <f ca="1">(N2331-Assumptions!$C$22)/Assumptions!$C$25</f>
        <v>253.89685102555109</v>
      </c>
      <c r="P2331" s="11"/>
      <c r="Q2331" s="11"/>
      <c r="R2331" s="11"/>
      <c r="S2331" s="11"/>
      <c r="T2331" s="11"/>
    </row>
    <row r="2332" spans="1:20" ht="15.75" customHeight="1" x14ac:dyDescent="0.2">
      <c r="A2332" s="289"/>
      <c r="B2332" s="270"/>
      <c r="C2332" s="270"/>
      <c r="D2332" s="270"/>
      <c r="E2332" s="270"/>
      <c r="F2332" s="270"/>
      <c r="G2332" s="270"/>
      <c r="H2332" s="270"/>
      <c r="I2332" s="290">
        <f t="shared" ca="1" si="2331"/>
        <v>6.4693362867109194E-2</v>
      </c>
      <c r="J2332" s="290">
        <f t="shared" ca="1" si="2332"/>
        <v>3.7563501520531263E-2</v>
      </c>
      <c r="K2332" s="270">
        <f t="shared" ref="K2332:M2332" ca="1" si="2369">RAND()</f>
        <v>0.11599241118140446</v>
      </c>
      <c r="L2332" s="270">
        <f t="shared" ca="1" si="2369"/>
        <v>0.50848440051045285</v>
      </c>
      <c r="M2332" s="270">
        <f t="shared" ca="1" si="2369"/>
        <v>0.55999807086238007</v>
      </c>
      <c r="N2332" s="291">
        <f t="shared" ca="1" si="2334"/>
        <v>1431930.1973830992</v>
      </c>
      <c r="O2332" s="292">
        <f ca="1">(N2332-Assumptions!$C$22)/Assumptions!$C$25</f>
        <v>105.87098487933577</v>
      </c>
      <c r="P2332" s="11"/>
      <c r="Q2332" s="11"/>
      <c r="R2332" s="11"/>
      <c r="S2332" s="11"/>
      <c r="T2332" s="11"/>
    </row>
    <row r="2333" spans="1:20" ht="15.75" customHeight="1" x14ac:dyDescent="0.2">
      <c r="A2333" s="317"/>
      <c r="B2333" s="264"/>
      <c r="C2333" s="264"/>
      <c r="D2333" s="264"/>
      <c r="E2333" s="264"/>
      <c r="F2333" s="264"/>
      <c r="G2333" s="264"/>
      <c r="H2333" s="264"/>
      <c r="I2333" s="286">
        <f t="shared" ca="1" si="2331"/>
        <v>7.1023193714590288E-2</v>
      </c>
      <c r="J2333" s="286">
        <f t="shared" ca="1" si="2332"/>
        <v>3.5627332618698521E-2</v>
      </c>
      <c r="K2333" s="264">
        <f t="shared" ref="K2333:M2333" ca="1" si="2370">RAND()</f>
        <v>0.97003075148446127</v>
      </c>
      <c r="L2333" s="264">
        <f t="shared" ca="1" si="2370"/>
        <v>0.22944322811318196</v>
      </c>
      <c r="M2333" s="264">
        <f t="shared" ca="1" si="2370"/>
        <v>0.88288349704872826</v>
      </c>
      <c r="N2333" s="287">
        <f t="shared" ca="1" si="2334"/>
        <v>5495408.5961323828</v>
      </c>
      <c r="O2333" s="288">
        <f ca="1">(N2333-Assumptions!$C$22)/Assumptions!$C$25</f>
        <v>409.11564150241662</v>
      </c>
      <c r="P2333" s="11"/>
      <c r="Q2333" s="11"/>
      <c r="R2333" s="11"/>
      <c r="S2333" s="11"/>
      <c r="T2333" s="11"/>
    </row>
    <row r="2334" spans="1:20" ht="15.75" customHeight="1" x14ac:dyDescent="0.2">
      <c r="A2334" s="289"/>
      <c r="B2334" s="270"/>
      <c r="C2334" s="270"/>
      <c r="D2334" s="270"/>
      <c r="E2334" s="270"/>
      <c r="F2334" s="270"/>
      <c r="G2334" s="270"/>
      <c r="H2334" s="270"/>
      <c r="I2334" s="290">
        <f t="shared" ca="1" si="2331"/>
        <v>7.4415395434180728E-2</v>
      </c>
      <c r="J2334" s="290">
        <f t="shared" ca="1" si="2332"/>
        <v>2.5476360402787373E-2</v>
      </c>
      <c r="K2334" s="270">
        <f t="shared" ref="K2334:M2334" ca="1" si="2371">RAND()</f>
        <v>0.41899125936869297</v>
      </c>
      <c r="L2334" s="270">
        <f t="shared" ca="1" si="2371"/>
        <v>6.4487389257346095E-3</v>
      </c>
      <c r="M2334" s="270">
        <f t="shared" ca="1" si="2371"/>
        <v>0.5482156484997216</v>
      </c>
      <c r="N2334" s="291">
        <f t="shared" ca="1" si="2334"/>
        <v>1820508.2450435865</v>
      </c>
      <c r="O2334" s="292">
        <f ca="1">(N2334-Assumptions!$C$22)/Assumptions!$C$25</f>
        <v>134.86934664504378</v>
      </c>
      <c r="P2334" s="11"/>
      <c r="Q2334" s="11"/>
      <c r="R2334" s="11"/>
      <c r="S2334" s="11"/>
      <c r="T2334" s="11"/>
    </row>
    <row r="2335" spans="1:20" ht="15.75" customHeight="1" x14ac:dyDescent="0.2">
      <c r="A2335" s="317"/>
      <c r="B2335" s="264"/>
      <c r="C2335" s="264"/>
      <c r="D2335" s="264"/>
      <c r="E2335" s="264"/>
      <c r="F2335" s="264"/>
      <c r="G2335" s="264"/>
      <c r="H2335" s="264"/>
      <c r="I2335" s="286">
        <f t="shared" ca="1" si="2331"/>
        <v>9.8038868059780612E-2</v>
      </c>
      <c r="J2335" s="286">
        <f t="shared" ca="1" si="2332"/>
        <v>5.0194988850989143E-2</v>
      </c>
      <c r="K2335" s="264">
        <f t="shared" ref="K2335:M2335" ca="1" si="2372">RAND()</f>
        <v>0.50230742052927868</v>
      </c>
      <c r="L2335" s="264">
        <f t="shared" ca="1" si="2372"/>
        <v>0.50326225112714751</v>
      </c>
      <c r="M2335" s="264">
        <f t="shared" ca="1" si="2372"/>
        <v>0.4873280838818107</v>
      </c>
      <c r="N2335" s="287">
        <f t="shared" ca="1" si="2334"/>
        <v>2333018.7962005418</v>
      </c>
      <c r="O2335" s="288">
        <f ca="1">(N2335-Assumptions!$C$22)/Assumptions!$C$25</f>
        <v>173.11640270153296</v>
      </c>
      <c r="P2335" s="11"/>
      <c r="Q2335" s="11"/>
      <c r="R2335" s="11"/>
      <c r="S2335" s="11"/>
      <c r="T2335" s="11"/>
    </row>
    <row r="2336" spans="1:20" ht="15.75" customHeight="1" x14ac:dyDescent="0.2">
      <c r="A2336" s="289"/>
      <c r="B2336" s="270"/>
      <c r="C2336" s="270"/>
      <c r="D2336" s="270"/>
      <c r="E2336" s="270"/>
      <c r="F2336" s="270"/>
      <c r="G2336" s="270"/>
      <c r="H2336" s="270"/>
      <c r="I2336" s="290">
        <f t="shared" ca="1" si="2331"/>
        <v>7.3928514002714996E-2</v>
      </c>
      <c r="J2336" s="290">
        <f t="shared" ca="1" si="2332"/>
        <v>2.8862016018060044E-2</v>
      </c>
      <c r="K2336" s="270">
        <f t="shared" ref="K2336:M2336" ca="1" si="2373">RAND()</f>
        <v>0.32945877541368385</v>
      </c>
      <c r="L2336" s="270">
        <f t="shared" ca="1" si="2373"/>
        <v>2.8777225407413232E-2</v>
      </c>
      <c r="M2336" s="270">
        <f t="shared" ca="1" si="2373"/>
        <v>0.2134330533062343</v>
      </c>
      <c r="N2336" s="291">
        <f t="shared" ca="1" si="2334"/>
        <v>1976943.4227941299</v>
      </c>
      <c r="O2336" s="292">
        <f ca="1">(N2336-Assumptions!$C$22)/Assumptions!$C$25</f>
        <v>146.54361364135298</v>
      </c>
      <c r="P2336" s="11"/>
      <c r="Q2336" s="11"/>
      <c r="R2336" s="11"/>
      <c r="S2336" s="11"/>
      <c r="T2336" s="11"/>
    </row>
    <row r="2337" spans="1:20" ht="15.75" customHeight="1" x14ac:dyDescent="0.2">
      <c r="A2337" s="317"/>
      <c r="B2337" s="264"/>
      <c r="C2337" s="264"/>
      <c r="D2337" s="264"/>
      <c r="E2337" s="264"/>
      <c r="F2337" s="264"/>
      <c r="G2337" s="264"/>
      <c r="H2337" s="264"/>
      <c r="I2337" s="286">
        <f t="shared" ca="1" si="2331"/>
        <v>0.10253545726379659</v>
      </c>
      <c r="J2337" s="286">
        <f t="shared" ca="1" si="2332"/>
        <v>4.9422054225844364E-2</v>
      </c>
      <c r="K2337" s="264">
        <f t="shared" ref="K2337:M2337" ca="1" si="2374">RAND()</f>
        <v>0.58855753216865347</v>
      </c>
      <c r="L2337" s="264">
        <f t="shared" ca="1" si="2374"/>
        <v>0.16109044917202853</v>
      </c>
      <c r="M2337" s="264">
        <f t="shared" ca="1" si="2374"/>
        <v>0.12290967969870303</v>
      </c>
      <c r="N2337" s="287">
        <f t="shared" ca="1" si="2334"/>
        <v>1677428.1383451626</v>
      </c>
      <c r="O2337" s="288">
        <f ca="1">(N2337-Assumptions!$C$22)/Assumptions!$C$25</f>
        <v>124.19172674217631</v>
      </c>
      <c r="P2337" s="11"/>
      <c r="Q2337" s="11"/>
      <c r="R2337" s="11"/>
      <c r="S2337" s="11"/>
      <c r="T2337" s="11"/>
    </row>
    <row r="2338" spans="1:20" ht="15.75" customHeight="1" x14ac:dyDescent="0.2">
      <c r="A2338" s="289"/>
      <c r="B2338" s="270"/>
      <c r="C2338" s="270"/>
      <c r="D2338" s="270"/>
      <c r="E2338" s="270"/>
      <c r="F2338" s="270"/>
      <c r="G2338" s="270"/>
      <c r="H2338" s="270"/>
      <c r="I2338" s="290">
        <f t="shared" ca="1" si="2331"/>
        <v>6.0799256350794244E-2</v>
      </c>
      <c r="J2338" s="290">
        <f t="shared" ca="1" si="2332"/>
        <v>3.3317514609934651E-2</v>
      </c>
      <c r="K2338" s="270">
        <f t="shared" ref="K2338:M2338" ca="1" si="2375">RAND()</f>
        <v>0.82309123546679441</v>
      </c>
      <c r="L2338" s="270">
        <f t="shared" ca="1" si="2375"/>
        <v>0.55070102073741301</v>
      </c>
      <c r="M2338" s="270">
        <f t="shared" ca="1" si="2375"/>
        <v>0.10204353571626212</v>
      </c>
      <c r="N2338" s="291">
        <f t="shared" ca="1" si="2334"/>
        <v>7853272.2304318137</v>
      </c>
      <c r="O2338" s="292">
        <f ca="1">(N2338-Assumptions!$C$22)/Assumptions!$C$25</f>
        <v>585.07561421132937</v>
      </c>
      <c r="P2338" s="11"/>
      <c r="Q2338" s="11"/>
      <c r="R2338" s="11"/>
      <c r="S2338" s="11"/>
      <c r="T2338" s="11"/>
    </row>
    <row r="2339" spans="1:20" ht="15.75" customHeight="1" x14ac:dyDescent="0.2">
      <c r="A2339" s="317"/>
      <c r="B2339" s="264"/>
      <c r="C2339" s="264"/>
      <c r="D2339" s="264"/>
      <c r="E2339" s="264"/>
      <c r="F2339" s="264"/>
      <c r="G2339" s="264"/>
      <c r="H2339" s="264"/>
      <c r="I2339" s="286">
        <f t="shared" ca="1" si="2331"/>
        <v>0.1061940336943613</v>
      </c>
      <c r="J2339" s="286">
        <f t="shared" ca="1" si="2332"/>
        <v>5.004552243930168E-2</v>
      </c>
      <c r="K2339" s="264">
        <f t="shared" ref="K2339:M2339" ca="1" si="2376">RAND()</f>
        <v>0.42526418995361481</v>
      </c>
      <c r="L2339" s="264">
        <f t="shared" ca="1" si="2376"/>
        <v>0.28300121775571485</v>
      </c>
      <c r="M2339" s="264">
        <f t="shared" ca="1" si="2376"/>
        <v>0.55028477528207032</v>
      </c>
      <c r="N2339" s="287">
        <f t="shared" ca="1" si="2334"/>
        <v>1586754.7471456805</v>
      </c>
      <c r="O2339" s="288">
        <f ca="1">(N2339-Assumptions!$C$22)/Assumptions!$C$25</f>
        <v>117.42505575714033</v>
      </c>
      <c r="P2339" s="11"/>
      <c r="Q2339" s="11"/>
      <c r="R2339" s="11"/>
      <c r="S2339" s="11"/>
      <c r="T2339" s="11"/>
    </row>
    <row r="2340" spans="1:20" ht="15.75" customHeight="1" x14ac:dyDescent="0.2">
      <c r="A2340" s="289"/>
      <c r="B2340" s="270"/>
      <c r="C2340" s="270"/>
      <c r="D2340" s="270"/>
      <c r="E2340" s="270"/>
      <c r="F2340" s="270"/>
      <c r="G2340" s="270"/>
      <c r="H2340" s="270"/>
      <c r="I2340" s="290">
        <f t="shared" ca="1" si="2331"/>
        <v>0.10141927756139987</v>
      </c>
      <c r="J2340" s="290">
        <f t="shared" ca="1" si="2332"/>
        <v>4.4954086444248795E-2</v>
      </c>
      <c r="K2340" s="270">
        <f t="shared" ref="K2340:M2340" ca="1" si="2377">RAND()</f>
        <v>0.33144209409994019</v>
      </c>
      <c r="L2340" s="270">
        <f t="shared" ca="1" si="2377"/>
        <v>0.30022351692967308</v>
      </c>
      <c r="M2340" s="270">
        <f t="shared" ca="1" si="2377"/>
        <v>0.74717972802101174</v>
      </c>
      <c r="N2340" s="291">
        <f t="shared" ca="1" si="2334"/>
        <v>1998408.9315796928</v>
      </c>
      <c r="O2340" s="292">
        <f ca="1">(N2340-Assumptions!$C$22)/Assumptions!$C$25</f>
        <v>148.14551728206663</v>
      </c>
      <c r="P2340" s="11"/>
      <c r="Q2340" s="11"/>
      <c r="R2340" s="11"/>
      <c r="S2340" s="11"/>
      <c r="T2340" s="11"/>
    </row>
    <row r="2341" spans="1:20" ht="15.75" customHeight="1" x14ac:dyDescent="0.2">
      <c r="A2341" s="317"/>
      <c r="B2341" s="264"/>
      <c r="C2341" s="264"/>
      <c r="D2341" s="264"/>
      <c r="E2341" s="264"/>
      <c r="F2341" s="264"/>
      <c r="G2341" s="264"/>
      <c r="H2341" s="264"/>
      <c r="I2341" s="286">
        <f t="shared" ca="1" si="2331"/>
        <v>6.1795395473875296E-2</v>
      </c>
      <c r="J2341" s="286">
        <f t="shared" ca="1" si="2332"/>
        <v>3.4395089032963205E-2</v>
      </c>
      <c r="K2341" s="264">
        <f t="shared" ref="K2341:M2341" ca="1" si="2378">RAND()</f>
        <v>4.1691394068421928E-2</v>
      </c>
      <c r="L2341" s="264">
        <f t="shared" ca="1" si="2378"/>
        <v>0.71743015037335289</v>
      </c>
      <c r="M2341" s="264">
        <f t="shared" ca="1" si="2378"/>
        <v>0.13760963059041142</v>
      </c>
      <c r="N2341" s="287">
        <f t="shared" ca="1" si="2334"/>
        <v>1417796.8336506053</v>
      </c>
      <c r="O2341" s="288">
        <f ca="1">(N2341-Assumptions!$C$22)/Assumptions!$C$25</f>
        <v>104.81625624258248</v>
      </c>
      <c r="P2341" s="11"/>
      <c r="Q2341" s="11"/>
      <c r="R2341" s="11"/>
      <c r="S2341" s="11"/>
      <c r="T2341" s="11"/>
    </row>
    <row r="2342" spans="1:20" ht="15.75" customHeight="1" x14ac:dyDescent="0.2">
      <c r="A2342" s="289"/>
      <c r="B2342" s="270"/>
      <c r="C2342" s="270"/>
      <c r="D2342" s="270"/>
      <c r="E2342" s="270"/>
      <c r="F2342" s="270"/>
      <c r="G2342" s="270"/>
      <c r="H2342" s="270"/>
      <c r="I2342" s="290">
        <f t="shared" ca="1" si="2331"/>
        <v>6.8638268468254451E-2</v>
      </c>
      <c r="J2342" s="290">
        <f t="shared" ca="1" si="2332"/>
        <v>3.1768253023250689E-2</v>
      </c>
      <c r="K2342" s="270">
        <f t="shared" ref="K2342:M2342" ca="1" si="2379">RAND()</f>
        <v>0.33928725130672532</v>
      </c>
      <c r="L2342" s="270">
        <f t="shared" ca="1" si="2379"/>
        <v>0.17201104419201974</v>
      </c>
      <c r="M2342" s="270">
        <f t="shared" ca="1" si="2379"/>
        <v>0.67026781148387438</v>
      </c>
      <c r="N2342" s="291">
        <f t="shared" ca="1" si="2334"/>
        <v>2449518.6254655374</v>
      </c>
      <c r="O2342" s="292">
        <f ca="1">(N2342-Assumptions!$C$22)/Assumptions!$C$25</f>
        <v>181.81041981086099</v>
      </c>
      <c r="P2342" s="11"/>
      <c r="Q2342" s="11"/>
      <c r="R2342" s="11"/>
      <c r="S2342" s="11"/>
      <c r="T2342" s="11"/>
    </row>
    <row r="2343" spans="1:20" ht="15.75" customHeight="1" x14ac:dyDescent="0.2">
      <c r="A2343" s="317"/>
      <c r="B2343" s="264"/>
      <c r="C2343" s="264"/>
      <c r="D2343" s="264"/>
      <c r="E2343" s="264"/>
      <c r="F2343" s="264"/>
      <c r="G2343" s="264"/>
      <c r="H2343" s="264"/>
      <c r="I2343" s="286">
        <f t="shared" ca="1" si="2331"/>
        <v>0.11974585477132862</v>
      </c>
      <c r="J2343" s="286">
        <f t="shared" ca="1" si="2332"/>
        <v>2.5164739626667841E-2</v>
      </c>
      <c r="K2343" s="264">
        <f t="shared" ref="K2343:M2343" ca="1" si="2380">RAND()</f>
        <v>0.15629558901633922</v>
      </c>
      <c r="L2343" s="264">
        <f t="shared" ca="1" si="2380"/>
        <v>0.39558352295057797</v>
      </c>
      <c r="M2343" s="264">
        <f t="shared" ca="1" si="2380"/>
        <v>1.9366210400608819E-2</v>
      </c>
      <c r="N2343" s="287">
        <f t="shared" ca="1" si="2334"/>
        <v>410738.10193043033</v>
      </c>
      <c r="O2343" s="288">
        <f ca="1">(N2343-Assumptions!$C$22)/Assumptions!$C$25</f>
        <v>29.66261954704704</v>
      </c>
      <c r="P2343" s="11"/>
      <c r="Q2343" s="11"/>
      <c r="R2343" s="11"/>
      <c r="S2343" s="11"/>
      <c r="T2343" s="11"/>
    </row>
    <row r="2344" spans="1:20" ht="15.75" customHeight="1" x14ac:dyDescent="0.2">
      <c r="A2344" s="289"/>
      <c r="B2344" s="270"/>
      <c r="C2344" s="270"/>
      <c r="D2344" s="270"/>
      <c r="E2344" s="270"/>
      <c r="F2344" s="270"/>
      <c r="G2344" s="270"/>
      <c r="H2344" s="270"/>
      <c r="I2344" s="290">
        <f t="shared" ca="1" si="2331"/>
        <v>8.6991780735119137E-2</v>
      </c>
      <c r="J2344" s="290">
        <f t="shared" ca="1" si="2332"/>
        <v>4.0150064120077114E-2</v>
      </c>
      <c r="K2344" s="270">
        <f t="shared" ref="K2344:M2344" ca="1" si="2381">RAND()</f>
        <v>0.86795511361226829</v>
      </c>
      <c r="L2344" s="270">
        <f t="shared" ca="1" si="2381"/>
        <v>3.8629295712919842E-2</v>
      </c>
      <c r="M2344" s="270">
        <f t="shared" ca="1" si="2381"/>
        <v>0.73775510201171524</v>
      </c>
      <c r="N2344" s="291">
        <f t="shared" ca="1" si="2334"/>
        <v>4152595.8779958114</v>
      </c>
      <c r="O2344" s="292">
        <f ca="1">(N2344-Assumptions!$C$22)/Assumptions!$C$25</f>
        <v>308.90573716386655</v>
      </c>
      <c r="P2344" s="11"/>
      <c r="Q2344" s="11"/>
      <c r="R2344" s="11"/>
      <c r="S2344" s="11"/>
      <c r="T2344" s="11"/>
    </row>
    <row r="2345" spans="1:20" ht="15.75" customHeight="1" x14ac:dyDescent="0.2">
      <c r="A2345" s="317"/>
      <c r="B2345" s="264"/>
      <c r="C2345" s="264"/>
      <c r="D2345" s="264"/>
      <c r="E2345" s="264"/>
      <c r="F2345" s="264"/>
      <c r="G2345" s="264"/>
      <c r="H2345" s="264"/>
      <c r="I2345" s="286">
        <f t="shared" ca="1" si="2331"/>
        <v>7.6336995581326339E-2</v>
      </c>
      <c r="J2345" s="286">
        <f t="shared" ca="1" si="2332"/>
        <v>3.2945904940311473E-2</v>
      </c>
      <c r="K2345" s="264">
        <f t="shared" ref="K2345:M2345" ca="1" si="2382">RAND()</f>
        <v>0.72737003490767704</v>
      </c>
      <c r="L2345" s="264">
        <f t="shared" ca="1" si="2382"/>
        <v>0.31257790557078391</v>
      </c>
      <c r="M2345" s="264">
        <f t="shared" ca="1" si="2382"/>
        <v>0.45163721330153539</v>
      </c>
      <c r="N2345" s="287">
        <f t="shared" ca="1" si="2334"/>
        <v>2572432.9079608521</v>
      </c>
      <c r="O2345" s="288">
        <f ca="1">(N2345-Assumptions!$C$22)/Assumptions!$C$25</f>
        <v>190.98312745976509</v>
      </c>
      <c r="P2345" s="11"/>
      <c r="Q2345" s="11"/>
      <c r="R2345" s="11"/>
      <c r="S2345" s="11"/>
      <c r="T2345" s="11"/>
    </row>
    <row r="2346" spans="1:20" ht="15.75" customHeight="1" x14ac:dyDescent="0.2">
      <c r="A2346" s="289"/>
      <c r="B2346" s="270"/>
      <c r="C2346" s="270"/>
      <c r="D2346" s="270"/>
      <c r="E2346" s="270"/>
      <c r="F2346" s="270"/>
      <c r="G2346" s="270"/>
      <c r="H2346" s="270"/>
      <c r="I2346" s="290">
        <f t="shared" ca="1" si="2331"/>
        <v>0.10615552416236451</v>
      </c>
      <c r="J2346" s="290">
        <f t="shared" ca="1" si="2332"/>
        <v>3.7570669369515489E-2</v>
      </c>
      <c r="K2346" s="270">
        <f t="shared" ref="K2346:M2346" ca="1" si="2383">RAND()</f>
        <v>7.6243938389196853E-2</v>
      </c>
      <c r="L2346" s="270">
        <f t="shared" ca="1" si="2383"/>
        <v>0.88516388135914004</v>
      </c>
      <c r="M2346" s="270">
        <f t="shared" ca="1" si="2383"/>
        <v>0.50452696144198461</v>
      </c>
      <c r="N2346" s="291">
        <f t="shared" ca="1" si="2334"/>
        <v>998065.00995549129</v>
      </c>
      <c r="O2346" s="292">
        <f ca="1">(N2346-Assumptions!$C$22)/Assumptions!$C$25</f>
        <v>73.492985817573981</v>
      </c>
      <c r="P2346" s="11"/>
      <c r="Q2346" s="11"/>
      <c r="R2346" s="11"/>
      <c r="S2346" s="11"/>
      <c r="T2346" s="11"/>
    </row>
    <row r="2347" spans="1:20" ht="15.75" customHeight="1" x14ac:dyDescent="0.2">
      <c r="A2347" s="317"/>
      <c r="B2347" s="264"/>
      <c r="C2347" s="264"/>
      <c r="D2347" s="264"/>
      <c r="E2347" s="264"/>
      <c r="F2347" s="264"/>
      <c r="G2347" s="264"/>
      <c r="H2347" s="264"/>
      <c r="I2347" s="286">
        <f t="shared" ca="1" si="2331"/>
        <v>9.6938943937218913E-2</v>
      </c>
      <c r="J2347" s="286">
        <f t="shared" ca="1" si="2332"/>
        <v>4.4855394860136705E-2</v>
      </c>
      <c r="K2347" s="264">
        <f t="shared" ref="K2347:M2347" ca="1" si="2384">RAND()</f>
        <v>0.94757000758516285</v>
      </c>
      <c r="L2347" s="264">
        <f t="shared" ca="1" si="2384"/>
        <v>0.76201563118578031</v>
      </c>
      <c r="M2347" s="264">
        <f t="shared" ca="1" si="2384"/>
        <v>0.29163447050828761</v>
      </c>
      <c r="N2347" s="287">
        <f t="shared" ca="1" si="2334"/>
        <v>4143757.5411380185</v>
      </c>
      <c r="O2347" s="288">
        <f ca="1">(N2347-Assumptions!$C$22)/Assumptions!$C$25</f>
        <v>308.2461597864193</v>
      </c>
      <c r="P2347" s="11"/>
      <c r="Q2347" s="11"/>
      <c r="R2347" s="11"/>
      <c r="S2347" s="11"/>
      <c r="T2347" s="11"/>
    </row>
    <row r="2348" spans="1:20" ht="15.75" customHeight="1" x14ac:dyDescent="0.2">
      <c r="A2348" s="289"/>
      <c r="B2348" s="270"/>
      <c r="C2348" s="270"/>
      <c r="D2348" s="270"/>
      <c r="E2348" s="270"/>
      <c r="F2348" s="270"/>
      <c r="G2348" s="270"/>
      <c r="H2348" s="270"/>
      <c r="I2348" s="290">
        <f t="shared" ca="1" si="2331"/>
        <v>8.3752728762777034E-2</v>
      </c>
      <c r="J2348" s="290">
        <f t="shared" ca="1" si="2332"/>
        <v>5.2436773045574446E-2</v>
      </c>
      <c r="K2348" s="270">
        <f t="shared" ref="K2348:M2348" ca="1" si="2385">RAND()</f>
        <v>0.90920173965325179</v>
      </c>
      <c r="L2348" s="270">
        <f t="shared" ca="1" si="2385"/>
        <v>0.35886186611654747</v>
      </c>
      <c r="M2348" s="270">
        <f t="shared" ca="1" si="2385"/>
        <v>0.49234585636892891</v>
      </c>
      <c r="N2348" s="291">
        <f t="shared" ca="1" si="2334"/>
        <v>6891745.5755257579</v>
      </c>
      <c r="O2348" s="292">
        <f ca="1">(N2348-Assumptions!$C$22)/Assumptions!$C$25</f>
        <v>513.31989369595203</v>
      </c>
      <c r="P2348" s="11"/>
      <c r="Q2348" s="11"/>
      <c r="R2348" s="11"/>
      <c r="S2348" s="11"/>
      <c r="T2348" s="11"/>
    </row>
    <row r="2349" spans="1:20" ht="15.75" customHeight="1" x14ac:dyDescent="0.2">
      <c r="A2349" s="317"/>
      <c r="B2349" s="264"/>
      <c r="C2349" s="264"/>
      <c r="D2349" s="264"/>
      <c r="E2349" s="264"/>
      <c r="F2349" s="264"/>
      <c r="G2349" s="264"/>
      <c r="H2349" s="264"/>
      <c r="I2349" s="286">
        <f t="shared" ca="1" si="2331"/>
        <v>9.301305096643217E-2</v>
      </c>
      <c r="J2349" s="286">
        <f t="shared" ca="1" si="2332"/>
        <v>4.2390289379469766E-2</v>
      </c>
      <c r="K2349" s="264">
        <f t="shared" ref="K2349:M2349" ca="1" si="2386">RAND()</f>
        <v>0.87504868024517557</v>
      </c>
      <c r="L2349" s="264">
        <f t="shared" ca="1" si="2386"/>
        <v>0.25297093562393946</v>
      </c>
      <c r="M2349" s="264">
        <f t="shared" ca="1" si="2386"/>
        <v>0.92425921966071278</v>
      </c>
      <c r="N2349" s="287">
        <f t="shared" ca="1" si="2334"/>
        <v>3892162.139646132</v>
      </c>
      <c r="O2349" s="288">
        <f ca="1">(N2349-Assumptions!$C$22)/Assumptions!$C$25</f>
        <v>289.47038355568151</v>
      </c>
      <c r="P2349" s="11"/>
      <c r="Q2349" s="11"/>
      <c r="R2349" s="11"/>
      <c r="S2349" s="11"/>
      <c r="T2349" s="11"/>
    </row>
    <row r="2350" spans="1:20" ht="15.75" customHeight="1" x14ac:dyDescent="0.2">
      <c r="A2350" s="289"/>
      <c r="B2350" s="270"/>
      <c r="C2350" s="270"/>
      <c r="D2350" s="270"/>
      <c r="E2350" s="270"/>
      <c r="F2350" s="270"/>
      <c r="G2350" s="270"/>
      <c r="H2350" s="270"/>
      <c r="I2350" s="290">
        <f t="shared" ca="1" si="2331"/>
        <v>0.1103631593137207</v>
      </c>
      <c r="J2350" s="290">
        <f t="shared" ca="1" si="2332"/>
        <v>5.2535776217647864E-2</v>
      </c>
      <c r="K2350" s="270">
        <f t="shared" ref="K2350:M2350" ca="1" si="2387">RAND()</f>
        <v>0.48205171763122912</v>
      </c>
      <c r="L2350" s="270">
        <f t="shared" ca="1" si="2387"/>
        <v>0.29598376372570623</v>
      </c>
      <c r="M2350" s="270">
        <f t="shared" ca="1" si="2387"/>
        <v>0.16557592775357677</v>
      </c>
      <c r="N2350" s="291">
        <f t="shared" ca="1" si="2334"/>
        <v>1540687.335463725</v>
      </c>
      <c r="O2350" s="292">
        <f ca="1">(N2350-Assumptions!$C$22)/Assumptions!$C$25</f>
        <v>113.98718921371082</v>
      </c>
      <c r="P2350" s="11"/>
      <c r="Q2350" s="11"/>
      <c r="R2350" s="11"/>
      <c r="S2350" s="11"/>
      <c r="T2350" s="11"/>
    </row>
    <row r="2351" spans="1:20" ht="15.75" customHeight="1" x14ac:dyDescent="0.2">
      <c r="A2351" s="317"/>
      <c r="B2351" s="264"/>
      <c r="C2351" s="264"/>
      <c r="D2351" s="264"/>
      <c r="E2351" s="264"/>
      <c r="F2351" s="264"/>
      <c r="G2351" s="264"/>
      <c r="H2351" s="264"/>
      <c r="I2351" s="286">
        <f t="shared" ca="1" si="2331"/>
        <v>8.0914041683169194E-2</v>
      </c>
      <c r="J2351" s="286">
        <f t="shared" ca="1" si="2332"/>
        <v>2.8767372100513385E-2</v>
      </c>
      <c r="K2351" s="264">
        <f t="shared" ref="K2351:M2351" ca="1" si="2388">RAND()</f>
        <v>0.85558599616922248</v>
      </c>
      <c r="L2351" s="264">
        <f t="shared" ca="1" si="2388"/>
        <v>0.69924287617155667</v>
      </c>
      <c r="M2351" s="264">
        <f t="shared" ca="1" si="2388"/>
        <v>0.61049893918963505</v>
      </c>
      <c r="N2351" s="287">
        <f t="shared" ca="1" si="2334"/>
        <v>4162134.8739822605</v>
      </c>
      <c r="O2351" s="288">
        <f ca="1">(N2351-Assumptions!$C$22)/Assumptions!$C$25</f>
        <v>309.61760253598959</v>
      </c>
      <c r="P2351" s="11"/>
      <c r="Q2351" s="11"/>
      <c r="R2351" s="11"/>
      <c r="S2351" s="11"/>
      <c r="T2351" s="11"/>
    </row>
    <row r="2352" spans="1:20" ht="15.75" customHeight="1" x14ac:dyDescent="0.2">
      <c r="A2352" s="289"/>
      <c r="B2352" s="270"/>
      <c r="C2352" s="270"/>
      <c r="D2352" s="270"/>
      <c r="E2352" s="270"/>
      <c r="F2352" s="270"/>
      <c r="G2352" s="270"/>
      <c r="H2352" s="270"/>
      <c r="I2352" s="290">
        <f t="shared" ca="1" si="2331"/>
        <v>0.11411544534281361</v>
      </c>
      <c r="J2352" s="290">
        <f t="shared" ca="1" si="2332"/>
        <v>3.7719027022196816E-2</v>
      </c>
      <c r="K2352" s="270">
        <f t="shared" ref="K2352:M2352" ca="1" si="2389">RAND()</f>
        <v>0.57852990695448936</v>
      </c>
      <c r="L2352" s="270">
        <f t="shared" ca="1" si="2389"/>
        <v>0.36968411839007154</v>
      </c>
      <c r="M2352" s="270">
        <f t="shared" ca="1" si="2389"/>
        <v>0.58611470137459087</v>
      </c>
      <c r="N2352" s="291">
        <f t="shared" ca="1" si="2334"/>
        <v>1461072.0231518522</v>
      </c>
      <c r="O2352" s="292">
        <f ca="1">(N2352-Assumptions!$C$22)/Assumptions!$C$25</f>
        <v>108.04574799640687</v>
      </c>
      <c r="P2352" s="11"/>
      <c r="Q2352" s="11"/>
      <c r="R2352" s="11"/>
      <c r="S2352" s="11"/>
      <c r="T2352" s="11"/>
    </row>
    <row r="2353" spans="1:20" ht="15.75" customHeight="1" x14ac:dyDescent="0.2">
      <c r="A2353" s="317"/>
      <c r="B2353" s="264"/>
      <c r="C2353" s="264"/>
      <c r="D2353" s="264"/>
      <c r="E2353" s="264"/>
      <c r="F2353" s="264"/>
      <c r="G2353" s="264"/>
      <c r="H2353" s="264"/>
      <c r="I2353" s="286">
        <f t="shared" ca="1" si="2331"/>
        <v>7.7773110904708717E-2</v>
      </c>
      <c r="J2353" s="286">
        <f t="shared" ca="1" si="2332"/>
        <v>5.5E-2</v>
      </c>
      <c r="K2353" s="264">
        <f t="shared" ref="K2353:M2353" ca="1" si="2390">RAND()</f>
        <v>0.2700758564178718</v>
      </c>
      <c r="L2353" s="264">
        <f t="shared" ca="1" si="2390"/>
        <v>0.77720213445977437</v>
      </c>
      <c r="M2353" s="264">
        <f t="shared" ca="1" si="2390"/>
        <v>0.59273823964601002</v>
      </c>
      <c r="N2353" s="287">
        <f t="shared" ca="1" si="2334"/>
        <v>4464826.7790903514</v>
      </c>
      <c r="O2353" s="288">
        <f ca="1">(N2353-Assumptions!$C$22)/Assumptions!$C$25</f>
        <v>332.20655067838442</v>
      </c>
      <c r="P2353" s="11"/>
      <c r="Q2353" s="11"/>
      <c r="R2353" s="11"/>
      <c r="S2353" s="11"/>
      <c r="T2353" s="11"/>
    </row>
    <row r="2354" spans="1:20" ht="15.75" customHeight="1" x14ac:dyDescent="0.2">
      <c r="A2354" s="289"/>
      <c r="B2354" s="270"/>
      <c r="C2354" s="270"/>
      <c r="D2354" s="270"/>
      <c r="E2354" s="270"/>
      <c r="F2354" s="270"/>
      <c r="G2354" s="270"/>
      <c r="H2354" s="270"/>
      <c r="I2354" s="290">
        <f t="shared" ca="1" si="2331"/>
        <v>0.10246551175729837</v>
      </c>
      <c r="J2354" s="290">
        <f t="shared" ca="1" si="2332"/>
        <v>4.2377392944831574E-2</v>
      </c>
      <c r="K2354" s="270">
        <f t="shared" ref="K2354:M2354" ca="1" si="2391">RAND()</f>
        <v>0.22685369623173768</v>
      </c>
      <c r="L2354" s="270">
        <f t="shared" ca="1" si="2391"/>
        <v>0.78159612575180126</v>
      </c>
      <c r="M2354" s="270">
        <f t="shared" ca="1" si="2391"/>
        <v>0.84902605135068487</v>
      </c>
      <c r="N2354" s="291">
        <f t="shared" ca="1" si="2334"/>
        <v>1877917.7062280974</v>
      </c>
      <c r="O2354" s="292">
        <f ca="1">(N2354-Assumptions!$C$22)/Assumptions!$C$25</f>
        <v>139.15363479314161</v>
      </c>
      <c r="P2354" s="11"/>
      <c r="Q2354" s="11"/>
      <c r="R2354" s="11"/>
      <c r="S2354" s="11"/>
      <c r="T2354" s="11"/>
    </row>
    <row r="2355" spans="1:20" ht="15.75" customHeight="1" x14ac:dyDescent="0.2">
      <c r="A2355" s="317"/>
      <c r="B2355" s="264"/>
      <c r="C2355" s="264"/>
      <c r="D2355" s="264"/>
      <c r="E2355" s="264"/>
      <c r="F2355" s="264"/>
      <c r="G2355" s="264"/>
      <c r="H2355" s="264"/>
      <c r="I2355" s="286">
        <f t="shared" ca="1" si="2331"/>
        <v>0.10498650568522741</v>
      </c>
      <c r="J2355" s="286">
        <f t="shared" ca="1" si="2332"/>
        <v>4.313070459679684E-2</v>
      </c>
      <c r="K2355" s="264">
        <f t="shared" ref="K2355:M2355" ca="1" si="2392">RAND()</f>
        <v>0.52193191889232693</v>
      </c>
      <c r="L2355" s="264">
        <f t="shared" ca="1" si="2392"/>
        <v>0.86018592793316617</v>
      </c>
      <c r="M2355" s="264">
        <f t="shared" ca="1" si="2392"/>
        <v>0.11364643862594903</v>
      </c>
      <c r="N2355" s="287">
        <f t="shared" ca="1" si="2334"/>
        <v>2283128.5515807932</v>
      </c>
      <c r="O2355" s="288">
        <f ca="1">(N2355-Assumptions!$C$22)/Assumptions!$C$25</f>
        <v>169.39325011796964</v>
      </c>
      <c r="P2355" s="11"/>
      <c r="Q2355" s="11"/>
      <c r="R2355" s="11"/>
      <c r="S2355" s="11"/>
      <c r="T2355" s="11"/>
    </row>
    <row r="2356" spans="1:20" ht="15.75" customHeight="1" x14ac:dyDescent="0.2">
      <c r="A2356" s="289"/>
      <c r="B2356" s="270"/>
      <c r="C2356" s="270"/>
      <c r="D2356" s="270"/>
      <c r="E2356" s="270"/>
      <c r="F2356" s="270"/>
      <c r="G2356" s="270"/>
      <c r="H2356" s="270"/>
      <c r="I2356" s="290">
        <f t="shared" ca="1" si="2331"/>
        <v>0.10203246324514689</v>
      </c>
      <c r="J2356" s="290">
        <f t="shared" ca="1" si="2332"/>
        <v>3.520615318859481E-2</v>
      </c>
      <c r="K2356" s="270">
        <f t="shared" ref="K2356:M2356" ca="1" si="2393">RAND()</f>
        <v>0.26933181139012474</v>
      </c>
      <c r="L2356" s="270">
        <f t="shared" ca="1" si="2393"/>
        <v>1.7680158255204192E-2</v>
      </c>
      <c r="M2356" s="270">
        <f t="shared" ca="1" si="2393"/>
        <v>0.45399881774943085</v>
      </c>
      <c r="N2356" s="291">
        <f t="shared" ca="1" si="2334"/>
        <v>1333216.1644677427</v>
      </c>
      <c r="O2356" s="292">
        <f ca="1">(N2356-Assumptions!$C$22)/Assumptions!$C$25</f>
        <v>98.504266005055428</v>
      </c>
      <c r="P2356" s="11"/>
      <c r="Q2356" s="11"/>
      <c r="R2356" s="11"/>
      <c r="S2356" s="11"/>
      <c r="T2356" s="11"/>
    </row>
    <row r="2357" spans="1:20" ht="15.75" customHeight="1" x14ac:dyDescent="0.2">
      <c r="A2357" s="317"/>
      <c r="B2357" s="264"/>
      <c r="C2357" s="264"/>
      <c r="D2357" s="264"/>
      <c r="E2357" s="264"/>
      <c r="F2357" s="264"/>
      <c r="G2357" s="264"/>
      <c r="H2357" s="264"/>
      <c r="I2357" s="286">
        <f t="shared" ca="1" si="2331"/>
        <v>8.5495840009645163E-2</v>
      </c>
      <c r="J2357" s="286">
        <f t="shared" ca="1" si="2332"/>
        <v>3.3860023657790436E-2</v>
      </c>
      <c r="K2357" s="264">
        <f t="shared" ref="K2357:M2357" ca="1" si="2394">RAND()</f>
        <v>0.88814485983787717</v>
      </c>
      <c r="L2357" s="264">
        <f t="shared" ca="1" si="2394"/>
        <v>0.20435435133984658</v>
      </c>
      <c r="M2357" s="264">
        <f t="shared" ca="1" si="2394"/>
        <v>0.42656192367555523</v>
      </c>
      <c r="N2357" s="287">
        <f t="shared" ca="1" si="2334"/>
        <v>3743425.7888384894</v>
      </c>
      <c r="O2357" s="288">
        <f ca="1">(N2357-Assumptions!$C$22)/Assumptions!$C$25</f>
        <v>278.37065588346934</v>
      </c>
      <c r="P2357" s="11"/>
      <c r="Q2357" s="11"/>
      <c r="R2357" s="11"/>
      <c r="S2357" s="11"/>
      <c r="T2357" s="11"/>
    </row>
    <row r="2358" spans="1:20" ht="15.75" customHeight="1" x14ac:dyDescent="0.2">
      <c r="A2358" s="289"/>
      <c r="B2358" s="270"/>
      <c r="C2358" s="270"/>
      <c r="D2358" s="270"/>
      <c r="E2358" s="270"/>
      <c r="F2358" s="270"/>
      <c r="G2358" s="270"/>
      <c r="H2358" s="270"/>
      <c r="I2358" s="290">
        <f t="shared" ca="1" si="2331"/>
        <v>9.7154338624306127E-2</v>
      </c>
      <c r="J2358" s="290">
        <f t="shared" ca="1" si="2332"/>
        <v>4.3685933914903774E-2</v>
      </c>
      <c r="K2358" s="270">
        <f t="shared" ref="K2358:M2358" ca="1" si="2395">RAND()</f>
        <v>0.7115564270134217</v>
      </c>
      <c r="L2358" s="270">
        <f t="shared" ca="1" si="2395"/>
        <v>0.38219336260957038</v>
      </c>
      <c r="M2358" s="270">
        <f t="shared" ca="1" si="2395"/>
        <v>0.47313104796901251</v>
      </c>
      <c r="N2358" s="291">
        <f t="shared" ca="1" si="2334"/>
        <v>2087600.520043764</v>
      </c>
      <c r="O2358" s="292">
        <f ca="1">(N2358-Assumptions!$C$22)/Assumptions!$C$25</f>
        <v>154.80160597341523</v>
      </c>
      <c r="P2358" s="11"/>
      <c r="Q2358" s="11"/>
      <c r="R2358" s="11"/>
      <c r="S2358" s="11"/>
      <c r="T2358" s="11"/>
    </row>
    <row r="2359" spans="1:20" ht="15.75" customHeight="1" x14ac:dyDescent="0.2">
      <c r="A2359" s="317"/>
      <c r="B2359" s="264"/>
      <c r="C2359" s="264"/>
      <c r="D2359" s="264"/>
      <c r="E2359" s="264"/>
      <c r="F2359" s="264"/>
      <c r="G2359" s="264"/>
      <c r="H2359" s="264"/>
      <c r="I2359" s="286">
        <f t="shared" ca="1" si="2331"/>
        <v>8.9253437436677865E-2</v>
      </c>
      <c r="J2359" s="286">
        <f t="shared" ca="1" si="2332"/>
        <v>3.8343453940371801E-2</v>
      </c>
      <c r="K2359" s="264">
        <f t="shared" ref="K2359:M2359" ca="1" si="2396">RAND()</f>
        <v>0.64515948496599662</v>
      </c>
      <c r="L2359" s="264">
        <f t="shared" ca="1" si="2396"/>
        <v>0.27680003085738858</v>
      </c>
      <c r="M2359" s="264">
        <f t="shared" ca="1" si="2396"/>
        <v>0.90410366976012135</v>
      </c>
      <c r="N2359" s="287">
        <f t="shared" ca="1" si="2334"/>
        <v>1823435.4029934152</v>
      </c>
      <c r="O2359" s="288">
        <f ca="1">(N2359-Assumptions!$C$22)/Assumptions!$C$25</f>
        <v>135.08779126816532</v>
      </c>
      <c r="P2359" s="11"/>
      <c r="Q2359" s="11"/>
      <c r="R2359" s="11"/>
      <c r="S2359" s="11"/>
      <c r="T2359" s="11"/>
    </row>
    <row r="2360" spans="1:20" ht="15.75" customHeight="1" x14ac:dyDescent="0.2">
      <c r="A2360" s="289"/>
      <c r="B2360" s="270"/>
      <c r="C2360" s="270"/>
      <c r="D2360" s="270"/>
      <c r="E2360" s="270"/>
      <c r="F2360" s="270"/>
      <c r="G2360" s="270"/>
      <c r="H2360" s="270"/>
      <c r="I2360" s="290">
        <f t="shared" ca="1" si="2331"/>
        <v>8.8926657065131615E-2</v>
      </c>
      <c r="J2360" s="290">
        <f t="shared" ca="1" si="2332"/>
        <v>3.2482955093557857E-2</v>
      </c>
      <c r="K2360" s="270">
        <f t="shared" ref="K2360:M2360" ca="1" si="2397">RAND()</f>
        <v>0.63160393175467011</v>
      </c>
      <c r="L2360" s="270">
        <f t="shared" ca="1" si="2397"/>
        <v>0.75622482154044834</v>
      </c>
      <c r="M2360" s="270">
        <f t="shared" ca="1" si="2397"/>
        <v>0.10239708359960575</v>
      </c>
      <c r="N2360" s="291">
        <f t="shared" ca="1" si="2334"/>
        <v>1977557.5587418652</v>
      </c>
      <c r="O2360" s="292">
        <f ca="1">(N2360-Assumptions!$C$22)/Assumptions!$C$25</f>
        <v>146.58944468222876</v>
      </c>
      <c r="P2360" s="11"/>
      <c r="Q2360" s="11"/>
      <c r="R2360" s="11"/>
      <c r="S2360" s="11"/>
      <c r="T2360" s="11"/>
    </row>
    <row r="2361" spans="1:20" ht="15.75" customHeight="1" x14ac:dyDescent="0.2">
      <c r="A2361" s="317"/>
      <c r="B2361" s="264"/>
      <c r="C2361" s="264"/>
      <c r="D2361" s="264"/>
      <c r="E2361" s="264"/>
      <c r="F2361" s="264"/>
      <c r="G2361" s="264"/>
      <c r="H2361" s="264"/>
      <c r="I2361" s="286">
        <f t="shared" ca="1" si="2331"/>
        <v>8.3209928434580777E-2</v>
      </c>
      <c r="J2361" s="286">
        <f t="shared" ca="1" si="2332"/>
        <v>4.2115800572873265E-2</v>
      </c>
      <c r="K2361" s="264">
        <f t="shared" ref="K2361:M2361" ca="1" si="2398">RAND()</f>
        <v>0.75360791299887597</v>
      </c>
      <c r="L2361" s="264">
        <f t="shared" ca="1" si="2398"/>
        <v>0.50475245978087413</v>
      </c>
      <c r="M2361" s="264">
        <f t="shared" ca="1" si="2398"/>
        <v>0.94944996874323728</v>
      </c>
      <c r="N2361" s="287">
        <f t="shared" ca="1" si="2334"/>
        <v>2807160.6570971524</v>
      </c>
      <c r="O2361" s="288">
        <f ca="1">(N2361-Assumptions!$C$22)/Assumptions!$C$25</f>
        <v>208.5001236639666</v>
      </c>
      <c r="P2361" s="11"/>
      <c r="Q2361" s="11"/>
      <c r="R2361" s="11"/>
      <c r="S2361" s="11"/>
      <c r="T2361" s="11"/>
    </row>
    <row r="2362" spans="1:20" ht="15.75" customHeight="1" x14ac:dyDescent="0.2">
      <c r="A2362" s="289"/>
      <c r="B2362" s="270"/>
      <c r="C2362" s="270"/>
      <c r="D2362" s="270"/>
      <c r="E2362" s="270"/>
      <c r="F2362" s="270"/>
      <c r="G2362" s="270"/>
      <c r="H2362" s="270"/>
      <c r="I2362" s="290">
        <f t="shared" ca="1" si="2331"/>
        <v>0.10944164346379458</v>
      </c>
      <c r="J2362" s="290">
        <f t="shared" ca="1" si="2332"/>
        <v>5.5E-2</v>
      </c>
      <c r="K2362" s="270">
        <f t="shared" ref="K2362:M2362" ca="1" si="2399">RAND()</f>
        <v>0.96859996422664441</v>
      </c>
      <c r="L2362" s="270">
        <f t="shared" ca="1" si="2399"/>
        <v>0.63475007747014489</v>
      </c>
      <c r="M2362" s="270">
        <f t="shared" ca="1" si="2399"/>
        <v>0.60355260715931414</v>
      </c>
      <c r="N2362" s="291">
        <f t="shared" ca="1" si="2334"/>
        <v>3986681.1180368052</v>
      </c>
      <c r="O2362" s="292">
        <f ca="1">(N2362-Assumptions!$C$22)/Assumptions!$C$25</f>
        <v>296.52403865946309</v>
      </c>
      <c r="P2362" s="11"/>
      <c r="Q2362" s="11"/>
      <c r="R2362" s="11"/>
      <c r="S2362" s="11"/>
      <c r="T2362" s="11"/>
    </row>
    <row r="2363" spans="1:20" ht="15.75" customHeight="1" x14ac:dyDescent="0.2">
      <c r="A2363" s="317"/>
      <c r="B2363" s="264"/>
      <c r="C2363" s="264"/>
      <c r="D2363" s="264"/>
      <c r="E2363" s="264"/>
      <c r="F2363" s="264"/>
      <c r="G2363" s="264"/>
      <c r="H2363" s="264"/>
      <c r="I2363" s="286">
        <f t="shared" ca="1" si="2331"/>
        <v>7.2757427152781967E-2</v>
      </c>
      <c r="J2363" s="286">
        <f t="shared" ca="1" si="2332"/>
        <v>4.3775614637276222E-2</v>
      </c>
      <c r="K2363" s="264">
        <f t="shared" ref="K2363:M2363" ca="1" si="2400">RAND()</f>
        <v>0.68202809895865468</v>
      </c>
      <c r="L2363" s="264">
        <f t="shared" ca="1" si="2400"/>
        <v>0.31961378864374423</v>
      </c>
      <c r="M2363" s="264">
        <f t="shared" ca="1" si="2400"/>
        <v>0.56278634014653373</v>
      </c>
      <c r="N2363" s="287">
        <f t="shared" ca="1" si="2334"/>
        <v>3851404.0285623926</v>
      </c>
      <c r="O2363" s="288">
        <f ca="1">(N2363-Assumptions!$C$22)/Assumptions!$C$25</f>
        <v>286.42873347480543</v>
      </c>
      <c r="P2363" s="11"/>
      <c r="Q2363" s="11"/>
      <c r="R2363" s="11"/>
      <c r="S2363" s="11"/>
      <c r="T2363" s="11"/>
    </row>
    <row r="2364" spans="1:20" ht="15.75" customHeight="1" x14ac:dyDescent="0.2">
      <c r="A2364" s="289"/>
      <c r="B2364" s="270"/>
      <c r="C2364" s="270"/>
      <c r="D2364" s="270"/>
      <c r="E2364" s="270"/>
      <c r="F2364" s="270"/>
      <c r="G2364" s="270"/>
      <c r="H2364" s="270"/>
      <c r="I2364" s="290">
        <f t="shared" ca="1" si="2331"/>
        <v>9.03523051922627E-2</v>
      </c>
      <c r="J2364" s="290">
        <f t="shared" ca="1" si="2332"/>
        <v>4.2279066380548125E-2</v>
      </c>
      <c r="K2364" s="270">
        <f t="shared" ref="K2364:M2364" ca="1" si="2401">RAND()</f>
        <v>0.41836376746237758</v>
      </c>
      <c r="L2364" s="270">
        <f t="shared" ca="1" si="2401"/>
        <v>0.57777447593851761</v>
      </c>
      <c r="M2364" s="270">
        <f t="shared" ca="1" si="2401"/>
        <v>0.95278339309871252</v>
      </c>
      <c r="N2364" s="291">
        <f t="shared" ca="1" si="2334"/>
        <v>2399626.5244977553</v>
      </c>
      <c r="O2364" s="292">
        <f ca="1">(N2364-Assumptions!$C$22)/Assumptions!$C$25</f>
        <v>178.08712869386233</v>
      </c>
      <c r="P2364" s="11"/>
      <c r="Q2364" s="11"/>
      <c r="R2364" s="11"/>
      <c r="S2364" s="11"/>
      <c r="T2364" s="11"/>
    </row>
    <row r="2365" spans="1:20" ht="15.75" customHeight="1" x14ac:dyDescent="0.2">
      <c r="A2365" s="317"/>
      <c r="B2365" s="264"/>
      <c r="C2365" s="264"/>
      <c r="D2365" s="264"/>
      <c r="E2365" s="264"/>
      <c r="F2365" s="264"/>
      <c r="G2365" s="264"/>
      <c r="H2365" s="264"/>
      <c r="I2365" s="286">
        <f t="shared" ca="1" si="2331"/>
        <v>8.1622276499161275E-2</v>
      </c>
      <c r="J2365" s="286">
        <f t="shared" ca="1" si="2332"/>
        <v>2.4124849355112735E-2</v>
      </c>
      <c r="K2365" s="264">
        <f t="shared" ref="K2365:M2365" ca="1" si="2402">RAND()</f>
        <v>0.71766024954503593</v>
      </c>
      <c r="L2365" s="264">
        <f t="shared" ca="1" si="2402"/>
        <v>0.89293352334196907</v>
      </c>
      <c r="M2365" s="264">
        <f t="shared" ca="1" si="2402"/>
        <v>0.40343649220559052</v>
      </c>
      <c r="N2365" s="287">
        <f t="shared" ca="1" si="2334"/>
        <v>2456192.4343516659</v>
      </c>
      <c r="O2365" s="288">
        <f ca="1">(N2365-Assumptions!$C$22)/Assumptions!$C$25</f>
        <v>182.30846525012433</v>
      </c>
      <c r="P2365" s="11"/>
      <c r="Q2365" s="11"/>
      <c r="R2365" s="11"/>
      <c r="S2365" s="11"/>
      <c r="T2365" s="11"/>
    </row>
    <row r="2366" spans="1:20" ht="15.75" customHeight="1" x14ac:dyDescent="0.2">
      <c r="A2366" s="289"/>
      <c r="B2366" s="270"/>
      <c r="C2366" s="270"/>
      <c r="D2366" s="270"/>
      <c r="E2366" s="270"/>
      <c r="F2366" s="270"/>
      <c r="G2366" s="270"/>
      <c r="H2366" s="270"/>
      <c r="I2366" s="290">
        <f t="shared" ca="1" si="2331"/>
        <v>7.141042619175994E-2</v>
      </c>
      <c r="J2366" s="290">
        <f t="shared" ca="1" si="2332"/>
        <v>4.5643694517118118E-2</v>
      </c>
      <c r="K2366" s="270">
        <f t="shared" ref="K2366:M2366" ca="1" si="2403">RAND()</f>
        <v>2.3391573431153834E-2</v>
      </c>
      <c r="L2366" s="270">
        <f t="shared" ca="1" si="2403"/>
        <v>0.14746095827842876</v>
      </c>
      <c r="M2366" s="270">
        <f t="shared" ca="1" si="2403"/>
        <v>0.70494372906794922</v>
      </c>
      <c r="N2366" s="291">
        <f t="shared" ca="1" si="2334"/>
        <v>680768.83055853203</v>
      </c>
      <c r="O2366" s="292">
        <f ca="1">(N2366-Assumptions!$C$22)/Assumptions!$C$25</f>
        <v>49.814166459591945</v>
      </c>
      <c r="P2366" s="11"/>
      <c r="Q2366" s="11"/>
      <c r="R2366" s="11"/>
      <c r="S2366" s="11"/>
      <c r="T2366" s="11"/>
    </row>
    <row r="2367" spans="1:20" ht="15.75" customHeight="1" x14ac:dyDescent="0.2">
      <c r="A2367" s="317"/>
      <c r="B2367" s="264"/>
      <c r="C2367" s="264"/>
      <c r="D2367" s="264"/>
      <c r="E2367" s="264"/>
      <c r="F2367" s="264"/>
      <c r="G2367" s="264"/>
      <c r="H2367" s="264"/>
      <c r="I2367" s="286">
        <f t="shared" ca="1" si="2331"/>
        <v>0.11492226171954059</v>
      </c>
      <c r="J2367" s="286">
        <f t="shared" ca="1" si="2332"/>
        <v>3.7882411805873185E-2</v>
      </c>
      <c r="K2367" s="264">
        <f t="shared" ref="K2367:M2367" ca="1" si="2404">RAND()</f>
        <v>0.52523419180836817</v>
      </c>
      <c r="L2367" s="264">
        <f t="shared" ca="1" si="2404"/>
        <v>0.86163101462335157</v>
      </c>
      <c r="M2367" s="264">
        <f t="shared" ca="1" si="2404"/>
        <v>0.71541101275874897</v>
      </c>
      <c r="N2367" s="287">
        <f t="shared" ca="1" si="2334"/>
        <v>1848973.2064656799</v>
      </c>
      <c r="O2367" s="288">
        <f ca="1">(N2367-Assumptions!$C$22)/Assumptions!$C$25</f>
        <v>136.9935974974388</v>
      </c>
      <c r="P2367" s="11"/>
      <c r="Q2367" s="11"/>
      <c r="R2367" s="11"/>
      <c r="S2367" s="11"/>
      <c r="T2367" s="11"/>
    </row>
    <row r="2368" spans="1:20" ht="15.75" customHeight="1" x14ac:dyDescent="0.2">
      <c r="A2368" s="289"/>
      <c r="B2368" s="270"/>
      <c r="C2368" s="270"/>
      <c r="D2368" s="270"/>
      <c r="E2368" s="270"/>
      <c r="F2368" s="270"/>
      <c r="G2368" s="270"/>
      <c r="H2368" s="270"/>
      <c r="I2368" s="290">
        <f t="shared" ca="1" si="2331"/>
        <v>8.2861945072694579E-2</v>
      </c>
      <c r="J2368" s="290">
        <f t="shared" ca="1" si="2332"/>
        <v>4.491156236409969E-2</v>
      </c>
      <c r="K2368" s="270">
        <f t="shared" ref="K2368:M2368" ca="1" si="2405">RAND()</f>
        <v>0.25674467211994834</v>
      </c>
      <c r="L2368" s="270">
        <f t="shared" ca="1" si="2405"/>
        <v>0.77754309138659861</v>
      </c>
      <c r="M2368" s="270">
        <f t="shared" ca="1" si="2405"/>
        <v>0.92508602864474632</v>
      </c>
      <c r="N2368" s="291">
        <f t="shared" ca="1" si="2334"/>
        <v>3039701.0711825932</v>
      </c>
      <c r="O2368" s="292">
        <f ca="1">(N2368-Assumptions!$C$22)/Assumptions!$C$25</f>
        <v>225.85388590914874</v>
      </c>
      <c r="P2368" s="11"/>
      <c r="Q2368" s="11"/>
      <c r="R2368" s="11"/>
      <c r="S2368" s="11"/>
      <c r="T2368" s="11"/>
    </row>
    <row r="2369" spans="1:20" ht="15.75" customHeight="1" x14ac:dyDescent="0.2">
      <c r="A2369" s="317"/>
      <c r="B2369" s="264"/>
      <c r="C2369" s="264"/>
      <c r="D2369" s="264"/>
      <c r="E2369" s="264"/>
      <c r="F2369" s="264"/>
      <c r="G2369" s="264"/>
      <c r="H2369" s="264"/>
      <c r="I2369" s="286">
        <f t="shared" ca="1" si="2331"/>
        <v>7.3651562884643473E-2</v>
      </c>
      <c r="J2369" s="286">
        <f t="shared" ca="1" si="2332"/>
        <v>4.6922898173051501E-2</v>
      </c>
      <c r="K2369" s="264">
        <f t="shared" ref="K2369:M2369" ca="1" si="2406">RAND()</f>
        <v>0.28842240486812243</v>
      </c>
      <c r="L2369" s="264">
        <f t="shared" ca="1" si="2406"/>
        <v>0.63906597790647246</v>
      </c>
      <c r="M2369" s="264">
        <f t="shared" ca="1" si="2406"/>
        <v>0.65683490800598521</v>
      </c>
      <c r="N2369" s="287">
        <f t="shared" ca="1" si="2334"/>
        <v>4221705.1794185275</v>
      </c>
      <c r="O2369" s="288">
        <f ca="1">(N2369-Assumptions!$C$22)/Assumptions!$C$25</f>
        <v>314.06314771780058</v>
      </c>
      <c r="P2369" s="11"/>
      <c r="Q2369" s="11"/>
      <c r="R2369" s="11"/>
      <c r="S2369" s="11"/>
      <c r="T2369" s="11"/>
    </row>
    <row r="2370" spans="1:20" ht="15.75" customHeight="1" x14ac:dyDescent="0.2">
      <c r="A2370" s="289"/>
      <c r="B2370" s="270"/>
      <c r="C2370" s="270"/>
      <c r="D2370" s="270"/>
      <c r="E2370" s="270"/>
      <c r="F2370" s="270"/>
      <c r="G2370" s="270"/>
      <c r="H2370" s="270"/>
      <c r="I2370" s="290">
        <f t="shared" ca="1" si="2331"/>
        <v>0.1070555743461012</v>
      </c>
      <c r="J2370" s="290">
        <f t="shared" ca="1" si="2332"/>
        <v>4.9281210164910536E-2</v>
      </c>
      <c r="K2370" s="270">
        <f t="shared" ref="K2370:M2370" ca="1" si="2407">RAND()</f>
        <v>0.81801071848946472</v>
      </c>
      <c r="L2370" s="270">
        <f t="shared" ca="1" si="2407"/>
        <v>0.5299791231624803</v>
      </c>
      <c r="M2370" s="270">
        <f t="shared" ca="1" si="2407"/>
        <v>0.76051872896689832</v>
      </c>
      <c r="N2370" s="291">
        <f t="shared" ca="1" si="2334"/>
        <v>3756708.9678619583</v>
      </c>
      <c r="O2370" s="292">
        <f ca="1">(N2370-Assumptions!$C$22)/Assumptions!$C$25</f>
        <v>279.36193790014613</v>
      </c>
      <c r="P2370" s="11"/>
      <c r="Q2370" s="11"/>
      <c r="R2370" s="11"/>
      <c r="S2370" s="11"/>
      <c r="T2370" s="11"/>
    </row>
    <row r="2371" spans="1:20" ht="15.75" customHeight="1" x14ac:dyDescent="0.2">
      <c r="A2371" s="317"/>
      <c r="B2371" s="264"/>
      <c r="C2371" s="264"/>
      <c r="D2371" s="264"/>
      <c r="E2371" s="264"/>
      <c r="F2371" s="264"/>
      <c r="G2371" s="264"/>
      <c r="H2371" s="264"/>
      <c r="I2371" s="286">
        <f t="shared" ca="1" si="2331"/>
        <v>0.10797160651759161</v>
      </c>
      <c r="J2371" s="286">
        <f t="shared" ca="1" si="2332"/>
        <v>3.1644642347953757E-2</v>
      </c>
      <c r="K2371" s="264">
        <f t="shared" ref="K2371:M2371" ca="1" si="2408">RAND()</f>
        <v>0.6407578300612472</v>
      </c>
      <c r="L2371" s="264">
        <f t="shared" ca="1" si="2408"/>
        <v>0.14580886230359025</v>
      </c>
      <c r="M2371" s="264">
        <f t="shared" ca="1" si="2408"/>
        <v>0.97918687286542738</v>
      </c>
      <c r="N2371" s="287">
        <f t="shared" ca="1" si="2334"/>
        <v>1216228.9864779175</v>
      </c>
      <c r="O2371" s="288">
        <f ca="1">(N2371-Assumptions!$C$22)/Assumptions!$C$25</f>
        <v>89.77387958790429</v>
      </c>
      <c r="P2371" s="11"/>
      <c r="Q2371" s="11"/>
      <c r="R2371" s="11"/>
      <c r="S2371" s="11"/>
      <c r="T2371" s="11"/>
    </row>
    <row r="2372" spans="1:20" ht="15.75" customHeight="1" x14ac:dyDescent="0.2">
      <c r="A2372" s="289"/>
      <c r="B2372" s="270"/>
      <c r="C2372" s="270"/>
      <c r="D2372" s="270"/>
      <c r="E2372" s="270"/>
      <c r="F2372" s="270"/>
      <c r="G2372" s="270"/>
      <c r="H2372" s="270"/>
      <c r="I2372" s="290">
        <f t="shared" ca="1" si="2331"/>
        <v>8.4870489823567929E-2</v>
      </c>
      <c r="J2372" s="290">
        <f t="shared" ca="1" si="2332"/>
        <v>2.5769131981899666E-2</v>
      </c>
      <c r="K2372" s="270">
        <f t="shared" ref="K2372:M2372" ca="1" si="2409">RAND()</f>
        <v>0.82980603928495833</v>
      </c>
      <c r="L2372" s="270">
        <f t="shared" ca="1" si="2409"/>
        <v>0.36798258534807438</v>
      </c>
      <c r="M2372" s="270">
        <f t="shared" ca="1" si="2409"/>
        <v>0.18757382569996939</v>
      </c>
      <c r="N2372" s="291">
        <f t="shared" ca="1" si="2334"/>
        <v>3651719.8104919116</v>
      </c>
      <c r="O2372" s="292">
        <f ca="1">(N2372-Assumptions!$C$22)/Assumptions!$C$25</f>
        <v>271.52692615611278</v>
      </c>
      <c r="P2372" s="11"/>
      <c r="Q2372" s="11"/>
      <c r="R2372" s="11"/>
      <c r="S2372" s="11"/>
      <c r="T2372" s="11"/>
    </row>
    <row r="2373" spans="1:20" ht="15.75" customHeight="1" x14ac:dyDescent="0.2">
      <c r="A2373" s="317"/>
      <c r="B2373" s="264"/>
      <c r="C2373" s="264"/>
      <c r="D2373" s="264"/>
      <c r="E2373" s="264"/>
      <c r="F2373" s="264"/>
      <c r="G2373" s="264"/>
      <c r="H2373" s="264"/>
      <c r="I2373" s="286">
        <f t="shared" ca="1" si="2331"/>
        <v>6.4927232174279786E-2</v>
      </c>
      <c r="J2373" s="286">
        <f t="shared" ca="1" si="2332"/>
        <v>3.3266702816032973E-2</v>
      </c>
      <c r="K2373" s="264">
        <f t="shared" ref="K2373:M2373" ca="1" si="2410">RAND()</f>
        <v>0.56735163229561814</v>
      </c>
      <c r="L2373" s="264">
        <f t="shared" ca="1" si="2410"/>
        <v>0.4600474702638111</v>
      </c>
      <c r="M2373" s="264">
        <f t="shared" ca="1" si="2410"/>
        <v>0.97444997387456511</v>
      </c>
      <c r="N2373" s="287">
        <f t="shared" ca="1" si="2334"/>
        <v>3643584.656017676</v>
      </c>
      <c r="O2373" s="288">
        <f ca="1">(N2373-Assumptions!$C$22)/Assumptions!$C$25</f>
        <v>270.91982507594599</v>
      </c>
      <c r="P2373" s="11"/>
      <c r="Q2373" s="11"/>
      <c r="R2373" s="11"/>
      <c r="S2373" s="11"/>
      <c r="T2373" s="11"/>
    </row>
    <row r="2374" spans="1:20" ht="15.75" customHeight="1" x14ac:dyDescent="0.2">
      <c r="A2374" s="289"/>
      <c r="B2374" s="270"/>
      <c r="C2374" s="270"/>
      <c r="D2374" s="270"/>
      <c r="E2374" s="270"/>
      <c r="F2374" s="270"/>
      <c r="G2374" s="270"/>
      <c r="H2374" s="270"/>
      <c r="I2374" s="290">
        <f t="shared" ca="1" si="2331"/>
        <v>8.5367275397026057E-2</v>
      </c>
      <c r="J2374" s="290">
        <f t="shared" ca="1" si="2332"/>
        <v>4.2229078332501141E-2</v>
      </c>
      <c r="K2374" s="270">
        <f t="shared" ref="K2374:M2374" ca="1" si="2411">RAND()</f>
        <v>0.78291414149799177</v>
      </c>
      <c r="L2374" s="270">
        <f t="shared" ca="1" si="2411"/>
        <v>0.20315915003741147</v>
      </c>
      <c r="M2374" s="270">
        <f t="shared" ca="1" si="2411"/>
        <v>0.32113091584528064</v>
      </c>
      <c r="N2374" s="291">
        <f t="shared" ca="1" si="2334"/>
        <v>2065313.8712743213</v>
      </c>
      <c r="O2374" s="292">
        <f ca="1">(N2374-Assumptions!$C$22)/Assumptions!$C$25</f>
        <v>153.13842322942696</v>
      </c>
      <c r="P2374" s="11"/>
      <c r="Q2374" s="11"/>
      <c r="R2374" s="11"/>
      <c r="S2374" s="11"/>
      <c r="T2374" s="11"/>
    </row>
    <row r="2375" spans="1:20" ht="15.75" customHeight="1" x14ac:dyDescent="0.2">
      <c r="A2375" s="317"/>
      <c r="B2375" s="264"/>
      <c r="C2375" s="264"/>
      <c r="D2375" s="264"/>
      <c r="E2375" s="264"/>
      <c r="F2375" s="264"/>
      <c r="G2375" s="264"/>
      <c r="H2375" s="264"/>
      <c r="I2375" s="286">
        <f t="shared" ca="1" si="2331"/>
        <v>8.1048117053907354E-2</v>
      </c>
      <c r="J2375" s="286">
        <f t="shared" ca="1" si="2332"/>
        <v>3.9239211010944672E-2</v>
      </c>
      <c r="K2375" s="264">
        <f t="shared" ref="K2375:M2375" ca="1" si="2412">RAND()</f>
        <v>0.69993521467711695</v>
      </c>
      <c r="L2375" s="264">
        <f t="shared" ca="1" si="2412"/>
        <v>0.59387476397779371</v>
      </c>
      <c r="M2375" s="264">
        <f t="shared" ca="1" si="2412"/>
        <v>0.40699835326899647</v>
      </c>
      <c r="N2375" s="287">
        <f t="shared" ca="1" si="2334"/>
        <v>2669782.1120351199</v>
      </c>
      <c r="O2375" s="288">
        <f ca="1">(N2375-Assumptions!$C$22)/Assumptions!$C$25</f>
        <v>198.24799343545672</v>
      </c>
      <c r="P2375" s="11"/>
      <c r="Q2375" s="11"/>
      <c r="R2375" s="11"/>
      <c r="S2375" s="11"/>
      <c r="T2375" s="11"/>
    </row>
    <row r="2376" spans="1:20" ht="15.75" customHeight="1" x14ac:dyDescent="0.2">
      <c r="A2376" s="289"/>
      <c r="B2376" s="270"/>
      <c r="C2376" s="270"/>
      <c r="D2376" s="270"/>
      <c r="E2376" s="270"/>
      <c r="F2376" s="270"/>
      <c r="G2376" s="270"/>
      <c r="H2376" s="270"/>
      <c r="I2376" s="290">
        <f t="shared" ca="1" si="2331"/>
        <v>0.115163146701285</v>
      </c>
      <c r="J2376" s="290">
        <f t="shared" ca="1" si="2332"/>
        <v>3.4006608406259249E-2</v>
      </c>
      <c r="K2376" s="270">
        <f t="shared" ref="K2376:M2376" ca="1" si="2413">RAND()</f>
        <v>0.4946130859212009</v>
      </c>
      <c r="L2376" s="270">
        <f t="shared" ca="1" si="2413"/>
        <v>0.95214706472942678</v>
      </c>
      <c r="M2376" s="270">
        <f t="shared" ca="1" si="2413"/>
        <v>0.18307658284622808</v>
      </c>
      <c r="N2376" s="291">
        <f t="shared" ca="1" si="2334"/>
        <v>1740152.4080845879</v>
      </c>
      <c r="O2376" s="292">
        <f ca="1">(N2376-Assumptions!$C$22)/Assumptions!$C$25</f>
        <v>128.87264239437224</v>
      </c>
      <c r="P2376" s="11"/>
      <c r="Q2376" s="11"/>
      <c r="R2376" s="11"/>
      <c r="S2376" s="11"/>
      <c r="T2376" s="11"/>
    </row>
    <row r="2377" spans="1:20" ht="15.75" customHeight="1" x14ac:dyDescent="0.2">
      <c r="A2377" s="317"/>
      <c r="B2377" s="264"/>
      <c r="C2377" s="264"/>
      <c r="D2377" s="264"/>
      <c r="E2377" s="264"/>
      <c r="F2377" s="264"/>
      <c r="G2377" s="264"/>
      <c r="H2377" s="264"/>
      <c r="I2377" s="286">
        <f t="shared" ca="1" si="2331"/>
        <v>9.3103463270914233E-2</v>
      </c>
      <c r="J2377" s="286">
        <f t="shared" ca="1" si="2332"/>
        <v>5.5E-2</v>
      </c>
      <c r="K2377" s="264">
        <f t="shared" ref="K2377:M2377" ca="1" si="2414">RAND()</f>
        <v>0.12724903938734788</v>
      </c>
      <c r="L2377" s="264">
        <f t="shared" ca="1" si="2414"/>
        <v>0.61535829544410603</v>
      </c>
      <c r="M2377" s="264">
        <f t="shared" ca="1" si="2414"/>
        <v>0.61441700087670148</v>
      </c>
      <c r="N2377" s="287">
        <f t="shared" ca="1" si="2334"/>
        <v>1051556.3953520472</v>
      </c>
      <c r="O2377" s="288">
        <f ca="1">(N2377-Assumptions!$C$22)/Assumptions!$C$25</f>
        <v>77.48488025015277</v>
      </c>
      <c r="P2377" s="11"/>
      <c r="Q2377" s="11"/>
      <c r="R2377" s="11"/>
      <c r="S2377" s="11"/>
      <c r="T2377" s="11"/>
    </row>
    <row r="2378" spans="1:20" ht="15.75" customHeight="1" x14ac:dyDescent="0.2">
      <c r="A2378" s="289"/>
      <c r="B2378" s="270"/>
      <c r="C2378" s="270"/>
      <c r="D2378" s="270"/>
      <c r="E2378" s="270"/>
      <c r="F2378" s="270"/>
      <c r="G2378" s="270"/>
      <c r="H2378" s="270"/>
      <c r="I2378" s="290">
        <f t="shared" ca="1" si="2331"/>
        <v>0.11892773009314536</v>
      </c>
      <c r="J2378" s="290">
        <f t="shared" ca="1" si="2332"/>
        <v>4.0838722018485006E-2</v>
      </c>
      <c r="K2378" s="270">
        <f t="shared" ref="K2378:M2378" ca="1" si="2415">RAND()</f>
        <v>0.45263673186826903</v>
      </c>
      <c r="L2378" s="270">
        <f t="shared" ca="1" si="2415"/>
        <v>0.58658854145495276</v>
      </c>
      <c r="M2378" s="270">
        <f t="shared" ca="1" si="2415"/>
        <v>9.7141360704634305E-2</v>
      </c>
      <c r="N2378" s="291">
        <f t="shared" ca="1" si="2334"/>
        <v>1429403.0905161335</v>
      </c>
      <c r="O2378" s="292">
        <f ca="1">(N2378-Assumptions!$C$22)/Assumptions!$C$25</f>
        <v>105.68239481463682</v>
      </c>
      <c r="P2378" s="11"/>
      <c r="Q2378" s="11"/>
      <c r="R2378" s="11"/>
      <c r="S2378" s="11"/>
      <c r="T2378" s="11"/>
    </row>
    <row r="2379" spans="1:20" ht="15.75" customHeight="1" x14ac:dyDescent="0.2">
      <c r="A2379" s="317"/>
      <c r="B2379" s="264"/>
      <c r="C2379" s="264"/>
      <c r="D2379" s="264"/>
      <c r="E2379" s="264"/>
      <c r="F2379" s="264"/>
      <c r="G2379" s="264"/>
      <c r="H2379" s="264"/>
      <c r="I2379" s="286">
        <f t="shared" ca="1" si="2331"/>
        <v>0.10790447886218951</v>
      </c>
      <c r="J2379" s="286">
        <f t="shared" ca="1" si="2332"/>
        <v>4.6982317228432935E-2</v>
      </c>
      <c r="K2379" s="264">
        <f t="shared" ref="K2379:M2379" ca="1" si="2416">RAND()</f>
        <v>0.17433147540931038</v>
      </c>
      <c r="L2379" s="264">
        <f t="shared" ca="1" si="2416"/>
        <v>0.57754245349963418</v>
      </c>
      <c r="M2379" s="264">
        <f t="shared" ca="1" si="2416"/>
        <v>0.46765543978890101</v>
      </c>
      <c r="N2379" s="287">
        <f t="shared" ca="1" si="2334"/>
        <v>637667.25722115522</v>
      </c>
      <c r="O2379" s="288">
        <f ca="1">(N2379-Assumptions!$C$22)/Assumptions!$C$25</f>
        <v>46.597631135907108</v>
      </c>
      <c r="P2379" s="11"/>
      <c r="Q2379" s="11"/>
      <c r="R2379" s="11"/>
      <c r="S2379" s="11"/>
      <c r="T2379" s="11"/>
    </row>
    <row r="2380" spans="1:20" ht="15.75" customHeight="1" x14ac:dyDescent="0.2">
      <c r="A2380" s="289"/>
      <c r="B2380" s="270"/>
      <c r="C2380" s="270"/>
      <c r="D2380" s="270"/>
      <c r="E2380" s="270"/>
      <c r="F2380" s="270"/>
      <c r="G2380" s="270"/>
      <c r="H2380" s="270"/>
      <c r="I2380" s="290">
        <f t="shared" ca="1" si="2331"/>
        <v>7.6725379056253581E-2</v>
      </c>
      <c r="J2380" s="290">
        <f t="shared" ca="1" si="2332"/>
        <v>3.5866706995573795E-2</v>
      </c>
      <c r="K2380" s="270">
        <f t="shared" ref="K2380:M2380" ca="1" si="2417">RAND()</f>
        <v>0.71779007411356921</v>
      </c>
      <c r="L2380" s="270">
        <f t="shared" ca="1" si="2417"/>
        <v>0.63763540859957224</v>
      </c>
      <c r="M2380" s="270">
        <f t="shared" ca="1" si="2417"/>
        <v>0.91603316810305324</v>
      </c>
      <c r="N2380" s="291">
        <f t="shared" ca="1" si="2334"/>
        <v>2823337.4496309068</v>
      </c>
      <c r="O2380" s="292">
        <f ca="1">(N2380-Assumptions!$C$22)/Assumptions!$C$25</f>
        <v>209.7073469873811</v>
      </c>
      <c r="P2380" s="11"/>
      <c r="Q2380" s="11"/>
      <c r="R2380" s="11"/>
      <c r="S2380" s="11"/>
      <c r="T2380" s="11"/>
    </row>
    <row r="2381" spans="1:20" ht="15.75" customHeight="1" x14ac:dyDescent="0.2">
      <c r="A2381" s="317"/>
      <c r="B2381" s="264"/>
      <c r="C2381" s="264"/>
      <c r="D2381" s="264"/>
      <c r="E2381" s="264"/>
      <c r="F2381" s="264"/>
      <c r="G2381" s="264"/>
      <c r="H2381" s="264"/>
      <c r="I2381" s="286">
        <f t="shared" ca="1" si="2331"/>
        <v>7.3781784260082348E-2</v>
      </c>
      <c r="J2381" s="286">
        <f t="shared" ca="1" si="2332"/>
        <v>4.6955564435133115E-2</v>
      </c>
      <c r="K2381" s="264">
        <f t="shared" ref="K2381:M2381" ca="1" si="2418">RAND()</f>
        <v>0.73552559053862476</v>
      </c>
      <c r="L2381" s="264">
        <f t="shared" ca="1" si="2418"/>
        <v>0.50355917095708236</v>
      </c>
      <c r="M2381" s="264">
        <f t="shared" ca="1" si="2418"/>
        <v>0.22451535919909993</v>
      </c>
      <c r="N2381" s="287">
        <f t="shared" ca="1" si="2334"/>
        <v>4160879.5501425085</v>
      </c>
      <c r="O2381" s="288">
        <f ca="1">(N2381-Assumptions!$C$22)/Assumptions!$C$25</f>
        <v>309.523921652426</v>
      </c>
      <c r="P2381" s="11"/>
      <c r="Q2381" s="11"/>
      <c r="R2381" s="11"/>
      <c r="S2381" s="11"/>
      <c r="T2381" s="11"/>
    </row>
    <row r="2382" spans="1:20" ht="15.75" customHeight="1" x14ac:dyDescent="0.2">
      <c r="A2382" s="289"/>
      <c r="B2382" s="270"/>
      <c r="C2382" s="270"/>
      <c r="D2382" s="270"/>
      <c r="E2382" s="270"/>
      <c r="F2382" s="270"/>
      <c r="G2382" s="270"/>
      <c r="H2382" s="270"/>
      <c r="I2382" s="290">
        <f t="shared" ca="1" si="2331"/>
        <v>9.6799585235299399E-2</v>
      </c>
      <c r="J2382" s="290">
        <f t="shared" ca="1" si="2332"/>
        <v>4.3687421642231834E-2</v>
      </c>
      <c r="K2382" s="270">
        <f t="shared" ref="K2382:M2382" ca="1" si="2419">RAND()</f>
        <v>0.98243212343260722</v>
      </c>
      <c r="L2382" s="270">
        <f t="shared" ca="1" si="2419"/>
        <v>8.1077410004785522E-2</v>
      </c>
      <c r="M2382" s="270">
        <f t="shared" ca="1" si="2419"/>
        <v>0.31905722529390623</v>
      </c>
      <c r="N2382" s="291">
        <f t="shared" ca="1" si="2334"/>
        <v>3639370.5976702268</v>
      </c>
      <c r="O2382" s="292">
        <f ca="1">(N2382-Assumptions!$C$22)/Assumptions!$C$25</f>
        <v>270.60534310971843</v>
      </c>
      <c r="P2382" s="11"/>
      <c r="Q2382" s="11"/>
      <c r="R2382" s="11"/>
      <c r="S2382" s="11"/>
      <c r="T2382" s="11"/>
    </row>
    <row r="2383" spans="1:20" ht="15.75" customHeight="1" x14ac:dyDescent="0.2">
      <c r="A2383" s="317"/>
      <c r="B2383" s="264"/>
      <c r="C2383" s="264"/>
      <c r="D2383" s="264"/>
      <c r="E2383" s="264"/>
      <c r="F2383" s="264"/>
      <c r="G2383" s="264"/>
      <c r="H2383" s="264"/>
      <c r="I2383" s="286">
        <f t="shared" ca="1" si="2331"/>
        <v>8.8269038740847613E-2</v>
      </c>
      <c r="J2383" s="286">
        <f t="shared" ca="1" si="2332"/>
        <v>4.2871355027611371E-2</v>
      </c>
      <c r="K2383" s="264">
        <f t="shared" ref="K2383:M2383" ca="1" si="2420">RAND()</f>
        <v>0.86614876230357707</v>
      </c>
      <c r="L2383" s="264">
        <f t="shared" ca="1" si="2420"/>
        <v>0.71298230309655153</v>
      </c>
      <c r="M2383" s="264">
        <f t="shared" ca="1" si="2420"/>
        <v>0.83082350547440076</v>
      </c>
      <c r="N2383" s="287">
        <f t="shared" ca="1" si="2334"/>
        <v>4780893.0826292494</v>
      </c>
      <c r="O2383" s="288">
        <f ca="1">(N2383-Assumptions!$C$22)/Assumptions!$C$25</f>
        <v>355.79358825591413</v>
      </c>
      <c r="P2383" s="11"/>
      <c r="Q2383" s="11"/>
      <c r="R2383" s="11"/>
      <c r="S2383" s="11"/>
      <c r="T2383" s="11"/>
    </row>
    <row r="2384" spans="1:20" ht="15.75" customHeight="1" x14ac:dyDescent="0.2">
      <c r="A2384" s="289"/>
      <c r="B2384" s="270"/>
      <c r="C2384" s="270"/>
      <c r="D2384" s="270"/>
      <c r="E2384" s="270"/>
      <c r="F2384" s="270"/>
      <c r="G2384" s="270"/>
      <c r="H2384" s="270"/>
      <c r="I2384" s="290">
        <f t="shared" ca="1" si="2331"/>
        <v>0.11154611816055179</v>
      </c>
      <c r="J2384" s="290">
        <f t="shared" ca="1" si="2332"/>
        <v>4.6672558597902175E-2</v>
      </c>
      <c r="K2384" s="270">
        <f t="shared" ref="K2384:M2384" ca="1" si="2421">RAND()</f>
        <v>0.28310905634987504</v>
      </c>
      <c r="L2384" s="270">
        <f t="shared" ca="1" si="2421"/>
        <v>0.9229971127525709</v>
      </c>
      <c r="M2384" s="270">
        <f t="shared" ca="1" si="2421"/>
        <v>0.97283314491197426</v>
      </c>
      <c r="N2384" s="291">
        <f t="shared" ca="1" si="2334"/>
        <v>2234529.6915571922</v>
      </c>
      <c r="O2384" s="292">
        <f ca="1">(N2384-Assumptions!$C$22)/Assumptions!$C$25</f>
        <v>165.76646951919346</v>
      </c>
      <c r="P2384" s="11"/>
      <c r="Q2384" s="11"/>
      <c r="R2384" s="11"/>
      <c r="S2384" s="11"/>
      <c r="T2384" s="11"/>
    </row>
    <row r="2385" spans="1:20" ht="15.75" customHeight="1" x14ac:dyDescent="0.2">
      <c r="A2385" s="317"/>
      <c r="B2385" s="264"/>
      <c r="C2385" s="264"/>
      <c r="D2385" s="264"/>
      <c r="E2385" s="264"/>
      <c r="F2385" s="264"/>
      <c r="G2385" s="264"/>
      <c r="H2385" s="264"/>
      <c r="I2385" s="286">
        <f t="shared" ca="1" si="2331"/>
        <v>8.4285287861389599E-2</v>
      </c>
      <c r="J2385" s="286">
        <f t="shared" ca="1" si="2332"/>
        <v>4.4115228993414073E-2</v>
      </c>
      <c r="K2385" s="264">
        <f t="shared" ref="K2385:M2385" ca="1" si="2422">RAND()</f>
        <v>0.14553750698093493</v>
      </c>
      <c r="L2385" s="264">
        <f t="shared" ca="1" si="2422"/>
        <v>0.54789443229970991</v>
      </c>
      <c r="M2385" s="264">
        <f t="shared" ca="1" si="2422"/>
        <v>0.9049884037117335</v>
      </c>
      <c r="N2385" s="287">
        <f t="shared" ca="1" si="2334"/>
        <v>1060123.3457683029</v>
      </c>
      <c r="O2385" s="288">
        <f ca="1">(N2385-Assumptions!$C$22)/Assumptions!$C$25</f>
        <v>78.124204908082305</v>
      </c>
      <c r="P2385" s="11"/>
      <c r="Q2385" s="11"/>
      <c r="R2385" s="11"/>
      <c r="S2385" s="11"/>
      <c r="T2385" s="11"/>
    </row>
    <row r="2386" spans="1:20" ht="15.75" customHeight="1" x14ac:dyDescent="0.2">
      <c r="A2386" s="289"/>
      <c r="B2386" s="270"/>
      <c r="C2386" s="270"/>
      <c r="D2386" s="270"/>
      <c r="E2386" s="270"/>
      <c r="F2386" s="270"/>
      <c r="G2386" s="270"/>
      <c r="H2386" s="270"/>
      <c r="I2386" s="290">
        <f t="shared" ca="1" si="2331"/>
        <v>8.5531984297026478E-2</v>
      </c>
      <c r="J2386" s="290">
        <f t="shared" ca="1" si="2332"/>
        <v>3.7395592288128186E-2</v>
      </c>
      <c r="K2386" s="270">
        <f t="shared" ref="K2386:M2386" ca="1" si="2423">RAND()</f>
        <v>0.95060188783891753</v>
      </c>
      <c r="L2386" s="270">
        <f t="shared" ca="1" si="2423"/>
        <v>0.66872649761829306</v>
      </c>
      <c r="M2386" s="270">
        <f t="shared" ca="1" si="2423"/>
        <v>0.16790617107878658</v>
      </c>
      <c r="N2386" s="291">
        <f t="shared" ca="1" si="2334"/>
        <v>4483543.3286627633</v>
      </c>
      <c r="O2386" s="292">
        <f ca="1">(N2386-Assumptions!$C$22)/Assumptions!$C$25</f>
        <v>333.60330810916145</v>
      </c>
      <c r="P2386" s="11"/>
      <c r="Q2386" s="11"/>
      <c r="R2386" s="11"/>
      <c r="S2386" s="11"/>
      <c r="T2386" s="11"/>
    </row>
    <row r="2387" spans="1:20" ht="15.75" customHeight="1" x14ac:dyDescent="0.2">
      <c r="A2387" s="317"/>
      <c r="B2387" s="264"/>
      <c r="C2387" s="264"/>
      <c r="D2387" s="264"/>
      <c r="E2387" s="264"/>
      <c r="F2387" s="264"/>
      <c r="G2387" s="264"/>
      <c r="H2387" s="264"/>
      <c r="I2387" s="286">
        <f t="shared" ca="1" si="2331"/>
        <v>8.6643596798905542E-2</v>
      </c>
      <c r="J2387" s="286">
        <f t="shared" ca="1" si="2332"/>
        <v>2.2070373191853697E-2</v>
      </c>
      <c r="K2387" s="264">
        <f t="shared" ref="K2387:M2387" ca="1" si="2424">RAND()</f>
        <v>0.32471502976336197</v>
      </c>
      <c r="L2387" s="264">
        <f t="shared" ca="1" si="2424"/>
        <v>0.16002727882882051</v>
      </c>
      <c r="M2387" s="264">
        <f t="shared" ca="1" si="2424"/>
        <v>0.45410724406749869</v>
      </c>
      <c r="N2387" s="287">
        <f t="shared" ca="1" si="2334"/>
        <v>1379734.691910268</v>
      </c>
      <c r="O2387" s="288">
        <f ca="1">(N2387-Assumptions!$C$22)/Assumptions!$C$25</f>
        <v>101.97579790375134</v>
      </c>
      <c r="P2387" s="11"/>
      <c r="Q2387" s="11"/>
      <c r="R2387" s="11"/>
      <c r="S2387" s="11"/>
      <c r="T2387" s="11"/>
    </row>
    <row r="2388" spans="1:20" ht="15.75" customHeight="1" x14ac:dyDescent="0.2">
      <c r="A2388" s="289"/>
      <c r="B2388" s="270"/>
      <c r="C2388" s="270"/>
      <c r="D2388" s="270"/>
      <c r="E2388" s="270"/>
      <c r="F2388" s="270"/>
      <c r="G2388" s="270"/>
      <c r="H2388" s="270"/>
      <c r="I2388" s="290">
        <f t="shared" ca="1" si="2331"/>
        <v>9.0596304919399476E-2</v>
      </c>
      <c r="J2388" s="290">
        <f t="shared" ca="1" si="2332"/>
        <v>5.5E-2</v>
      </c>
      <c r="K2388" s="270">
        <f t="shared" ref="K2388:M2388" ca="1" si="2425">RAND()</f>
        <v>0.61030507685356605</v>
      </c>
      <c r="L2388" s="270">
        <f t="shared" ca="1" si="2425"/>
        <v>0.52715546128462099</v>
      </c>
      <c r="M2388" s="270">
        <f t="shared" ca="1" si="2425"/>
        <v>6.1791519933068195E-2</v>
      </c>
      <c r="N2388" s="291">
        <f t="shared" ca="1" si="2334"/>
        <v>3135737.535960569</v>
      </c>
      <c r="O2388" s="292">
        <f ca="1">(N2388-Assumptions!$C$22)/Assumptions!$C$25</f>
        <v>233.02078626571412</v>
      </c>
      <c r="P2388" s="11"/>
      <c r="Q2388" s="11"/>
      <c r="R2388" s="11"/>
      <c r="S2388" s="11"/>
      <c r="T2388" s="11"/>
    </row>
    <row r="2389" spans="1:20" ht="15.75" customHeight="1" x14ac:dyDescent="0.2">
      <c r="A2389" s="317"/>
      <c r="B2389" s="264"/>
      <c r="C2389" s="264"/>
      <c r="D2389" s="264"/>
      <c r="E2389" s="264"/>
      <c r="F2389" s="264"/>
      <c r="G2389" s="264"/>
      <c r="H2389" s="264"/>
      <c r="I2389" s="286">
        <f t="shared" ca="1" si="2331"/>
        <v>0.06</v>
      </c>
      <c r="J2389" s="286">
        <f t="shared" ca="1" si="2332"/>
        <v>5.5E-2</v>
      </c>
      <c r="K2389" s="264">
        <f t="shared" ref="K2389:M2389" ca="1" si="2426">RAND()</f>
        <v>0.96628005654077631</v>
      </c>
      <c r="L2389" s="264">
        <f t="shared" ca="1" si="2426"/>
        <v>0.26519349837911566</v>
      </c>
      <c r="M2389" s="264">
        <f t="shared" ca="1" si="2426"/>
        <v>0.5297279026459194</v>
      </c>
      <c r="N2389" s="287">
        <f t="shared" ca="1" si="2334"/>
        <v>7731793.8623704463</v>
      </c>
      <c r="O2389" s="288">
        <f ca="1">(N2389-Assumptions!$C$22)/Assumptions!$C$25</f>
        <v>576.01006435600345</v>
      </c>
      <c r="P2389" s="11"/>
      <c r="Q2389" s="11"/>
      <c r="R2389" s="11"/>
      <c r="S2389" s="11"/>
      <c r="T2389" s="11"/>
    </row>
    <row r="2390" spans="1:20" ht="15.75" customHeight="1" x14ac:dyDescent="0.2">
      <c r="A2390" s="289"/>
      <c r="B2390" s="270"/>
      <c r="C2390" s="270"/>
      <c r="D2390" s="270"/>
      <c r="E2390" s="270"/>
      <c r="F2390" s="270"/>
      <c r="G2390" s="270"/>
      <c r="H2390" s="270"/>
      <c r="I2390" s="290">
        <f t="shared" ca="1" si="2331"/>
        <v>9.5235067034164678E-2</v>
      </c>
      <c r="J2390" s="290">
        <f t="shared" ca="1" si="2332"/>
        <v>3.6422287435270186E-2</v>
      </c>
      <c r="K2390" s="270">
        <f t="shared" ref="K2390:M2390" ca="1" si="2427">RAND()</f>
        <v>0.18325390813783959</v>
      </c>
      <c r="L2390" s="270">
        <f t="shared" ca="1" si="2427"/>
        <v>0.39612425324073797</v>
      </c>
      <c r="M2390" s="270">
        <f t="shared" ca="1" si="2427"/>
        <v>0.57516468214044558</v>
      </c>
      <c r="N2390" s="291">
        <f t="shared" ca="1" si="2334"/>
        <v>660537.86231371528</v>
      </c>
      <c r="O2390" s="292">
        <f ca="1">(N2390-Assumptions!$C$22)/Assumptions!$C$25</f>
        <v>48.30439270997875</v>
      </c>
      <c r="P2390" s="11"/>
      <c r="Q2390" s="11"/>
      <c r="R2390" s="11"/>
      <c r="S2390" s="11"/>
      <c r="T2390" s="11"/>
    </row>
    <row r="2391" spans="1:20" ht="15.75" customHeight="1" x14ac:dyDescent="0.2">
      <c r="A2391" s="317"/>
      <c r="B2391" s="264"/>
      <c r="C2391" s="264"/>
      <c r="D2391" s="264"/>
      <c r="E2391" s="264"/>
      <c r="F2391" s="264"/>
      <c r="G2391" s="264"/>
      <c r="H2391" s="264"/>
      <c r="I2391" s="286">
        <f t="shared" ca="1" si="2331"/>
        <v>7.4799603124352548E-2</v>
      </c>
      <c r="J2391" s="286">
        <f t="shared" ca="1" si="2332"/>
        <v>3.156926431295877E-2</v>
      </c>
      <c r="K2391" s="264">
        <f t="shared" ref="K2391:M2391" ca="1" si="2428">RAND()</f>
        <v>0.95967180662801077</v>
      </c>
      <c r="L2391" s="264">
        <f t="shared" ca="1" si="2428"/>
        <v>0.5002535366865245</v>
      </c>
      <c r="M2391" s="264">
        <f t="shared" ca="1" si="2428"/>
        <v>0.95611924161098405</v>
      </c>
      <c r="N2391" s="287">
        <f t="shared" ca="1" si="2334"/>
        <v>5078811.6583849462</v>
      </c>
      <c r="O2391" s="288">
        <f ca="1">(N2391-Assumptions!$C$22)/Assumptions!$C$25</f>
        <v>378.02631778992134</v>
      </c>
      <c r="P2391" s="11"/>
      <c r="Q2391" s="11"/>
      <c r="R2391" s="11"/>
      <c r="S2391" s="11"/>
      <c r="T2391" s="11"/>
    </row>
    <row r="2392" spans="1:20" ht="15.75" customHeight="1" x14ac:dyDescent="0.2">
      <c r="A2392" s="289"/>
      <c r="B2392" s="270"/>
      <c r="C2392" s="270"/>
      <c r="D2392" s="270"/>
      <c r="E2392" s="270"/>
      <c r="F2392" s="270"/>
      <c r="G2392" s="270"/>
      <c r="H2392" s="270"/>
      <c r="I2392" s="290">
        <f t="shared" ca="1" si="2331"/>
        <v>0.10033321741503701</v>
      </c>
      <c r="J2392" s="290">
        <f t="shared" ca="1" si="2332"/>
        <v>5.5E-2</v>
      </c>
      <c r="K2392" s="270">
        <f t="shared" ref="K2392:M2392" ca="1" si="2429">RAND()</f>
        <v>0.41122658187285532</v>
      </c>
      <c r="L2392" s="270">
        <f t="shared" ca="1" si="2429"/>
        <v>0.85303573876852345</v>
      </c>
      <c r="M2392" s="270">
        <f t="shared" ca="1" si="2429"/>
        <v>0.12871661895590858</v>
      </c>
      <c r="N2392" s="291">
        <f t="shared" ca="1" si="2334"/>
        <v>3115259.7057682909</v>
      </c>
      <c r="O2392" s="292">
        <f ca="1">(N2392-Assumptions!$C$22)/Assumptions!$C$25</f>
        <v>231.49258998270827</v>
      </c>
      <c r="P2392" s="11"/>
      <c r="Q2392" s="11"/>
      <c r="R2392" s="11"/>
      <c r="S2392" s="11"/>
      <c r="T2392" s="11"/>
    </row>
    <row r="2393" spans="1:20" ht="15.75" customHeight="1" x14ac:dyDescent="0.2">
      <c r="A2393" s="317"/>
      <c r="B2393" s="264"/>
      <c r="C2393" s="264"/>
      <c r="D2393" s="264"/>
      <c r="E2393" s="264"/>
      <c r="F2393" s="264"/>
      <c r="G2393" s="264"/>
      <c r="H2393" s="264"/>
      <c r="I2393" s="286">
        <f t="shared" ca="1" si="2331"/>
        <v>8.8559698719542029E-2</v>
      </c>
      <c r="J2393" s="286">
        <f t="shared" ca="1" si="2332"/>
        <v>5.5E-2</v>
      </c>
      <c r="K2393" s="264">
        <f t="shared" ref="K2393:M2393" ca="1" si="2430">RAND()</f>
        <v>0.83756671158932627</v>
      </c>
      <c r="L2393" s="264">
        <f t="shared" ca="1" si="2430"/>
        <v>0.38739710410842298</v>
      </c>
      <c r="M2393" s="264">
        <f t="shared" ca="1" si="2430"/>
        <v>0.35682467202084278</v>
      </c>
      <c r="N2393" s="287">
        <f t="shared" ca="1" si="2334"/>
        <v>6430975.4703404764</v>
      </c>
      <c r="O2393" s="288">
        <f ca="1">(N2393-Assumptions!$C$22)/Assumptions!$C$25</f>
        <v>478.93406495078182</v>
      </c>
      <c r="P2393" s="11"/>
      <c r="Q2393" s="11"/>
      <c r="R2393" s="11"/>
      <c r="S2393" s="11"/>
      <c r="T2393" s="11"/>
    </row>
    <row r="2394" spans="1:20" ht="15.75" customHeight="1" x14ac:dyDescent="0.2">
      <c r="A2394" s="289"/>
      <c r="B2394" s="270"/>
      <c r="C2394" s="270"/>
      <c r="D2394" s="270"/>
      <c r="E2394" s="270"/>
      <c r="F2394" s="270"/>
      <c r="G2394" s="270"/>
      <c r="H2394" s="270"/>
      <c r="I2394" s="290">
        <f t="shared" ca="1" si="2331"/>
        <v>0.107666345928404</v>
      </c>
      <c r="J2394" s="290">
        <f t="shared" ca="1" si="2332"/>
        <v>3.5644426321772747E-2</v>
      </c>
      <c r="K2394" s="270">
        <f t="shared" ref="K2394:M2394" ca="1" si="2431">RAND()</f>
        <v>0.8454288825371693</v>
      </c>
      <c r="L2394" s="270">
        <f t="shared" ca="1" si="2431"/>
        <v>0.72169136322760585</v>
      </c>
      <c r="M2394" s="270">
        <f t="shared" ca="1" si="2431"/>
        <v>0.33848414507803448</v>
      </c>
      <c r="N2394" s="291">
        <f t="shared" ca="1" si="2334"/>
        <v>2996609.9270356046</v>
      </c>
      <c r="O2394" s="292">
        <f ca="1">(N2394-Assumptions!$C$22)/Assumptions!$C$25</f>
        <v>222.63812888325407</v>
      </c>
      <c r="P2394" s="11"/>
      <c r="Q2394" s="11"/>
      <c r="R2394" s="11"/>
      <c r="S2394" s="11"/>
      <c r="T2394" s="11"/>
    </row>
    <row r="2395" spans="1:20" ht="15.75" customHeight="1" x14ac:dyDescent="0.2">
      <c r="A2395" s="317"/>
      <c r="B2395" s="264"/>
      <c r="C2395" s="264"/>
      <c r="D2395" s="264"/>
      <c r="E2395" s="264"/>
      <c r="F2395" s="264"/>
      <c r="G2395" s="264"/>
      <c r="H2395" s="264"/>
      <c r="I2395" s="286">
        <f t="shared" ca="1" si="2331"/>
        <v>9.4845032046145847E-2</v>
      </c>
      <c r="J2395" s="286">
        <f t="shared" ca="1" si="2332"/>
        <v>4.6082313794293707E-2</v>
      </c>
      <c r="K2395" s="264">
        <f t="shared" ref="K2395:M2395" ca="1" si="2432">RAND()</f>
        <v>0.40273029325911225</v>
      </c>
      <c r="L2395" s="264">
        <f t="shared" ca="1" si="2432"/>
        <v>2.8985832863838601E-2</v>
      </c>
      <c r="M2395" s="264">
        <f t="shared" ca="1" si="2432"/>
        <v>0.570330630616249</v>
      </c>
      <c r="N2395" s="287">
        <f t="shared" ca="1" si="2334"/>
        <v>1827090.8590241375</v>
      </c>
      <c r="O2395" s="288">
        <f ca="1">(N2395-Assumptions!$C$22)/Assumptions!$C$25</f>
        <v>135.36058649433861</v>
      </c>
      <c r="P2395" s="11"/>
      <c r="Q2395" s="11"/>
      <c r="R2395" s="11"/>
      <c r="S2395" s="11"/>
      <c r="T2395" s="11"/>
    </row>
    <row r="2396" spans="1:20" ht="15.75" customHeight="1" x14ac:dyDescent="0.2">
      <c r="A2396" s="289"/>
      <c r="B2396" s="270"/>
      <c r="C2396" s="270"/>
      <c r="D2396" s="270"/>
      <c r="E2396" s="270"/>
      <c r="F2396" s="270"/>
      <c r="G2396" s="270"/>
      <c r="H2396" s="270"/>
      <c r="I2396" s="290">
        <f t="shared" ca="1" si="2331"/>
        <v>8.673255621338069E-2</v>
      </c>
      <c r="J2396" s="290">
        <f t="shared" ca="1" si="2332"/>
        <v>0.02</v>
      </c>
      <c r="K2396" s="270">
        <f t="shared" ref="K2396:M2396" ca="1" si="2433">RAND()</f>
        <v>0.42580659434722334</v>
      </c>
      <c r="L2396" s="270">
        <f t="shared" ca="1" si="2433"/>
        <v>0.13159297530857383</v>
      </c>
      <c r="M2396" s="270">
        <f t="shared" ca="1" si="2433"/>
        <v>8.1391423810724173E-2</v>
      </c>
      <c r="N2396" s="291">
        <f t="shared" ca="1" si="2334"/>
        <v>1335089.2253287325</v>
      </c>
      <c r="O2396" s="292">
        <f ca="1">(N2396-Assumptions!$C$22)/Assumptions!$C$25</f>
        <v>98.64404666632332</v>
      </c>
      <c r="P2396" s="11"/>
      <c r="Q2396" s="11"/>
      <c r="R2396" s="11"/>
      <c r="S2396" s="11"/>
      <c r="T2396" s="11"/>
    </row>
    <row r="2397" spans="1:20" ht="15.75" customHeight="1" x14ac:dyDescent="0.2">
      <c r="A2397" s="317"/>
      <c r="B2397" s="264"/>
      <c r="C2397" s="264"/>
      <c r="D2397" s="264"/>
      <c r="E2397" s="264"/>
      <c r="F2397" s="264"/>
      <c r="G2397" s="264"/>
      <c r="H2397" s="264"/>
      <c r="I2397" s="286">
        <f t="shared" ca="1" si="2331"/>
        <v>6.6707690928847138E-2</v>
      </c>
      <c r="J2397" s="286">
        <f t="shared" ca="1" si="2332"/>
        <v>4.9155815929327044E-2</v>
      </c>
      <c r="K2397" s="264">
        <f t="shared" ref="K2397:M2397" ca="1" si="2434">RAND()</f>
        <v>0.87863420840512729</v>
      </c>
      <c r="L2397" s="264">
        <f t="shared" ca="1" si="2434"/>
        <v>5.6218486087783126E-2</v>
      </c>
      <c r="M2397" s="264">
        <f t="shared" ca="1" si="2434"/>
        <v>0.74337615406145352</v>
      </c>
      <c r="N2397" s="287">
        <f t="shared" ca="1" si="2334"/>
        <v>7780588.7733548563</v>
      </c>
      <c r="O2397" s="288">
        <f ca="1">(N2397-Assumptions!$C$22)/Assumptions!$C$25</f>
        <v>579.65147562349671</v>
      </c>
      <c r="P2397" s="11"/>
      <c r="Q2397" s="11"/>
      <c r="R2397" s="11"/>
      <c r="S2397" s="11"/>
      <c r="T2397" s="11"/>
    </row>
    <row r="2398" spans="1:20" ht="15.75" customHeight="1" x14ac:dyDescent="0.2">
      <c r="A2398" s="289"/>
      <c r="B2398" s="270"/>
      <c r="C2398" s="270"/>
      <c r="D2398" s="270"/>
      <c r="E2398" s="270"/>
      <c r="F2398" s="270"/>
      <c r="G2398" s="270"/>
      <c r="H2398" s="270"/>
      <c r="I2398" s="290">
        <f t="shared" ca="1" si="2331"/>
        <v>8.2031796116847605E-2</v>
      </c>
      <c r="J2398" s="290">
        <f t="shared" ca="1" si="2332"/>
        <v>4.237587773034715E-2</v>
      </c>
      <c r="K2398" s="270">
        <f t="shared" ref="K2398:M2398" ca="1" si="2435">RAND()</f>
        <v>0.12263584618277878</v>
      </c>
      <c r="L2398" s="270">
        <f t="shared" ca="1" si="2435"/>
        <v>0.31314716324986192</v>
      </c>
      <c r="M2398" s="270">
        <f t="shared" ca="1" si="2435"/>
        <v>0.59665871418777316</v>
      </c>
      <c r="N2398" s="291">
        <f t="shared" ca="1" si="2334"/>
        <v>979628.49666863319</v>
      </c>
      <c r="O2398" s="292">
        <f ca="1">(N2398-Assumptions!$C$22)/Assumptions!$C$25</f>
        <v>72.117126617062183</v>
      </c>
      <c r="P2398" s="11"/>
      <c r="Q2398" s="11"/>
      <c r="R2398" s="11"/>
      <c r="S2398" s="11"/>
      <c r="T2398" s="11"/>
    </row>
    <row r="2399" spans="1:20" ht="15.75" customHeight="1" x14ac:dyDescent="0.2">
      <c r="A2399" s="317"/>
      <c r="B2399" s="264"/>
      <c r="C2399" s="264"/>
      <c r="D2399" s="264"/>
      <c r="E2399" s="264"/>
      <c r="F2399" s="264"/>
      <c r="G2399" s="264"/>
      <c r="H2399" s="264"/>
      <c r="I2399" s="286">
        <f t="shared" ca="1" si="2331"/>
        <v>8.7184004672704221E-2</v>
      </c>
      <c r="J2399" s="286">
        <f t="shared" ca="1" si="2332"/>
        <v>3.6589324498005352E-2</v>
      </c>
      <c r="K2399" s="264">
        <f t="shared" ref="K2399:M2399" ca="1" si="2436">RAND()</f>
        <v>0.9468301061529445</v>
      </c>
      <c r="L2399" s="264">
        <f t="shared" ca="1" si="2436"/>
        <v>4.9867692084585857E-2</v>
      </c>
      <c r="M2399" s="264">
        <f t="shared" ca="1" si="2436"/>
        <v>0.51597339027403144</v>
      </c>
      <c r="N2399" s="287">
        <f t="shared" ca="1" si="2334"/>
        <v>3820457.9195249677</v>
      </c>
      <c r="O2399" s="288">
        <f ca="1">(N2399-Assumptions!$C$22)/Assumptions!$C$25</f>
        <v>284.11932235260952</v>
      </c>
      <c r="P2399" s="11"/>
      <c r="Q2399" s="11"/>
      <c r="R2399" s="11"/>
      <c r="S2399" s="11"/>
      <c r="T2399" s="11"/>
    </row>
    <row r="2400" spans="1:20" ht="15.75" customHeight="1" x14ac:dyDescent="0.2">
      <c r="A2400" s="289"/>
      <c r="B2400" s="270"/>
      <c r="C2400" s="270"/>
      <c r="D2400" s="270"/>
      <c r="E2400" s="270"/>
      <c r="F2400" s="270"/>
      <c r="G2400" s="270"/>
      <c r="H2400" s="270"/>
      <c r="I2400" s="290">
        <f t="shared" ca="1" si="2331"/>
        <v>6.8458217123488596E-2</v>
      </c>
      <c r="J2400" s="290">
        <f t="shared" ca="1" si="2332"/>
        <v>5.5E-2</v>
      </c>
      <c r="K2400" s="270">
        <f t="shared" ref="K2400:M2400" ca="1" si="2437">RAND()</f>
        <v>0.24847735394836257</v>
      </c>
      <c r="L2400" s="270">
        <f t="shared" ca="1" si="2437"/>
        <v>0.98214817343251126</v>
      </c>
      <c r="M2400" s="270">
        <f t="shared" ca="1" si="2437"/>
        <v>0.67851388876244634</v>
      </c>
      <c r="N2400" s="291">
        <f t="shared" ca="1" si="2334"/>
        <v>5697784.7328203348</v>
      </c>
      <c r="O2400" s="292">
        <f ca="1">(N2400-Assumptions!$C$22)/Assumptions!$C$25</f>
        <v>424.21833827017423</v>
      </c>
      <c r="P2400" s="11"/>
      <c r="Q2400" s="11"/>
      <c r="R2400" s="11"/>
      <c r="S2400" s="11"/>
      <c r="T2400" s="11"/>
    </row>
    <row r="2401" spans="1:20" ht="15.75" customHeight="1" x14ac:dyDescent="0.2">
      <c r="A2401" s="317"/>
      <c r="B2401" s="264"/>
      <c r="C2401" s="264"/>
      <c r="D2401" s="264"/>
      <c r="E2401" s="264"/>
      <c r="F2401" s="264"/>
      <c r="G2401" s="264"/>
      <c r="H2401" s="264"/>
      <c r="I2401" s="286">
        <f t="shared" ca="1" si="2331"/>
        <v>8.8402248199531672E-2</v>
      </c>
      <c r="J2401" s="286">
        <f t="shared" ca="1" si="2332"/>
        <v>4.4481186725552666E-2</v>
      </c>
      <c r="K2401" s="264">
        <f t="shared" ref="K2401:M2401" ca="1" si="2438">RAND()</f>
        <v>0.92713108487338114</v>
      </c>
      <c r="L2401" s="264">
        <f t="shared" ca="1" si="2438"/>
        <v>4.5261859180924735E-2</v>
      </c>
      <c r="M2401" s="264">
        <f t="shared" ca="1" si="2438"/>
        <v>6.7501171803275861E-2</v>
      </c>
      <c r="N2401" s="287">
        <f t="shared" ca="1" si="2334"/>
        <v>4400960.2699101092</v>
      </c>
      <c r="O2401" s="288">
        <f ca="1">(N2401-Assumptions!$C$22)/Assumptions!$C$25</f>
        <v>327.44039327687381</v>
      </c>
      <c r="P2401" s="11"/>
      <c r="Q2401" s="11"/>
      <c r="R2401" s="11"/>
      <c r="S2401" s="11"/>
      <c r="T2401" s="11"/>
    </row>
    <row r="2402" spans="1:20" ht="15.75" customHeight="1" x14ac:dyDescent="0.2">
      <c r="A2402" s="289"/>
      <c r="B2402" s="270"/>
      <c r="C2402" s="270"/>
      <c r="D2402" s="270"/>
      <c r="E2402" s="270"/>
      <c r="F2402" s="270"/>
      <c r="G2402" s="270"/>
      <c r="H2402" s="270"/>
      <c r="I2402" s="290">
        <f t="shared" ca="1" si="2331"/>
        <v>7.6642929992209841E-2</v>
      </c>
      <c r="J2402" s="290">
        <f t="shared" ca="1" si="2332"/>
        <v>5.5E-2</v>
      </c>
      <c r="K2402" s="270">
        <f t="shared" ref="K2402:M2402" ca="1" si="2439">RAND()</f>
        <v>0.5450558021649512</v>
      </c>
      <c r="L2402" s="270">
        <f t="shared" ca="1" si="2439"/>
        <v>0.94109341260192403</v>
      </c>
      <c r="M2402" s="270">
        <f t="shared" ca="1" si="2439"/>
        <v>0.52895483800962195</v>
      </c>
      <c r="N2402" s="291">
        <f t="shared" ca="1" si="2334"/>
        <v>5648989.8218359249</v>
      </c>
      <c r="O2402" s="292">
        <f ca="1">(N2402-Assumptions!$C$22)/Assumptions!$C$25</f>
        <v>420.57692700268097</v>
      </c>
      <c r="P2402" s="11"/>
      <c r="Q2402" s="11"/>
      <c r="R2402" s="11"/>
      <c r="S2402" s="11"/>
      <c r="T2402" s="11"/>
    </row>
    <row r="2403" spans="1:20" ht="15.75" customHeight="1" x14ac:dyDescent="0.2">
      <c r="A2403" s="317"/>
      <c r="B2403" s="264"/>
      <c r="C2403" s="264"/>
      <c r="D2403" s="264"/>
      <c r="E2403" s="264"/>
      <c r="F2403" s="264"/>
      <c r="G2403" s="264"/>
      <c r="H2403" s="264"/>
      <c r="I2403" s="286">
        <f t="shared" ca="1" si="2331"/>
        <v>6.700675439509976E-2</v>
      </c>
      <c r="J2403" s="286">
        <f t="shared" ca="1" si="2332"/>
        <v>2.4831927199164675E-2</v>
      </c>
      <c r="K2403" s="264">
        <f t="shared" ref="K2403:M2403" ca="1" si="2440">RAND()</f>
        <v>1.0707347363797859E-2</v>
      </c>
      <c r="L2403" s="264">
        <f t="shared" ca="1" si="2440"/>
        <v>0.70290591016016923</v>
      </c>
      <c r="M2403" s="264">
        <f t="shared" ca="1" si="2440"/>
        <v>0.86196295505783505</v>
      </c>
      <c r="N2403" s="287">
        <f t="shared" ca="1" si="2334"/>
        <v>950043.97531837528</v>
      </c>
      <c r="O2403" s="288">
        <f ca="1">(N2403-Assumptions!$C$22)/Assumptions!$C$25</f>
        <v>69.909326516296659</v>
      </c>
      <c r="P2403" s="11"/>
      <c r="Q2403" s="11"/>
      <c r="R2403" s="11"/>
      <c r="S2403" s="11"/>
      <c r="T2403" s="11"/>
    </row>
    <row r="2404" spans="1:20" ht="15.75" customHeight="1" x14ac:dyDescent="0.2">
      <c r="A2404" s="289"/>
      <c r="B2404" s="270"/>
      <c r="C2404" s="270"/>
      <c r="D2404" s="270"/>
      <c r="E2404" s="270"/>
      <c r="F2404" s="270"/>
      <c r="G2404" s="270"/>
      <c r="H2404" s="270"/>
      <c r="I2404" s="290">
        <f t="shared" ca="1" si="2331"/>
        <v>8.7964434742357961E-2</v>
      </c>
      <c r="J2404" s="290">
        <f t="shared" ca="1" si="2332"/>
        <v>4.7955843086007761E-2</v>
      </c>
      <c r="K2404" s="270">
        <f t="shared" ref="K2404:M2404" ca="1" si="2441">RAND()</f>
        <v>0.54892809280768107</v>
      </c>
      <c r="L2404" s="270">
        <f t="shared" ca="1" si="2441"/>
        <v>0.3337586027134043</v>
      </c>
      <c r="M2404" s="270">
        <f t="shared" ca="1" si="2441"/>
        <v>0.18053026413075668</v>
      </c>
      <c r="N2404" s="291">
        <f t="shared" ca="1" si="2334"/>
        <v>2789917.4866242078</v>
      </c>
      <c r="O2404" s="292">
        <f ca="1">(N2404-Assumptions!$C$22)/Assumptions!$C$25</f>
        <v>207.21331989732894</v>
      </c>
      <c r="P2404" s="11"/>
      <c r="Q2404" s="11"/>
      <c r="R2404" s="11"/>
      <c r="S2404" s="11"/>
      <c r="T2404" s="11"/>
    </row>
    <row r="2405" spans="1:20" ht="15.75" customHeight="1" x14ac:dyDescent="0.2">
      <c r="A2405" s="317"/>
      <c r="B2405" s="264"/>
      <c r="C2405" s="264"/>
      <c r="D2405" s="264"/>
      <c r="E2405" s="264"/>
      <c r="F2405" s="264"/>
      <c r="G2405" s="264"/>
      <c r="H2405" s="264"/>
      <c r="I2405" s="286">
        <f t="shared" ca="1" si="2331"/>
        <v>7.9122125307481361E-2</v>
      </c>
      <c r="J2405" s="286">
        <f t="shared" ca="1" si="2332"/>
        <v>4.2838657593203031E-2</v>
      </c>
      <c r="K2405" s="264">
        <f t="shared" ref="K2405:M2405" ca="1" si="2442">RAND()</f>
        <v>0.76039563967804269</v>
      </c>
      <c r="L2405" s="264">
        <f t="shared" ca="1" si="2442"/>
        <v>4.5007359166494565E-2</v>
      </c>
      <c r="M2405" s="264">
        <f t="shared" ca="1" si="2442"/>
        <v>0.38277340900166201</v>
      </c>
      <c r="N2405" s="287">
        <f t="shared" ca="1" si="2334"/>
        <v>2455496.1912879162</v>
      </c>
      <c r="O2405" s="288">
        <f ca="1">(N2405-Assumptions!$C$22)/Assumptions!$C$25</f>
        <v>182.25650681253106</v>
      </c>
      <c r="P2405" s="11"/>
      <c r="Q2405" s="11"/>
      <c r="R2405" s="11"/>
      <c r="S2405" s="11"/>
      <c r="T2405" s="11"/>
    </row>
    <row r="2406" spans="1:20" ht="15.75" customHeight="1" x14ac:dyDescent="0.2">
      <c r="A2406" s="289"/>
      <c r="B2406" s="270"/>
      <c r="C2406" s="270"/>
      <c r="D2406" s="270"/>
      <c r="E2406" s="270"/>
      <c r="F2406" s="270"/>
      <c r="G2406" s="270"/>
      <c r="H2406" s="270"/>
      <c r="I2406" s="290">
        <f t="shared" ca="1" si="2331"/>
        <v>0.10587715846141474</v>
      </c>
      <c r="J2406" s="290">
        <f t="shared" ca="1" si="2332"/>
        <v>4.0459514929654682E-2</v>
      </c>
      <c r="K2406" s="270">
        <f t="shared" ref="K2406:M2406" ca="1" si="2443">RAND()</f>
        <v>0.24164746892830358</v>
      </c>
      <c r="L2406" s="270">
        <f t="shared" ca="1" si="2443"/>
        <v>0.27432676786166099</v>
      </c>
      <c r="M2406" s="270">
        <f t="shared" ca="1" si="2443"/>
        <v>0.84650736620011102</v>
      </c>
      <c r="N2406" s="291">
        <f t="shared" ca="1" si="2334"/>
        <v>1380572.3452862026</v>
      </c>
      <c r="O2406" s="292">
        <f ca="1">(N2406-Assumptions!$C$22)/Assumptions!$C$25</f>
        <v>102.03830934971661</v>
      </c>
      <c r="P2406" s="11"/>
      <c r="Q2406" s="11"/>
      <c r="R2406" s="11"/>
      <c r="S2406" s="11"/>
      <c r="T2406" s="11"/>
    </row>
    <row r="2407" spans="1:20" ht="15.75" customHeight="1" x14ac:dyDescent="0.2">
      <c r="A2407" s="317"/>
      <c r="B2407" s="264"/>
      <c r="C2407" s="264"/>
      <c r="D2407" s="264"/>
      <c r="E2407" s="264"/>
      <c r="F2407" s="264"/>
      <c r="G2407" s="264"/>
      <c r="H2407" s="264"/>
      <c r="I2407" s="286">
        <f t="shared" ca="1" si="2331"/>
        <v>8.2573152020627247E-2</v>
      </c>
      <c r="J2407" s="286">
        <f t="shared" ca="1" si="2332"/>
        <v>4.2584512748151046E-2</v>
      </c>
      <c r="K2407" s="264">
        <f t="shared" ref="K2407:M2407" ca="1" si="2444">RAND()</f>
        <v>0.96109060837083093</v>
      </c>
      <c r="L2407" s="264">
        <f t="shared" ca="1" si="2444"/>
        <v>6.3269357833597439E-3</v>
      </c>
      <c r="M2407" s="264">
        <f t="shared" ca="1" si="2444"/>
        <v>0.57448759489693102</v>
      </c>
      <c r="N2407" s="287">
        <f t="shared" ca="1" si="2334"/>
        <v>4833744.0352041228</v>
      </c>
      <c r="O2407" s="288">
        <f ca="1">(N2407-Assumptions!$C$22)/Assumptions!$C$25</f>
        <v>359.73768919433752</v>
      </c>
      <c r="P2407" s="11"/>
      <c r="Q2407" s="11"/>
      <c r="R2407" s="11"/>
      <c r="S2407" s="11"/>
      <c r="T2407" s="11"/>
    </row>
    <row r="2408" spans="1:20" ht="15.75" customHeight="1" x14ac:dyDescent="0.2">
      <c r="A2408" s="289"/>
      <c r="B2408" s="270"/>
      <c r="C2408" s="270"/>
      <c r="D2408" s="270"/>
      <c r="E2408" s="270"/>
      <c r="F2408" s="270"/>
      <c r="G2408" s="270"/>
      <c r="H2408" s="270"/>
      <c r="I2408" s="290">
        <f t="shared" ca="1" si="2331"/>
        <v>9.7580558447348073E-2</v>
      </c>
      <c r="J2408" s="290">
        <f t="shared" ca="1" si="2332"/>
        <v>3.7509240633367469E-2</v>
      </c>
      <c r="K2408" s="270">
        <f t="shared" ref="K2408:M2408" ca="1" si="2445">RAND()</f>
        <v>0.79376245861048467</v>
      </c>
      <c r="L2408" s="270">
        <f t="shared" ca="1" si="2445"/>
        <v>0.11866446923157159</v>
      </c>
      <c r="M2408" s="270">
        <f t="shared" ca="1" si="2445"/>
        <v>0.98515674706516076</v>
      </c>
      <c r="N2408" s="291">
        <f t="shared" ca="1" si="2334"/>
        <v>1545347.5910157256</v>
      </c>
      <c r="O2408" s="292">
        <f ca="1">(N2408-Assumptions!$C$22)/Assumptions!$C$25</f>
        <v>114.3349694787855</v>
      </c>
      <c r="P2408" s="11"/>
      <c r="Q2408" s="11"/>
      <c r="R2408" s="11"/>
      <c r="S2408" s="11"/>
      <c r="T2408" s="11"/>
    </row>
    <row r="2409" spans="1:20" ht="15.75" customHeight="1" x14ac:dyDescent="0.2">
      <c r="A2409" s="317"/>
      <c r="B2409" s="264"/>
      <c r="C2409" s="264"/>
      <c r="D2409" s="264"/>
      <c r="E2409" s="264"/>
      <c r="F2409" s="264"/>
      <c r="G2409" s="264"/>
      <c r="H2409" s="264"/>
      <c r="I2409" s="286">
        <f t="shared" ca="1" si="2331"/>
        <v>9.1250482189041304E-2</v>
      </c>
      <c r="J2409" s="286">
        <f t="shared" ca="1" si="2332"/>
        <v>2.4043842419214624E-2</v>
      </c>
      <c r="K2409" s="264">
        <f t="shared" ref="K2409:M2409" ca="1" si="2446">RAND()</f>
        <v>0.58566231660742973</v>
      </c>
      <c r="L2409" s="264">
        <f t="shared" ca="1" si="2446"/>
        <v>0.87304390174034407</v>
      </c>
      <c r="M2409" s="264">
        <f t="shared" ca="1" si="2446"/>
        <v>0.25381337579912377</v>
      </c>
      <c r="N2409" s="287">
        <f t="shared" ca="1" si="2334"/>
        <v>2101351.0871778899</v>
      </c>
      <c r="O2409" s="288">
        <f ca="1">(N2409-Assumptions!$C$22)/Assumptions!$C$25</f>
        <v>155.82776769984252</v>
      </c>
      <c r="P2409" s="11"/>
      <c r="Q2409" s="11"/>
      <c r="R2409" s="11"/>
      <c r="S2409" s="11"/>
      <c r="T2409" s="11"/>
    </row>
    <row r="2410" spans="1:20" ht="15.75" customHeight="1" x14ac:dyDescent="0.2">
      <c r="A2410" s="289"/>
      <c r="B2410" s="270"/>
      <c r="C2410" s="270"/>
      <c r="D2410" s="270"/>
      <c r="E2410" s="270"/>
      <c r="F2410" s="270"/>
      <c r="G2410" s="270"/>
      <c r="H2410" s="270"/>
      <c r="I2410" s="290">
        <f t="shared" ca="1" si="2331"/>
        <v>9.6526588331450988E-2</v>
      </c>
      <c r="J2410" s="290">
        <f t="shared" ca="1" si="2332"/>
        <v>2.5271659456567404E-2</v>
      </c>
      <c r="K2410" s="270">
        <f t="shared" ref="K2410:M2410" ca="1" si="2447">RAND()</f>
        <v>0.26328874611439812</v>
      </c>
      <c r="L2410" s="270">
        <f t="shared" ca="1" si="2447"/>
        <v>0.59485327789533837</v>
      </c>
      <c r="M2410" s="270">
        <f t="shared" ca="1" si="2447"/>
        <v>6.1921899512516365E-2</v>
      </c>
      <c r="N2410" s="291">
        <f t="shared" ca="1" si="2334"/>
        <v>1566497.5215013316</v>
      </c>
      <c r="O2410" s="292">
        <f ca="1">(N2410-Assumptions!$C$22)/Assumptions!$C$25</f>
        <v>115.91332250009937</v>
      </c>
      <c r="P2410" s="11"/>
      <c r="Q2410" s="11"/>
      <c r="R2410" s="11"/>
      <c r="S2410" s="11"/>
      <c r="T2410" s="11"/>
    </row>
    <row r="2411" spans="1:20" ht="15.75" customHeight="1" x14ac:dyDescent="0.2">
      <c r="A2411" s="317"/>
      <c r="B2411" s="264"/>
      <c r="C2411" s="264"/>
      <c r="D2411" s="264"/>
      <c r="E2411" s="264"/>
      <c r="F2411" s="264"/>
      <c r="G2411" s="264"/>
      <c r="H2411" s="264"/>
      <c r="I2411" s="286">
        <f t="shared" ca="1" si="2331"/>
        <v>7.9595664012213435E-2</v>
      </c>
      <c r="J2411" s="286">
        <f t="shared" ca="1" si="2332"/>
        <v>5.3616211901757395E-2</v>
      </c>
      <c r="K2411" s="264">
        <f t="shared" ref="K2411:M2411" ca="1" si="2448">RAND()</f>
        <v>0.63794266701943647</v>
      </c>
      <c r="L2411" s="264">
        <f t="shared" ca="1" si="2448"/>
        <v>0.2385885198260882</v>
      </c>
      <c r="M2411" s="264">
        <f t="shared" ca="1" si="2448"/>
        <v>0.37778214489830397</v>
      </c>
      <c r="N2411" s="287">
        <f t="shared" ca="1" si="2334"/>
        <v>3429399.373024906</v>
      </c>
      <c r="O2411" s="288">
        <f ca="1">(N2411-Assumptions!$C$22)/Assumptions!$C$25</f>
        <v>254.93584873320194</v>
      </c>
      <c r="P2411" s="11"/>
      <c r="Q2411" s="11"/>
      <c r="R2411" s="11"/>
      <c r="S2411" s="11"/>
      <c r="T2411" s="11"/>
    </row>
    <row r="2412" spans="1:20" ht="15.75" customHeight="1" x14ac:dyDescent="0.2">
      <c r="A2412" s="289"/>
      <c r="B2412" s="270"/>
      <c r="C2412" s="270"/>
      <c r="D2412" s="270"/>
      <c r="E2412" s="270"/>
      <c r="F2412" s="270"/>
      <c r="G2412" s="270"/>
      <c r="H2412" s="270"/>
      <c r="I2412" s="290">
        <f t="shared" ca="1" si="2331"/>
        <v>9.673473684186161E-2</v>
      </c>
      <c r="J2412" s="290">
        <f t="shared" ca="1" si="2332"/>
        <v>4.364889085573645E-2</v>
      </c>
      <c r="K2412" s="270">
        <f t="shared" ref="K2412:M2412" ca="1" si="2449">RAND()</f>
        <v>0.65194727491906579</v>
      </c>
      <c r="L2412" s="270">
        <f t="shared" ca="1" si="2449"/>
        <v>0.74494722335391961</v>
      </c>
      <c r="M2412" s="270">
        <f t="shared" ca="1" si="2449"/>
        <v>7.3881467272726264E-2</v>
      </c>
      <c r="N2412" s="291">
        <f t="shared" ca="1" si="2334"/>
        <v>2102644.6391460476</v>
      </c>
      <c r="O2412" s="292">
        <f ca="1">(N2412-Assumptions!$C$22)/Assumptions!$C$25</f>
        <v>155.92430142880951</v>
      </c>
      <c r="P2412" s="11"/>
      <c r="Q2412" s="11"/>
      <c r="R2412" s="11"/>
      <c r="S2412" s="11"/>
      <c r="T2412" s="11"/>
    </row>
    <row r="2413" spans="1:20" ht="15.75" customHeight="1" x14ac:dyDescent="0.2">
      <c r="A2413" s="317"/>
      <c r="B2413" s="264"/>
      <c r="C2413" s="264"/>
      <c r="D2413" s="264"/>
      <c r="E2413" s="264"/>
      <c r="F2413" s="264"/>
      <c r="G2413" s="264"/>
      <c r="H2413" s="264"/>
      <c r="I2413" s="286">
        <f t="shared" ca="1" si="2331"/>
        <v>0.10138659293099364</v>
      </c>
      <c r="J2413" s="286">
        <f t="shared" ca="1" si="2332"/>
        <v>4.6906527958811721E-2</v>
      </c>
      <c r="K2413" s="264">
        <f t="shared" ref="K2413:M2413" ca="1" si="2450">RAND()</f>
        <v>0.70960733775010743</v>
      </c>
      <c r="L2413" s="264">
        <f t="shared" ca="1" si="2450"/>
        <v>0.72760341209587787</v>
      </c>
      <c r="M2413" s="264">
        <f t="shared" ca="1" si="2450"/>
        <v>0.20784734632610713</v>
      </c>
      <c r="N2413" s="287">
        <f t="shared" ca="1" si="2334"/>
        <v>2048835.1020552833</v>
      </c>
      <c r="O2413" s="288">
        <f ca="1">(N2413-Assumptions!$C$22)/Assumptions!$C$25</f>
        <v>151.90866433248382</v>
      </c>
      <c r="P2413" s="11"/>
      <c r="Q2413" s="11"/>
      <c r="R2413" s="11"/>
      <c r="S2413" s="11"/>
      <c r="T2413" s="11"/>
    </row>
    <row r="2414" spans="1:20" ht="15.75" customHeight="1" x14ac:dyDescent="0.2">
      <c r="A2414" s="289"/>
      <c r="B2414" s="270"/>
      <c r="C2414" s="270"/>
      <c r="D2414" s="270"/>
      <c r="E2414" s="270"/>
      <c r="F2414" s="270"/>
      <c r="G2414" s="270"/>
      <c r="H2414" s="270"/>
      <c r="I2414" s="290">
        <f t="shared" ca="1" si="2331"/>
        <v>6.7276338041392908E-2</v>
      </c>
      <c r="J2414" s="290">
        <f t="shared" ca="1" si="2332"/>
        <v>4.2486963477271947E-2</v>
      </c>
      <c r="K2414" s="270">
        <f t="shared" ref="K2414:M2414" ca="1" si="2451">RAND()</f>
        <v>0.94722168461647915</v>
      </c>
      <c r="L2414" s="270">
        <f t="shared" ca="1" si="2451"/>
        <v>0.64988334366522948</v>
      </c>
      <c r="M2414" s="270">
        <f t="shared" ca="1" si="2451"/>
        <v>0.48620893845511282</v>
      </c>
      <c r="N2414" s="291">
        <f t="shared" ca="1" si="2334"/>
        <v>8632863.9702956583</v>
      </c>
      <c r="O2414" s="292">
        <f ca="1">(N2414-Assumptions!$C$22)/Assumptions!$C$25</f>
        <v>643.25410226087001</v>
      </c>
      <c r="P2414" s="11"/>
      <c r="Q2414" s="11"/>
      <c r="R2414" s="11"/>
      <c r="S2414" s="11"/>
      <c r="T2414" s="11"/>
    </row>
    <row r="2415" spans="1:20" ht="15.75" customHeight="1" x14ac:dyDescent="0.2">
      <c r="A2415" s="317"/>
      <c r="B2415" s="264"/>
      <c r="C2415" s="264"/>
      <c r="D2415" s="264"/>
      <c r="E2415" s="264"/>
      <c r="F2415" s="264"/>
      <c r="G2415" s="264"/>
      <c r="H2415" s="264"/>
      <c r="I2415" s="286">
        <f t="shared" ca="1" si="2331"/>
        <v>7.973826948640228E-2</v>
      </c>
      <c r="J2415" s="286">
        <f t="shared" ca="1" si="2332"/>
        <v>3.5290546794796131E-2</v>
      </c>
      <c r="K2415" s="264">
        <f t="shared" ref="K2415:M2415" ca="1" si="2452">RAND()</f>
        <v>0.18480963632062208</v>
      </c>
      <c r="L2415" s="264">
        <f t="shared" ca="1" si="2452"/>
        <v>0.5132716011844376</v>
      </c>
      <c r="M2415" s="264">
        <f t="shared" ca="1" si="2452"/>
        <v>0.20557823864822289</v>
      </c>
      <c r="N2415" s="287">
        <f t="shared" ca="1" si="2334"/>
        <v>874017.05555362045</v>
      </c>
      <c r="O2415" s="288">
        <f ca="1">(N2415-Assumptions!$C$22)/Assumptions!$C$25</f>
        <v>64.235675787583617</v>
      </c>
      <c r="P2415" s="11"/>
      <c r="Q2415" s="11"/>
      <c r="R2415" s="11"/>
      <c r="S2415" s="11"/>
      <c r="T2415" s="11"/>
    </row>
    <row r="2416" spans="1:20" ht="15.75" customHeight="1" x14ac:dyDescent="0.2">
      <c r="A2416" s="289"/>
      <c r="B2416" s="270"/>
      <c r="C2416" s="270"/>
      <c r="D2416" s="270"/>
      <c r="E2416" s="270"/>
      <c r="F2416" s="270"/>
      <c r="G2416" s="270"/>
      <c r="H2416" s="270"/>
      <c r="I2416" s="290">
        <f t="shared" ca="1" si="2331"/>
        <v>0.10027336118076344</v>
      </c>
      <c r="J2416" s="290">
        <f t="shared" ca="1" si="2332"/>
        <v>5.5E-2</v>
      </c>
      <c r="K2416" s="270">
        <f t="shared" ref="K2416:M2416" ca="1" si="2453">RAND()</f>
        <v>7.4709710809661711E-3</v>
      </c>
      <c r="L2416" s="270">
        <f t="shared" ca="1" si="2453"/>
        <v>0.34190072784896641</v>
      </c>
      <c r="M2416" s="270">
        <f t="shared" ca="1" si="2453"/>
        <v>0.40299632609610447</v>
      </c>
      <c r="N2416" s="291">
        <f t="shared" ca="1" si="2334"/>
        <v>858077.83428918279</v>
      </c>
      <c r="O2416" s="292">
        <f ca="1">(N2416-Assumptions!$C$22)/Assumptions!$C$25</f>
        <v>63.046181663371847</v>
      </c>
      <c r="P2416" s="11"/>
      <c r="Q2416" s="11"/>
      <c r="R2416" s="11"/>
      <c r="S2416" s="11"/>
      <c r="T2416" s="11"/>
    </row>
    <row r="2417" spans="1:20" ht="15.75" customHeight="1" x14ac:dyDescent="0.2">
      <c r="A2417" s="317"/>
      <c r="B2417" s="264"/>
      <c r="C2417" s="264"/>
      <c r="D2417" s="264"/>
      <c r="E2417" s="264"/>
      <c r="F2417" s="264"/>
      <c r="G2417" s="264"/>
      <c r="H2417" s="264"/>
      <c r="I2417" s="286">
        <f t="shared" ca="1" si="2331"/>
        <v>0.10164062298731742</v>
      </c>
      <c r="J2417" s="286">
        <f t="shared" ca="1" si="2332"/>
        <v>2.5019664100162105E-2</v>
      </c>
      <c r="K2417" s="264">
        <f t="shared" ref="K2417:M2417" ca="1" si="2454">RAND()</f>
        <v>5.9467948164745543E-2</v>
      </c>
      <c r="L2417" s="264">
        <f t="shared" ca="1" si="2454"/>
        <v>0.11858832509214401</v>
      </c>
      <c r="M2417" s="264">
        <f t="shared" ca="1" si="2454"/>
        <v>0.51336622527891396</v>
      </c>
      <c r="N2417" s="287">
        <f t="shared" ca="1" si="2334"/>
        <v>213013.71389633254</v>
      </c>
      <c r="O2417" s="288">
        <f ca="1">(N2417-Assumptions!$C$22)/Assumptions!$C$25</f>
        <v>14.907068201218847</v>
      </c>
      <c r="P2417" s="11"/>
      <c r="Q2417" s="11"/>
      <c r="R2417" s="11"/>
      <c r="S2417" s="11"/>
      <c r="T2417" s="11"/>
    </row>
    <row r="2418" spans="1:20" ht="15.75" customHeight="1" x14ac:dyDescent="0.2">
      <c r="A2418" s="289"/>
      <c r="B2418" s="270"/>
      <c r="C2418" s="270"/>
      <c r="D2418" s="270"/>
      <c r="E2418" s="270"/>
      <c r="F2418" s="270"/>
      <c r="G2418" s="270"/>
      <c r="H2418" s="270"/>
      <c r="I2418" s="290">
        <f t="shared" ca="1" si="2331"/>
        <v>8.2121783101753359E-2</v>
      </c>
      <c r="J2418" s="290">
        <f t="shared" ca="1" si="2332"/>
        <v>5.5E-2</v>
      </c>
      <c r="K2418" s="270">
        <f t="shared" ref="K2418:M2418" ca="1" si="2455">RAND()</f>
        <v>0.91296773098195805</v>
      </c>
      <c r="L2418" s="270">
        <f t="shared" ca="1" si="2455"/>
        <v>0.20185700634047121</v>
      </c>
      <c r="M2418" s="270">
        <f t="shared" ca="1" si="2455"/>
        <v>0.4226535416706213</v>
      </c>
      <c r="N2418" s="291">
        <f t="shared" ca="1" si="2334"/>
        <v>7126922.5122136278</v>
      </c>
      <c r="O2418" s="292">
        <f ca="1">(N2418-Assumptions!$C$22)/Assumptions!$C$25</f>
        <v>530.87041135922595</v>
      </c>
      <c r="P2418" s="11"/>
      <c r="Q2418" s="11"/>
      <c r="R2418" s="11"/>
      <c r="S2418" s="11"/>
      <c r="T2418" s="11"/>
    </row>
    <row r="2419" spans="1:20" ht="15.75" customHeight="1" x14ac:dyDescent="0.2">
      <c r="A2419" s="317"/>
      <c r="B2419" s="264"/>
      <c r="C2419" s="264"/>
      <c r="D2419" s="264"/>
      <c r="E2419" s="264"/>
      <c r="F2419" s="264"/>
      <c r="G2419" s="264"/>
      <c r="H2419" s="264"/>
      <c r="I2419" s="286">
        <f t="shared" ca="1" si="2331"/>
        <v>0.1106361899944459</v>
      </c>
      <c r="J2419" s="286">
        <f t="shared" ca="1" si="2332"/>
        <v>3.7831924226127939E-2</v>
      </c>
      <c r="K2419" s="264">
        <f t="shared" ref="K2419:M2419" ca="1" si="2456">RAND()</f>
        <v>0.52226005751282922</v>
      </c>
      <c r="L2419" s="264">
        <f t="shared" ca="1" si="2456"/>
        <v>0.4444743450716454</v>
      </c>
      <c r="M2419" s="264">
        <f t="shared" ca="1" si="2456"/>
        <v>0.51419594195127849</v>
      </c>
      <c r="N2419" s="287">
        <f t="shared" ca="1" si="2334"/>
        <v>1533161.1176804488</v>
      </c>
      <c r="O2419" s="288">
        <f ca="1">(N2419-Assumptions!$C$22)/Assumptions!$C$25</f>
        <v>113.42553117018275</v>
      </c>
      <c r="P2419" s="11"/>
      <c r="Q2419" s="11"/>
      <c r="R2419" s="11"/>
      <c r="S2419" s="11"/>
      <c r="T2419" s="11"/>
    </row>
    <row r="2420" spans="1:20" ht="15.75" customHeight="1" x14ac:dyDescent="0.2">
      <c r="A2420" s="289"/>
      <c r="B2420" s="270"/>
      <c r="C2420" s="270"/>
      <c r="D2420" s="270"/>
      <c r="E2420" s="270"/>
      <c r="F2420" s="270"/>
      <c r="G2420" s="270"/>
      <c r="H2420" s="270"/>
      <c r="I2420" s="290">
        <f t="shared" ca="1" si="2331"/>
        <v>0.10002777466527826</v>
      </c>
      <c r="J2420" s="290">
        <f t="shared" ca="1" si="2332"/>
        <v>2.9427942737155856E-2</v>
      </c>
      <c r="K2420" s="270">
        <f t="shared" ref="K2420:M2420" ca="1" si="2457">RAND()</f>
        <v>0.72479741253721541</v>
      </c>
      <c r="L2420" s="270">
        <f t="shared" ca="1" si="2457"/>
        <v>0.42125644371465232</v>
      </c>
      <c r="M2420" s="270">
        <f t="shared" ca="1" si="2457"/>
        <v>0.40091813059142722</v>
      </c>
      <c r="N2420" s="291">
        <f t="shared" ca="1" si="2334"/>
        <v>1581033.0765503752</v>
      </c>
      <c r="O2420" s="292">
        <f ca="1">(N2420-Assumptions!$C$22)/Assumptions!$C$25</f>
        <v>116.9980654142071</v>
      </c>
      <c r="P2420" s="11"/>
      <c r="Q2420" s="11"/>
      <c r="R2420" s="11"/>
      <c r="S2420" s="11"/>
      <c r="T2420" s="11"/>
    </row>
    <row r="2421" spans="1:20" ht="15.75" customHeight="1" x14ac:dyDescent="0.2">
      <c r="A2421" s="317"/>
      <c r="B2421" s="264"/>
      <c r="C2421" s="264"/>
      <c r="D2421" s="264"/>
      <c r="E2421" s="264"/>
      <c r="F2421" s="264"/>
      <c r="G2421" s="264"/>
      <c r="H2421" s="264"/>
      <c r="I2421" s="286">
        <f t="shared" ca="1" si="2331"/>
        <v>9.7293613078072494E-2</v>
      </c>
      <c r="J2421" s="286">
        <f t="shared" ca="1" si="2332"/>
        <v>2.4853938830604563E-2</v>
      </c>
      <c r="K2421" s="264">
        <f t="shared" ref="K2421:M2421" ca="1" si="2458">RAND()</f>
        <v>5.1724906857644637E-2</v>
      </c>
      <c r="L2421" s="264">
        <f t="shared" ca="1" si="2458"/>
        <v>0.28661359841317491</v>
      </c>
      <c r="M2421" s="264">
        <f t="shared" ca="1" si="2458"/>
        <v>0.59950137189068164</v>
      </c>
      <c r="N2421" s="287">
        <f t="shared" ca="1" si="2334"/>
        <v>225309.06142805656</v>
      </c>
      <c r="O2421" s="288">
        <f ca="1">(N2421-Assumptions!$C$22)/Assumptions!$C$25</f>
        <v>15.824631449854968</v>
      </c>
      <c r="P2421" s="11"/>
      <c r="Q2421" s="11"/>
      <c r="R2421" s="11"/>
      <c r="S2421" s="11"/>
      <c r="T2421" s="11"/>
    </row>
    <row r="2422" spans="1:20" ht="15.75" customHeight="1" x14ac:dyDescent="0.2">
      <c r="A2422" s="289"/>
      <c r="B2422" s="270"/>
      <c r="C2422" s="270"/>
      <c r="D2422" s="270"/>
      <c r="E2422" s="270"/>
      <c r="F2422" s="270"/>
      <c r="G2422" s="270"/>
      <c r="H2422" s="270"/>
      <c r="I2422" s="290">
        <f t="shared" ca="1" si="2331"/>
        <v>7.2918110708851541E-2</v>
      </c>
      <c r="J2422" s="290">
        <f t="shared" ca="1" si="2332"/>
        <v>5.5E-2</v>
      </c>
      <c r="K2422" s="270">
        <f t="shared" ref="K2422:M2422" ca="1" si="2459">RAND()</f>
        <v>0.94329372717201587</v>
      </c>
      <c r="L2422" s="270">
        <f t="shared" ca="1" si="2459"/>
        <v>0.27779120963667214</v>
      </c>
      <c r="M2422" s="270">
        <f t="shared" ca="1" si="2459"/>
        <v>0.31288903546592695</v>
      </c>
      <c r="N2422" s="291">
        <f t="shared" ca="1" si="2334"/>
        <v>7731793.8623704463</v>
      </c>
      <c r="O2422" s="292">
        <f ca="1">(N2422-Assumptions!$C$22)/Assumptions!$C$25</f>
        <v>576.01006435600345</v>
      </c>
      <c r="P2422" s="11"/>
      <c r="Q2422" s="11"/>
      <c r="R2422" s="11"/>
      <c r="S2422" s="11"/>
      <c r="T2422" s="11"/>
    </row>
    <row r="2423" spans="1:20" ht="15.75" customHeight="1" x14ac:dyDescent="0.2">
      <c r="A2423" s="317"/>
      <c r="B2423" s="264"/>
      <c r="C2423" s="264"/>
      <c r="D2423" s="264"/>
      <c r="E2423" s="264"/>
      <c r="F2423" s="264"/>
      <c r="G2423" s="264"/>
      <c r="H2423" s="264"/>
      <c r="I2423" s="286">
        <f t="shared" ca="1" si="2331"/>
        <v>9.5346801633029277E-2</v>
      </c>
      <c r="J2423" s="286">
        <f t="shared" ca="1" si="2332"/>
        <v>2.0914034685495627E-2</v>
      </c>
      <c r="K2423" s="264">
        <f t="shared" ref="K2423:M2423" ca="1" si="2460">RAND()</f>
        <v>0.45995547136990989</v>
      </c>
      <c r="L2423" s="264">
        <f t="shared" ca="1" si="2460"/>
        <v>0.90630365914830735</v>
      </c>
      <c r="M2423" s="264">
        <f t="shared" ca="1" si="2460"/>
        <v>0.14313833135227416</v>
      </c>
      <c r="N2423" s="287">
        <f t="shared" ca="1" si="2334"/>
        <v>1897346.4421313931</v>
      </c>
      <c r="O2423" s="288">
        <f ca="1">(N2423-Assumptions!$C$22)/Assumptions!$C$25</f>
        <v>140.60354045756665</v>
      </c>
      <c r="P2423" s="11"/>
      <c r="Q2423" s="11"/>
      <c r="R2423" s="11"/>
      <c r="S2423" s="11"/>
      <c r="T2423" s="11"/>
    </row>
    <row r="2424" spans="1:20" ht="15.75" customHeight="1" x14ac:dyDescent="0.2">
      <c r="A2424" s="289"/>
      <c r="B2424" s="270"/>
      <c r="C2424" s="270"/>
      <c r="D2424" s="270"/>
      <c r="E2424" s="270"/>
      <c r="F2424" s="270"/>
      <c r="G2424" s="270"/>
      <c r="H2424" s="270"/>
      <c r="I2424" s="290">
        <f t="shared" ca="1" si="2331"/>
        <v>9.0695965411935531E-2</v>
      </c>
      <c r="J2424" s="290">
        <f t="shared" ca="1" si="2332"/>
        <v>3.3644765772215604E-2</v>
      </c>
      <c r="K2424" s="270">
        <f t="shared" ref="K2424:M2424" ca="1" si="2461">RAND()</f>
        <v>0.60360824974819205</v>
      </c>
      <c r="L2424" s="270">
        <f t="shared" ca="1" si="2461"/>
        <v>0.68136954384428561</v>
      </c>
      <c r="M2424" s="270">
        <f t="shared" ca="1" si="2461"/>
        <v>0.47997792536669892</v>
      </c>
      <c r="N2424" s="291">
        <f t="shared" ca="1" si="2334"/>
        <v>1956499.9541139668</v>
      </c>
      <c r="O2424" s="292">
        <f ca="1">(N2424-Assumptions!$C$22)/Assumptions!$C$25</f>
        <v>145.01798165029604</v>
      </c>
      <c r="P2424" s="11"/>
      <c r="Q2424" s="11"/>
      <c r="R2424" s="11"/>
      <c r="S2424" s="11"/>
      <c r="T2424" s="11"/>
    </row>
    <row r="2425" spans="1:20" ht="15.75" customHeight="1" x14ac:dyDescent="0.2">
      <c r="A2425" s="317"/>
      <c r="B2425" s="264"/>
      <c r="C2425" s="264"/>
      <c r="D2425" s="264"/>
      <c r="E2425" s="264"/>
      <c r="F2425" s="264"/>
      <c r="G2425" s="264"/>
      <c r="H2425" s="264"/>
      <c r="I2425" s="286">
        <f t="shared" ca="1" si="2331"/>
        <v>8.414410275612072E-2</v>
      </c>
      <c r="J2425" s="286">
        <f t="shared" ca="1" si="2332"/>
        <v>5.3340223261572582E-2</v>
      </c>
      <c r="K2425" s="264">
        <f t="shared" ref="K2425:M2425" ca="1" si="2462">RAND()</f>
        <v>0.73494263149781991</v>
      </c>
      <c r="L2425" s="264">
        <f t="shared" ca="1" si="2462"/>
        <v>0.58159785174654799</v>
      </c>
      <c r="M2425" s="264">
        <f t="shared" ca="1" si="2462"/>
        <v>0.11863440094003008</v>
      </c>
      <c r="N2425" s="287">
        <f t="shared" ca="1" si="2334"/>
        <v>3623591.2913830909</v>
      </c>
      <c r="O2425" s="288">
        <f ca="1">(N2425-Assumptions!$C$22)/Assumptions!$C$25</f>
        <v>269.42778293903666</v>
      </c>
      <c r="P2425" s="11"/>
      <c r="Q2425" s="11"/>
      <c r="R2425" s="11"/>
      <c r="S2425" s="11"/>
      <c r="T2425" s="11"/>
    </row>
    <row r="2426" spans="1:20" ht="15.75" customHeight="1" x14ac:dyDescent="0.2">
      <c r="A2426" s="289"/>
      <c r="B2426" s="270"/>
      <c r="C2426" s="270"/>
      <c r="D2426" s="270"/>
      <c r="E2426" s="270"/>
      <c r="F2426" s="270"/>
      <c r="G2426" s="270"/>
      <c r="H2426" s="270"/>
      <c r="I2426" s="290">
        <f t="shared" ca="1" si="2331"/>
        <v>9.4992283255749224E-2</v>
      </c>
      <c r="J2426" s="290">
        <f t="shared" ca="1" si="2332"/>
        <v>4.9832309676372116E-2</v>
      </c>
      <c r="K2426" s="270">
        <f t="shared" ref="K2426:M2426" ca="1" si="2463">RAND()</f>
        <v>0.99607394854417719</v>
      </c>
      <c r="L2426" s="270">
        <f t="shared" ca="1" si="2463"/>
        <v>0.94379500794759974</v>
      </c>
      <c r="M2426" s="270">
        <f t="shared" ca="1" si="2463"/>
        <v>0.95236279550606584</v>
      </c>
      <c r="N2426" s="291">
        <f t="shared" ca="1" si="2334"/>
        <v>5517337.701314793</v>
      </c>
      <c r="O2426" s="292">
        <f ca="1">(N2426-Assumptions!$C$22)/Assumptions!$C$25</f>
        <v>410.75214188916368</v>
      </c>
      <c r="P2426" s="11"/>
      <c r="Q2426" s="11"/>
      <c r="R2426" s="11"/>
      <c r="S2426" s="11"/>
      <c r="T2426" s="11"/>
    </row>
    <row r="2427" spans="1:20" ht="15.75" customHeight="1" x14ac:dyDescent="0.2">
      <c r="A2427" s="317"/>
      <c r="B2427" s="264"/>
      <c r="C2427" s="264"/>
      <c r="D2427" s="264"/>
      <c r="E2427" s="264"/>
      <c r="F2427" s="264"/>
      <c r="G2427" s="264"/>
      <c r="H2427" s="264"/>
      <c r="I2427" s="286">
        <f t="shared" ca="1" si="2331"/>
        <v>9.8245613032873838E-2</v>
      </c>
      <c r="J2427" s="286">
        <f t="shared" ca="1" si="2332"/>
        <v>4.065869318239939E-2</v>
      </c>
      <c r="K2427" s="264">
        <f t="shared" ref="K2427:M2427" ca="1" si="2464">RAND()</f>
        <v>0.58678662479833243</v>
      </c>
      <c r="L2427" s="264">
        <f t="shared" ca="1" si="2464"/>
        <v>0.56257698933642153</v>
      </c>
      <c r="M2427" s="264">
        <f t="shared" ca="1" si="2464"/>
        <v>0.3548900226949584</v>
      </c>
      <c r="N2427" s="287">
        <f t="shared" ca="1" si="2334"/>
        <v>1938299.0055221571</v>
      </c>
      <c r="O2427" s="288">
        <f ca="1">(N2427-Assumptions!$C$22)/Assumptions!$C$25</f>
        <v>143.65970190463858</v>
      </c>
      <c r="P2427" s="11"/>
      <c r="Q2427" s="11"/>
      <c r="R2427" s="11"/>
      <c r="S2427" s="11"/>
      <c r="T2427" s="11"/>
    </row>
    <row r="2428" spans="1:20" ht="15.75" customHeight="1" x14ac:dyDescent="0.2">
      <c r="A2428" s="289"/>
      <c r="B2428" s="270"/>
      <c r="C2428" s="270"/>
      <c r="D2428" s="270"/>
      <c r="E2428" s="270"/>
      <c r="F2428" s="270"/>
      <c r="G2428" s="270"/>
      <c r="H2428" s="270"/>
      <c r="I2428" s="290">
        <f t="shared" ca="1" si="2331"/>
        <v>0.11762436898998482</v>
      </c>
      <c r="J2428" s="290">
        <f t="shared" ca="1" si="2332"/>
        <v>4.5408543461704948E-2</v>
      </c>
      <c r="K2428" s="270">
        <f t="shared" ref="K2428:M2428" ca="1" si="2465">RAND()</f>
        <v>0.72527066950163477</v>
      </c>
      <c r="L2428" s="270">
        <f t="shared" ca="1" si="2465"/>
        <v>0.3023715751852547</v>
      </c>
      <c r="M2428" s="270">
        <f t="shared" ca="1" si="2465"/>
        <v>0.57246057901830971</v>
      </c>
      <c r="N2428" s="291">
        <f t="shared" ca="1" si="2334"/>
        <v>1545653.859949962</v>
      </c>
      <c r="O2428" s="292">
        <f ca="1">(N2428-Assumptions!$C$22)/Assumptions!$C$25</f>
        <v>114.35782536940015</v>
      </c>
      <c r="P2428" s="11"/>
      <c r="Q2428" s="11"/>
      <c r="R2428" s="11"/>
      <c r="S2428" s="11"/>
      <c r="T2428" s="11"/>
    </row>
    <row r="2429" spans="1:20" ht="15.75" customHeight="1" x14ac:dyDescent="0.2">
      <c r="A2429" s="317"/>
      <c r="B2429" s="264"/>
      <c r="C2429" s="264"/>
      <c r="D2429" s="264"/>
      <c r="E2429" s="264"/>
      <c r="F2429" s="264"/>
      <c r="G2429" s="264"/>
      <c r="H2429" s="264"/>
      <c r="I2429" s="286">
        <f t="shared" ca="1" si="2331"/>
        <v>7.8835215953142579E-2</v>
      </c>
      <c r="J2429" s="286">
        <f t="shared" ca="1" si="2332"/>
        <v>4.7888231752124463E-2</v>
      </c>
      <c r="K2429" s="264">
        <f t="shared" ref="K2429:M2429" ca="1" si="2466">RAND()</f>
        <v>0.24108957179212709</v>
      </c>
      <c r="L2429" s="264">
        <f t="shared" ca="1" si="2466"/>
        <v>0.60874449145329301</v>
      </c>
      <c r="M2429" s="264">
        <f t="shared" ca="1" si="2466"/>
        <v>0.15115409902998012</v>
      </c>
      <c r="N2429" s="287">
        <f t="shared" ca="1" si="2334"/>
        <v>3606835.12009505</v>
      </c>
      <c r="O2429" s="288">
        <f ca="1">(N2429-Assumptions!$C$22)/Assumptions!$C$25</f>
        <v>268.177322395153</v>
      </c>
      <c r="P2429" s="11"/>
      <c r="Q2429" s="11"/>
      <c r="R2429" s="11"/>
      <c r="S2429" s="11"/>
      <c r="T2429" s="11"/>
    </row>
    <row r="2430" spans="1:20" ht="15.75" customHeight="1" x14ac:dyDescent="0.2">
      <c r="A2430" s="289"/>
      <c r="B2430" s="270"/>
      <c r="C2430" s="270"/>
      <c r="D2430" s="270"/>
      <c r="E2430" s="270"/>
      <c r="F2430" s="270"/>
      <c r="G2430" s="270"/>
      <c r="H2430" s="270"/>
      <c r="I2430" s="290">
        <f t="shared" ca="1" si="2331"/>
        <v>8.2013200482613818E-2</v>
      </c>
      <c r="J2430" s="290">
        <f t="shared" ca="1" si="2332"/>
        <v>4.890216568448684E-2</v>
      </c>
      <c r="K2430" s="270">
        <f t="shared" ref="K2430:M2430" ca="1" si="2467">RAND()</f>
        <v>0.69192001223756827</v>
      </c>
      <c r="L2430" s="270">
        <f t="shared" ca="1" si="2467"/>
        <v>0.92548276552905739</v>
      </c>
      <c r="M2430" s="270">
        <f t="shared" ca="1" si="2467"/>
        <v>6.4465892946303782E-3</v>
      </c>
      <c r="N2430" s="291">
        <f t="shared" ca="1" si="2334"/>
        <v>4265186.7091114568</v>
      </c>
      <c r="O2430" s="292">
        <f ca="1">(N2430-Assumptions!$C$22)/Assumptions!$C$25</f>
        <v>317.3080379933923</v>
      </c>
      <c r="P2430" s="11"/>
      <c r="Q2430" s="11"/>
      <c r="R2430" s="11"/>
      <c r="S2430" s="11"/>
      <c r="T2430" s="11"/>
    </row>
    <row r="2431" spans="1:20" ht="15.75" customHeight="1" x14ac:dyDescent="0.2">
      <c r="A2431" s="317"/>
      <c r="B2431" s="264"/>
      <c r="C2431" s="264"/>
      <c r="D2431" s="264"/>
      <c r="E2431" s="264"/>
      <c r="F2431" s="264"/>
      <c r="G2431" s="264"/>
      <c r="H2431" s="264"/>
      <c r="I2431" s="286">
        <f t="shared" ca="1" si="2331"/>
        <v>9.9707322145915475E-2</v>
      </c>
      <c r="J2431" s="286">
        <f t="shared" ca="1" si="2332"/>
        <v>3.3347792296573718E-2</v>
      </c>
      <c r="K2431" s="264">
        <f t="shared" ref="K2431:M2431" ca="1" si="2468">RAND()</f>
        <v>8.2873513677577559E-2</v>
      </c>
      <c r="L2431" s="264">
        <f t="shared" ca="1" si="2468"/>
        <v>0.64354629560176246</v>
      </c>
      <c r="M2431" s="264">
        <f t="shared" ca="1" si="2468"/>
        <v>9.0961953479440028E-2</v>
      </c>
      <c r="N2431" s="287">
        <f t="shared" ca="1" si="2334"/>
        <v>585418.06732476107</v>
      </c>
      <c r="O2431" s="288">
        <f ca="1">(N2431-Assumptions!$C$22)/Assumptions!$C$25</f>
        <v>42.698437860056799</v>
      </c>
      <c r="P2431" s="11"/>
      <c r="Q2431" s="11"/>
      <c r="R2431" s="11"/>
      <c r="S2431" s="11"/>
      <c r="T2431" s="11"/>
    </row>
    <row r="2432" spans="1:20" ht="15.75" customHeight="1" x14ac:dyDescent="0.2">
      <c r="A2432" s="289"/>
      <c r="B2432" s="270"/>
      <c r="C2432" s="270"/>
      <c r="D2432" s="270"/>
      <c r="E2432" s="270"/>
      <c r="F2432" s="270"/>
      <c r="G2432" s="270"/>
      <c r="H2432" s="270"/>
      <c r="I2432" s="290">
        <f t="shared" ca="1" si="2331"/>
        <v>6.7559415853193333E-2</v>
      </c>
      <c r="J2432" s="290">
        <f t="shared" ca="1" si="2332"/>
        <v>3.8666783477024617E-2</v>
      </c>
      <c r="K2432" s="270">
        <f t="shared" ref="K2432:M2432" ca="1" si="2469">RAND()</f>
        <v>0.37627549089269874</v>
      </c>
      <c r="L2432" s="270">
        <f t="shared" ca="1" si="2469"/>
        <v>0.22682571350261982</v>
      </c>
      <c r="M2432" s="270">
        <f t="shared" ca="1" si="2469"/>
        <v>8.7207648475998933E-2</v>
      </c>
      <c r="N2432" s="291">
        <f t="shared" ca="1" si="2334"/>
        <v>3083620.6136971842</v>
      </c>
      <c r="O2432" s="292">
        <f ca="1">(N2432-Assumptions!$C$22)/Assumptions!$C$25</f>
        <v>229.13146370874509</v>
      </c>
      <c r="P2432" s="11"/>
      <c r="Q2432" s="11"/>
      <c r="R2432" s="11"/>
      <c r="S2432" s="11"/>
      <c r="T2432" s="11"/>
    </row>
    <row r="2433" spans="1:20" ht="15.75" customHeight="1" x14ac:dyDescent="0.2">
      <c r="A2433" s="317"/>
      <c r="B2433" s="264"/>
      <c r="C2433" s="264"/>
      <c r="D2433" s="264"/>
      <c r="E2433" s="264"/>
      <c r="F2433" s="264"/>
      <c r="G2433" s="264"/>
      <c r="H2433" s="264"/>
      <c r="I2433" s="286">
        <f t="shared" ca="1" si="2331"/>
        <v>0.11793585020423136</v>
      </c>
      <c r="J2433" s="286">
        <f t="shared" ca="1" si="2332"/>
        <v>3.1073555177871658E-2</v>
      </c>
      <c r="K2433" s="264">
        <f t="shared" ref="K2433:M2433" ca="1" si="2470">RAND()</f>
        <v>5.4190051425349495E-2</v>
      </c>
      <c r="L2433" s="264">
        <f t="shared" ca="1" si="2470"/>
        <v>5.9869843195247352E-2</v>
      </c>
      <c r="M2433" s="264">
        <f t="shared" ca="1" si="2470"/>
        <v>0.15670394526952447</v>
      </c>
      <c r="N2433" s="287">
        <f t="shared" ca="1" si="2334"/>
        <v>187898.73108807689</v>
      </c>
      <c r="O2433" s="288">
        <f ca="1">(N2433-Assumptions!$C$22)/Assumptions!$C$25</f>
        <v>13.032815752841559</v>
      </c>
      <c r="P2433" s="11"/>
      <c r="Q2433" s="11"/>
      <c r="R2433" s="11"/>
      <c r="S2433" s="11"/>
      <c r="T2433" s="11"/>
    </row>
    <row r="2434" spans="1:20" ht="15.75" customHeight="1" x14ac:dyDescent="0.2">
      <c r="A2434" s="289"/>
      <c r="B2434" s="270"/>
      <c r="C2434" s="270"/>
      <c r="D2434" s="270"/>
      <c r="E2434" s="270"/>
      <c r="F2434" s="270"/>
      <c r="G2434" s="270"/>
      <c r="H2434" s="270"/>
      <c r="I2434" s="290">
        <f t="shared" ca="1" si="2331"/>
        <v>0.10647452565613355</v>
      </c>
      <c r="J2434" s="290">
        <f t="shared" ca="1" si="2332"/>
        <v>5.5E-2</v>
      </c>
      <c r="K2434" s="270">
        <f t="shared" ref="K2434:M2434" ca="1" si="2471">RAND()</f>
        <v>0.41897260795208824</v>
      </c>
      <c r="L2434" s="270">
        <f t="shared" ca="1" si="2471"/>
        <v>0.27794831443711643</v>
      </c>
      <c r="M2434" s="270">
        <f t="shared" ca="1" si="2471"/>
        <v>0.3139620418728295</v>
      </c>
      <c r="N2434" s="291">
        <f t="shared" ca="1" si="2334"/>
        <v>1730835.1197698186</v>
      </c>
      <c r="O2434" s="292">
        <f ca="1">(N2434-Assumptions!$C$22)/Assumptions!$C$25</f>
        <v>128.177322370882</v>
      </c>
      <c r="P2434" s="11"/>
      <c r="Q2434" s="11"/>
      <c r="R2434" s="11"/>
      <c r="S2434" s="11"/>
      <c r="T2434" s="11"/>
    </row>
    <row r="2435" spans="1:20" ht="15.75" customHeight="1" x14ac:dyDescent="0.2">
      <c r="A2435" s="317"/>
      <c r="B2435" s="264"/>
      <c r="C2435" s="264"/>
      <c r="D2435" s="264"/>
      <c r="E2435" s="264"/>
      <c r="F2435" s="264"/>
      <c r="G2435" s="264"/>
      <c r="H2435" s="264"/>
      <c r="I2435" s="286">
        <f t="shared" ca="1" si="2331"/>
        <v>9.6638643250452558E-2</v>
      </c>
      <c r="J2435" s="286">
        <f t="shared" ca="1" si="2332"/>
        <v>4.0618982299897945E-2</v>
      </c>
      <c r="K2435" s="264">
        <f t="shared" ref="K2435:M2435" ca="1" si="2472">RAND()</f>
        <v>0.68622107688901335</v>
      </c>
      <c r="L2435" s="264">
        <f t="shared" ca="1" si="2472"/>
        <v>0.44650622166067178</v>
      </c>
      <c r="M2435" s="264">
        <f t="shared" ca="1" si="2472"/>
        <v>0.92353149864507045</v>
      </c>
      <c r="N2435" s="287">
        <f t="shared" ca="1" si="2334"/>
        <v>2059238.0784475845</v>
      </c>
      <c r="O2435" s="288">
        <f ca="1">(N2435-Assumptions!$C$22)/Assumptions!$C$25</f>
        <v>152.68500585429734</v>
      </c>
      <c r="P2435" s="11"/>
      <c r="Q2435" s="11"/>
      <c r="R2435" s="11"/>
      <c r="S2435" s="11"/>
      <c r="T2435" s="11"/>
    </row>
    <row r="2436" spans="1:20" ht="15.75" customHeight="1" x14ac:dyDescent="0.2">
      <c r="A2436" s="289"/>
      <c r="B2436" s="270"/>
      <c r="C2436" s="270"/>
      <c r="D2436" s="270"/>
      <c r="E2436" s="270"/>
      <c r="F2436" s="270"/>
      <c r="G2436" s="270"/>
      <c r="H2436" s="270"/>
      <c r="I2436" s="290">
        <f t="shared" ca="1" si="2331"/>
        <v>8.8573530326677308E-2</v>
      </c>
      <c r="J2436" s="290">
        <f t="shared" ca="1" si="2332"/>
        <v>5.5E-2</v>
      </c>
      <c r="K2436" s="270">
        <f t="shared" ref="K2436:M2436" ca="1" si="2473">RAND()</f>
        <v>0.14218903674041683</v>
      </c>
      <c r="L2436" s="270">
        <f t="shared" ca="1" si="2473"/>
        <v>0.70422265527220473</v>
      </c>
      <c r="M2436" s="270">
        <f t="shared" ca="1" si="2473"/>
        <v>0.65197124495821801</v>
      </c>
      <c r="N2436" s="291">
        <f t="shared" ca="1" si="2334"/>
        <v>1193438.4051281605</v>
      </c>
      <c r="O2436" s="292">
        <f ca="1">(N2436-Assumptions!$C$22)/Assumptions!$C$25</f>
        <v>88.073089934937343</v>
      </c>
      <c r="P2436" s="11"/>
      <c r="Q2436" s="11"/>
      <c r="R2436" s="11"/>
      <c r="S2436" s="11"/>
      <c r="T2436" s="11"/>
    </row>
    <row r="2437" spans="1:20" ht="15.75" customHeight="1" x14ac:dyDescent="0.2">
      <c r="A2437" s="317"/>
      <c r="B2437" s="264"/>
      <c r="C2437" s="264"/>
      <c r="D2437" s="264"/>
      <c r="E2437" s="264"/>
      <c r="F2437" s="264"/>
      <c r="G2437" s="264"/>
      <c r="H2437" s="264"/>
      <c r="I2437" s="286">
        <f t="shared" ca="1" si="2331"/>
        <v>7.6205311652326108E-2</v>
      </c>
      <c r="J2437" s="286">
        <f t="shared" ca="1" si="2332"/>
        <v>3.7821535177837984E-2</v>
      </c>
      <c r="K2437" s="264">
        <f t="shared" ref="K2437:M2437" ca="1" si="2474">RAND()</f>
        <v>0.9965266740422426</v>
      </c>
      <c r="L2437" s="264">
        <f t="shared" ca="1" si="2474"/>
        <v>0.32088951576786851</v>
      </c>
      <c r="M2437" s="264">
        <f t="shared" ca="1" si="2474"/>
        <v>0.10683939253837949</v>
      </c>
      <c r="N2437" s="287">
        <f t="shared" ca="1" si="2334"/>
        <v>5622729.6811411418</v>
      </c>
      <c r="O2437" s="288">
        <f ca="1">(N2437-Assumptions!$C$22)/Assumptions!$C$25</f>
        <v>418.61721501053296</v>
      </c>
      <c r="P2437" s="11"/>
      <c r="Q2437" s="11"/>
      <c r="R2437" s="11"/>
      <c r="S2437" s="11"/>
      <c r="T2437" s="11"/>
    </row>
    <row r="2438" spans="1:20" ht="15.75" customHeight="1" x14ac:dyDescent="0.2">
      <c r="A2438" s="289"/>
      <c r="B2438" s="270"/>
      <c r="C2438" s="270"/>
      <c r="D2438" s="270"/>
      <c r="E2438" s="270"/>
      <c r="F2438" s="270"/>
      <c r="G2438" s="270"/>
      <c r="H2438" s="270"/>
      <c r="I2438" s="290">
        <f t="shared" ca="1" si="2331"/>
        <v>8.1115503820455501E-2</v>
      </c>
      <c r="J2438" s="290">
        <f t="shared" ca="1" si="2332"/>
        <v>3.2100445307302043E-2</v>
      </c>
      <c r="K2438" s="270">
        <f t="shared" ref="K2438:M2438" ca="1" si="2475">RAND()</f>
        <v>0.95545478448471888</v>
      </c>
      <c r="L2438" s="270">
        <f t="shared" ca="1" si="2475"/>
        <v>0.49683061213329816</v>
      </c>
      <c r="M2438" s="270">
        <f t="shared" ca="1" si="2475"/>
        <v>0.93051600916772159</v>
      </c>
      <c r="N2438" s="291">
        <f t="shared" ca="1" si="2334"/>
        <v>4479414.1925244899</v>
      </c>
      <c r="O2438" s="292">
        <f ca="1">(N2438-Assumptions!$C$22)/Assumptions!$C$25</f>
        <v>333.29516362123059</v>
      </c>
      <c r="P2438" s="11"/>
      <c r="Q2438" s="11"/>
      <c r="R2438" s="11"/>
      <c r="S2438" s="11"/>
      <c r="T2438" s="11"/>
    </row>
    <row r="2439" spans="1:20" ht="15.75" customHeight="1" x14ac:dyDescent="0.2">
      <c r="A2439" s="317"/>
      <c r="B2439" s="264"/>
      <c r="C2439" s="264"/>
      <c r="D2439" s="264"/>
      <c r="E2439" s="264"/>
      <c r="F2439" s="264"/>
      <c r="G2439" s="264"/>
      <c r="H2439" s="264"/>
      <c r="I2439" s="286">
        <f t="shared" ca="1" si="2331"/>
        <v>9.2200294200357219E-2</v>
      </c>
      <c r="J2439" s="286">
        <f t="shared" ca="1" si="2332"/>
        <v>4.586257361480104E-2</v>
      </c>
      <c r="K2439" s="264">
        <f t="shared" ref="K2439:M2439" ca="1" si="2476">RAND()</f>
        <v>0.28800532753218655</v>
      </c>
      <c r="L2439" s="264">
        <f t="shared" ca="1" si="2476"/>
        <v>0.39841421466659455</v>
      </c>
      <c r="M2439" s="264">
        <f t="shared" ca="1" si="2476"/>
        <v>0.1271743894658488</v>
      </c>
      <c r="N2439" s="287">
        <f t="shared" ca="1" si="2334"/>
        <v>2408851.1058969055</v>
      </c>
      <c r="O2439" s="288">
        <f ca="1">(N2439-Assumptions!$C$22)/Assumptions!$C$25</f>
        <v>178.77553029081383</v>
      </c>
      <c r="P2439" s="11"/>
      <c r="Q2439" s="11"/>
      <c r="R2439" s="11"/>
      <c r="S2439" s="11"/>
      <c r="T2439" s="11"/>
    </row>
    <row r="2440" spans="1:20" ht="15.75" customHeight="1" x14ac:dyDescent="0.2">
      <c r="A2440" s="289"/>
      <c r="B2440" s="270"/>
      <c r="C2440" s="270"/>
      <c r="D2440" s="270"/>
      <c r="E2440" s="270"/>
      <c r="F2440" s="270"/>
      <c r="G2440" s="270"/>
      <c r="H2440" s="270"/>
      <c r="I2440" s="290">
        <f t="shared" ca="1" si="2331"/>
        <v>7.1212779062474516E-2</v>
      </c>
      <c r="J2440" s="290">
        <f t="shared" ca="1" si="2332"/>
        <v>5.0806745337907841E-2</v>
      </c>
      <c r="K2440" s="270">
        <f t="shared" ref="K2440:M2440" ca="1" si="2477">RAND()</f>
        <v>0.53779921071927583</v>
      </c>
      <c r="L2440" s="270">
        <f t="shared" ca="1" si="2477"/>
        <v>0.77406439613022149</v>
      </c>
      <c r="M2440" s="270">
        <f t="shared" ca="1" si="2477"/>
        <v>0.10655350988909074</v>
      </c>
      <c r="N2440" s="291">
        <f t="shared" ca="1" si="2334"/>
        <v>4464826.7790903514</v>
      </c>
      <c r="O2440" s="292">
        <f ca="1">(N2440-Assumptions!$C$22)/Assumptions!$C$25</f>
        <v>332.20655067838442</v>
      </c>
      <c r="P2440" s="11"/>
      <c r="Q2440" s="11"/>
      <c r="R2440" s="11"/>
      <c r="S2440" s="11"/>
      <c r="T2440" s="11"/>
    </row>
    <row r="2441" spans="1:20" ht="15.75" customHeight="1" x14ac:dyDescent="0.2">
      <c r="A2441" s="317"/>
      <c r="B2441" s="264"/>
      <c r="C2441" s="264"/>
      <c r="D2441" s="264"/>
      <c r="E2441" s="264"/>
      <c r="F2441" s="264"/>
      <c r="G2441" s="264"/>
      <c r="H2441" s="264"/>
      <c r="I2441" s="286">
        <f t="shared" ca="1" si="2331"/>
        <v>0.10582996256729378</v>
      </c>
      <c r="J2441" s="286">
        <f t="shared" ca="1" si="2332"/>
        <v>2.0055232012156709E-2</v>
      </c>
      <c r="K2441" s="264">
        <f t="shared" ref="K2441:M2441" ca="1" si="2478">RAND()</f>
        <v>0.32845944693928097</v>
      </c>
      <c r="L2441" s="264">
        <f t="shared" ca="1" si="2478"/>
        <v>0.87980224629198911</v>
      </c>
      <c r="M2441" s="264">
        <f t="shared" ca="1" si="2478"/>
        <v>0.12670839151414737</v>
      </c>
      <c r="N2441" s="287">
        <f t="shared" ca="1" si="2334"/>
        <v>1646460.9638746355</v>
      </c>
      <c r="O2441" s="288">
        <f ca="1">(N2441-Assumptions!$C$22)/Assumptions!$C$25</f>
        <v>121.88074357273399</v>
      </c>
      <c r="P2441" s="11"/>
      <c r="Q2441" s="11"/>
      <c r="R2441" s="11"/>
      <c r="S2441" s="11"/>
      <c r="T2441" s="11"/>
    </row>
    <row r="2442" spans="1:20" ht="15.75" customHeight="1" x14ac:dyDescent="0.2">
      <c r="A2442" s="289"/>
      <c r="B2442" s="270"/>
      <c r="C2442" s="270"/>
      <c r="D2442" s="270"/>
      <c r="E2442" s="270"/>
      <c r="F2442" s="270"/>
      <c r="G2442" s="270"/>
      <c r="H2442" s="270"/>
      <c r="I2442" s="290">
        <f t="shared" ca="1" si="2331"/>
        <v>0.11366708376467374</v>
      </c>
      <c r="J2442" s="290">
        <f t="shared" ca="1" si="2332"/>
        <v>5.5E-2</v>
      </c>
      <c r="K2442" s="270">
        <f t="shared" ref="K2442:M2442" ca="1" si="2479">RAND()</f>
        <v>0.41582591448621475</v>
      </c>
      <c r="L2442" s="270">
        <f t="shared" ca="1" si="2479"/>
        <v>0.30796670853562846</v>
      </c>
      <c r="M2442" s="270">
        <f t="shared" ca="1" si="2479"/>
        <v>0.44749435228836631</v>
      </c>
      <c r="N2442" s="291">
        <f t="shared" ca="1" si="2334"/>
        <v>1902611.5210531557</v>
      </c>
      <c r="O2442" s="292">
        <f ca="1">(N2442-Assumptions!$C$22)/Assumptions!$C$25</f>
        <v>140.99645679501162</v>
      </c>
      <c r="P2442" s="11"/>
      <c r="Q2442" s="11"/>
      <c r="R2442" s="11"/>
      <c r="S2442" s="11"/>
      <c r="T2442" s="11"/>
    </row>
    <row r="2443" spans="1:20" ht="15.75" customHeight="1" x14ac:dyDescent="0.2">
      <c r="A2443" s="317"/>
      <c r="B2443" s="264"/>
      <c r="C2443" s="264"/>
      <c r="D2443" s="264"/>
      <c r="E2443" s="264"/>
      <c r="F2443" s="264"/>
      <c r="G2443" s="264"/>
      <c r="H2443" s="264"/>
      <c r="I2443" s="286">
        <f t="shared" ca="1" si="2331"/>
        <v>8.189960136685695E-2</v>
      </c>
      <c r="J2443" s="286">
        <f t="shared" ca="1" si="2332"/>
        <v>4.5730343324432897E-2</v>
      </c>
      <c r="K2443" s="264">
        <f t="shared" ref="K2443:M2443" ca="1" si="2480">RAND()</f>
        <v>0.20521912881608473</v>
      </c>
      <c r="L2443" s="264">
        <f t="shared" ca="1" si="2480"/>
        <v>0.47533023516892725</v>
      </c>
      <c r="M2443" s="264">
        <f t="shared" ca="1" si="2480"/>
        <v>0.99810322660267503</v>
      </c>
      <c r="N2443" s="287">
        <f t="shared" ca="1" si="2334"/>
        <v>3189388.5917095249</v>
      </c>
      <c r="O2443" s="288">
        <f ca="1">(N2443-Assumptions!$C$22)/Assumptions!$C$25</f>
        <v>237.02459639623319</v>
      </c>
      <c r="P2443" s="11"/>
      <c r="Q2443" s="11"/>
      <c r="R2443" s="11"/>
      <c r="S2443" s="11"/>
      <c r="T2443" s="11"/>
    </row>
    <row r="2444" spans="1:20" ht="15.75" customHeight="1" x14ac:dyDescent="0.2">
      <c r="A2444" s="289"/>
      <c r="B2444" s="270"/>
      <c r="C2444" s="270"/>
      <c r="D2444" s="270"/>
      <c r="E2444" s="270"/>
      <c r="F2444" s="270"/>
      <c r="G2444" s="270"/>
      <c r="H2444" s="270"/>
      <c r="I2444" s="290">
        <f t="shared" ca="1" si="2331"/>
        <v>0.10842904529553718</v>
      </c>
      <c r="J2444" s="290">
        <f t="shared" ca="1" si="2332"/>
        <v>4.4611810160341957E-2</v>
      </c>
      <c r="K2444" s="270">
        <f t="shared" ref="K2444:M2444" ca="1" si="2481">RAND()</f>
        <v>0.43233903482287961</v>
      </c>
      <c r="L2444" s="270">
        <f t="shared" ca="1" si="2481"/>
        <v>0.92152670261728653</v>
      </c>
      <c r="M2444" s="270">
        <f t="shared" ca="1" si="2481"/>
        <v>0.30950752478114629</v>
      </c>
      <c r="N2444" s="291">
        <f t="shared" ca="1" si="2334"/>
        <v>2212956.190388334</v>
      </c>
      <c r="O2444" s="292">
        <f ca="1">(N2444-Assumptions!$C$22)/Assumptions!$C$25</f>
        <v>164.15650674539805</v>
      </c>
      <c r="P2444" s="11"/>
      <c r="Q2444" s="11"/>
      <c r="R2444" s="11"/>
      <c r="S2444" s="11"/>
      <c r="T2444" s="11"/>
    </row>
    <row r="2445" spans="1:20" ht="15.75" customHeight="1" x14ac:dyDescent="0.2">
      <c r="A2445" s="317"/>
      <c r="B2445" s="264"/>
      <c r="C2445" s="264"/>
      <c r="D2445" s="264"/>
      <c r="E2445" s="264"/>
      <c r="F2445" s="264"/>
      <c r="G2445" s="264"/>
      <c r="H2445" s="264"/>
      <c r="I2445" s="286">
        <f t="shared" ca="1" si="2331"/>
        <v>8.0411766830906423E-2</v>
      </c>
      <c r="J2445" s="286">
        <f t="shared" ca="1" si="2332"/>
        <v>2.6180798069351148E-2</v>
      </c>
      <c r="K2445" s="264">
        <f t="shared" ref="K2445:M2445" ca="1" si="2482">RAND()</f>
        <v>0.6452289123340772</v>
      </c>
      <c r="L2445" s="264">
        <f t="shared" ca="1" si="2482"/>
        <v>0.94548340303668088</v>
      </c>
      <c r="M2445" s="264">
        <f t="shared" ca="1" si="2482"/>
        <v>0.46473659349382435</v>
      </c>
      <c r="N2445" s="287">
        <f t="shared" ca="1" si="2334"/>
        <v>2604134.6627392978</v>
      </c>
      <c r="O2445" s="288">
        <f ca="1">(N2445-Assumptions!$C$22)/Assumptions!$C$25</f>
        <v>193.34893005517148</v>
      </c>
      <c r="P2445" s="11"/>
      <c r="Q2445" s="11"/>
      <c r="R2445" s="11"/>
      <c r="S2445" s="11"/>
      <c r="T2445" s="11"/>
    </row>
    <row r="2446" spans="1:20" ht="15.75" customHeight="1" x14ac:dyDescent="0.2">
      <c r="A2446" s="289"/>
      <c r="B2446" s="270"/>
      <c r="C2446" s="270"/>
      <c r="D2446" s="270"/>
      <c r="E2446" s="270"/>
      <c r="F2446" s="270"/>
      <c r="G2446" s="270"/>
      <c r="H2446" s="270"/>
      <c r="I2446" s="290">
        <f t="shared" ca="1" si="2331"/>
        <v>8.4600785329076458E-2</v>
      </c>
      <c r="J2446" s="290">
        <f t="shared" ca="1" si="2332"/>
        <v>2.1972594517472105E-2</v>
      </c>
      <c r="K2446" s="270">
        <f t="shared" ref="K2446:M2446" ca="1" si="2483">RAND()</f>
        <v>0.68027756596906874</v>
      </c>
      <c r="L2446" s="270">
        <f t="shared" ca="1" si="2483"/>
        <v>0.88809210573966146</v>
      </c>
      <c r="M2446" s="270">
        <f t="shared" ca="1" si="2483"/>
        <v>0.82145225468351613</v>
      </c>
      <c r="N2446" s="291">
        <f t="shared" ca="1" si="2334"/>
        <v>2274448.8779662284</v>
      </c>
      <c r="O2446" s="292">
        <f ca="1">(N2446-Assumptions!$C$22)/Assumptions!$C$25</f>
        <v>168.74551328106182</v>
      </c>
      <c r="P2446" s="11"/>
      <c r="Q2446" s="11"/>
      <c r="R2446" s="11"/>
      <c r="S2446" s="11"/>
      <c r="T2446" s="11"/>
    </row>
    <row r="2447" spans="1:20" ht="15.75" customHeight="1" x14ac:dyDescent="0.2">
      <c r="A2447" s="317"/>
      <c r="B2447" s="264"/>
      <c r="C2447" s="264"/>
      <c r="D2447" s="264"/>
      <c r="E2447" s="264"/>
      <c r="F2447" s="264"/>
      <c r="G2447" s="264"/>
      <c r="H2447" s="264"/>
      <c r="I2447" s="286">
        <f t="shared" ca="1" si="2331"/>
        <v>9.1918102244988351E-2</v>
      </c>
      <c r="J2447" s="286">
        <f t="shared" ca="1" si="2332"/>
        <v>2.3446745956091919E-2</v>
      </c>
      <c r="K2447" s="264">
        <f t="shared" ref="K2447:M2447" ca="1" si="2484">RAND()</f>
        <v>0.2358810332027137</v>
      </c>
      <c r="L2447" s="264">
        <f t="shared" ca="1" si="2484"/>
        <v>0.93639205524303126</v>
      </c>
      <c r="M2447" s="264">
        <f t="shared" ca="1" si="2484"/>
        <v>0.49670802831253846</v>
      </c>
      <c r="N2447" s="287">
        <f t="shared" ca="1" si="2334"/>
        <v>2062537.5806788227</v>
      </c>
      <c r="O2447" s="288">
        <f ca="1">(N2447-Assumptions!$C$22)/Assumptions!$C$25</f>
        <v>152.93123736409126</v>
      </c>
      <c r="P2447" s="11"/>
      <c r="Q2447" s="11"/>
      <c r="R2447" s="11"/>
      <c r="S2447" s="11"/>
      <c r="T2447" s="11"/>
    </row>
    <row r="2448" spans="1:20" ht="15.75" customHeight="1" x14ac:dyDescent="0.2">
      <c r="A2448" s="289"/>
      <c r="B2448" s="270"/>
      <c r="C2448" s="270"/>
      <c r="D2448" s="270"/>
      <c r="E2448" s="270"/>
      <c r="F2448" s="270"/>
      <c r="G2448" s="270"/>
      <c r="H2448" s="270"/>
      <c r="I2448" s="290">
        <f t="shared" ca="1" si="2331"/>
        <v>0.1148297547733472</v>
      </c>
      <c r="J2448" s="290">
        <f t="shared" ca="1" si="2332"/>
        <v>3.4243027010194285E-2</v>
      </c>
      <c r="K2448" s="270">
        <f t="shared" ref="K2448:M2448" ca="1" si="2485">RAND()</f>
        <v>0.10265113870506748</v>
      </c>
      <c r="L2448" s="270">
        <f t="shared" ca="1" si="2485"/>
        <v>0.6077430963946665</v>
      </c>
      <c r="M2448" s="270">
        <f t="shared" ca="1" si="2485"/>
        <v>0.76111656760143209</v>
      </c>
      <c r="N2448" s="291">
        <f t="shared" ca="1" si="2334"/>
        <v>497202.72307560011</v>
      </c>
      <c r="O2448" s="292">
        <f ca="1">(N2448-Assumptions!$C$22)/Assumptions!$C$25</f>
        <v>36.115203214597024</v>
      </c>
      <c r="P2448" s="11"/>
      <c r="Q2448" s="11"/>
      <c r="R2448" s="11"/>
      <c r="S2448" s="11"/>
      <c r="T2448" s="11"/>
    </row>
    <row r="2449" spans="1:20" ht="15.75" customHeight="1" x14ac:dyDescent="0.2">
      <c r="A2449" s="317"/>
      <c r="B2449" s="264"/>
      <c r="C2449" s="264"/>
      <c r="D2449" s="264"/>
      <c r="E2449" s="264"/>
      <c r="F2449" s="264"/>
      <c r="G2449" s="264"/>
      <c r="H2449" s="264"/>
      <c r="I2449" s="286">
        <f t="shared" ca="1" si="2331"/>
        <v>0.06</v>
      </c>
      <c r="J2449" s="286">
        <f t="shared" ca="1" si="2332"/>
        <v>3.0357707669615482E-2</v>
      </c>
      <c r="K2449" s="264">
        <f t="shared" ref="K2449:M2449" ca="1" si="2486">RAND()</f>
        <v>0.29346503689898695</v>
      </c>
      <c r="L2449" s="264">
        <f t="shared" ca="1" si="2486"/>
        <v>0.12030687603069756</v>
      </c>
      <c r="M2449" s="264">
        <f t="shared" ca="1" si="2486"/>
        <v>0.79403179070433416</v>
      </c>
      <c r="N2449" s="287">
        <f t="shared" ca="1" si="2334"/>
        <v>3046788.3032502034</v>
      </c>
      <c r="O2449" s="288">
        <f ca="1">(N2449-Assumptions!$C$22)/Assumptions!$C$25</f>
        <v>226.38278382464205</v>
      </c>
      <c r="P2449" s="11"/>
      <c r="Q2449" s="11"/>
      <c r="R2449" s="11"/>
      <c r="S2449" s="11"/>
      <c r="T2449" s="11"/>
    </row>
    <row r="2450" spans="1:20" ht="15.75" customHeight="1" x14ac:dyDescent="0.2">
      <c r="A2450" s="289"/>
      <c r="B2450" s="270"/>
      <c r="C2450" s="270"/>
      <c r="D2450" s="270"/>
      <c r="E2450" s="270"/>
      <c r="F2450" s="270"/>
      <c r="G2450" s="270"/>
      <c r="H2450" s="270"/>
      <c r="I2450" s="290">
        <f t="shared" ca="1" si="2331"/>
        <v>6.5341153078601305E-2</v>
      </c>
      <c r="J2450" s="290">
        <f t="shared" ca="1" si="2332"/>
        <v>5.1702939717169487E-2</v>
      </c>
      <c r="K2450" s="270">
        <f t="shared" ref="K2450:M2450" ca="1" si="2487">RAND()</f>
        <v>0.14315766129427421</v>
      </c>
      <c r="L2450" s="270">
        <f t="shared" ca="1" si="2487"/>
        <v>6.2575505224438666E-2</v>
      </c>
      <c r="M2450" s="270">
        <f t="shared" ca="1" si="2487"/>
        <v>0.16729485585449233</v>
      </c>
      <c r="N2450" s="291">
        <f t="shared" ca="1" si="2334"/>
        <v>652852.60059404629</v>
      </c>
      <c r="O2450" s="292">
        <f ca="1">(N2450-Assumptions!$C$22)/Assumptions!$C$25</f>
        <v>47.730865715973607</v>
      </c>
      <c r="P2450" s="11"/>
      <c r="Q2450" s="11"/>
      <c r="R2450" s="11"/>
      <c r="S2450" s="11"/>
      <c r="T2450" s="11"/>
    </row>
    <row r="2451" spans="1:20" ht="15.75" customHeight="1" x14ac:dyDescent="0.2">
      <c r="A2451" s="317"/>
      <c r="B2451" s="264"/>
      <c r="C2451" s="264"/>
      <c r="D2451" s="264"/>
      <c r="E2451" s="264"/>
      <c r="F2451" s="264"/>
      <c r="G2451" s="264"/>
      <c r="H2451" s="264"/>
      <c r="I2451" s="286">
        <f t="shared" ca="1" si="2331"/>
        <v>8.7402022709485314E-2</v>
      </c>
      <c r="J2451" s="286">
        <f t="shared" ca="1" si="2332"/>
        <v>3.4429252287791173E-2</v>
      </c>
      <c r="K2451" s="264">
        <f t="shared" ref="K2451:M2451" ca="1" si="2488">RAND()</f>
        <v>0.95572326100694061</v>
      </c>
      <c r="L2451" s="264">
        <f t="shared" ca="1" si="2488"/>
        <v>0.60132623886298819</v>
      </c>
      <c r="M2451" s="264">
        <f t="shared" ca="1" si="2488"/>
        <v>3.9676526938026258E-2</v>
      </c>
      <c r="N2451" s="287">
        <f t="shared" ca="1" si="2334"/>
        <v>4074198.8296878892</v>
      </c>
      <c r="O2451" s="288">
        <f ca="1">(N2451-Assumptions!$C$22)/Assumptions!$C$25</f>
        <v>303.055211170738</v>
      </c>
      <c r="P2451" s="11"/>
      <c r="Q2451" s="11"/>
      <c r="R2451" s="11"/>
      <c r="S2451" s="11"/>
      <c r="T2451" s="11"/>
    </row>
    <row r="2452" spans="1:20" ht="15.75" customHeight="1" x14ac:dyDescent="0.2">
      <c r="A2452" s="289"/>
      <c r="B2452" s="270"/>
      <c r="C2452" s="270"/>
      <c r="D2452" s="270"/>
      <c r="E2452" s="270"/>
      <c r="F2452" s="270"/>
      <c r="G2452" s="270"/>
      <c r="H2452" s="270"/>
      <c r="I2452" s="290">
        <f t="shared" ca="1" si="2331"/>
        <v>7.3176564378920034E-2</v>
      </c>
      <c r="J2452" s="290">
        <f t="shared" ca="1" si="2332"/>
        <v>3.4561605997493416E-2</v>
      </c>
      <c r="K2452" s="270">
        <f t="shared" ref="K2452:M2452" ca="1" si="2489">RAND()</f>
        <v>0.28913791609389372</v>
      </c>
      <c r="L2452" s="270">
        <f t="shared" ca="1" si="2489"/>
        <v>5.4145239486630525E-2</v>
      </c>
      <c r="M2452" s="270">
        <f t="shared" ca="1" si="2489"/>
        <v>3.514739146065704E-3</v>
      </c>
      <c r="N2452" s="291">
        <f t="shared" ca="1" si="2334"/>
        <v>2307238.4514593119</v>
      </c>
      <c r="O2452" s="292">
        <f ca="1">(N2452-Assumptions!$C$22)/Assumptions!$C$25</f>
        <v>171.19249637756059</v>
      </c>
      <c r="P2452" s="11"/>
      <c r="Q2452" s="11"/>
      <c r="R2452" s="11"/>
      <c r="S2452" s="11"/>
      <c r="T2452" s="11"/>
    </row>
    <row r="2453" spans="1:20" ht="15.75" customHeight="1" x14ac:dyDescent="0.2">
      <c r="A2453" s="317"/>
      <c r="B2453" s="264"/>
      <c r="C2453" s="264"/>
      <c r="D2453" s="264"/>
      <c r="E2453" s="264"/>
      <c r="F2453" s="264"/>
      <c r="G2453" s="264"/>
      <c r="H2453" s="264"/>
      <c r="I2453" s="286">
        <f t="shared" ca="1" si="2331"/>
        <v>8.3058119709752215E-2</v>
      </c>
      <c r="J2453" s="286">
        <f t="shared" ca="1" si="2332"/>
        <v>5.2577531533733943E-2</v>
      </c>
      <c r="K2453" s="264">
        <f t="shared" ref="K2453:M2453" ca="1" si="2490">RAND()</f>
        <v>0.69124519542481055</v>
      </c>
      <c r="L2453" s="264">
        <f t="shared" ca="1" si="2490"/>
        <v>0.34746741889456656</v>
      </c>
      <c r="M2453" s="264">
        <f t="shared" ca="1" si="2490"/>
        <v>0.77370584967894385</v>
      </c>
      <c r="N2453" s="287">
        <f t="shared" ca="1" si="2334"/>
        <v>3702046.0891450415</v>
      </c>
      <c r="O2453" s="288">
        <f ca="1">(N2453-Assumptions!$C$22)/Assumptions!$C$25</f>
        <v>275.28261859291354</v>
      </c>
      <c r="P2453" s="11"/>
      <c r="Q2453" s="11"/>
      <c r="R2453" s="11"/>
      <c r="S2453" s="11"/>
      <c r="T2453" s="11"/>
    </row>
    <row r="2454" spans="1:20" ht="15.75" customHeight="1" x14ac:dyDescent="0.2">
      <c r="A2454" s="289"/>
      <c r="B2454" s="270"/>
      <c r="C2454" s="270"/>
      <c r="D2454" s="270"/>
      <c r="E2454" s="270"/>
      <c r="F2454" s="270"/>
      <c r="G2454" s="270"/>
      <c r="H2454" s="270"/>
      <c r="I2454" s="290">
        <f t="shared" ca="1" si="2331"/>
        <v>0.10057296523377922</v>
      </c>
      <c r="J2454" s="290">
        <f t="shared" ca="1" si="2332"/>
        <v>2.3774241471421573E-2</v>
      </c>
      <c r="K2454" s="270">
        <f t="shared" ref="K2454:M2454" ca="1" si="2491">RAND()</f>
        <v>0.24014614898110842</v>
      </c>
      <c r="L2454" s="270">
        <f t="shared" ca="1" si="2491"/>
        <v>0.23370608738466025</v>
      </c>
      <c r="M2454" s="270">
        <f t="shared" ca="1" si="2491"/>
        <v>0.52629089982409438</v>
      </c>
      <c r="N2454" s="291">
        <f t="shared" ca="1" si="2334"/>
        <v>1160096.3195015653</v>
      </c>
      <c r="O2454" s="292">
        <f ca="1">(N2454-Assumptions!$C$22)/Assumptions!$C$25</f>
        <v>85.584874589669056</v>
      </c>
      <c r="P2454" s="11"/>
      <c r="Q2454" s="11"/>
      <c r="R2454" s="11"/>
      <c r="S2454" s="11"/>
      <c r="T2454" s="11"/>
    </row>
    <row r="2455" spans="1:20" ht="15.75" customHeight="1" x14ac:dyDescent="0.2">
      <c r="A2455" s="317"/>
      <c r="B2455" s="264"/>
      <c r="C2455" s="264"/>
      <c r="D2455" s="264"/>
      <c r="E2455" s="264"/>
      <c r="F2455" s="264"/>
      <c r="G2455" s="264"/>
      <c r="H2455" s="264"/>
      <c r="I2455" s="286">
        <f t="shared" ca="1" si="2331"/>
        <v>0.10503085875466901</v>
      </c>
      <c r="J2455" s="286">
        <f t="shared" ca="1" si="2332"/>
        <v>4.7057220315233669E-2</v>
      </c>
      <c r="K2455" s="264">
        <f t="shared" ref="K2455:M2455" ca="1" si="2492">RAND()</f>
        <v>0.63542544841809301</v>
      </c>
      <c r="L2455" s="264">
        <f t="shared" ca="1" si="2492"/>
        <v>2.8405764982169401E-2</v>
      </c>
      <c r="M2455" s="264">
        <f t="shared" ca="1" si="2492"/>
        <v>0.67098365708068475</v>
      </c>
      <c r="N2455" s="287">
        <f t="shared" ca="1" si="2334"/>
        <v>1557842.3570583542</v>
      </c>
      <c r="O2455" s="288">
        <f ca="1">(N2455-Assumptions!$C$22)/Assumptions!$C$25</f>
        <v>115.26741470584733</v>
      </c>
      <c r="P2455" s="11"/>
      <c r="Q2455" s="11"/>
      <c r="R2455" s="11"/>
      <c r="S2455" s="11"/>
      <c r="T2455" s="11"/>
    </row>
    <row r="2456" spans="1:20" ht="15.75" customHeight="1" x14ac:dyDescent="0.2">
      <c r="A2456" s="289"/>
      <c r="B2456" s="270"/>
      <c r="C2456" s="270"/>
      <c r="D2456" s="270"/>
      <c r="E2456" s="270"/>
      <c r="F2456" s="270"/>
      <c r="G2456" s="270"/>
      <c r="H2456" s="270"/>
      <c r="I2456" s="290">
        <f t="shared" ca="1" si="2331"/>
        <v>9.8668588216150835E-2</v>
      </c>
      <c r="J2456" s="290">
        <f t="shared" ca="1" si="2332"/>
        <v>5.2002881836140658E-2</v>
      </c>
      <c r="K2456" s="270">
        <f t="shared" ref="K2456:M2456" ca="1" si="2493">RAND()</f>
        <v>0.75326745783508609</v>
      </c>
      <c r="L2456" s="270">
        <f t="shared" ca="1" si="2493"/>
        <v>0.58284366588992265</v>
      </c>
      <c r="M2456" s="270">
        <f t="shared" ca="1" si="2493"/>
        <v>0.680944732734999</v>
      </c>
      <c r="N2456" s="291">
        <f t="shared" ca="1" si="2334"/>
        <v>2418061.3775130957</v>
      </c>
      <c r="O2456" s="292">
        <f ca="1">(N2456-Assumptions!$C$22)/Assumptions!$C$25</f>
        <v>179.46286399351462</v>
      </c>
      <c r="P2456" s="11"/>
      <c r="Q2456" s="11"/>
      <c r="R2456" s="11"/>
      <c r="S2456" s="11"/>
      <c r="T2456" s="11"/>
    </row>
    <row r="2457" spans="1:20" ht="15.75" customHeight="1" x14ac:dyDescent="0.2">
      <c r="A2457" s="317"/>
      <c r="B2457" s="264"/>
      <c r="C2457" s="264"/>
      <c r="D2457" s="264"/>
      <c r="E2457" s="264"/>
      <c r="F2457" s="264"/>
      <c r="G2457" s="264"/>
      <c r="H2457" s="264"/>
      <c r="I2457" s="286">
        <f t="shared" ca="1" si="2331"/>
        <v>8.5008691316246665E-2</v>
      </c>
      <c r="J2457" s="286">
        <f t="shared" ca="1" si="2332"/>
        <v>5.5E-2</v>
      </c>
      <c r="K2457" s="264">
        <f t="shared" ref="K2457:M2457" ca="1" si="2494">RAND()</f>
        <v>0.64003291179650512</v>
      </c>
      <c r="L2457" s="264">
        <f t="shared" ca="1" si="2494"/>
        <v>7.6277339987387949E-2</v>
      </c>
      <c r="M2457" s="264">
        <f t="shared" ca="1" si="2494"/>
        <v>0.75087715087088913</v>
      </c>
      <c r="N2457" s="287">
        <f t="shared" ca="1" si="2334"/>
        <v>3009587.7424965543</v>
      </c>
      <c r="O2457" s="288">
        <f ca="1">(N2457-Assumptions!$C$22)/Assumptions!$C$25</f>
        <v>223.60662257436971</v>
      </c>
      <c r="P2457" s="11"/>
      <c r="Q2457" s="11"/>
      <c r="R2457" s="11"/>
      <c r="S2457" s="11"/>
      <c r="T2457" s="11"/>
    </row>
    <row r="2458" spans="1:20" ht="15.75" customHeight="1" x14ac:dyDescent="0.2">
      <c r="A2458" s="289"/>
      <c r="B2458" s="270"/>
      <c r="C2458" s="270"/>
      <c r="D2458" s="270"/>
      <c r="E2458" s="270"/>
      <c r="F2458" s="270"/>
      <c r="G2458" s="270"/>
      <c r="H2458" s="270"/>
      <c r="I2458" s="290">
        <f t="shared" ca="1" si="2331"/>
        <v>0.10915147198915671</v>
      </c>
      <c r="J2458" s="290">
        <f t="shared" ca="1" si="2332"/>
        <v>4.9153707031991428E-2</v>
      </c>
      <c r="K2458" s="270">
        <f t="shared" ref="K2458:M2458" ca="1" si="2495">RAND()</f>
        <v>0.34202648459935492</v>
      </c>
      <c r="L2458" s="270">
        <f t="shared" ca="1" si="2495"/>
        <v>0.67065243121880558</v>
      </c>
      <c r="M2458" s="270">
        <f t="shared" ca="1" si="2495"/>
        <v>0.23344914625443658</v>
      </c>
      <c r="N2458" s="291">
        <f t="shared" ca="1" si="2334"/>
        <v>1860413.7930296087</v>
      </c>
      <c r="O2458" s="292">
        <f ca="1">(N2458-Assumptions!$C$22)/Assumptions!$C$25</f>
        <v>137.84737261414989</v>
      </c>
      <c r="P2458" s="11"/>
      <c r="Q2458" s="11"/>
      <c r="R2458" s="11"/>
      <c r="S2458" s="11"/>
      <c r="T2458" s="11"/>
    </row>
    <row r="2459" spans="1:20" ht="15.75" customHeight="1" x14ac:dyDescent="0.2">
      <c r="A2459" s="317"/>
      <c r="B2459" s="264"/>
      <c r="C2459" s="264"/>
      <c r="D2459" s="264"/>
      <c r="E2459" s="264"/>
      <c r="F2459" s="264"/>
      <c r="G2459" s="264"/>
      <c r="H2459" s="264"/>
      <c r="I2459" s="286">
        <f t="shared" ca="1" si="2331"/>
        <v>0.10075640852533535</v>
      </c>
      <c r="J2459" s="286">
        <f t="shared" ca="1" si="2332"/>
        <v>4.9787888249044787E-2</v>
      </c>
      <c r="K2459" s="264">
        <f t="shared" ref="K2459:M2459" ca="1" si="2496">RAND()</f>
        <v>0.76129909722655276</v>
      </c>
      <c r="L2459" s="264">
        <f t="shared" ca="1" si="2496"/>
        <v>0.67990562605872729</v>
      </c>
      <c r="M2459" s="264">
        <f t="shared" ca="1" si="2496"/>
        <v>0.28228855259610841</v>
      </c>
      <c r="N2459" s="287">
        <f t="shared" ca="1" si="2334"/>
        <v>2189992.3496343344</v>
      </c>
      <c r="O2459" s="288">
        <f ca="1">(N2459-Assumptions!$C$22)/Assumptions!$C$25</f>
        <v>162.44278728614435</v>
      </c>
      <c r="P2459" s="11"/>
      <c r="Q2459" s="11"/>
      <c r="R2459" s="11"/>
      <c r="S2459" s="11"/>
      <c r="T2459" s="11"/>
    </row>
    <row r="2460" spans="1:20" ht="15.75" customHeight="1" x14ac:dyDescent="0.2">
      <c r="A2460" s="289"/>
      <c r="B2460" s="270"/>
      <c r="C2460" s="270"/>
      <c r="D2460" s="270"/>
      <c r="E2460" s="270"/>
      <c r="F2460" s="270"/>
      <c r="G2460" s="270"/>
      <c r="H2460" s="270"/>
      <c r="I2460" s="290">
        <f t="shared" ca="1" si="2331"/>
        <v>8.3654008496922297E-2</v>
      </c>
      <c r="J2460" s="290">
        <f t="shared" ca="1" si="2332"/>
        <v>3.8106569376211534E-2</v>
      </c>
      <c r="K2460" s="270">
        <f t="shared" ref="K2460:M2460" ca="1" si="2497">RAND()</f>
        <v>0.66469523501345285</v>
      </c>
      <c r="L2460" s="270">
        <f t="shared" ca="1" si="2497"/>
        <v>0.76109212347568334</v>
      </c>
      <c r="M2460" s="270">
        <f t="shared" ca="1" si="2497"/>
        <v>0.20221865412088724</v>
      </c>
      <c r="N2460" s="291">
        <f t="shared" ca="1" si="2334"/>
        <v>2450646.4387918585</v>
      </c>
      <c r="O2460" s="292">
        <f ca="1">(N2460-Assumptions!$C$22)/Assumptions!$C$25</f>
        <v>181.89458498446706</v>
      </c>
      <c r="P2460" s="11"/>
      <c r="Q2460" s="11"/>
      <c r="R2460" s="11"/>
      <c r="S2460" s="11"/>
      <c r="T2460" s="11"/>
    </row>
    <row r="2461" spans="1:20" ht="15.75" customHeight="1" x14ac:dyDescent="0.2">
      <c r="A2461" s="317"/>
      <c r="B2461" s="264"/>
      <c r="C2461" s="264"/>
      <c r="D2461" s="264"/>
      <c r="E2461" s="264"/>
      <c r="F2461" s="264"/>
      <c r="G2461" s="264"/>
      <c r="H2461" s="264"/>
      <c r="I2461" s="286">
        <f t="shared" ca="1" si="2331"/>
        <v>8.9353396900694687E-2</v>
      </c>
      <c r="J2461" s="286">
        <f t="shared" ca="1" si="2332"/>
        <v>3.8526890652367161E-2</v>
      </c>
      <c r="K2461" s="264">
        <f t="shared" ref="K2461:M2461" ca="1" si="2498">RAND()</f>
        <v>7.0739643138606478E-4</v>
      </c>
      <c r="L2461" s="264">
        <f t="shared" ca="1" si="2498"/>
        <v>0.2888569015132707</v>
      </c>
      <c r="M2461" s="264">
        <f t="shared" ca="1" si="2498"/>
        <v>0.65445728371985457</v>
      </c>
      <c r="N2461" s="287">
        <f t="shared" ca="1" si="2334"/>
        <v>345118.89728872722</v>
      </c>
      <c r="O2461" s="288">
        <f ca="1">(N2461-Assumptions!$C$22)/Assumptions!$C$25</f>
        <v>24.765663976770689</v>
      </c>
      <c r="P2461" s="11"/>
      <c r="Q2461" s="11"/>
      <c r="R2461" s="11"/>
      <c r="S2461" s="11"/>
      <c r="T2461" s="11"/>
    </row>
    <row r="2462" spans="1:20" ht="15.75" customHeight="1" x14ac:dyDescent="0.2">
      <c r="A2462" s="289"/>
      <c r="B2462" s="270"/>
      <c r="C2462" s="270"/>
      <c r="D2462" s="270"/>
      <c r="E2462" s="270"/>
      <c r="F2462" s="270"/>
      <c r="G2462" s="270"/>
      <c r="H2462" s="270"/>
      <c r="I2462" s="290">
        <f t="shared" ca="1" si="2331"/>
        <v>9.2456086885341723E-2</v>
      </c>
      <c r="J2462" s="290">
        <f t="shared" ca="1" si="2332"/>
        <v>3.8404392717306182E-2</v>
      </c>
      <c r="K2462" s="270">
        <f t="shared" ref="K2462:M2462" ca="1" si="2499">RAND()</f>
        <v>0.78047972857845793</v>
      </c>
      <c r="L2462" s="270">
        <f t="shared" ca="1" si="2499"/>
        <v>0.27947875012877554</v>
      </c>
      <c r="M2462" s="270">
        <f t="shared" ca="1" si="2499"/>
        <v>0.27404858878235072</v>
      </c>
      <c r="N2462" s="291">
        <f t="shared" ca="1" si="2334"/>
        <v>1648309.4221275277</v>
      </c>
      <c r="O2462" s="292">
        <f ca="1">(N2462-Assumptions!$C$22)/Assumptions!$C$25</f>
        <v>122.01868821847221</v>
      </c>
      <c r="P2462" s="11"/>
      <c r="Q2462" s="11"/>
      <c r="R2462" s="11"/>
      <c r="S2462" s="11"/>
      <c r="T2462" s="11"/>
    </row>
    <row r="2463" spans="1:20" ht="15.75" customHeight="1" x14ac:dyDescent="0.2">
      <c r="A2463" s="317"/>
      <c r="B2463" s="264"/>
      <c r="C2463" s="264"/>
      <c r="D2463" s="264"/>
      <c r="E2463" s="264"/>
      <c r="F2463" s="264"/>
      <c r="G2463" s="264"/>
      <c r="H2463" s="264"/>
      <c r="I2463" s="286">
        <f t="shared" ca="1" si="2331"/>
        <v>9.4737545582677538E-2</v>
      </c>
      <c r="J2463" s="286">
        <f t="shared" ca="1" si="2332"/>
        <v>5.5E-2</v>
      </c>
      <c r="K2463" s="264">
        <f t="shared" ref="K2463:M2463" ca="1" si="2500">RAND()</f>
        <v>0.62952610269683851</v>
      </c>
      <c r="L2463" s="264">
        <f t="shared" ca="1" si="2500"/>
        <v>0.96898172177965758</v>
      </c>
      <c r="M2463" s="264">
        <f t="shared" ca="1" si="2500"/>
        <v>0.99273136750296165</v>
      </c>
      <c r="N2463" s="287">
        <f t="shared" ca="1" si="2334"/>
        <v>3647983.1080190483</v>
      </c>
      <c r="O2463" s="288">
        <f ca="1">(N2463-Assumptions!$C$22)/Assumptions!$C$25</f>
        <v>271.24806776261556</v>
      </c>
      <c r="P2463" s="11"/>
      <c r="Q2463" s="11"/>
      <c r="R2463" s="11"/>
      <c r="S2463" s="11"/>
      <c r="T2463" s="11"/>
    </row>
    <row r="2464" spans="1:20" ht="15.75" customHeight="1" x14ac:dyDescent="0.2">
      <c r="A2464" s="289"/>
      <c r="B2464" s="270"/>
      <c r="C2464" s="270"/>
      <c r="D2464" s="270"/>
      <c r="E2464" s="270"/>
      <c r="F2464" s="270"/>
      <c r="G2464" s="270"/>
      <c r="H2464" s="270"/>
      <c r="I2464" s="290">
        <f t="shared" ca="1" si="2331"/>
        <v>6.0689120788753867E-2</v>
      </c>
      <c r="J2464" s="290">
        <f t="shared" ca="1" si="2332"/>
        <v>4.2606683355463748E-2</v>
      </c>
      <c r="K2464" s="270">
        <f t="shared" ref="K2464:M2464" ca="1" si="2501">RAND()</f>
        <v>0.43765521205618585</v>
      </c>
      <c r="L2464" s="270">
        <f t="shared" ca="1" si="2501"/>
        <v>0.12586043134597102</v>
      </c>
      <c r="M2464" s="270">
        <f t="shared" ca="1" si="2501"/>
        <v>0.38544170411276146</v>
      </c>
      <c r="N2464" s="291">
        <f t="shared" ca="1" si="2334"/>
        <v>3563756.6711651403</v>
      </c>
      <c r="O2464" s="292">
        <f ca="1">(N2464-Assumptions!$C$22)/Assumptions!$C$25</f>
        <v>264.96251277351791</v>
      </c>
      <c r="P2464" s="11"/>
      <c r="Q2464" s="11"/>
      <c r="R2464" s="11"/>
      <c r="S2464" s="11"/>
      <c r="T2464" s="11"/>
    </row>
    <row r="2465" spans="1:20" ht="15.75" customHeight="1" x14ac:dyDescent="0.2">
      <c r="A2465" s="317"/>
      <c r="B2465" s="264"/>
      <c r="C2465" s="264"/>
      <c r="D2465" s="264"/>
      <c r="E2465" s="264"/>
      <c r="F2465" s="264"/>
      <c r="G2465" s="264"/>
      <c r="H2465" s="264"/>
      <c r="I2465" s="286">
        <f t="shared" ca="1" si="2331"/>
        <v>0.10011089762380146</v>
      </c>
      <c r="J2465" s="286">
        <f t="shared" ca="1" si="2332"/>
        <v>4.0341650662311455E-2</v>
      </c>
      <c r="K2465" s="264">
        <f t="shared" ref="K2465:M2465" ca="1" si="2502">RAND()</f>
        <v>0.47104330889701462</v>
      </c>
      <c r="L2465" s="264">
        <f t="shared" ca="1" si="2502"/>
        <v>0.23577685945163129</v>
      </c>
      <c r="M2465" s="264">
        <f t="shared" ca="1" si="2502"/>
        <v>0.64086586133567314</v>
      </c>
      <c r="N2465" s="287">
        <f t="shared" ca="1" si="2334"/>
        <v>1511041.1147045058</v>
      </c>
      <c r="O2465" s="288">
        <f ca="1">(N2465-Assumptions!$C$22)/Assumptions!$C$25</f>
        <v>111.77478467944073</v>
      </c>
      <c r="P2465" s="11"/>
      <c r="Q2465" s="11"/>
      <c r="R2465" s="11"/>
      <c r="S2465" s="11"/>
      <c r="T2465" s="11"/>
    </row>
    <row r="2466" spans="1:20" ht="15.75" customHeight="1" x14ac:dyDescent="0.2">
      <c r="A2466" s="289"/>
      <c r="B2466" s="270"/>
      <c r="C2466" s="270"/>
      <c r="D2466" s="270"/>
      <c r="E2466" s="270"/>
      <c r="F2466" s="270"/>
      <c r="G2466" s="270"/>
      <c r="H2466" s="270"/>
      <c r="I2466" s="290">
        <f t="shared" ca="1" si="2331"/>
        <v>0.10702123140961541</v>
      </c>
      <c r="J2466" s="290">
        <f t="shared" ca="1" si="2332"/>
        <v>4.1095631048487499E-2</v>
      </c>
      <c r="K2466" s="270">
        <f t="shared" ref="K2466:M2466" ca="1" si="2503">RAND()</f>
        <v>7.7279583383639272E-3</v>
      </c>
      <c r="L2466" s="270">
        <f t="shared" ca="1" si="2503"/>
        <v>0.15506813756558002</v>
      </c>
      <c r="M2466" s="270">
        <f t="shared" ca="1" si="2503"/>
        <v>0.50346101544033683</v>
      </c>
      <c r="N2466" s="291">
        <f t="shared" ca="1" si="2334"/>
        <v>247571.73124622449</v>
      </c>
      <c r="O2466" s="292">
        <f ca="1">(N2466-Assumptions!$C$22)/Assumptions!$C$25</f>
        <v>17.486024719867498</v>
      </c>
      <c r="P2466" s="11"/>
      <c r="Q2466" s="11"/>
      <c r="R2466" s="11"/>
      <c r="S2466" s="11"/>
      <c r="T2466" s="11"/>
    </row>
    <row r="2467" spans="1:20" ht="15.75" customHeight="1" x14ac:dyDescent="0.2">
      <c r="A2467" s="317"/>
      <c r="B2467" s="264"/>
      <c r="C2467" s="264"/>
      <c r="D2467" s="264"/>
      <c r="E2467" s="264"/>
      <c r="F2467" s="264"/>
      <c r="G2467" s="264"/>
      <c r="H2467" s="264"/>
      <c r="I2467" s="286">
        <f t="shared" ca="1" si="2331"/>
        <v>7.8163079799304452E-2</v>
      </c>
      <c r="J2467" s="286">
        <f t="shared" ca="1" si="2332"/>
        <v>3.3968070954368421E-2</v>
      </c>
      <c r="K2467" s="264">
        <f t="shared" ref="K2467:M2467" ca="1" si="2504">RAND()</f>
        <v>0.90325404173943669</v>
      </c>
      <c r="L2467" s="264">
        <f t="shared" ca="1" si="2504"/>
        <v>0.48937114164629947</v>
      </c>
      <c r="M2467" s="264">
        <f t="shared" ca="1" si="2504"/>
        <v>0.99363127366666337</v>
      </c>
      <c r="N2467" s="287">
        <f t="shared" ca="1" si="2334"/>
        <v>4967953.4972283524</v>
      </c>
      <c r="O2467" s="288">
        <f ca="1">(N2467-Assumptions!$C$22)/Assumptions!$C$25</f>
        <v>369.753320688683</v>
      </c>
      <c r="P2467" s="11"/>
      <c r="Q2467" s="11"/>
      <c r="R2467" s="11"/>
      <c r="S2467" s="11"/>
      <c r="T2467" s="11"/>
    </row>
    <row r="2468" spans="1:20" ht="15.75" customHeight="1" x14ac:dyDescent="0.2">
      <c r="A2468" s="289"/>
      <c r="B2468" s="270"/>
      <c r="C2468" s="270"/>
      <c r="D2468" s="270"/>
      <c r="E2468" s="270"/>
      <c r="F2468" s="270"/>
      <c r="G2468" s="270"/>
      <c r="H2468" s="270"/>
      <c r="I2468" s="290">
        <f t="shared" ca="1" si="2331"/>
        <v>0.11556282788211042</v>
      </c>
      <c r="J2468" s="290">
        <f t="shared" ca="1" si="2332"/>
        <v>3.3577741868036061E-2</v>
      </c>
      <c r="K2468" s="270">
        <f t="shared" ref="K2468:M2468" ca="1" si="2505">RAND()</f>
        <v>0.59239209288977002</v>
      </c>
      <c r="L2468" s="270">
        <f t="shared" ca="1" si="2505"/>
        <v>0.30648818166927982</v>
      </c>
      <c r="M2468" s="270">
        <f t="shared" ca="1" si="2505"/>
        <v>0.71885099485209725</v>
      </c>
      <c r="N2468" s="291">
        <f t="shared" ca="1" si="2334"/>
        <v>1376354.502238343</v>
      </c>
      <c r="O2468" s="292">
        <f ca="1">(N2468-Assumptions!$C$22)/Assumptions!$C$25</f>
        <v>101.72354494315992</v>
      </c>
      <c r="P2468" s="11"/>
      <c r="Q2468" s="11"/>
      <c r="R2468" s="11"/>
      <c r="S2468" s="11"/>
      <c r="T2468" s="11"/>
    </row>
    <row r="2469" spans="1:20" ht="15.75" customHeight="1" x14ac:dyDescent="0.2">
      <c r="A2469" s="317"/>
      <c r="B2469" s="264"/>
      <c r="C2469" s="264"/>
      <c r="D2469" s="264"/>
      <c r="E2469" s="264"/>
      <c r="F2469" s="264"/>
      <c r="G2469" s="264"/>
      <c r="H2469" s="264"/>
      <c r="I2469" s="286">
        <f t="shared" ca="1" si="2331"/>
        <v>8.0837809557369314E-2</v>
      </c>
      <c r="J2469" s="286">
        <f t="shared" ca="1" si="2332"/>
        <v>4.6543014580141297E-2</v>
      </c>
      <c r="K2469" s="264">
        <f t="shared" ref="K2469:M2469" ca="1" si="2506">RAND()</f>
        <v>0.67890043396042254</v>
      </c>
      <c r="L2469" s="264">
        <f t="shared" ca="1" si="2506"/>
        <v>0.3342022934397807</v>
      </c>
      <c r="M2469" s="264">
        <f t="shared" ca="1" si="2506"/>
        <v>0.38809769759025181</v>
      </c>
      <c r="N2469" s="287">
        <f t="shared" ca="1" si="2334"/>
        <v>3254740.8302448145</v>
      </c>
      <c r="O2469" s="288">
        <f ca="1">(N2469-Assumptions!$C$22)/Assumptions!$C$25</f>
        <v>241.90162912274735</v>
      </c>
      <c r="P2469" s="11"/>
      <c r="Q2469" s="11"/>
      <c r="R2469" s="11"/>
      <c r="S2469" s="11"/>
      <c r="T2469" s="11"/>
    </row>
    <row r="2470" spans="1:20" ht="15.75" customHeight="1" x14ac:dyDescent="0.2">
      <c r="A2470" s="289"/>
      <c r="B2470" s="270"/>
      <c r="C2470" s="270"/>
      <c r="D2470" s="270"/>
      <c r="E2470" s="270"/>
      <c r="F2470" s="270"/>
      <c r="G2470" s="270"/>
      <c r="H2470" s="270"/>
      <c r="I2470" s="290">
        <f t="shared" ca="1" si="2331"/>
        <v>8.9579844027241132E-2</v>
      </c>
      <c r="J2470" s="290">
        <f t="shared" ca="1" si="2332"/>
        <v>0.02</v>
      </c>
      <c r="K2470" s="270">
        <f t="shared" ref="K2470:M2470" ca="1" si="2507">RAND()</f>
        <v>0.69035336200853648</v>
      </c>
      <c r="L2470" s="270">
        <f t="shared" ca="1" si="2507"/>
        <v>0.26347804816835074</v>
      </c>
      <c r="M2470" s="270">
        <f t="shared" ca="1" si="2507"/>
        <v>0.48217722963434406</v>
      </c>
      <c r="N2470" s="291">
        <f t="shared" ca="1" si="2334"/>
        <v>1280455.8277573525</v>
      </c>
      <c r="O2470" s="292">
        <f ca="1">(N2470-Assumptions!$C$22)/Assumptions!$C$25</f>
        <v>94.566927444578539</v>
      </c>
      <c r="P2470" s="11"/>
      <c r="Q2470" s="11"/>
      <c r="R2470" s="11"/>
      <c r="S2470" s="11"/>
      <c r="T2470" s="11"/>
    </row>
    <row r="2471" spans="1:20" ht="15.75" customHeight="1" x14ac:dyDescent="0.2">
      <c r="A2471" s="317"/>
      <c r="B2471" s="264"/>
      <c r="C2471" s="264"/>
      <c r="D2471" s="264"/>
      <c r="E2471" s="264"/>
      <c r="F2471" s="264"/>
      <c r="G2471" s="264"/>
      <c r="H2471" s="264"/>
      <c r="I2471" s="286">
        <f t="shared" ca="1" si="2331"/>
        <v>9.9911995242487353E-2</v>
      </c>
      <c r="J2471" s="286">
        <f t="shared" ca="1" si="2332"/>
        <v>3.298050243274759E-2</v>
      </c>
      <c r="K2471" s="264">
        <f t="shared" ref="K2471:M2471" ca="1" si="2508">RAND()</f>
        <v>3.1051663600339618E-2</v>
      </c>
      <c r="L2471" s="264">
        <f t="shared" ca="1" si="2508"/>
        <v>0.61076940903987309</v>
      </c>
      <c r="M2471" s="264">
        <f t="shared" ca="1" si="2508"/>
        <v>0.46227818660356901</v>
      </c>
      <c r="N2471" s="287">
        <f t="shared" ca="1" si="2334"/>
        <v>580415.37820486713</v>
      </c>
      <c r="O2471" s="288">
        <f ca="1">(N2471-Assumptions!$C$22)/Assumptions!$C$25</f>
        <v>42.325102851109484</v>
      </c>
      <c r="P2471" s="11"/>
      <c r="Q2471" s="11"/>
      <c r="R2471" s="11"/>
      <c r="S2471" s="11"/>
      <c r="T2471" s="11"/>
    </row>
    <row r="2472" spans="1:20" ht="15.75" customHeight="1" x14ac:dyDescent="0.2">
      <c r="A2472" s="289"/>
      <c r="B2472" s="270"/>
      <c r="C2472" s="270"/>
      <c r="D2472" s="270"/>
      <c r="E2472" s="270"/>
      <c r="F2472" s="270"/>
      <c r="G2472" s="270"/>
      <c r="H2472" s="270"/>
      <c r="I2472" s="290">
        <f t="shared" ca="1" si="2331"/>
        <v>9.8143636355218569E-2</v>
      </c>
      <c r="J2472" s="290">
        <f t="shared" ca="1" si="2332"/>
        <v>3.6432527207405016E-2</v>
      </c>
      <c r="K2472" s="270">
        <f t="shared" ref="K2472:M2472" ca="1" si="2509">RAND()</f>
        <v>0.27797622329267591</v>
      </c>
      <c r="L2472" s="270">
        <f t="shared" ca="1" si="2509"/>
        <v>0.89952820466562322</v>
      </c>
      <c r="M2472" s="270">
        <f t="shared" ca="1" si="2509"/>
        <v>0.57798749105086178</v>
      </c>
      <c r="N2472" s="291">
        <f t="shared" ca="1" si="2334"/>
        <v>2288481.725512817</v>
      </c>
      <c r="O2472" s="292">
        <f ca="1">(N2472-Assumptions!$C$22)/Assumptions!$C$25</f>
        <v>169.79274070991173</v>
      </c>
      <c r="P2472" s="11"/>
      <c r="Q2472" s="11"/>
      <c r="R2472" s="11"/>
      <c r="S2472" s="11"/>
      <c r="T2472" s="11"/>
    </row>
    <row r="2473" spans="1:20" ht="15.75" customHeight="1" x14ac:dyDescent="0.2">
      <c r="A2473" s="317"/>
      <c r="B2473" s="264"/>
      <c r="C2473" s="264"/>
      <c r="D2473" s="264"/>
      <c r="E2473" s="264"/>
      <c r="F2473" s="264"/>
      <c r="G2473" s="264"/>
      <c r="H2473" s="264"/>
      <c r="I2473" s="286">
        <f t="shared" ca="1" si="2331"/>
        <v>8.436122014323455E-2</v>
      </c>
      <c r="J2473" s="286">
        <f t="shared" ca="1" si="2332"/>
        <v>3.9199011213164894E-2</v>
      </c>
      <c r="K2473" s="264">
        <f t="shared" ref="K2473:M2473" ca="1" si="2510">RAND()</f>
        <v>0.96229739193812625</v>
      </c>
      <c r="L2473" s="264">
        <f t="shared" ca="1" si="2510"/>
        <v>7.1471181285541641E-2</v>
      </c>
      <c r="M2473" s="264">
        <f t="shared" ca="1" si="2510"/>
        <v>0.43329668196352078</v>
      </c>
      <c r="N2473" s="287">
        <f t="shared" ca="1" si="2334"/>
        <v>4280013.1158013986</v>
      </c>
      <c r="O2473" s="288">
        <f ca="1">(N2473-Assumptions!$C$22)/Assumptions!$C$25</f>
        <v>318.41448625383572</v>
      </c>
      <c r="P2473" s="11"/>
      <c r="Q2473" s="11"/>
      <c r="R2473" s="11"/>
      <c r="S2473" s="11"/>
      <c r="T2473" s="11"/>
    </row>
    <row r="2474" spans="1:20" ht="15.75" customHeight="1" x14ac:dyDescent="0.2">
      <c r="A2474" s="289"/>
      <c r="B2474" s="270"/>
      <c r="C2474" s="270"/>
      <c r="D2474" s="270"/>
      <c r="E2474" s="270"/>
      <c r="F2474" s="270"/>
      <c r="G2474" s="270"/>
      <c r="H2474" s="270"/>
      <c r="I2474" s="290">
        <f t="shared" ca="1" si="2331"/>
        <v>9.3703323235791433E-2</v>
      </c>
      <c r="J2474" s="290">
        <f t="shared" ca="1" si="2332"/>
        <v>4.8167956018218668E-2</v>
      </c>
      <c r="K2474" s="270">
        <f t="shared" ref="K2474:M2474" ca="1" si="2511">RAND()</f>
        <v>0.49888863611116685</v>
      </c>
      <c r="L2474" s="270">
        <f t="shared" ca="1" si="2511"/>
        <v>0.46221612168748716</v>
      </c>
      <c r="M2474" s="270">
        <f t="shared" ca="1" si="2511"/>
        <v>0.67186779726587409</v>
      </c>
      <c r="N2474" s="291">
        <f t="shared" ca="1" si="2334"/>
        <v>2478085.6979302503</v>
      </c>
      <c r="O2474" s="292">
        <f ca="1">(N2474-Assumptions!$C$22)/Assumptions!$C$25</f>
        <v>183.9422908903172</v>
      </c>
      <c r="P2474" s="11"/>
      <c r="Q2474" s="11"/>
      <c r="R2474" s="11"/>
      <c r="S2474" s="11"/>
      <c r="T2474" s="11"/>
    </row>
    <row r="2475" spans="1:20" ht="15.75" customHeight="1" x14ac:dyDescent="0.2">
      <c r="A2475" s="317"/>
      <c r="B2475" s="264"/>
      <c r="C2475" s="264"/>
      <c r="D2475" s="264"/>
      <c r="E2475" s="264"/>
      <c r="F2475" s="264"/>
      <c r="G2475" s="264"/>
      <c r="H2475" s="264"/>
      <c r="I2475" s="286">
        <f t="shared" ca="1" si="2331"/>
        <v>8.7147178467158484E-2</v>
      </c>
      <c r="J2475" s="286">
        <f t="shared" ca="1" si="2332"/>
        <v>2.2600944166856287E-2</v>
      </c>
      <c r="K2475" s="264">
        <f t="shared" ref="K2475:M2475" ca="1" si="2512">RAND()</f>
        <v>0.31317480220704708</v>
      </c>
      <c r="L2475" s="264">
        <f t="shared" ca="1" si="2512"/>
        <v>0.78373395055577766</v>
      </c>
      <c r="M2475" s="264">
        <f t="shared" ca="1" si="2512"/>
        <v>0.524817238502301</v>
      </c>
      <c r="N2475" s="287">
        <f t="shared" ca="1" si="2334"/>
        <v>1729313.4245127635</v>
      </c>
      <c r="O2475" s="288">
        <f ca="1">(N2475-Assumptions!$C$22)/Assumptions!$C$25</f>
        <v>128.06376302334056</v>
      </c>
      <c r="P2475" s="11"/>
      <c r="Q2475" s="11"/>
      <c r="R2475" s="11"/>
      <c r="S2475" s="11"/>
      <c r="T2475" s="11"/>
    </row>
    <row r="2476" spans="1:20" ht="15.75" customHeight="1" x14ac:dyDescent="0.2">
      <c r="A2476" s="289"/>
      <c r="B2476" s="270"/>
      <c r="C2476" s="270"/>
      <c r="D2476" s="270"/>
      <c r="E2476" s="270"/>
      <c r="F2476" s="270"/>
      <c r="G2476" s="270"/>
      <c r="H2476" s="270"/>
      <c r="I2476" s="290">
        <f t="shared" ca="1" si="2331"/>
        <v>0.11604540772459775</v>
      </c>
      <c r="J2476" s="290">
        <f t="shared" ca="1" si="2332"/>
        <v>2.6412769754574961E-2</v>
      </c>
      <c r="K2476" s="270">
        <f t="shared" ref="K2476:M2476" ca="1" si="2513">RAND()</f>
        <v>0.47776845439092341</v>
      </c>
      <c r="L2476" s="270">
        <f t="shared" ca="1" si="2513"/>
        <v>0.90727491296371376</v>
      </c>
      <c r="M2476" s="270">
        <f t="shared" ca="1" si="2513"/>
        <v>0.45075337459535636</v>
      </c>
      <c r="N2476" s="291">
        <f t="shared" ca="1" si="2334"/>
        <v>1575595.1040192535</v>
      </c>
      <c r="O2476" s="292">
        <f ca="1">(N2476-Assumptions!$C$22)/Assumptions!$C$25</f>
        <v>116.59224656860101</v>
      </c>
      <c r="P2476" s="11"/>
      <c r="Q2476" s="11"/>
      <c r="R2476" s="11"/>
      <c r="S2476" s="11"/>
      <c r="T2476" s="11"/>
    </row>
    <row r="2477" spans="1:20" ht="15.75" customHeight="1" x14ac:dyDescent="0.2">
      <c r="A2477" s="317"/>
      <c r="B2477" s="264"/>
      <c r="C2477" s="264"/>
      <c r="D2477" s="264"/>
      <c r="E2477" s="264"/>
      <c r="F2477" s="264"/>
      <c r="G2477" s="264"/>
      <c r="H2477" s="264"/>
      <c r="I2477" s="286">
        <f t="shared" ca="1" si="2331"/>
        <v>9.7273211554815442E-2</v>
      </c>
      <c r="J2477" s="286">
        <f t="shared" ca="1" si="2332"/>
        <v>0.02</v>
      </c>
      <c r="K2477" s="264">
        <f t="shared" ref="K2477:M2477" ca="1" si="2514">RAND()</f>
        <v>0.90840072511502368</v>
      </c>
      <c r="L2477" s="264">
        <f t="shared" ca="1" si="2514"/>
        <v>0.43825258365320152</v>
      </c>
      <c r="M2477" s="264">
        <f t="shared" ca="1" si="2514"/>
        <v>0.44038592388510001</v>
      </c>
      <c r="N2477" s="287">
        <f t="shared" ca="1" si="2334"/>
        <v>2792967.8981220252</v>
      </c>
      <c r="O2477" s="288">
        <f ca="1">(N2477-Assumptions!$C$22)/Assumptions!$C$25</f>
        <v>207.4409625464198</v>
      </c>
      <c r="P2477" s="11"/>
      <c r="Q2477" s="11"/>
      <c r="R2477" s="11"/>
      <c r="S2477" s="11"/>
      <c r="T2477" s="11"/>
    </row>
    <row r="2478" spans="1:20" ht="15.75" customHeight="1" x14ac:dyDescent="0.2">
      <c r="A2478" s="289"/>
      <c r="B2478" s="270"/>
      <c r="C2478" s="270"/>
      <c r="D2478" s="270"/>
      <c r="E2478" s="270"/>
      <c r="F2478" s="270"/>
      <c r="G2478" s="270"/>
      <c r="H2478" s="270"/>
      <c r="I2478" s="290">
        <f t="shared" ca="1" si="2331"/>
        <v>8.5894151433257904E-2</v>
      </c>
      <c r="J2478" s="290">
        <f t="shared" ca="1" si="2332"/>
        <v>3.4196311454843545E-2</v>
      </c>
      <c r="K2478" s="270">
        <f t="shared" ref="K2478:M2478" ca="1" si="2515">RAND()</f>
        <v>0.6632310862354458</v>
      </c>
      <c r="L2478" s="270">
        <f t="shared" ca="1" si="2515"/>
        <v>0.54714685758948245</v>
      </c>
      <c r="M2478" s="270">
        <f t="shared" ca="1" si="2515"/>
        <v>0.28316911776166021</v>
      </c>
      <c r="N2478" s="291">
        <f t="shared" ca="1" si="2334"/>
        <v>2159097.3534651408</v>
      </c>
      <c r="O2478" s="292">
        <f ca="1">(N2478-Assumptions!$C$22)/Assumptions!$C$25</f>
        <v>160.13719055710007</v>
      </c>
      <c r="P2478" s="11"/>
      <c r="Q2478" s="11"/>
      <c r="R2478" s="11"/>
      <c r="S2478" s="11"/>
      <c r="T2478" s="11"/>
    </row>
    <row r="2479" spans="1:20" ht="15.75" customHeight="1" x14ac:dyDescent="0.2">
      <c r="A2479" s="317"/>
      <c r="B2479" s="264"/>
      <c r="C2479" s="264"/>
      <c r="D2479" s="264"/>
      <c r="E2479" s="264"/>
      <c r="F2479" s="264"/>
      <c r="G2479" s="264"/>
      <c r="H2479" s="264"/>
      <c r="I2479" s="286">
        <f t="shared" ca="1" si="2331"/>
        <v>7.7184739930322988E-2</v>
      </c>
      <c r="J2479" s="286">
        <f t="shared" ca="1" si="2332"/>
        <v>4.8210125881588059E-2</v>
      </c>
      <c r="K2479" s="264">
        <f t="shared" ref="K2479:M2479" ca="1" si="2516">RAND()</f>
        <v>0.80533133109982502</v>
      </c>
      <c r="L2479" s="264">
        <f t="shared" ca="1" si="2516"/>
        <v>0.27906887003575387</v>
      </c>
      <c r="M2479" s="264">
        <f t="shared" ca="1" si="2516"/>
        <v>0.86663454971715781</v>
      </c>
      <c r="N2479" s="287">
        <f t="shared" ca="1" si="2334"/>
        <v>6713280.7707705842</v>
      </c>
      <c r="O2479" s="288">
        <f ca="1">(N2479-Assumptions!$C$22)/Assumptions!$C$25</f>
        <v>500.00162468437196</v>
      </c>
      <c r="P2479" s="11"/>
      <c r="Q2479" s="11"/>
      <c r="R2479" s="11"/>
      <c r="S2479" s="11"/>
      <c r="T2479" s="11"/>
    </row>
    <row r="2480" spans="1:20" ht="15.75" customHeight="1" x14ac:dyDescent="0.2">
      <c r="A2480" s="289"/>
      <c r="B2480" s="270"/>
      <c r="C2480" s="270"/>
      <c r="D2480" s="270"/>
      <c r="E2480" s="270"/>
      <c r="F2480" s="270"/>
      <c r="G2480" s="270"/>
      <c r="H2480" s="270"/>
      <c r="I2480" s="290">
        <f t="shared" ca="1" si="2331"/>
        <v>6.2412247764362133E-2</v>
      </c>
      <c r="J2480" s="290">
        <f t="shared" ca="1" si="2332"/>
        <v>3.9113927640311227E-2</v>
      </c>
      <c r="K2480" s="270">
        <f t="shared" ref="K2480:M2480" ca="1" si="2517">RAND()</f>
        <v>0.4406543272099902</v>
      </c>
      <c r="L2480" s="270">
        <f t="shared" ca="1" si="2517"/>
        <v>0.66630147441445031</v>
      </c>
      <c r="M2480" s="270">
        <f t="shared" ca="1" si="2517"/>
        <v>0.96862340040983064</v>
      </c>
      <c r="N2480" s="291">
        <f t="shared" ca="1" si="2334"/>
        <v>4614312.7588442098</v>
      </c>
      <c r="O2480" s="292">
        <f ca="1">(N2480-Assumptions!$C$22)/Assumptions!$C$25</f>
        <v>343.36222080926939</v>
      </c>
      <c r="P2480" s="11"/>
      <c r="Q2480" s="11"/>
      <c r="R2480" s="11"/>
      <c r="S2480" s="11"/>
      <c r="T2480" s="11"/>
    </row>
    <row r="2481" spans="1:20" ht="15.75" customHeight="1" x14ac:dyDescent="0.2">
      <c r="A2481" s="317"/>
      <c r="B2481" s="264"/>
      <c r="C2481" s="264"/>
      <c r="D2481" s="264"/>
      <c r="E2481" s="264"/>
      <c r="F2481" s="264"/>
      <c r="G2481" s="264"/>
      <c r="H2481" s="264"/>
      <c r="I2481" s="286">
        <f t="shared" ca="1" si="2331"/>
        <v>9.1206707533945108E-2</v>
      </c>
      <c r="J2481" s="286">
        <f t="shared" ca="1" si="2332"/>
        <v>3.0878316855217004E-2</v>
      </c>
      <c r="K2481" s="264">
        <f t="shared" ref="K2481:M2481" ca="1" si="2518">RAND()</f>
        <v>0.71763686588462594</v>
      </c>
      <c r="L2481" s="264">
        <f t="shared" ca="1" si="2518"/>
        <v>0.32097629970180885</v>
      </c>
      <c r="M2481" s="264">
        <f t="shared" ca="1" si="2518"/>
        <v>0.40760425059497896</v>
      </c>
      <c r="N2481" s="287">
        <f t="shared" ca="1" si="2334"/>
        <v>1850217.9193156639</v>
      </c>
      <c r="O2481" s="288">
        <f ca="1">(N2481-Assumptions!$C$22)/Assumptions!$C$25</f>
        <v>137.08648651609431</v>
      </c>
      <c r="P2481" s="11"/>
      <c r="Q2481" s="11"/>
      <c r="R2481" s="11"/>
      <c r="S2481" s="11"/>
      <c r="T2481" s="11"/>
    </row>
    <row r="2482" spans="1:20" ht="15.75" customHeight="1" x14ac:dyDescent="0.2">
      <c r="A2482" s="289"/>
      <c r="B2482" s="270"/>
      <c r="C2482" s="270"/>
      <c r="D2482" s="270"/>
      <c r="E2482" s="270"/>
      <c r="F2482" s="270"/>
      <c r="G2482" s="270"/>
      <c r="H2482" s="270"/>
      <c r="I2482" s="290">
        <f t="shared" ca="1" si="2331"/>
        <v>8.1833424181694994E-2</v>
      </c>
      <c r="J2482" s="290">
        <f t="shared" ca="1" si="2332"/>
        <v>4.4906638126269612E-2</v>
      </c>
      <c r="K2482" s="270">
        <f t="shared" ref="K2482:M2482" ca="1" si="2519">RAND()</f>
        <v>0.91583001827967492</v>
      </c>
      <c r="L2482" s="270">
        <f t="shared" ca="1" si="2519"/>
        <v>0.32157391795113899</v>
      </c>
      <c r="M2482" s="270">
        <f t="shared" ca="1" si="2519"/>
        <v>0.37075235159237252</v>
      </c>
      <c r="N2482" s="291">
        <f t="shared" ca="1" si="2334"/>
        <v>5844581.1919145454</v>
      </c>
      <c r="O2482" s="292">
        <f ca="1">(N2482-Assumptions!$C$22)/Assumptions!$C$25</f>
        <v>435.17329790407052</v>
      </c>
      <c r="P2482" s="11"/>
      <c r="Q2482" s="11"/>
      <c r="R2482" s="11"/>
      <c r="S2482" s="11"/>
      <c r="T2482" s="11"/>
    </row>
    <row r="2483" spans="1:20" ht="15.75" customHeight="1" x14ac:dyDescent="0.2">
      <c r="A2483" s="317"/>
      <c r="B2483" s="264"/>
      <c r="C2483" s="264"/>
      <c r="D2483" s="264"/>
      <c r="E2483" s="264"/>
      <c r="F2483" s="264"/>
      <c r="G2483" s="264"/>
      <c r="H2483" s="264"/>
      <c r="I2483" s="286">
        <f t="shared" ca="1" si="2331"/>
        <v>8.5741189953012234E-2</v>
      </c>
      <c r="J2483" s="286">
        <f t="shared" ca="1" si="2332"/>
        <v>4.0545911726924164E-2</v>
      </c>
      <c r="K2483" s="264">
        <f t="shared" ref="K2483:M2483" ca="1" si="2520">RAND()</f>
        <v>0.13874396738553174</v>
      </c>
      <c r="L2483" s="264">
        <f t="shared" ca="1" si="2520"/>
        <v>2.1264592194272014E-2</v>
      </c>
      <c r="M2483" s="264">
        <f t="shared" ca="1" si="2520"/>
        <v>5.8252762926054524E-2</v>
      </c>
      <c r="N2483" s="287">
        <f t="shared" ca="1" si="2334"/>
        <v>361128.76511577721</v>
      </c>
      <c r="O2483" s="288">
        <f ca="1">(N2483-Assumptions!$C$22)/Assumptions!$C$25</f>
        <v>25.960430232520686</v>
      </c>
      <c r="P2483" s="11"/>
      <c r="Q2483" s="11"/>
      <c r="R2483" s="11"/>
      <c r="S2483" s="11"/>
      <c r="T2483" s="11"/>
    </row>
    <row r="2484" spans="1:20" ht="15.75" customHeight="1" x14ac:dyDescent="0.2">
      <c r="A2484" s="289"/>
      <c r="B2484" s="270"/>
      <c r="C2484" s="270"/>
      <c r="D2484" s="270"/>
      <c r="E2484" s="270"/>
      <c r="F2484" s="270"/>
      <c r="G2484" s="270"/>
      <c r="H2484" s="270"/>
      <c r="I2484" s="290">
        <f t="shared" ca="1" si="2331"/>
        <v>7.4197692273788779E-2</v>
      </c>
      <c r="J2484" s="290">
        <f t="shared" ca="1" si="2332"/>
        <v>2.8356076712947525E-2</v>
      </c>
      <c r="K2484" s="270">
        <f t="shared" ref="K2484:M2484" ca="1" si="2521">RAND()</f>
        <v>0.48564347024837884</v>
      </c>
      <c r="L2484" s="270">
        <f t="shared" ca="1" si="2521"/>
        <v>0.81930324568552881</v>
      </c>
      <c r="M2484" s="270">
        <f t="shared" ca="1" si="2521"/>
        <v>0.95836954555790854</v>
      </c>
      <c r="N2484" s="291">
        <f t="shared" ca="1" si="2334"/>
        <v>3162233.5571343545</v>
      </c>
      <c r="O2484" s="292">
        <f ca="1">(N2484-Assumptions!$C$22)/Assumptions!$C$25</f>
        <v>234.99810127868318</v>
      </c>
      <c r="P2484" s="11"/>
      <c r="Q2484" s="11"/>
      <c r="R2484" s="11"/>
      <c r="S2484" s="11"/>
      <c r="T2484" s="11"/>
    </row>
    <row r="2485" spans="1:20" ht="15.75" customHeight="1" x14ac:dyDescent="0.2">
      <c r="A2485" s="317"/>
      <c r="B2485" s="264"/>
      <c r="C2485" s="264"/>
      <c r="D2485" s="264"/>
      <c r="E2485" s="264"/>
      <c r="F2485" s="264"/>
      <c r="G2485" s="264"/>
      <c r="H2485" s="264"/>
      <c r="I2485" s="286">
        <f t="shared" ca="1" si="2331"/>
        <v>6.5361226098059624E-2</v>
      </c>
      <c r="J2485" s="286">
        <f t="shared" ca="1" si="2332"/>
        <v>3.5894388930979564E-2</v>
      </c>
      <c r="K2485" s="264">
        <f t="shared" ref="K2485:M2485" ca="1" si="2522">RAND()</f>
        <v>0.92157035571306656</v>
      </c>
      <c r="L2485" s="264">
        <f t="shared" ca="1" si="2522"/>
        <v>0.6121509009396281</v>
      </c>
      <c r="M2485" s="264">
        <f t="shared" ca="1" si="2522"/>
        <v>0.37456168623739194</v>
      </c>
      <c r="N2485" s="287">
        <f t="shared" ca="1" si="2334"/>
        <v>7324220.0387391541</v>
      </c>
      <c r="O2485" s="288">
        <f ca="1">(N2485-Assumptions!$C$22)/Assumptions!$C$25</f>
        <v>545.59410736859354</v>
      </c>
      <c r="P2485" s="11"/>
      <c r="Q2485" s="11"/>
      <c r="R2485" s="11"/>
      <c r="S2485" s="11"/>
      <c r="T2485" s="11"/>
    </row>
    <row r="2486" spans="1:20" ht="15.75" customHeight="1" x14ac:dyDescent="0.2">
      <c r="A2486" s="289"/>
      <c r="B2486" s="270"/>
      <c r="C2486" s="270"/>
      <c r="D2486" s="270"/>
      <c r="E2486" s="270"/>
      <c r="F2486" s="270"/>
      <c r="G2486" s="270"/>
      <c r="H2486" s="270"/>
      <c r="I2486" s="290">
        <f t="shared" ca="1" si="2331"/>
        <v>7.3922324105835671E-2</v>
      </c>
      <c r="J2486" s="290">
        <f t="shared" ca="1" si="2332"/>
        <v>5.5E-2</v>
      </c>
      <c r="K2486" s="270">
        <f t="shared" ref="K2486:M2486" ca="1" si="2523">RAND()</f>
        <v>0.2149094887088786</v>
      </c>
      <c r="L2486" s="270">
        <f t="shared" ca="1" si="2523"/>
        <v>0.91147603647705777</v>
      </c>
      <c r="M2486" s="270">
        <f t="shared" ca="1" si="2523"/>
        <v>0.80636277974992043</v>
      </c>
      <c r="N2486" s="291">
        <f t="shared" ca="1" si="2334"/>
        <v>5697784.7328203348</v>
      </c>
      <c r="O2486" s="292">
        <f ca="1">(N2486-Assumptions!$C$22)/Assumptions!$C$25</f>
        <v>424.21833827017423</v>
      </c>
      <c r="P2486" s="11"/>
      <c r="Q2486" s="11"/>
      <c r="R2486" s="11"/>
      <c r="S2486" s="11"/>
      <c r="T2486" s="11"/>
    </row>
    <row r="2487" spans="1:20" ht="15.75" customHeight="1" x14ac:dyDescent="0.2">
      <c r="A2487" s="317"/>
      <c r="B2487" s="264"/>
      <c r="C2487" s="264"/>
      <c r="D2487" s="264"/>
      <c r="E2487" s="264"/>
      <c r="F2487" s="264"/>
      <c r="G2487" s="264"/>
      <c r="H2487" s="264"/>
      <c r="I2487" s="286">
        <f t="shared" ca="1" si="2331"/>
        <v>7.0409765303589764E-2</v>
      </c>
      <c r="J2487" s="286">
        <f t="shared" ca="1" si="2332"/>
        <v>3.3616977900970353E-2</v>
      </c>
      <c r="K2487" s="264">
        <f t="shared" ref="K2487:M2487" ca="1" si="2524">RAND()</f>
        <v>0.14229385903770186</v>
      </c>
      <c r="L2487" s="264">
        <f t="shared" ca="1" si="2524"/>
        <v>0.67280199224222981</v>
      </c>
      <c r="M2487" s="264">
        <f t="shared" ca="1" si="2524"/>
        <v>0.68397488318082944</v>
      </c>
      <c r="N2487" s="287">
        <f t="shared" ca="1" si="2334"/>
        <v>1089016.1718146724</v>
      </c>
      <c r="O2487" s="288">
        <f ca="1">(N2487-Assumptions!$C$22)/Assumptions!$C$25</f>
        <v>80.280385956318838</v>
      </c>
      <c r="P2487" s="11"/>
      <c r="Q2487" s="11"/>
      <c r="R2487" s="11"/>
      <c r="S2487" s="11"/>
      <c r="T2487" s="11"/>
    </row>
    <row r="2488" spans="1:20" ht="15.75" customHeight="1" x14ac:dyDescent="0.2">
      <c r="A2488" s="289"/>
      <c r="B2488" s="270"/>
      <c r="C2488" s="270"/>
      <c r="D2488" s="270"/>
      <c r="E2488" s="270"/>
      <c r="F2488" s="270"/>
      <c r="G2488" s="270"/>
      <c r="H2488" s="270"/>
      <c r="I2488" s="290">
        <f t="shared" ca="1" si="2331"/>
        <v>7.1106108335166368E-2</v>
      </c>
      <c r="J2488" s="290">
        <f t="shared" ca="1" si="2332"/>
        <v>4.8826021007054153E-2</v>
      </c>
      <c r="K2488" s="270">
        <f t="shared" ref="K2488:M2488" ca="1" si="2525">RAND()</f>
        <v>0.61842494984893348</v>
      </c>
      <c r="L2488" s="270">
        <f t="shared" ca="1" si="2525"/>
        <v>4.3290658018865558E-2</v>
      </c>
      <c r="M2488" s="270">
        <f t="shared" ca="1" si="2525"/>
        <v>8.800311265428673E-2</v>
      </c>
      <c r="N2488" s="291">
        <f t="shared" ca="1" si="2334"/>
        <v>3563756.6711651403</v>
      </c>
      <c r="O2488" s="292">
        <f ca="1">(N2488-Assumptions!$C$22)/Assumptions!$C$25</f>
        <v>264.96251277351791</v>
      </c>
      <c r="P2488" s="11"/>
      <c r="Q2488" s="11"/>
      <c r="R2488" s="11"/>
      <c r="S2488" s="11"/>
      <c r="T2488" s="11"/>
    </row>
    <row r="2489" spans="1:20" ht="15.75" customHeight="1" x14ac:dyDescent="0.2">
      <c r="A2489" s="317"/>
      <c r="B2489" s="264"/>
      <c r="C2489" s="264"/>
      <c r="D2489" s="264"/>
      <c r="E2489" s="264"/>
      <c r="F2489" s="264"/>
      <c r="G2489" s="264"/>
      <c r="H2489" s="264"/>
      <c r="I2489" s="286">
        <f t="shared" ca="1" si="2331"/>
        <v>7.0726196046478534E-2</v>
      </c>
      <c r="J2489" s="286">
        <f t="shared" ca="1" si="2332"/>
        <v>4.873710841442E-2</v>
      </c>
      <c r="K2489" s="264">
        <f t="shared" ref="K2489:M2489" ca="1" si="2526">RAND()</f>
        <v>0.37940528441191512</v>
      </c>
      <c r="L2489" s="264">
        <f t="shared" ca="1" si="2526"/>
        <v>0.98396423388875132</v>
      </c>
      <c r="M2489" s="264">
        <f t="shared" ca="1" si="2526"/>
        <v>0.54415138970764143</v>
      </c>
      <c r="N2489" s="287">
        <f t="shared" ca="1" si="2334"/>
        <v>5648989.8218359249</v>
      </c>
      <c r="O2489" s="288">
        <f ca="1">(N2489-Assumptions!$C$22)/Assumptions!$C$25</f>
        <v>420.57692700268097</v>
      </c>
      <c r="P2489" s="11"/>
      <c r="Q2489" s="11"/>
      <c r="R2489" s="11"/>
      <c r="S2489" s="11"/>
      <c r="T2489" s="11"/>
    </row>
    <row r="2490" spans="1:20" ht="15.75" customHeight="1" x14ac:dyDescent="0.2">
      <c r="A2490" s="289"/>
      <c r="B2490" s="270"/>
      <c r="C2490" s="270"/>
      <c r="D2490" s="270"/>
      <c r="E2490" s="270"/>
      <c r="F2490" s="270"/>
      <c r="G2490" s="270"/>
      <c r="H2490" s="270"/>
      <c r="I2490" s="290">
        <f t="shared" ca="1" si="2331"/>
        <v>8.4057301282605523E-2</v>
      </c>
      <c r="J2490" s="290">
        <f t="shared" ca="1" si="2332"/>
        <v>2.6811647088953054E-2</v>
      </c>
      <c r="K2490" s="270">
        <f t="shared" ref="K2490:M2490" ca="1" si="2527">RAND()</f>
        <v>0.86212971926677517</v>
      </c>
      <c r="L2490" s="270">
        <f t="shared" ca="1" si="2527"/>
        <v>0.51092117957503436</v>
      </c>
      <c r="M2490" s="270">
        <f t="shared" ca="1" si="2527"/>
        <v>0.4631406259049039</v>
      </c>
      <c r="N2490" s="291">
        <f t="shared" ca="1" si="2334"/>
        <v>3770095.7792761549</v>
      </c>
      <c r="O2490" s="292">
        <f ca="1">(N2490-Assumptions!$C$22)/Assumptions!$C$25</f>
        <v>280.36095367732497</v>
      </c>
      <c r="P2490" s="11"/>
      <c r="Q2490" s="11"/>
      <c r="R2490" s="11"/>
      <c r="S2490" s="11"/>
      <c r="T2490" s="11"/>
    </row>
    <row r="2491" spans="1:20" ht="15.75" customHeight="1" x14ac:dyDescent="0.2">
      <c r="A2491" s="317"/>
      <c r="B2491" s="264"/>
      <c r="C2491" s="264"/>
      <c r="D2491" s="264"/>
      <c r="E2491" s="264"/>
      <c r="F2491" s="264"/>
      <c r="G2491" s="264"/>
      <c r="H2491" s="264"/>
      <c r="I2491" s="286">
        <f t="shared" ca="1" si="2331"/>
        <v>0.10507275043694672</v>
      </c>
      <c r="J2491" s="286">
        <f t="shared" ca="1" si="2332"/>
        <v>4.8145433285569569E-2</v>
      </c>
      <c r="K2491" s="264">
        <f t="shared" ref="K2491:M2491" ca="1" si="2528">RAND()</f>
        <v>0.16914476020732783</v>
      </c>
      <c r="L2491" s="264">
        <f t="shared" ca="1" si="2528"/>
        <v>0.8162848725302948</v>
      </c>
      <c r="M2491" s="264">
        <f t="shared" ca="1" si="2528"/>
        <v>0.92921313637658731</v>
      </c>
      <c r="N2491" s="287">
        <f t="shared" ca="1" si="2334"/>
        <v>1268095.8261831752</v>
      </c>
      <c r="O2491" s="288">
        <f ca="1">(N2491-Assumptions!$C$22)/Assumptions!$C$25</f>
        <v>93.644539267401129</v>
      </c>
      <c r="P2491" s="11"/>
      <c r="Q2491" s="11"/>
      <c r="R2491" s="11"/>
      <c r="S2491" s="11"/>
      <c r="T2491" s="11"/>
    </row>
    <row r="2492" spans="1:20" ht="15.75" customHeight="1" x14ac:dyDescent="0.2">
      <c r="A2492" s="289"/>
      <c r="B2492" s="270"/>
      <c r="C2492" s="270"/>
      <c r="D2492" s="270"/>
      <c r="E2492" s="270"/>
      <c r="F2492" s="270"/>
      <c r="G2492" s="270"/>
      <c r="H2492" s="270"/>
      <c r="I2492" s="290">
        <f t="shared" ca="1" si="2331"/>
        <v>9.2303375654177899E-2</v>
      </c>
      <c r="J2492" s="290">
        <f t="shared" ca="1" si="2332"/>
        <v>2.7722882952244517E-2</v>
      </c>
      <c r="K2492" s="270">
        <f t="shared" ref="K2492:M2492" ca="1" si="2529">RAND()</f>
        <v>0.73046184566295069</v>
      </c>
      <c r="L2492" s="270">
        <f t="shared" ca="1" si="2529"/>
        <v>0.34884000082909217</v>
      </c>
      <c r="M2492" s="270">
        <f t="shared" ca="1" si="2529"/>
        <v>0.52200593355290958</v>
      </c>
      <c r="N2492" s="291">
        <f t="shared" ca="1" si="2334"/>
        <v>1728396.0652396376</v>
      </c>
      <c r="O2492" s="292">
        <f ca="1">(N2492-Assumptions!$C$22)/Assumptions!$C$25</f>
        <v>127.99530337609237</v>
      </c>
      <c r="P2492" s="11"/>
      <c r="Q2492" s="11"/>
      <c r="R2492" s="11"/>
      <c r="S2492" s="11"/>
      <c r="T2492" s="11"/>
    </row>
    <row r="2493" spans="1:20" ht="15.75" customHeight="1" x14ac:dyDescent="0.2">
      <c r="A2493" s="317"/>
      <c r="B2493" s="264"/>
      <c r="C2493" s="264"/>
      <c r="D2493" s="264"/>
      <c r="E2493" s="264"/>
      <c r="F2493" s="264"/>
      <c r="G2493" s="264"/>
      <c r="H2493" s="264"/>
      <c r="I2493" s="286">
        <f t="shared" ca="1" si="2331"/>
        <v>0.06</v>
      </c>
      <c r="J2493" s="286">
        <f t="shared" ca="1" si="2332"/>
        <v>2.6107185329978404E-2</v>
      </c>
      <c r="K2493" s="264">
        <f t="shared" ref="K2493:M2493" ca="1" si="2530">RAND()</f>
        <v>0.53628431533436172</v>
      </c>
      <c r="L2493" s="264">
        <f t="shared" ca="1" si="2530"/>
        <v>0.65530722044458989</v>
      </c>
      <c r="M2493" s="264">
        <f t="shared" ca="1" si="2530"/>
        <v>0.10383410937013282</v>
      </c>
      <c r="N2493" s="287">
        <f t="shared" ca="1" si="2334"/>
        <v>3293343.1632630965</v>
      </c>
      <c r="O2493" s="288">
        <f ca="1">(N2493-Assumptions!$C$22)/Assumptions!$C$25</f>
        <v>244.78240024351467</v>
      </c>
      <c r="P2493" s="11"/>
      <c r="Q2493" s="11"/>
      <c r="R2493" s="11"/>
      <c r="S2493" s="11"/>
      <c r="T2493" s="11"/>
    </row>
    <row r="2494" spans="1:20" ht="15.75" customHeight="1" x14ac:dyDescent="0.2">
      <c r="A2494" s="289"/>
      <c r="B2494" s="270"/>
      <c r="C2494" s="270"/>
      <c r="D2494" s="270"/>
      <c r="E2494" s="270"/>
      <c r="F2494" s="270"/>
      <c r="G2494" s="270"/>
      <c r="H2494" s="270"/>
      <c r="I2494" s="290">
        <f t="shared" ca="1" si="2331"/>
        <v>0.11698473250848843</v>
      </c>
      <c r="J2494" s="290">
        <f t="shared" ca="1" si="2332"/>
        <v>4.9156981696007004E-2</v>
      </c>
      <c r="K2494" s="270">
        <f t="shared" ref="K2494:M2494" ca="1" si="2531">RAND()</f>
        <v>0.30974647376424824</v>
      </c>
      <c r="L2494" s="270">
        <f t="shared" ca="1" si="2531"/>
        <v>0.34685302283960928</v>
      </c>
      <c r="M2494" s="270">
        <f t="shared" ca="1" si="2531"/>
        <v>0.46468121817262587</v>
      </c>
      <c r="N2494" s="291">
        <f t="shared" ca="1" si="2334"/>
        <v>1645648.9879171809</v>
      </c>
      <c r="O2494" s="292">
        <f ca="1">(N2494-Assumptions!$C$22)/Assumptions!$C$25</f>
        <v>121.82014835202843</v>
      </c>
      <c r="P2494" s="11"/>
      <c r="Q2494" s="11"/>
      <c r="R2494" s="11"/>
      <c r="S2494" s="11"/>
      <c r="T2494" s="11"/>
    </row>
    <row r="2495" spans="1:20" ht="15.75" customHeight="1" x14ac:dyDescent="0.2">
      <c r="A2495" s="317"/>
      <c r="B2495" s="264"/>
      <c r="C2495" s="264"/>
      <c r="D2495" s="264"/>
      <c r="E2495" s="264"/>
      <c r="F2495" s="264"/>
      <c r="G2495" s="264"/>
      <c r="H2495" s="264"/>
      <c r="I2495" s="286">
        <f t="shared" ca="1" si="2331"/>
        <v>0.10066749401892747</v>
      </c>
      <c r="J2495" s="286">
        <f t="shared" ca="1" si="2332"/>
        <v>3.9035501190487112E-2</v>
      </c>
      <c r="K2495" s="264">
        <f t="shared" ref="K2495:M2495" ca="1" si="2532">RAND()</f>
        <v>0.61874868999074861</v>
      </c>
      <c r="L2495" s="264">
        <f t="shared" ca="1" si="2532"/>
        <v>0.2998675004435003</v>
      </c>
      <c r="M2495" s="264">
        <f t="shared" ca="1" si="2532"/>
        <v>0.43726848381099614</v>
      </c>
      <c r="N2495" s="287">
        <f t="shared" ca="1" si="2334"/>
        <v>1445579.035990797</v>
      </c>
      <c r="O2495" s="288">
        <f ca="1">(N2495-Assumptions!$C$22)/Assumptions!$C$25</f>
        <v>106.88955492468634</v>
      </c>
      <c r="P2495" s="11"/>
      <c r="Q2495" s="11"/>
      <c r="R2495" s="11"/>
      <c r="S2495" s="11"/>
      <c r="T2495" s="11"/>
    </row>
    <row r="2496" spans="1:20" ht="15.75" customHeight="1" x14ac:dyDescent="0.2">
      <c r="A2496" s="289"/>
      <c r="B2496" s="270"/>
      <c r="C2496" s="270"/>
      <c r="D2496" s="270"/>
      <c r="E2496" s="270"/>
      <c r="F2496" s="270"/>
      <c r="G2496" s="270"/>
      <c r="H2496" s="270"/>
      <c r="I2496" s="290">
        <f t="shared" ca="1" si="2331"/>
        <v>9.4366424870026486E-2</v>
      </c>
      <c r="J2496" s="290">
        <f t="shared" ca="1" si="2332"/>
        <v>3.579649296046946E-2</v>
      </c>
      <c r="K2496" s="270">
        <f t="shared" ref="K2496:M2496" ca="1" si="2533">RAND()</f>
        <v>0.56473767014885068</v>
      </c>
      <c r="L2496" s="270">
        <f t="shared" ca="1" si="2533"/>
        <v>0.57837932537474124</v>
      </c>
      <c r="M2496" s="270">
        <f t="shared" ca="1" si="2533"/>
        <v>0.38114194911365518</v>
      </c>
      <c r="N2496" s="291">
        <f t="shared" ca="1" si="2334"/>
        <v>1905767.4447978199</v>
      </c>
      <c r="O2496" s="292">
        <f ca="1">(N2496-Assumptions!$C$22)/Assumptions!$C$25</f>
        <v>141.23197349237464</v>
      </c>
      <c r="P2496" s="11"/>
      <c r="Q2496" s="11"/>
      <c r="R2496" s="11"/>
      <c r="S2496" s="11"/>
      <c r="T2496" s="11"/>
    </row>
    <row r="2497" spans="1:20" ht="15.75" customHeight="1" x14ac:dyDescent="0.2">
      <c r="A2497" s="317"/>
      <c r="B2497" s="264"/>
      <c r="C2497" s="264"/>
      <c r="D2497" s="264"/>
      <c r="E2497" s="264"/>
      <c r="F2497" s="264"/>
      <c r="G2497" s="264"/>
      <c r="H2497" s="264"/>
      <c r="I2497" s="286">
        <f t="shared" ca="1" si="2331"/>
        <v>0.10720195485743877</v>
      </c>
      <c r="J2497" s="286">
        <f t="shared" ca="1" si="2332"/>
        <v>4.9113537085589305E-2</v>
      </c>
      <c r="K2497" s="264">
        <f t="shared" ref="K2497:M2497" ca="1" si="2534">RAND()</f>
        <v>0.55732527126027787</v>
      </c>
      <c r="L2497" s="264">
        <f t="shared" ca="1" si="2534"/>
        <v>0.99796449419545341</v>
      </c>
      <c r="M2497" s="264">
        <f t="shared" ca="1" si="2534"/>
        <v>0.4259657163545495</v>
      </c>
      <c r="N2497" s="287">
        <f t="shared" ca="1" si="2334"/>
        <v>2431203.1720433226</v>
      </c>
      <c r="O2497" s="288">
        <f ca="1">(N2497-Assumptions!$C$22)/Assumptions!$C$25</f>
        <v>180.44359492860616</v>
      </c>
      <c r="P2497" s="11"/>
      <c r="Q2497" s="11"/>
      <c r="R2497" s="11"/>
      <c r="S2497" s="11"/>
      <c r="T2497" s="11"/>
    </row>
    <row r="2498" spans="1:20" ht="15.75" customHeight="1" x14ac:dyDescent="0.2">
      <c r="A2498" s="289"/>
      <c r="B2498" s="270"/>
      <c r="C2498" s="270"/>
      <c r="D2498" s="270"/>
      <c r="E2498" s="270"/>
      <c r="F2498" s="270"/>
      <c r="G2498" s="270"/>
      <c r="H2498" s="270"/>
      <c r="I2498" s="290">
        <f t="shared" ca="1" si="2331"/>
        <v>9.0106799453324393E-2</v>
      </c>
      <c r="J2498" s="290">
        <f t="shared" ca="1" si="2332"/>
        <v>5.1904265719680487E-2</v>
      </c>
      <c r="K2498" s="270">
        <f t="shared" ref="K2498:M2498" ca="1" si="2535">RAND()</f>
        <v>0.59071443985325311</v>
      </c>
      <c r="L2498" s="270">
        <f t="shared" ca="1" si="2535"/>
        <v>7.3175226136020233E-2</v>
      </c>
      <c r="M2498" s="270">
        <f t="shared" ca="1" si="2535"/>
        <v>0.2973093485850149</v>
      </c>
      <c r="N2498" s="291">
        <f t="shared" ca="1" si="2334"/>
        <v>2332146.7994848201</v>
      </c>
      <c r="O2498" s="292">
        <f ca="1">(N2498-Assumptions!$C$22)/Assumptions!$C$25</f>
        <v>173.05132831976269</v>
      </c>
      <c r="P2498" s="11"/>
      <c r="Q2498" s="11"/>
      <c r="R2498" s="11"/>
      <c r="S2498" s="11"/>
      <c r="T2498" s="11"/>
    </row>
    <row r="2499" spans="1:20" ht="15.75" customHeight="1" x14ac:dyDescent="0.2">
      <c r="A2499" s="317"/>
      <c r="B2499" s="264"/>
      <c r="C2499" s="264"/>
      <c r="D2499" s="264"/>
      <c r="E2499" s="264"/>
      <c r="F2499" s="264"/>
      <c r="G2499" s="264"/>
      <c r="H2499" s="264"/>
      <c r="I2499" s="286">
        <f t="shared" ca="1" si="2331"/>
        <v>8.7302237496264215E-2</v>
      </c>
      <c r="J2499" s="286">
        <f t="shared" ca="1" si="2332"/>
        <v>5.0398859262599995E-2</v>
      </c>
      <c r="K2499" s="264">
        <f t="shared" ref="K2499:M2499" ca="1" si="2536">RAND()</f>
        <v>0.26716631319352324</v>
      </c>
      <c r="L2499" s="264">
        <f t="shared" ca="1" si="2536"/>
        <v>9.534848223084369E-2</v>
      </c>
      <c r="M2499" s="264">
        <f t="shared" ca="1" si="2536"/>
        <v>0.19458155799933563</v>
      </c>
      <c r="N2499" s="287">
        <f t="shared" ca="1" si="2334"/>
        <v>2414248.2624491737</v>
      </c>
      <c r="O2499" s="288">
        <f ca="1">(N2499-Assumptions!$C$22)/Assumptions!$C$25</f>
        <v>179.17830316784878</v>
      </c>
      <c r="P2499" s="11"/>
      <c r="Q2499" s="11"/>
      <c r="R2499" s="11"/>
      <c r="S2499" s="11"/>
      <c r="T2499" s="11"/>
    </row>
    <row r="2500" spans="1:20" ht="15.75" customHeight="1" x14ac:dyDescent="0.2">
      <c r="A2500" s="289"/>
      <c r="B2500" s="270"/>
      <c r="C2500" s="270"/>
      <c r="D2500" s="270"/>
      <c r="E2500" s="270"/>
      <c r="F2500" s="270"/>
      <c r="G2500" s="270"/>
      <c r="H2500" s="270"/>
      <c r="I2500" s="290">
        <f t="shared" ca="1" si="2331"/>
        <v>7.7013673028983584E-2</v>
      </c>
      <c r="J2500" s="290">
        <f t="shared" ca="1" si="2332"/>
        <v>4.2459114659326315E-2</v>
      </c>
      <c r="K2500" s="270">
        <f t="shared" ref="K2500:M2500" ca="1" si="2537">RAND()</f>
        <v>0.76539776153409422</v>
      </c>
      <c r="L2500" s="270">
        <f t="shared" ca="1" si="2537"/>
        <v>0.33608322891489983</v>
      </c>
      <c r="M2500" s="270">
        <f t="shared" ca="1" si="2537"/>
        <v>0.27840046430149856</v>
      </c>
      <c r="N2500" s="291">
        <f t="shared" ca="1" si="2334"/>
        <v>3230273.3631599275</v>
      </c>
      <c r="O2500" s="292">
        <f ca="1">(N2500-Assumptions!$C$22)/Assumptions!$C$25</f>
        <v>240.07569874327817</v>
      </c>
      <c r="P2500" s="11"/>
      <c r="Q2500" s="11"/>
      <c r="R2500" s="11"/>
      <c r="S2500" s="11"/>
      <c r="T2500" s="11"/>
    </row>
    <row r="2501" spans="1:20" ht="15.75" customHeight="1" x14ac:dyDescent="0.2">
      <c r="A2501" s="317"/>
      <c r="B2501" s="264"/>
      <c r="C2501" s="264"/>
      <c r="D2501" s="264"/>
      <c r="E2501" s="264"/>
      <c r="F2501" s="264"/>
      <c r="G2501" s="264"/>
      <c r="H2501" s="264"/>
      <c r="I2501" s="286">
        <f t="shared" ca="1" si="2331"/>
        <v>8.6024985560838027E-2</v>
      </c>
      <c r="J2501" s="286">
        <f t="shared" ca="1" si="2332"/>
        <v>3.8047168505242535E-2</v>
      </c>
      <c r="K2501" s="264">
        <f t="shared" ref="K2501:M2501" ca="1" si="2538">RAND()</f>
        <v>0.74534280721452129</v>
      </c>
      <c r="L2501" s="264">
        <f t="shared" ca="1" si="2538"/>
        <v>0.13325627504290316</v>
      </c>
      <c r="M2501" s="264">
        <f t="shared" ca="1" si="2538"/>
        <v>0.67896230716137695</v>
      </c>
      <c r="N2501" s="287">
        <f t="shared" ca="1" si="2334"/>
        <v>1882407.2268458023</v>
      </c>
      <c r="O2501" s="288">
        <f ca="1">(N2501-Assumptions!$C$22)/Assumptions!$C$25</f>
        <v>139.48867364520913</v>
      </c>
      <c r="P2501" s="11"/>
      <c r="Q2501" s="11"/>
      <c r="R2501" s="11"/>
      <c r="S2501" s="11"/>
      <c r="T2501" s="11"/>
    </row>
    <row r="2502" spans="1:20" ht="15.75" customHeight="1" x14ac:dyDescent="0.2">
      <c r="A2502" s="289"/>
      <c r="B2502" s="270"/>
      <c r="C2502" s="270"/>
      <c r="D2502" s="270"/>
      <c r="E2502" s="270"/>
      <c r="F2502" s="270"/>
      <c r="G2502" s="270"/>
      <c r="H2502" s="270"/>
      <c r="I2502" s="290">
        <f t="shared" ca="1" si="2331"/>
        <v>0.06</v>
      </c>
      <c r="J2502" s="290">
        <f t="shared" ca="1" si="2332"/>
        <v>4.0175629357030569E-2</v>
      </c>
      <c r="K2502" s="270">
        <f t="shared" ref="K2502:M2502" ca="1" si="2539">RAND()</f>
        <v>0.6625333515541959</v>
      </c>
      <c r="L2502" s="270">
        <f t="shared" ca="1" si="2539"/>
        <v>9.8212999930611833E-2</v>
      </c>
      <c r="M2502" s="270">
        <f t="shared" ca="1" si="2539"/>
        <v>0.25359503318837018</v>
      </c>
      <c r="N2502" s="291">
        <f t="shared" ca="1" si="2334"/>
        <v>3563756.6711651403</v>
      </c>
      <c r="O2502" s="292">
        <f ca="1">(N2502-Assumptions!$C$22)/Assumptions!$C$25</f>
        <v>264.96251277351791</v>
      </c>
      <c r="P2502" s="11"/>
      <c r="Q2502" s="11"/>
      <c r="R2502" s="11"/>
      <c r="S2502" s="11"/>
      <c r="T2502" s="11"/>
    </row>
    <row r="2503" spans="1:20" ht="15.75" customHeight="1" x14ac:dyDescent="0.2">
      <c r="A2503" s="317"/>
      <c r="B2503" s="264"/>
      <c r="C2503" s="264"/>
      <c r="D2503" s="264"/>
      <c r="E2503" s="264"/>
      <c r="F2503" s="264"/>
      <c r="G2503" s="264"/>
      <c r="H2503" s="264"/>
      <c r="I2503" s="286">
        <f t="shared" ca="1" si="2331"/>
        <v>0.10152207576820793</v>
      </c>
      <c r="J2503" s="286">
        <f t="shared" ca="1" si="2332"/>
        <v>3.5439006449790825E-2</v>
      </c>
      <c r="K2503" s="264">
        <f t="shared" ref="K2503:M2503" ca="1" si="2540">RAND()</f>
        <v>0.8039826831803436</v>
      </c>
      <c r="L2503" s="264">
        <f t="shared" ca="1" si="2540"/>
        <v>0.2844964786206341</v>
      </c>
      <c r="M2503" s="264">
        <f t="shared" ca="1" si="2540"/>
        <v>0.31208528871298835</v>
      </c>
      <c r="N2503" s="287">
        <f t="shared" ca="1" si="2334"/>
        <v>2925028.2796018766</v>
      </c>
      <c r="O2503" s="288">
        <f ca="1">(N2503-Assumptions!$C$22)/Assumptions!$C$25</f>
        <v>217.29621489566244</v>
      </c>
      <c r="P2503" s="11"/>
      <c r="Q2503" s="11"/>
      <c r="R2503" s="11"/>
      <c r="S2503" s="11"/>
      <c r="T2503" s="11"/>
    </row>
    <row r="2504" spans="1:20" ht="15.75" customHeight="1" x14ac:dyDescent="0.2">
      <c r="A2504" s="289"/>
      <c r="B2504" s="270"/>
      <c r="C2504" s="270"/>
      <c r="D2504" s="270"/>
      <c r="E2504" s="270"/>
      <c r="F2504" s="270"/>
      <c r="G2504" s="270"/>
      <c r="H2504" s="270"/>
      <c r="I2504" s="290">
        <f t="shared" ca="1" si="2331"/>
        <v>9.0039487095378873E-2</v>
      </c>
      <c r="J2504" s="290">
        <f t="shared" ca="1" si="2332"/>
        <v>3.6141551214116122E-2</v>
      </c>
      <c r="K2504" s="270">
        <f t="shared" ref="K2504:M2504" ca="1" si="2541">RAND()</f>
        <v>0.13734119721313442</v>
      </c>
      <c r="L2504" s="270">
        <f t="shared" ca="1" si="2541"/>
        <v>0.23857683793136653</v>
      </c>
      <c r="M2504" s="270">
        <f t="shared" ca="1" si="2541"/>
        <v>0.59884817846070015</v>
      </c>
      <c r="N2504" s="291">
        <f t="shared" ca="1" si="2334"/>
        <v>302818.92521463241</v>
      </c>
      <c r="O2504" s="292">
        <f ca="1">(N2504-Assumptions!$C$22)/Assumptions!$C$25</f>
        <v>21.608949642883015</v>
      </c>
      <c r="P2504" s="11"/>
      <c r="Q2504" s="11"/>
      <c r="R2504" s="11"/>
      <c r="S2504" s="11"/>
      <c r="T2504" s="11"/>
    </row>
    <row r="2505" spans="1:20" ht="15.75" customHeight="1" x14ac:dyDescent="0.2">
      <c r="A2505" s="317"/>
      <c r="B2505" s="264"/>
      <c r="C2505" s="264"/>
      <c r="D2505" s="264"/>
      <c r="E2505" s="264"/>
      <c r="F2505" s="264"/>
      <c r="G2505" s="264"/>
      <c r="H2505" s="264"/>
      <c r="I2505" s="286">
        <f t="shared" ca="1" si="2331"/>
        <v>0.1016029541917189</v>
      </c>
      <c r="J2505" s="286">
        <f t="shared" ca="1" si="2332"/>
        <v>2.0200888679650923E-2</v>
      </c>
      <c r="K2505" s="264">
        <f t="shared" ref="K2505:M2505" ca="1" si="2542">RAND()</f>
        <v>8.8381233925117986E-2</v>
      </c>
      <c r="L2505" s="264">
        <f t="shared" ca="1" si="2542"/>
        <v>0.44752145193879356</v>
      </c>
      <c r="M2505" s="264">
        <f t="shared" ca="1" si="2542"/>
        <v>0.51694062504302563</v>
      </c>
      <c r="N2505" s="287">
        <f t="shared" ca="1" si="2334"/>
        <v>477236.87929297279</v>
      </c>
      <c r="O2505" s="288">
        <f ca="1">(N2505-Assumptions!$C$22)/Assumptions!$C$25</f>
        <v>34.625214872609909</v>
      </c>
      <c r="P2505" s="11"/>
      <c r="Q2505" s="11"/>
      <c r="R2505" s="11"/>
      <c r="S2505" s="11"/>
      <c r="T2505" s="11"/>
    </row>
    <row r="2506" spans="1:20" ht="15.75" customHeight="1" x14ac:dyDescent="0.2">
      <c r="A2506" s="289"/>
      <c r="B2506" s="270"/>
      <c r="C2506" s="270"/>
      <c r="D2506" s="270"/>
      <c r="E2506" s="270"/>
      <c r="F2506" s="270"/>
      <c r="G2506" s="270"/>
      <c r="H2506" s="270"/>
      <c r="I2506" s="290">
        <f t="shared" ca="1" si="2331"/>
        <v>0.06</v>
      </c>
      <c r="J2506" s="290">
        <f t="shared" ca="1" si="2332"/>
        <v>2.7479004904064113E-2</v>
      </c>
      <c r="K2506" s="270">
        <f t="shared" ref="K2506:M2506" ca="1" si="2543">RAND()</f>
        <v>0.5138878060152231</v>
      </c>
      <c r="L2506" s="270">
        <f t="shared" ca="1" si="2543"/>
        <v>0.30549575273439644</v>
      </c>
      <c r="M2506" s="270">
        <f t="shared" ca="1" si="2543"/>
        <v>0.83811601575175076</v>
      </c>
      <c r="N2506" s="291">
        <f t="shared" ca="1" si="2334"/>
        <v>3469775.1996515822</v>
      </c>
      <c r="O2506" s="292">
        <f ca="1">(N2506-Assumptions!$C$22)/Assumptions!$C$25</f>
        <v>257.94897012325242</v>
      </c>
      <c r="P2506" s="11"/>
      <c r="Q2506" s="11"/>
      <c r="R2506" s="11"/>
      <c r="S2506" s="11"/>
      <c r="T2506" s="11"/>
    </row>
    <row r="2507" spans="1:20" ht="15.75" customHeight="1" x14ac:dyDescent="0.2">
      <c r="A2507" s="317"/>
      <c r="B2507" s="264"/>
      <c r="C2507" s="264"/>
      <c r="D2507" s="264"/>
      <c r="E2507" s="264"/>
      <c r="F2507" s="264"/>
      <c r="G2507" s="264"/>
      <c r="H2507" s="264"/>
      <c r="I2507" s="286">
        <f t="shared" ca="1" si="2331"/>
        <v>8.6759597388779988E-2</v>
      </c>
      <c r="J2507" s="286">
        <f t="shared" ca="1" si="2332"/>
        <v>2.5390691454164026E-2</v>
      </c>
      <c r="K2507" s="264">
        <f t="shared" ref="K2507:M2507" ca="1" si="2544">RAND()</f>
        <v>0.67159080898576728</v>
      </c>
      <c r="L2507" s="264">
        <f t="shared" ca="1" si="2544"/>
        <v>0.52570617227214378</v>
      </c>
      <c r="M2507" s="264">
        <f t="shared" ca="1" si="2544"/>
        <v>0.14916077441432241</v>
      </c>
      <c r="N2507" s="287">
        <f t="shared" ca="1" si="2334"/>
        <v>1818847.3100071619</v>
      </c>
      <c r="O2507" s="288">
        <f ca="1">(N2507-Assumptions!$C$22)/Assumptions!$C$25</f>
        <v>134.74539626919119</v>
      </c>
      <c r="P2507" s="11"/>
      <c r="Q2507" s="11"/>
      <c r="R2507" s="11"/>
      <c r="S2507" s="11"/>
      <c r="T2507" s="11"/>
    </row>
    <row r="2508" spans="1:20" ht="15.75" customHeight="1" x14ac:dyDescent="0.2">
      <c r="A2508" s="289"/>
      <c r="B2508" s="270"/>
      <c r="C2508" s="270"/>
      <c r="D2508" s="270"/>
      <c r="E2508" s="270"/>
      <c r="F2508" s="270"/>
      <c r="G2508" s="270"/>
      <c r="H2508" s="270"/>
      <c r="I2508" s="290">
        <f t="shared" ca="1" si="2331"/>
        <v>0.06</v>
      </c>
      <c r="J2508" s="290">
        <f t="shared" ca="1" si="2332"/>
        <v>3.4542428214511388E-2</v>
      </c>
      <c r="K2508" s="270">
        <f t="shared" ref="K2508:M2508" ca="1" si="2545">RAND()</f>
        <v>0.8206507882752283</v>
      </c>
      <c r="L2508" s="270">
        <f t="shared" ca="1" si="2545"/>
        <v>0.47166540342568419</v>
      </c>
      <c r="M2508" s="270">
        <f t="shared" ca="1" si="2545"/>
        <v>0.91485326364061181</v>
      </c>
      <c r="N2508" s="291">
        <f t="shared" ca="1" si="2334"/>
        <v>8624496.8923702054</v>
      </c>
      <c r="O2508" s="292">
        <f ca="1">(N2508-Assumptions!$C$22)/Assumptions!$C$25</f>
        <v>642.62969346046305</v>
      </c>
      <c r="P2508" s="11"/>
      <c r="Q2508" s="11"/>
      <c r="R2508" s="11"/>
      <c r="S2508" s="11"/>
      <c r="T2508" s="11"/>
    </row>
    <row r="2509" spans="1:20" ht="15.75" customHeight="1" x14ac:dyDescent="0.2">
      <c r="A2509" s="317"/>
      <c r="B2509" s="264"/>
      <c r="C2509" s="264"/>
      <c r="D2509" s="264"/>
      <c r="E2509" s="264"/>
      <c r="F2509" s="264"/>
      <c r="G2509" s="264"/>
      <c r="H2509" s="264"/>
      <c r="I2509" s="286">
        <f t="shared" ca="1" si="2331"/>
        <v>7.3346354428607749E-2</v>
      </c>
      <c r="J2509" s="286">
        <f t="shared" ca="1" si="2332"/>
        <v>4.0230978159591778E-2</v>
      </c>
      <c r="K2509" s="264">
        <f t="shared" ref="K2509:M2509" ca="1" si="2546">RAND()</f>
        <v>0.82846197795091747</v>
      </c>
      <c r="L2509" s="264">
        <f t="shared" ca="1" si="2546"/>
        <v>0.43674337140049957</v>
      </c>
      <c r="M2509" s="264">
        <f t="shared" ca="1" si="2546"/>
        <v>0.82344729355516955</v>
      </c>
      <c r="N2509" s="287">
        <f t="shared" ca="1" si="2334"/>
        <v>6554099.5297424439</v>
      </c>
      <c r="O2509" s="288">
        <f ca="1">(N2509-Assumptions!$C$22)/Assumptions!$C$25</f>
        <v>488.1224275927197</v>
      </c>
      <c r="P2509" s="11"/>
      <c r="Q2509" s="11"/>
      <c r="R2509" s="11"/>
      <c r="S2509" s="11"/>
      <c r="T2509" s="11"/>
    </row>
    <row r="2510" spans="1:20" ht="15.75" customHeight="1" x14ac:dyDescent="0.2">
      <c r="A2510" s="289"/>
      <c r="B2510" s="270"/>
      <c r="C2510" s="270"/>
      <c r="D2510" s="270"/>
      <c r="E2510" s="270"/>
      <c r="F2510" s="270"/>
      <c r="G2510" s="270"/>
      <c r="H2510" s="270"/>
      <c r="I2510" s="290">
        <f t="shared" ca="1" si="2331"/>
        <v>0.11338770596511913</v>
      </c>
      <c r="J2510" s="290">
        <f t="shared" ca="1" si="2332"/>
        <v>4.0530819790756192E-2</v>
      </c>
      <c r="K2510" s="270">
        <f t="shared" ref="K2510:M2510" ca="1" si="2547">RAND()</f>
        <v>9.4926409258155875E-2</v>
      </c>
      <c r="L2510" s="270">
        <f t="shared" ca="1" si="2547"/>
        <v>0.13126839320801598</v>
      </c>
      <c r="M2510" s="270">
        <f t="shared" ca="1" si="2547"/>
        <v>5.8914683219867592E-2</v>
      </c>
      <c r="N2510" s="291">
        <f t="shared" ca="1" si="2334"/>
        <v>224018.83846354039</v>
      </c>
      <c r="O2510" s="292">
        <f ca="1">(N2510-Assumptions!$C$22)/Assumptions!$C$25</f>
        <v>15.728346153995552</v>
      </c>
      <c r="P2510" s="11"/>
      <c r="Q2510" s="11"/>
      <c r="R2510" s="11"/>
      <c r="S2510" s="11"/>
      <c r="T2510" s="11"/>
    </row>
    <row r="2511" spans="1:20" ht="15.75" customHeight="1" x14ac:dyDescent="0.2">
      <c r="A2511" s="317"/>
      <c r="B2511" s="264"/>
      <c r="C2511" s="264"/>
      <c r="D2511" s="264"/>
      <c r="E2511" s="264"/>
      <c r="F2511" s="264"/>
      <c r="G2511" s="264"/>
      <c r="H2511" s="264"/>
      <c r="I2511" s="286">
        <f t="shared" ca="1" si="2331"/>
        <v>7.7345255134647212E-2</v>
      </c>
      <c r="J2511" s="286">
        <f t="shared" ca="1" si="2332"/>
        <v>4.5058880006164315E-2</v>
      </c>
      <c r="K2511" s="264">
        <f t="shared" ref="K2511:M2511" ca="1" si="2548">RAND()</f>
        <v>0.92009413845797505</v>
      </c>
      <c r="L2511" s="264">
        <f t="shared" ca="1" si="2548"/>
        <v>0.97817004309177968</v>
      </c>
      <c r="M2511" s="264">
        <f t="shared" ca="1" si="2548"/>
        <v>0.49225109082393192</v>
      </c>
      <c r="N2511" s="287">
        <f t="shared" ca="1" si="2334"/>
        <v>7601524.6167885037</v>
      </c>
      <c r="O2511" s="288">
        <f ca="1">(N2511-Assumptions!$C$22)/Assumptions!$C$25</f>
        <v>566.28847886481367</v>
      </c>
      <c r="P2511" s="11"/>
      <c r="Q2511" s="11"/>
      <c r="R2511" s="11"/>
      <c r="S2511" s="11"/>
      <c r="T2511" s="11"/>
    </row>
    <row r="2512" spans="1:20" ht="15.75" customHeight="1" x14ac:dyDescent="0.2">
      <c r="A2512" s="289"/>
      <c r="B2512" s="270"/>
      <c r="C2512" s="270"/>
      <c r="D2512" s="270"/>
      <c r="E2512" s="270"/>
      <c r="F2512" s="270"/>
      <c r="G2512" s="270"/>
      <c r="H2512" s="270"/>
      <c r="I2512" s="290">
        <f t="shared" ca="1" si="2331"/>
        <v>9.3272104997447147E-2</v>
      </c>
      <c r="J2512" s="290">
        <f t="shared" ca="1" si="2332"/>
        <v>5.317546784633144E-2</v>
      </c>
      <c r="K2512" s="270">
        <f t="shared" ref="K2512:M2512" ca="1" si="2549">RAND()</f>
        <v>0.46932600948495284</v>
      </c>
      <c r="L2512" s="270">
        <f t="shared" ca="1" si="2549"/>
        <v>0.28236983402721239</v>
      </c>
      <c r="M2512" s="270">
        <f t="shared" ca="1" si="2549"/>
        <v>0.44685179925652074</v>
      </c>
      <c r="N2512" s="291">
        <f t="shared" ca="1" si="2334"/>
        <v>2221979.7745968685</v>
      </c>
      <c r="O2512" s="292">
        <f ca="1">(N2512-Assumptions!$C$22)/Assumptions!$C$25</f>
        <v>164.82990855200512</v>
      </c>
      <c r="P2512" s="11"/>
      <c r="Q2512" s="11"/>
      <c r="R2512" s="11"/>
      <c r="S2512" s="11"/>
      <c r="T2512" s="11"/>
    </row>
    <row r="2513" spans="1:20" ht="15.75" customHeight="1" x14ac:dyDescent="0.2">
      <c r="A2513" s="317"/>
      <c r="B2513" s="264"/>
      <c r="C2513" s="264"/>
      <c r="D2513" s="264"/>
      <c r="E2513" s="264"/>
      <c r="F2513" s="264"/>
      <c r="G2513" s="264"/>
      <c r="H2513" s="264"/>
      <c r="I2513" s="286">
        <f t="shared" ca="1" si="2331"/>
        <v>0.11274339903560743</v>
      </c>
      <c r="J2513" s="286">
        <f t="shared" ca="1" si="2332"/>
        <v>4.1700494283518887E-2</v>
      </c>
      <c r="K2513" s="264">
        <f t="shared" ref="K2513:M2513" ca="1" si="2550">RAND()</f>
        <v>0.37417399255814787</v>
      </c>
      <c r="L2513" s="264">
        <f t="shared" ca="1" si="2550"/>
        <v>0.7307023373723488</v>
      </c>
      <c r="M2513" s="264">
        <f t="shared" ca="1" si="2550"/>
        <v>0.89670752228086392</v>
      </c>
      <c r="N2513" s="287">
        <f t="shared" ca="1" si="2334"/>
        <v>1588343.5882251381</v>
      </c>
      <c r="O2513" s="288">
        <f ca="1">(N2513-Assumptions!$C$22)/Assumptions!$C$25</f>
        <v>117.5436259869506</v>
      </c>
      <c r="P2513" s="11"/>
      <c r="Q2513" s="11"/>
      <c r="R2513" s="11"/>
      <c r="S2513" s="11"/>
      <c r="T2513" s="11"/>
    </row>
    <row r="2514" spans="1:20" ht="15.75" customHeight="1" x14ac:dyDescent="0.2">
      <c r="A2514" s="289"/>
      <c r="B2514" s="270"/>
      <c r="C2514" s="270"/>
      <c r="D2514" s="270"/>
      <c r="E2514" s="270"/>
      <c r="F2514" s="270"/>
      <c r="G2514" s="270"/>
      <c r="H2514" s="270"/>
      <c r="I2514" s="290">
        <f t="shared" ca="1" si="2331"/>
        <v>0.1003027797853023</v>
      </c>
      <c r="J2514" s="290">
        <f t="shared" ca="1" si="2332"/>
        <v>3.7392263347559962E-2</v>
      </c>
      <c r="K2514" s="270">
        <f t="shared" ref="K2514:M2514" ca="1" si="2551">RAND()</f>
        <v>0.88784039253169789</v>
      </c>
      <c r="L2514" s="270">
        <f t="shared" ca="1" si="2551"/>
        <v>5.8949705227608007E-2</v>
      </c>
      <c r="M2514" s="270">
        <f t="shared" ca="1" si="2551"/>
        <v>0.54943606563474834</v>
      </c>
      <c r="N2514" s="291">
        <f t="shared" ca="1" si="2334"/>
        <v>3072536.3183204844</v>
      </c>
      <c r="O2514" s="292">
        <f ca="1">(N2514-Assumptions!$C$22)/Assumptions!$C$25</f>
        <v>228.3042774866033</v>
      </c>
      <c r="P2514" s="11"/>
      <c r="Q2514" s="11"/>
      <c r="R2514" s="11"/>
      <c r="S2514" s="11"/>
      <c r="T2514" s="11"/>
    </row>
    <row r="2515" spans="1:20" ht="15.75" customHeight="1" x14ac:dyDescent="0.2">
      <c r="A2515" s="317"/>
      <c r="B2515" s="264"/>
      <c r="C2515" s="264"/>
      <c r="D2515" s="264"/>
      <c r="E2515" s="264"/>
      <c r="F2515" s="264"/>
      <c r="G2515" s="264"/>
      <c r="H2515" s="264"/>
      <c r="I2515" s="286">
        <f t="shared" ca="1" si="2331"/>
        <v>9.0080305354725637E-2</v>
      </c>
      <c r="J2515" s="286">
        <f t="shared" ca="1" si="2332"/>
        <v>4.8113491075861596E-2</v>
      </c>
      <c r="K2515" s="264">
        <f t="shared" ref="K2515:M2515" ca="1" si="2552">RAND()</f>
        <v>0.74262972211218947</v>
      </c>
      <c r="L2515" s="264">
        <f t="shared" ca="1" si="2552"/>
        <v>0.98579721059121495</v>
      </c>
      <c r="M2515" s="264">
        <f t="shared" ca="1" si="2552"/>
        <v>0.89766601379752209</v>
      </c>
      <c r="N2515" s="287">
        <f t="shared" ca="1" si="2334"/>
        <v>3394220.4279310401</v>
      </c>
      <c r="O2515" s="288">
        <f ca="1">(N2515-Assumptions!$C$22)/Assumptions!$C$25</f>
        <v>252.31055432321193</v>
      </c>
      <c r="P2515" s="11"/>
      <c r="Q2515" s="11"/>
      <c r="R2515" s="11"/>
      <c r="S2515" s="11"/>
      <c r="T2515" s="11"/>
    </row>
    <row r="2516" spans="1:20" ht="15.75" customHeight="1" x14ac:dyDescent="0.2">
      <c r="A2516" s="289"/>
      <c r="B2516" s="270"/>
      <c r="C2516" s="270"/>
      <c r="D2516" s="270"/>
      <c r="E2516" s="270"/>
      <c r="F2516" s="270"/>
      <c r="G2516" s="270"/>
      <c r="H2516" s="270"/>
      <c r="I2516" s="290">
        <f t="shared" ca="1" si="2331"/>
        <v>8.9992835837543556E-2</v>
      </c>
      <c r="J2516" s="290">
        <f t="shared" ca="1" si="2332"/>
        <v>4.3376516259058313E-2</v>
      </c>
      <c r="K2516" s="270">
        <f t="shared" ref="K2516:M2516" ca="1" si="2553">RAND()</f>
        <v>0.58919013912643825</v>
      </c>
      <c r="L2516" s="270">
        <f t="shared" ca="1" si="2553"/>
        <v>0.82883143036469709</v>
      </c>
      <c r="M2516" s="270">
        <f t="shared" ca="1" si="2553"/>
        <v>0.52824947460256533</v>
      </c>
      <c r="N2516" s="291">
        <f t="shared" ca="1" si="2334"/>
        <v>3029512.9865009198</v>
      </c>
      <c r="O2516" s="292">
        <f ca="1">(N2516-Assumptions!$C$22)/Assumptions!$C$25</f>
        <v>225.09358108215818</v>
      </c>
      <c r="P2516" s="11"/>
      <c r="Q2516" s="11"/>
      <c r="R2516" s="11"/>
      <c r="S2516" s="11"/>
      <c r="T2516" s="11"/>
    </row>
    <row r="2517" spans="1:20" ht="15.75" customHeight="1" x14ac:dyDescent="0.2">
      <c r="A2517" s="317"/>
      <c r="B2517" s="264"/>
      <c r="C2517" s="264"/>
      <c r="D2517" s="264"/>
      <c r="E2517" s="264"/>
      <c r="F2517" s="264"/>
      <c r="G2517" s="264"/>
      <c r="H2517" s="264"/>
      <c r="I2517" s="286">
        <f t="shared" ca="1" si="2331"/>
        <v>0.12009838030576317</v>
      </c>
      <c r="J2517" s="286">
        <f t="shared" ca="1" si="2332"/>
        <v>3.369087228972556E-2</v>
      </c>
      <c r="K2517" s="264">
        <f t="shared" ref="K2517:M2517" ca="1" si="2554">RAND()</f>
        <v>0.54079110587330936</v>
      </c>
      <c r="L2517" s="264">
        <f t="shared" ca="1" si="2554"/>
        <v>0.57683505653657463</v>
      </c>
      <c r="M2517" s="264">
        <f t="shared" ca="1" si="2554"/>
        <v>8.8506155403082598E-2</v>
      </c>
      <c r="N2517" s="287">
        <f t="shared" ca="1" si="2334"/>
        <v>1291793.6420124688</v>
      </c>
      <c r="O2517" s="288">
        <f ca="1">(N2517-Assumptions!$C$22)/Assumptions!$C$25</f>
        <v>95.413032986005135</v>
      </c>
      <c r="P2517" s="11"/>
      <c r="Q2517" s="11"/>
      <c r="R2517" s="11"/>
      <c r="S2517" s="11"/>
      <c r="T2517" s="11"/>
    </row>
    <row r="2518" spans="1:20" ht="15.75" customHeight="1" x14ac:dyDescent="0.2">
      <c r="A2518" s="289"/>
      <c r="B2518" s="270"/>
      <c r="C2518" s="270"/>
      <c r="D2518" s="270"/>
      <c r="E2518" s="270"/>
      <c r="F2518" s="270"/>
      <c r="G2518" s="270"/>
      <c r="H2518" s="270"/>
      <c r="I2518" s="290">
        <f t="shared" ca="1" si="2331"/>
        <v>0.10264580795509115</v>
      </c>
      <c r="J2518" s="290">
        <f t="shared" ca="1" si="2332"/>
        <v>3.8264717225922271E-2</v>
      </c>
      <c r="K2518" s="270">
        <f t="shared" ref="K2518:M2518" ca="1" si="2555">RAND()</f>
        <v>0.40803404767564411</v>
      </c>
      <c r="L2518" s="270">
        <f t="shared" ca="1" si="2555"/>
        <v>0.79524652632783432</v>
      </c>
      <c r="M2518" s="270">
        <f t="shared" ca="1" si="2555"/>
        <v>0.58424718360793471</v>
      </c>
      <c r="N2518" s="291">
        <f t="shared" ca="1" si="2334"/>
        <v>1733749.2765820334</v>
      </c>
      <c r="O2518" s="292">
        <f ca="1">(N2518-Assumptions!$C$22)/Assumptions!$C$25</f>
        <v>128.39479675985325</v>
      </c>
      <c r="P2518" s="11"/>
      <c r="Q2518" s="11"/>
      <c r="R2518" s="11"/>
      <c r="S2518" s="11"/>
      <c r="T2518" s="11"/>
    </row>
    <row r="2519" spans="1:20" ht="15.75" customHeight="1" x14ac:dyDescent="0.2">
      <c r="A2519" s="317"/>
      <c r="B2519" s="264"/>
      <c r="C2519" s="264"/>
      <c r="D2519" s="264"/>
      <c r="E2519" s="264"/>
      <c r="F2519" s="264"/>
      <c r="G2519" s="264"/>
      <c r="H2519" s="264"/>
      <c r="I2519" s="286">
        <f t="shared" ca="1" si="2331"/>
        <v>8.7132133313262194E-2</v>
      </c>
      <c r="J2519" s="286">
        <f t="shared" ca="1" si="2332"/>
        <v>5.1491489993644009E-2</v>
      </c>
      <c r="K2519" s="264">
        <f t="shared" ref="K2519:M2519" ca="1" si="2556">RAND()</f>
        <v>0.35263842769431675</v>
      </c>
      <c r="L2519" s="264">
        <f t="shared" ca="1" si="2556"/>
        <v>9.0194774405957245E-2</v>
      </c>
      <c r="M2519" s="264">
        <f t="shared" ca="1" si="2556"/>
        <v>0.67276967150837574</v>
      </c>
      <c r="N2519" s="287">
        <f t="shared" ca="1" si="2334"/>
        <v>2534011.2057973444</v>
      </c>
      <c r="O2519" s="288">
        <f ca="1">(N2519-Assumptions!$C$22)/Assumptions!$C$25</f>
        <v>188.11583625353316</v>
      </c>
      <c r="P2519" s="11"/>
      <c r="Q2519" s="11"/>
      <c r="R2519" s="11"/>
      <c r="S2519" s="11"/>
      <c r="T2519" s="11"/>
    </row>
    <row r="2520" spans="1:20" ht="15.75" customHeight="1" x14ac:dyDescent="0.2">
      <c r="A2520" s="289"/>
      <c r="B2520" s="270"/>
      <c r="C2520" s="270"/>
      <c r="D2520" s="270"/>
      <c r="E2520" s="270"/>
      <c r="F2520" s="270"/>
      <c r="G2520" s="270"/>
      <c r="H2520" s="270"/>
      <c r="I2520" s="290">
        <f t="shared" ca="1" si="2331"/>
        <v>9.6743507286241801E-2</v>
      </c>
      <c r="J2520" s="290">
        <f t="shared" ca="1" si="2332"/>
        <v>3.4651955499595335E-2</v>
      </c>
      <c r="K2520" s="270">
        <f t="shared" ref="K2520:M2520" ca="1" si="2557">RAND()</f>
        <v>0.68190222944573697</v>
      </c>
      <c r="L2520" s="270">
        <f t="shared" ca="1" si="2557"/>
        <v>0.16733109702448645</v>
      </c>
      <c r="M2520" s="270">
        <f t="shared" ca="1" si="2557"/>
        <v>0.96432557855794088</v>
      </c>
      <c r="N2520" s="291">
        <f t="shared" ca="1" si="2334"/>
        <v>1495067.5832994629</v>
      </c>
      <c r="O2520" s="292">
        <f ca="1">(N2520-Assumptions!$C$22)/Assumptions!$C$25</f>
        <v>110.58273009697484</v>
      </c>
      <c r="P2520" s="11"/>
      <c r="Q2520" s="11"/>
      <c r="R2520" s="11"/>
      <c r="S2520" s="11"/>
      <c r="T2520" s="11"/>
    </row>
    <row r="2521" spans="1:20" ht="15.75" customHeight="1" x14ac:dyDescent="0.2">
      <c r="A2521" s="317"/>
      <c r="B2521" s="264"/>
      <c r="C2521" s="264"/>
      <c r="D2521" s="264"/>
      <c r="E2521" s="264"/>
      <c r="F2521" s="264"/>
      <c r="G2521" s="264"/>
      <c r="H2521" s="264"/>
      <c r="I2521" s="286">
        <f t="shared" ca="1" si="2331"/>
        <v>8.9504567255640849E-2</v>
      </c>
      <c r="J2521" s="286">
        <f t="shared" ca="1" si="2332"/>
        <v>4.3634499761211351E-2</v>
      </c>
      <c r="K2521" s="264">
        <f t="shared" ref="K2521:M2521" ca="1" si="2558">RAND()</f>
        <v>0.92091009298422544</v>
      </c>
      <c r="L2521" s="264">
        <f t="shared" ca="1" si="2558"/>
        <v>0.46487239126070978</v>
      </c>
      <c r="M2521" s="264">
        <f t="shared" ca="1" si="2558"/>
        <v>0.18269061317207058</v>
      </c>
      <c r="N2521" s="287">
        <f t="shared" ca="1" si="2334"/>
        <v>4705063.9130539987</v>
      </c>
      <c r="O2521" s="288">
        <f ca="1">(N2521-Assumptions!$C$22)/Assumptions!$C$25</f>
        <v>350.13469500402977</v>
      </c>
      <c r="P2521" s="11"/>
      <c r="Q2521" s="11"/>
      <c r="R2521" s="11"/>
      <c r="S2521" s="11"/>
      <c r="T2521" s="11"/>
    </row>
    <row r="2522" spans="1:20" ht="15.75" customHeight="1" x14ac:dyDescent="0.2">
      <c r="A2522" s="289"/>
      <c r="B2522" s="270"/>
      <c r="C2522" s="270"/>
      <c r="D2522" s="270"/>
      <c r="E2522" s="270"/>
      <c r="F2522" s="270"/>
      <c r="G2522" s="270"/>
      <c r="H2522" s="270"/>
      <c r="I2522" s="290">
        <f t="shared" ca="1" si="2331"/>
        <v>9.1758381946093759E-2</v>
      </c>
      <c r="J2522" s="290">
        <f t="shared" ca="1" si="2332"/>
        <v>5.18357727327328E-2</v>
      </c>
      <c r="K2522" s="270">
        <f t="shared" ref="K2522:M2522" ca="1" si="2559">RAND()</f>
        <v>0.26985461216598738</v>
      </c>
      <c r="L2522" s="270">
        <f t="shared" ca="1" si="2559"/>
        <v>8.8935154475491385E-2</v>
      </c>
      <c r="M2522" s="270">
        <f t="shared" ca="1" si="2559"/>
        <v>5.6259313587304183E-2</v>
      </c>
      <c r="N2522" s="291">
        <f t="shared" ca="1" si="2334"/>
        <v>2231665.6785376477</v>
      </c>
      <c r="O2522" s="292">
        <f ca="1">(N2522-Assumptions!$C$22)/Assumptions!$C$25</f>
        <v>165.55273720430208</v>
      </c>
      <c r="P2522" s="11"/>
      <c r="Q2522" s="11"/>
      <c r="R2522" s="11"/>
      <c r="S2522" s="11"/>
      <c r="T2522" s="11"/>
    </row>
    <row r="2523" spans="1:20" ht="15.75" customHeight="1" x14ac:dyDescent="0.2">
      <c r="A2523" s="317"/>
      <c r="B2523" s="264"/>
      <c r="C2523" s="264"/>
      <c r="D2523" s="264"/>
      <c r="E2523" s="264"/>
      <c r="F2523" s="264"/>
      <c r="G2523" s="264"/>
      <c r="H2523" s="264"/>
      <c r="I2523" s="286">
        <f t="shared" ca="1" si="2331"/>
        <v>6.5887977528290342E-2</v>
      </c>
      <c r="J2523" s="286">
        <f t="shared" ca="1" si="2332"/>
        <v>5.3416311181696638E-2</v>
      </c>
      <c r="K2523" s="264">
        <f t="shared" ref="K2523:M2523" ca="1" si="2560">RAND()</f>
        <v>9.5902500062551521E-2</v>
      </c>
      <c r="L2523" s="264">
        <f t="shared" ca="1" si="2560"/>
        <v>0.60924687827023527</v>
      </c>
      <c r="M2523" s="264">
        <f t="shared" ca="1" si="2560"/>
        <v>0.76797755599447581</v>
      </c>
      <c r="N2523" s="287">
        <f t="shared" ca="1" si="2334"/>
        <v>1602717.6195036676</v>
      </c>
      <c r="O2523" s="288">
        <f ca="1">(N2523-Assumptions!$C$22)/Assumptions!$C$25</f>
        <v>118.61631488833341</v>
      </c>
      <c r="P2523" s="11"/>
      <c r="Q2523" s="11"/>
      <c r="R2523" s="11"/>
      <c r="S2523" s="11"/>
      <c r="T2523" s="11"/>
    </row>
    <row r="2524" spans="1:20" ht="15.75" customHeight="1" x14ac:dyDescent="0.2">
      <c r="A2524" s="289"/>
      <c r="B2524" s="270"/>
      <c r="C2524" s="270"/>
      <c r="D2524" s="270"/>
      <c r="E2524" s="270"/>
      <c r="F2524" s="270"/>
      <c r="G2524" s="270"/>
      <c r="H2524" s="270"/>
      <c r="I2524" s="290">
        <f t="shared" ca="1" si="2331"/>
        <v>8.697329267370979E-2</v>
      </c>
      <c r="J2524" s="290">
        <f t="shared" ca="1" si="2332"/>
        <v>5.4998881153212748E-2</v>
      </c>
      <c r="K2524" s="270">
        <f t="shared" ref="K2524:M2524" ca="1" si="2561">RAND()</f>
        <v>0.55955502155289327</v>
      </c>
      <c r="L2524" s="270">
        <f t="shared" ca="1" si="2561"/>
        <v>2.6262596308546882E-2</v>
      </c>
      <c r="M2524" s="270">
        <f t="shared" ca="1" si="2561"/>
        <v>0.33525244005080346</v>
      </c>
      <c r="N2524" s="291">
        <f t="shared" ca="1" si="2334"/>
        <v>2786413.0266170898</v>
      </c>
      <c r="O2524" s="292">
        <f ca="1">(N2524-Assumptions!$C$22)/Assumptions!$C$25</f>
        <v>206.9517930311261</v>
      </c>
      <c r="P2524" s="11"/>
      <c r="Q2524" s="11"/>
      <c r="R2524" s="11"/>
      <c r="S2524" s="11"/>
      <c r="T2524" s="11"/>
    </row>
    <row r="2525" spans="1:20" ht="15.75" customHeight="1" x14ac:dyDescent="0.2">
      <c r="A2525" s="317"/>
      <c r="B2525" s="264"/>
      <c r="C2525" s="264"/>
      <c r="D2525" s="264"/>
      <c r="E2525" s="264"/>
      <c r="F2525" s="264"/>
      <c r="G2525" s="264"/>
      <c r="H2525" s="264"/>
      <c r="I2525" s="286">
        <f t="shared" ca="1" si="2331"/>
        <v>8.905606716089054E-2</v>
      </c>
      <c r="J2525" s="286">
        <f t="shared" ca="1" si="2332"/>
        <v>4.0081872078470263E-2</v>
      </c>
      <c r="K2525" s="264">
        <f t="shared" ref="K2525:M2525" ca="1" si="2562">RAND()</f>
        <v>0.64103157707469771</v>
      </c>
      <c r="L2525" s="264">
        <f t="shared" ca="1" si="2562"/>
        <v>0.47961201738174208</v>
      </c>
      <c r="M2525" s="264">
        <f t="shared" ca="1" si="2562"/>
        <v>0.24782653337258898</v>
      </c>
      <c r="N2525" s="287">
        <f t="shared" ca="1" si="2334"/>
        <v>2279173.1296330388</v>
      </c>
      <c r="O2525" s="288">
        <f ca="1">(N2525-Assumptions!$C$22)/Assumptions!$C$25</f>
        <v>169.09806937559992</v>
      </c>
      <c r="P2525" s="11"/>
      <c r="Q2525" s="11"/>
      <c r="R2525" s="11"/>
      <c r="S2525" s="11"/>
      <c r="T2525" s="11"/>
    </row>
    <row r="2526" spans="1:20" ht="15.75" customHeight="1" x14ac:dyDescent="0.2">
      <c r="A2526" s="289"/>
      <c r="B2526" s="270"/>
      <c r="C2526" s="270"/>
      <c r="D2526" s="270"/>
      <c r="E2526" s="270"/>
      <c r="F2526" s="270"/>
      <c r="G2526" s="270"/>
      <c r="H2526" s="270"/>
      <c r="I2526" s="290">
        <f t="shared" ca="1" si="2331"/>
        <v>9.4539038464855452E-2</v>
      </c>
      <c r="J2526" s="290">
        <f t="shared" ca="1" si="2332"/>
        <v>2.1263641039422364E-2</v>
      </c>
      <c r="K2526" s="270">
        <f t="shared" ref="K2526:M2526" ca="1" si="2563">RAND()</f>
        <v>0.5384372169115792</v>
      </c>
      <c r="L2526" s="270">
        <f t="shared" ca="1" si="2563"/>
        <v>0.41531697142914226</v>
      </c>
      <c r="M2526" s="270">
        <f t="shared" ca="1" si="2563"/>
        <v>0.61670496550850773</v>
      </c>
      <c r="N2526" s="291">
        <f t="shared" ca="1" si="2334"/>
        <v>1539951.2826484288</v>
      </c>
      <c r="O2526" s="292">
        <f ca="1">(N2526-Assumptions!$C$22)/Assumptions!$C$25</f>
        <v>113.93225989913648</v>
      </c>
      <c r="P2526" s="11"/>
      <c r="Q2526" s="11"/>
      <c r="R2526" s="11"/>
      <c r="S2526" s="11"/>
      <c r="T2526" s="11"/>
    </row>
    <row r="2527" spans="1:20" ht="15.75" customHeight="1" x14ac:dyDescent="0.2">
      <c r="A2527" s="317"/>
      <c r="B2527" s="264"/>
      <c r="C2527" s="264"/>
      <c r="D2527" s="264"/>
      <c r="E2527" s="264"/>
      <c r="F2527" s="264"/>
      <c r="G2527" s="264"/>
      <c r="H2527" s="264"/>
      <c r="I2527" s="286">
        <f t="shared" ca="1" si="2331"/>
        <v>8.7519308752633265E-2</v>
      </c>
      <c r="J2527" s="286">
        <f t="shared" ca="1" si="2332"/>
        <v>3.6497808698929289E-2</v>
      </c>
      <c r="K2527" s="264">
        <f t="shared" ref="K2527:M2527" ca="1" si="2564">RAND()</f>
        <v>0.14352074460586484</v>
      </c>
      <c r="L2527" s="264">
        <f t="shared" ca="1" si="2564"/>
        <v>7.6175161056271645E-2</v>
      </c>
      <c r="M2527" s="264">
        <f t="shared" ca="1" si="2564"/>
        <v>0.57662368586501889</v>
      </c>
      <c r="N2527" s="287">
        <f t="shared" ca="1" si="2334"/>
        <v>319890.92828850081</v>
      </c>
      <c r="O2527" s="288">
        <f ca="1">(N2527-Assumptions!$C$22)/Assumptions!$C$25</f>
        <v>22.882979723022448</v>
      </c>
      <c r="P2527" s="11"/>
      <c r="Q2527" s="11"/>
      <c r="R2527" s="11"/>
      <c r="S2527" s="11"/>
      <c r="T2527" s="11"/>
    </row>
    <row r="2528" spans="1:20" ht="15.75" customHeight="1" x14ac:dyDescent="0.2">
      <c r="A2528" s="289"/>
      <c r="B2528" s="270"/>
      <c r="C2528" s="270"/>
      <c r="D2528" s="270"/>
      <c r="E2528" s="270"/>
      <c r="F2528" s="270"/>
      <c r="G2528" s="270"/>
      <c r="H2528" s="270"/>
      <c r="I2528" s="290">
        <f t="shared" ca="1" si="2331"/>
        <v>0.06</v>
      </c>
      <c r="J2528" s="290">
        <f t="shared" ca="1" si="2332"/>
        <v>5.0431453610740341E-2</v>
      </c>
      <c r="K2528" s="270">
        <f t="shared" ref="K2528:M2528" ca="1" si="2565">RAND()</f>
        <v>0.98959263031900047</v>
      </c>
      <c r="L2528" s="270">
        <f t="shared" ca="1" si="2565"/>
        <v>0.86948412100405081</v>
      </c>
      <c r="M2528" s="270">
        <f t="shared" ca="1" si="2565"/>
        <v>0.96826428190763336</v>
      </c>
      <c r="N2528" s="291">
        <f t="shared" ca="1" si="2334"/>
        <v>9966512.9927950893</v>
      </c>
      <c r="O2528" s="292">
        <f ca="1">(N2528-Assumptions!$C$22)/Assumptions!$C$25</f>
        <v>742.78014871605149</v>
      </c>
      <c r="P2528" s="11"/>
      <c r="Q2528" s="11"/>
      <c r="R2528" s="11"/>
      <c r="S2528" s="11"/>
      <c r="T2528" s="11"/>
    </row>
    <row r="2529" spans="1:20" ht="15.75" customHeight="1" x14ac:dyDescent="0.2">
      <c r="A2529" s="317"/>
      <c r="B2529" s="264"/>
      <c r="C2529" s="264"/>
      <c r="D2529" s="264"/>
      <c r="E2529" s="264"/>
      <c r="F2529" s="264"/>
      <c r="G2529" s="264"/>
      <c r="H2529" s="264"/>
      <c r="I2529" s="286">
        <f t="shared" ca="1" si="2331"/>
        <v>0.1083594945986098</v>
      </c>
      <c r="J2529" s="286">
        <f t="shared" ca="1" si="2332"/>
        <v>5.5E-2</v>
      </c>
      <c r="K2529" s="264">
        <f t="shared" ref="K2529:M2529" ca="1" si="2566">RAND()</f>
        <v>0.15665385734521209</v>
      </c>
      <c r="L2529" s="264">
        <f t="shared" ca="1" si="2566"/>
        <v>0.75128036148100452</v>
      </c>
      <c r="M2529" s="264">
        <f t="shared" ca="1" si="2566"/>
        <v>0.8654613118754565</v>
      </c>
      <c r="N2529" s="287">
        <f t="shared" ca="1" si="2334"/>
        <v>750905.5471570302</v>
      </c>
      <c r="O2529" s="288">
        <f ca="1">(N2529-Assumptions!$C$22)/Assumptions!$C$25</f>
        <v>55.048249787838074</v>
      </c>
      <c r="P2529" s="11"/>
      <c r="Q2529" s="11"/>
      <c r="R2529" s="11"/>
      <c r="S2529" s="11"/>
      <c r="T2529" s="11"/>
    </row>
    <row r="2530" spans="1:20" ht="15.75" customHeight="1" x14ac:dyDescent="0.2">
      <c r="A2530" s="289"/>
      <c r="B2530" s="270"/>
      <c r="C2530" s="270"/>
      <c r="D2530" s="270"/>
      <c r="E2530" s="270"/>
      <c r="F2530" s="270"/>
      <c r="G2530" s="270"/>
      <c r="H2530" s="270"/>
      <c r="I2530" s="290">
        <f t="shared" ca="1" si="2331"/>
        <v>8.7539975250540705E-2</v>
      </c>
      <c r="J2530" s="290">
        <f t="shared" ca="1" si="2332"/>
        <v>2.8714140216011104E-2</v>
      </c>
      <c r="K2530" s="270">
        <f t="shared" ref="K2530:M2530" ca="1" si="2567">RAND()</f>
        <v>0.73576951497368859</v>
      </c>
      <c r="L2530" s="270">
        <f t="shared" ca="1" si="2567"/>
        <v>0.25540225499453229</v>
      </c>
      <c r="M2530" s="270">
        <f t="shared" ca="1" si="2567"/>
        <v>0.56879715471167658</v>
      </c>
      <c r="N2530" s="291">
        <f t="shared" ca="1" si="2334"/>
        <v>1514537.2220697275</v>
      </c>
      <c r="O2530" s="292">
        <f ca="1">(N2530-Assumptions!$C$22)/Assumptions!$C$25</f>
        <v>112.03568821415877</v>
      </c>
      <c r="P2530" s="11"/>
      <c r="Q2530" s="11"/>
      <c r="R2530" s="11"/>
      <c r="S2530" s="11"/>
      <c r="T2530" s="11"/>
    </row>
    <row r="2531" spans="1:20" ht="15.75" customHeight="1" x14ac:dyDescent="0.2">
      <c r="A2531" s="317"/>
      <c r="B2531" s="264"/>
      <c r="C2531" s="264"/>
      <c r="D2531" s="264"/>
      <c r="E2531" s="264"/>
      <c r="F2531" s="264"/>
      <c r="G2531" s="264"/>
      <c r="H2531" s="264"/>
      <c r="I2531" s="286">
        <f t="shared" ca="1" si="2331"/>
        <v>0.11395525380938211</v>
      </c>
      <c r="J2531" s="286">
        <f t="shared" ca="1" si="2332"/>
        <v>3.0127109775820102E-2</v>
      </c>
      <c r="K2531" s="264">
        <f t="shared" ref="K2531:M2531" ca="1" si="2568">RAND()</f>
        <v>0.19626485655006676</v>
      </c>
      <c r="L2531" s="264">
        <f t="shared" ca="1" si="2568"/>
        <v>2.5185555479914079E-3</v>
      </c>
      <c r="M2531" s="264">
        <f t="shared" ca="1" si="2568"/>
        <v>0.22831455616386753</v>
      </c>
      <c r="N2531" s="287">
        <f t="shared" ca="1" si="2334"/>
        <v>194699.70620268828</v>
      </c>
      <c r="O2531" s="288">
        <f ca="1">(N2531-Assumptions!$C$22)/Assumptions!$C$25</f>
        <v>13.540351209155842</v>
      </c>
      <c r="P2531" s="11"/>
      <c r="Q2531" s="11"/>
      <c r="R2531" s="11"/>
      <c r="S2531" s="11"/>
      <c r="T2531" s="11"/>
    </row>
    <row r="2532" spans="1:20" ht="15.75" customHeight="1" x14ac:dyDescent="0.2">
      <c r="A2532" s="289"/>
      <c r="B2532" s="270"/>
      <c r="C2532" s="270"/>
      <c r="D2532" s="270"/>
      <c r="E2532" s="270"/>
      <c r="F2532" s="270"/>
      <c r="G2532" s="270"/>
      <c r="H2532" s="270"/>
      <c r="I2532" s="290">
        <f t="shared" ca="1" si="2331"/>
        <v>0.11690069354974061</v>
      </c>
      <c r="J2532" s="290">
        <f t="shared" ca="1" si="2332"/>
        <v>2.7746120034479446E-2</v>
      </c>
      <c r="K2532" s="270">
        <f t="shared" ref="K2532:M2532" ca="1" si="2569">RAND()</f>
        <v>0.34067591825062271</v>
      </c>
      <c r="L2532" s="270">
        <f t="shared" ca="1" si="2569"/>
        <v>0.21931112621814242</v>
      </c>
      <c r="M2532" s="270">
        <f t="shared" ca="1" si="2569"/>
        <v>0.23820270269129029</v>
      </c>
      <c r="N2532" s="291">
        <f t="shared" ca="1" si="2334"/>
        <v>999319.64526618179</v>
      </c>
      <c r="O2532" s="292">
        <f ca="1">(N2532-Assumptions!$C$22)/Assumptions!$C$25</f>
        <v>73.58661531837177</v>
      </c>
      <c r="P2532" s="11"/>
      <c r="Q2532" s="11"/>
      <c r="R2532" s="11"/>
      <c r="S2532" s="11"/>
      <c r="T2532" s="11"/>
    </row>
    <row r="2533" spans="1:20" ht="15.75" customHeight="1" x14ac:dyDescent="0.2">
      <c r="A2533" s="317"/>
      <c r="B2533" s="264"/>
      <c r="C2533" s="264"/>
      <c r="D2533" s="264"/>
      <c r="E2533" s="264"/>
      <c r="F2533" s="264"/>
      <c r="G2533" s="264"/>
      <c r="H2533" s="264"/>
      <c r="I2533" s="286">
        <f t="shared" ca="1" si="2331"/>
        <v>0.10108501487670303</v>
      </c>
      <c r="J2533" s="286">
        <f t="shared" ca="1" si="2332"/>
        <v>2.6703586197243348E-2</v>
      </c>
      <c r="K2533" s="264">
        <f t="shared" ref="K2533:M2533" ca="1" si="2570">RAND()</f>
        <v>0.76284019914983436</v>
      </c>
      <c r="L2533" s="264">
        <f t="shared" ca="1" si="2570"/>
        <v>0.48690032647027648</v>
      </c>
      <c r="M2533" s="264">
        <f t="shared" ca="1" si="2570"/>
        <v>0.21334309046254263</v>
      </c>
      <c r="N2533" s="287">
        <f t="shared" ca="1" si="2334"/>
        <v>1500652.4001882027</v>
      </c>
      <c r="O2533" s="288">
        <f ca="1">(N2533-Assumptions!$C$22)/Assumptions!$C$25</f>
        <v>110.99950747673155</v>
      </c>
      <c r="P2533" s="11"/>
      <c r="Q2533" s="11"/>
      <c r="R2533" s="11"/>
      <c r="S2533" s="11"/>
      <c r="T2533" s="11"/>
    </row>
    <row r="2534" spans="1:20" ht="15.75" customHeight="1" x14ac:dyDescent="0.2">
      <c r="A2534" s="289"/>
      <c r="B2534" s="270"/>
      <c r="C2534" s="270"/>
      <c r="D2534" s="270"/>
      <c r="E2534" s="270"/>
      <c r="F2534" s="270"/>
      <c r="G2534" s="270"/>
      <c r="H2534" s="270"/>
      <c r="I2534" s="290">
        <f t="shared" ca="1" si="2331"/>
        <v>7.9214364891527875E-2</v>
      </c>
      <c r="J2534" s="290">
        <f t="shared" ca="1" si="2332"/>
        <v>3.5995623992725975E-2</v>
      </c>
      <c r="K2534" s="270">
        <f t="shared" ref="K2534:M2534" ca="1" si="2571">RAND()</f>
        <v>0.1130527555436166</v>
      </c>
      <c r="L2534" s="270">
        <f t="shared" ca="1" si="2571"/>
        <v>0.51141995511159766</v>
      </c>
      <c r="M2534" s="270">
        <f t="shared" ca="1" si="2571"/>
        <v>0.45934245058862921</v>
      </c>
      <c r="N2534" s="291">
        <f t="shared" ca="1" si="2334"/>
        <v>898870.88112875551</v>
      </c>
      <c r="O2534" s="292">
        <f ca="1">(N2534-Assumptions!$C$22)/Assumptions!$C$25</f>
        <v>66.090438890205633</v>
      </c>
      <c r="P2534" s="11"/>
      <c r="Q2534" s="11"/>
      <c r="R2534" s="11"/>
      <c r="S2534" s="11"/>
      <c r="T2534" s="11"/>
    </row>
    <row r="2535" spans="1:20" ht="15.75" customHeight="1" x14ac:dyDescent="0.2">
      <c r="A2535" s="317"/>
      <c r="B2535" s="264"/>
      <c r="C2535" s="264"/>
      <c r="D2535" s="264"/>
      <c r="E2535" s="264"/>
      <c r="F2535" s="264"/>
      <c r="G2535" s="264"/>
      <c r="H2535" s="264"/>
      <c r="I2535" s="286">
        <f t="shared" ca="1" si="2331"/>
        <v>0.10059199661026764</v>
      </c>
      <c r="J2535" s="286">
        <f t="shared" ca="1" si="2332"/>
        <v>3.118333078942271E-2</v>
      </c>
      <c r="K2535" s="264">
        <f t="shared" ref="K2535:M2535" ca="1" si="2572">RAND()</f>
        <v>0.57478593057169347</v>
      </c>
      <c r="L2535" s="264">
        <f t="shared" ca="1" si="2572"/>
        <v>5.8666031991686518E-2</v>
      </c>
      <c r="M2535" s="264">
        <f t="shared" ca="1" si="2572"/>
        <v>0.25574351450736998</v>
      </c>
      <c r="N2535" s="287">
        <f t="shared" ca="1" si="2334"/>
        <v>1283613.7350499493</v>
      </c>
      <c r="O2535" s="288">
        <f ca="1">(N2535-Assumptions!$C$22)/Assumptions!$C$25</f>
        <v>94.802592167906667</v>
      </c>
      <c r="P2535" s="11"/>
      <c r="Q2535" s="11"/>
      <c r="R2535" s="11"/>
      <c r="S2535" s="11"/>
      <c r="T2535" s="11"/>
    </row>
    <row r="2536" spans="1:20" ht="15.75" customHeight="1" x14ac:dyDescent="0.2">
      <c r="A2536" s="289"/>
      <c r="B2536" s="270"/>
      <c r="C2536" s="270"/>
      <c r="D2536" s="270"/>
      <c r="E2536" s="270"/>
      <c r="F2536" s="270"/>
      <c r="G2536" s="270"/>
      <c r="H2536" s="270"/>
      <c r="I2536" s="290">
        <f t="shared" ca="1" si="2331"/>
        <v>9.5828512904856666E-2</v>
      </c>
      <c r="J2536" s="290">
        <f t="shared" ca="1" si="2332"/>
        <v>3.8970341031621336E-2</v>
      </c>
      <c r="K2536" s="270">
        <f t="shared" ref="K2536:M2536" ca="1" si="2573">RAND()</f>
        <v>0.12443709305319495</v>
      </c>
      <c r="L2536" s="270">
        <f t="shared" ca="1" si="2573"/>
        <v>0.74544753985121348</v>
      </c>
      <c r="M2536" s="270">
        <f t="shared" ca="1" si="2573"/>
        <v>0.94273359000888513</v>
      </c>
      <c r="N2536" s="291">
        <f t="shared" ca="1" si="2334"/>
        <v>748972.67716892436</v>
      </c>
      <c r="O2536" s="292">
        <f ca="1">(N2536-Assumptions!$C$22)/Assumptions!$C$25</f>
        <v>54.904005758874952</v>
      </c>
      <c r="P2536" s="11"/>
      <c r="Q2536" s="11"/>
      <c r="R2536" s="11"/>
      <c r="S2536" s="11"/>
      <c r="T2536" s="11"/>
    </row>
    <row r="2537" spans="1:20" ht="15.75" customHeight="1" x14ac:dyDescent="0.2">
      <c r="A2537" s="317"/>
      <c r="B2537" s="264"/>
      <c r="C2537" s="264"/>
      <c r="D2537" s="264"/>
      <c r="E2537" s="264"/>
      <c r="F2537" s="264"/>
      <c r="G2537" s="264"/>
      <c r="H2537" s="264"/>
      <c r="I2537" s="286">
        <f t="shared" ca="1" si="2331"/>
        <v>9.1253667640220984E-2</v>
      </c>
      <c r="J2537" s="286">
        <f t="shared" ca="1" si="2332"/>
        <v>3.7103916785508353E-2</v>
      </c>
      <c r="K2537" s="264">
        <f t="shared" ref="K2537:M2537" ca="1" si="2574">RAND()</f>
        <v>0.48349695627496991</v>
      </c>
      <c r="L2537" s="264">
        <f t="shared" ca="1" si="2574"/>
        <v>0.82987815106386886</v>
      </c>
      <c r="M2537" s="264">
        <f t="shared" ca="1" si="2574"/>
        <v>0.79558793803797057</v>
      </c>
      <c r="N2537" s="287">
        <f t="shared" ca="1" si="2334"/>
        <v>2630568.3049714621</v>
      </c>
      <c r="O2537" s="288">
        <f ca="1">(N2537-Assumptions!$C$22)/Assumptions!$C$25</f>
        <v>195.32158992324344</v>
      </c>
      <c r="P2537" s="11"/>
      <c r="Q2537" s="11"/>
      <c r="R2537" s="11"/>
      <c r="S2537" s="11"/>
      <c r="T2537" s="11"/>
    </row>
    <row r="2538" spans="1:20" ht="15.75" customHeight="1" x14ac:dyDescent="0.2">
      <c r="A2538" s="289"/>
      <c r="B2538" s="270"/>
      <c r="C2538" s="270"/>
      <c r="D2538" s="270"/>
      <c r="E2538" s="270"/>
      <c r="F2538" s="270"/>
      <c r="G2538" s="270"/>
      <c r="H2538" s="270"/>
      <c r="I2538" s="290">
        <f t="shared" ca="1" si="2331"/>
        <v>8.8109647775736877E-2</v>
      </c>
      <c r="J2538" s="290">
        <f t="shared" ca="1" si="2332"/>
        <v>4.8280068485632786E-2</v>
      </c>
      <c r="K2538" s="270">
        <f t="shared" ref="K2538:M2538" ca="1" si="2575">RAND()</f>
        <v>0.67458888660255989</v>
      </c>
      <c r="L2538" s="270">
        <f t="shared" ca="1" si="2575"/>
        <v>0.82506441236575545</v>
      </c>
      <c r="M2538" s="270">
        <f t="shared" ca="1" si="2575"/>
        <v>2.0528615630267755E-2</v>
      </c>
      <c r="N2538" s="291">
        <f t="shared" ca="1" si="2334"/>
        <v>3545725.2640623879</v>
      </c>
      <c r="O2538" s="292">
        <f ca="1">(N2538-Assumptions!$C$22)/Assumptions!$C$25</f>
        <v>263.61688537779014</v>
      </c>
      <c r="P2538" s="11"/>
      <c r="Q2538" s="11"/>
      <c r="R2538" s="11"/>
      <c r="S2538" s="11"/>
      <c r="T2538" s="11"/>
    </row>
    <row r="2539" spans="1:20" ht="15.75" customHeight="1" x14ac:dyDescent="0.2">
      <c r="A2539" s="317"/>
      <c r="B2539" s="264"/>
      <c r="C2539" s="264"/>
      <c r="D2539" s="264"/>
      <c r="E2539" s="264"/>
      <c r="F2539" s="264"/>
      <c r="G2539" s="264"/>
      <c r="H2539" s="264"/>
      <c r="I2539" s="286">
        <f t="shared" ca="1" si="2331"/>
        <v>0.11936267343312237</v>
      </c>
      <c r="J2539" s="286">
        <f t="shared" ca="1" si="2332"/>
        <v>3.4526898790450754E-2</v>
      </c>
      <c r="K2539" s="264">
        <f t="shared" ref="K2539:M2539" ca="1" si="2576">RAND()</f>
        <v>0.40683706105200423</v>
      </c>
      <c r="L2539" s="264">
        <f t="shared" ca="1" si="2576"/>
        <v>0.89997022894600154</v>
      </c>
      <c r="M2539" s="264">
        <f t="shared" ca="1" si="2576"/>
        <v>0.64435009364140827</v>
      </c>
      <c r="N2539" s="287">
        <f t="shared" ca="1" si="2334"/>
        <v>1679063.0947909099</v>
      </c>
      <c r="O2539" s="288">
        <f ca="1">(N2539-Assumptions!$C$22)/Assumptions!$C$25</f>
        <v>124.31373841723209</v>
      </c>
      <c r="P2539" s="11"/>
      <c r="Q2539" s="11"/>
      <c r="R2539" s="11"/>
      <c r="S2539" s="11"/>
      <c r="T2539" s="11"/>
    </row>
    <row r="2540" spans="1:20" ht="15.75" customHeight="1" x14ac:dyDescent="0.2">
      <c r="A2540" s="289"/>
      <c r="B2540" s="270"/>
      <c r="C2540" s="270"/>
      <c r="D2540" s="270"/>
      <c r="E2540" s="270"/>
      <c r="F2540" s="270"/>
      <c r="G2540" s="270"/>
      <c r="H2540" s="270"/>
      <c r="I2540" s="290">
        <f t="shared" ca="1" si="2331"/>
        <v>6.8614210111321919E-2</v>
      </c>
      <c r="J2540" s="290">
        <f t="shared" ca="1" si="2332"/>
        <v>4.9452465320427907E-2</v>
      </c>
      <c r="K2540" s="270">
        <f t="shared" ref="K2540:M2540" ca="1" si="2577">RAND()</f>
        <v>0.83950034655954675</v>
      </c>
      <c r="L2540" s="270">
        <f t="shared" ca="1" si="2577"/>
        <v>0.7429141988595197</v>
      </c>
      <c r="M2540" s="270">
        <f t="shared" ca="1" si="2577"/>
        <v>6.7640705740546814E-2</v>
      </c>
      <c r="N2540" s="291">
        <f t="shared" ca="1" si="2334"/>
        <v>8632863.9702956583</v>
      </c>
      <c r="O2540" s="292">
        <f ca="1">(N2540-Assumptions!$C$22)/Assumptions!$C$25</f>
        <v>643.25410226087001</v>
      </c>
      <c r="P2540" s="11"/>
      <c r="Q2540" s="11"/>
      <c r="R2540" s="11"/>
      <c r="S2540" s="11"/>
      <c r="T2540" s="11"/>
    </row>
    <row r="2541" spans="1:20" ht="15.75" customHeight="1" x14ac:dyDescent="0.2">
      <c r="A2541" s="317"/>
      <c r="B2541" s="264"/>
      <c r="C2541" s="264"/>
      <c r="D2541" s="264"/>
      <c r="E2541" s="264"/>
      <c r="F2541" s="264"/>
      <c r="G2541" s="264"/>
      <c r="H2541" s="264"/>
      <c r="I2541" s="286">
        <f t="shared" ca="1" si="2331"/>
        <v>7.3392548397308077E-2</v>
      </c>
      <c r="J2541" s="286">
        <f t="shared" ca="1" si="2332"/>
        <v>2.9728695506932808E-2</v>
      </c>
      <c r="K2541" s="264">
        <f t="shared" ref="K2541:M2541" ca="1" si="2578">RAND()</f>
        <v>0.561275501974284</v>
      </c>
      <c r="L2541" s="264">
        <f t="shared" ca="1" si="2578"/>
        <v>0.31519551446496308</v>
      </c>
      <c r="M2541" s="264">
        <f t="shared" ca="1" si="2578"/>
        <v>0.56484284260429907</v>
      </c>
      <c r="N2541" s="287">
        <f t="shared" ca="1" si="2334"/>
        <v>2556363.2636244772</v>
      </c>
      <c r="O2541" s="288">
        <f ca="1">(N2541-Assumptions!$C$22)/Assumptions!$C$25</f>
        <v>189.78390027048337</v>
      </c>
      <c r="P2541" s="11"/>
      <c r="Q2541" s="11"/>
      <c r="R2541" s="11"/>
      <c r="S2541" s="11"/>
      <c r="T2541" s="11"/>
    </row>
    <row r="2542" spans="1:20" ht="15.75" customHeight="1" x14ac:dyDescent="0.2">
      <c r="A2542" s="289"/>
      <c r="B2542" s="270"/>
      <c r="C2542" s="270"/>
      <c r="D2542" s="270"/>
      <c r="E2542" s="270"/>
      <c r="F2542" s="270"/>
      <c r="G2542" s="270"/>
      <c r="H2542" s="270"/>
      <c r="I2542" s="290">
        <f t="shared" ca="1" si="2331"/>
        <v>8.0171694685905195E-2</v>
      </c>
      <c r="J2542" s="290">
        <f t="shared" ca="1" si="2332"/>
        <v>3.5204643848175295E-2</v>
      </c>
      <c r="K2542" s="270">
        <f t="shared" ref="K2542:M2542" ca="1" si="2579">RAND()</f>
        <v>0.88522873343508723</v>
      </c>
      <c r="L2542" s="270">
        <f t="shared" ca="1" si="2579"/>
        <v>0.75075446834667547</v>
      </c>
      <c r="M2542" s="270">
        <f t="shared" ca="1" si="2579"/>
        <v>0.67913455690238977</v>
      </c>
      <c r="N2542" s="291">
        <f t="shared" ca="1" si="2334"/>
        <v>4826677.9339215998</v>
      </c>
      <c r="O2542" s="292">
        <f ca="1">(N2542-Assumptions!$C$22)/Assumptions!$C$25</f>
        <v>359.21036820310445</v>
      </c>
      <c r="P2542" s="11"/>
      <c r="Q2542" s="11"/>
      <c r="R2542" s="11"/>
      <c r="S2542" s="11"/>
      <c r="T2542" s="11"/>
    </row>
    <row r="2543" spans="1:20" ht="15.75" customHeight="1" x14ac:dyDescent="0.2">
      <c r="A2543" s="317"/>
      <c r="B2543" s="264"/>
      <c r="C2543" s="264"/>
      <c r="D2543" s="264"/>
      <c r="E2543" s="264"/>
      <c r="F2543" s="264"/>
      <c r="G2543" s="264"/>
      <c r="H2543" s="264"/>
      <c r="I2543" s="286">
        <f t="shared" ca="1" si="2331"/>
        <v>0.13263599962309414</v>
      </c>
      <c r="J2543" s="286">
        <f t="shared" ca="1" si="2332"/>
        <v>3.7827838338169578E-2</v>
      </c>
      <c r="K2543" s="264">
        <f t="shared" ref="K2543:M2543" ca="1" si="2580">RAND()</f>
        <v>0.6836317545552365</v>
      </c>
      <c r="L2543" s="264">
        <f t="shared" ca="1" si="2580"/>
        <v>0.11426908830534721</v>
      </c>
      <c r="M2543" s="264">
        <f t="shared" ca="1" si="2580"/>
        <v>0.93996532353776818</v>
      </c>
      <c r="N2543" s="287">
        <f t="shared" ca="1" si="2334"/>
        <v>979146.3626637808</v>
      </c>
      <c r="O2543" s="288">
        <f ca="1">(N2543-Assumptions!$C$22)/Assumptions!$C$25</f>
        <v>72.081146467446331</v>
      </c>
      <c r="P2543" s="11"/>
      <c r="Q2543" s="11"/>
      <c r="R2543" s="11"/>
      <c r="S2543" s="11"/>
      <c r="T2543" s="11"/>
    </row>
    <row r="2544" spans="1:20" ht="15.75" customHeight="1" x14ac:dyDescent="0.2">
      <c r="A2544" s="289"/>
      <c r="B2544" s="270"/>
      <c r="C2544" s="270"/>
      <c r="D2544" s="270"/>
      <c r="E2544" s="270"/>
      <c r="F2544" s="270"/>
      <c r="G2544" s="270"/>
      <c r="H2544" s="270"/>
      <c r="I2544" s="290">
        <f t="shared" ca="1" si="2331"/>
        <v>0.10022438385997653</v>
      </c>
      <c r="J2544" s="290">
        <f t="shared" ca="1" si="2332"/>
        <v>5.2666938995364843E-2</v>
      </c>
      <c r="K2544" s="270">
        <f t="shared" ref="K2544:M2544" ca="1" si="2581">RAND()</f>
        <v>0.54567089283769166</v>
      </c>
      <c r="L2544" s="270">
        <f t="shared" ca="1" si="2581"/>
        <v>0.76361470320686287</v>
      </c>
      <c r="M2544" s="270">
        <f t="shared" ca="1" si="2581"/>
        <v>0.61190131548380577</v>
      </c>
      <c r="N2544" s="291">
        <f t="shared" ca="1" si="2334"/>
        <v>2372720.8762604408</v>
      </c>
      <c r="O2544" s="292">
        <f ca="1">(N2544-Assumptions!$C$22)/Assumptions!$C$25</f>
        <v>176.07924449704782</v>
      </c>
      <c r="P2544" s="11"/>
      <c r="Q2544" s="11"/>
      <c r="R2544" s="11"/>
      <c r="S2544" s="11"/>
      <c r="T2544" s="11"/>
    </row>
    <row r="2545" spans="1:20" ht="15.75" customHeight="1" x14ac:dyDescent="0.2">
      <c r="A2545" s="317"/>
      <c r="B2545" s="264"/>
      <c r="C2545" s="264"/>
      <c r="D2545" s="264"/>
      <c r="E2545" s="264"/>
      <c r="F2545" s="264"/>
      <c r="G2545" s="264"/>
      <c r="H2545" s="264"/>
      <c r="I2545" s="286">
        <f t="shared" ca="1" si="2331"/>
        <v>0.1158970817741564</v>
      </c>
      <c r="J2545" s="286">
        <f t="shared" ca="1" si="2332"/>
        <v>5.5E-2</v>
      </c>
      <c r="K2545" s="264">
        <f t="shared" ref="K2545:M2545" ca="1" si="2582">RAND()</f>
        <v>0.76975644892180572</v>
      </c>
      <c r="L2545" s="264">
        <f t="shared" ca="1" si="2582"/>
        <v>0.39486875238278762</v>
      </c>
      <c r="M2545" s="264">
        <f t="shared" ca="1" si="2582"/>
        <v>0.28070618883387244</v>
      </c>
      <c r="N2545" s="287">
        <f t="shared" ca="1" si="2334"/>
        <v>1832939.5469427658</v>
      </c>
      <c r="O2545" s="288">
        <f ca="1">(N2545-Assumptions!$C$22)/Assumptions!$C$25</f>
        <v>135.79705574199744</v>
      </c>
      <c r="P2545" s="11"/>
      <c r="Q2545" s="11"/>
      <c r="R2545" s="11"/>
      <c r="S2545" s="11"/>
      <c r="T2545" s="11"/>
    </row>
    <row r="2546" spans="1:20" ht="15.75" customHeight="1" x14ac:dyDescent="0.2">
      <c r="A2546" s="289"/>
      <c r="B2546" s="270"/>
      <c r="C2546" s="270"/>
      <c r="D2546" s="270"/>
      <c r="E2546" s="270"/>
      <c r="F2546" s="270"/>
      <c r="G2546" s="270"/>
      <c r="H2546" s="270"/>
      <c r="I2546" s="290">
        <f t="shared" ca="1" si="2331"/>
        <v>7.5789754753197547E-2</v>
      </c>
      <c r="J2546" s="290">
        <f t="shared" ca="1" si="2332"/>
        <v>5.5E-2</v>
      </c>
      <c r="K2546" s="270">
        <f t="shared" ref="K2546:M2546" ca="1" si="2583">RAND()</f>
        <v>0.34236401231319147</v>
      </c>
      <c r="L2546" s="270">
        <f t="shared" ca="1" si="2583"/>
        <v>0.97611332185582034</v>
      </c>
      <c r="M2546" s="270">
        <f t="shared" ca="1" si="2583"/>
        <v>0.64302391266298708</v>
      </c>
      <c r="N2546" s="291">
        <f t="shared" ca="1" si="2334"/>
        <v>5697784.7328203348</v>
      </c>
      <c r="O2546" s="292">
        <f ca="1">(N2546-Assumptions!$C$22)/Assumptions!$C$25</f>
        <v>424.21833827017423</v>
      </c>
      <c r="P2546" s="11"/>
      <c r="Q2546" s="11"/>
      <c r="R2546" s="11"/>
      <c r="S2546" s="11"/>
      <c r="T2546" s="11"/>
    </row>
    <row r="2547" spans="1:20" ht="15.75" customHeight="1" x14ac:dyDescent="0.2">
      <c r="A2547" s="317"/>
      <c r="B2547" s="264"/>
      <c r="C2547" s="264"/>
      <c r="D2547" s="264"/>
      <c r="E2547" s="264"/>
      <c r="F2547" s="264"/>
      <c r="G2547" s="264"/>
      <c r="H2547" s="264"/>
      <c r="I2547" s="286">
        <f t="shared" ca="1" si="2331"/>
        <v>8.4624918505964708E-2</v>
      </c>
      <c r="J2547" s="286">
        <f t="shared" ca="1" si="2332"/>
        <v>4.5172125367369184E-2</v>
      </c>
      <c r="K2547" s="264">
        <f t="shared" ref="K2547:M2547" ca="1" si="2584">RAND()</f>
        <v>1.0285230600312389E-2</v>
      </c>
      <c r="L2547" s="264">
        <f t="shared" ca="1" si="2584"/>
        <v>8.0357259710047257E-2</v>
      </c>
      <c r="M2547" s="264">
        <f t="shared" ca="1" si="2584"/>
        <v>0.24724326397323171</v>
      </c>
      <c r="N2547" s="287">
        <f t="shared" ca="1" si="2334"/>
        <v>413692.25640160032</v>
      </c>
      <c r="O2547" s="288">
        <f ca="1">(N2547-Assumptions!$C$22)/Assumptions!$C$25</f>
        <v>29.883078835940321</v>
      </c>
      <c r="P2547" s="11"/>
      <c r="Q2547" s="11"/>
      <c r="R2547" s="11"/>
      <c r="S2547" s="11"/>
      <c r="T2547" s="11"/>
    </row>
    <row r="2548" spans="1:20" ht="15.75" customHeight="1" x14ac:dyDescent="0.2">
      <c r="A2548" s="289"/>
      <c r="B2548" s="270"/>
      <c r="C2548" s="270"/>
      <c r="D2548" s="270"/>
      <c r="E2548" s="270"/>
      <c r="F2548" s="270"/>
      <c r="G2548" s="270"/>
      <c r="H2548" s="270"/>
      <c r="I2548" s="290">
        <f t="shared" ca="1" si="2331"/>
        <v>0.10810393643734115</v>
      </c>
      <c r="J2548" s="290">
        <f t="shared" ca="1" si="2332"/>
        <v>5.2430053760991621E-2</v>
      </c>
      <c r="K2548" s="270">
        <f t="shared" ref="K2548:M2548" ca="1" si="2585">RAND()</f>
        <v>0.23168031670334632</v>
      </c>
      <c r="L2548" s="270">
        <f t="shared" ca="1" si="2585"/>
        <v>0.42875077508362824</v>
      </c>
      <c r="M2548" s="270">
        <f t="shared" ca="1" si="2585"/>
        <v>0.48678899393265018</v>
      </c>
      <c r="N2548" s="291">
        <f t="shared" ca="1" si="2334"/>
        <v>2004901.8338840534</v>
      </c>
      <c r="O2548" s="292">
        <f ca="1">(N2548-Assumptions!$C$22)/Assumptions!$C$25</f>
        <v>148.63006223015324</v>
      </c>
      <c r="P2548" s="11"/>
      <c r="Q2548" s="11"/>
      <c r="R2548" s="11"/>
      <c r="S2548" s="11"/>
      <c r="T2548" s="11"/>
    </row>
    <row r="2549" spans="1:20" ht="15.75" customHeight="1" x14ac:dyDescent="0.2">
      <c r="A2549" s="317"/>
      <c r="B2549" s="264"/>
      <c r="C2549" s="264"/>
      <c r="D2549" s="264"/>
      <c r="E2549" s="264"/>
      <c r="F2549" s="264"/>
      <c r="G2549" s="264"/>
      <c r="H2549" s="264"/>
      <c r="I2549" s="286">
        <f t="shared" ca="1" si="2331"/>
        <v>8.0384232515577816E-2</v>
      </c>
      <c r="J2549" s="286">
        <f t="shared" ca="1" si="2332"/>
        <v>3.6465564485034269E-2</v>
      </c>
      <c r="K2549" s="264">
        <f t="shared" ref="K2549:M2549" ca="1" si="2586">RAND()</f>
        <v>0.2236617768605994</v>
      </c>
      <c r="L2549" s="264">
        <f t="shared" ca="1" si="2586"/>
        <v>0.76359333446374134</v>
      </c>
      <c r="M2549" s="264">
        <f t="shared" ca="1" si="2586"/>
        <v>0.26174443131852398</v>
      </c>
      <c r="N2549" s="287">
        <f t="shared" ca="1" si="2334"/>
        <v>2541531.3005310502</v>
      </c>
      <c r="O2549" s="288">
        <f ca="1">(N2549-Assumptions!$C$22)/Assumptions!$C$25</f>
        <v>188.67703735306344</v>
      </c>
      <c r="P2549" s="11"/>
      <c r="Q2549" s="11"/>
      <c r="R2549" s="11"/>
      <c r="S2549" s="11"/>
      <c r="T2549" s="11"/>
    </row>
    <row r="2550" spans="1:20" ht="15.75" customHeight="1" x14ac:dyDescent="0.2">
      <c r="A2550" s="289"/>
      <c r="B2550" s="270"/>
      <c r="C2550" s="270"/>
      <c r="D2550" s="270"/>
      <c r="E2550" s="270"/>
      <c r="F2550" s="270"/>
      <c r="G2550" s="270"/>
      <c r="H2550" s="270"/>
      <c r="I2550" s="290">
        <f t="shared" ca="1" si="2331"/>
        <v>8.3583079021471204E-2</v>
      </c>
      <c r="J2550" s="290">
        <f t="shared" ca="1" si="2332"/>
        <v>3.878582143566791E-2</v>
      </c>
      <c r="K2550" s="270">
        <f t="shared" ref="K2550:M2550" ca="1" si="2587">RAND()</f>
        <v>0.89658788885344232</v>
      </c>
      <c r="L2550" s="270">
        <f t="shared" ca="1" si="2587"/>
        <v>0.20583110640353874</v>
      </c>
      <c r="M2550" s="270">
        <f t="shared" ca="1" si="2587"/>
        <v>0.18404790378800773</v>
      </c>
      <c r="N2550" s="291">
        <f t="shared" ca="1" si="2334"/>
        <v>4314881.2444384601</v>
      </c>
      <c r="O2550" s="292">
        <f ca="1">(N2550-Assumptions!$C$22)/Assumptions!$C$25</f>
        <v>321.01658540585521</v>
      </c>
      <c r="P2550" s="11"/>
      <c r="Q2550" s="11"/>
      <c r="R2550" s="11"/>
      <c r="S2550" s="11"/>
      <c r="T2550" s="11"/>
    </row>
    <row r="2551" spans="1:20" ht="15.75" customHeight="1" x14ac:dyDescent="0.2">
      <c r="A2551" s="317"/>
      <c r="B2551" s="264"/>
      <c r="C2551" s="264"/>
      <c r="D2551" s="264"/>
      <c r="E2551" s="264"/>
      <c r="F2551" s="264"/>
      <c r="G2551" s="264"/>
      <c r="H2551" s="264"/>
      <c r="I2551" s="286">
        <f t="shared" ca="1" si="2331"/>
        <v>0.10304530753049859</v>
      </c>
      <c r="J2551" s="286">
        <f t="shared" ca="1" si="2332"/>
        <v>3.3926035890608892E-2</v>
      </c>
      <c r="K2551" s="264">
        <f t="shared" ref="K2551:M2551" ca="1" si="2588">RAND()</f>
        <v>0.26379890651493032</v>
      </c>
      <c r="L2551" s="264">
        <f t="shared" ca="1" si="2588"/>
        <v>0.60423041307480085</v>
      </c>
      <c r="M2551" s="264">
        <f t="shared" ca="1" si="2588"/>
        <v>0.24096712640361773</v>
      </c>
      <c r="N2551" s="287">
        <f t="shared" ca="1" si="2334"/>
        <v>1614899.3881012043</v>
      </c>
      <c r="O2551" s="288">
        <f ca="1">(N2551-Assumptions!$C$22)/Assumptions!$C$25</f>
        <v>119.5254020971048</v>
      </c>
      <c r="P2551" s="11"/>
      <c r="Q2551" s="11"/>
      <c r="R2551" s="11"/>
      <c r="S2551" s="11"/>
      <c r="T2551" s="11"/>
    </row>
    <row r="2552" spans="1:20" ht="15.75" customHeight="1" x14ac:dyDescent="0.2">
      <c r="A2552" s="289"/>
      <c r="B2552" s="270"/>
      <c r="C2552" s="270"/>
      <c r="D2552" s="270"/>
      <c r="E2552" s="270"/>
      <c r="F2552" s="270"/>
      <c r="G2552" s="270"/>
      <c r="H2552" s="270"/>
      <c r="I2552" s="290">
        <f t="shared" ref="I2552:I2806" ca="1" si="2589">MAX($D$6,MIN($E$6,_xlfn.NORM.INV(RAND(),$B$6,$C$6)))</f>
        <v>9.2188303883477221E-2</v>
      </c>
      <c r="J2552" s="290">
        <f t="shared" ref="J2552:J2806" ca="1" si="2590">MAX($D$7,MIN($E$7,_xlfn.NORM.INV(RAND(),$B$7,$C$7)))</f>
        <v>5.16801657616274E-2</v>
      </c>
      <c r="K2552" s="270">
        <f t="shared" ref="K2552:M2552" ca="1" si="2591">RAND()</f>
        <v>0.96888418220649863</v>
      </c>
      <c r="L2552" s="270">
        <f t="shared" ca="1" si="2591"/>
        <v>7.2495192408309816E-2</v>
      </c>
      <c r="M2552" s="270">
        <f t="shared" ca="1" si="2591"/>
        <v>0.5012441379651511</v>
      </c>
      <c r="N2552" s="291">
        <f t="shared" ref="N2552:N2806" ca="1" si="2592">(IF(K2552&lt;$E$10,$B$10,IF(K2552&lt;$E$10+$F$10,$C$10,$D$10))+IF(L2552&lt;$E$11,$B$11,IF(L2552&lt;$E$11+$F$11,$C$11,$D$11))+IF(M2552&lt;$E$12,$B$12,IF(M2552&lt;$E$12+$F$12,$C$12,$D$12)))*MIN(2.5,MAX(0.5,(0.09-0.04)/MAX(0.025,(I2552-J2552))))</f>
        <v>4771753.4184815865</v>
      </c>
      <c r="O2552" s="292">
        <f ca="1">(N2552-Assumptions!$C$22)/Assumptions!$C$25</f>
        <v>355.11152376728256</v>
      </c>
      <c r="P2552" s="11"/>
      <c r="Q2552" s="11"/>
      <c r="R2552" s="11"/>
      <c r="S2552" s="11"/>
      <c r="T2552" s="11"/>
    </row>
    <row r="2553" spans="1:20" ht="15.75" customHeight="1" x14ac:dyDescent="0.2">
      <c r="A2553" s="317"/>
      <c r="B2553" s="264"/>
      <c r="C2553" s="264"/>
      <c r="D2553" s="264"/>
      <c r="E2553" s="264"/>
      <c r="F2553" s="264"/>
      <c r="G2553" s="264"/>
      <c r="H2553" s="264"/>
      <c r="I2553" s="286">
        <f t="shared" ca="1" si="2589"/>
        <v>9.4727185214490472E-2</v>
      </c>
      <c r="J2553" s="286">
        <f t="shared" ca="1" si="2590"/>
        <v>5.1267562358507081E-2</v>
      </c>
      <c r="K2553" s="264">
        <f t="shared" ref="K2553:M2553" ca="1" si="2593">RAND()</f>
        <v>0.37001469941766785</v>
      </c>
      <c r="L2553" s="264">
        <f t="shared" ca="1" si="2593"/>
        <v>0.93652200499964955</v>
      </c>
      <c r="M2553" s="264">
        <f t="shared" ca="1" si="2593"/>
        <v>0.58094564703790386</v>
      </c>
      <c r="N2553" s="287">
        <f t="shared" ca="1" si="2592"/>
        <v>3249562.1513764407</v>
      </c>
      <c r="O2553" s="288">
        <f ca="1">(N2553-Assumptions!$C$22)/Assumptions!$C$25</f>
        <v>241.51516055048066</v>
      </c>
      <c r="P2553" s="11"/>
      <c r="Q2553" s="11"/>
      <c r="R2553" s="11"/>
      <c r="S2553" s="11"/>
      <c r="T2553" s="11"/>
    </row>
    <row r="2554" spans="1:20" ht="15.75" customHeight="1" x14ac:dyDescent="0.2">
      <c r="A2554" s="289"/>
      <c r="B2554" s="270"/>
      <c r="C2554" s="270"/>
      <c r="D2554" s="270"/>
      <c r="E2554" s="270"/>
      <c r="F2554" s="270"/>
      <c r="G2554" s="270"/>
      <c r="H2554" s="270"/>
      <c r="I2554" s="290">
        <f t="shared" ca="1" si="2589"/>
        <v>7.2194538536469594E-2</v>
      </c>
      <c r="J2554" s="290">
        <f t="shared" ca="1" si="2590"/>
        <v>3.7647745682079216E-2</v>
      </c>
      <c r="K2554" s="270">
        <f t="shared" ref="K2554:M2554" ca="1" si="2594">RAND()</f>
        <v>0.12631485084795457</v>
      </c>
      <c r="L2554" s="270">
        <f t="shared" ca="1" si="2594"/>
        <v>0.53120247622647399</v>
      </c>
      <c r="M2554" s="270">
        <f t="shared" ca="1" si="2594"/>
        <v>0.86845175512609274</v>
      </c>
      <c r="N2554" s="291">
        <f t="shared" ca="1" si="2592"/>
        <v>1159816.5032705679</v>
      </c>
      <c r="O2554" s="292">
        <f ca="1">(N2554-Assumptions!$C$22)/Assumptions!$C$25</f>
        <v>85.563992781385664</v>
      </c>
      <c r="P2554" s="11"/>
      <c r="Q2554" s="11"/>
      <c r="R2554" s="11"/>
      <c r="S2554" s="11"/>
      <c r="T2554" s="11"/>
    </row>
    <row r="2555" spans="1:20" ht="15.75" customHeight="1" x14ac:dyDescent="0.2">
      <c r="A2555" s="317"/>
      <c r="B2555" s="264"/>
      <c r="C2555" s="264"/>
      <c r="D2555" s="264"/>
      <c r="E2555" s="264"/>
      <c r="F2555" s="264"/>
      <c r="G2555" s="264"/>
      <c r="H2555" s="264"/>
      <c r="I2555" s="286">
        <f t="shared" ca="1" si="2589"/>
        <v>9.067912257540052E-2</v>
      </c>
      <c r="J2555" s="286">
        <f t="shared" ca="1" si="2590"/>
        <v>0.02</v>
      </c>
      <c r="K2555" s="264">
        <f t="shared" ref="K2555:M2555" ca="1" si="2595">RAND()</f>
        <v>0.65815666202682865</v>
      </c>
      <c r="L2555" s="264">
        <f t="shared" ca="1" si="2595"/>
        <v>0.16808852041719846</v>
      </c>
      <c r="M2555" s="264">
        <f t="shared" ca="1" si="2595"/>
        <v>2.1054019102141996E-2</v>
      </c>
      <c r="N2555" s="287">
        <f t="shared" ca="1" si="2592"/>
        <v>1260540.7867660369</v>
      </c>
      <c r="O2555" s="288">
        <f ca="1">(N2555-Assumptions!$C$22)/Assumptions!$C$25</f>
        <v>93.08073035567439</v>
      </c>
      <c r="P2555" s="11"/>
      <c r="Q2555" s="11"/>
      <c r="R2555" s="11"/>
      <c r="S2555" s="11"/>
      <c r="T2555" s="11"/>
    </row>
    <row r="2556" spans="1:20" ht="15.75" customHeight="1" x14ac:dyDescent="0.2">
      <c r="A2556" s="289"/>
      <c r="B2556" s="270"/>
      <c r="C2556" s="270"/>
      <c r="D2556" s="270"/>
      <c r="E2556" s="270"/>
      <c r="F2556" s="270"/>
      <c r="G2556" s="270"/>
      <c r="H2556" s="270"/>
      <c r="I2556" s="290">
        <f t="shared" ca="1" si="2589"/>
        <v>8.3984384863743114E-2</v>
      </c>
      <c r="J2556" s="290">
        <f t="shared" ca="1" si="2590"/>
        <v>0.02</v>
      </c>
      <c r="K2556" s="270">
        <f t="shared" ref="K2556:M2556" ca="1" si="2596">RAND()</f>
        <v>0.36201082534897966</v>
      </c>
      <c r="L2556" s="270">
        <f t="shared" ca="1" si="2596"/>
        <v>0.4824386447852107</v>
      </c>
      <c r="M2556" s="270">
        <f t="shared" ca="1" si="2596"/>
        <v>0.781092889119956</v>
      </c>
      <c r="N2556" s="291">
        <f t="shared" ca="1" si="2592"/>
        <v>1763563.7584414817</v>
      </c>
      <c r="O2556" s="292">
        <f ca="1">(N2556-Assumptions!$C$22)/Assumptions!$C$25</f>
        <v>130.61975809264788</v>
      </c>
      <c r="P2556" s="11"/>
      <c r="Q2556" s="11"/>
      <c r="R2556" s="11"/>
      <c r="S2556" s="11"/>
      <c r="T2556" s="11"/>
    </row>
    <row r="2557" spans="1:20" ht="15.75" customHeight="1" x14ac:dyDescent="0.2">
      <c r="A2557" s="317"/>
      <c r="B2557" s="264"/>
      <c r="C2557" s="264"/>
      <c r="D2557" s="264"/>
      <c r="E2557" s="264"/>
      <c r="F2557" s="264"/>
      <c r="G2557" s="264"/>
      <c r="H2557" s="264"/>
      <c r="I2557" s="286">
        <f t="shared" ca="1" si="2589"/>
        <v>9.0648153176164384E-2</v>
      </c>
      <c r="J2557" s="286">
        <f t="shared" ca="1" si="2590"/>
        <v>4.095268718312297E-2</v>
      </c>
      <c r="K2557" s="264">
        <f t="shared" ref="K2557:M2557" ca="1" si="2597">RAND()</f>
        <v>0.77454741032852437</v>
      </c>
      <c r="L2557" s="264">
        <f t="shared" ca="1" si="2597"/>
        <v>0.3668680890391941</v>
      </c>
      <c r="M2557" s="264">
        <f t="shared" ca="1" si="2597"/>
        <v>0.65057557722474535</v>
      </c>
      <c r="N2557" s="287">
        <f t="shared" ca="1" si="2592"/>
        <v>2270640.5905856583</v>
      </c>
      <c r="O2557" s="288">
        <f ca="1">(N2557-Assumptions!$C$22)/Assumptions!$C$25</f>
        <v>168.46131273027302</v>
      </c>
      <c r="P2557" s="11"/>
      <c r="Q2557" s="11"/>
      <c r="R2557" s="11"/>
      <c r="S2557" s="11"/>
      <c r="T2557" s="11"/>
    </row>
    <row r="2558" spans="1:20" ht="15.75" customHeight="1" x14ac:dyDescent="0.2">
      <c r="A2558" s="289"/>
      <c r="B2558" s="270"/>
      <c r="C2558" s="270"/>
      <c r="D2558" s="270"/>
      <c r="E2558" s="270"/>
      <c r="F2558" s="270"/>
      <c r="G2558" s="270"/>
      <c r="H2558" s="270"/>
      <c r="I2558" s="290">
        <f t="shared" ca="1" si="2589"/>
        <v>0.11297296055154968</v>
      </c>
      <c r="J2558" s="290">
        <f t="shared" ca="1" si="2590"/>
        <v>4.2623589459513882E-2</v>
      </c>
      <c r="K2558" s="270">
        <f t="shared" ref="K2558:M2558" ca="1" si="2598">RAND()</f>
        <v>0.31959372907482897</v>
      </c>
      <c r="L2558" s="270">
        <f t="shared" ca="1" si="2598"/>
        <v>0.32448384412195685</v>
      </c>
      <c r="M2558" s="270">
        <f t="shared" ca="1" si="2598"/>
        <v>0.75466968393055534</v>
      </c>
      <c r="N2558" s="291">
        <f t="shared" ca="1" si="2592"/>
        <v>1604002.1467177502</v>
      </c>
      <c r="O2558" s="292">
        <f ca="1">(N2558-Assumptions!$C$22)/Assumptions!$C$25</f>
        <v>118.71217512819031</v>
      </c>
      <c r="P2558" s="11"/>
      <c r="Q2558" s="11"/>
      <c r="R2558" s="11"/>
      <c r="S2558" s="11"/>
      <c r="T2558" s="11"/>
    </row>
    <row r="2559" spans="1:20" ht="15.75" customHeight="1" x14ac:dyDescent="0.2">
      <c r="A2559" s="317"/>
      <c r="B2559" s="264"/>
      <c r="C2559" s="264"/>
      <c r="D2559" s="264"/>
      <c r="E2559" s="264"/>
      <c r="F2559" s="264"/>
      <c r="G2559" s="264"/>
      <c r="H2559" s="264"/>
      <c r="I2559" s="286">
        <f t="shared" ca="1" si="2589"/>
        <v>7.4990286185234373E-2</v>
      </c>
      <c r="J2559" s="286">
        <f t="shared" ca="1" si="2590"/>
        <v>3.9427412325813864E-2</v>
      </c>
      <c r="K2559" s="264">
        <f t="shared" ref="K2559:M2559" ca="1" si="2599">RAND()</f>
        <v>0.78852140633090739</v>
      </c>
      <c r="L2559" s="264">
        <f t="shared" ca="1" si="2599"/>
        <v>0.33800035171530485</v>
      </c>
      <c r="M2559" s="264">
        <f t="shared" ca="1" si="2599"/>
        <v>0.88010610864595473</v>
      </c>
      <c r="N2559" s="287">
        <f t="shared" ca="1" si="2592"/>
        <v>3172987.163465078</v>
      </c>
      <c r="O2559" s="288">
        <f ca="1">(N2559-Assumptions!$C$22)/Assumptions!$C$25</f>
        <v>235.80060921381178</v>
      </c>
      <c r="P2559" s="11"/>
      <c r="Q2559" s="11"/>
      <c r="R2559" s="11"/>
      <c r="S2559" s="11"/>
      <c r="T2559" s="11"/>
    </row>
    <row r="2560" spans="1:20" ht="15.75" customHeight="1" x14ac:dyDescent="0.2">
      <c r="A2560" s="289"/>
      <c r="B2560" s="270"/>
      <c r="C2560" s="270"/>
      <c r="D2560" s="270"/>
      <c r="E2560" s="270"/>
      <c r="F2560" s="270"/>
      <c r="G2560" s="270"/>
      <c r="H2560" s="270"/>
      <c r="I2560" s="290">
        <f t="shared" ca="1" si="2589"/>
        <v>9.3728085699025757E-2</v>
      </c>
      <c r="J2560" s="290">
        <f t="shared" ca="1" si="2590"/>
        <v>4.9602624429022746E-2</v>
      </c>
      <c r="K2560" s="270">
        <f t="shared" ref="K2560:M2560" ca="1" si="2600">RAND()</f>
        <v>0.1671227919667515</v>
      </c>
      <c r="L2560" s="270">
        <f t="shared" ca="1" si="2600"/>
        <v>0.52779513854288718</v>
      </c>
      <c r="M2560" s="270">
        <f t="shared" ca="1" si="2600"/>
        <v>0.84722470365472813</v>
      </c>
      <c r="N2560" s="291">
        <f t="shared" ca="1" si="2592"/>
        <v>908045.81605202006</v>
      </c>
      <c r="O2560" s="292">
        <f ca="1">(N2560-Assumptions!$C$22)/Assumptions!$C$25</f>
        <v>66.775135526270148</v>
      </c>
      <c r="P2560" s="11"/>
      <c r="Q2560" s="11"/>
      <c r="R2560" s="11"/>
      <c r="S2560" s="11"/>
      <c r="T2560" s="11"/>
    </row>
    <row r="2561" spans="1:20" ht="15.75" customHeight="1" x14ac:dyDescent="0.2">
      <c r="A2561" s="317"/>
      <c r="B2561" s="264"/>
      <c r="C2561" s="264"/>
      <c r="D2561" s="264"/>
      <c r="E2561" s="264"/>
      <c r="F2561" s="264"/>
      <c r="G2561" s="264"/>
      <c r="H2561" s="264"/>
      <c r="I2561" s="286">
        <f t="shared" ca="1" si="2589"/>
        <v>0.11229428850722509</v>
      </c>
      <c r="J2561" s="286">
        <f t="shared" ca="1" si="2590"/>
        <v>4.3675380073412796E-2</v>
      </c>
      <c r="K2561" s="264">
        <f t="shared" ref="K2561:M2561" ca="1" si="2601">RAND()</f>
        <v>0.51980772059516134</v>
      </c>
      <c r="L2561" s="264">
        <f t="shared" ca="1" si="2601"/>
        <v>0.95783207832530159</v>
      </c>
      <c r="M2561" s="264">
        <f t="shared" ca="1" si="2601"/>
        <v>0.41383994503906285</v>
      </c>
      <c r="N2561" s="287">
        <f t="shared" ca="1" si="2592"/>
        <v>2058102.4788833417</v>
      </c>
      <c r="O2561" s="288">
        <f ca="1">(N2561-Assumptions!$C$22)/Assumptions!$C$25</f>
        <v>152.60025961815981</v>
      </c>
      <c r="P2561" s="11"/>
      <c r="Q2561" s="11"/>
      <c r="R2561" s="11"/>
      <c r="S2561" s="11"/>
      <c r="T2561" s="11"/>
    </row>
    <row r="2562" spans="1:20" ht="15.75" customHeight="1" x14ac:dyDescent="0.2">
      <c r="A2562" s="289"/>
      <c r="B2562" s="270"/>
      <c r="C2562" s="270"/>
      <c r="D2562" s="270"/>
      <c r="E2562" s="270"/>
      <c r="F2562" s="270"/>
      <c r="G2562" s="270"/>
      <c r="H2562" s="270"/>
      <c r="I2562" s="290">
        <f t="shared" ca="1" si="2589"/>
        <v>8.1547274902508085E-2</v>
      </c>
      <c r="J2562" s="290">
        <f t="shared" ca="1" si="2590"/>
        <v>4.0427212403095533E-2</v>
      </c>
      <c r="K2562" s="270">
        <f t="shared" ref="K2562:M2562" ca="1" si="2602">RAND()</f>
        <v>0.49685768628556404</v>
      </c>
      <c r="L2562" s="270">
        <f t="shared" ca="1" si="2602"/>
        <v>0.84248413309161518</v>
      </c>
      <c r="M2562" s="270">
        <f t="shared" ca="1" si="2602"/>
        <v>0.43742379136176568</v>
      </c>
      <c r="N2562" s="291">
        <f t="shared" ca="1" si="2592"/>
        <v>3434448.7085328652</v>
      </c>
      <c r="O2562" s="292">
        <f ca="1">(N2562-Assumptions!$C$22)/Assumptions!$C$25</f>
        <v>255.31266481588546</v>
      </c>
      <c r="P2562" s="11"/>
      <c r="Q2562" s="11"/>
      <c r="R2562" s="11"/>
      <c r="S2562" s="11"/>
      <c r="T2562" s="11"/>
    </row>
    <row r="2563" spans="1:20" ht="15.75" customHeight="1" x14ac:dyDescent="0.2">
      <c r="A2563" s="317"/>
      <c r="B2563" s="264"/>
      <c r="C2563" s="264"/>
      <c r="D2563" s="264"/>
      <c r="E2563" s="264"/>
      <c r="F2563" s="264"/>
      <c r="G2563" s="264"/>
      <c r="H2563" s="264"/>
      <c r="I2563" s="286">
        <f t="shared" ca="1" si="2589"/>
        <v>9.1521316545205178E-2</v>
      </c>
      <c r="J2563" s="286">
        <f t="shared" ca="1" si="2590"/>
        <v>4.5915049495751724E-2</v>
      </c>
      <c r="K2563" s="264">
        <f t="shared" ref="K2563:M2563" ca="1" si="2603">RAND()</f>
        <v>0.44975844656909636</v>
      </c>
      <c r="L2563" s="264">
        <f t="shared" ca="1" si="2603"/>
        <v>0.21938098805070505</v>
      </c>
      <c r="M2563" s="264">
        <f t="shared" ca="1" si="2603"/>
        <v>0.81830937697395201</v>
      </c>
      <c r="N2563" s="287">
        <f t="shared" ca="1" si="2592"/>
        <v>1980293.3981815788</v>
      </c>
      <c r="O2563" s="288">
        <f ca="1">(N2563-Assumptions!$C$22)/Assumptions!$C$25</f>
        <v>146.79361180459543</v>
      </c>
      <c r="P2563" s="11"/>
      <c r="Q2563" s="11"/>
      <c r="R2563" s="11"/>
      <c r="S2563" s="11"/>
      <c r="T2563" s="11"/>
    </row>
    <row r="2564" spans="1:20" ht="15.75" customHeight="1" x14ac:dyDescent="0.2">
      <c r="A2564" s="289"/>
      <c r="B2564" s="270"/>
      <c r="C2564" s="270"/>
      <c r="D2564" s="270"/>
      <c r="E2564" s="270"/>
      <c r="F2564" s="270"/>
      <c r="G2564" s="270"/>
      <c r="H2564" s="270"/>
      <c r="I2564" s="290">
        <f t="shared" ca="1" si="2589"/>
        <v>9.2123563353359375E-2</v>
      </c>
      <c r="J2564" s="290">
        <f t="shared" ca="1" si="2590"/>
        <v>4.1073281180365989E-2</v>
      </c>
      <c r="K2564" s="270">
        <f t="shared" ref="K2564:M2564" ca="1" si="2604">RAND()</f>
        <v>0.79059317023814235</v>
      </c>
      <c r="L2564" s="270">
        <f t="shared" ca="1" si="2604"/>
        <v>0.40312808374313802</v>
      </c>
      <c r="M2564" s="270">
        <f t="shared" ca="1" si="2604"/>
        <v>0.29643030172505247</v>
      </c>
      <c r="N2564" s="291">
        <f t="shared" ca="1" si="2592"/>
        <v>2186484.8679780336</v>
      </c>
      <c r="O2564" s="292">
        <f ca="1">(N2564-Assumptions!$C$22)/Assumptions!$C$25</f>
        <v>162.18103492373385</v>
      </c>
      <c r="P2564" s="11"/>
      <c r="Q2564" s="11"/>
      <c r="R2564" s="11"/>
      <c r="S2564" s="11"/>
      <c r="T2564" s="11"/>
    </row>
    <row r="2565" spans="1:20" ht="15.75" customHeight="1" x14ac:dyDescent="0.2">
      <c r="A2565" s="317"/>
      <c r="B2565" s="264"/>
      <c r="C2565" s="264"/>
      <c r="D2565" s="264"/>
      <c r="E2565" s="264"/>
      <c r="F2565" s="264"/>
      <c r="G2565" s="264"/>
      <c r="H2565" s="264"/>
      <c r="I2565" s="286">
        <f t="shared" ca="1" si="2589"/>
        <v>9.1863901713550453E-2</v>
      </c>
      <c r="J2565" s="286">
        <f t="shared" ca="1" si="2590"/>
        <v>3.6390708832664882E-2</v>
      </c>
      <c r="K2565" s="264">
        <f t="shared" ref="K2565:M2565" ca="1" si="2605">RAND()</f>
        <v>0.68088774923893214</v>
      </c>
      <c r="L2565" s="264">
        <f t="shared" ca="1" si="2605"/>
        <v>0.21589481488197593</v>
      </c>
      <c r="M2565" s="264">
        <f t="shared" ca="1" si="2605"/>
        <v>0.77036097987516738</v>
      </c>
      <c r="N2565" s="287">
        <f t="shared" ca="1" si="2592"/>
        <v>1628061.859494268</v>
      </c>
      <c r="O2565" s="288">
        <f ca="1">(N2565-Assumptions!$C$22)/Assumptions!$C$25</f>
        <v>120.50767608166178</v>
      </c>
      <c r="P2565" s="11"/>
      <c r="Q2565" s="11"/>
      <c r="R2565" s="11"/>
      <c r="S2565" s="11"/>
      <c r="T2565" s="11"/>
    </row>
    <row r="2566" spans="1:20" ht="15.75" customHeight="1" x14ac:dyDescent="0.2">
      <c r="A2566" s="289"/>
      <c r="B2566" s="270"/>
      <c r="C2566" s="270"/>
      <c r="D2566" s="270"/>
      <c r="E2566" s="270"/>
      <c r="F2566" s="270"/>
      <c r="G2566" s="270"/>
      <c r="H2566" s="270"/>
      <c r="I2566" s="290">
        <f t="shared" ca="1" si="2589"/>
        <v>7.2226894588086732E-2</v>
      </c>
      <c r="J2566" s="290">
        <f t="shared" ca="1" si="2590"/>
        <v>5.5E-2</v>
      </c>
      <c r="K2566" s="270">
        <f t="shared" ref="K2566:M2566" ca="1" si="2606">RAND()</f>
        <v>0.24632984293899174</v>
      </c>
      <c r="L2566" s="270">
        <f t="shared" ca="1" si="2606"/>
        <v>0.10258815186637171</v>
      </c>
      <c r="M2566" s="270">
        <f t="shared" ca="1" si="2606"/>
        <v>2.2380371604179272E-2</v>
      </c>
      <c r="N2566" s="291">
        <f t="shared" ca="1" si="2592"/>
        <v>3563756.6711651403</v>
      </c>
      <c r="O2566" s="292">
        <f ca="1">(N2566-Assumptions!$C$22)/Assumptions!$C$25</f>
        <v>264.96251277351791</v>
      </c>
      <c r="P2566" s="11"/>
      <c r="Q2566" s="11"/>
      <c r="R2566" s="11"/>
      <c r="S2566" s="11"/>
      <c r="T2566" s="11"/>
    </row>
    <row r="2567" spans="1:20" ht="15.75" customHeight="1" x14ac:dyDescent="0.2">
      <c r="A2567" s="317"/>
      <c r="B2567" s="264"/>
      <c r="C2567" s="264"/>
      <c r="D2567" s="264"/>
      <c r="E2567" s="264"/>
      <c r="F2567" s="264"/>
      <c r="G2567" s="264"/>
      <c r="H2567" s="264"/>
      <c r="I2567" s="286">
        <f t="shared" ca="1" si="2589"/>
        <v>0.10480393630271312</v>
      </c>
      <c r="J2567" s="286">
        <f t="shared" ca="1" si="2590"/>
        <v>2.7230063661919504E-2</v>
      </c>
      <c r="K2567" s="264">
        <f t="shared" ref="K2567:M2567" ca="1" si="2607">RAND()</f>
        <v>0.71020468188545316</v>
      </c>
      <c r="L2567" s="264">
        <f t="shared" ca="1" si="2607"/>
        <v>0.96919930199424109</v>
      </c>
      <c r="M2567" s="264">
        <f t="shared" ca="1" si="2607"/>
        <v>0.75451856626176106</v>
      </c>
      <c r="N2567" s="287">
        <f t="shared" ca="1" si="2592"/>
        <v>1836244.7750945636</v>
      </c>
      <c r="O2567" s="288">
        <f ca="1">(N2567-Assumptions!$C$22)/Assumptions!$C$25</f>
        <v>136.04371455929578</v>
      </c>
      <c r="P2567" s="11"/>
      <c r="Q2567" s="11"/>
      <c r="R2567" s="11"/>
      <c r="S2567" s="11"/>
      <c r="T2567" s="11"/>
    </row>
    <row r="2568" spans="1:20" ht="15.75" customHeight="1" x14ac:dyDescent="0.2">
      <c r="A2568" s="289"/>
      <c r="B2568" s="270"/>
      <c r="C2568" s="270"/>
      <c r="D2568" s="270"/>
      <c r="E2568" s="270"/>
      <c r="F2568" s="270"/>
      <c r="G2568" s="270"/>
      <c r="H2568" s="270"/>
      <c r="I2568" s="290">
        <f t="shared" ca="1" si="2589"/>
        <v>9.4429296869952661E-2</v>
      </c>
      <c r="J2568" s="290">
        <f t="shared" ca="1" si="2590"/>
        <v>2.3201913201953105E-2</v>
      </c>
      <c r="K2568" s="270">
        <f t="shared" ref="K2568:M2568" ca="1" si="2608">RAND()</f>
        <v>6.2546678520343346E-2</v>
      </c>
      <c r="L2568" s="270">
        <f t="shared" ca="1" si="2608"/>
        <v>0.93081685677875148</v>
      </c>
      <c r="M2568" s="270">
        <f t="shared" ca="1" si="2608"/>
        <v>0.23699787797850169</v>
      </c>
      <c r="N2568" s="291">
        <f t="shared" ca="1" si="2592"/>
        <v>961036.89699856821</v>
      </c>
      <c r="O2568" s="292">
        <f ca="1">(N2568-Assumptions!$C$22)/Assumptions!$C$25</f>
        <v>70.729693805863292</v>
      </c>
      <c r="P2568" s="11"/>
      <c r="Q2568" s="11"/>
      <c r="R2568" s="11"/>
      <c r="S2568" s="11"/>
      <c r="T2568" s="11"/>
    </row>
    <row r="2569" spans="1:20" ht="15.75" customHeight="1" x14ac:dyDescent="0.2">
      <c r="A2569" s="317"/>
      <c r="B2569" s="264"/>
      <c r="C2569" s="264"/>
      <c r="D2569" s="264"/>
      <c r="E2569" s="264"/>
      <c r="F2569" s="264"/>
      <c r="G2569" s="264"/>
      <c r="H2569" s="264"/>
      <c r="I2569" s="286">
        <f t="shared" ca="1" si="2589"/>
        <v>9.9337487255973592E-2</v>
      </c>
      <c r="J2569" s="286">
        <f t="shared" ca="1" si="2590"/>
        <v>3.7888027299666532E-2</v>
      </c>
      <c r="K2569" s="264">
        <f t="shared" ref="K2569:M2569" ca="1" si="2609">RAND()</f>
        <v>1.6730602028679042E-2</v>
      </c>
      <c r="L2569" s="264">
        <f t="shared" ca="1" si="2609"/>
        <v>0.94374693605285354</v>
      </c>
      <c r="M2569" s="264">
        <f t="shared" ca="1" si="2609"/>
        <v>0.20757169072302195</v>
      </c>
      <c r="N2569" s="287">
        <f t="shared" ca="1" si="2592"/>
        <v>1113958.4274669443</v>
      </c>
      <c r="O2569" s="288">
        <f ca="1">(N2569-Assumptions!$C$22)/Assumptions!$C$25</f>
        <v>82.141748318428682</v>
      </c>
      <c r="P2569" s="11"/>
      <c r="Q2569" s="11"/>
      <c r="R2569" s="11"/>
      <c r="S2569" s="11"/>
      <c r="T2569" s="11"/>
    </row>
    <row r="2570" spans="1:20" ht="15.75" customHeight="1" x14ac:dyDescent="0.2">
      <c r="A2570" s="289"/>
      <c r="B2570" s="270"/>
      <c r="C2570" s="270"/>
      <c r="D2570" s="270"/>
      <c r="E2570" s="270"/>
      <c r="F2570" s="270"/>
      <c r="G2570" s="270"/>
      <c r="H2570" s="270"/>
      <c r="I2570" s="290">
        <f t="shared" ca="1" si="2589"/>
        <v>8.5688036395290879E-2</v>
      </c>
      <c r="J2570" s="290">
        <f t="shared" ca="1" si="2590"/>
        <v>2.438824048315269E-2</v>
      </c>
      <c r="K2570" s="270">
        <f t="shared" ref="K2570:M2570" ca="1" si="2610">RAND()</f>
        <v>0.19902213467550034</v>
      </c>
      <c r="L2570" s="270">
        <f t="shared" ca="1" si="2610"/>
        <v>0.95831873181529337</v>
      </c>
      <c r="M2570" s="270">
        <f t="shared" ca="1" si="2610"/>
        <v>0.35392852069099279</v>
      </c>
      <c r="N2570" s="291">
        <f t="shared" ca="1" si="2592"/>
        <v>1116678.1677337743</v>
      </c>
      <c r="O2570" s="292">
        <f ca="1">(N2570-Assumptions!$C$22)/Assumptions!$C$25</f>
        <v>82.34471400998315</v>
      </c>
      <c r="P2570" s="11"/>
      <c r="Q2570" s="11"/>
      <c r="R2570" s="11"/>
      <c r="S2570" s="11"/>
      <c r="T2570" s="11"/>
    </row>
    <row r="2571" spans="1:20" ht="15.75" customHeight="1" x14ac:dyDescent="0.2">
      <c r="A2571" s="317"/>
      <c r="B2571" s="264"/>
      <c r="C2571" s="264"/>
      <c r="D2571" s="264"/>
      <c r="E2571" s="264"/>
      <c r="F2571" s="264"/>
      <c r="G2571" s="264"/>
      <c r="H2571" s="264"/>
      <c r="I2571" s="286">
        <f t="shared" ca="1" si="2589"/>
        <v>0.11134979119686816</v>
      </c>
      <c r="J2571" s="286">
        <f t="shared" ca="1" si="2590"/>
        <v>2.9877157140885284E-2</v>
      </c>
      <c r="K2571" s="264">
        <f t="shared" ref="K2571:M2571" ca="1" si="2611">RAND()</f>
        <v>0.41527201581665729</v>
      </c>
      <c r="L2571" s="264">
        <f t="shared" ca="1" si="2611"/>
        <v>0.71364949150838775</v>
      </c>
      <c r="M2571" s="264">
        <f t="shared" ca="1" si="2611"/>
        <v>0.42564647934504007</v>
      </c>
      <c r="N2571" s="287">
        <f t="shared" ca="1" si="2592"/>
        <v>1370038.7961012786</v>
      </c>
      <c r="O2571" s="288">
        <f ca="1">(N2571-Assumptions!$C$22)/Assumptions!$C$25</f>
        <v>101.25222358964766</v>
      </c>
      <c r="P2571" s="11"/>
      <c r="Q2571" s="11"/>
      <c r="R2571" s="11"/>
      <c r="S2571" s="11"/>
      <c r="T2571" s="11"/>
    </row>
    <row r="2572" spans="1:20" ht="15.75" customHeight="1" x14ac:dyDescent="0.2">
      <c r="A2572" s="289"/>
      <c r="B2572" s="270"/>
      <c r="C2572" s="270"/>
      <c r="D2572" s="270"/>
      <c r="E2572" s="270"/>
      <c r="F2572" s="270"/>
      <c r="G2572" s="270"/>
      <c r="H2572" s="270"/>
      <c r="I2572" s="290">
        <f t="shared" ca="1" si="2589"/>
        <v>0.11383138753299364</v>
      </c>
      <c r="J2572" s="290">
        <f t="shared" ca="1" si="2590"/>
        <v>4.2442537341799168E-2</v>
      </c>
      <c r="K2572" s="270">
        <f t="shared" ref="K2572:M2572" ca="1" si="2612">RAND()</f>
        <v>0.54735085559454633</v>
      </c>
      <c r="L2572" s="270">
        <f t="shared" ca="1" si="2612"/>
        <v>0.63179055983614496</v>
      </c>
      <c r="M2572" s="270">
        <f t="shared" ca="1" si="2612"/>
        <v>5.8364660483034236E-2</v>
      </c>
      <c r="N2572" s="291">
        <f t="shared" ca="1" si="2592"/>
        <v>1563558.8635804467</v>
      </c>
      <c r="O2572" s="292">
        <f ca="1">(N2572-Assumptions!$C$22)/Assumptions!$C$25</f>
        <v>115.69401967018258</v>
      </c>
      <c r="P2572" s="11"/>
      <c r="Q2572" s="11"/>
      <c r="R2572" s="11"/>
      <c r="S2572" s="11"/>
      <c r="T2572" s="11"/>
    </row>
    <row r="2573" spans="1:20" ht="15.75" customHeight="1" x14ac:dyDescent="0.2">
      <c r="A2573" s="317"/>
      <c r="B2573" s="264"/>
      <c r="C2573" s="264"/>
      <c r="D2573" s="264"/>
      <c r="E2573" s="264"/>
      <c r="F2573" s="264"/>
      <c r="G2573" s="264"/>
      <c r="H2573" s="264"/>
      <c r="I2573" s="286">
        <f t="shared" ca="1" si="2589"/>
        <v>9.4294980584033711E-2</v>
      </c>
      <c r="J2573" s="286">
        <f t="shared" ca="1" si="2590"/>
        <v>3.3446155210750526E-2</v>
      </c>
      <c r="K2573" s="264">
        <f t="shared" ref="K2573:M2573" ca="1" si="2613">RAND()</f>
        <v>0.84148957612151143</v>
      </c>
      <c r="L2573" s="264">
        <f t="shared" ca="1" si="2613"/>
        <v>0.49512266611862765</v>
      </c>
      <c r="M2573" s="264">
        <f t="shared" ca="1" si="2613"/>
        <v>0.71046013963496568</v>
      </c>
      <c r="N2573" s="287">
        <f t="shared" ca="1" si="2592"/>
        <v>3566896.6607085536</v>
      </c>
      <c r="O2573" s="288">
        <f ca="1">(N2573-Assumptions!$C$22)/Assumptions!$C$25</f>
        <v>265.19684035138459</v>
      </c>
      <c r="P2573" s="11"/>
      <c r="Q2573" s="11"/>
      <c r="R2573" s="11"/>
      <c r="S2573" s="11"/>
      <c r="T2573" s="11"/>
    </row>
    <row r="2574" spans="1:20" ht="15.75" customHeight="1" x14ac:dyDescent="0.2">
      <c r="A2574" s="289"/>
      <c r="B2574" s="270"/>
      <c r="C2574" s="270"/>
      <c r="D2574" s="270"/>
      <c r="E2574" s="270"/>
      <c r="F2574" s="270"/>
      <c r="G2574" s="270"/>
      <c r="H2574" s="270"/>
      <c r="I2574" s="290">
        <f t="shared" ca="1" si="2589"/>
        <v>7.7317439213149583E-2</v>
      </c>
      <c r="J2574" s="290">
        <f t="shared" ca="1" si="2590"/>
        <v>4.9055843966582843E-2</v>
      </c>
      <c r="K2574" s="270">
        <f t="shared" ref="K2574:M2574" ca="1" si="2614">RAND()</f>
        <v>0.31250488850530678</v>
      </c>
      <c r="L2574" s="270">
        <f t="shared" ca="1" si="2614"/>
        <v>0.12862286519760147</v>
      </c>
      <c r="M2574" s="270">
        <f t="shared" ca="1" si="2614"/>
        <v>0.92666518083455429</v>
      </c>
      <c r="N2574" s="291">
        <f t="shared" ca="1" si="2592"/>
        <v>3284707.2312470484</v>
      </c>
      <c r="O2574" s="292">
        <f ca="1">(N2574-Assumptions!$C$22)/Assumptions!$C$25</f>
        <v>244.13792770500362</v>
      </c>
      <c r="P2574" s="11"/>
      <c r="Q2574" s="11"/>
      <c r="R2574" s="11"/>
      <c r="S2574" s="11"/>
      <c r="T2574" s="11"/>
    </row>
    <row r="2575" spans="1:20" ht="15.75" customHeight="1" x14ac:dyDescent="0.2">
      <c r="A2575" s="317"/>
      <c r="B2575" s="264"/>
      <c r="C2575" s="264"/>
      <c r="D2575" s="264"/>
      <c r="E2575" s="264"/>
      <c r="F2575" s="264"/>
      <c r="G2575" s="264"/>
      <c r="H2575" s="264"/>
      <c r="I2575" s="286">
        <f t="shared" ca="1" si="2589"/>
        <v>6.7976395711513496E-2</v>
      </c>
      <c r="J2575" s="286">
        <f t="shared" ca="1" si="2590"/>
        <v>2.1762954236630369E-2</v>
      </c>
      <c r="K2575" s="264">
        <f t="shared" ref="K2575:M2575" ca="1" si="2615">RAND()</f>
        <v>0.3212985765691736</v>
      </c>
      <c r="L2575" s="264">
        <f t="shared" ca="1" si="2615"/>
        <v>0.60439544278480228</v>
      </c>
      <c r="M2575" s="264">
        <f t="shared" ca="1" si="2615"/>
        <v>0.76170292429756981</v>
      </c>
      <c r="N2575" s="287">
        <f t="shared" ca="1" si="2592"/>
        <v>2441725.5813592146</v>
      </c>
      <c r="O2575" s="288">
        <f ca="1">(N2575-Assumptions!$C$22)/Assumptions!$C$25</f>
        <v>181.22884935516527</v>
      </c>
      <c r="P2575" s="11"/>
      <c r="Q2575" s="11"/>
      <c r="R2575" s="11"/>
      <c r="S2575" s="11"/>
      <c r="T2575" s="11"/>
    </row>
    <row r="2576" spans="1:20" ht="15.75" customHeight="1" x14ac:dyDescent="0.2">
      <c r="A2576" s="289"/>
      <c r="B2576" s="270"/>
      <c r="C2576" s="270"/>
      <c r="D2576" s="270"/>
      <c r="E2576" s="270"/>
      <c r="F2576" s="270"/>
      <c r="G2576" s="270"/>
      <c r="H2576" s="270"/>
      <c r="I2576" s="290">
        <f t="shared" ca="1" si="2589"/>
        <v>7.515151192452095E-2</v>
      </c>
      <c r="J2576" s="290">
        <f t="shared" ca="1" si="2590"/>
        <v>5.3782598456078336E-2</v>
      </c>
      <c r="K2576" s="270">
        <f t="shared" ref="K2576:M2576" ca="1" si="2616">RAND()</f>
        <v>0.85205742878295676</v>
      </c>
      <c r="L2576" s="270">
        <f t="shared" ca="1" si="2616"/>
        <v>1.5940856459264463E-2</v>
      </c>
      <c r="M2576" s="270">
        <f t="shared" ca="1" si="2616"/>
        <v>0.8943955640488449</v>
      </c>
      <c r="N2576" s="291">
        <f t="shared" ca="1" si="2592"/>
        <v>7780588.7733548563</v>
      </c>
      <c r="O2576" s="292">
        <f ca="1">(N2576-Assumptions!$C$22)/Assumptions!$C$25</f>
        <v>579.65147562349671</v>
      </c>
      <c r="P2576" s="11"/>
      <c r="Q2576" s="11"/>
      <c r="R2576" s="11"/>
      <c r="S2576" s="11"/>
      <c r="T2576" s="11"/>
    </row>
    <row r="2577" spans="1:20" ht="15.75" customHeight="1" x14ac:dyDescent="0.2">
      <c r="A2577" s="317"/>
      <c r="B2577" s="264"/>
      <c r="C2577" s="264"/>
      <c r="D2577" s="264"/>
      <c r="E2577" s="264"/>
      <c r="F2577" s="264"/>
      <c r="G2577" s="264"/>
      <c r="H2577" s="264"/>
      <c r="I2577" s="286">
        <f t="shared" ca="1" si="2589"/>
        <v>9.210406702589842E-2</v>
      </c>
      <c r="J2577" s="286">
        <f t="shared" ca="1" si="2590"/>
        <v>3.8417284454330021E-2</v>
      </c>
      <c r="K2577" s="264">
        <f t="shared" ref="K2577:M2577" ca="1" si="2617">RAND()</f>
        <v>0.36087514156966394</v>
      </c>
      <c r="L2577" s="264">
        <f t="shared" ca="1" si="2617"/>
        <v>0.77422694086794319</v>
      </c>
      <c r="M2577" s="264">
        <f t="shared" ca="1" si="2617"/>
        <v>0.58177057207399474</v>
      </c>
      <c r="N2577" s="287">
        <f t="shared" ca="1" si="2592"/>
        <v>2079108.9376320941</v>
      </c>
      <c r="O2577" s="288">
        <f ca="1">(N2577-Assumptions!$C$22)/Assumptions!$C$25</f>
        <v>154.16790579343987</v>
      </c>
      <c r="P2577" s="11"/>
      <c r="Q2577" s="11"/>
      <c r="R2577" s="11"/>
      <c r="S2577" s="11"/>
      <c r="T2577" s="11"/>
    </row>
    <row r="2578" spans="1:20" ht="15.75" customHeight="1" x14ac:dyDescent="0.2">
      <c r="A2578" s="289"/>
      <c r="B2578" s="270"/>
      <c r="C2578" s="270"/>
      <c r="D2578" s="270"/>
      <c r="E2578" s="270"/>
      <c r="F2578" s="270"/>
      <c r="G2578" s="270"/>
      <c r="H2578" s="270"/>
      <c r="I2578" s="290">
        <f t="shared" ca="1" si="2589"/>
        <v>6.9853552155958565E-2</v>
      </c>
      <c r="J2578" s="290">
        <f t="shared" ca="1" si="2590"/>
        <v>4.5287541021446304E-2</v>
      </c>
      <c r="K2578" s="270">
        <f t="shared" ref="K2578:M2578" ca="1" si="2618">RAND()</f>
        <v>0.43650248587696061</v>
      </c>
      <c r="L2578" s="270">
        <f t="shared" ca="1" si="2618"/>
        <v>4.3641840712914992E-2</v>
      </c>
      <c r="M2578" s="270">
        <f t="shared" ca="1" si="2618"/>
        <v>0.99681967303395813</v>
      </c>
      <c r="N2578" s="291">
        <f t="shared" ca="1" si="2592"/>
        <v>3713242.6509189988</v>
      </c>
      <c r="O2578" s="292">
        <f ca="1">(N2578-Assumptions!$C$22)/Assumptions!$C$25</f>
        <v>276.11818290440289</v>
      </c>
      <c r="P2578" s="11"/>
      <c r="Q2578" s="11"/>
      <c r="R2578" s="11"/>
      <c r="S2578" s="11"/>
      <c r="T2578" s="11"/>
    </row>
    <row r="2579" spans="1:20" ht="15.75" customHeight="1" x14ac:dyDescent="0.2">
      <c r="A2579" s="317"/>
      <c r="B2579" s="264"/>
      <c r="C2579" s="264"/>
      <c r="D2579" s="264"/>
      <c r="E2579" s="264"/>
      <c r="F2579" s="264"/>
      <c r="G2579" s="264"/>
      <c r="H2579" s="264"/>
      <c r="I2579" s="286">
        <f t="shared" ca="1" si="2589"/>
        <v>9.3017601111193574E-2</v>
      </c>
      <c r="J2579" s="286">
        <f t="shared" ca="1" si="2590"/>
        <v>5.330182662312679E-2</v>
      </c>
      <c r="K2579" s="264">
        <f t="shared" ref="K2579:M2579" ca="1" si="2619">RAND()</f>
        <v>0.83471649986201291</v>
      </c>
      <c r="L2579" s="264">
        <f t="shared" ca="1" si="2619"/>
        <v>0.41334018955140739</v>
      </c>
      <c r="M2579" s="264">
        <f t="shared" ca="1" si="2619"/>
        <v>0.86877760130432768</v>
      </c>
      <c r="N2579" s="287">
        <f t="shared" ca="1" si="2592"/>
        <v>5464868.1746648336</v>
      </c>
      <c r="O2579" s="288">
        <f ca="1">(N2579-Assumptions!$C$22)/Assumptions!$C$25</f>
        <v>406.83650557200252</v>
      </c>
      <c r="P2579" s="11"/>
      <c r="Q2579" s="11"/>
      <c r="R2579" s="11"/>
      <c r="S2579" s="11"/>
      <c r="T2579" s="11"/>
    </row>
    <row r="2580" spans="1:20" ht="15.75" customHeight="1" x14ac:dyDescent="0.2">
      <c r="A2580" s="289"/>
      <c r="B2580" s="270"/>
      <c r="C2580" s="270"/>
      <c r="D2580" s="270"/>
      <c r="E2580" s="270"/>
      <c r="F2580" s="270"/>
      <c r="G2580" s="270"/>
      <c r="H2580" s="270"/>
      <c r="I2580" s="290">
        <f t="shared" ca="1" si="2589"/>
        <v>7.1564867001160742E-2</v>
      </c>
      <c r="J2580" s="290">
        <f t="shared" ca="1" si="2590"/>
        <v>3.9848352873709261E-2</v>
      </c>
      <c r="K2580" s="270">
        <f t="shared" ref="K2580:M2580" ca="1" si="2620">RAND()</f>
        <v>0.24271161803992158</v>
      </c>
      <c r="L2580" s="270">
        <f t="shared" ca="1" si="2620"/>
        <v>0.50520985218465653</v>
      </c>
      <c r="M2580" s="270">
        <f t="shared" ca="1" si="2620"/>
        <v>0.23573806703768796</v>
      </c>
      <c r="N2580" s="291">
        <f t="shared" ca="1" si="2592"/>
        <v>3519323.3729506284</v>
      </c>
      <c r="O2580" s="292">
        <f ca="1">(N2580-Assumptions!$C$22)/Assumptions!$C$25</f>
        <v>261.64659499631557</v>
      </c>
      <c r="P2580" s="11"/>
      <c r="Q2580" s="11"/>
      <c r="R2580" s="11"/>
      <c r="S2580" s="11"/>
      <c r="T2580" s="11"/>
    </row>
    <row r="2581" spans="1:20" ht="15.75" customHeight="1" x14ac:dyDescent="0.2">
      <c r="A2581" s="317"/>
      <c r="B2581" s="264"/>
      <c r="C2581" s="264"/>
      <c r="D2581" s="264"/>
      <c r="E2581" s="264"/>
      <c r="F2581" s="264"/>
      <c r="G2581" s="264"/>
      <c r="H2581" s="264"/>
      <c r="I2581" s="286">
        <f t="shared" ca="1" si="2589"/>
        <v>9.1493069780390221E-2</v>
      </c>
      <c r="J2581" s="286">
        <f t="shared" ca="1" si="2590"/>
        <v>0.02</v>
      </c>
      <c r="K2581" s="264">
        <f t="shared" ref="K2581:M2581" ca="1" si="2621">RAND()</f>
        <v>0.46803364920249868</v>
      </c>
      <c r="L2581" s="264">
        <f t="shared" ca="1" si="2621"/>
        <v>0.5578436585082498</v>
      </c>
      <c r="M2581" s="264">
        <f t="shared" ca="1" si="2621"/>
        <v>0.67008812965386411</v>
      </c>
      <c r="N2581" s="287">
        <f t="shared" ca="1" si="2592"/>
        <v>1578342.3847722369</v>
      </c>
      <c r="O2581" s="288">
        <f ca="1">(N2581-Assumptions!$C$22)/Assumptions!$C$25</f>
        <v>116.79726752031618</v>
      </c>
      <c r="P2581" s="11"/>
      <c r="Q2581" s="11"/>
      <c r="R2581" s="11"/>
      <c r="S2581" s="11"/>
      <c r="T2581" s="11"/>
    </row>
    <row r="2582" spans="1:20" ht="15.75" customHeight="1" x14ac:dyDescent="0.2">
      <c r="A2582" s="289"/>
      <c r="B2582" s="270"/>
      <c r="C2582" s="270"/>
      <c r="D2582" s="270"/>
      <c r="E2582" s="270"/>
      <c r="F2582" s="270"/>
      <c r="G2582" s="270"/>
      <c r="H2582" s="270"/>
      <c r="I2582" s="290">
        <f t="shared" ca="1" si="2589"/>
        <v>7.3073727742656608E-2</v>
      </c>
      <c r="J2582" s="290">
        <f t="shared" ca="1" si="2590"/>
        <v>3.6822024946458427E-2</v>
      </c>
      <c r="K2582" s="270">
        <f t="shared" ref="K2582:M2582" ca="1" si="2622">RAND()</f>
        <v>0.71357087208827896</v>
      </c>
      <c r="L2582" s="270">
        <f t="shared" ca="1" si="2622"/>
        <v>0.78961783277866038</v>
      </c>
      <c r="M2582" s="270">
        <f t="shared" ca="1" si="2622"/>
        <v>0.61518996770422085</v>
      </c>
      <c r="N2582" s="291">
        <f t="shared" ca="1" si="2592"/>
        <v>3112696.3300521974</v>
      </c>
      <c r="O2582" s="292">
        <f ca="1">(N2582-Assumptions!$C$22)/Assumptions!$C$25</f>
        <v>231.30129328747742</v>
      </c>
      <c r="P2582" s="11"/>
      <c r="Q2582" s="11"/>
      <c r="R2582" s="11"/>
      <c r="S2582" s="11"/>
      <c r="T2582" s="11"/>
    </row>
    <row r="2583" spans="1:20" ht="15.75" customHeight="1" x14ac:dyDescent="0.2">
      <c r="A2583" s="317"/>
      <c r="B2583" s="264"/>
      <c r="C2583" s="264"/>
      <c r="D2583" s="264"/>
      <c r="E2583" s="264"/>
      <c r="F2583" s="264"/>
      <c r="G2583" s="264"/>
      <c r="H2583" s="264"/>
      <c r="I2583" s="286">
        <f t="shared" ca="1" si="2589"/>
        <v>9.9802741120300048E-2</v>
      </c>
      <c r="J2583" s="286">
        <f t="shared" ca="1" si="2590"/>
        <v>4.1051878995419053E-2</v>
      </c>
      <c r="K2583" s="264">
        <f t="shared" ref="K2583:M2583" ca="1" si="2623">RAND()</f>
        <v>0.84320404152511785</v>
      </c>
      <c r="L2583" s="264">
        <f t="shared" ca="1" si="2623"/>
        <v>0.59028006794529964</v>
      </c>
      <c r="M2583" s="264">
        <f t="shared" ca="1" si="2623"/>
        <v>0.4060704961055478</v>
      </c>
      <c r="N2583" s="287">
        <f t="shared" ca="1" si="2592"/>
        <v>3673505.2295682146</v>
      </c>
      <c r="O2583" s="288">
        <f ca="1">(N2583-Assumptions!$C$22)/Assumptions!$C$25</f>
        <v>273.15270369912048</v>
      </c>
      <c r="P2583" s="11"/>
      <c r="Q2583" s="11"/>
      <c r="R2583" s="11"/>
      <c r="S2583" s="11"/>
      <c r="T2583" s="11"/>
    </row>
    <row r="2584" spans="1:20" ht="15.75" customHeight="1" x14ac:dyDescent="0.2">
      <c r="A2584" s="289"/>
      <c r="B2584" s="270"/>
      <c r="C2584" s="270"/>
      <c r="D2584" s="270"/>
      <c r="E2584" s="270"/>
      <c r="F2584" s="270"/>
      <c r="G2584" s="270"/>
      <c r="H2584" s="270"/>
      <c r="I2584" s="290">
        <f t="shared" ca="1" si="2589"/>
        <v>6.8868338702024967E-2</v>
      </c>
      <c r="J2584" s="290">
        <f t="shared" ca="1" si="2590"/>
        <v>5.1822129388432184E-2</v>
      </c>
      <c r="K2584" s="270">
        <f t="shared" ref="K2584:M2584" ca="1" si="2624">RAND()</f>
        <v>8.7081263861379821E-2</v>
      </c>
      <c r="L2584" s="270">
        <f t="shared" ca="1" si="2624"/>
        <v>0.12861312053002905</v>
      </c>
      <c r="M2584" s="270">
        <f t="shared" ca="1" si="2624"/>
        <v>0.72963830640630656</v>
      </c>
      <c r="N2584" s="291">
        <f t="shared" ca="1" si="2592"/>
        <v>701647.51157845592</v>
      </c>
      <c r="O2584" s="292">
        <f ca="1">(N2584-Assumptions!$C$22)/Assumptions!$C$25</f>
        <v>51.372276983466861</v>
      </c>
      <c r="P2584" s="11"/>
      <c r="Q2584" s="11"/>
      <c r="R2584" s="11"/>
      <c r="S2584" s="11"/>
      <c r="T2584" s="11"/>
    </row>
    <row r="2585" spans="1:20" ht="15.75" customHeight="1" x14ac:dyDescent="0.2">
      <c r="A2585" s="317"/>
      <c r="B2585" s="264"/>
      <c r="C2585" s="264"/>
      <c r="D2585" s="264"/>
      <c r="E2585" s="264"/>
      <c r="F2585" s="264"/>
      <c r="G2585" s="264"/>
      <c r="H2585" s="264"/>
      <c r="I2585" s="286">
        <f t="shared" ca="1" si="2589"/>
        <v>0.12741526714907989</v>
      </c>
      <c r="J2585" s="286">
        <f t="shared" ca="1" si="2590"/>
        <v>3.8198596467889895E-2</v>
      </c>
      <c r="K2585" s="264">
        <f t="shared" ref="K2585:M2585" ca="1" si="2625">RAND()</f>
        <v>0.97324886526385679</v>
      </c>
      <c r="L2585" s="264">
        <f t="shared" ca="1" si="2625"/>
        <v>0.14905968689416693</v>
      </c>
      <c r="M2585" s="264">
        <f t="shared" ca="1" si="2625"/>
        <v>0.6450002668721293</v>
      </c>
      <c r="N2585" s="287">
        <f t="shared" ca="1" si="2592"/>
        <v>2180250.8191429512</v>
      </c>
      <c r="O2585" s="288">
        <f ca="1">(N2585-Assumptions!$C$22)/Assumptions!$C$25</f>
        <v>161.71580739872769</v>
      </c>
      <c r="P2585" s="11"/>
      <c r="Q2585" s="11"/>
      <c r="R2585" s="11"/>
      <c r="S2585" s="11"/>
      <c r="T2585" s="11"/>
    </row>
    <row r="2586" spans="1:20" ht="15.75" customHeight="1" x14ac:dyDescent="0.2">
      <c r="A2586" s="289"/>
      <c r="B2586" s="270"/>
      <c r="C2586" s="270"/>
      <c r="D2586" s="270"/>
      <c r="E2586" s="270"/>
      <c r="F2586" s="270"/>
      <c r="G2586" s="270"/>
      <c r="H2586" s="270"/>
      <c r="I2586" s="290">
        <f t="shared" ca="1" si="2589"/>
        <v>8.2691265669127559E-2</v>
      </c>
      <c r="J2586" s="290">
        <f t="shared" ca="1" si="2590"/>
        <v>3.8312477831991716E-2</v>
      </c>
      <c r="K2586" s="270">
        <f t="shared" ref="K2586:M2586" ca="1" si="2626">RAND()</f>
        <v>9.367876872616232E-2</v>
      </c>
      <c r="L2586" s="270">
        <f t="shared" ca="1" si="2626"/>
        <v>6.8008856287424369E-2</v>
      </c>
      <c r="M2586" s="270">
        <f t="shared" ca="1" si="2626"/>
        <v>0.24572238925124035</v>
      </c>
      <c r="N2586" s="291">
        <f t="shared" ca="1" si="2592"/>
        <v>367772.88903762266</v>
      </c>
      <c r="O2586" s="292">
        <f ca="1">(N2586-Assumptions!$C$22)/Assumptions!$C$25</f>
        <v>26.456260375941991</v>
      </c>
      <c r="P2586" s="11"/>
      <c r="Q2586" s="11"/>
      <c r="R2586" s="11"/>
      <c r="S2586" s="11"/>
      <c r="T2586" s="11"/>
    </row>
    <row r="2587" spans="1:20" ht="15.75" customHeight="1" x14ac:dyDescent="0.2">
      <c r="A2587" s="317"/>
      <c r="B2587" s="264"/>
      <c r="C2587" s="264"/>
      <c r="D2587" s="264"/>
      <c r="E2587" s="264"/>
      <c r="F2587" s="264"/>
      <c r="G2587" s="264"/>
      <c r="H2587" s="264"/>
      <c r="I2587" s="286">
        <f t="shared" ca="1" si="2589"/>
        <v>0.10432619953600802</v>
      </c>
      <c r="J2587" s="286">
        <f t="shared" ca="1" si="2590"/>
        <v>2.9998051602100877E-2</v>
      </c>
      <c r="K2587" s="264">
        <f t="shared" ref="K2587:M2587" ca="1" si="2627">RAND()</f>
        <v>4.1080088536017856E-2</v>
      </c>
      <c r="L2587" s="264">
        <f t="shared" ca="1" si="2627"/>
        <v>0.32185349318272072</v>
      </c>
      <c r="M2587" s="264">
        <f t="shared" ca="1" si="2627"/>
        <v>0.82525106618948474</v>
      </c>
      <c r="N2587" s="287">
        <f t="shared" ca="1" si="2592"/>
        <v>539068.19423538237</v>
      </c>
      <c r="O2587" s="288">
        <f ca="1">(N2587-Assumptions!$C$22)/Assumptions!$C$25</f>
        <v>39.239492107118089</v>
      </c>
      <c r="P2587" s="11"/>
      <c r="Q2587" s="11"/>
      <c r="R2587" s="11"/>
      <c r="S2587" s="11"/>
      <c r="T2587" s="11"/>
    </row>
    <row r="2588" spans="1:20" ht="15.75" customHeight="1" x14ac:dyDescent="0.2">
      <c r="A2588" s="289"/>
      <c r="B2588" s="270"/>
      <c r="C2588" s="270"/>
      <c r="D2588" s="270"/>
      <c r="E2588" s="270"/>
      <c r="F2588" s="270"/>
      <c r="G2588" s="270"/>
      <c r="H2588" s="270"/>
      <c r="I2588" s="290">
        <f t="shared" ca="1" si="2589"/>
        <v>6.3025477274595565E-2</v>
      </c>
      <c r="J2588" s="290">
        <f t="shared" ca="1" si="2590"/>
        <v>3.1751554006527537E-2</v>
      </c>
      <c r="K2588" s="270">
        <f t="shared" ref="K2588:M2588" ca="1" si="2628">RAND()</f>
        <v>0.85603550730385913</v>
      </c>
      <c r="L2588" s="270">
        <f t="shared" ca="1" si="2628"/>
        <v>0.69884849433140539</v>
      </c>
      <c r="M2588" s="270">
        <f t="shared" ca="1" si="2628"/>
        <v>0.45288101870989095</v>
      </c>
      <c r="N2588" s="291">
        <f t="shared" ca="1" si="2592"/>
        <v>6901008.1468657395</v>
      </c>
      <c r="O2588" s="292">
        <f ca="1">(N2588-Assumptions!$C$22)/Assumptions!$C$25</f>
        <v>514.01113036311483</v>
      </c>
      <c r="P2588" s="11"/>
      <c r="Q2588" s="11"/>
      <c r="R2588" s="11"/>
      <c r="S2588" s="11"/>
      <c r="T2588" s="11"/>
    </row>
    <row r="2589" spans="1:20" ht="15.75" customHeight="1" x14ac:dyDescent="0.2">
      <c r="A2589" s="317"/>
      <c r="B2589" s="264"/>
      <c r="C2589" s="264"/>
      <c r="D2589" s="264"/>
      <c r="E2589" s="264"/>
      <c r="F2589" s="264"/>
      <c r="G2589" s="264"/>
      <c r="H2589" s="264"/>
      <c r="I2589" s="286">
        <f t="shared" ca="1" si="2589"/>
        <v>8.9970426435661333E-2</v>
      </c>
      <c r="J2589" s="286">
        <f t="shared" ca="1" si="2590"/>
        <v>4.3182014724432699E-2</v>
      </c>
      <c r="K2589" s="264">
        <f t="shared" ref="K2589:M2589" ca="1" si="2629">RAND()</f>
        <v>0.25731254378410018</v>
      </c>
      <c r="L2589" s="264">
        <f t="shared" ca="1" si="2629"/>
        <v>0.66747086606351558</v>
      </c>
      <c r="M2589" s="264">
        <f t="shared" ca="1" si="2629"/>
        <v>0.27994145835442563</v>
      </c>
      <c r="N2589" s="287">
        <f t="shared" ca="1" si="2592"/>
        <v>2385647.7575294832</v>
      </c>
      <c r="O2589" s="288">
        <f ca="1">(N2589-Assumptions!$C$22)/Assumptions!$C$25</f>
        <v>177.04393712906591</v>
      </c>
      <c r="P2589" s="11"/>
      <c r="Q2589" s="11"/>
      <c r="R2589" s="11"/>
      <c r="S2589" s="11"/>
      <c r="T2589" s="11"/>
    </row>
    <row r="2590" spans="1:20" ht="15.75" customHeight="1" x14ac:dyDescent="0.2">
      <c r="A2590" s="289"/>
      <c r="B2590" s="270"/>
      <c r="C2590" s="270"/>
      <c r="D2590" s="270"/>
      <c r="E2590" s="270"/>
      <c r="F2590" s="270"/>
      <c r="G2590" s="270"/>
      <c r="H2590" s="270"/>
      <c r="I2590" s="290">
        <f t="shared" ca="1" si="2589"/>
        <v>0.10954616710025208</v>
      </c>
      <c r="J2590" s="290">
        <f t="shared" ca="1" si="2590"/>
        <v>5.4632888886630308E-2</v>
      </c>
      <c r="K2590" s="270">
        <f t="shared" ref="K2590:M2590" ca="1" si="2630">RAND()</f>
        <v>0.40105162227794522</v>
      </c>
      <c r="L2590" s="270">
        <f t="shared" ca="1" si="2630"/>
        <v>0.42485491884317139</v>
      </c>
      <c r="M2590" s="270">
        <f t="shared" ca="1" si="2630"/>
        <v>0.57699737199892098</v>
      </c>
      <c r="N2590" s="291">
        <f t="shared" ca="1" si="2592"/>
        <v>2032671.7527778228</v>
      </c>
      <c r="O2590" s="292">
        <f ca="1">(N2590-Assumptions!$C$22)/Assumptions!$C$25</f>
        <v>150.70244423715096</v>
      </c>
      <c r="P2590" s="11"/>
      <c r="Q2590" s="11"/>
      <c r="R2590" s="11"/>
      <c r="S2590" s="11"/>
      <c r="T2590" s="11"/>
    </row>
    <row r="2591" spans="1:20" ht="15.75" customHeight="1" x14ac:dyDescent="0.2">
      <c r="A2591" s="317"/>
      <c r="B2591" s="264"/>
      <c r="C2591" s="264"/>
      <c r="D2591" s="264"/>
      <c r="E2591" s="264"/>
      <c r="F2591" s="264"/>
      <c r="G2591" s="264"/>
      <c r="H2591" s="264"/>
      <c r="I2591" s="286">
        <f t="shared" ca="1" si="2589"/>
        <v>0.1201969745270112</v>
      </c>
      <c r="J2591" s="286">
        <f t="shared" ca="1" si="2590"/>
        <v>4.9539747788706692E-2</v>
      </c>
      <c r="K2591" s="264">
        <f t="shared" ref="K2591:M2591" ca="1" si="2631">RAND()</f>
        <v>0.47032229516804158</v>
      </c>
      <c r="L2591" s="264">
        <f t="shared" ca="1" si="2631"/>
        <v>0.33106471255268277</v>
      </c>
      <c r="M2591" s="264">
        <f t="shared" ca="1" si="2631"/>
        <v>0.95687878845327579</v>
      </c>
      <c r="N2591" s="287">
        <f t="shared" ca="1" si="2592"/>
        <v>1632640.0609856911</v>
      </c>
      <c r="O2591" s="288">
        <f ca="1">(N2591-Assumptions!$C$22)/Assumptions!$C$25</f>
        <v>120.84933290937994</v>
      </c>
      <c r="P2591" s="11"/>
      <c r="Q2591" s="11"/>
      <c r="R2591" s="11"/>
      <c r="S2591" s="11"/>
      <c r="T2591" s="11"/>
    </row>
    <row r="2592" spans="1:20" ht="15.75" customHeight="1" x14ac:dyDescent="0.2">
      <c r="A2592" s="289"/>
      <c r="B2592" s="270"/>
      <c r="C2592" s="270"/>
      <c r="D2592" s="270"/>
      <c r="E2592" s="270"/>
      <c r="F2592" s="270"/>
      <c r="G2592" s="270"/>
      <c r="H2592" s="270"/>
      <c r="I2592" s="290">
        <f t="shared" ca="1" si="2589"/>
        <v>7.3855899207954864E-2</v>
      </c>
      <c r="J2592" s="290">
        <f t="shared" ca="1" si="2590"/>
        <v>3.6660745935890346E-2</v>
      </c>
      <c r="K2592" s="270">
        <f t="shared" ref="K2592:M2592" ca="1" si="2632">RAND()</f>
        <v>0.60079853066463829</v>
      </c>
      <c r="L2592" s="270">
        <f t="shared" ca="1" si="2632"/>
        <v>0.22312495664126375</v>
      </c>
      <c r="M2592" s="270">
        <f t="shared" ca="1" si="2632"/>
        <v>0.85304817961511858</v>
      </c>
      <c r="N2592" s="291">
        <f t="shared" ca="1" si="2592"/>
        <v>2428106.3958289716</v>
      </c>
      <c r="O2592" s="292">
        <f ca="1">(N2592-Assumptions!$C$22)/Assumptions!$C$25</f>
        <v>180.21249222604266</v>
      </c>
      <c r="P2592" s="11"/>
      <c r="Q2592" s="11"/>
      <c r="R2592" s="11"/>
      <c r="S2592" s="11"/>
      <c r="T2592" s="11"/>
    </row>
    <row r="2593" spans="1:20" ht="15.75" customHeight="1" x14ac:dyDescent="0.2">
      <c r="A2593" s="317"/>
      <c r="B2593" s="264"/>
      <c r="C2593" s="264"/>
      <c r="D2593" s="264"/>
      <c r="E2593" s="264"/>
      <c r="F2593" s="264"/>
      <c r="G2593" s="264"/>
      <c r="H2593" s="264"/>
      <c r="I2593" s="286">
        <f t="shared" ca="1" si="2589"/>
        <v>6.0037783016784675E-2</v>
      </c>
      <c r="J2593" s="286">
        <f t="shared" ca="1" si="2590"/>
        <v>3.8718366460460535E-2</v>
      </c>
      <c r="K2593" s="264">
        <f t="shared" ref="K2593:M2593" ca="1" si="2633">RAND()</f>
        <v>0.1356655525899414</v>
      </c>
      <c r="L2593" s="264">
        <f t="shared" ca="1" si="2633"/>
        <v>6.4266040581113404E-2</v>
      </c>
      <c r="M2593" s="264">
        <f t="shared" ca="1" si="2633"/>
        <v>0.58976123070905395</v>
      </c>
      <c r="N2593" s="287">
        <f t="shared" ca="1" si="2592"/>
        <v>652852.60059404629</v>
      </c>
      <c r="O2593" s="288">
        <f ca="1">(N2593-Assumptions!$C$22)/Assumptions!$C$25</f>
        <v>47.730865715973607</v>
      </c>
      <c r="P2593" s="11"/>
      <c r="Q2593" s="11"/>
      <c r="R2593" s="11"/>
      <c r="S2593" s="11"/>
      <c r="T2593" s="11"/>
    </row>
    <row r="2594" spans="1:20" ht="15.75" customHeight="1" x14ac:dyDescent="0.2">
      <c r="A2594" s="289"/>
      <c r="B2594" s="270"/>
      <c r="C2594" s="270"/>
      <c r="D2594" s="270"/>
      <c r="E2594" s="270"/>
      <c r="F2594" s="270"/>
      <c r="G2594" s="270"/>
      <c r="H2594" s="270"/>
      <c r="I2594" s="290">
        <f t="shared" ca="1" si="2589"/>
        <v>7.3286964355841991E-2</v>
      </c>
      <c r="J2594" s="290">
        <f t="shared" ca="1" si="2590"/>
        <v>3.3279802280436713E-2</v>
      </c>
      <c r="K2594" s="270">
        <f t="shared" ref="K2594:M2594" ca="1" si="2634">RAND()</f>
        <v>2.6533331482847422E-2</v>
      </c>
      <c r="L2594" s="270">
        <f t="shared" ca="1" si="2634"/>
        <v>0.83566179157665688</v>
      </c>
      <c r="M2594" s="270">
        <f t="shared" ca="1" si="2634"/>
        <v>0.86657590249418381</v>
      </c>
      <c r="N2594" s="291">
        <f t="shared" ca="1" si="2592"/>
        <v>1741488.5970895309</v>
      </c>
      <c r="O2594" s="292">
        <f ca="1">(N2594-Assumptions!$C$22)/Assumptions!$C$25</f>
        <v>128.97235799175604</v>
      </c>
      <c r="P2594" s="11"/>
      <c r="Q2594" s="11"/>
      <c r="R2594" s="11"/>
      <c r="S2594" s="11"/>
      <c r="T2594" s="11"/>
    </row>
    <row r="2595" spans="1:20" ht="15.75" customHeight="1" x14ac:dyDescent="0.2">
      <c r="A2595" s="317"/>
      <c r="B2595" s="264"/>
      <c r="C2595" s="264"/>
      <c r="D2595" s="264"/>
      <c r="E2595" s="264"/>
      <c r="F2595" s="264"/>
      <c r="G2595" s="264"/>
      <c r="H2595" s="264"/>
      <c r="I2595" s="286">
        <f t="shared" ca="1" si="2589"/>
        <v>9.8772972948269089E-2</v>
      </c>
      <c r="J2595" s="286">
        <f t="shared" ca="1" si="2590"/>
        <v>5.0298589144131697E-2</v>
      </c>
      <c r="K2595" s="264">
        <f t="shared" ref="K2595:M2595" ca="1" si="2635">RAND()</f>
        <v>0.73400236376797112</v>
      </c>
      <c r="L2595" s="264">
        <f t="shared" ca="1" si="2635"/>
        <v>0.8446068487309577</v>
      </c>
      <c r="M2595" s="264">
        <f t="shared" ca="1" si="2635"/>
        <v>1.6848407774036955E-2</v>
      </c>
      <c r="N2595" s="287">
        <f t="shared" ca="1" si="2592"/>
        <v>2913389.1854411629</v>
      </c>
      <c r="O2595" s="288">
        <f ca="1">(N2595-Assumptions!$C$22)/Assumptions!$C$25</f>
        <v>216.42762577919126</v>
      </c>
      <c r="P2595" s="11"/>
      <c r="Q2595" s="11"/>
      <c r="R2595" s="11"/>
      <c r="S2595" s="11"/>
      <c r="T2595" s="11"/>
    </row>
    <row r="2596" spans="1:20" ht="15.75" customHeight="1" x14ac:dyDescent="0.2">
      <c r="A2596" s="289"/>
      <c r="B2596" s="270"/>
      <c r="C2596" s="270"/>
      <c r="D2596" s="270"/>
      <c r="E2596" s="270"/>
      <c r="F2596" s="270"/>
      <c r="G2596" s="270"/>
      <c r="H2596" s="270"/>
      <c r="I2596" s="290">
        <f t="shared" ca="1" si="2589"/>
        <v>8.7025140073039409E-2</v>
      </c>
      <c r="J2596" s="290">
        <f t="shared" ca="1" si="2590"/>
        <v>4.0556537766253578E-2</v>
      </c>
      <c r="K2596" s="270">
        <f t="shared" ref="K2596:M2596" ca="1" si="2636">RAND()</f>
        <v>0.89665564637876771</v>
      </c>
      <c r="L2596" s="270">
        <f t="shared" ca="1" si="2636"/>
        <v>0.71173341988900907</v>
      </c>
      <c r="M2596" s="270">
        <f t="shared" ca="1" si="2636"/>
        <v>2.5981915634513686E-2</v>
      </c>
      <c r="N2596" s="291">
        <f t="shared" ca="1" si="2592"/>
        <v>4644460.7443223009</v>
      </c>
      <c r="O2596" s="292">
        <f ca="1">(N2596-Assumptions!$C$22)/Assumptions!$C$25</f>
        <v>345.61207047181352</v>
      </c>
      <c r="P2596" s="11"/>
      <c r="Q2596" s="11"/>
      <c r="R2596" s="11"/>
      <c r="S2596" s="11"/>
      <c r="T2596" s="11"/>
    </row>
    <row r="2597" spans="1:20" ht="15.75" customHeight="1" x14ac:dyDescent="0.2">
      <c r="A2597" s="317"/>
      <c r="B2597" s="264"/>
      <c r="C2597" s="264"/>
      <c r="D2597" s="264"/>
      <c r="E2597" s="264"/>
      <c r="F2597" s="264"/>
      <c r="G2597" s="264"/>
      <c r="H2597" s="264"/>
      <c r="I2597" s="286">
        <f t="shared" ca="1" si="2589"/>
        <v>8.9443047133478115E-2</v>
      </c>
      <c r="J2597" s="286">
        <f t="shared" ca="1" si="2590"/>
        <v>3.9691401421679283E-2</v>
      </c>
      <c r="K2597" s="264">
        <f t="shared" ref="K2597:M2597" ca="1" si="2637">RAND()</f>
        <v>0.64361861591385872</v>
      </c>
      <c r="L2597" s="264">
        <f t="shared" ca="1" si="2637"/>
        <v>0.85596264628741547</v>
      </c>
      <c r="M2597" s="264">
        <f t="shared" ca="1" si="2637"/>
        <v>0.27871256215735807</v>
      </c>
      <c r="N2597" s="287">
        <f t="shared" ca="1" si="2592"/>
        <v>2838594.4530153708</v>
      </c>
      <c r="O2597" s="288">
        <f ca="1">(N2597-Assumptions!$C$22)/Assumptions!$C$25</f>
        <v>210.84592932950528</v>
      </c>
      <c r="P2597" s="11"/>
      <c r="Q2597" s="11"/>
      <c r="R2597" s="11"/>
      <c r="S2597" s="11"/>
      <c r="T2597" s="11"/>
    </row>
    <row r="2598" spans="1:20" ht="15.75" customHeight="1" x14ac:dyDescent="0.2">
      <c r="A2598" s="289"/>
      <c r="B2598" s="270"/>
      <c r="C2598" s="270"/>
      <c r="D2598" s="270"/>
      <c r="E2598" s="270"/>
      <c r="F2598" s="270"/>
      <c r="G2598" s="270"/>
      <c r="H2598" s="270"/>
      <c r="I2598" s="290">
        <f t="shared" ca="1" si="2589"/>
        <v>9.5443904534006002E-2</v>
      </c>
      <c r="J2598" s="290">
        <f t="shared" ca="1" si="2590"/>
        <v>3.314928540566478E-2</v>
      </c>
      <c r="K2598" s="270">
        <f t="shared" ref="K2598:M2598" ca="1" si="2638">RAND()</f>
        <v>0.97287407360650635</v>
      </c>
      <c r="L2598" s="270">
        <f t="shared" ca="1" si="2638"/>
        <v>0.66444028225261442</v>
      </c>
      <c r="M2598" s="270">
        <f t="shared" ca="1" si="2638"/>
        <v>0.41112942374654105</v>
      </c>
      <c r="N2598" s="291">
        <f t="shared" ca="1" si="2592"/>
        <v>3464530.3603630583</v>
      </c>
      <c r="O2598" s="292">
        <f ca="1">(N2598-Assumptions!$C$22)/Assumptions!$C$25</f>
        <v>257.55756420619838</v>
      </c>
      <c r="P2598" s="11"/>
      <c r="Q2598" s="11"/>
      <c r="R2598" s="11"/>
      <c r="S2598" s="11"/>
      <c r="T2598" s="11"/>
    </row>
    <row r="2599" spans="1:20" ht="15.75" customHeight="1" x14ac:dyDescent="0.2">
      <c r="A2599" s="317"/>
      <c r="B2599" s="264"/>
      <c r="C2599" s="264"/>
      <c r="D2599" s="264"/>
      <c r="E2599" s="264"/>
      <c r="F2599" s="264"/>
      <c r="G2599" s="264"/>
      <c r="H2599" s="264"/>
      <c r="I2599" s="286">
        <f t="shared" ca="1" si="2589"/>
        <v>8.3315972476995417E-2</v>
      </c>
      <c r="J2599" s="286">
        <f t="shared" ca="1" si="2590"/>
        <v>4.6480250567194535E-2</v>
      </c>
      <c r="K2599" s="264">
        <f t="shared" ref="K2599:M2599" ca="1" si="2639">RAND()</f>
        <v>6.3310991025527508E-2</v>
      </c>
      <c r="L2599" s="264">
        <f t="shared" ca="1" si="2639"/>
        <v>0.6629072695854239</v>
      </c>
      <c r="M2599" s="264">
        <f t="shared" ca="1" si="2639"/>
        <v>0.59922105535418446</v>
      </c>
      <c r="N2599" s="287">
        <f t="shared" ca="1" si="2592"/>
        <v>1054630.2800338261</v>
      </c>
      <c r="O2599" s="288">
        <f ca="1">(N2599-Assumptions!$C$22)/Assumptions!$C$25</f>
        <v>77.714274629390005</v>
      </c>
      <c r="P2599" s="11"/>
      <c r="Q2599" s="11"/>
      <c r="R2599" s="11"/>
      <c r="S2599" s="11"/>
      <c r="T2599" s="11"/>
    </row>
    <row r="2600" spans="1:20" ht="15.75" customHeight="1" x14ac:dyDescent="0.2">
      <c r="A2600" s="289"/>
      <c r="B2600" s="270"/>
      <c r="C2600" s="270"/>
      <c r="D2600" s="270"/>
      <c r="E2600" s="270"/>
      <c r="F2600" s="270"/>
      <c r="G2600" s="270"/>
      <c r="H2600" s="270"/>
      <c r="I2600" s="290">
        <f t="shared" ca="1" si="2589"/>
        <v>7.0343631737874807E-2</v>
      </c>
      <c r="J2600" s="290">
        <f t="shared" ca="1" si="2590"/>
        <v>3.3370416266318738E-2</v>
      </c>
      <c r="K2600" s="270">
        <f t="shared" ref="K2600:M2600" ca="1" si="2640">RAND()</f>
        <v>0.4106213859147485</v>
      </c>
      <c r="L2600" s="270">
        <f t="shared" ca="1" si="2640"/>
        <v>0.49221437295163117</v>
      </c>
      <c r="M2600" s="270">
        <f t="shared" ca="1" si="2640"/>
        <v>0.47515408709701634</v>
      </c>
      <c r="N2600" s="291">
        <f t="shared" ca="1" si="2592"/>
        <v>3018960.2947336272</v>
      </c>
      <c r="O2600" s="292">
        <f ca="1">(N2600-Assumptions!$C$22)/Assumptions!$C$25</f>
        <v>224.3060667711662</v>
      </c>
      <c r="P2600" s="11"/>
      <c r="Q2600" s="11"/>
      <c r="R2600" s="11"/>
      <c r="S2600" s="11"/>
      <c r="T2600" s="11"/>
    </row>
    <row r="2601" spans="1:20" ht="15.75" customHeight="1" x14ac:dyDescent="0.2">
      <c r="A2601" s="317"/>
      <c r="B2601" s="264"/>
      <c r="C2601" s="264"/>
      <c r="D2601" s="264"/>
      <c r="E2601" s="264"/>
      <c r="F2601" s="264"/>
      <c r="G2601" s="264"/>
      <c r="H2601" s="264"/>
      <c r="I2601" s="286">
        <f t="shared" ca="1" si="2589"/>
        <v>6.462426512187476E-2</v>
      </c>
      <c r="J2601" s="286">
        <f t="shared" ca="1" si="2590"/>
        <v>2.556651881944209E-2</v>
      </c>
      <c r="K2601" s="264">
        <f t="shared" ref="K2601:M2601" ca="1" si="2641">RAND()</f>
        <v>0.5465089344162386</v>
      </c>
      <c r="L2601" s="264">
        <f t="shared" ca="1" si="2641"/>
        <v>0.89413452357609968</v>
      </c>
      <c r="M2601" s="264">
        <f t="shared" ca="1" si="2641"/>
        <v>0.86187605393506395</v>
      </c>
      <c r="N2601" s="287">
        <f t="shared" ca="1" si="2592"/>
        <v>3647026.0525921946</v>
      </c>
      <c r="O2601" s="288">
        <f ca="1">(N2601-Assumptions!$C$22)/Assumptions!$C$25</f>
        <v>271.17664571583543</v>
      </c>
      <c r="P2601" s="11"/>
      <c r="Q2601" s="11"/>
      <c r="R2601" s="11"/>
      <c r="S2601" s="11"/>
      <c r="T2601" s="11"/>
    </row>
    <row r="2602" spans="1:20" ht="15.75" customHeight="1" x14ac:dyDescent="0.2">
      <c r="A2602" s="289"/>
      <c r="B2602" s="270"/>
      <c r="C2602" s="270"/>
      <c r="D2602" s="270"/>
      <c r="E2602" s="270"/>
      <c r="F2602" s="270"/>
      <c r="G2602" s="270"/>
      <c r="H2602" s="270"/>
      <c r="I2602" s="290">
        <f t="shared" ca="1" si="2589"/>
        <v>0.12075684697907885</v>
      </c>
      <c r="J2602" s="290">
        <f t="shared" ca="1" si="2590"/>
        <v>2.9461897872908527E-2</v>
      </c>
      <c r="K2602" s="270">
        <f t="shared" ref="K2602:M2602" ca="1" si="2642">RAND()</f>
        <v>4.6284541900603271E-2</v>
      </c>
      <c r="L2602" s="270">
        <f t="shared" ca="1" si="2642"/>
        <v>0.57330263931481662</v>
      </c>
      <c r="M2602" s="270">
        <f t="shared" ca="1" si="2642"/>
        <v>0.34905638780299431</v>
      </c>
      <c r="N2602" s="291">
        <f t="shared" ca="1" si="2592"/>
        <v>425522.63945953432</v>
      </c>
      <c r="O2602" s="292">
        <f ca="1">(N2602-Assumptions!$C$22)/Assumptions!$C$25</f>
        <v>30.765943243248831</v>
      </c>
      <c r="P2602" s="11"/>
      <c r="Q2602" s="11"/>
      <c r="R2602" s="11"/>
      <c r="S2602" s="11"/>
      <c r="T2602" s="11"/>
    </row>
    <row r="2603" spans="1:20" ht="15.75" customHeight="1" x14ac:dyDescent="0.2">
      <c r="A2603" s="317"/>
      <c r="B2603" s="264"/>
      <c r="C2603" s="264"/>
      <c r="D2603" s="264"/>
      <c r="E2603" s="264"/>
      <c r="F2603" s="264"/>
      <c r="G2603" s="264"/>
      <c r="H2603" s="264"/>
      <c r="I2603" s="286">
        <f t="shared" ca="1" si="2589"/>
        <v>9.2876098278075359E-2</v>
      </c>
      <c r="J2603" s="286">
        <f t="shared" ca="1" si="2590"/>
        <v>4.2497611389147733E-2</v>
      </c>
      <c r="K2603" s="264">
        <f t="shared" ref="K2603:M2603" ca="1" si="2643">RAND()</f>
        <v>0.48715466813610619</v>
      </c>
      <c r="L2603" s="264">
        <f t="shared" ca="1" si="2643"/>
        <v>0.50230737588473262</v>
      </c>
      <c r="M2603" s="264">
        <f t="shared" ca="1" si="2643"/>
        <v>8.8093952070572357E-2</v>
      </c>
      <c r="N2603" s="287">
        <f t="shared" ca="1" si="2592"/>
        <v>2215641.5638952269</v>
      </c>
      <c r="O2603" s="288">
        <f ca="1">(N2603-Assumptions!$C$22)/Assumptions!$C$25</f>
        <v>164.35690775337514</v>
      </c>
      <c r="P2603" s="11"/>
      <c r="Q2603" s="11"/>
      <c r="R2603" s="11"/>
      <c r="S2603" s="11"/>
      <c r="T2603" s="11"/>
    </row>
    <row r="2604" spans="1:20" ht="15.75" customHeight="1" x14ac:dyDescent="0.2">
      <c r="A2604" s="289"/>
      <c r="B2604" s="270"/>
      <c r="C2604" s="270"/>
      <c r="D2604" s="270"/>
      <c r="E2604" s="270"/>
      <c r="F2604" s="270"/>
      <c r="G2604" s="270"/>
      <c r="H2604" s="270"/>
      <c r="I2604" s="290">
        <f t="shared" ca="1" si="2589"/>
        <v>8.9112900255892441E-2</v>
      </c>
      <c r="J2604" s="290">
        <f t="shared" ca="1" si="2590"/>
        <v>4.3942855168295214E-2</v>
      </c>
      <c r="K2604" s="270">
        <f t="shared" ref="K2604:M2604" ca="1" si="2644">RAND()</f>
        <v>0.63260045645313778</v>
      </c>
      <c r="L2604" s="270">
        <f t="shared" ca="1" si="2644"/>
        <v>0.60548308780359994</v>
      </c>
      <c r="M2604" s="270">
        <f t="shared" ca="1" si="2644"/>
        <v>7.4434185924651008E-2</v>
      </c>
      <c r="N2604" s="291">
        <f t="shared" ca="1" si="2592"/>
        <v>2471121.4979040953</v>
      </c>
      <c r="O2604" s="292">
        <f ca="1">(N2604-Assumptions!$C$22)/Assumptions!$C$25</f>
        <v>183.42257447045486</v>
      </c>
      <c r="P2604" s="11"/>
      <c r="Q2604" s="11"/>
      <c r="R2604" s="11"/>
      <c r="S2604" s="11"/>
      <c r="T2604" s="11"/>
    </row>
    <row r="2605" spans="1:20" ht="15.75" customHeight="1" x14ac:dyDescent="0.2">
      <c r="A2605" s="317"/>
      <c r="B2605" s="264"/>
      <c r="C2605" s="264"/>
      <c r="D2605" s="264"/>
      <c r="E2605" s="264"/>
      <c r="F2605" s="264"/>
      <c r="G2605" s="264"/>
      <c r="H2605" s="264"/>
      <c r="I2605" s="286">
        <f t="shared" ca="1" si="2589"/>
        <v>8.0738916093802626E-2</v>
      </c>
      <c r="J2605" s="286">
        <f t="shared" ca="1" si="2590"/>
        <v>3.0576251695347445E-2</v>
      </c>
      <c r="K2605" s="264">
        <f t="shared" ref="K2605:M2605" ca="1" si="2645">RAND()</f>
        <v>0.10102588366207677</v>
      </c>
      <c r="L2605" s="264">
        <f t="shared" ca="1" si="2645"/>
        <v>0.58492398652286071</v>
      </c>
      <c r="M2605" s="264">
        <f t="shared" ca="1" si="2645"/>
        <v>0.42288721850408706</v>
      </c>
      <c r="N2605" s="287">
        <f t="shared" ca="1" si="2592"/>
        <v>774441.87183521735</v>
      </c>
      <c r="O2605" s="288">
        <f ca="1">(N2605-Assumptions!$C$22)/Assumptions!$C$25</f>
        <v>56.804691928001297</v>
      </c>
      <c r="P2605" s="11"/>
      <c r="Q2605" s="11"/>
      <c r="R2605" s="11"/>
      <c r="S2605" s="11"/>
      <c r="T2605" s="11"/>
    </row>
    <row r="2606" spans="1:20" ht="15.75" customHeight="1" x14ac:dyDescent="0.2">
      <c r="A2606" s="289"/>
      <c r="B2606" s="270"/>
      <c r="C2606" s="270"/>
      <c r="D2606" s="270"/>
      <c r="E2606" s="270"/>
      <c r="F2606" s="270"/>
      <c r="G2606" s="270"/>
      <c r="H2606" s="270"/>
      <c r="I2606" s="290">
        <f t="shared" ca="1" si="2589"/>
        <v>8.6728848323865307E-2</v>
      </c>
      <c r="J2606" s="290">
        <f t="shared" ca="1" si="2590"/>
        <v>4.0602245308986824E-2</v>
      </c>
      <c r="K2606" s="270">
        <f t="shared" ref="K2606:M2606" ca="1" si="2646">RAND()</f>
        <v>0.24598680401558459</v>
      </c>
      <c r="L2606" s="270">
        <f t="shared" ca="1" si="2646"/>
        <v>0.51983666322723754</v>
      </c>
      <c r="M2606" s="270">
        <f t="shared" ca="1" si="2646"/>
        <v>0.88821311519711754</v>
      </c>
      <c r="N2606" s="291">
        <f t="shared" ca="1" si="2592"/>
        <v>2446322.4013151689</v>
      </c>
      <c r="O2606" s="292">
        <f ca="1">(N2606-Assumptions!$C$22)/Assumptions!$C$25</f>
        <v>181.571895620535</v>
      </c>
      <c r="P2606" s="11"/>
      <c r="Q2606" s="11"/>
      <c r="R2606" s="11"/>
      <c r="S2606" s="11"/>
      <c r="T2606" s="11"/>
    </row>
    <row r="2607" spans="1:20" ht="15.75" customHeight="1" x14ac:dyDescent="0.2">
      <c r="A2607" s="317"/>
      <c r="B2607" s="264"/>
      <c r="C2607" s="264"/>
      <c r="D2607" s="264"/>
      <c r="E2607" s="264"/>
      <c r="F2607" s="264"/>
      <c r="G2607" s="264"/>
      <c r="H2607" s="264"/>
      <c r="I2607" s="286">
        <f t="shared" ca="1" si="2589"/>
        <v>8.5976354537823402E-2</v>
      </c>
      <c r="J2607" s="286">
        <f t="shared" ca="1" si="2590"/>
        <v>3.0798128031213332E-2</v>
      </c>
      <c r="K2607" s="264">
        <f t="shared" ref="K2607:M2607" ca="1" si="2647">RAND()</f>
        <v>2.5938923300392491E-2</v>
      </c>
      <c r="L2607" s="264">
        <f t="shared" ca="1" si="2647"/>
        <v>5.1189334894146898E-2</v>
      </c>
      <c r="M2607" s="264">
        <f t="shared" ca="1" si="2647"/>
        <v>0.21039277922817634</v>
      </c>
      <c r="N2607" s="287">
        <f t="shared" ca="1" si="2592"/>
        <v>295792.67127942125</v>
      </c>
      <c r="O2607" s="288">
        <f ca="1">(N2607-Assumptions!$C$22)/Assumptions!$C$25</f>
        <v>21.084602334285169</v>
      </c>
      <c r="P2607" s="11"/>
      <c r="Q2607" s="11"/>
      <c r="R2607" s="11"/>
      <c r="S2607" s="11"/>
      <c r="T2607" s="11"/>
    </row>
    <row r="2608" spans="1:20" ht="15.75" customHeight="1" x14ac:dyDescent="0.2">
      <c r="A2608" s="289"/>
      <c r="B2608" s="270"/>
      <c r="C2608" s="270"/>
      <c r="D2608" s="270"/>
      <c r="E2608" s="270"/>
      <c r="F2608" s="270"/>
      <c r="G2608" s="270"/>
      <c r="H2608" s="270"/>
      <c r="I2608" s="290">
        <f t="shared" ca="1" si="2589"/>
        <v>0.11624088511378383</v>
      </c>
      <c r="J2608" s="290">
        <f t="shared" ca="1" si="2590"/>
        <v>3.8545034122583352E-2</v>
      </c>
      <c r="K2608" s="270">
        <f t="shared" ref="K2608:M2608" ca="1" si="2648">RAND()</f>
        <v>0.28752878050154396</v>
      </c>
      <c r="L2608" s="270">
        <f t="shared" ca="1" si="2648"/>
        <v>0.43230632284582682</v>
      </c>
      <c r="M2608" s="270">
        <f t="shared" ca="1" si="2648"/>
        <v>0.27103571772281687</v>
      </c>
      <c r="N2608" s="291">
        <f t="shared" ca="1" si="2592"/>
        <v>1436636.1659376188</v>
      </c>
      <c r="O2608" s="292">
        <f ca="1">(N2608-Assumptions!$C$22)/Assumptions!$C$25</f>
        <v>106.22217656250886</v>
      </c>
      <c r="P2608" s="11"/>
      <c r="Q2608" s="11"/>
      <c r="R2608" s="11"/>
      <c r="S2608" s="11"/>
      <c r="T2608" s="11"/>
    </row>
    <row r="2609" spans="1:20" ht="15.75" customHeight="1" x14ac:dyDescent="0.2">
      <c r="A2609" s="317"/>
      <c r="B2609" s="264"/>
      <c r="C2609" s="264"/>
      <c r="D2609" s="264"/>
      <c r="E2609" s="264"/>
      <c r="F2609" s="264"/>
      <c r="G2609" s="264"/>
      <c r="H2609" s="264"/>
      <c r="I2609" s="286">
        <f t="shared" ca="1" si="2589"/>
        <v>0.10012210299474374</v>
      </c>
      <c r="J2609" s="286">
        <f t="shared" ca="1" si="2590"/>
        <v>5.400422533870218E-2</v>
      </c>
      <c r="K2609" s="264">
        <f t="shared" ref="K2609:M2609" ca="1" si="2649">RAND()</f>
        <v>0.3953591620404614</v>
      </c>
      <c r="L2609" s="264">
        <f t="shared" ca="1" si="2649"/>
        <v>0.2126441646757995</v>
      </c>
      <c r="M2609" s="264">
        <f t="shared" ca="1" si="2649"/>
        <v>0.21799284137870212</v>
      </c>
      <c r="N2609" s="287">
        <f t="shared" ca="1" si="2592"/>
        <v>1931873.7398024425</v>
      </c>
      <c r="O2609" s="288">
        <f ca="1">(N2609-Assumptions!$C$22)/Assumptions!$C$25</f>
        <v>143.18020446286883</v>
      </c>
      <c r="P2609" s="11"/>
      <c r="Q2609" s="11"/>
      <c r="R2609" s="11"/>
      <c r="S2609" s="11"/>
      <c r="T2609" s="11"/>
    </row>
    <row r="2610" spans="1:20" ht="15.75" customHeight="1" x14ac:dyDescent="0.2">
      <c r="A2610" s="289"/>
      <c r="B2610" s="270"/>
      <c r="C2610" s="270"/>
      <c r="D2610" s="270"/>
      <c r="E2610" s="270"/>
      <c r="F2610" s="270"/>
      <c r="G2610" s="270"/>
      <c r="H2610" s="270"/>
      <c r="I2610" s="290">
        <f t="shared" ca="1" si="2589"/>
        <v>6.0647575388271528E-2</v>
      </c>
      <c r="J2610" s="290">
        <f t="shared" ca="1" si="2590"/>
        <v>4.0726157363156226E-2</v>
      </c>
      <c r="K2610" s="270">
        <f t="shared" ref="K2610:M2610" ca="1" si="2650">RAND()</f>
        <v>0.38299532856274987</v>
      </c>
      <c r="L2610" s="270">
        <f t="shared" ca="1" si="2650"/>
        <v>0.56564852354205064</v>
      </c>
      <c r="M2610" s="270">
        <f t="shared" ca="1" si="2650"/>
        <v>0.22359042788305861</v>
      </c>
      <c r="N2610" s="291">
        <f t="shared" ca="1" si="2592"/>
        <v>4464826.7790903514</v>
      </c>
      <c r="O2610" s="292">
        <f ca="1">(N2610-Assumptions!$C$22)/Assumptions!$C$25</f>
        <v>332.20655067838442</v>
      </c>
      <c r="P2610" s="11"/>
      <c r="Q2610" s="11"/>
      <c r="R2610" s="11"/>
      <c r="S2610" s="11"/>
      <c r="T2610" s="11"/>
    </row>
    <row r="2611" spans="1:20" ht="15.75" customHeight="1" x14ac:dyDescent="0.2">
      <c r="A2611" s="317"/>
      <c r="B2611" s="264"/>
      <c r="C2611" s="264"/>
      <c r="D2611" s="264"/>
      <c r="E2611" s="264"/>
      <c r="F2611" s="264"/>
      <c r="G2611" s="264"/>
      <c r="H2611" s="264"/>
      <c r="I2611" s="286">
        <f t="shared" ca="1" si="2589"/>
        <v>0.11881885354571985</v>
      </c>
      <c r="J2611" s="286">
        <f t="shared" ca="1" si="2590"/>
        <v>3.9338746304010193E-2</v>
      </c>
      <c r="K2611" s="264">
        <f t="shared" ref="K2611:M2611" ca="1" si="2651">RAND()</f>
        <v>0.29402705138108021</v>
      </c>
      <c r="L2611" s="264">
        <f t="shared" ca="1" si="2651"/>
        <v>0.35318731929211145</v>
      </c>
      <c r="M2611" s="264">
        <f t="shared" ca="1" si="2651"/>
        <v>4.3113762231185904E-2</v>
      </c>
      <c r="N2611" s="287">
        <f t="shared" ca="1" si="2592"/>
        <v>1404384.9882814751</v>
      </c>
      <c r="O2611" s="288">
        <f ca="1">(N2611-Assumptions!$C$22)/Assumptions!$C$25</f>
        <v>103.81537225981158</v>
      </c>
      <c r="P2611" s="11"/>
      <c r="Q2611" s="11"/>
      <c r="R2611" s="11"/>
      <c r="S2611" s="11"/>
      <c r="T2611" s="11"/>
    </row>
    <row r="2612" spans="1:20" ht="15.75" customHeight="1" x14ac:dyDescent="0.2">
      <c r="A2612" s="289"/>
      <c r="B2612" s="270"/>
      <c r="C2612" s="270"/>
      <c r="D2612" s="270"/>
      <c r="E2612" s="270"/>
      <c r="F2612" s="270"/>
      <c r="G2612" s="270"/>
      <c r="H2612" s="270"/>
      <c r="I2612" s="290">
        <f t="shared" ca="1" si="2589"/>
        <v>9.3318463490676989E-2</v>
      </c>
      <c r="J2612" s="290">
        <f t="shared" ca="1" si="2590"/>
        <v>2.8605893840482732E-2</v>
      </c>
      <c r="K2612" s="270">
        <f t="shared" ref="K2612:M2612" ca="1" si="2652">RAND()</f>
        <v>0.49596473947615927</v>
      </c>
      <c r="L2612" s="270">
        <f t="shared" ca="1" si="2652"/>
        <v>2.9445343879559438E-2</v>
      </c>
      <c r="M2612" s="270">
        <f t="shared" ca="1" si="2652"/>
        <v>0.96745696129127423</v>
      </c>
      <c r="N2612" s="291">
        <f t="shared" ca="1" si="2592"/>
        <v>1434513.6775556293</v>
      </c>
      <c r="O2612" s="292">
        <f ca="1">(N2612-Assumptions!$C$22)/Assumptions!$C$25</f>
        <v>106.06378190713652</v>
      </c>
      <c r="P2612" s="11"/>
      <c r="Q2612" s="11"/>
      <c r="R2612" s="11"/>
      <c r="S2612" s="11"/>
      <c r="T2612" s="11"/>
    </row>
    <row r="2613" spans="1:20" ht="15.75" customHeight="1" x14ac:dyDescent="0.2">
      <c r="A2613" s="317"/>
      <c r="B2613" s="264"/>
      <c r="C2613" s="264"/>
      <c r="D2613" s="264"/>
      <c r="E2613" s="264"/>
      <c r="F2613" s="264"/>
      <c r="G2613" s="264"/>
      <c r="H2613" s="264"/>
      <c r="I2613" s="286">
        <f t="shared" ca="1" si="2589"/>
        <v>0.10692478055392311</v>
      </c>
      <c r="J2613" s="286">
        <f t="shared" ca="1" si="2590"/>
        <v>2.5070695865944289E-2</v>
      </c>
      <c r="K2613" s="264">
        <f t="shared" ref="K2613:M2613" ca="1" si="2653">RAND()</f>
        <v>0.27809983521035975</v>
      </c>
      <c r="L2613" s="264">
        <f t="shared" ca="1" si="2653"/>
        <v>0.17010737604482606</v>
      </c>
      <c r="M2613" s="264">
        <f t="shared" ca="1" si="2653"/>
        <v>0.65827693625940864</v>
      </c>
      <c r="N2613" s="287">
        <f t="shared" ca="1" si="2592"/>
        <v>1103351.041038546</v>
      </c>
      <c r="O2613" s="288">
        <f ca="1">(N2613-Assumptions!$C$22)/Assumptions!$C$25</f>
        <v>81.350152316309405</v>
      </c>
      <c r="P2613" s="11"/>
      <c r="Q2613" s="11"/>
      <c r="R2613" s="11"/>
      <c r="S2613" s="11"/>
      <c r="T2613" s="11"/>
    </row>
    <row r="2614" spans="1:20" ht="15.75" customHeight="1" x14ac:dyDescent="0.2">
      <c r="A2614" s="289"/>
      <c r="B2614" s="270"/>
      <c r="C2614" s="270"/>
      <c r="D2614" s="270"/>
      <c r="E2614" s="270"/>
      <c r="F2614" s="270"/>
      <c r="G2614" s="270"/>
      <c r="H2614" s="270"/>
      <c r="I2614" s="290">
        <f t="shared" ca="1" si="2589"/>
        <v>8.3077996262041626E-2</v>
      </c>
      <c r="J2614" s="290">
        <f t="shared" ca="1" si="2590"/>
        <v>4.2451494075583733E-2</v>
      </c>
      <c r="K2614" s="270">
        <f t="shared" ref="K2614:M2614" ca="1" si="2654">RAND()</f>
        <v>0.13249073546198875</v>
      </c>
      <c r="L2614" s="270">
        <f t="shared" ca="1" si="2654"/>
        <v>0.46721298355588226</v>
      </c>
      <c r="M2614" s="270">
        <f t="shared" ca="1" si="2654"/>
        <v>0.74007459231407002</v>
      </c>
      <c r="N2614" s="291">
        <f t="shared" ca="1" si="2592"/>
        <v>986251.29733535403</v>
      </c>
      <c r="O2614" s="292">
        <f ca="1">(N2614-Assumptions!$C$22)/Assumptions!$C$25</f>
        <v>72.611365472787611</v>
      </c>
      <c r="P2614" s="11"/>
      <c r="Q2614" s="11"/>
      <c r="R2614" s="11"/>
      <c r="S2614" s="11"/>
      <c r="T2614" s="11"/>
    </row>
    <row r="2615" spans="1:20" ht="15.75" customHeight="1" x14ac:dyDescent="0.2">
      <c r="A2615" s="317"/>
      <c r="B2615" s="264"/>
      <c r="C2615" s="264"/>
      <c r="D2615" s="264"/>
      <c r="E2615" s="264"/>
      <c r="F2615" s="264"/>
      <c r="G2615" s="264"/>
      <c r="H2615" s="264"/>
      <c r="I2615" s="286">
        <f t="shared" ca="1" si="2589"/>
        <v>9.9524536693811796E-2</v>
      </c>
      <c r="J2615" s="286">
        <f t="shared" ca="1" si="2590"/>
        <v>3.6329643642645085E-2</v>
      </c>
      <c r="K2615" s="264">
        <f t="shared" ref="K2615:M2615" ca="1" si="2655">RAND()</f>
        <v>0.16572494415578731</v>
      </c>
      <c r="L2615" s="264">
        <f t="shared" ca="1" si="2655"/>
        <v>0.5462666641920948</v>
      </c>
      <c r="M2615" s="264">
        <f t="shared" ca="1" si="2655"/>
        <v>0.68721172346269066</v>
      </c>
      <c r="N2615" s="287">
        <f t="shared" ca="1" si="2592"/>
        <v>634037.63426183932</v>
      </c>
      <c r="O2615" s="288">
        <f ca="1">(N2615-Assumptions!$C$22)/Assumptions!$C$25</f>
        <v>46.326763750883529</v>
      </c>
      <c r="P2615" s="11"/>
      <c r="Q2615" s="11"/>
      <c r="R2615" s="11"/>
      <c r="S2615" s="11"/>
      <c r="T2615" s="11"/>
    </row>
    <row r="2616" spans="1:20" ht="15.75" customHeight="1" x14ac:dyDescent="0.2">
      <c r="A2616" s="289"/>
      <c r="B2616" s="270"/>
      <c r="C2616" s="270"/>
      <c r="D2616" s="270"/>
      <c r="E2616" s="270"/>
      <c r="F2616" s="270"/>
      <c r="G2616" s="270"/>
      <c r="H2616" s="270"/>
      <c r="I2616" s="290">
        <f t="shared" ca="1" si="2589"/>
        <v>0.10388403338194356</v>
      </c>
      <c r="J2616" s="290">
        <f t="shared" ca="1" si="2590"/>
        <v>2.5543651726932435E-2</v>
      </c>
      <c r="K2616" s="270">
        <f t="shared" ref="K2616:M2616" ca="1" si="2656">RAND()</f>
        <v>0.5434073843382069</v>
      </c>
      <c r="L2616" s="270">
        <f t="shared" ca="1" si="2656"/>
        <v>0.88445706070322894</v>
      </c>
      <c r="M2616" s="270">
        <f t="shared" ca="1" si="2656"/>
        <v>0.59849724340704846</v>
      </c>
      <c r="N2616" s="291">
        <f t="shared" ca="1" si="2592"/>
        <v>1802706.887079156</v>
      </c>
      <c r="O2616" s="292">
        <f ca="1">(N2616-Assumptions!$C$22)/Assumptions!$C$25</f>
        <v>133.5408870954594</v>
      </c>
      <c r="P2616" s="11"/>
      <c r="Q2616" s="11"/>
      <c r="R2616" s="11"/>
      <c r="S2616" s="11"/>
      <c r="T2616" s="11"/>
    </row>
    <row r="2617" spans="1:20" ht="15.75" customHeight="1" x14ac:dyDescent="0.2">
      <c r="A2617" s="317"/>
      <c r="B2617" s="264"/>
      <c r="C2617" s="264"/>
      <c r="D2617" s="264"/>
      <c r="E2617" s="264"/>
      <c r="F2617" s="264"/>
      <c r="G2617" s="264"/>
      <c r="H2617" s="264"/>
      <c r="I2617" s="286">
        <f t="shared" ca="1" si="2589"/>
        <v>8.7249138460618963E-2</v>
      </c>
      <c r="J2617" s="286">
        <f t="shared" ca="1" si="2590"/>
        <v>3.7292641009241442E-2</v>
      </c>
      <c r="K2617" s="264">
        <f t="shared" ref="K2617:M2617" ca="1" si="2657">RAND()</f>
        <v>0.23268539555371781</v>
      </c>
      <c r="L2617" s="264">
        <f t="shared" ca="1" si="2657"/>
        <v>9.5267331463711025E-2</v>
      </c>
      <c r="M2617" s="264">
        <f t="shared" ca="1" si="2657"/>
        <v>0.41841945918992141</v>
      </c>
      <c r="N2617" s="287">
        <f t="shared" ca="1" si="2592"/>
        <v>1783430.0105975864</v>
      </c>
      <c r="O2617" s="288">
        <f ca="1">(N2617-Assumptions!$C$22)/Assumptions!$C$25</f>
        <v>132.10231422370049</v>
      </c>
      <c r="P2617" s="11"/>
      <c r="Q2617" s="11"/>
      <c r="R2617" s="11"/>
      <c r="S2617" s="11"/>
      <c r="T2617" s="11"/>
    </row>
    <row r="2618" spans="1:20" ht="15.75" customHeight="1" x14ac:dyDescent="0.2">
      <c r="A2618" s="289"/>
      <c r="B2618" s="270"/>
      <c r="C2618" s="270"/>
      <c r="D2618" s="270"/>
      <c r="E2618" s="270"/>
      <c r="F2618" s="270"/>
      <c r="G2618" s="270"/>
      <c r="H2618" s="270"/>
      <c r="I2618" s="290">
        <f t="shared" ca="1" si="2589"/>
        <v>8.345349318202655E-2</v>
      </c>
      <c r="J2618" s="290">
        <f t="shared" ca="1" si="2590"/>
        <v>2.669757379751015E-2</v>
      </c>
      <c r="K2618" s="270">
        <f t="shared" ref="K2618:M2618" ca="1" si="2658">RAND()</f>
        <v>0.34443792420367525</v>
      </c>
      <c r="L2618" s="270">
        <f t="shared" ca="1" si="2658"/>
        <v>0.6935454901225232</v>
      </c>
      <c r="M2618" s="270">
        <f t="shared" ca="1" si="2658"/>
        <v>0.18401633725190059</v>
      </c>
      <c r="N2618" s="291">
        <f t="shared" ca="1" si="2592"/>
        <v>1966678.9065830915</v>
      </c>
      <c r="O2618" s="292">
        <f ca="1">(N2618-Assumptions!$C$22)/Assumptions!$C$25</f>
        <v>145.77760496888743</v>
      </c>
      <c r="P2618" s="11"/>
      <c r="Q2618" s="11"/>
      <c r="R2618" s="11"/>
      <c r="S2618" s="11"/>
      <c r="T2618" s="11"/>
    </row>
    <row r="2619" spans="1:20" ht="15.75" customHeight="1" x14ac:dyDescent="0.2">
      <c r="A2619" s="317"/>
      <c r="B2619" s="264"/>
      <c r="C2619" s="264"/>
      <c r="D2619" s="264"/>
      <c r="E2619" s="264"/>
      <c r="F2619" s="264"/>
      <c r="G2619" s="264"/>
      <c r="H2619" s="264"/>
      <c r="I2619" s="286">
        <f t="shared" ca="1" si="2589"/>
        <v>6.4081179357264165E-2</v>
      </c>
      <c r="J2619" s="286">
        <f t="shared" ca="1" si="2590"/>
        <v>5.5E-2</v>
      </c>
      <c r="K2619" s="264">
        <f t="shared" ref="K2619:M2619" ca="1" si="2659">RAND()</f>
        <v>0.85453336102492927</v>
      </c>
      <c r="L2619" s="264">
        <f t="shared" ca="1" si="2659"/>
        <v>0.35443243519079148</v>
      </c>
      <c r="M2619" s="264">
        <f t="shared" ca="1" si="2659"/>
        <v>0.27429575771830705</v>
      </c>
      <c r="N2619" s="287">
        <f t="shared" ca="1" si="2592"/>
        <v>8632863.9702956583</v>
      </c>
      <c r="O2619" s="288">
        <f ca="1">(N2619-Assumptions!$C$22)/Assumptions!$C$25</f>
        <v>643.25410226087001</v>
      </c>
      <c r="P2619" s="11"/>
      <c r="Q2619" s="11"/>
      <c r="R2619" s="11"/>
      <c r="S2619" s="11"/>
      <c r="T2619" s="11"/>
    </row>
    <row r="2620" spans="1:20" ht="15.75" customHeight="1" x14ac:dyDescent="0.2">
      <c r="A2620" s="289"/>
      <c r="B2620" s="270"/>
      <c r="C2620" s="270"/>
      <c r="D2620" s="270"/>
      <c r="E2620" s="270"/>
      <c r="F2620" s="270"/>
      <c r="G2620" s="270"/>
      <c r="H2620" s="270"/>
      <c r="I2620" s="290">
        <f t="shared" ca="1" si="2589"/>
        <v>7.7242999542463497E-2</v>
      </c>
      <c r="J2620" s="290">
        <f t="shared" ca="1" si="2590"/>
        <v>4.8885819688958658E-2</v>
      </c>
      <c r="K2620" s="270">
        <f t="shared" ref="K2620:M2620" ca="1" si="2660">RAND()</f>
        <v>0.74152473890886439</v>
      </c>
      <c r="L2620" s="270">
        <f t="shared" ca="1" si="2660"/>
        <v>0.30880676283465791</v>
      </c>
      <c r="M2620" s="270">
        <f t="shared" ca="1" si="2660"/>
        <v>0.51639447711063746</v>
      </c>
      <c r="N2620" s="291">
        <f t="shared" ca="1" si="2592"/>
        <v>3936240.1357927313</v>
      </c>
      <c r="O2620" s="292">
        <f ca="1">(N2620-Assumptions!$C$22)/Assumptions!$C$25</f>
        <v>292.75978625318891</v>
      </c>
      <c r="P2620" s="11"/>
      <c r="Q2620" s="11"/>
      <c r="R2620" s="11"/>
      <c r="S2620" s="11"/>
      <c r="T2620" s="11"/>
    </row>
    <row r="2621" spans="1:20" ht="15.75" customHeight="1" x14ac:dyDescent="0.2">
      <c r="A2621" s="317"/>
      <c r="B2621" s="264"/>
      <c r="C2621" s="264"/>
      <c r="D2621" s="264"/>
      <c r="E2621" s="264"/>
      <c r="F2621" s="264"/>
      <c r="G2621" s="264"/>
      <c r="H2621" s="264"/>
      <c r="I2621" s="286">
        <f t="shared" ca="1" si="2589"/>
        <v>0.10232329886106648</v>
      </c>
      <c r="J2621" s="286">
        <f t="shared" ca="1" si="2590"/>
        <v>4.9683494859815505E-2</v>
      </c>
      <c r="K2621" s="264">
        <f t="shared" ref="K2621:M2621" ca="1" si="2661">RAND()</f>
        <v>4.0241023175490609E-2</v>
      </c>
      <c r="L2621" s="264">
        <f t="shared" ca="1" si="2661"/>
        <v>0.3170005128635669</v>
      </c>
      <c r="M2621" s="264">
        <f t="shared" ca="1" si="2661"/>
        <v>0.54070408554993366</v>
      </c>
      <c r="N2621" s="287">
        <f t="shared" ca="1" si="2592"/>
        <v>737997.95516066579</v>
      </c>
      <c r="O2621" s="288">
        <f ca="1">(N2621-Assumptions!$C$22)/Assumptions!$C$25</f>
        <v>54.084996653781026</v>
      </c>
      <c r="P2621" s="11"/>
      <c r="Q2621" s="11"/>
      <c r="R2621" s="11"/>
      <c r="S2621" s="11"/>
      <c r="T2621" s="11"/>
    </row>
    <row r="2622" spans="1:20" ht="15.75" customHeight="1" x14ac:dyDescent="0.2">
      <c r="A2622" s="289"/>
      <c r="B2622" s="270"/>
      <c r="C2622" s="270"/>
      <c r="D2622" s="270"/>
      <c r="E2622" s="270"/>
      <c r="F2622" s="270"/>
      <c r="G2622" s="270"/>
      <c r="H2622" s="270"/>
      <c r="I2622" s="290">
        <f t="shared" ca="1" si="2589"/>
        <v>0.10271178726099628</v>
      </c>
      <c r="J2622" s="290">
        <f t="shared" ca="1" si="2590"/>
        <v>3.1790501835546055E-2</v>
      </c>
      <c r="K2622" s="270">
        <f t="shared" ref="K2622:M2622" ca="1" si="2662">RAND()</f>
        <v>0.81189317747240441</v>
      </c>
      <c r="L2622" s="270">
        <f t="shared" ca="1" si="2662"/>
        <v>0.62744542943797132</v>
      </c>
      <c r="M2622" s="270">
        <f t="shared" ca="1" si="2662"/>
        <v>0.99353861452268843</v>
      </c>
      <c r="N2622" s="291">
        <f t="shared" ca="1" si="2592"/>
        <v>3095808.9300571089</v>
      </c>
      <c r="O2622" s="292">
        <f ca="1">(N2622-Assumptions!$C$22)/Assumptions!$C$25</f>
        <v>230.04103955650066</v>
      </c>
      <c r="P2622" s="11"/>
      <c r="Q2622" s="11"/>
      <c r="R2622" s="11"/>
      <c r="S2622" s="11"/>
      <c r="T2622" s="11"/>
    </row>
    <row r="2623" spans="1:20" ht="15.75" customHeight="1" x14ac:dyDescent="0.2">
      <c r="A2623" s="317"/>
      <c r="B2623" s="264"/>
      <c r="C2623" s="264"/>
      <c r="D2623" s="264"/>
      <c r="E2623" s="264"/>
      <c r="F2623" s="264"/>
      <c r="G2623" s="264"/>
      <c r="H2623" s="264"/>
      <c r="I2623" s="286">
        <f t="shared" ca="1" si="2589"/>
        <v>9.1373887915513666E-2</v>
      </c>
      <c r="J2623" s="286">
        <f t="shared" ca="1" si="2590"/>
        <v>3.7858825147804108E-2</v>
      </c>
      <c r="K2623" s="264">
        <f t="shared" ref="K2623:M2623" ca="1" si="2663">RAND()</f>
        <v>0.74472173138823528</v>
      </c>
      <c r="L2623" s="264">
        <f t="shared" ca="1" si="2663"/>
        <v>0.68109548576301904</v>
      </c>
      <c r="M2623" s="264">
        <f t="shared" ca="1" si="2663"/>
        <v>0.71553253973351794</v>
      </c>
      <c r="N2623" s="287">
        <f t="shared" ca="1" si="2592"/>
        <v>2108575.3508628206</v>
      </c>
      <c r="O2623" s="288">
        <f ca="1">(N2623-Assumptions!$C$22)/Assumptions!$C$25</f>
        <v>156.36689185543437</v>
      </c>
      <c r="P2623" s="11"/>
      <c r="Q2623" s="11"/>
      <c r="R2623" s="11"/>
      <c r="S2623" s="11"/>
      <c r="T2623" s="11"/>
    </row>
    <row r="2624" spans="1:20" ht="15.75" customHeight="1" x14ac:dyDescent="0.2">
      <c r="A2624" s="289"/>
      <c r="B2624" s="270"/>
      <c r="C2624" s="270"/>
      <c r="D2624" s="270"/>
      <c r="E2624" s="270"/>
      <c r="F2624" s="270"/>
      <c r="G2624" s="270"/>
      <c r="H2624" s="270"/>
      <c r="I2624" s="290">
        <f t="shared" ca="1" si="2589"/>
        <v>9.2193117191418122E-2</v>
      </c>
      <c r="J2624" s="290">
        <f t="shared" ca="1" si="2590"/>
        <v>4.9200830276921563E-2</v>
      </c>
      <c r="K2624" s="270">
        <f t="shared" ref="K2624:M2624" ca="1" si="2664">RAND()</f>
        <v>0.25938951345603556</v>
      </c>
      <c r="L2624" s="270">
        <f t="shared" ca="1" si="2664"/>
        <v>0.82859482223597092</v>
      </c>
      <c r="M2624" s="270">
        <f t="shared" ca="1" si="2664"/>
        <v>6.897216702971154E-2</v>
      </c>
      <c r="N2624" s="291">
        <f t="shared" ca="1" si="2592"/>
        <v>3284885.6313870247</v>
      </c>
      <c r="O2624" s="292">
        <f ca="1">(N2624-Assumptions!$C$22)/Assumptions!$C$25</f>
        <v>244.15124114828541</v>
      </c>
      <c r="P2624" s="11"/>
      <c r="Q2624" s="11"/>
      <c r="R2624" s="11"/>
      <c r="S2624" s="11"/>
      <c r="T2624" s="11"/>
    </row>
    <row r="2625" spans="1:20" ht="15.75" customHeight="1" x14ac:dyDescent="0.2">
      <c r="A2625" s="317"/>
      <c r="B2625" s="264"/>
      <c r="C2625" s="264"/>
      <c r="D2625" s="264"/>
      <c r="E2625" s="264"/>
      <c r="F2625" s="264"/>
      <c r="G2625" s="264"/>
      <c r="H2625" s="264"/>
      <c r="I2625" s="286">
        <f t="shared" ca="1" si="2589"/>
        <v>8.2588146581912894E-2</v>
      </c>
      <c r="J2625" s="286">
        <f t="shared" ca="1" si="2590"/>
        <v>5.5E-2</v>
      </c>
      <c r="K2625" s="264">
        <f t="shared" ref="K2625:M2625" ca="1" si="2665">RAND()</f>
        <v>8.3823141903039633E-2</v>
      </c>
      <c r="L2625" s="264">
        <f t="shared" ca="1" si="2665"/>
        <v>0.82310499461513686</v>
      </c>
      <c r="M2625" s="264">
        <f t="shared" ca="1" si="2665"/>
        <v>0.80727717682440969</v>
      </c>
      <c r="N2625" s="287">
        <f t="shared" ca="1" si="2592"/>
        <v>2525433.0278899125</v>
      </c>
      <c r="O2625" s="288">
        <f ca="1">(N2625-Assumptions!$C$22)/Assumptions!$C$25</f>
        <v>187.47567372312778</v>
      </c>
      <c r="P2625" s="11"/>
      <c r="Q2625" s="11"/>
      <c r="R2625" s="11"/>
      <c r="S2625" s="11"/>
      <c r="T2625" s="11"/>
    </row>
    <row r="2626" spans="1:20" ht="15.75" customHeight="1" x14ac:dyDescent="0.2">
      <c r="A2626" s="289"/>
      <c r="B2626" s="270"/>
      <c r="C2626" s="270"/>
      <c r="D2626" s="270"/>
      <c r="E2626" s="270"/>
      <c r="F2626" s="270"/>
      <c r="G2626" s="270"/>
      <c r="H2626" s="270"/>
      <c r="I2626" s="290">
        <f t="shared" ca="1" si="2589"/>
        <v>7.5723600060297783E-2</v>
      </c>
      <c r="J2626" s="290">
        <f t="shared" ca="1" si="2590"/>
        <v>5.3163271346994542E-2</v>
      </c>
      <c r="K2626" s="270">
        <f t="shared" ref="K2626:M2626" ca="1" si="2666">RAND()</f>
        <v>0.69973521944558925</v>
      </c>
      <c r="L2626" s="270">
        <f t="shared" ca="1" si="2666"/>
        <v>0.93040102452609585</v>
      </c>
      <c r="M2626" s="270">
        <f t="shared" ca="1" si="2666"/>
        <v>3.7926522066631385E-2</v>
      </c>
      <c r="N2626" s="291">
        <f t="shared" ca="1" si="2592"/>
        <v>5648989.8218359249</v>
      </c>
      <c r="O2626" s="292">
        <f ca="1">(N2626-Assumptions!$C$22)/Assumptions!$C$25</f>
        <v>420.57692700268097</v>
      </c>
      <c r="P2626" s="11"/>
      <c r="Q2626" s="11"/>
      <c r="R2626" s="11"/>
      <c r="S2626" s="11"/>
      <c r="T2626" s="11"/>
    </row>
    <row r="2627" spans="1:20" ht="15.75" customHeight="1" x14ac:dyDescent="0.2">
      <c r="A2627" s="317"/>
      <c r="B2627" s="264"/>
      <c r="C2627" s="264"/>
      <c r="D2627" s="264"/>
      <c r="E2627" s="264"/>
      <c r="F2627" s="264"/>
      <c r="G2627" s="264"/>
      <c r="H2627" s="264"/>
      <c r="I2627" s="286">
        <f t="shared" ca="1" si="2589"/>
        <v>9.4465853423619323E-2</v>
      </c>
      <c r="J2627" s="286">
        <f t="shared" ca="1" si="2590"/>
        <v>3.1442230636809558E-2</v>
      </c>
      <c r="K2627" s="264">
        <f t="shared" ref="K2627:M2627" ca="1" si="2667">RAND()</f>
        <v>0.45878658618212675</v>
      </c>
      <c r="L2627" s="264">
        <f t="shared" ca="1" si="2667"/>
        <v>0.52353323243656436</v>
      </c>
      <c r="M2627" s="264">
        <f t="shared" ca="1" si="2667"/>
        <v>0.76200946000175895</v>
      </c>
      <c r="N2627" s="287">
        <f t="shared" ca="1" si="2592"/>
        <v>1790448.3630459514</v>
      </c>
      <c r="O2627" s="288">
        <f ca="1">(N2627-Assumptions!$C$22)/Assumptions!$C$25</f>
        <v>132.62607186910085</v>
      </c>
      <c r="P2627" s="11"/>
      <c r="Q2627" s="11"/>
      <c r="R2627" s="11"/>
      <c r="S2627" s="11"/>
      <c r="T2627" s="11"/>
    </row>
    <row r="2628" spans="1:20" ht="15.75" customHeight="1" x14ac:dyDescent="0.2">
      <c r="A2628" s="289"/>
      <c r="B2628" s="270"/>
      <c r="C2628" s="270"/>
      <c r="D2628" s="270"/>
      <c r="E2628" s="270"/>
      <c r="F2628" s="270"/>
      <c r="G2628" s="270"/>
      <c r="H2628" s="270"/>
      <c r="I2628" s="290">
        <f t="shared" ca="1" si="2589"/>
        <v>9.6782750120476241E-2</v>
      </c>
      <c r="J2628" s="290">
        <f t="shared" ca="1" si="2590"/>
        <v>3.3266374541820687E-2</v>
      </c>
      <c r="K2628" s="270">
        <f t="shared" ref="K2628:M2628" ca="1" si="2668">RAND()</f>
        <v>0.96920877830594787</v>
      </c>
      <c r="L2628" s="270">
        <f t="shared" ca="1" si="2668"/>
        <v>8.268534984426501E-2</v>
      </c>
      <c r="M2628" s="270">
        <f t="shared" ca="1" si="2668"/>
        <v>0.80680649433951701</v>
      </c>
      <c r="N2628" s="291">
        <f t="shared" ca="1" si="2592"/>
        <v>3062434.1764116241</v>
      </c>
      <c r="O2628" s="292">
        <f ca="1">(N2628-Assumptions!$C$22)/Assumptions!$C$25</f>
        <v>227.55038629937494</v>
      </c>
      <c r="P2628" s="11"/>
      <c r="Q2628" s="11"/>
      <c r="R2628" s="11"/>
      <c r="S2628" s="11"/>
      <c r="T2628" s="11"/>
    </row>
    <row r="2629" spans="1:20" ht="15.75" customHeight="1" x14ac:dyDescent="0.2">
      <c r="A2629" s="317"/>
      <c r="B2629" s="264"/>
      <c r="C2629" s="264"/>
      <c r="D2629" s="264"/>
      <c r="E2629" s="264"/>
      <c r="F2629" s="264"/>
      <c r="G2629" s="264"/>
      <c r="H2629" s="264"/>
      <c r="I2629" s="286">
        <f t="shared" ca="1" si="2589"/>
        <v>8.9111737480272762E-2</v>
      </c>
      <c r="J2629" s="286">
        <f t="shared" ca="1" si="2590"/>
        <v>2.2921593770219587E-2</v>
      </c>
      <c r="K2629" s="264">
        <f t="shared" ref="K2629:M2629" ca="1" si="2669">RAND()</f>
        <v>0.47438555189233078</v>
      </c>
      <c r="L2629" s="264">
        <f t="shared" ca="1" si="2669"/>
        <v>0.10758759353117153</v>
      </c>
      <c r="M2629" s="264">
        <f t="shared" ca="1" si="2669"/>
        <v>0.49962621543010111</v>
      </c>
      <c r="N2629" s="287">
        <f t="shared" ca="1" si="2592"/>
        <v>1346029.9643615466</v>
      </c>
      <c r="O2629" s="288">
        <f ca="1">(N2629-Assumptions!$C$22)/Assumptions!$C$25</f>
        <v>99.460519728473628</v>
      </c>
      <c r="P2629" s="11"/>
      <c r="Q2629" s="11"/>
      <c r="R2629" s="11"/>
      <c r="S2629" s="11"/>
      <c r="T2629" s="11"/>
    </row>
    <row r="2630" spans="1:20" ht="15.75" customHeight="1" x14ac:dyDescent="0.2">
      <c r="A2630" s="289"/>
      <c r="B2630" s="270"/>
      <c r="C2630" s="270"/>
      <c r="D2630" s="270"/>
      <c r="E2630" s="270"/>
      <c r="F2630" s="270"/>
      <c r="G2630" s="270"/>
      <c r="H2630" s="270"/>
      <c r="I2630" s="290">
        <f t="shared" ca="1" si="2589"/>
        <v>8.6993688329380203E-2</v>
      </c>
      <c r="J2630" s="290">
        <f t="shared" ca="1" si="2590"/>
        <v>5.5E-2</v>
      </c>
      <c r="K2630" s="270">
        <f t="shared" ref="K2630:M2630" ca="1" si="2670">RAND()</f>
        <v>0.76270166119688632</v>
      </c>
      <c r="L2630" s="270">
        <f t="shared" ca="1" si="2670"/>
        <v>0.54970495815839926</v>
      </c>
      <c r="M2630" s="270">
        <f t="shared" ca="1" si="2670"/>
        <v>0.11512136167855391</v>
      </c>
      <c r="N2630" s="291">
        <f t="shared" ca="1" si="2592"/>
        <v>3488834.0577712059</v>
      </c>
      <c r="O2630" s="292">
        <f ca="1">(N2630-Assumptions!$C$22)/Assumptions!$C$25</f>
        <v>259.37127296800043</v>
      </c>
      <c r="P2630" s="11"/>
      <c r="Q2630" s="11"/>
      <c r="R2630" s="11"/>
      <c r="S2630" s="11"/>
      <c r="T2630" s="11"/>
    </row>
    <row r="2631" spans="1:20" ht="15.75" customHeight="1" x14ac:dyDescent="0.2">
      <c r="A2631" s="317"/>
      <c r="B2631" s="264"/>
      <c r="C2631" s="264"/>
      <c r="D2631" s="264"/>
      <c r="E2631" s="264"/>
      <c r="F2631" s="264"/>
      <c r="G2631" s="264"/>
      <c r="H2631" s="264"/>
      <c r="I2631" s="286">
        <f t="shared" ca="1" si="2589"/>
        <v>9.5391336486333564E-2</v>
      </c>
      <c r="J2631" s="286">
        <f t="shared" ca="1" si="2590"/>
        <v>4.2766678498419565E-2</v>
      </c>
      <c r="K2631" s="264">
        <f t="shared" ref="K2631:M2631" ca="1" si="2671">RAND()</f>
        <v>0.35998605238929093</v>
      </c>
      <c r="L2631" s="264">
        <f t="shared" ca="1" si="2671"/>
        <v>0.44095993405459211</v>
      </c>
      <c r="M2631" s="264">
        <f t="shared" ca="1" si="2671"/>
        <v>0.84539320711837418</v>
      </c>
      <c r="N2631" s="287">
        <f t="shared" ca="1" si="2592"/>
        <v>2144252.268162664</v>
      </c>
      <c r="O2631" s="288">
        <f ca="1">(N2631-Assumptions!$C$22)/Assumptions!$C$25</f>
        <v>159.02934837034806</v>
      </c>
      <c r="P2631" s="11"/>
      <c r="Q2631" s="11"/>
      <c r="R2631" s="11"/>
      <c r="S2631" s="11"/>
      <c r="T2631" s="11"/>
    </row>
    <row r="2632" spans="1:20" ht="15.75" customHeight="1" x14ac:dyDescent="0.2">
      <c r="A2632" s="289"/>
      <c r="B2632" s="270"/>
      <c r="C2632" s="270"/>
      <c r="D2632" s="270"/>
      <c r="E2632" s="270"/>
      <c r="F2632" s="270"/>
      <c r="G2632" s="270"/>
      <c r="H2632" s="270"/>
      <c r="I2632" s="290">
        <f t="shared" ca="1" si="2589"/>
        <v>9.7431073051292685E-2</v>
      </c>
      <c r="J2632" s="290">
        <f t="shared" ca="1" si="2590"/>
        <v>3.2918814766150536E-2</v>
      </c>
      <c r="K2632" s="270">
        <f t="shared" ref="K2632:M2632" ca="1" si="2672">RAND()</f>
        <v>0.34610875590651191</v>
      </c>
      <c r="L2632" s="270">
        <f t="shared" ca="1" si="2672"/>
        <v>0.19958034341324193</v>
      </c>
      <c r="M2632" s="270">
        <f t="shared" ca="1" si="2672"/>
        <v>0.19868598884664879</v>
      </c>
      <c r="N2632" s="291">
        <f t="shared" ca="1" si="2592"/>
        <v>1381038.5676678098</v>
      </c>
      <c r="O2632" s="292">
        <f ca="1">(N2632-Assumptions!$C$22)/Assumptions!$C$25</f>
        <v>102.07310206476193</v>
      </c>
      <c r="P2632" s="11"/>
      <c r="Q2632" s="11"/>
      <c r="R2632" s="11"/>
      <c r="S2632" s="11"/>
      <c r="T2632" s="11"/>
    </row>
    <row r="2633" spans="1:20" ht="15.75" customHeight="1" x14ac:dyDescent="0.2">
      <c r="A2633" s="317"/>
      <c r="B2633" s="264"/>
      <c r="C2633" s="264"/>
      <c r="D2633" s="264"/>
      <c r="E2633" s="264"/>
      <c r="F2633" s="264"/>
      <c r="G2633" s="264"/>
      <c r="H2633" s="264"/>
      <c r="I2633" s="286">
        <f t="shared" ca="1" si="2589"/>
        <v>8.6923742289463743E-2</v>
      </c>
      <c r="J2633" s="286">
        <f t="shared" ca="1" si="2590"/>
        <v>4.660334164364395E-2</v>
      </c>
      <c r="K2633" s="264">
        <f t="shared" ref="K2633:M2633" ca="1" si="2673">RAND()</f>
        <v>0.84663527552572504</v>
      </c>
      <c r="L2633" s="264">
        <f t="shared" ca="1" si="2673"/>
        <v>0.39487995443593227</v>
      </c>
      <c r="M2633" s="264">
        <f t="shared" ca="1" si="2673"/>
        <v>0.73140241234595238</v>
      </c>
      <c r="N2633" s="287">
        <f t="shared" ca="1" si="2592"/>
        <v>5382919.5284671215</v>
      </c>
      <c r="O2633" s="288">
        <f ca="1">(N2633-Assumptions!$C$22)/Assumptions!$C$25</f>
        <v>400.72093496023297</v>
      </c>
      <c r="P2633" s="11"/>
      <c r="Q2633" s="11"/>
      <c r="R2633" s="11"/>
      <c r="S2633" s="11"/>
      <c r="T2633" s="11"/>
    </row>
    <row r="2634" spans="1:20" ht="15.75" customHeight="1" x14ac:dyDescent="0.2">
      <c r="A2634" s="289"/>
      <c r="B2634" s="270"/>
      <c r="C2634" s="270"/>
      <c r="D2634" s="270"/>
      <c r="E2634" s="270"/>
      <c r="F2634" s="270"/>
      <c r="G2634" s="270"/>
      <c r="H2634" s="270"/>
      <c r="I2634" s="290">
        <f t="shared" ca="1" si="2589"/>
        <v>0.10755339091750409</v>
      </c>
      <c r="J2634" s="290">
        <f t="shared" ca="1" si="2590"/>
        <v>4.2785947417462361E-2</v>
      </c>
      <c r="K2634" s="270">
        <f t="shared" ref="K2634:M2634" ca="1" si="2674">RAND()</f>
        <v>0.65195751281862147</v>
      </c>
      <c r="L2634" s="270">
        <f t="shared" ca="1" si="2674"/>
        <v>0.45889956986841196</v>
      </c>
      <c r="M2634" s="270">
        <f t="shared" ca="1" si="2674"/>
        <v>0.97447429271909225</v>
      </c>
      <c r="N2634" s="291">
        <f t="shared" ca="1" si="2592"/>
        <v>1781108.1113774539</v>
      </c>
      <c r="O2634" s="292">
        <f ca="1">(N2634-Assumptions!$C$22)/Assumptions!$C$25</f>
        <v>131.92903816249657</v>
      </c>
      <c r="P2634" s="11"/>
      <c r="Q2634" s="11"/>
      <c r="R2634" s="11"/>
      <c r="S2634" s="11"/>
      <c r="T2634" s="11"/>
    </row>
    <row r="2635" spans="1:20" ht="15.75" customHeight="1" x14ac:dyDescent="0.2">
      <c r="A2635" s="317"/>
      <c r="B2635" s="264"/>
      <c r="C2635" s="264"/>
      <c r="D2635" s="264"/>
      <c r="E2635" s="264"/>
      <c r="F2635" s="264"/>
      <c r="G2635" s="264"/>
      <c r="H2635" s="264"/>
      <c r="I2635" s="286">
        <f t="shared" ca="1" si="2589"/>
        <v>0.10601727058131749</v>
      </c>
      <c r="J2635" s="286">
        <f t="shared" ca="1" si="2590"/>
        <v>4.9191713717967094E-2</v>
      </c>
      <c r="K2635" s="264">
        <f t="shared" ref="K2635:M2635" ca="1" si="2675">RAND()</f>
        <v>0.85345841348664075</v>
      </c>
      <c r="L2635" s="264">
        <f t="shared" ca="1" si="2675"/>
        <v>8.9472477403508499E-2</v>
      </c>
      <c r="M2635" s="264">
        <f t="shared" ca="1" si="2675"/>
        <v>0.5077284884075226</v>
      </c>
      <c r="N2635" s="287">
        <f t="shared" ca="1" si="2592"/>
        <v>3401547.7758375746</v>
      </c>
      <c r="O2635" s="288">
        <f ca="1">(N2635-Assumptions!$C$22)/Assumptions!$C$25</f>
        <v>252.85737133116228</v>
      </c>
      <c r="P2635" s="11"/>
      <c r="Q2635" s="11"/>
      <c r="R2635" s="11"/>
      <c r="S2635" s="11"/>
      <c r="T2635" s="11"/>
    </row>
    <row r="2636" spans="1:20" ht="15.75" customHeight="1" x14ac:dyDescent="0.2">
      <c r="A2636" s="289"/>
      <c r="B2636" s="270"/>
      <c r="C2636" s="270"/>
      <c r="D2636" s="270"/>
      <c r="E2636" s="270"/>
      <c r="F2636" s="270"/>
      <c r="G2636" s="270"/>
      <c r="H2636" s="270"/>
      <c r="I2636" s="290">
        <f t="shared" ca="1" si="2589"/>
        <v>0.10012762293869731</v>
      </c>
      <c r="J2636" s="290">
        <f t="shared" ca="1" si="2590"/>
        <v>5.3078268493065184E-2</v>
      </c>
      <c r="K2636" s="270">
        <f t="shared" ref="K2636:M2636" ca="1" si="2676">RAND()</f>
        <v>5.1127656828475754E-2</v>
      </c>
      <c r="L2636" s="270">
        <f t="shared" ca="1" si="2676"/>
        <v>0.95468391097829974</v>
      </c>
      <c r="M2636" s="270">
        <f t="shared" ca="1" si="2676"/>
        <v>8.9124063884814864E-2</v>
      </c>
      <c r="N2636" s="291">
        <f t="shared" ca="1" si="2592"/>
        <v>1454900.807634261</v>
      </c>
      <c r="O2636" s="292">
        <f ca="1">(N2636-Assumptions!$C$22)/Assumptions!$C$25</f>
        <v>107.58520952494484</v>
      </c>
      <c r="P2636" s="11"/>
      <c r="Q2636" s="11"/>
      <c r="R2636" s="11"/>
      <c r="S2636" s="11"/>
      <c r="T2636" s="11"/>
    </row>
    <row r="2637" spans="1:20" ht="15.75" customHeight="1" x14ac:dyDescent="0.2">
      <c r="A2637" s="317"/>
      <c r="B2637" s="264"/>
      <c r="C2637" s="264"/>
      <c r="D2637" s="264"/>
      <c r="E2637" s="264"/>
      <c r="F2637" s="264"/>
      <c r="G2637" s="264"/>
      <c r="H2637" s="264"/>
      <c r="I2637" s="286">
        <f t="shared" ca="1" si="2589"/>
        <v>7.6029244563139364E-2</v>
      </c>
      <c r="J2637" s="286">
        <f t="shared" ca="1" si="2590"/>
        <v>3.0318292784800353E-2</v>
      </c>
      <c r="K2637" s="264">
        <f t="shared" ref="K2637:M2637" ca="1" si="2677">RAND()</f>
        <v>0.47799908544761449</v>
      </c>
      <c r="L2637" s="264">
        <f t="shared" ca="1" si="2677"/>
        <v>0.8289309842775141</v>
      </c>
      <c r="M2637" s="264">
        <f t="shared" ca="1" si="2677"/>
        <v>0.43207966427913058</v>
      </c>
      <c r="N2637" s="287">
        <f t="shared" ca="1" si="2592"/>
        <v>3089516.6267970847</v>
      </c>
      <c r="O2637" s="288">
        <f ca="1">(N2637-Assumptions!$C$22)/Assumptions!$C$25</f>
        <v>229.5714646863496</v>
      </c>
      <c r="P2637" s="11"/>
      <c r="Q2637" s="11"/>
      <c r="R2637" s="11"/>
      <c r="S2637" s="11"/>
      <c r="T2637" s="11"/>
    </row>
    <row r="2638" spans="1:20" ht="15.75" customHeight="1" x14ac:dyDescent="0.2">
      <c r="A2638" s="289"/>
      <c r="B2638" s="270"/>
      <c r="C2638" s="270"/>
      <c r="D2638" s="270"/>
      <c r="E2638" s="270"/>
      <c r="F2638" s="270"/>
      <c r="G2638" s="270"/>
      <c r="H2638" s="270"/>
      <c r="I2638" s="290">
        <f t="shared" ca="1" si="2589"/>
        <v>8.4561206022609997E-2</v>
      </c>
      <c r="J2638" s="290">
        <f t="shared" ca="1" si="2590"/>
        <v>4.657186701821997E-2</v>
      </c>
      <c r="K2638" s="270">
        <f t="shared" ref="K2638:M2638" ca="1" si="2678">RAND()</f>
        <v>0.35185403395367465</v>
      </c>
      <c r="L2638" s="270">
        <f t="shared" ca="1" si="2678"/>
        <v>9.2745466539016608E-2</v>
      </c>
      <c r="M2638" s="270">
        <f t="shared" ca="1" si="2678"/>
        <v>0.18503727540513071</v>
      </c>
      <c r="N2638" s="291">
        <f t="shared" ca="1" si="2592"/>
        <v>2345234.7188465921</v>
      </c>
      <c r="O2638" s="292">
        <f ca="1">(N2638-Assumptions!$C$22)/Assumptions!$C$25</f>
        <v>174.02803871989494</v>
      </c>
      <c r="P2638" s="11"/>
      <c r="Q2638" s="11"/>
      <c r="R2638" s="11"/>
      <c r="S2638" s="11"/>
      <c r="T2638" s="11"/>
    </row>
    <row r="2639" spans="1:20" ht="15.75" customHeight="1" x14ac:dyDescent="0.2">
      <c r="A2639" s="317"/>
      <c r="B2639" s="264"/>
      <c r="C2639" s="264"/>
      <c r="D2639" s="264"/>
      <c r="E2639" s="264"/>
      <c r="F2639" s="264"/>
      <c r="G2639" s="264"/>
      <c r="H2639" s="264"/>
      <c r="I2639" s="286">
        <f t="shared" ca="1" si="2589"/>
        <v>0.11304789503784973</v>
      </c>
      <c r="J2639" s="286">
        <f t="shared" ca="1" si="2590"/>
        <v>3.4751055746631884E-2</v>
      </c>
      <c r="K2639" s="264">
        <f t="shared" ref="K2639:M2639" ca="1" si="2679">RAND()</f>
        <v>0.25927690912564794</v>
      </c>
      <c r="L2639" s="264">
        <f t="shared" ca="1" si="2679"/>
        <v>0.51395787595607256</v>
      </c>
      <c r="M2639" s="264">
        <f t="shared" ca="1" si="2679"/>
        <v>0.28066441253940311</v>
      </c>
      <c r="N2639" s="287">
        <f t="shared" ca="1" si="2592"/>
        <v>1425608.881376374</v>
      </c>
      <c r="O2639" s="288">
        <f ca="1">(N2639-Assumptions!$C$22)/Assumptions!$C$25</f>
        <v>105.39924487883388</v>
      </c>
      <c r="P2639" s="11"/>
      <c r="Q2639" s="11"/>
      <c r="R2639" s="11"/>
      <c r="S2639" s="11"/>
      <c r="T2639" s="11"/>
    </row>
    <row r="2640" spans="1:20" ht="15.75" customHeight="1" x14ac:dyDescent="0.2">
      <c r="A2640" s="289"/>
      <c r="B2640" s="270"/>
      <c r="C2640" s="270"/>
      <c r="D2640" s="270"/>
      <c r="E2640" s="270"/>
      <c r="F2640" s="270"/>
      <c r="G2640" s="270"/>
      <c r="H2640" s="270"/>
      <c r="I2640" s="290">
        <f t="shared" ca="1" si="2589"/>
        <v>0.06</v>
      </c>
      <c r="J2640" s="290">
        <f t="shared" ca="1" si="2590"/>
        <v>5.4756784183491981E-2</v>
      </c>
      <c r="K2640" s="270">
        <f t="shared" ref="K2640:M2640" ca="1" si="2680">RAND()</f>
        <v>0.36544419989923282</v>
      </c>
      <c r="L2640" s="270">
        <f t="shared" ca="1" si="2680"/>
        <v>0.35855425933298324</v>
      </c>
      <c r="M2640" s="270">
        <f t="shared" ca="1" si="2680"/>
        <v>0.44300895017698372</v>
      </c>
      <c r="N2640" s="291">
        <f t="shared" ca="1" si="2592"/>
        <v>4464826.7790903514</v>
      </c>
      <c r="O2640" s="292">
        <f ca="1">(N2640-Assumptions!$C$22)/Assumptions!$C$25</f>
        <v>332.20655067838442</v>
      </c>
      <c r="P2640" s="11"/>
      <c r="Q2640" s="11"/>
      <c r="R2640" s="11"/>
      <c r="S2640" s="11"/>
      <c r="T2640" s="11"/>
    </row>
    <row r="2641" spans="1:20" ht="15.75" customHeight="1" x14ac:dyDescent="0.2">
      <c r="A2641" s="317"/>
      <c r="B2641" s="264"/>
      <c r="C2641" s="264"/>
      <c r="D2641" s="264"/>
      <c r="E2641" s="264"/>
      <c r="F2641" s="264"/>
      <c r="G2641" s="264"/>
      <c r="H2641" s="264"/>
      <c r="I2641" s="286">
        <f t="shared" ca="1" si="2589"/>
        <v>7.1343042249331939E-2</v>
      </c>
      <c r="J2641" s="286">
        <f t="shared" ca="1" si="2590"/>
        <v>3.9238577833890641E-2</v>
      </c>
      <c r="K2641" s="264">
        <f t="shared" ref="K2641:M2641" ca="1" si="2681">RAND()</f>
        <v>0.90705250657169745</v>
      </c>
      <c r="L2641" s="264">
        <f t="shared" ca="1" si="2681"/>
        <v>0.31164938124372066</v>
      </c>
      <c r="M2641" s="264">
        <f t="shared" ca="1" si="2681"/>
        <v>0.23660551396265295</v>
      </c>
      <c r="N2641" s="287">
        <f t="shared" ca="1" si="2592"/>
        <v>6722479.3556620637</v>
      </c>
      <c r="O2641" s="288">
        <f ca="1">(N2641-Assumptions!$C$22)/Assumptions!$C$25</f>
        <v>500.68808624343757</v>
      </c>
      <c r="P2641" s="11"/>
      <c r="Q2641" s="11"/>
      <c r="R2641" s="11"/>
      <c r="S2641" s="11"/>
      <c r="T2641" s="11"/>
    </row>
    <row r="2642" spans="1:20" ht="15.75" customHeight="1" x14ac:dyDescent="0.2">
      <c r="A2642" s="289"/>
      <c r="B2642" s="270"/>
      <c r="C2642" s="270"/>
      <c r="D2642" s="270"/>
      <c r="E2642" s="270"/>
      <c r="F2642" s="270"/>
      <c r="G2642" s="270"/>
      <c r="H2642" s="270"/>
      <c r="I2642" s="290">
        <f t="shared" ca="1" si="2589"/>
        <v>6.819620239195992E-2</v>
      </c>
      <c r="J2642" s="290">
        <f t="shared" ca="1" si="2590"/>
        <v>3.2136984852346631E-2</v>
      </c>
      <c r="K2642" s="270">
        <f t="shared" ref="K2642:M2642" ca="1" si="2682">RAND()</f>
        <v>0.46324763197912167</v>
      </c>
      <c r="L2642" s="270">
        <f t="shared" ca="1" si="2682"/>
        <v>8.3980084703344393E-2</v>
      </c>
      <c r="M2642" s="270">
        <f t="shared" ca="1" si="2682"/>
        <v>0.97170500149896721</v>
      </c>
      <c r="N2642" s="291">
        <f t="shared" ca="1" si="2592"/>
        <v>2574406.0078673167</v>
      </c>
      <c r="O2642" s="292">
        <f ca="1">(N2642-Assumptions!$C$22)/Assumptions!$C$25</f>
        <v>191.13037372144154</v>
      </c>
      <c r="P2642" s="11"/>
      <c r="Q2642" s="11"/>
      <c r="R2642" s="11"/>
      <c r="S2642" s="11"/>
      <c r="T2642" s="11"/>
    </row>
    <row r="2643" spans="1:20" ht="15.75" customHeight="1" x14ac:dyDescent="0.2">
      <c r="A2643" s="317"/>
      <c r="B2643" s="264"/>
      <c r="C2643" s="264"/>
      <c r="D2643" s="264"/>
      <c r="E2643" s="264"/>
      <c r="F2643" s="264"/>
      <c r="G2643" s="264"/>
      <c r="H2643" s="264"/>
      <c r="I2643" s="286">
        <f t="shared" ca="1" si="2589"/>
        <v>7.2513070582763434E-2</v>
      </c>
      <c r="J2643" s="286">
        <f t="shared" ca="1" si="2590"/>
        <v>4.0692038981171463E-2</v>
      </c>
      <c r="K2643" s="264">
        <f t="shared" ref="K2643:M2643" ca="1" si="2683">RAND()</f>
        <v>0.84702977554934833</v>
      </c>
      <c r="L2643" s="264">
        <f t="shared" ca="1" si="2683"/>
        <v>6.2258422807070946E-2</v>
      </c>
      <c r="M2643" s="264">
        <f t="shared" ca="1" si="2683"/>
        <v>0.99008635228962349</v>
      </c>
      <c r="N2643" s="287">
        <f t="shared" ca="1" si="2592"/>
        <v>6191879.5883176308</v>
      </c>
      <c r="O2643" s="288">
        <f ca="1">(N2643-Assumptions!$C$22)/Assumptions!$C$25</f>
        <v>461.09108868042023</v>
      </c>
      <c r="P2643" s="11"/>
      <c r="Q2643" s="11"/>
      <c r="R2643" s="11"/>
      <c r="S2643" s="11"/>
      <c r="T2643" s="11"/>
    </row>
    <row r="2644" spans="1:20" ht="15.75" customHeight="1" x14ac:dyDescent="0.2">
      <c r="A2644" s="289"/>
      <c r="B2644" s="270"/>
      <c r="C2644" s="270"/>
      <c r="D2644" s="270"/>
      <c r="E2644" s="270"/>
      <c r="F2644" s="270"/>
      <c r="G2644" s="270"/>
      <c r="H2644" s="270"/>
      <c r="I2644" s="290">
        <f t="shared" ca="1" si="2589"/>
        <v>8.4180479006542935E-2</v>
      </c>
      <c r="J2644" s="290">
        <f t="shared" ca="1" si="2590"/>
        <v>4.8249186128577176E-2</v>
      </c>
      <c r="K2644" s="270">
        <f t="shared" ref="K2644:M2644" ca="1" si="2684">RAND()</f>
        <v>0.2368610544272598</v>
      </c>
      <c r="L2644" s="270">
        <f t="shared" ca="1" si="2684"/>
        <v>0.68881990526723869</v>
      </c>
      <c r="M2644" s="270">
        <f t="shared" ca="1" si="2684"/>
        <v>0.76245822927762452</v>
      </c>
      <c r="N2644" s="291">
        <f t="shared" ca="1" si="2592"/>
        <v>3140453.159732155</v>
      </c>
      <c r="O2644" s="292">
        <f ca="1">(N2644-Assumptions!$C$22)/Assumptions!$C$25</f>
        <v>233.37269848747425</v>
      </c>
      <c r="P2644" s="11"/>
      <c r="Q2644" s="11"/>
      <c r="R2644" s="11"/>
      <c r="S2644" s="11"/>
      <c r="T2644" s="11"/>
    </row>
    <row r="2645" spans="1:20" ht="15.75" customHeight="1" x14ac:dyDescent="0.2">
      <c r="A2645" s="317"/>
      <c r="B2645" s="264"/>
      <c r="C2645" s="264"/>
      <c r="D2645" s="264"/>
      <c r="E2645" s="264"/>
      <c r="F2645" s="264"/>
      <c r="G2645" s="264"/>
      <c r="H2645" s="264"/>
      <c r="I2645" s="286">
        <f t="shared" ca="1" si="2589"/>
        <v>9.0412643584818445E-2</v>
      </c>
      <c r="J2645" s="286">
        <f t="shared" ca="1" si="2590"/>
        <v>2.7321900789633764E-2</v>
      </c>
      <c r="K2645" s="264">
        <f t="shared" ref="K2645:M2645" ca="1" si="2685">RAND()</f>
        <v>0.15655497350003889</v>
      </c>
      <c r="L2645" s="264">
        <f t="shared" ca="1" si="2685"/>
        <v>0.93577163802423269</v>
      </c>
      <c r="M2645" s="264">
        <f t="shared" ca="1" si="2685"/>
        <v>0.73896639350061244</v>
      </c>
      <c r="N2645" s="287">
        <f t="shared" ca="1" si="2592"/>
        <v>1104314.4123760206</v>
      </c>
      <c r="O2645" s="288">
        <f ca="1">(N2645-Assumptions!$C$22)/Assumptions!$C$25</f>
        <v>81.422045699703034</v>
      </c>
      <c r="P2645" s="11"/>
      <c r="Q2645" s="11"/>
      <c r="R2645" s="11"/>
      <c r="S2645" s="11"/>
      <c r="T2645" s="11"/>
    </row>
    <row r="2646" spans="1:20" ht="15.75" customHeight="1" x14ac:dyDescent="0.2">
      <c r="A2646" s="289"/>
      <c r="B2646" s="270"/>
      <c r="C2646" s="270"/>
      <c r="D2646" s="270"/>
      <c r="E2646" s="270"/>
      <c r="F2646" s="270"/>
      <c r="G2646" s="270"/>
      <c r="H2646" s="270"/>
      <c r="I2646" s="290">
        <f t="shared" ca="1" si="2589"/>
        <v>7.3243220676166176E-2</v>
      </c>
      <c r="J2646" s="290">
        <f t="shared" ca="1" si="2590"/>
        <v>2.5738629504638573E-2</v>
      </c>
      <c r="K2646" s="270">
        <f t="shared" ref="K2646:M2646" ca="1" si="2686">RAND()</f>
        <v>0.4889070013286605</v>
      </c>
      <c r="L2646" s="270">
        <f t="shared" ca="1" si="2686"/>
        <v>7.679773308446558E-2</v>
      </c>
      <c r="M2646" s="270">
        <f t="shared" ca="1" si="2686"/>
        <v>0.78394764751458379</v>
      </c>
      <c r="N2646" s="291">
        <f t="shared" ca="1" si="2592"/>
        <v>1901159.1790704497</v>
      </c>
      <c r="O2646" s="292">
        <f ca="1">(N2646-Assumptions!$C$22)/Assumptions!$C$25</f>
        <v>140.88807306495892</v>
      </c>
      <c r="P2646" s="11"/>
      <c r="Q2646" s="11"/>
      <c r="R2646" s="11"/>
      <c r="S2646" s="11"/>
      <c r="T2646" s="11"/>
    </row>
    <row r="2647" spans="1:20" ht="15.75" customHeight="1" x14ac:dyDescent="0.2">
      <c r="A2647" s="317"/>
      <c r="B2647" s="264"/>
      <c r="C2647" s="264"/>
      <c r="D2647" s="264"/>
      <c r="E2647" s="264"/>
      <c r="F2647" s="264"/>
      <c r="G2647" s="264"/>
      <c r="H2647" s="264"/>
      <c r="I2647" s="286">
        <f t="shared" ca="1" si="2589"/>
        <v>0.10329234068242044</v>
      </c>
      <c r="J2647" s="286">
        <f t="shared" ca="1" si="2590"/>
        <v>4.076726410978769E-2</v>
      </c>
      <c r="K2647" s="264">
        <f t="shared" ref="K2647:M2647" ca="1" si="2687">RAND()</f>
        <v>0.62718330675379286</v>
      </c>
      <c r="L2647" s="264">
        <f t="shared" ca="1" si="2687"/>
        <v>2.5117319565406082E-2</v>
      </c>
      <c r="M2647" s="264">
        <f t="shared" ca="1" si="2687"/>
        <v>0.99260166133573424</v>
      </c>
      <c r="N2647" s="287">
        <f t="shared" ca="1" si="2592"/>
        <v>1484701.3608233975</v>
      </c>
      <c r="O2647" s="288">
        <f ca="1">(N2647-Assumptions!$C$22)/Assumptions!$C$25</f>
        <v>109.80913140473116</v>
      </c>
      <c r="P2647" s="11"/>
      <c r="Q2647" s="11"/>
      <c r="R2647" s="11"/>
      <c r="S2647" s="11"/>
      <c r="T2647" s="11"/>
    </row>
    <row r="2648" spans="1:20" ht="15.75" customHeight="1" x14ac:dyDescent="0.2">
      <c r="A2648" s="289"/>
      <c r="B2648" s="270"/>
      <c r="C2648" s="270"/>
      <c r="D2648" s="270"/>
      <c r="E2648" s="270"/>
      <c r="F2648" s="270"/>
      <c r="G2648" s="270"/>
      <c r="H2648" s="270"/>
      <c r="I2648" s="290">
        <f t="shared" ca="1" si="2589"/>
        <v>9.2671853936993259E-2</v>
      </c>
      <c r="J2648" s="290">
        <f t="shared" ca="1" si="2590"/>
        <v>3.5384147596494449E-2</v>
      </c>
      <c r="K2648" s="270">
        <f t="shared" ref="K2648:M2648" ca="1" si="2688">RAND()</f>
        <v>9.3572383778015578E-3</v>
      </c>
      <c r="L2648" s="270">
        <f t="shared" ca="1" si="2688"/>
        <v>0.76601973956306124</v>
      </c>
      <c r="M2648" s="270">
        <f t="shared" ca="1" si="2688"/>
        <v>0.62905464038253767</v>
      </c>
      <c r="N2648" s="291">
        <f t="shared" ca="1" si="2592"/>
        <v>699416.03612896218</v>
      </c>
      <c r="O2648" s="292">
        <f ca="1">(N2648-Assumptions!$C$22)/Assumptions!$C$25</f>
        <v>51.20574896484792</v>
      </c>
      <c r="P2648" s="11"/>
      <c r="Q2648" s="11"/>
      <c r="R2648" s="11"/>
      <c r="S2648" s="11"/>
      <c r="T2648" s="11"/>
    </row>
    <row r="2649" spans="1:20" ht="15.75" customHeight="1" x14ac:dyDescent="0.2">
      <c r="A2649" s="317"/>
      <c r="B2649" s="264"/>
      <c r="C2649" s="264"/>
      <c r="D2649" s="264"/>
      <c r="E2649" s="264"/>
      <c r="F2649" s="264"/>
      <c r="G2649" s="264"/>
      <c r="H2649" s="264"/>
      <c r="I2649" s="286">
        <f t="shared" ca="1" si="2589"/>
        <v>9.0466859669293159E-2</v>
      </c>
      <c r="J2649" s="286">
        <f t="shared" ca="1" si="2590"/>
        <v>3.5806424689270207E-2</v>
      </c>
      <c r="K2649" s="264">
        <f t="shared" ref="K2649:M2649" ca="1" si="2689">RAND()</f>
        <v>0.75639693545551667</v>
      </c>
      <c r="L2649" s="264">
        <f t="shared" ca="1" si="2689"/>
        <v>0.97040600852183223</v>
      </c>
      <c r="M2649" s="264">
        <f t="shared" ca="1" si="2689"/>
        <v>0.18903502591054167</v>
      </c>
      <c r="N2649" s="287">
        <f t="shared" ca="1" si="2592"/>
        <v>2583674.0157211027</v>
      </c>
      <c r="O2649" s="288">
        <f ca="1">(N2649-Assumptions!$C$22)/Assumptions!$C$25</f>
        <v>191.82201609858976</v>
      </c>
      <c r="P2649" s="11"/>
      <c r="Q2649" s="11"/>
      <c r="R2649" s="11"/>
      <c r="S2649" s="11"/>
      <c r="T2649" s="11"/>
    </row>
    <row r="2650" spans="1:20" ht="15.75" customHeight="1" x14ac:dyDescent="0.2">
      <c r="A2650" s="289"/>
      <c r="B2650" s="270"/>
      <c r="C2650" s="270"/>
      <c r="D2650" s="270"/>
      <c r="E2650" s="270"/>
      <c r="F2650" s="270"/>
      <c r="G2650" s="270"/>
      <c r="H2650" s="270"/>
      <c r="I2650" s="290">
        <f t="shared" ca="1" si="2589"/>
        <v>9.2114797163855289E-2</v>
      </c>
      <c r="J2650" s="290">
        <f t="shared" ca="1" si="2590"/>
        <v>4.0322461660051219E-2</v>
      </c>
      <c r="K2650" s="270">
        <f t="shared" ref="K2650:M2650" ca="1" si="2690">RAND()</f>
        <v>0.90378756965547091</v>
      </c>
      <c r="L2650" s="270">
        <f t="shared" ca="1" si="2690"/>
        <v>0.44298513365177106</v>
      </c>
      <c r="M2650" s="270">
        <f t="shared" ca="1" si="2690"/>
        <v>0.61985469543278149</v>
      </c>
      <c r="N2650" s="291">
        <f t="shared" ca="1" si="2592"/>
        <v>4190609.8638100671</v>
      </c>
      <c r="O2650" s="292">
        <f ca="1">(N2650-Assumptions!$C$22)/Assumptions!$C$25</f>
        <v>311.74260177687069</v>
      </c>
      <c r="P2650" s="11"/>
      <c r="Q2650" s="11"/>
      <c r="R2650" s="11"/>
      <c r="S2650" s="11"/>
      <c r="T2650" s="11"/>
    </row>
    <row r="2651" spans="1:20" ht="15.75" customHeight="1" x14ac:dyDescent="0.2">
      <c r="A2651" s="317"/>
      <c r="B2651" s="264"/>
      <c r="C2651" s="264"/>
      <c r="D2651" s="264"/>
      <c r="E2651" s="264"/>
      <c r="F2651" s="264"/>
      <c r="G2651" s="264"/>
      <c r="H2651" s="264"/>
      <c r="I2651" s="286">
        <f t="shared" ca="1" si="2589"/>
        <v>8.1250985133157386E-2</v>
      </c>
      <c r="J2651" s="286">
        <f t="shared" ca="1" si="2590"/>
        <v>4.1759957440819902E-2</v>
      </c>
      <c r="K2651" s="264">
        <f t="shared" ref="K2651:M2651" ca="1" si="2691">RAND()</f>
        <v>0.66935111916374546</v>
      </c>
      <c r="L2651" s="264">
        <f t="shared" ca="1" si="2691"/>
        <v>0.72930244847819259</v>
      </c>
      <c r="M2651" s="264">
        <f t="shared" ca="1" si="2691"/>
        <v>0.97714330050835185</v>
      </c>
      <c r="N2651" s="287">
        <f t="shared" ca="1" si="2592"/>
        <v>2921114.6357046654</v>
      </c>
      <c r="O2651" s="288">
        <f ca="1">(N2651-Assumptions!$C$22)/Assumptions!$C$25</f>
        <v>217.00415191825863</v>
      </c>
      <c r="P2651" s="11"/>
      <c r="Q2651" s="11"/>
      <c r="R2651" s="11"/>
      <c r="S2651" s="11"/>
      <c r="T2651" s="11"/>
    </row>
    <row r="2652" spans="1:20" ht="15.75" customHeight="1" x14ac:dyDescent="0.2">
      <c r="A2652" s="289"/>
      <c r="B2652" s="270"/>
      <c r="C2652" s="270"/>
      <c r="D2652" s="270"/>
      <c r="E2652" s="270"/>
      <c r="F2652" s="270"/>
      <c r="G2652" s="270"/>
      <c r="H2652" s="270"/>
      <c r="I2652" s="290">
        <f t="shared" ca="1" si="2589"/>
        <v>0.10782029980864906</v>
      </c>
      <c r="J2652" s="290">
        <f t="shared" ca="1" si="2590"/>
        <v>4.2567871695091748E-2</v>
      </c>
      <c r="K2652" s="270">
        <f t="shared" ref="K2652:M2652" ca="1" si="2692">RAND()</f>
        <v>0.41935240351306924</v>
      </c>
      <c r="L2652" s="270">
        <f t="shared" ca="1" si="2692"/>
        <v>0.62900378261203593</v>
      </c>
      <c r="M2652" s="270">
        <f t="shared" ca="1" si="2692"/>
        <v>0.22114829627706301</v>
      </c>
      <c r="N2652" s="291">
        <f t="shared" ca="1" si="2592"/>
        <v>1710597.9456121987</v>
      </c>
      <c r="O2652" s="292">
        <f ca="1">(N2652-Assumptions!$C$22)/Assumptions!$C$25</f>
        <v>126.66708549344766</v>
      </c>
      <c r="P2652" s="11"/>
      <c r="Q2652" s="11"/>
      <c r="R2652" s="11"/>
      <c r="S2652" s="11"/>
      <c r="T2652" s="11"/>
    </row>
    <row r="2653" spans="1:20" ht="15.75" customHeight="1" x14ac:dyDescent="0.2">
      <c r="A2653" s="317"/>
      <c r="B2653" s="264"/>
      <c r="C2653" s="264"/>
      <c r="D2653" s="264"/>
      <c r="E2653" s="264"/>
      <c r="F2653" s="264"/>
      <c r="G2653" s="264"/>
      <c r="H2653" s="264"/>
      <c r="I2653" s="286">
        <f t="shared" ca="1" si="2589"/>
        <v>6.3450422761749878E-2</v>
      </c>
      <c r="J2653" s="286">
        <f t="shared" ca="1" si="2590"/>
        <v>4.3071624315911182E-2</v>
      </c>
      <c r="K2653" s="264">
        <f t="shared" ref="K2653:M2653" ca="1" si="2693">RAND()</f>
        <v>0.14452480393626221</v>
      </c>
      <c r="L2653" s="264">
        <f t="shared" ca="1" si="2693"/>
        <v>0.16074301485656817</v>
      </c>
      <c r="M2653" s="264">
        <f t="shared" ca="1" si="2693"/>
        <v>0.66690350422233513</v>
      </c>
      <c r="N2653" s="287">
        <f t="shared" ca="1" si="2592"/>
        <v>701647.51157845592</v>
      </c>
      <c r="O2653" s="288">
        <f ca="1">(N2653-Assumptions!$C$22)/Assumptions!$C$25</f>
        <v>51.372276983466861</v>
      </c>
      <c r="P2653" s="11"/>
      <c r="Q2653" s="11"/>
      <c r="R2653" s="11"/>
      <c r="S2653" s="11"/>
      <c r="T2653" s="11"/>
    </row>
    <row r="2654" spans="1:20" ht="15.75" customHeight="1" x14ac:dyDescent="0.2">
      <c r="A2654" s="289"/>
      <c r="B2654" s="270"/>
      <c r="C2654" s="270"/>
      <c r="D2654" s="270"/>
      <c r="E2654" s="270"/>
      <c r="F2654" s="270"/>
      <c r="G2654" s="270"/>
      <c r="H2654" s="270"/>
      <c r="I2654" s="290">
        <f t="shared" ca="1" si="2589"/>
        <v>6.1247086199938593E-2</v>
      </c>
      <c r="J2654" s="290">
        <f t="shared" ca="1" si="2590"/>
        <v>3.7616409322814105E-2</v>
      </c>
      <c r="K2654" s="270">
        <f t="shared" ref="K2654:M2654" ca="1" si="2694">RAND()</f>
        <v>0.48953706468022373</v>
      </c>
      <c r="L2654" s="270">
        <f t="shared" ca="1" si="2694"/>
        <v>0.61306682849214722</v>
      </c>
      <c r="M2654" s="270">
        <f t="shared" ca="1" si="2694"/>
        <v>0.99651267064236082</v>
      </c>
      <c r="N2654" s="291">
        <f t="shared" ca="1" si="2592"/>
        <v>4614312.7588442098</v>
      </c>
      <c r="O2654" s="292">
        <f ca="1">(N2654-Assumptions!$C$22)/Assumptions!$C$25</f>
        <v>343.36222080926939</v>
      </c>
      <c r="P2654" s="11"/>
      <c r="Q2654" s="11"/>
      <c r="R2654" s="11"/>
      <c r="S2654" s="11"/>
      <c r="T2654" s="11"/>
    </row>
    <row r="2655" spans="1:20" ht="15.75" customHeight="1" x14ac:dyDescent="0.2">
      <c r="A2655" s="317"/>
      <c r="B2655" s="264"/>
      <c r="C2655" s="264"/>
      <c r="D2655" s="264"/>
      <c r="E2655" s="264"/>
      <c r="F2655" s="264"/>
      <c r="G2655" s="264"/>
      <c r="H2655" s="264"/>
      <c r="I2655" s="286">
        <f t="shared" ca="1" si="2589"/>
        <v>7.7085640346840983E-2</v>
      </c>
      <c r="J2655" s="286">
        <f t="shared" ca="1" si="2590"/>
        <v>4.5255034779022568E-2</v>
      </c>
      <c r="K2655" s="264">
        <f t="shared" ref="K2655:M2655" ca="1" si="2695">RAND()</f>
        <v>0.1270341500181752</v>
      </c>
      <c r="L2655" s="264">
        <f t="shared" ca="1" si="2695"/>
        <v>7.763438859531635E-2</v>
      </c>
      <c r="M2655" s="264">
        <f t="shared" ca="1" si="2695"/>
        <v>0.83009847865540409</v>
      </c>
      <c r="N2655" s="287">
        <f t="shared" ca="1" si="2592"/>
        <v>551079.2985728177</v>
      </c>
      <c r="O2655" s="288">
        <f ca="1">(N2655-Assumptions!$C$22)/Assumptions!$C$25</f>
        <v>40.135843177075948</v>
      </c>
      <c r="P2655" s="11"/>
      <c r="Q2655" s="11"/>
      <c r="R2655" s="11"/>
      <c r="S2655" s="11"/>
      <c r="T2655" s="11"/>
    </row>
    <row r="2656" spans="1:20" ht="15.75" customHeight="1" x14ac:dyDescent="0.2">
      <c r="A2656" s="289"/>
      <c r="B2656" s="270"/>
      <c r="C2656" s="270"/>
      <c r="D2656" s="270"/>
      <c r="E2656" s="270"/>
      <c r="F2656" s="270"/>
      <c r="G2656" s="270"/>
      <c r="H2656" s="270"/>
      <c r="I2656" s="290">
        <f t="shared" ca="1" si="2589"/>
        <v>8.6842204854223268E-2</v>
      </c>
      <c r="J2656" s="290">
        <f t="shared" ca="1" si="2590"/>
        <v>4.7444160387093384E-2</v>
      </c>
      <c r="K2656" s="270">
        <f t="shared" ref="K2656:M2656" ca="1" si="2696">RAND()</f>
        <v>0.74382666368024963</v>
      </c>
      <c r="L2656" s="270">
        <f t="shared" ca="1" si="2696"/>
        <v>0.49047658021571394</v>
      </c>
      <c r="M2656" s="270">
        <f t="shared" ca="1" si="2696"/>
        <v>0.12952072985060459</v>
      </c>
      <c r="N2656" s="291">
        <f t="shared" ca="1" si="2592"/>
        <v>2833152.5329990643</v>
      </c>
      <c r="O2656" s="292">
        <f ca="1">(N2656-Assumptions!$C$22)/Assumptions!$C$25</f>
        <v>210.43981589545257</v>
      </c>
      <c r="P2656" s="11"/>
      <c r="Q2656" s="11"/>
      <c r="R2656" s="11"/>
      <c r="S2656" s="11"/>
      <c r="T2656" s="11"/>
    </row>
    <row r="2657" spans="1:20" ht="15.75" customHeight="1" x14ac:dyDescent="0.2">
      <c r="A2657" s="317"/>
      <c r="B2657" s="264"/>
      <c r="C2657" s="264"/>
      <c r="D2657" s="264"/>
      <c r="E2657" s="264"/>
      <c r="F2657" s="264"/>
      <c r="G2657" s="264"/>
      <c r="H2657" s="264"/>
      <c r="I2657" s="286">
        <f t="shared" ca="1" si="2589"/>
        <v>9.7881381658547623E-2</v>
      </c>
      <c r="J2657" s="286">
        <f t="shared" ca="1" si="2590"/>
        <v>4.8116143481696724E-2</v>
      </c>
      <c r="K2657" s="264">
        <f t="shared" ref="K2657:M2657" ca="1" si="2697">RAND()</f>
        <v>0.38667967860490882</v>
      </c>
      <c r="L2657" s="264">
        <f t="shared" ca="1" si="2697"/>
        <v>0.64352948847538249</v>
      </c>
      <c r="M2657" s="264">
        <f t="shared" ca="1" si="2697"/>
        <v>0.48338480546693763</v>
      </c>
      <c r="N2657" s="287">
        <f t="shared" ca="1" si="2592"/>
        <v>2242944.5445552184</v>
      </c>
      <c r="O2657" s="288">
        <f ca="1">(N2657-Assumptions!$C$22)/Assumptions!$C$25</f>
        <v>166.39444362352376</v>
      </c>
      <c r="P2657" s="11"/>
      <c r="Q2657" s="11"/>
      <c r="R2657" s="11"/>
      <c r="S2657" s="11"/>
      <c r="T2657" s="11"/>
    </row>
    <row r="2658" spans="1:20" ht="15.75" customHeight="1" x14ac:dyDescent="0.2">
      <c r="A2658" s="289"/>
      <c r="B2658" s="270"/>
      <c r="C2658" s="270"/>
      <c r="D2658" s="270"/>
      <c r="E2658" s="270"/>
      <c r="F2658" s="270"/>
      <c r="G2658" s="270"/>
      <c r="H2658" s="270"/>
      <c r="I2658" s="290">
        <f t="shared" ca="1" si="2589"/>
        <v>6.1827308470640122E-2</v>
      </c>
      <c r="J2658" s="290">
        <f t="shared" ca="1" si="2590"/>
        <v>2.3731054721215967E-2</v>
      </c>
      <c r="K2658" s="270">
        <f t="shared" ref="K2658:M2658" ca="1" si="2698">RAND()</f>
        <v>0.50567113467777103</v>
      </c>
      <c r="L2658" s="270">
        <f t="shared" ca="1" si="2698"/>
        <v>0.54069795384774699</v>
      </c>
      <c r="M2658" s="270">
        <f t="shared" ca="1" si="2698"/>
        <v>0.24733081915486088</v>
      </c>
      <c r="N2658" s="291">
        <f t="shared" ca="1" si="2592"/>
        <v>2929964.4582230346</v>
      </c>
      <c r="O2658" s="292">
        <f ca="1">(N2658-Assumptions!$C$22)/Assumptions!$C$25</f>
        <v>217.66458643455482</v>
      </c>
      <c r="P2658" s="11"/>
      <c r="Q2658" s="11"/>
      <c r="R2658" s="11"/>
      <c r="S2658" s="11"/>
      <c r="T2658" s="11"/>
    </row>
    <row r="2659" spans="1:20" ht="15.75" customHeight="1" x14ac:dyDescent="0.2">
      <c r="A2659" s="317"/>
      <c r="B2659" s="264"/>
      <c r="C2659" s="264"/>
      <c r="D2659" s="264"/>
      <c r="E2659" s="264"/>
      <c r="F2659" s="264"/>
      <c r="G2659" s="264"/>
      <c r="H2659" s="264"/>
      <c r="I2659" s="286">
        <f t="shared" ca="1" si="2589"/>
        <v>8.6067852541565071E-2</v>
      </c>
      <c r="J2659" s="286">
        <f t="shared" ca="1" si="2590"/>
        <v>2.4023487366605204E-2</v>
      </c>
      <c r="K2659" s="264">
        <f t="shared" ref="K2659:M2659" ca="1" si="2699">RAND()</f>
        <v>0.50207171502216785</v>
      </c>
      <c r="L2659" s="264">
        <f t="shared" ca="1" si="2699"/>
        <v>0.49291838050830106</v>
      </c>
      <c r="M2659" s="264">
        <f t="shared" ca="1" si="2699"/>
        <v>0.61605366598922895</v>
      </c>
      <c r="N2659" s="287">
        <f t="shared" ca="1" si="2592"/>
        <v>1818707.3384290135</v>
      </c>
      <c r="O2659" s="288">
        <f ca="1">(N2659-Assumptions!$C$22)/Assumptions!$C$25</f>
        <v>134.73495062903086</v>
      </c>
      <c r="P2659" s="11"/>
      <c r="Q2659" s="11"/>
      <c r="R2659" s="11"/>
      <c r="S2659" s="11"/>
      <c r="T2659" s="11"/>
    </row>
    <row r="2660" spans="1:20" ht="15.75" customHeight="1" x14ac:dyDescent="0.2">
      <c r="A2660" s="289"/>
      <c r="B2660" s="270"/>
      <c r="C2660" s="270"/>
      <c r="D2660" s="270"/>
      <c r="E2660" s="270"/>
      <c r="F2660" s="270"/>
      <c r="G2660" s="270"/>
      <c r="H2660" s="270"/>
      <c r="I2660" s="290">
        <f t="shared" ca="1" si="2589"/>
        <v>0.06</v>
      </c>
      <c r="J2660" s="290">
        <f t="shared" ca="1" si="2590"/>
        <v>4.1614324229385505E-2</v>
      </c>
      <c r="K2660" s="270">
        <f t="shared" ref="K2660:M2660" ca="1" si="2700">RAND()</f>
        <v>0.66389560883967769</v>
      </c>
      <c r="L2660" s="270">
        <f t="shared" ca="1" si="2700"/>
        <v>5.274219016582482E-2</v>
      </c>
      <c r="M2660" s="270">
        <f t="shared" ca="1" si="2700"/>
        <v>0.39157304431250461</v>
      </c>
      <c r="N2660" s="291">
        <f t="shared" ca="1" si="2592"/>
        <v>3563756.6711651403</v>
      </c>
      <c r="O2660" s="292">
        <f ca="1">(N2660-Assumptions!$C$22)/Assumptions!$C$25</f>
        <v>264.96251277351791</v>
      </c>
      <c r="P2660" s="11"/>
      <c r="Q2660" s="11"/>
      <c r="R2660" s="11"/>
      <c r="S2660" s="11"/>
      <c r="T2660" s="11"/>
    </row>
    <row r="2661" spans="1:20" ht="15.75" customHeight="1" x14ac:dyDescent="0.2">
      <c r="A2661" s="317"/>
      <c r="B2661" s="264"/>
      <c r="C2661" s="264"/>
      <c r="D2661" s="264"/>
      <c r="E2661" s="264"/>
      <c r="F2661" s="264"/>
      <c r="G2661" s="264"/>
      <c r="H2661" s="264"/>
      <c r="I2661" s="286">
        <f t="shared" ca="1" si="2589"/>
        <v>0.12445190980448433</v>
      </c>
      <c r="J2661" s="286">
        <f t="shared" ca="1" si="2590"/>
        <v>2.5475514460979239E-2</v>
      </c>
      <c r="K2661" s="264">
        <f t="shared" ref="K2661:M2661" ca="1" si="2701">RAND()</f>
        <v>0.81565086493395023</v>
      </c>
      <c r="L2661" s="264">
        <f t="shared" ca="1" si="2701"/>
        <v>0.44331158835640527</v>
      </c>
      <c r="M2661" s="264">
        <f t="shared" ca="1" si="2701"/>
        <v>0.62675162852868127</v>
      </c>
      <c r="N2661" s="287">
        <f t="shared" ca="1" si="2592"/>
        <v>2192860.9470848362</v>
      </c>
      <c r="O2661" s="288">
        <f ca="1">(N2661-Assumptions!$C$22)/Assumptions!$C$25</f>
        <v>162.65686172274897</v>
      </c>
      <c r="P2661" s="11"/>
      <c r="Q2661" s="11"/>
      <c r="R2661" s="11"/>
      <c r="S2661" s="11"/>
      <c r="T2661" s="11"/>
    </row>
    <row r="2662" spans="1:20" ht="15.75" customHeight="1" x14ac:dyDescent="0.2">
      <c r="A2662" s="289"/>
      <c r="B2662" s="270"/>
      <c r="C2662" s="270"/>
      <c r="D2662" s="270"/>
      <c r="E2662" s="270"/>
      <c r="F2662" s="270"/>
      <c r="G2662" s="270"/>
      <c r="H2662" s="270"/>
      <c r="I2662" s="290">
        <f t="shared" ca="1" si="2589"/>
        <v>9.9647941716531671E-2</v>
      </c>
      <c r="J2662" s="290">
        <f t="shared" ca="1" si="2590"/>
        <v>5.1331057787193192E-2</v>
      </c>
      <c r="K2662" s="270">
        <f t="shared" ref="K2662:M2662" ca="1" si="2702">RAND()</f>
        <v>2.519521923732726E-2</v>
      </c>
      <c r="L2662" s="270">
        <f t="shared" ca="1" si="2702"/>
        <v>0.24914814913313343</v>
      </c>
      <c r="M2662" s="270">
        <f t="shared" ca="1" si="2702"/>
        <v>0.81405934971683158</v>
      </c>
      <c r="N2662" s="291">
        <f t="shared" ca="1" si="2592"/>
        <v>363044.68258165586</v>
      </c>
      <c r="O2662" s="292">
        <f ca="1">(N2662-Assumptions!$C$22)/Assumptions!$C$25</f>
        <v>26.103409147884765</v>
      </c>
      <c r="P2662" s="11"/>
      <c r="Q2662" s="11"/>
      <c r="R2662" s="11"/>
      <c r="S2662" s="11"/>
      <c r="T2662" s="11"/>
    </row>
    <row r="2663" spans="1:20" ht="15.75" customHeight="1" x14ac:dyDescent="0.2">
      <c r="A2663" s="317"/>
      <c r="B2663" s="264"/>
      <c r="C2663" s="264"/>
      <c r="D2663" s="264"/>
      <c r="E2663" s="264"/>
      <c r="F2663" s="264"/>
      <c r="G2663" s="264"/>
      <c r="H2663" s="264"/>
      <c r="I2663" s="286">
        <f t="shared" ca="1" si="2589"/>
        <v>8.2404902606770747E-2</v>
      </c>
      <c r="J2663" s="286">
        <f t="shared" ca="1" si="2590"/>
        <v>3.747030486631929E-2</v>
      </c>
      <c r="K2663" s="264">
        <f t="shared" ref="K2663:M2663" ca="1" si="2703">RAND()</f>
        <v>0.85040387488771951</v>
      </c>
      <c r="L2663" s="264">
        <f t="shared" ca="1" si="2703"/>
        <v>0.36694712549733721</v>
      </c>
      <c r="M2663" s="264">
        <f t="shared" ca="1" si="2703"/>
        <v>0.63099465359333629</v>
      </c>
      <c r="N2663" s="287">
        <f t="shared" ca="1" si="2592"/>
        <v>4830163.9036731496</v>
      </c>
      <c r="O2663" s="288">
        <f ca="1">(N2663-Assumptions!$C$22)/Assumptions!$C$25</f>
        <v>359.47051519948877</v>
      </c>
      <c r="P2663" s="11"/>
      <c r="Q2663" s="11"/>
      <c r="R2663" s="11"/>
      <c r="S2663" s="11"/>
      <c r="T2663" s="11"/>
    </row>
    <row r="2664" spans="1:20" ht="15.75" customHeight="1" x14ac:dyDescent="0.2">
      <c r="A2664" s="289"/>
      <c r="B2664" s="270"/>
      <c r="C2664" s="270"/>
      <c r="D2664" s="270"/>
      <c r="E2664" s="270"/>
      <c r="F2664" s="270"/>
      <c r="G2664" s="270"/>
      <c r="H2664" s="270"/>
      <c r="I2664" s="290">
        <f t="shared" ca="1" si="2589"/>
        <v>7.0016848451408431E-2</v>
      </c>
      <c r="J2664" s="290">
        <f t="shared" ca="1" si="2590"/>
        <v>3.4100657422447597E-2</v>
      </c>
      <c r="K2664" s="270">
        <f t="shared" ref="K2664:M2664" ca="1" si="2704">RAND()</f>
        <v>6.8471493946408502E-2</v>
      </c>
      <c r="L2664" s="270">
        <f t="shared" ca="1" si="2704"/>
        <v>0.40371416133403648</v>
      </c>
      <c r="M2664" s="270">
        <f t="shared" ca="1" si="2704"/>
        <v>0.36113388411866898</v>
      </c>
      <c r="N2664" s="291">
        <f t="shared" ca="1" si="2592"/>
        <v>1081631.0583061692</v>
      </c>
      <c r="O2664" s="292">
        <f ca="1">(N2664-Assumptions!$C$22)/Assumptions!$C$25</f>
        <v>79.729258082549947</v>
      </c>
      <c r="P2664" s="11"/>
      <c r="Q2664" s="11"/>
      <c r="R2664" s="11"/>
      <c r="S2664" s="11"/>
      <c r="T2664" s="11"/>
    </row>
    <row r="2665" spans="1:20" ht="15.75" customHeight="1" x14ac:dyDescent="0.2">
      <c r="A2665" s="317"/>
      <c r="B2665" s="264"/>
      <c r="C2665" s="264"/>
      <c r="D2665" s="264"/>
      <c r="E2665" s="264"/>
      <c r="F2665" s="264"/>
      <c r="G2665" s="264"/>
      <c r="H2665" s="264"/>
      <c r="I2665" s="286">
        <f t="shared" ca="1" si="2589"/>
        <v>8.4952172877932483E-2</v>
      </c>
      <c r="J2665" s="286">
        <f t="shared" ca="1" si="2590"/>
        <v>4.2338017288966689E-2</v>
      </c>
      <c r="K2665" s="264">
        <f t="shared" ref="K2665:M2665" ca="1" si="2705">RAND()</f>
        <v>0.36728306654786103</v>
      </c>
      <c r="L2665" s="264">
        <f t="shared" ca="1" si="2705"/>
        <v>0.21767262650272301</v>
      </c>
      <c r="M2665" s="264">
        <f t="shared" ca="1" si="2705"/>
        <v>0.33230196525482314</v>
      </c>
      <c r="N2665" s="287">
        <f t="shared" ca="1" si="2592"/>
        <v>2090711.7728316046</v>
      </c>
      <c r="O2665" s="288">
        <f ca="1">(N2665-Assumptions!$C$22)/Assumptions!$C$25</f>
        <v>155.03378901728394</v>
      </c>
      <c r="P2665" s="11"/>
      <c r="Q2665" s="11"/>
      <c r="R2665" s="11"/>
      <c r="S2665" s="11"/>
      <c r="T2665" s="11"/>
    </row>
    <row r="2666" spans="1:20" ht="15.75" customHeight="1" x14ac:dyDescent="0.2">
      <c r="A2666" s="289"/>
      <c r="B2666" s="270"/>
      <c r="C2666" s="270"/>
      <c r="D2666" s="270"/>
      <c r="E2666" s="270"/>
      <c r="F2666" s="270"/>
      <c r="G2666" s="270"/>
      <c r="H2666" s="270"/>
      <c r="I2666" s="290">
        <f t="shared" ca="1" si="2589"/>
        <v>0.10321965411083513</v>
      </c>
      <c r="J2666" s="290">
        <f t="shared" ca="1" si="2590"/>
        <v>3.5120608657630302E-2</v>
      </c>
      <c r="K2666" s="270">
        <f t="shared" ref="K2666:M2666" ca="1" si="2706">RAND()</f>
        <v>0.32952161499693355</v>
      </c>
      <c r="L2666" s="270">
        <f t="shared" ca="1" si="2706"/>
        <v>0.44574514372117036</v>
      </c>
      <c r="M2666" s="270">
        <f t="shared" ca="1" si="2706"/>
        <v>8.7649956630800219E-2</v>
      </c>
      <c r="N2666" s="291">
        <f t="shared" ca="1" si="2592"/>
        <v>1639093.0112810528</v>
      </c>
      <c r="O2666" s="292">
        <f ca="1">(N2666-Assumptions!$C$22)/Assumptions!$C$25</f>
        <v>121.33089636425767</v>
      </c>
      <c r="P2666" s="11"/>
      <c r="Q2666" s="11"/>
      <c r="R2666" s="11"/>
      <c r="S2666" s="11"/>
      <c r="T2666" s="11"/>
    </row>
    <row r="2667" spans="1:20" ht="15.75" customHeight="1" x14ac:dyDescent="0.2">
      <c r="A2667" s="317"/>
      <c r="B2667" s="264"/>
      <c r="C2667" s="264"/>
      <c r="D2667" s="264"/>
      <c r="E2667" s="264"/>
      <c r="F2667" s="264"/>
      <c r="G2667" s="264"/>
      <c r="H2667" s="264"/>
      <c r="I2667" s="286">
        <f t="shared" ca="1" si="2589"/>
        <v>0.10719324591240911</v>
      </c>
      <c r="J2667" s="286">
        <f t="shared" ca="1" si="2590"/>
        <v>4.7228014044074111E-2</v>
      </c>
      <c r="K2667" s="264">
        <f t="shared" ref="K2667:M2667" ca="1" si="2707">RAND()</f>
        <v>6.9540980406063269E-2</v>
      </c>
      <c r="L2667" s="264">
        <f t="shared" ca="1" si="2707"/>
        <v>0.14133791133795914</v>
      </c>
      <c r="M2667" s="264">
        <f t="shared" ca="1" si="2707"/>
        <v>0.41560928372633987</v>
      </c>
      <c r="N2667" s="287">
        <f t="shared" ca="1" si="2592"/>
        <v>272179.63653818081</v>
      </c>
      <c r="O2667" s="288">
        <f ca="1">(N2667-Assumptions!$C$22)/Assumptions!$C$25</f>
        <v>19.322435562550808</v>
      </c>
      <c r="P2667" s="11"/>
      <c r="Q2667" s="11"/>
      <c r="R2667" s="11"/>
      <c r="S2667" s="11"/>
      <c r="T2667" s="11"/>
    </row>
    <row r="2668" spans="1:20" ht="15.75" customHeight="1" x14ac:dyDescent="0.2">
      <c r="A2668" s="289"/>
      <c r="B2668" s="270"/>
      <c r="C2668" s="270"/>
      <c r="D2668" s="270"/>
      <c r="E2668" s="270"/>
      <c r="F2668" s="270"/>
      <c r="G2668" s="270"/>
      <c r="H2668" s="270"/>
      <c r="I2668" s="290">
        <f t="shared" ca="1" si="2589"/>
        <v>6.383688906832119E-2</v>
      </c>
      <c r="J2668" s="290">
        <f t="shared" ca="1" si="2590"/>
        <v>3.3139524607359132E-2</v>
      </c>
      <c r="K2668" s="270">
        <f t="shared" ref="K2668:M2668" ca="1" si="2708">RAND()</f>
        <v>0.41237372366454461</v>
      </c>
      <c r="L2668" s="270">
        <f t="shared" ca="1" si="2708"/>
        <v>0.45033351503073771</v>
      </c>
      <c r="M2668" s="270">
        <f t="shared" ca="1" si="2708"/>
        <v>0.61226748448562662</v>
      </c>
      <c r="N2668" s="291">
        <f t="shared" ca="1" si="2592"/>
        <v>3675903.2650952409</v>
      </c>
      <c r="O2668" s="292">
        <f ca="1">(N2668-Assumptions!$C$22)/Assumptions!$C$25</f>
        <v>273.33166157427172</v>
      </c>
      <c r="P2668" s="11"/>
      <c r="Q2668" s="11"/>
      <c r="R2668" s="11"/>
      <c r="S2668" s="11"/>
      <c r="T2668" s="11"/>
    </row>
    <row r="2669" spans="1:20" ht="15.75" customHeight="1" x14ac:dyDescent="0.2">
      <c r="A2669" s="317"/>
      <c r="B2669" s="264"/>
      <c r="C2669" s="264"/>
      <c r="D2669" s="264"/>
      <c r="E2669" s="264"/>
      <c r="F2669" s="264"/>
      <c r="G2669" s="264"/>
      <c r="H2669" s="264"/>
      <c r="I2669" s="286">
        <f t="shared" ca="1" si="2589"/>
        <v>0.10020598139392174</v>
      </c>
      <c r="J2669" s="286">
        <f t="shared" ca="1" si="2590"/>
        <v>4.6300251966559354E-2</v>
      </c>
      <c r="K2669" s="264">
        <f t="shared" ref="K2669:M2669" ca="1" si="2709">RAND()</f>
        <v>0.51833538738158835</v>
      </c>
      <c r="L2669" s="264">
        <f t="shared" ca="1" si="2709"/>
        <v>0.88085818511909963</v>
      </c>
      <c r="M2669" s="264">
        <f t="shared" ca="1" si="2709"/>
        <v>0.59435093652953008</v>
      </c>
      <c r="N2669" s="287">
        <f t="shared" ca="1" si="2592"/>
        <v>2619846.6665068977</v>
      </c>
      <c r="O2669" s="288">
        <f ca="1">(N2669-Assumptions!$C$22)/Assumptions!$C$25</f>
        <v>194.52146764976848</v>
      </c>
      <c r="P2669" s="11"/>
      <c r="Q2669" s="11"/>
      <c r="R2669" s="11"/>
      <c r="S2669" s="11"/>
      <c r="T2669" s="11"/>
    </row>
    <row r="2670" spans="1:20" ht="15.75" customHeight="1" x14ac:dyDescent="0.2">
      <c r="A2670" s="289"/>
      <c r="B2670" s="270"/>
      <c r="C2670" s="270"/>
      <c r="D2670" s="270"/>
      <c r="E2670" s="270"/>
      <c r="F2670" s="270"/>
      <c r="G2670" s="270"/>
      <c r="H2670" s="270"/>
      <c r="I2670" s="290">
        <f t="shared" ca="1" si="2589"/>
        <v>8.3125493814044896E-2</v>
      </c>
      <c r="J2670" s="290">
        <f t="shared" ca="1" si="2590"/>
        <v>0.02</v>
      </c>
      <c r="K2670" s="270">
        <f t="shared" ref="K2670:M2670" ca="1" si="2710">RAND()</f>
        <v>0.11975867090299319</v>
      </c>
      <c r="L2670" s="270">
        <f t="shared" ca="1" si="2710"/>
        <v>0.71239582850956307</v>
      </c>
      <c r="M2670" s="270">
        <f t="shared" ca="1" si="2710"/>
        <v>8.9520145334074486E-2</v>
      </c>
      <c r="N2670" s="291">
        <f t="shared" ca="1" si="2592"/>
        <v>615410.11983874696</v>
      </c>
      <c r="O2670" s="292">
        <f ca="1">(N2670-Assumptions!$C$22)/Assumptions!$C$25</f>
        <v>44.936650734234846</v>
      </c>
      <c r="P2670" s="11"/>
      <c r="Q2670" s="11"/>
      <c r="R2670" s="11"/>
      <c r="S2670" s="11"/>
      <c r="T2670" s="11"/>
    </row>
    <row r="2671" spans="1:20" ht="15.75" customHeight="1" x14ac:dyDescent="0.2">
      <c r="A2671" s="317"/>
      <c r="B2671" s="264"/>
      <c r="C2671" s="264"/>
      <c r="D2671" s="264"/>
      <c r="E2671" s="264"/>
      <c r="F2671" s="264"/>
      <c r="G2671" s="264"/>
      <c r="H2671" s="264"/>
      <c r="I2671" s="286">
        <f t="shared" ca="1" si="2589"/>
        <v>7.4161364451094142E-2</v>
      </c>
      <c r="J2671" s="286">
        <f t="shared" ca="1" si="2590"/>
        <v>3.5531039014718581E-2</v>
      </c>
      <c r="K2671" s="264">
        <f t="shared" ref="K2671:M2671" ca="1" si="2711">RAND()</f>
        <v>0.50346549612937896</v>
      </c>
      <c r="L2671" s="264">
        <f t="shared" ca="1" si="2711"/>
        <v>0.71531894024194664</v>
      </c>
      <c r="M2671" s="264">
        <f t="shared" ca="1" si="2711"/>
        <v>7.700505182150863E-2</v>
      </c>
      <c r="N2671" s="287">
        <f t="shared" ca="1" si="2592"/>
        <v>2889457.1354595209</v>
      </c>
      <c r="O2671" s="288">
        <f ca="1">(N2671-Assumptions!$C$22)/Assumptions!$C$25</f>
        <v>214.64165189996424</v>
      </c>
      <c r="P2671" s="11"/>
      <c r="Q2671" s="11"/>
      <c r="R2671" s="11"/>
      <c r="S2671" s="11"/>
      <c r="T2671" s="11"/>
    </row>
    <row r="2672" spans="1:20" ht="15.75" customHeight="1" x14ac:dyDescent="0.2">
      <c r="A2672" s="289"/>
      <c r="B2672" s="270"/>
      <c r="C2672" s="270"/>
      <c r="D2672" s="270"/>
      <c r="E2672" s="270"/>
      <c r="F2672" s="270"/>
      <c r="G2672" s="270"/>
      <c r="H2672" s="270"/>
      <c r="I2672" s="290">
        <f t="shared" ca="1" si="2589"/>
        <v>9.1856721649658482E-2</v>
      </c>
      <c r="J2672" s="290">
        <f t="shared" ca="1" si="2590"/>
        <v>4.6809526064890826E-2</v>
      </c>
      <c r="K2672" s="270">
        <f t="shared" ref="K2672:M2672" ca="1" si="2712">RAND()</f>
        <v>0.70901764880576656</v>
      </c>
      <c r="L2672" s="270">
        <f t="shared" ca="1" si="2712"/>
        <v>0.46714736586210692</v>
      </c>
      <c r="M2672" s="270">
        <f t="shared" ca="1" si="2712"/>
        <v>0.87965675310591973</v>
      </c>
      <c r="N2672" s="291">
        <f t="shared" ca="1" si="2592"/>
        <v>2504940.4471701491</v>
      </c>
      <c r="O2672" s="292">
        <f ca="1">(N2672-Assumptions!$C$22)/Assumptions!$C$25</f>
        <v>185.94637665448874</v>
      </c>
      <c r="P2672" s="11"/>
      <c r="Q2672" s="11"/>
      <c r="R2672" s="11"/>
      <c r="S2672" s="11"/>
      <c r="T2672" s="11"/>
    </row>
    <row r="2673" spans="1:20" ht="15.75" customHeight="1" x14ac:dyDescent="0.2">
      <c r="A2673" s="317"/>
      <c r="B2673" s="264"/>
      <c r="C2673" s="264"/>
      <c r="D2673" s="264"/>
      <c r="E2673" s="264"/>
      <c r="F2673" s="264"/>
      <c r="G2673" s="264"/>
      <c r="H2673" s="264"/>
      <c r="I2673" s="286">
        <f t="shared" ca="1" si="2589"/>
        <v>9.899036830177961E-2</v>
      </c>
      <c r="J2673" s="286">
        <f t="shared" ca="1" si="2590"/>
        <v>3.1930097049880223E-2</v>
      </c>
      <c r="K2673" s="264">
        <f t="shared" ref="K2673:M2673" ca="1" si="2713">RAND()</f>
        <v>0.59578425852424322</v>
      </c>
      <c r="L2673" s="264">
        <f t="shared" ca="1" si="2713"/>
        <v>0.74191849465101112</v>
      </c>
      <c r="M2673" s="264">
        <f t="shared" ca="1" si="2713"/>
        <v>0.84741945659604911</v>
      </c>
      <c r="N2673" s="287">
        <f t="shared" ca="1" si="2592"/>
        <v>1682673.5136218672</v>
      </c>
      <c r="O2673" s="288">
        <f ca="1">(N2673-Assumptions!$C$22)/Assumptions!$C$25</f>
        <v>124.5831726583483</v>
      </c>
      <c r="P2673" s="11"/>
      <c r="Q2673" s="11"/>
      <c r="R2673" s="11"/>
      <c r="S2673" s="11"/>
      <c r="T2673" s="11"/>
    </row>
    <row r="2674" spans="1:20" ht="15.75" customHeight="1" x14ac:dyDescent="0.2">
      <c r="A2674" s="289"/>
      <c r="B2674" s="270"/>
      <c r="C2674" s="270"/>
      <c r="D2674" s="270"/>
      <c r="E2674" s="270"/>
      <c r="F2674" s="270"/>
      <c r="G2674" s="270"/>
      <c r="H2674" s="270"/>
      <c r="I2674" s="290">
        <f t="shared" ca="1" si="2589"/>
        <v>0.10510182308671021</v>
      </c>
      <c r="J2674" s="290">
        <f t="shared" ca="1" si="2590"/>
        <v>3.71333168085635E-2</v>
      </c>
      <c r="K2674" s="270">
        <f t="shared" ref="K2674:M2674" ca="1" si="2714">RAND()</f>
        <v>1.9504932320488666E-2</v>
      </c>
      <c r="L2674" s="270">
        <f t="shared" ca="1" si="2714"/>
        <v>0.48974832802389712</v>
      </c>
      <c r="M2674" s="270">
        <f t="shared" ca="1" si="2714"/>
        <v>1.9588392069123883E-2</v>
      </c>
      <c r="N2674" s="291">
        <f t="shared" ca="1" si="2592"/>
        <v>571559.8273412683</v>
      </c>
      <c r="O2674" s="292">
        <f ca="1">(N2674-Assumptions!$C$22)/Assumptions!$C$25</f>
        <v>41.664240846363306</v>
      </c>
      <c r="P2674" s="11"/>
      <c r="Q2674" s="11"/>
      <c r="R2674" s="11"/>
      <c r="S2674" s="11"/>
      <c r="T2674" s="11"/>
    </row>
    <row r="2675" spans="1:20" ht="15.75" customHeight="1" x14ac:dyDescent="0.2">
      <c r="A2675" s="317"/>
      <c r="B2675" s="264"/>
      <c r="C2675" s="264"/>
      <c r="D2675" s="264"/>
      <c r="E2675" s="264"/>
      <c r="F2675" s="264"/>
      <c r="G2675" s="264"/>
      <c r="H2675" s="264"/>
      <c r="I2675" s="286">
        <f t="shared" ca="1" si="2589"/>
        <v>9.0498992140825338E-2</v>
      </c>
      <c r="J2675" s="286">
        <f t="shared" ca="1" si="2590"/>
        <v>3.2769944692157119E-2</v>
      </c>
      <c r="K2675" s="264">
        <f t="shared" ref="K2675:M2675" ca="1" si="2715">RAND()</f>
        <v>0.84832242994682439</v>
      </c>
      <c r="L2675" s="264">
        <f t="shared" ca="1" si="2715"/>
        <v>0.80646005974860913</v>
      </c>
      <c r="M2675" s="264">
        <f t="shared" ca="1" si="2715"/>
        <v>0.89474336321100878</v>
      </c>
      <c r="N2675" s="287">
        <f t="shared" ca="1" si="2592"/>
        <v>4272468.696455705</v>
      </c>
      <c r="O2675" s="288">
        <f ca="1">(N2675-Assumptions!$C$22)/Assumptions!$C$25</f>
        <v>317.85146988475412</v>
      </c>
      <c r="P2675" s="11"/>
      <c r="Q2675" s="11"/>
      <c r="R2675" s="11"/>
      <c r="S2675" s="11"/>
      <c r="T2675" s="11"/>
    </row>
    <row r="2676" spans="1:20" ht="15.75" customHeight="1" x14ac:dyDescent="0.2">
      <c r="A2676" s="289"/>
      <c r="B2676" s="270"/>
      <c r="C2676" s="270"/>
      <c r="D2676" s="270"/>
      <c r="E2676" s="270"/>
      <c r="F2676" s="270"/>
      <c r="G2676" s="270"/>
      <c r="H2676" s="270"/>
      <c r="I2676" s="290">
        <f t="shared" ca="1" si="2589"/>
        <v>8.8424098995631681E-2</v>
      </c>
      <c r="J2676" s="290">
        <f t="shared" ca="1" si="2590"/>
        <v>5.5E-2</v>
      </c>
      <c r="K2676" s="270">
        <f t="shared" ref="K2676:M2676" ca="1" si="2716">RAND()</f>
        <v>0.33022807009031263</v>
      </c>
      <c r="L2676" s="270">
        <f t="shared" ca="1" si="2716"/>
        <v>0.96246915016844314</v>
      </c>
      <c r="M2676" s="270">
        <f t="shared" ca="1" si="2716"/>
        <v>0.45629283441171964</v>
      </c>
      <c r="N2676" s="291">
        <f t="shared" ca="1" si="2592"/>
        <v>4225237.1728660604</v>
      </c>
      <c r="O2676" s="292">
        <f ca="1">(N2676-Assumptions!$C$22)/Assumptions!$C$25</f>
        <v>314.32672931836271</v>
      </c>
      <c r="P2676" s="11"/>
      <c r="Q2676" s="11"/>
      <c r="R2676" s="11"/>
      <c r="S2676" s="11"/>
      <c r="T2676" s="11"/>
    </row>
    <row r="2677" spans="1:20" ht="15.75" customHeight="1" x14ac:dyDescent="0.2">
      <c r="A2677" s="317"/>
      <c r="B2677" s="264"/>
      <c r="C2677" s="264"/>
      <c r="D2677" s="264"/>
      <c r="E2677" s="264"/>
      <c r="F2677" s="264"/>
      <c r="G2677" s="264"/>
      <c r="H2677" s="264"/>
      <c r="I2677" s="286">
        <f t="shared" ca="1" si="2589"/>
        <v>6.8798699945667646E-2</v>
      </c>
      <c r="J2677" s="286">
        <f t="shared" ca="1" si="2590"/>
        <v>4.4844734245616684E-2</v>
      </c>
      <c r="K2677" s="264">
        <f t="shared" ref="K2677:M2677" ca="1" si="2717">RAND()</f>
        <v>8.4313989752347607E-2</v>
      </c>
      <c r="L2677" s="264">
        <f t="shared" ca="1" si="2717"/>
        <v>0.87054541132721819</v>
      </c>
      <c r="M2677" s="264">
        <f t="shared" ca="1" si="2717"/>
        <v>7.9287281622498651E-2</v>
      </c>
      <c r="N2677" s="287">
        <f t="shared" ca="1" si="2592"/>
        <v>2738085.7512648311</v>
      </c>
      <c r="O2677" s="288">
        <f ca="1">(N2677-Assumptions!$C$22)/Assumptions!$C$25</f>
        <v>203.34527994513664</v>
      </c>
      <c r="P2677" s="11"/>
      <c r="Q2677" s="11"/>
      <c r="R2677" s="11"/>
      <c r="S2677" s="11"/>
      <c r="T2677" s="11"/>
    </row>
    <row r="2678" spans="1:20" ht="15.75" customHeight="1" x14ac:dyDescent="0.2">
      <c r="A2678" s="289"/>
      <c r="B2678" s="270"/>
      <c r="C2678" s="270"/>
      <c r="D2678" s="270"/>
      <c r="E2678" s="270"/>
      <c r="F2678" s="270"/>
      <c r="G2678" s="270"/>
      <c r="H2678" s="270"/>
      <c r="I2678" s="290">
        <f t="shared" ca="1" si="2589"/>
        <v>9.8626310861070501E-2</v>
      </c>
      <c r="J2678" s="290">
        <f t="shared" ca="1" si="2590"/>
        <v>2.7091619912555525E-2</v>
      </c>
      <c r="K2678" s="270">
        <f t="shared" ref="K2678:M2678" ca="1" si="2718">RAND()</f>
        <v>0.71622319566303494</v>
      </c>
      <c r="L2678" s="270">
        <f t="shared" ca="1" si="2718"/>
        <v>0.20645316489769661</v>
      </c>
      <c r="M2678" s="270">
        <f t="shared" ca="1" si="2718"/>
        <v>0.44417939577966203</v>
      </c>
      <c r="N2678" s="291">
        <f t="shared" ca="1" si="2592"/>
        <v>1245464.4816072707</v>
      </c>
      <c r="O2678" s="292">
        <f ca="1">(N2678-Assumptions!$C$22)/Assumptions!$C$25</f>
        <v>91.955632955766461</v>
      </c>
      <c r="P2678" s="11"/>
      <c r="Q2678" s="11"/>
      <c r="R2678" s="11"/>
      <c r="S2678" s="11"/>
      <c r="T2678" s="11"/>
    </row>
    <row r="2679" spans="1:20" ht="15.75" customHeight="1" x14ac:dyDescent="0.2">
      <c r="A2679" s="317"/>
      <c r="B2679" s="264"/>
      <c r="C2679" s="264"/>
      <c r="D2679" s="264"/>
      <c r="E2679" s="264"/>
      <c r="F2679" s="264"/>
      <c r="G2679" s="264"/>
      <c r="H2679" s="264"/>
      <c r="I2679" s="286">
        <f t="shared" ca="1" si="2589"/>
        <v>0.10993227865515576</v>
      </c>
      <c r="J2679" s="286">
        <f t="shared" ca="1" si="2590"/>
        <v>4.2128513386404137E-2</v>
      </c>
      <c r="K2679" s="264">
        <f t="shared" ref="K2679:M2679" ca="1" si="2719">RAND()</f>
        <v>0.16078412604141357</v>
      </c>
      <c r="L2679" s="264">
        <f t="shared" ca="1" si="2719"/>
        <v>0.23081930758840252</v>
      </c>
      <c r="M2679" s="264">
        <f t="shared" ca="1" si="2719"/>
        <v>0.97128591941766851</v>
      </c>
      <c r="N2679" s="287">
        <f t="shared" ca="1" si="2592"/>
        <v>295831.13016205694</v>
      </c>
      <c r="O2679" s="288">
        <f ca="1">(N2679-Assumptions!$C$22)/Assumptions!$C$25</f>
        <v>21.087472400153501</v>
      </c>
      <c r="P2679" s="11"/>
      <c r="Q2679" s="11"/>
      <c r="R2679" s="11"/>
      <c r="S2679" s="11"/>
      <c r="T2679" s="11"/>
    </row>
    <row r="2680" spans="1:20" ht="15.75" customHeight="1" x14ac:dyDescent="0.2">
      <c r="A2680" s="289"/>
      <c r="B2680" s="270"/>
      <c r="C2680" s="270"/>
      <c r="D2680" s="270"/>
      <c r="E2680" s="270"/>
      <c r="F2680" s="270"/>
      <c r="G2680" s="270"/>
      <c r="H2680" s="270"/>
      <c r="I2680" s="290">
        <f t="shared" ca="1" si="2589"/>
        <v>7.8870545577063536E-2</v>
      </c>
      <c r="J2680" s="290">
        <f t="shared" ca="1" si="2590"/>
        <v>4.2458015380264134E-2</v>
      </c>
      <c r="K2680" s="270">
        <f t="shared" ref="K2680:M2680" ca="1" si="2720">RAND()</f>
        <v>6.896429543371263E-2</v>
      </c>
      <c r="L2680" s="270">
        <f t="shared" ca="1" si="2720"/>
        <v>0.5944705750672562</v>
      </c>
      <c r="M2680" s="270">
        <f t="shared" ca="1" si="2720"/>
        <v>0.71002548408471711</v>
      </c>
      <c r="N2680" s="291">
        <f t="shared" ca="1" si="2592"/>
        <v>1100388.8021797945</v>
      </c>
      <c r="O2680" s="292">
        <f ca="1">(N2680-Assumptions!$C$22)/Assumptions!$C$25</f>
        <v>81.129089714910037</v>
      </c>
      <c r="P2680" s="11"/>
      <c r="Q2680" s="11"/>
      <c r="R2680" s="11"/>
      <c r="S2680" s="11"/>
      <c r="T2680" s="11"/>
    </row>
    <row r="2681" spans="1:20" ht="15.75" customHeight="1" x14ac:dyDescent="0.2">
      <c r="A2681" s="317"/>
      <c r="B2681" s="264"/>
      <c r="C2681" s="264"/>
      <c r="D2681" s="264"/>
      <c r="E2681" s="264"/>
      <c r="F2681" s="264"/>
      <c r="G2681" s="264"/>
      <c r="H2681" s="264"/>
      <c r="I2681" s="286">
        <f t="shared" ca="1" si="2589"/>
        <v>9.0316152471626693E-2</v>
      </c>
      <c r="J2681" s="286">
        <f t="shared" ca="1" si="2590"/>
        <v>3.997842471966126E-2</v>
      </c>
      <c r="K2681" s="264">
        <f t="shared" ref="K2681:M2681" ca="1" si="2721">RAND()</f>
        <v>0.2093808890020068</v>
      </c>
      <c r="L2681" s="264">
        <f t="shared" ca="1" si="2721"/>
        <v>0.85576712587748371</v>
      </c>
      <c r="M2681" s="264">
        <f t="shared" ca="1" si="2721"/>
        <v>0.13454596161367238</v>
      </c>
      <c r="N2681" s="287">
        <f t="shared" ca="1" si="2592"/>
        <v>2805544.7047941894</v>
      </c>
      <c r="O2681" s="288">
        <f ca="1">(N2681-Assumptions!$C$22)/Assumptions!$C$25</f>
        <v>208.3795302085216</v>
      </c>
      <c r="P2681" s="11"/>
      <c r="Q2681" s="11"/>
      <c r="R2681" s="11"/>
      <c r="S2681" s="11"/>
      <c r="T2681" s="11"/>
    </row>
    <row r="2682" spans="1:20" ht="15.75" customHeight="1" x14ac:dyDescent="0.2">
      <c r="A2682" s="289"/>
      <c r="B2682" s="270"/>
      <c r="C2682" s="270"/>
      <c r="D2682" s="270"/>
      <c r="E2682" s="270"/>
      <c r="F2682" s="270"/>
      <c r="G2682" s="270"/>
      <c r="H2682" s="270"/>
      <c r="I2682" s="290">
        <f t="shared" ca="1" si="2589"/>
        <v>8.6267543843671246E-2</v>
      </c>
      <c r="J2682" s="290">
        <f t="shared" ca="1" si="2590"/>
        <v>4.71188757108809E-2</v>
      </c>
      <c r="K2682" s="270">
        <f t="shared" ref="K2682:M2682" ca="1" si="2722">RAND()</f>
        <v>0.2102253612231868</v>
      </c>
      <c r="L2682" s="270">
        <f t="shared" ca="1" si="2722"/>
        <v>9.9394593191351355E-2</v>
      </c>
      <c r="M2682" s="270">
        <f t="shared" ca="1" si="2722"/>
        <v>0.41032849664168769</v>
      </c>
      <c r="N2682" s="291">
        <f t="shared" ca="1" si="2592"/>
        <v>2275784.1078252355</v>
      </c>
      <c r="O2682" s="292">
        <f ca="1">(N2682-Assumptions!$C$22)/Assumptions!$C$25</f>
        <v>168.8451573003907</v>
      </c>
      <c r="P2682" s="11"/>
      <c r="Q2682" s="11"/>
      <c r="R2682" s="11"/>
      <c r="S2682" s="11"/>
      <c r="T2682" s="11"/>
    </row>
    <row r="2683" spans="1:20" ht="15.75" customHeight="1" x14ac:dyDescent="0.2">
      <c r="A2683" s="317"/>
      <c r="B2683" s="264"/>
      <c r="C2683" s="264"/>
      <c r="D2683" s="264"/>
      <c r="E2683" s="264"/>
      <c r="F2683" s="264"/>
      <c r="G2683" s="264"/>
      <c r="H2683" s="264"/>
      <c r="I2683" s="286">
        <f t="shared" ca="1" si="2589"/>
        <v>0.06</v>
      </c>
      <c r="J2683" s="286">
        <f t="shared" ca="1" si="2590"/>
        <v>3.3395520030277945E-2</v>
      </c>
      <c r="K2683" s="264">
        <f t="shared" ref="K2683:M2683" ca="1" si="2723">RAND()</f>
        <v>0.40378520605924584</v>
      </c>
      <c r="L2683" s="264">
        <f t="shared" ca="1" si="2723"/>
        <v>0.76858185436156512</v>
      </c>
      <c r="M2683" s="264">
        <f t="shared" ca="1" si="2723"/>
        <v>0.40290335133823696</v>
      </c>
      <c r="N2683" s="287">
        <f t="shared" ca="1" si="2592"/>
        <v>4195559.1541083204</v>
      </c>
      <c r="O2683" s="288">
        <f ca="1">(N2683-Assumptions!$C$22)/Assumptions!$C$25</f>
        <v>312.11195179912841</v>
      </c>
      <c r="P2683" s="11"/>
      <c r="Q2683" s="11"/>
      <c r="R2683" s="11"/>
      <c r="S2683" s="11"/>
      <c r="T2683" s="11"/>
    </row>
    <row r="2684" spans="1:20" ht="15.75" customHeight="1" x14ac:dyDescent="0.2">
      <c r="A2684" s="289"/>
      <c r="B2684" s="270"/>
      <c r="C2684" s="270"/>
      <c r="D2684" s="270"/>
      <c r="E2684" s="270"/>
      <c r="F2684" s="270"/>
      <c r="G2684" s="270"/>
      <c r="H2684" s="270"/>
      <c r="I2684" s="290">
        <f t="shared" ca="1" si="2589"/>
        <v>8.0375596567431068E-2</v>
      </c>
      <c r="J2684" s="290">
        <f t="shared" ca="1" si="2590"/>
        <v>2.6965546027997753E-2</v>
      </c>
      <c r="K2684" s="270">
        <f t="shared" ref="K2684:M2684" ca="1" si="2724">RAND()</f>
        <v>0.19856555667166575</v>
      </c>
      <c r="L2684" s="270">
        <f t="shared" ca="1" si="2724"/>
        <v>6.7934196020018822E-2</v>
      </c>
      <c r="M2684" s="270">
        <f t="shared" ca="1" si="2724"/>
        <v>0.39685951458798807</v>
      </c>
      <c r="N2684" s="291">
        <f t="shared" ca="1" si="2592"/>
        <v>305585.08838708035</v>
      </c>
      <c r="O2684" s="292">
        <f ca="1">(N2684-Assumptions!$C$22)/Assumptions!$C$25</f>
        <v>21.815379730379131</v>
      </c>
      <c r="P2684" s="11"/>
      <c r="Q2684" s="11"/>
      <c r="R2684" s="11"/>
      <c r="S2684" s="11"/>
      <c r="T2684" s="11"/>
    </row>
    <row r="2685" spans="1:20" ht="15.75" customHeight="1" x14ac:dyDescent="0.2">
      <c r="A2685" s="317"/>
      <c r="B2685" s="264"/>
      <c r="C2685" s="264"/>
      <c r="D2685" s="264"/>
      <c r="E2685" s="264"/>
      <c r="F2685" s="264"/>
      <c r="G2685" s="264"/>
      <c r="H2685" s="264"/>
      <c r="I2685" s="286">
        <f t="shared" ca="1" si="2589"/>
        <v>9.7489371073608083E-2</v>
      </c>
      <c r="J2685" s="286">
        <f t="shared" ca="1" si="2590"/>
        <v>3.530703747390921E-2</v>
      </c>
      <c r="K2685" s="264">
        <f t="shared" ref="K2685:M2685" ca="1" si="2725">RAND()</f>
        <v>0.19777598520042128</v>
      </c>
      <c r="L2685" s="264">
        <f t="shared" ca="1" si="2725"/>
        <v>0.71102014522798607</v>
      </c>
      <c r="M2685" s="264">
        <f t="shared" ca="1" si="2725"/>
        <v>0.95549163996109432</v>
      </c>
      <c r="N2685" s="287">
        <f t="shared" ca="1" si="2592"/>
        <v>684844.3077252754</v>
      </c>
      <c r="O2685" s="288">
        <f ca="1">(N2685-Assumptions!$C$22)/Assumptions!$C$25</f>
        <v>50.118306546662346</v>
      </c>
      <c r="P2685" s="11"/>
      <c r="Q2685" s="11"/>
      <c r="R2685" s="11"/>
      <c r="S2685" s="11"/>
      <c r="T2685" s="11"/>
    </row>
    <row r="2686" spans="1:20" ht="15.75" customHeight="1" x14ac:dyDescent="0.2">
      <c r="A2686" s="289"/>
      <c r="B2686" s="270"/>
      <c r="C2686" s="270"/>
      <c r="D2686" s="270"/>
      <c r="E2686" s="270"/>
      <c r="F2686" s="270"/>
      <c r="G2686" s="270"/>
      <c r="H2686" s="270"/>
      <c r="I2686" s="290">
        <f t="shared" ca="1" si="2589"/>
        <v>9.8761093948932441E-2</v>
      </c>
      <c r="J2686" s="290">
        <f t="shared" ca="1" si="2590"/>
        <v>4.7673119760127766E-2</v>
      </c>
      <c r="K2686" s="270">
        <f t="shared" ref="K2686:M2686" ca="1" si="2726">RAND()</f>
        <v>0.73865982157760424</v>
      </c>
      <c r="L2686" s="270">
        <f t="shared" ca="1" si="2726"/>
        <v>0.17784462493772391</v>
      </c>
      <c r="M2686" s="270">
        <f t="shared" ca="1" si="2726"/>
        <v>9.769323417736564E-2</v>
      </c>
      <c r="N2686" s="291">
        <f t="shared" ca="1" si="2592"/>
        <v>1743931.2909505107</v>
      </c>
      <c r="O2686" s="292">
        <f ca="1">(N2686-Assumptions!$C$22)/Assumptions!$C$25</f>
        <v>129.15464857839632</v>
      </c>
      <c r="P2686" s="11"/>
      <c r="Q2686" s="11"/>
      <c r="R2686" s="11"/>
      <c r="S2686" s="11"/>
      <c r="T2686" s="11"/>
    </row>
    <row r="2687" spans="1:20" ht="15.75" customHeight="1" x14ac:dyDescent="0.2">
      <c r="A2687" s="317"/>
      <c r="B2687" s="264"/>
      <c r="C2687" s="264"/>
      <c r="D2687" s="264"/>
      <c r="E2687" s="264"/>
      <c r="F2687" s="264"/>
      <c r="G2687" s="264"/>
      <c r="H2687" s="264"/>
      <c r="I2687" s="286">
        <f t="shared" ca="1" si="2589"/>
        <v>8.9230450156007307E-2</v>
      </c>
      <c r="J2687" s="286">
        <f t="shared" ca="1" si="2590"/>
        <v>4.8326653739885199E-2</v>
      </c>
      <c r="K2687" s="264">
        <f t="shared" ref="K2687:M2687" ca="1" si="2727">RAND()</f>
        <v>0.52973543929706657</v>
      </c>
      <c r="L2687" s="264">
        <f t="shared" ca="1" si="2727"/>
        <v>0.70839289949492912</v>
      </c>
      <c r="M2687" s="264">
        <f t="shared" ca="1" si="2727"/>
        <v>0.89227439982909529</v>
      </c>
      <c r="N2687" s="287">
        <f t="shared" ca="1" si="2592"/>
        <v>2758681.3972942936</v>
      </c>
      <c r="O2687" s="288">
        <f ca="1">(N2687-Assumptions!$C$22)/Assumptions!$C$25</f>
        <v>204.88226845479804</v>
      </c>
      <c r="P2687" s="11"/>
      <c r="Q2687" s="11"/>
      <c r="R2687" s="11"/>
      <c r="S2687" s="11"/>
      <c r="T2687" s="11"/>
    </row>
    <row r="2688" spans="1:20" ht="15.75" customHeight="1" x14ac:dyDescent="0.2">
      <c r="A2688" s="289"/>
      <c r="B2688" s="270"/>
      <c r="C2688" s="270"/>
      <c r="D2688" s="270"/>
      <c r="E2688" s="270"/>
      <c r="F2688" s="270"/>
      <c r="G2688" s="270"/>
      <c r="H2688" s="270"/>
      <c r="I2688" s="290">
        <f t="shared" ca="1" si="2589"/>
        <v>8.7186652185827107E-2</v>
      </c>
      <c r="J2688" s="290">
        <f t="shared" ca="1" si="2590"/>
        <v>3.4902320287448316E-2</v>
      </c>
      <c r="K2688" s="270">
        <f t="shared" ref="K2688:M2688" ca="1" si="2728">RAND()</f>
        <v>0.89989742632297887</v>
      </c>
      <c r="L2688" s="270">
        <f t="shared" ca="1" si="2728"/>
        <v>0.9939752829327293</v>
      </c>
      <c r="M2688" s="270">
        <f t="shared" ca="1" si="2728"/>
        <v>0.26435380541568587</v>
      </c>
      <c r="N2688" s="291">
        <f t="shared" ca="1" si="2592"/>
        <v>4694057.7877718061</v>
      </c>
      <c r="O2688" s="292">
        <f ca="1">(N2688-Assumptions!$C$22)/Assumptions!$C$25</f>
        <v>349.31334237103033</v>
      </c>
      <c r="P2688" s="11"/>
      <c r="Q2688" s="11"/>
      <c r="R2688" s="11"/>
      <c r="S2688" s="11"/>
      <c r="T2688" s="11"/>
    </row>
    <row r="2689" spans="1:20" ht="15.75" customHeight="1" x14ac:dyDescent="0.2">
      <c r="A2689" s="317"/>
      <c r="B2689" s="264"/>
      <c r="C2689" s="264"/>
      <c r="D2689" s="264"/>
      <c r="E2689" s="264"/>
      <c r="F2689" s="264"/>
      <c r="G2689" s="264"/>
      <c r="H2689" s="264"/>
      <c r="I2689" s="286">
        <f t="shared" ca="1" si="2589"/>
        <v>9.8823133145462122E-2</v>
      </c>
      <c r="J2689" s="286">
        <f t="shared" ca="1" si="2590"/>
        <v>4.3635079078321787E-2</v>
      </c>
      <c r="K2689" s="264">
        <f t="shared" ref="K2689:M2689" ca="1" si="2729">RAND()</f>
        <v>0.64639091811816562</v>
      </c>
      <c r="L2689" s="264">
        <f t="shared" ca="1" si="2729"/>
        <v>0.27465662212355291</v>
      </c>
      <c r="M2689" s="264">
        <f t="shared" ca="1" si="2729"/>
        <v>0.79633525638612224</v>
      </c>
      <c r="N2689" s="287">
        <f t="shared" ca="1" si="2592"/>
        <v>1636473.5281998776</v>
      </c>
      <c r="O2689" s="288">
        <f ca="1">(N2689-Assumptions!$C$22)/Assumptions!$C$25</f>
        <v>121.13541255222967</v>
      </c>
      <c r="P2689" s="11"/>
      <c r="Q2689" s="11"/>
      <c r="R2689" s="11"/>
      <c r="S2689" s="11"/>
      <c r="T2689" s="11"/>
    </row>
    <row r="2690" spans="1:20" ht="15.75" customHeight="1" x14ac:dyDescent="0.2">
      <c r="A2690" s="289"/>
      <c r="B2690" s="270"/>
      <c r="C2690" s="270"/>
      <c r="D2690" s="270"/>
      <c r="E2690" s="270"/>
      <c r="F2690" s="270"/>
      <c r="G2690" s="270"/>
      <c r="H2690" s="270"/>
      <c r="I2690" s="290">
        <f t="shared" ca="1" si="2589"/>
        <v>7.8685969189442553E-2</v>
      </c>
      <c r="J2690" s="290">
        <f t="shared" ca="1" si="2590"/>
        <v>4.1277930581118019E-2</v>
      </c>
      <c r="K2690" s="270">
        <f t="shared" ref="K2690:M2690" ca="1" si="2730">RAND()</f>
        <v>0.30971522570575638</v>
      </c>
      <c r="L2690" s="270">
        <f t="shared" ca="1" si="2730"/>
        <v>4.6397237043351081E-2</v>
      </c>
      <c r="M2690" s="270">
        <f t="shared" ca="1" si="2730"/>
        <v>0.82290965650284731</v>
      </c>
      <c r="N2690" s="291">
        <f t="shared" ca="1" si="2592"/>
        <v>2414288.2897271421</v>
      </c>
      <c r="O2690" s="292">
        <f ca="1">(N2690-Assumptions!$C$22)/Assumptions!$C$25</f>
        <v>179.18129027814493</v>
      </c>
      <c r="P2690" s="11"/>
      <c r="Q2690" s="11"/>
      <c r="R2690" s="11"/>
      <c r="S2690" s="11"/>
      <c r="T2690" s="11"/>
    </row>
    <row r="2691" spans="1:20" ht="15.75" customHeight="1" x14ac:dyDescent="0.2">
      <c r="A2691" s="317"/>
      <c r="B2691" s="264"/>
      <c r="C2691" s="264"/>
      <c r="D2691" s="264"/>
      <c r="E2691" s="264"/>
      <c r="F2691" s="264"/>
      <c r="G2691" s="264"/>
      <c r="H2691" s="264"/>
      <c r="I2691" s="286">
        <f t="shared" ca="1" si="2589"/>
        <v>8.8662886610919617E-2</v>
      </c>
      <c r="J2691" s="286">
        <f t="shared" ca="1" si="2590"/>
        <v>4.4486990937135124E-2</v>
      </c>
      <c r="K2691" s="264">
        <f t="shared" ref="K2691:M2691" ca="1" si="2731">RAND()</f>
        <v>0.8893683882700274</v>
      </c>
      <c r="L2691" s="264">
        <f t="shared" ca="1" si="2731"/>
        <v>0.24191318799794792</v>
      </c>
      <c r="M2691" s="264">
        <f t="shared" ca="1" si="2731"/>
        <v>0.74920310648280075</v>
      </c>
      <c r="N2691" s="287">
        <f t="shared" ca="1" si="2592"/>
        <v>4403186.7688718578</v>
      </c>
      <c r="O2691" s="288">
        <f ca="1">(N2691-Assumptions!$C$22)/Assumptions!$C$25</f>
        <v>327.60654991581026</v>
      </c>
      <c r="P2691" s="11"/>
      <c r="Q2691" s="11"/>
      <c r="R2691" s="11"/>
      <c r="S2691" s="11"/>
      <c r="T2691" s="11"/>
    </row>
    <row r="2692" spans="1:20" ht="15.75" customHeight="1" x14ac:dyDescent="0.2">
      <c r="A2692" s="289"/>
      <c r="B2692" s="270"/>
      <c r="C2692" s="270"/>
      <c r="D2692" s="270"/>
      <c r="E2692" s="270"/>
      <c r="F2692" s="270"/>
      <c r="G2692" s="270"/>
      <c r="H2692" s="270"/>
      <c r="I2692" s="290">
        <f t="shared" ca="1" si="2589"/>
        <v>9.3215362351280862E-2</v>
      </c>
      <c r="J2692" s="290">
        <f t="shared" ca="1" si="2590"/>
        <v>2.529214388723805E-2</v>
      </c>
      <c r="K2692" s="270">
        <f t="shared" ref="K2692:M2692" ca="1" si="2732">RAND()</f>
        <v>0.98174997036215517</v>
      </c>
      <c r="L2692" s="270">
        <f t="shared" ca="1" si="2732"/>
        <v>0.29326239724496894</v>
      </c>
      <c r="M2692" s="270">
        <f t="shared" ca="1" si="2732"/>
        <v>0.61101519925740577</v>
      </c>
      <c r="N2692" s="291">
        <f t="shared" ca="1" si="2592"/>
        <v>2863744.1471776487</v>
      </c>
      <c r="O2692" s="292">
        <f ca="1">(N2692-Assumptions!$C$22)/Assumptions!$C$25</f>
        <v>212.72277217743647</v>
      </c>
      <c r="P2692" s="11"/>
      <c r="Q2692" s="11"/>
      <c r="R2692" s="11"/>
      <c r="S2692" s="11"/>
      <c r="T2692" s="11"/>
    </row>
    <row r="2693" spans="1:20" ht="15.75" customHeight="1" x14ac:dyDescent="0.2">
      <c r="A2693" s="317"/>
      <c r="B2693" s="264"/>
      <c r="C2693" s="264"/>
      <c r="D2693" s="264"/>
      <c r="E2693" s="264"/>
      <c r="F2693" s="264"/>
      <c r="G2693" s="264"/>
      <c r="H2693" s="264"/>
      <c r="I2693" s="286">
        <f t="shared" ca="1" si="2589"/>
        <v>6.0085479718662349E-2</v>
      </c>
      <c r="J2693" s="286">
        <f t="shared" ca="1" si="2590"/>
        <v>4.3805548388900259E-2</v>
      </c>
      <c r="K2693" s="264">
        <f t="shared" ref="K2693:M2693" ca="1" si="2733">RAND()</f>
        <v>0.28701215324150209</v>
      </c>
      <c r="L2693" s="264">
        <f t="shared" ca="1" si="2733"/>
        <v>0.50454181238114704</v>
      </c>
      <c r="M2693" s="264">
        <f t="shared" ca="1" si="2733"/>
        <v>0.26674129085699139</v>
      </c>
      <c r="N2693" s="287">
        <f t="shared" ca="1" si="2592"/>
        <v>4464826.7790903514</v>
      </c>
      <c r="O2693" s="288">
        <f ca="1">(N2693-Assumptions!$C$22)/Assumptions!$C$25</f>
        <v>332.20655067838442</v>
      </c>
      <c r="P2693" s="11"/>
      <c r="Q2693" s="11"/>
      <c r="R2693" s="11"/>
      <c r="S2693" s="11"/>
      <c r="T2693" s="11"/>
    </row>
    <row r="2694" spans="1:20" ht="15.75" customHeight="1" x14ac:dyDescent="0.2">
      <c r="A2694" s="289"/>
      <c r="B2694" s="270"/>
      <c r="C2694" s="270"/>
      <c r="D2694" s="270"/>
      <c r="E2694" s="270"/>
      <c r="F2694" s="270"/>
      <c r="G2694" s="270"/>
      <c r="H2694" s="270"/>
      <c r="I2694" s="290">
        <f t="shared" ca="1" si="2589"/>
        <v>0.10930318586187436</v>
      </c>
      <c r="J2694" s="290">
        <f t="shared" ca="1" si="2590"/>
        <v>4.5556415183651819E-2</v>
      </c>
      <c r="K2694" s="270">
        <f t="shared" ref="K2694:M2694" ca="1" si="2734">RAND()</f>
        <v>0.24464191316429784</v>
      </c>
      <c r="L2694" s="270">
        <f t="shared" ca="1" si="2734"/>
        <v>0.93416641020957247</v>
      </c>
      <c r="M2694" s="270">
        <f t="shared" ca="1" si="2734"/>
        <v>0.12249266414526816</v>
      </c>
      <c r="N2694" s="291">
        <f t="shared" ca="1" si="2592"/>
        <v>2215402.3496933621</v>
      </c>
      <c r="O2694" s="292">
        <f ca="1">(N2694-Assumptions!$C$22)/Assumptions!$C$25</f>
        <v>164.33905594726582</v>
      </c>
      <c r="P2694" s="11"/>
      <c r="Q2694" s="11"/>
      <c r="R2694" s="11"/>
      <c r="S2694" s="11"/>
      <c r="T2694" s="11"/>
    </row>
    <row r="2695" spans="1:20" ht="15.75" customHeight="1" x14ac:dyDescent="0.2">
      <c r="A2695" s="317"/>
      <c r="B2695" s="264"/>
      <c r="C2695" s="264"/>
      <c r="D2695" s="264"/>
      <c r="E2695" s="264"/>
      <c r="F2695" s="264"/>
      <c r="G2695" s="264"/>
      <c r="H2695" s="264"/>
      <c r="I2695" s="286">
        <f t="shared" ca="1" si="2589"/>
        <v>0.10255331840935103</v>
      </c>
      <c r="J2695" s="286">
        <f t="shared" ca="1" si="2590"/>
        <v>4.3786460107987667E-2</v>
      </c>
      <c r="K2695" s="264">
        <f t="shared" ref="K2695:M2695" ca="1" si="2735">RAND()</f>
        <v>0.44191689809586188</v>
      </c>
      <c r="L2695" s="264">
        <f t="shared" ca="1" si="2735"/>
        <v>0.11319533575476481</v>
      </c>
      <c r="M2695" s="264">
        <f t="shared" ca="1" si="2735"/>
        <v>0.63933640047779328</v>
      </c>
      <c r="N2695" s="287">
        <f t="shared" ca="1" si="2592"/>
        <v>1536815.0036300905</v>
      </c>
      <c r="O2695" s="288">
        <f ca="1">(N2695-Assumptions!$C$22)/Assumptions!$C$25</f>
        <v>113.69820922612615</v>
      </c>
      <c r="P2695" s="11"/>
      <c r="Q2695" s="11"/>
      <c r="R2695" s="11"/>
      <c r="S2695" s="11"/>
      <c r="T2695" s="11"/>
    </row>
    <row r="2696" spans="1:20" ht="15.75" customHeight="1" x14ac:dyDescent="0.2">
      <c r="A2696" s="289"/>
      <c r="B2696" s="270"/>
      <c r="C2696" s="270"/>
      <c r="D2696" s="270"/>
      <c r="E2696" s="270"/>
      <c r="F2696" s="270"/>
      <c r="G2696" s="270"/>
      <c r="H2696" s="270"/>
      <c r="I2696" s="290">
        <f t="shared" ca="1" si="2589"/>
        <v>8.6524026279962862E-2</v>
      </c>
      <c r="J2696" s="290">
        <f t="shared" ca="1" si="2590"/>
        <v>3.797071904764078E-2</v>
      </c>
      <c r="K2696" s="270">
        <f t="shared" ref="K2696:M2696" ca="1" si="2736">RAND()</f>
        <v>0.82937031578313003</v>
      </c>
      <c r="L2696" s="270">
        <f t="shared" ca="1" si="2736"/>
        <v>0.2662304318871771</v>
      </c>
      <c r="M2696" s="270">
        <f t="shared" ca="1" si="2736"/>
        <v>0.19276821211361184</v>
      </c>
      <c r="N2696" s="291">
        <f t="shared" ca="1" si="2592"/>
        <v>3981085.0707731848</v>
      </c>
      <c r="O2696" s="292">
        <f ca="1">(N2696-Assumptions!$C$22)/Assumptions!$C$25</f>
        <v>296.10642319202873</v>
      </c>
      <c r="P2696" s="11"/>
      <c r="Q2696" s="11"/>
      <c r="R2696" s="11"/>
      <c r="S2696" s="11"/>
      <c r="T2696" s="11"/>
    </row>
    <row r="2697" spans="1:20" ht="15.75" customHeight="1" x14ac:dyDescent="0.2">
      <c r="A2697" s="317"/>
      <c r="B2697" s="264"/>
      <c r="C2697" s="264"/>
      <c r="D2697" s="264"/>
      <c r="E2697" s="264"/>
      <c r="F2697" s="264"/>
      <c r="G2697" s="264"/>
      <c r="H2697" s="264"/>
      <c r="I2697" s="286">
        <f t="shared" ca="1" si="2589"/>
        <v>8.7607194952738943E-2</v>
      </c>
      <c r="J2697" s="286">
        <f t="shared" ca="1" si="2590"/>
        <v>4.4119435427882638E-2</v>
      </c>
      <c r="K2697" s="264">
        <f t="shared" ref="K2697:M2697" ca="1" si="2737">RAND()</f>
        <v>4.7117010371424906E-2</v>
      </c>
      <c r="L2697" s="264">
        <f t="shared" ca="1" si="2737"/>
        <v>0.53519848633011791</v>
      </c>
      <c r="M2697" s="264">
        <f t="shared" ca="1" si="2737"/>
        <v>0.40946827745546188</v>
      </c>
      <c r="N2697" s="287">
        <f t="shared" ca="1" si="2592"/>
        <v>893310.39670546958</v>
      </c>
      <c r="O2697" s="288">
        <f ca="1">(N2697-Assumptions!$C$22)/Assumptions!$C$25</f>
        <v>65.675477366079818</v>
      </c>
      <c r="P2697" s="11"/>
      <c r="Q2697" s="11"/>
      <c r="R2697" s="11"/>
      <c r="S2697" s="11"/>
      <c r="T2697" s="11"/>
    </row>
    <row r="2698" spans="1:20" ht="15.75" customHeight="1" x14ac:dyDescent="0.2">
      <c r="A2698" s="289"/>
      <c r="B2698" s="270"/>
      <c r="C2698" s="270"/>
      <c r="D2698" s="270"/>
      <c r="E2698" s="270"/>
      <c r="F2698" s="270"/>
      <c r="G2698" s="270"/>
      <c r="H2698" s="270"/>
      <c r="I2698" s="290">
        <f t="shared" ca="1" si="2589"/>
        <v>0.06</v>
      </c>
      <c r="J2698" s="290">
        <f t="shared" ca="1" si="2590"/>
        <v>4.2543541908759565E-2</v>
      </c>
      <c r="K2698" s="270">
        <f t="shared" ref="K2698:M2698" ca="1" si="2738">RAND()</f>
        <v>0.61457527912788434</v>
      </c>
      <c r="L2698" s="270">
        <f t="shared" ca="1" si="2738"/>
        <v>0.25932871085185594</v>
      </c>
      <c r="M2698" s="270">
        <f t="shared" ca="1" si="2738"/>
        <v>0.76032242285419893</v>
      </c>
      <c r="N2698" s="291">
        <f t="shared" ca="1" si="2592"/>
        <v>3612551.5821495499</v>
      </c>
      <c r="O2698" s="292">
        <f ca="1">(N2698-Assumptions!$C$22)/Assumptions!$C$25</f>
        <v>268.60392404101117</v>
      </c>
      <c r="P2698" s="11"/>
      <c r="Q2698" s="11"/>
      <c r="R2698" s="11"/>
      <c r="S2698" s="11"/>
      <c r="T2698" s="11"/>
    </row>
    <row r="2699" spans="1:20" ht="15.75" customHeight="1" x14ac:dyDescent="0.2">
      <c r="A2699" s="317"/>
      <c r="B2699" s="264"/>
      <c r="C2699" s="264"/>
      <c r="D2699" s="264"/>
      <c r="E2699" s="264"/>
      <c r="F2699" s="264"/>
      <c r="G2699" s="264"/>
      <c r="H2699" s="264"/>
      <c r="I2699" s="286">
        <f t="shared" ca="1" si="2589"/>
        <v>7.9053620343885633E-2</v>
      </c>
      <c r="J2699" s="286">
        <f t="shared" ca="1" si="2590"/>
        <v>4.2599909570289536E-2</v>
      </c>
      <c r="K2699" s="264">
        <f t="shared" ref="K2699:M2699" ca="1" si="2739">RAND()</f>
        <v>0.65338301904486351</v>
      </c>
      <c r="L2699" s="264">
        <f t="shared" ca="1" si="2739"/>
        <v>0.82146874706442552</v>
      </c>
      <c r="M2699" s="264">
        <f t="shared" ca="1" si="2739"/>
        <v>0.84116413402314694</v>
      </c>
      <c r="N2699" s="287">
        <f t="shared" ca="1" si="2592"/>
        <v>3907547.8270289805</v>
      </c>
      <c r="O2699" s="288">
        <f ca="1">(N2699-Assumptions!$C$22)/Assumptions!$C$25</f>
        <v>290.61856918126722</v>
      </c>
      <c r="P2699" s="11"/>
      <c r="Q2699" s="11"/>
      <c r="R2699" s="11"/>
      <c r="S2699" s="11"/>
      <c r="T2699" s="11"/>
    </row>
    <row r="2700" spans="1:20" ht="15.75" customHeight="1" x14ac:dyDescent="0.2">
      <c r="A2700" s="289"/>
      <c r="B2700" s="270"/>
      <c r="C2700" s="270"/>
      <c r="D2700" s="270"/>
      <c r="E2700" s="270"/>
      <c r="F2700" s="270"/>
      <c r="G2700" s="270"/>
      <c r="H2700" s="270"/>
      <c r="I2700" s="290">
        <f t="shared" ca="1" si="2589"/>
        <v>8.5670489190452156E-2</v>
      </c>
      <c r="J2700" s="290">
        <f t="shared" ca="1" si="2590"/>
        <v>0.02</v>
      </c>
      <c r="K2700" s="270">
        <f t="shared" ref="K2700:M2700" ca="1" si="2740">RAND()</f>
        <v>0.3658370402193476</v>
      </c>
      <c r="L2700" s="270">
        <f t="shared" ca="1" si="2740"/>
        <v>0.67121962871056173</v>
      </c>
      <c r="M2700" s="270">
        <f t="shared" ca="1" si="2740"/>
        <v>0.58421754401638215</v>
      </c>
      <c r="N2700" s="291">
        <f t="shared" ca="1" si="2592"/>
        <v>1699708.2076478174</v>
      </c>
      <c r="O2700" s="292">
        <f ca="1">(N2700-Assumptions!$C$22)/Assumptions!$C$25</f>
        <v>125.8544184811804</v>
      </c>
      <c r="P2700" s="11"/>
      <c r="Q2700" s="11"/>
      <c r="R2700" s="11"/>
      <c r="S2700" s="11"/>
      <c r="T2700" s="11"/>
    </row>
    <row r="2701" spans="1:20" ht="15.75" customHeight="1" x14ac:dyDescent="0.2">
      <c r="A2701" s="317"/>
      <c r="B2701" s="264"/>
      <c r="C2701" s="264"/>
      <c r="D2701" s="264"/>
      <c r="E2701" s="264"/>
      <c r="F2701" s="264"/>
      <c r="G2701" s="264"/>
      <c r="H2701" s="264"/>
      <c r="I2701" s="286">
        <f t="shared" ca="1" si="2589"/>
        <v>8.9710846728040333E-2</v>
      </c>
      <c r="J2701" s="286">
        <f t="shared" ca="1" si="2590"/>
        <v>0.02</v>
      </c>
      <c r="K2701" s="264">
        <f t="shared" ref="K2701:M2701" ca="1" si="2741">RAND()</f>
        <v>0.12652449557572809</v>
      </c>
      <c r="L2701" s="264">
        <f t="shared" ca="1" si="2741"/>
        <v>0.51972189015088976</v>
      </c>
      <c r="M2701" s="264">
        <f t="shared" ca="1" si="2741"/>
        <v>0.28315933723616094</v>
      </c>
      <c r="N2701" s="287">
        <f t="shared" ca="1" si="2592"/>
        <v>557274.36312081537</v>
      </c>
      <c r="O2701" s="288">
        <f ca="1">(N2701-Assumptions!$C$22)/Assumptions!$C$25</f>
        <v>40.598161426926517</v>
      </c>
      <c r="P2701" s="11"/>
      <c r="Q2701" s="11"/>
      <c r="R2701" s="11"/>
      <c r="S2701" s="11"/>
      <c r="T2701" s="11"/>
    </row>
    <row r="2702" spans="1:20" ht="15.75" customHeight="1" x14ac:dyDescent="0.2">
      <c r="A2702" s="289"/>
      <c r="B2702" s="270"/>
      <c r="C2702" s="270"/>
      <c r="D2702" s="270"/>
      <c r="E2702" s="270"/>
      <c r="F2702" s="270"/>
      <c r="G2702" s="270"/>
      <c r="H2702" s="270"/>
      <c r="I2702" s="290">
        <f t="shared" ca="1" si="2589"/>
        <v>8.8581042534037008E-2</v>
      </c>
      <c r="J2702" s="290">
        <f t="shared" ca="1" si="2590"/>
        <v>4.592887967318314E-2</v>
      </c>
      <c r="K2702" s="270">
        <f t="shared" ref="K2702:M2702" ca="1" si="2742">RAND()</f>
        <v>0.81433976630675409</v>
      </c>
      <c r="L2702" s="270">
        <f t="shared" ca="1" si="2742"/>
        <v>0.57177055697352086</v>
      </c>
      <c r="M2702" s="270">
        <f t="shared" ca="1" si="2742"/>
        <v>0.19468286555751868</v>
      </c>
      <c r="N2702" s="291">
        <f t="shared" ca="1" si="2592"/>
        <v>5060038.806507335</v>
      </c>
      <c r="O2702" s="292">
        <f ca="1">(N2702-Assumptions!$C$22)/Assumptions!$C$25</f>
        <v>376.62535869457724</v>
      </c>
      <c r="P2702" s="11"/>
      <c r="Q2702" s="11"/>
      <c r="R2702" s="11"/>
      <c r="S2702" s="11"/>
      <c r="T2702" s="11"/>
    </row>
    <row r="2703" spans="1:20" ht="15.75" customHeight="1" x14ac:dyDescent="0.2">
      <c r="A2703" s="317"/>
      <c r="B2703" s="264"/>
      <c r="C2703" s="264"/>
      <c r="D2703" s="264"/>
      <c r="E2703" s="264"/>
      <c r="F2703" s="264"/>
      <c r="G2703" s="264"/>
      <c r="H2703" s="264"/>
      <c r="I2703" s="286">
        <f t="shared" ca="1" si="2589"/>
        <v>0.10352475264587224</v>
      </c>
      <c r="J2703" s="286">
        <f t="shared" ca="1" si="2590"/>
        <v>3.3713385323462096E-2</v>
      </c>
      <c r="K2703" s="264">
        <f t="shared" ref="K2703:M2703" ca="1" si="2743">RAND()</f>
        <v>0.26597893053066313</v>
      </c>
      <c r="L2703" s="264">
        <f t="shared" ca="1" si="2743"/>
        <v>0.58448139597289406</v>
      </c>
      <c r="M2703" s="264">
        <f t="shared" ca="1" si="2743"/>
        <v>0.84355379908349581</v>
      </c>
      <c r="N2703" s="287">
        <f t="shared" ca="1" si="2592"/>
        <v>1616363.4459519619</v>
      </c>
      <c r="O2703" s="288">
        <f ca="1">(N2703-Assumptions!$C$22)/Assumptions!$C$25</f>
        <v>119.6346601456688</v>
      </c>
      <c r="P2703" s="11"/>
      <c r="Q2703" s="11"/>
      <c r="R2703" s="11"/>
      <c r="S2703" s="11"/>
      <c r="T2703" s="11"/>
    </row>
    <row r="2704" spans="1:20" ht="15.75" customHeight="1" x14ac:dyDescent="0.2">
      <c r="A2704" s="289"/>
      <c r="B2704" s="270"/>
      <c r="C2704" s="270"/>
      <c r="D2704" s="270"/>
      <c r="E2704" s="270"/>
      <c r="F2704" s="270"/>
      <c r="G2704" s="270"/>
      <c r="H2704" s="270"/>
      <c r="I2704" s="290">
        <f t="shared" ca="1" si="2589"/>
        <v>8.5860102206772954E-2</v>
      </c>
      <c r="J2704" s="290">
        <f t="shared" ca="1" si="2590"/>
        <v>3.4551905244655928E-2</v>
      </c>
      <c r="K2704" s="270">
        <f t="shared" ref="K2704:M2704" ca="1" si="2744">RAND()</f>
        <v>0.79225536967714849</v>
      </c>
      <c r="L2704" s="270">
        <f t="shared" ca="1" si="2744"/>
        <v>0.13755832795038492</v>
      </c>
      <c r="M2704" s="270">
        <f t="shared" ca="1" si="2744"/>
        <v>0.29027271054467207</v>
      </c>
      <c r="N2704" s="291">
        <f t="shared" ca="1" si="2592"/>
        <v>1736446.066208685</v>
      </c>
      <c r="O2704" s="292">
        <f ca="1">(N2704-Assumptions!$C$22)/Assumptions!$C$25</f>
        <v>128.59604971706605</v>
      </c>
      <c r="P2704" s="11"/>
      <c r="Q2704" s="11"/>
      <c r="R2704" s="11"/>
      <c r="S2704" s="11"/>
      <c r="T2704" s="11"/>
    </row>
    <row r="2705" spans="1:20" ht="15.75" customHeight="1" x14ac:dyDescent="0.2">
      <c r="A2705" s="317"/>
      <c r="B2705" s="264"/>
      <c r="C2705" s="264"/>
      <c r="D2705" s="264"/>
      <c r="E2705" s="264"/>
      <c r="F2705" s="264"/>
      <c r="G2705" s="264"/>
      <c r="H2705" s="264"/>
      <c r="I2705" s="286">
        <f t="shared" ca="1" si="2589"/>
        <v>9.5572065587582536E-2</v>
      </c>
      <c r="J2705" s="286">
        <f t="shared" ca="1" si="2590"/>
        <v>3.3992422421524573E-2</v>
      </c>
      <c r="K2705" s="264">
        <f t="shared" ref="K2705:M2705" ca="1" si="2745">RAND()</f>
        <v>0.79887378371296247</v>
      </c>
      <c r="L2705" s="264">
        <f t="shared" ca="1" si="2745"/>
        <v>0.66511094403188153</v>
      </c>
      <c r="M2705" s="264">
        <f t="shared" ca="1" si="2745"/>
        <v>0.99583861700298959</v>
      </c>
      <c r="N2705" s="287">
        <f t="shared" ca="1" si="2592"/>
        <v>1873310.9358887817</v>
      </c>
      <c r="O2705" s="288">
        <f ca="1">(N2705-Assumptions!$C$22)/Assumptions!$C$25</f>
        <v>138.80984596184939</v>
      </c>
      <c r="P2705" s="11"/>
      <c r="Q2705" s="11"/>
      <c r="R2705" s="11"/>
      <c r="S2705" s="11"/>
      <c r="T2705" s="11"/>
    </row>
    <row r="2706" spans="1:20" ht="15.75" customHeight="1" x14ac:dyDescent="0.2">
      <c r="A2706" s="289"/>
      <c r="B2706" s="270"/>
      <c r="C2706" s="270"/>
      <c r="D2706" s="270"/>
      <c r="E2706" s="270"/>
      <c r="F2706" s="270"/>
      <c r="G2706" s="270"/>
      <c r="H2706" s="270"/>
      <c r="I2706" s="290">
        <f t="shared" ca="1" si="2589"/>
        <v>9.5663858145165911E-2</v>
      </c>
      <c r="J2706" s="290">
        <f t="shared" ca="1" si="2590"/>
        <v>4.1480553546685429E-2</v>
      </c>
      <c r="K2706" s="270">
        <f t="shared" ref="K2706:M2706" ca="1" si="2746">RAND()</f>
        <v>0.80194870554894737</v>
      </c>
      <c r="L2706" s="270">
        <f t="shared" ca="1" si="2746"/>
        <v>0.74171116633897616</v>
      </c>
      <c r="M2706" s="270">
        <f t="shared" ca="1" si="2746"/>
        <v>0.77167406147010464</v>
      </c>
      <c r="N2706" s="291">
        <f t="shared" ca="1" si="2592"/>
        <v>4005689.088924421</v>
      </c>
      <c r="O2706" s="292">
        <f ca="1">(N2706-Assumptions!$C$22)/Assumptions!$C$25</f>
        <v>297.94254394958364</v>
      </c>
      <c r="P2706" s="11"/>
      <c r="Q2706" s="11"/>
      <c r="R2706" s="11"/>
      <c r="S2706" s="11"/>
      <c r="T2706" s="11"/>
    </row>
    <row r="2707" spans="1:20" ht="15.75" customHeight="1" x14ac:dyDescent="0.2">
      <c r="A2707" s="317"/>
      <c r="B2707" s="264"/>
      <c r="C2707" s="264"/>
      <c r="D2707" s="264"/>
      <c r="E2707" s="264"/>
      <c r="F2707" s="264"/>
      <c r="G2707" s="264"/>
      <c r="H2707" s="264"/>
      <c r="I2707" s="286">
        <f t="shared" ca="1" si="2589"/>
        <v>9.3228573102132492E-2</v>
      </c>
      <c r="J2707" s="286">
        <f t="shared" ca="1" si="2590"/>
        <v>4.9000364073395808E-2</v>
      </c>
      <c r="K2707" s="264">
        <f t="shared" ref="K2707:M2707" ca="1" si="2747">RAND()</f>
        <v>0.93504893798823407</v>
      </c>
      <c r="L2707" s="264">
        <f t="shared" ca="1" si="2747"/>
        <v>0.76776639681347525</v>
      </c>
      <c r="M2707" s="264">
        <f t="shared" ca="1" si="2747"/>
        <v>5.2243671429663352E-2</v>
      </c>
      <c r="N2707" s="287">
        <f t="shared" ca="1" si="2592"/>
        <v>4879727.3051948426</v>
      </c>
      <c r="O2707" s="288">
        <f ca="1">(N2707-Assumptions!$C$22)/Assumptions!$C$25</f>
        <v>363.16927650707783</v>
      </c>
      <c r="P2707" s="11"/>
      <c r="Q2707" s="11"/>
      <c r="R2707" s="11"/>
      <c r="S2707" s="11"/>
      <c r="T2707" s="11"/>
    </row>
    <row r="2708" spans="1:20" ht="15.75" customHeight="1" x14ac:dyDescent="0.2">
      <c r="A2708" s="289"/>
      <c r="B2708" s="270"/>
      <c r="C2708" s="270"/>
      <c r="D2708" s="270"/>
      <c r="E2708" s="270"/>
      <c r="F2708" s="270"/>
      <c r="G2708" s="270"/>
      <c r="H2708" s="270"/>
      <c r="I2708" s="290">
        <f t="shared" ca="1" si="2589"/>
        <v>0.14000000000000001</v>
      </c>
      <c r="J2708" s="290">
        <f t="shared" ca="1" si="2590"/>
        <v>3.954888409674711E-2</v>
      </c>
      <c r="K2708" s="270">
        <f t="shared" ref="K2708:M2708" ca="1" si="2748">RAND()</f>
        <v>0.85761355882155377</v>
      </c>
      <c r="L2708" s="270">
        <f t="shared" ca="1" si="2748"/>
        <v>0.45108871174564047</v>
      </c>
      <c r="M2708" s="270">
        <f t="shared" ca="1" si="2748"/>
        <v>0.77187025894781813</v>
      </c>
      <c r="N2708" s="291">
        <f t="shared" ca="1" si="2592"/>
        <v>2170414.7203200171</v>
      </c>
      <c r="O2708" s="292">
        <f ca="1">(N2708-Assumptions!$C$22)/Assumptions!$C$25</f>
        <v>160.9817701731356</v>
      </c>
      <c r="P2708" s="11"/>
      <c r="Q2708" s="11"/>
      <c r="R2708" s="11"/>
      <c r="S2708" s="11"/>
      <c r="T2708" s="11"/>
    </row>
    <row r="2709" spans="1:20" ht="15.75" customHeight="1" x14ac:dyDescent="0.2">
      <c r="A2709" s="317"/>
      <c r="B2709" s="264"/>
      <c r="C2709" s="264"/>
      <c r="D2709" s="264"/>
      <c r="E2709" s="264"/>
      <c r="F2709" s="264"/>
      <c r="G2709" s="264"/>
      <c r="H2709" s="264"/>
      <c r="I2709" s="286">
        <f t="shared" ca="1" si="2589"/>
        <v>9.8460185185731741E-2</v>
      </c>
      <c r="J2709" s="286">
        <f t="shared" ca="1" si="2590"/>
        <v>5.5E-2</v>
      </c>
      <c r="K2709" s="264">
        <f t="shared" ref="K2709:M2709" ca="1" si="2749">RAND()</f>
        <v>2.2646680004798969E-2</v>
      </c>
      <c r="L2709" s="264">
        <f t="shared" ca="1" si="2749"/>
        <v>0.41071480498625035</v>
      </c>
      <c r="M2709" s="264">
        <f t="shared" ca="1" si="2749"/>
        <v>0.33712075568743738</v>
      </c>
      <c r="N2709" s="287">
        <f t="shared" ca="1" si="2592"/>
        <v>893877.17854767712</v>
      </c>
      <c r="O2709" s="288">
        <f ca="1">(N2709-Assumptions!$C$22)/Assumptions!$C$25</f>
        <v>65.717774518483367</v>
      </c>
      <c r="P2709" s="11"/>
      <c r="Q2709" s="11"/>
      <c r="R2709" s="11"/>
      <c r="S2709" s="11"/>
      <c r="T2709" s="11"/>
    </row>
    <row r="2710" spans="1:20" ht="15.75" customHeight="1" x14ac:dyDescent="0.2">
      <c r="A2710" s="289"/>
      <c r="B2710" s="270"/>
      <c r="C2710" s="270"/>
      <c r="D2710" s="270"/>
      <c r="E2710" s="270"/>
      <c r="F2710" s="270"/>
      <c r="G2710" s="270"/>
      <c r="H2710" s="270"/>
      <c r="I2710" s="290">
        <f t="shared" ca="1" si="2589"/>
        <v>0.1116572722145216</v>
      </c>
      <c r="J2710" s="290">
        <f t="shared" ca="1" si="2590"/>
        <v>3.2523271018704544E-2</v>
      </c>
      <c r="K2710" s="270">
        <f t="shared" ref="K2710:M2710" ca="1" si="2750">RAND()</f>
        <v>0.52544420775394662</v>
      </c>
      <c r="L2710" s="270">
        <f t="shared" ca="1" si="2750"/>
        <v>0.22341919640751084</v>
      </c>
      <c r="M2710" s="270">
        <f t="shared" ca="1" si="2750"/>
        <v>4.4060754221908804E-2</v>
      </c>
      <c r="N2710" s="291">
        <f t="shared" ca="1" si="2592"/>
        <v>1125861.3924836894</v>
      </c>
      <c r="O2710" s="292">
        <f ca="1">(N2710-Assumptions!$C$22)/Assumptions!$C$25</f>
        <v>83.030029289827567</v>
      </c>
      <c r="P2710" s="11"/>
      <c r="Q2710" s="11"/>
      <c r="R2710" s="11"/>
      <c r="S2710" s="11"/>
      <c r="T2710" s="11"/>
    </row>
    <row r="2711" spans="1:20" ht="15.75" customHeight="1" x14ac:dyDescent="0.2">
      <c r="A2711" s="317"/>
      <c r="B2711" s="264"/>
      <c r="C2711" s="264"/>
      <c r="D2711" s="264"/>
      <c r="E2711" s="264"/>
      <c r="F2711" s="264"/>
      <c r="G2711" s="264"/>
      <c r="H2711" s="264"/>
      <c r="I2711" s="286">
        <f t="shared" ca="1" si="2589"/>
        <v>8.9746915219428125E-2</v>
      </c>
      <c r="J2711" s="286">
        <f t="shared" ca="1" si="2590"/>
        <v>3.1478651513675904E-2</v>
      </c>
      <c r="K2711" s="264">
        <f t="shared" ref="K2711:M2711" ca="1" si="2751">RAND()</f>
        <v>0.14258764296143556</v>
      </c>
      <c r="L2711" s="264">
        <f t="shared" ca="1" si="2751"/>
        <v>0.3336977030257291</v>
      </c>
      <c r="M2711" s="264">
        <f t="shared" ca="1" si="2751"/>
        <v>0.85019918936738137</v>
      </c>
      <c r="N2711" s="287">
        <f t="shared" ca="1" si="2592"/>
        <v>687646.03472535254</v>
      </c>
      <c r="O2711" s="288">
        <f ca="1">(N2711-Assumptions!$C$22)/Assumptions!$C$25</f>
        <v>50.327390651145713</v>
      </c>
      <c r="P2711" s="11"/>
      <c r="Q2711" s="11"/>
      <c r="R2711" s="11"/>
      <c r="S2711" s="11"/>
      <c r="T2711" s="11"/>
    </row>
    <row r="2712" spans="1:20" ht="15.75" customHeight="1" x14ac:dyDescent="0.2">
      <c r="A2712" s="289"/>
      <c r="B2712" s="270"/>
      <c r="C2712" s="270"/>
      <c r="D2712" s="270"/>
      <c r="E2712" s="270"/>
      <c r="F2712" s="270"/>
      <c r="G2712" s="270"/>
      <c r="H2712" s="270"/>
      <c r="I2712" s="290">
        <f t="shared" ca="1" si="2589"/>
        <v>9.7716085404421477E-2</v>
      </c>
      <c r="J2712" s="290">
        <f t="shared" ca="1" si="2590"/>
        <v>4.8769119314008194E-2</v>
      </c>
      <c r="K2712" s="270">
        <f t="shared" ref="K2712:M2712" ca="1" si="2752">RAND()</f>
        <v>0.25998263227822571</v>
      </c>
      <c r="L2712" s="270">
        <f t="shared" ca="1" si="2752"/>
        <v>0.68018181197325012</v>
      </c>
      <c r="M2712" s="270">
        <f t="shared" ca="1" si="2752"/>
        <v>0.1568507922375546</v>
      </c>
      <c r="N2712" s="291">
        <f t="shared" ca="1" si="2592"/>
        <v>2280441.0240887376</v>
      </c>
      <c r="O2712" s="292">
        <f ca="1">(N2712-Assumptions!$C$22)/Assumptions!$C$25</f>
        <v>169.19268836483116</v>
      </c>
      <c r="P2712" s="11"/>
      <c r="Q2712" s="11"/>
      <c r="R2712" s="11"/>
      <c r="S2712" s="11"/>
      <c r="T2712" s="11"/>
    </row>
    <row r="2713" spans="1:20" ht="15.75" customHeight="1" x14ac:dyDescent="0.2">
      <c r="A2713" s="317"/>
      <c r="B2713" s="264"/>
      <c r="C2713" s="264"/>
      <c r="D2713" s="264"/>
      <c r="E2713" s="264"/>
      <c r="F2713" s="264"/>
      <c r="G2713" s="264"/>
      <c r="H2713" s="264"/>
      <c r="I2713" s="286">
        <f t="shared" ca="1" si="2589"/>
        <v>0.11576075154287901</v>
      </c>
      <c r="J2713" s="286">
        <f t="shared" ca="1" si="2590"/>
        <v>4.6520808084456314E-2</v>
      </c>
      <c r="K2713" s="264">
        <f t="shared" ref="K2713:M2713" ca="1" si="2753">RAND()</f>
        <v>0.28159203081908035</v>
      </c>
      <c r="L2713" s="264">
        <f t="shared" ca="1" si="2753"/>
        <v>0.48950270255887229</v>
      </c>
      <c r="M2713" s="264">
        <f t="shared" ca="1" si="2753"/>
        <v>0.88915157951776269</v>
      </c>
      <c r="N2713" s="287">
        <f t="shared" ca="1" si="2592"/>
        <v>1629702.9809047675</v>
      </c>
      <c r="O2713" s="288">
        <f ca="1">(N2713-Assumptions!$C$22)/Assumptions!$C$25</f>
        <v>120.63014782871399</v>
      </c>
      <c r="P2713" s="11"/>
      <c r="Q2713" s="11"/>
      <c r="R2713" s="11"/>
      <c r="S2713" s="11"/>
      <c r="T2713" s="11"/>
    </row>
    <row r="2714" spans="1:20" ht="15.75" customHeight="1" x14ac:dyDescent="0.2">
      <c r="A2714" s="289"/>
      <c r="B2714" s="270"/>
      <c r="C2714" s="270"/>
      <c r="D2714" s="270"/>
      <c r="E2714" s="270"/>
      <c r="F2714" s="270"/>
      <c r="G2714" s="270"/>
      <c r="H2714" s="270"/>
      <c r="I2714" s="290">
        <f t="shared" ca="1" si="2589"/>
        <v>0.1027040218287536</v>
      </c>
      <c r="J2714" s="290">
        <f t="shared" ca="1" si="2590"/>
        <v>4.1222342892073049E-2</v>
      </c>
      <c r="K2714" s="270">
        <f t="shared" ref="K2714:M2714" ca="1" si="2754">RAND()</f>
        <v>0.73459911038692338</v>
      </c>
      <c r="L2714" s="270">
        <f t="shared" ca="1" si="2754"/>
        <v>0.99172753440894357</v>
      </c>
      <c r="M2714" s="270">
        <f t="shared" ca="1" si="2754"/>
        <v>0.91636902280806876</v>
      </c>
      <c r="N2714" s="291">
        <f t="shared" ca="1" si="2592"/>
        <v>2357806.3830859205</v>
      </c>
      <c r="O2714" s="292">
        <f ca="1">(N2714-Assumptions!$C$22)/Assumptions!$C$25</f>
        <v>174.96622261835228</v>
      </c>
      <c r="P2714" s="11"/>
      <c r="Q2714" s="11"/>
      <c r="R2714" s="11"/>
      <c r="S2714" s="11"/>
      <c r="T2714" s="11"/>
    </row>
    <row r="2715" spans="1:20" ht="15.75" customHeight="1" x14ac:dyDescent="0.2">
      <c r="A2715" s="317"/>
      <c r="B2715" s="264"/>
      <c r="C2715" s="264"/>
      <c r="D2715" s="264"/>
      <c r="E2715" s="264"/>
      <c r="F2715" s="264"/>
      <c r="G2715" s="264"/>
      <c r="H2715" s="264"/>
      <c r="I2715" s="286">
        <f t="shared" ca="1" si="2589"/>
        <v>0.11919764641995256</v>
      </c>
      <c r="J2715" s="286">
        <f t="shared" ca="1" si="2590"/>
        <v>4.4345432192071113E-2</v>
      </c>
      <c r="K2715" s="264">
        <f t="shared" ref="K2715:M2715" ca="1" si="2755">RAND()</f>
        <v>5.0312792169391551E-2</v>
      </c>
      <c r="L2715" s="264">
        <f t="shared" ca="1" si="2755"/>
        <v>0.38803031061895554</v>
      </c>
      <c r="M2715" s="264">
        <f t="shared" ca="1" si="2755"/>
        <v>0.54730820171576477</v>
      </c>
      <c r="N2715" s="287">
        <f t="shared" ca="1" si="2592"/>
        <v>518996.90762268804</v>
      </c>
      <c r="O2715" s="288">
        <f ca="1">(N2715-Assumptions!$C$22)/Assumptions!$C$25</f>
        <v>37.741634897215526</v>
      </c>
      <c r="P2715" s="11"/>
      <c r="Q2715" s="11"/>
      <c r="R2715" s="11"/>
      <c r="S2715" s="11"/>
      <c r="T2715" s="11"/>
    </row>
    <row r="2716" spans="1:20" ht="15.75" customHeight="1" x14ac:dyDescent="0.2">
      <c r="A2716" s="289"/>
      <c r="B2716" s="270"/>
      <c r="C2716" s="270"/>
      <c r="D2716" s="270"/>
      <c r="E2716" s="270"/>
      <c r="F2716" s="270"/>
      <c r="G2716" s="270"/>
      <c r="H2716" s="270"/>
      <c r="I2716" s="290">
        <f t="shared" ca="1" si="2589"/>
        <v>9.6265727477732127E-2</v>
      </c>
      <c r="J2716" s="290">
        <f t="shared" ca="1" si="2590"/>
        <v>3.5335564550083257E-2</v>
      </c>
      <c r="K2716" s="270">
        <f t="shared" ref="K2716:M2716" ca="1" si="2756">RAND()</f>
        <v>0.17587227022836749</v>
      </c>
      <c r="L2716" s="270">
        <f t="shared" ca="1" si="2756"/>
        <v>0.32160233425460238</v>
      </c>
      <c r="M2716" s="270">
        <f t="shared" ca="1" si="2756"/>
        <v>0.98767698914532009</v>
      </c>
      <c r="N2716" s="291">
        <f t="shared" ca="1" si="2592"/>
        <v>698918.48569969262</v>
      </c>
      <c r="O2716" s="292">
        <f ca="1">(N2716-Assumptions!$C$22)/Assumptions!$C$25</f>
        <v>51.168618335797959</v>
      </c>
      <c r="P2716" s="11"/>
      <c r="Q2716" s="11"/>
      <c r="R2716" s="11"/>
      <c r="S2716" s="11"/>
      <c r="T2716" s="11"/>
    </row>
    <row r="2717" spans="1:20" ht="15.75" customHeight="1" x14ac:dyDescent="0.2">
      <c r="A2717" s="317"/>
      <c r="B2717" s="264"/>
      <c r="C2717" s="264"/>
      <c r="D2717" s="264"/>
      <c r="E2717" s="264"/>
      <c r="F2717" s="264"/>
      <c r="G2717" s="264"/>
      <c r="H2717" s="264"/>
      <c r="I2717" s="286">
        <f t="shared" ca="1" si="2589"/>
        <v>7.4799829122508862E-2</v>
      </c>
      <c r="J2717" s="286">
        <f t="shared" ca="1" si="2590"/>
        <v>4.7255424975622184E-2</v>
      </c>
      <c r="K2717" s="264">
        <f t="shared" ref="K2717:M2717" ca="1" si="2757">RAND()</f>
        <v>0.54116276237832694</v>
      </c>
      <c r="L2717" s="264">
        <f t="shared" ca="1" si="2757"/>
        <v>0.4251059556007617</v>
      </c>
      <c r="M2717" s="264">
        <f t="shared" ca="1" si="2757"/>
        <v>0.35798632689218146</v>
      </c>
      <c r="N2717" s="287">
        <f t="shared" ca="1" si="2592"/>
        <v>4052390.0565071837</v>
      </c>
      <c r="O2717" s="288">
        <f ca="1">(N2717-Assumptions!$C$22)/Assumptions!$C$25</f>
        <v>301.42769078411817</v>
      </c>
      <c r="P2717" s="11"/>
      <c r="Q2717" s="11"/>
      <c r="R2717" s="11"/>
      <c r="S2717" s="11"/>
      <c r="T2717" s="11"/>
    </row>
    <row r="2718" spans="1:20" ht="15.75" customHeight="1" x14ac:dyDescent="0.2">
      <c r="A2718" s="289"/>
      <c r="B2718" s="270"/>
      <c r="C2718" s="270"/>
      <c r="D2718" s="270"/>
      <c r="E2718" s="270"/>
      <c r="F2718" s="270"/>
      <c r="G2718" s="270"/>
      <c r="H2718" s="270"/>
      <c r="I2718" s="290">
        <f t="shared" ca="1" si="2589"/>
        <v>8.4937100780961325E-2</v>
      </c>
      <c r="J2718" s="290">
        <f t="shared" ca="1" si="2590"/>
        <v>3.8299879727779623E-2</v>
      </c>
      <c r="K2718" s="270">
        <f t="shared" ref="K2718:M2718" ca="1" si="2758">RAND()</f>
        <v>0.84026712622697852</v>
      </c>
      <c r="L2718" s="270">
        <f t="shared" ca="1" si="2758"/>
        <v>0.13472873749758718</v>
      </c>
      <c r="M2718" s="270">
        <f t="shared" ca="1" si="2758"/>
        <v>0.19019624745760022</v>
      </c>
      <c r="N2718" s="291">
        <f t="shared" ca="1" si="2592"/>
        <v>4144647.6053717211</v>
      </c>
      <c r="O2718" s="292">
        <f ca="1">(N2718-Assumptions!$C$22)/Assumptions!$C$25</f>
        <v>308.31258249042696</v>
      </c>
      <c r="P2718" s="11"/>
      <c r="Q2718" s="11"/>
      <c r="R2718" s="11"/>
      <c r="S2718" s="11"/>
      <c r="T2718" s="11"/>
    </row>
    <row r="2719" spans="1:20" ht="15.75" customHeight="1" x14ac:dyDescent="0.2">
      <c r="A2719" s="317"/>
      <c r="B2719" s="264"/>
      <c r="C2719" s="264"/>
      <c r="D2719" s="264"/>
      <c r="E2719" s="264"/>
      <c r="F2719" s="264"/>
      <c r="G2719" s="264"/>
      <c r="H2719" s="264"/>
      <c r="I2719" s="286">
        <f t="shared" ca="1" si="2589"/>
        <v>9.0313590248840336E-2</v>
      </c>
      <c r="J2719" s="286">
        <f t="shared" ca="1" si="2590"/>
        <v>3.8663894695719639E-2</v>
      </c>
      <c r="K2719" s="264">
        <f t="shared" ref="K2719:M2719" ca="1" si="2759">RAND()</f>
        <v>8.7054899465850988E-2</v>
      </c>
      <c r="L2719" s="264">
        <f t="shared" ca="1" si="2759"/>
        <v>9.7245137587336106E-2</v>
      </c>
      <c r="M2719" s="264">
        <f t="shared" ca="1" si="2759"/>
        <v>0.40541786140598346</v>
      </c>
      <c r="N2719" s="287">
        <f t="shared" ca="1" si="2592"/>
        <v>316000.21723390423</v>
      </c>
      <c r="O2719" s="288">
        <f ca="1">(N2719-Assumptions!$C$22)/Assumptions!$C$25</f>
        <v>22.592628151783899</v>
      </c>
      <c r="P2719" s="11"/>
      <c r="Q2719" s="11"/>
      <c r="R2719" s="11"/>
      <c r="S2719" s="11"/>
      <c r="T2719" s="11"/>
    </row>
    <row r="2720" spans="1:20" ht="15.75" customHeight="1" x14ac:dyDescent="0.2">
      <c r="A2720" s="289"/>
      <c r="B2720" s="270"/>
      <c r="C2720" s="270"/>
      <c r="D2720" s="270"/>
      <c r="E2720" s="270"/>
      <c r="F2720" s="270"/>
      <c r="G2720" s="270"/>
      <c r="H2720" s="270"/>
      <c r="I2720" s="290">
        <f t="shared" ca="1" si="2589"/>
        <v>0.10448902701046753</v>
      </c>
      <c r="J2720" s="290">
        <f t="shared" ca="1" si="2590"/>
        <v>4.5801215538102548E-2</v>
      </c>
      <c r="K2720" s="270">
        <f t="shared" ref="K2720:M2720" ca="1" si="2760">RAND()</f>
        <v>0.83687803772358371</v>
      </c>
      <c r="L2720" s="270">
        <f t="shared" ca="1" si="2760"/>
        <v>0.49522057655447604</v>
      </c>
      <c r="M2720" s="270">
        <f t="shared" ca="1" si="2760"/>
        <v>0.85807676921403875</v>
      </c>
      <c r="N2720" s="291">
        <f t="shared" ca="1" si="2592"/>
        <v>3698237.6167528848</v>
      </c>
      <c r="O2720" s="292">
        <f ca="1">(N2720-Assumptions!$C$22)/Assumptions!$C$25</f>
        <v>274.99840423528991</v>
      </c>
      <c r="P2720" s="11"/>
      <c r="Q2720" s="11"/>
      <c r="R2720" s="11"/>
      <c r="S2720" s="11"/>
      <c r="T2720" s="11"/>
    </row>
    <row r="2721" spans="1:20" ht="15.75" customHeight="1" x14ac:dyDescent="0.2">
      <c r="A2721" s="317"/>
      <c r="B2721" s="264"/>
      <c r="C2721" s="264"/>
      <c r="D2721" s="264"/>
      <c r="E2721" s="264"/>
      <c r="F2721" s="264"/>
      <c r="G2721" s="264"/>
      <c r="H2721" s="264"/>
      <c r="I2721" s="286">
        <f t="shared" ca="1" si="2589"/>
        <v>0.06</v>
      </c>
      <c r="J2721" s="286">
        <f t="shared" ca="1" si="2590"/>
        <v>3.4027043530906707E-2</v>
      </c>
      <c r="K2721" s="264">
        <f t="shared" ref="K2721:M2721" ca="1" si="2761">RAND()</f>
        <v>0.47881860934524445</v>
      </c>
      <c r="L2721" s="264">
        <f t="shared" ca="1" si="2761"/>
        <v>0.97589403135509023</v>
      </c>
      <c r="M2721" s="264">
        <f t="shared" ca="1" si="2761"/>
        <v>0.38162858873982886</v>
      </c>
      <c r="N2721" s="287">
        <f t="shared" ca="1" si="2592"/>
        <v>5437376.5926089138</v>
      </c>
      <c r="O2721" s="288">
        <f ca="1">(N2721-Assumptions!$C$22)/Assumptions!$C$25</f>
        <v>404.78489497081443</v>
      </c>
      <c r="P2721" s="11"/>
      <c r="Q2721" s="11"/>
      <c r="R2721" s="11"/>
      <c r="S2721" s="11"/>
      <c r="T2721" s="11"/>
    </row>
    <row r="2722" spans="1:20" ht="15.75" customHeight="1" x14ac:dyDescent="0.2">
      <c r="A2722" s="289"/>
      <c r="B2722" s="270"/>
      <c r="C2722" s="270"/>
      <c r="D2722" s="270"/>
      <c r="E2722" s="270"/>
      <c r="F2722" s="270"/>
      <c r="G2722" s="270"/>
      <c r="H2722" s="270"/>
      <c r="I2722" s="290">
        <f t="shared" ca="1" si="2589"/>
        <v>0.10955450695282351</v>
      </c>
      <c r="J2722" s="290">
        <f t="shared" ca="1" si="2590"/>
        <v>3.5618929789105816E-2</v>
      </c>
      <c r="K2722" s="270">
        <f t="shared" ref="K2722:M2722" ca="1" si="2762">RAND()</f>
        <v>3.0115144423553675E-3</v>
      </c>
      <c r="L2722" s="270">
        <f t="shared" ca="1" si="2762"/>
        <v>0.31204400943424215</v>
      </c>
      <c r="M2722" s="270">
        <f t="shared" ca="1" si="2762"/>
        <v>0.46974663371973813</v>
      </c>
      <c r="N2722" s="291">
        <f t="shared" ca="1" si="2592"/>
        <v>525431.31741514709</v>
      </c>
      <c r="O2722" s="292">
        <f ca="1">(N2722-Assumptions!$C$22)/Assumptions!$C$25</f>
        <v>38.221814732473661</v>
      </c>
      <c r="P2722" s="11"/>
      <c r="Q2722" s="11"/>
      <c r="R2722" s="11"/>
      <c r="S2722" s="11"/>
      <c r="T2722" s="11"/>
    </row>
    <row r="2723" spans="1:20" ht="15.75" customHeight="1" x14ac:dyDescent="0.2">
      <c r="A2723" s="317"/>
      <c r="B2723" s="264"/>
      <c r="C2723" s="264"/>
      <c r="D2723" s="264"/>
      <c r="E2723" s="264"/>
      <c r="F2723" s="264"/>
      <c r="G2723" s="264"/>
      <c r="H2723" s="264"/>
      <c r="I2723" s="286">
        <f t="shared" ca="1" si="2589"/>
        <v>9.0981653734821477E-2</v>
      </c>
      <c r="J2723" s="286">
        <f t="shared" ca="1" si="2590"/>
        <v>3.729325506527513E-2</v>
      </c>
      <c r="K2723" s="264">
        <f t="shared" ref="K2723:M2723" ca="1" si="2763">RAND()</f>
        <v>0.74130111368249763</v>
      </c>
      <c r="L2723" s="264">
        <f t="shared" ca="1" si="2763"/>
        <v>0.17349047071656842</v>
      </c>
      <c r="M2723" s="264">
        <f t="shared" ca="1" si="2763"/>
        <v>0.6923885111073369</v>
      </c>
      <c r="N2723" s="287">
        <f t="shared" ca="1" si="2592"/>
        <v>1682184.4530998727</v>
      </c>
      <c r="O2723" s="288">
        <f ca="1">(N2723-Assumptions!$C$22)/Assumptions!$C$25</f>
        <v>124.54667560446811</v>
      </c>
      <c r="P2723" s="11"/>
      <c r="Q2723" s="11"/>
      <c r="R2723" s="11"/>
      <c r="S2723" s="11"/>
      <c r="T2723" s="11"/>
    </row>
    <row r="2724" spans="1:20" ht="15.75" customHeight="1" x14ac:dyDescent="0.2">
      <c r="A2724" s="289"/>
      <c r="B2724" s="270"/>
      <c r="C2724" s="270"/>
      <c r="D2724" s="270"/>
      <c r="E2724" s="270"/>
      <c r="F2724" s="270"/>
      <c r="G2724" s="270"/>
      <c r="H2724" s="270"/>
      <c r="I2724" s="290">
        <f t="shared" ca="1" si="2589"/>
        <v>9.0374242501666299E-2</v>
      </c>
      <c r="J2724" s="290">
        <f t="shared" ca="1" si="2590"/>
        <v>3.4414443185231416E-2</v>
      </c>
      <c r="K2724" s="270">
        <f t="shared" ref="K2724:M2724" ca="1" si="2764">RAND()</f>
        <v>3.5185301642933542E-2</v>
      </c>
      <c r="L2724" s="270">
        <f t="shared" ca="1" si="2764"/>
        <v>0.17292158524313839</v>
      </c>
      <c r="M2724" s="270">
        <f t="shared" ca="1" si="2764"/>
        <v>0.21736713127425211</v>
      </c>
      <c r="N2724" s="291">
        <f t="shared" ca="1" si="2592"/>
        <v>291661.42863664159</v>
      </c>
      <c r="O2724" s="292">
        <f ca="1">(N2724-Assumptions!$C$22)/Assumptions!$C$25</f>
        <v>20.776300644525492</v>
      </c>
      <c r="P2724" s="11"/>
      <c r="Q2724" s="11"/>
      <c r="R2724" s="11"/>
      <c r="S2724" s="11"/>
      <c r="T2724" s="11"/>
    </row>
    <row r="2725" spans="1:20" ht="15.75" customHeight="1" x14ac:dyDescent="0.2">
      <c r="A2725" s="317"/>
      <c r="B2725" s="264"/>
      <c r="C2725" s="264"/>
      <c r="D2725" s="264"/>
      <c r="E2725" s="264"/>
      <c r="F2725" s="264"/>
      <c r="G2725" s="264"/>
      <c r="H2725" s="264"/>
      <c r="I2725" s="286">
        <f t="shared" ca="1" si="2589"/>
        <v>9.7752131944286336E-2</v>
      </c>
      <c r="J2725" s="286">
        <f t="shared" ca="1" si="2590"/>
        <v>3.6799764914512326E-2</v>
      </c>
      <c r="K2725" s="264">
        <f t="shared" ref="K2725:M2725" ca="1" si="2765">RAND()</f>
        <v>0.472417301033218</v>
      </c>
      <c r="L2725" s="264">
        <f t="shared" ca="1" si="2765"/>
        <v>0.34738022060458307</v>
      </c>
      <c r="M2725" s="264">
        <f t="shared" ca="1" si="2765"/>
        <v>0.64192013874574294</v>
      </c>
      <c r="N2725" s="287">
        <f t="shared" ca="1" si="2592"/>
        <v>1851290.5691873902</v>
      </c>
      <c r="O2725" s="288">
        <f ca="1">(N2725-Assumptions!$C$22)/Assumptions!$C$25</f>
        <v>137.16653501398434</v>
      </c>
      <c r="P2725" s="11"/>
      <c r="Q2725" s="11"/>
      <c r="R2725" s="11"/>
      <c r="S2725" s="11"/>
      <c r="T2725" s="11"/>
    </row>
    <row r="2726" spans="1:20" ht="15.75" customHeight="1" x14ac:dyDescent="0.2">
      <c r="A2726" s="289"/>
      <c r="B2726" s="270"/>
      <c r="C2726" s="270"/>
      <c r="D2726" s="270"/>
      <c r="E2726" s="270"/>
      <c r="F2726" s="270"/>
      <c r="G2726" s="270"/>
      <c r="H2726" s="270"/>
      <c r="I2726" s="290">
        <f t="shared" ca="1" si="2589"/>
        <v>9.8074835754165021E-2</v>
      </c>
      <c r="J2726" s="290">
        <f t="shared" ca="1" si="2590"/>
        <v>4.7135930747424101E-2</v>
      </c>
      <c r="K2726" s="270">
        <f t="shared" ref="K2726:M2726" ca="1" si="2766">RAND()</f>
        <v>0.5170938138168687</v>
      </c>
      <c r="L2726" s="270">
        <f t="shared" ca="1" si="2766"/>
        <v>0.60734196670949991</v>
      </c>
      <c r="M2726" s="270">
        <f t="shared" ca="1" si="2766"/>
        <v>0.27989628494254515</v>
      </c>
      <c r="N2726" s="291">
        <f t="shared" ca="1" si="2592"/>
        <v>2191265.584968653</v>
      </c>
      <c r="O2726" s="292">
        <f ca="1">(N2726-Assumptions!$C$22)/Assumptions!$C$25</f>
        <v>162.53780484840695</v>
      </c>
      <c r="P2726" s="11"/>
      <c r="Q2726" s="11"/>
      <c r="R2726" s="11"/>
      <c r="S2726" s="11"/>
      <c r="T2726" s="11"/>
    </row>
    <row r="2727" spans="1:20" ht="15.75" customHeight="1" x14ac:dyDescent="0.2">
      <c r="A2727" s="317"/>
      <c r="B2727" s="264"/>
      <c r="C2727" s="264"/>
      <c r="D2727" s="264"/>
      <c r="E2727" s="264"/>
      <c r="F2727" s="264"/>
      <c r="G2727" s="264"/>
      <c r="H2727" s="264"/>
      <c r="I2727" s="286">
        <f t="shared" ca="1" si="2589"/>
        <v>8.3612303462298393E-2</v>
      </c>
      <c r="J2727" s="286">
        <f t="shared" ca="1" si="2590"/>
        <v>2.8049544905913389E-2</v>
      </c>
      <c r="K2727" s="264">
        <f t="shared" ref="K2727:M2727" ca="1" si="2767">RAND()</f>
        <v>0.54049277250151806</v>
      </c>
      <c r="L2727" s="264">
        <f t="shared" ca="1" si="2767"/>
        <v>0.78007266122961094</v>
      </c>
      <c r="M2727" s="264">
        <f t="shared" ca="1" si="2767"/>
        <v>0.27205049239743972</v>
      </c>
      <c r="N2727" s="287">
        <f t="shared" ca="1" si="2592"/>
        <v>2008911.5871377464</v>
      </c>
      <c r="O2727" s="288">
        <f ca="1">(N2727-Assumptions!$C$22)/Assumptions!$C$25</f>
        <v>148.92929754759302</v>
      </c>
      <c r="P2727" s="11"/>
      <c r="Q2727" s="11"/>
      <c r="R2727" s="11"/>
      <c r="S2727" s="11"/>
      <c r="T2727" s="11"/>
    </row>
    <row r="2728" spans="1:20" ht="15.75" customHeight="1" x14ac:dyDescent="0.2">
      <c r="A2728" s="289"/>
      <c r="B2728" s="270"/>
      <c r="C2728" s="270"/>
      <c r="D2728" s="270"/>
      <c r="E2728" s="270"/>
      <c r="F2728" s="270"/>
      <c r="G2728" s="270"/>
      <c r="H2728" s="270"/>
      <c r="I2728" s="290">
        <f t="shared" ca="1" si="2589"/>
        <v>0.10051634636233521</v>
      </c>
      <c r="J2728" s="290">
        <f t="shared" ca="1" si="2590"/>
        <v>5.5E-2</v>
      </c>
      <c r="K2728" s="270">
        <f t="shared" ref="K2728:M2728" ca="1" si="2768">RAND()</f>
        <v>0.3153645974798378</v>
      </c>
      <c r="L2728" s="270">
        <f t="shared" ca="1" si="2768"/>
        <v>0.81814104647638686</v>
      </c>
      <c r="M2728" s="270">
        <f t="shared" ca="1" si="2768"/>
        <v>0.19816371360154938</v>
      </c>
      <c r="N2728" s="291">
        <f t="shared" ca="1" si="2592"/>
        <v>3102725.8739458416</v>
      </c>
      <c r="O2728" s="292">
        <f ca="1">(N2728-Assumptions!$C$22)/Assumptions!$C$25</f>
        <v>230.55722939894341</v>
      </c>
      <c r="P2728" s="11"/>
      <c r="Q2728" s="11"/>
      <c r="R2728" s="11"/>
      <c r="S2728" s="11"/>
      <c r="T2728" s="11"/>
    </row>
    <row r="2729" spans="1:20" ht="15.75" customHeight="1" x14ac:dyDescent="0.2">
      <c r="A2729" s="317"/>
      <c r="B2729" s="264"/>
      <c r="C2729" s="264"/>
      <c r="D2729" s="264"/>
      <c r="E2729" s="264"/>
      <c r="F2729" s="264"/>
      <c r="G2729" s="264"/>
      <c r="H2729" s="264"/>
      <c r="I2729" s="286">
        <f t="shared" ca="1" si="2589"/>
        <v>0.10247100308872779</v>
      </c>
      <c r="J2729" s="286">
        <f t="shared" ca="1" si="2590"/>
        <v>4.1527778566791115E-2</v>
      </c>
      <c r="K2729" s="264">
        <f t="shared" ref="K2729:M2729" ca="1" si="2769">RAND()</f>
        <v>0.7499545039403066</v>
      </c>
      <c r="L2729" s="264">
        <f t="shared" ca="1" si="2769"/>
        <v>0.27314757377305965</v>
      </c>
      <c r="M2729" s="264">
        <f t="shared" ca="1" si="2769"/>
        <v>0.90979540484979682</v>
      </c>
      <c r="N2729" s="287">
        <f t="shared" ca="1" si="2592"/>
        <v>1523238.5060222761</v>
      </c>
      <c r="O2729" s="288">
        <f ca="1">(N2729-Assumptions!$C$22)/Assumptions!$C$25</f>
        <v>112.68503776285642</v>
      </c>
      <c r="P2729" s="11"/>
      <c r="Q2729" s="11"/>
      <c r="R2729" s="11"/>
      <c r="S2729" s="11"/>
      <c r="T2729" s="11"/>
    </row>
    <row r="2730" spans="1:20" ht="15.75" customHeight="1" x14ac:dyDescent="0.2">
      <c r="A2730" s="289"/>
      <c r="B2730" s="270"/>
      <c r="C2730" s="270"/>
      <c r="D2730" s="270"/>
      <c r="E2730" s="270"/>
      <c r="F2730" s="270"/>
      <c r="G2730" s="270"/>
      <c r="H2730" s="270"/>
      <c r="I2730" s="290">
        <f t="shared" ca="1" si="2589"/>
        <v>7.9512556360326517E-2</v>
      </c>
      <c r="J2730" s="290">
        <f t="shared" ca="1" si="2590"/>
        <v>3.6391768062243326E-2</v>
      </c>
      <c r="K2730" s="270">
        <f t="shared" ref="K2730:M2730" ca="1" si="2770">RAND()</f>
        <v>0.54799430213801703</v>
      </c>
      <c r="L2730" s="270">
        <f t="shared" ca="1" si="2770"/>
        <v>0.22414455919135434</v>
      </c>
      <c r="M2730" s="270">
        <f t="shared" ca="1" si="2770"/>
        <v>0.45723815348151475</v>
      </c>
      <c r="N2730" s="291">
        <f t="shared" ca="1" si="2592"/>
        <v>2066147.6817920078</v>
      </c>
      <c r="O2730" s="292">
        <f ca="1">(N2730-Assumptions!$C$22)/Assumptions!$C$25</f>
        <v>153.20064789492596</v>
      </c>
      <c r="P2730" s="11"/>
      <c r="Q2730" s="11"/>
      <c r="R2730" s="11"/>
      <c r="S2730" s="11"/>
      <c r="T2730" s="11"/>
    </row>
    <row r="2731" spans="1:20" ht="15.75" customHeight="1" x14ac:dyDescent="0.2">
      <c r="A2731" s="317"/>
      <c r="B2731" s="264"/>
      <c r="C2731" s="264"/>
      <c r="D2731" s="264"/>
      <c r="E2731" s="264"/>
      <c r="F2731" s="264"/>
      <c r="G2731" s="264"/>
      <c r="H2731" s="264"/>
      <c r="I2731" s="286">
        <f t="shared" ca="1" si="2589"/>
        <v>0.06</v>
      </c>
      <c r="J2731" s="286">
        <f t="shared" ca="1" si="2590"/>
        <v>5.5E-2</v>
      </c>
      <c r="K2731" s="264">
        <f t="shared" ref="K2731:M2731" ca="1" si="2771">RAND()</f>
        <v>0.30302829142839771</v>
      </c>
      <c r="L2731" s="264">
        <f t="shared" ca="1" si="2771"/>
        <v>0.85637166742323112</v>
      </c>
      <c r="M2731" s="264">
        <f t="shared" ca="1" si="2771"/>
        <v>3.7372944121479956E-2</v>
      </c>
      <c r="N2731" s="287">
        <f t="shared" ca="1" si="2592"/>
        <v>5648989.8218359249</v>
      </c>
      <c r="O2731" s="288">
        <f ca="1">(N2731-Assumptions!$C$22)/Assumptions!$C$25</f>
        <v>420.57692700268097</v>
      </c>
      <c r="P2731" s="11"/>
      <c r="Q2731" s="11"/>
      <c r="R2731" s="11"/>
      <c r="S2731" s="11"/>
      <c r="T2731" s="11"/>
    </row>
    <row r="2732" spans="1:20" ht="15.75" customHeight="1" x14ac:dyDescent="0.2">
      <c r="A2732" s="289"/>
      <c r="B2732" s="270"/>
      <c r="C2732" s="270"/>
      <c r="D2732" s="270"/>
      <c r="E2732" s="270"/>
      <c r="F2732" s="270"/>
      <c r="G2732" s="270"/>
      <c r="H2732" s="270"/>
      <c r="I2732" s="290">
        <f t="shared" ca="1" si="2589"/>
        <v>9.4823111620405395E-2</v>
      </c>
      <c r="J2732" s="290">
        <f t="shared" ca="1" si="2590"/>
        <v>3.612931218113944E-2</v>
      </c>
      <c r="K2732" s="270">
        <f t="shared" ref="K2732:M2732" ca="1" si="2772">RAND()</f>
        <v>0.88666846421361689</v>
      </c>
      <c r="L2732" s="270">
        <f t="shared" ca="1" si="2772"/>
        <v>0.82381311190553141</v>
      </c>
      <c r="M2732" s="270">
        <f t="shared" ca="1" si="2772"/>
        <v>0.22991563677980209</v>
      </c>
      <c r="N2732" s="291">
        <f t="shared" ca="1" si="2592"/>
        <v>4181458.3085558759</v>
      </c>
      <c r="O2732" s="292">
        <f ca="1">(N2732-Assumptions!$C$22)/Assumptions!$C$25</f>
        <v>311.05964989222957</v>
      </c>
      <c r="P2732" s="11"/>
      <c r="Q2732" s="11"/>
      <c r="R2732" s="11"/>
      <c r="S2732" s="11"/>
      <c r="T2732" s="11"/>
    </row>
    <row r="2733" spans="1:20" ht="15.75" customHeight="1" x14ac:dyDescent="0.2">
      <c r="A2733" s="317"/>
      <c r="B2733" s="264"/>
      <c r="C2733" s="264"/>
      <c r="D2733" s="264"/>
      <c r="E2733" s="264"/>
      <c r="F2733" s="264"/>
      <c r="G2733" s="264"/>
      <c r="H2733" s="264"/>
      <c r="I2733" s="286">
        <f t="shared" ca="1" si="2589"/>
        <v>0.10781760365746597</v>
      </c>
      <c r="J2733" s="286">
        <f t="shared" ca="1" si="2590"/>
        <v>2.9389048511219516E-2</v>
      </c>
      <c r="K2733" s="264">
        <f t="shared" ref="K2733:M2733" ca="1" si="2773">RAND()</f>
        <v>8.220533920503692E-2</v>
      </c>
      <c r="L2733" s="264">
        <f t="shared" ca="1" si="2773"/>
        <v>0.87273676953817392</v>
      </c>
      <c r="M2733" s="264">
        <f t="shared" ca="1" si="2773"/>
        <v>0.45871796260790332</v>
      </c>
      <c r="N2733" s="287">
        <f t="shared" ca="1" si="2592"/>
        <v>872796.18570018827</v>
      </c>
      <c r="O2733" s="288">
        <f ca="1">(N2733-Assumptions!$C$22)/Assumptions!$C$25</f>
        <v>64.144566097028971</v>
      </c>
      <c r="P2733" s="11"/>
      <c r="Q2733" s="11"/>
      <c r="R2733" s="11"/>
      <c r="S2733" s="11"/>
      <c r="T2733" s="11"/>
    </row>
    <row r="2734" spans="1:20" ht="15.75" customHeight="1" x14ac:dyDescent="0.2">
      <c r="A2734" s="289"/>
      <c r="B2734" s="270"/>
      <c r="C2734" s="270"/>
      <c r="D2734" s="270"/>
      <c r="E2734" s="270"/>
      <c r="F2734" s="270"/>
      <c r="G2734" s="270"/>
      <c r="H2734" s="270"/>
      <c r="I2734" s="290">
        <f t="shared" ca="1" si="2589"/>
        <v>0.10282858175392176</v>
      </c>
      <c r="J2734" s="290">
        <f t="shared" ca="1" si="2590"/>
        <v>3.620147343071059E-2</v>
      </c>
      <c r="K2734" s="270">
        <f t="shared" ref="K2734:M2734" ca="1" si="2774">RAND()</f>
        <v>0.39544153132507054</v>
      </c>
      <c r="L2734" s="270">
        <f t="shared" ca="1" si="2774"/>
        <v>0.92287903104058422</v>
      </c>
      <c r="M2734" s="270">
        <f t="shared" ca="1" si="2774"/>
        <v>0.27720686071910672</v>
      </c>
      <c r="N2734" s="291">
        <f t="shared" ca="1" si="2592"/>
        <v>2119628.9183197082</v>
      </c>
      <c r="O2734" s="292">
        <f ca="1">(N2734-Assumptions!$C$22)/Assumptions!$C$25</f>
        <v>157.19178494923196</v>
      </c>
      <c r="P2734" s="11"/>
      <c r="Q2734" s="11"/>
      <c r="R2734" s="11"/>
      <c r="S2734" s="11"/>
      <c r="T2734" s="11"/>
    </row>
    <row r="2735" spans="1:20" ht="15.75" customHeight="1" x14ac:dyDescent="0.2">
      <c r="A2735" s="317"/>
      <c r="B2735" s="264"/>
      <c r="C2735" s="264"/>
      <c r="D2735" s="264"/>
      <c r="E2735" s="264"/>
      <c r="F2735" s="264"/>
      <c r="G2735" s="264"/>
      <c r="H2735" s="264"/>
      <c r="I2735" s="286">
        <f t="shared" ca="1" si="2589"/>
        <v>0.1103784101812835</v>
      </c>
      <c r="J2735" s="286">
        <f t="shared" ca="1" si="2590"/>
        <v>3.5424246869382586E-2</v>
      </c>
      <c r="K2735" s="264">
        <f t="shared" ref="K2735:M2735" ca="1" si="2775">RAND()</f>
        <v>0.28170361058296267</v>
      </c>
      <c r="L2735" s="264">
        <f t="shared" ca="1" si="2775"/>
        <v>0.74737603184882495</v>
      </c>
      <c r="M2735" s="264">
        <f t="shared" ca="1" si="2775"/>
        <v>2.8260804070143086E-2</v>
      </c>
      <c r="N2735" s="287">
        <f t="shared" ca="1" si="2592"/>
        <v>1489185.7175802286</v>
      </c>
      <c r="O2735" s="288">
        <f ca="1">(N2735-Assumptions!$C$22)/Assumptions!$C$25</f>
        <v>110.1437848940469</v>
      </c>
      <c r="P2735" s="11"/>
      <c r="Q2735" s="11"/>
      <c r="R2735" s="11"/>
      <c r="S2735" s="11"/>
      <c r="T2735" s="11"/>
    </row>
    <row r="2736" spans="1:20" ht="15.75" customHeight="1" x14ac:dyDescent="0.2">
      <c r="A2736" s="289"/>
      <c r="B2736" s="270"/>
      <c r="C2736" s="270"/>
      <c r="D2736" s="270"/>
      <c r="E2736" s="270"/>
      <c r="F2736" s="270"/>
      <c r="G2736" s="270"/>
      <c r="H2736" s="270"/>
      <c r="I2736" s="290">
        <f t="shared" ca="1" si="2589"/>
        <v>9.7327778664267089E-2</v>
      </c>
      <c r="J2736" s="290">
        <f t="shared" ca="1" si="2590"/>
        <v>5.279531033579693E-2</v>
      </c>
      <c r="K2736" s="270">
        <f t="shared" ref="K2736:M2736" ca="1" si="2776">RAND()</f>
        <v>0.81976107291553313</v>
      </c>
      <c r="L2736" s="270">
        <f t="shared" ca="1" si="2776"/>
        <v>0.40895356310260456</v>
      </c>
      <c r="M2736" s="270">
        <f t="shared" ca="1" si="2776"/>
        <v>0.69886329230847</v>
      </c>
      <c r="N2736" s="291">
        <f t="shared" ca="1" si="2592"/>
        <v>4873780.4163719434</v>
      </c>
      <c r="O2736" s="292">
        <f ca="1">(N2736-Assumptions!$C$22)/Assumptions!$C$25</f>
        <v>362.7254788337271</v>
      </c>
      <c r="P2736" s="11"/>
      <c r="Q2736" s="11"/>
      <c r="R2736" s="11"/>
      <c r="S2736" s="11"/>
      <c r="T2736" s="11"/>
    </row>
    <row r="2737" spans="1:20" ht="15.75" customHeight="1" x14ac:dyDescent="0.2">
      <c r="A2737" s="317"/>
      <c r="B2737" s="264"/>
      <c r="C2737" s="264"/>
      <c r="D2737" s="264"/>
      <c r="E2737" s="264"/>
      <c r="F2737" s="264"/>
      <c r="G2737" s="264"/>
      <c r="H2737" s="264"/>
      <c r="I2737" s="286">
        <f t="shared" ca="1" si="2589"/>
        <v>9.1641014701449766E-2</v>
      </c>
      <c r="J2737" s="286">
        <f t="shared" ca="1" si="2590"/>
        <v>4.3738596274345273E-2</v>
      </c>
      <c r="K2737" s="264">
        <f t="shared" ref="K2737:M2737" ca="1" si="2777">RAND()</f>
        <v>0.2225883581570729</v>
      </c>
      <c r="L2737" s="264">
        <f t="shared" ca="1" si="2777"/>
        <v>5.5344587698030856E-2</v>
      </c>
      <c r="M2737" s="264">
        <f t="shared" ca="1" si="2777"/>
        <v>0.91610243738915853</v>
      </c>
      <c r="N2737" s="287">
        <f t="shared" ca="1" si="2592"/>
        <v>1937920.2412137222</v>
      </c>
      <c r="O2737" s="288">
        <f ca="1">(N2737-Assumptions!$C$22)/Assumptions!$C$25</f>
        <v>143.63143591147181</v>
      </c>
      <c r="P2737" s="11"/>
      <c r="Q2737" s="11"/>
      <c r="R2737" s="11"/>
      <c r="S2737" s="11"/>
      <c r="T2737" s="11"/>
    </row>
    <row r="2738" spans="1:20" ht="15.75" customHeight="1" x14ac:dyDescent="0.2">
      <c r="A2738" s="289"/>
      <c r="B2738" s="270"/>
      <c r="C2738" s="270"/>
      <c r="D2738" s="270"/>
      <c r="E2738" s="270"/>
      <c r="F2738" s="270"/>
      <c r="G2738" s="270"/>
      <c r="H2738" s="270"/>
      <c r="I2738" s="290">
        <f t="shared" ca="1" si="2589"/>
        <v>7.603574044975564E-2</v>
      </c>
      <c r="J2738" s="290">
        <f t="shared" ca="1" si="2590"/>
        <v>5.2288462993216114E-2</v>
      </c>
      <c r="K2738" s="270">
        <f t="shared" ref="K2738:M2738" ca="1" si="2778">RAND()</f>
        <v>5.2861598925931008E-2</v>
      </c>
      <c r="L2738" s="270">
        <f t="shared" ca="1" si="2778"/>
        <v>0.62086254713469646</v>
      </c>
      <c r="M2738" s="270">
        <f t="shared" ca="1" si="2778"/>
        <v>0.97645392672681919</v>
      </c>
      <c r="N2738" s="291">
        <f t="shared" ca="1" si="2592"/>
        <v>1703408.688273116</v>
      </c>
      <c r="O2738" s="292">
        <f ca="1">(N2738-Assumptions!$C$22)/Assumptions!$C$25</f>
        <v>126.13057375172508</v>
      </c>
      <c r="P2738" s="11"/>
      <c r="Q2738" s="11"/>
      <c r="R2738" s="11"/>
      <c r="S2738" s="11"/>
      <c r="T2738" s="11"/>
    </row>
    <row r="2739" spans="1:20" ht="15.75" customHeight="1" x14ac:dyDescent="0.2">
      <c r="A2739" s="317"/>
      <c r="B2739" s="264"/>
      <c r="C2739" s="264"/>
      <c r="D2739" s="264"/>
      <c r="E2739" s="264"/>
      <c r="F2739" s="264"/>
      <c r="G2739" s="264"/>
      <c r="H2739" s="264"/>
      <c r="I2739" s="286">
        <f t="shared" ca="1" si="2589"/>
        <v>7.0265825992599909E-2</v>
      </c>
      <c r="J2739" s="286">
        <f t="shared" ca="1" si="2590"/>
        <v>3.7058582090733629E-2</v>
      </c>
      <c r="K2739" s="264">
        <f t="shared" ref="K2739:M2739" ca="1" si="2779">RAND()</f>
        <v>0.61626438251903171</v>
      </c>
      <c r="L2739" s="264">
        <f t="shared" ca="1" si="2779"/>
        <v>0.24847664006078007</v>
      </c>
      <c r="M2739" s="264">
        <f t="shared" ca="1" si="2779"/>
        <v>0.69895542299275881</v>
      </c>
      <c r="N2739" s="287">
        <f t="shared" ca="1" si="2592"/>
        <v>2719701.4549184861</v>
      </c>
      <c r="O2739" s="288">
        <f ca="1">(N2739-Assumptions!$C$22)/Assumptions!$C$25</f>
        <v>201.97331753123029</v>
      </c>
      <c r="P2739" s="11"/>
      <c r="Q2739" s="11"/>
      <c r="R2739" s="11"/>
      <c r="S2739" s="11"/>
      <c r="T2739" s="11"/>
    </row>
    <row r="2740" spans="1:20" ht="15.75" customHeight="1" x14ac:dyDescent="0.2">
      <c r="A2740" s="289"/>
      <c r="B2740" s="270"/>
      <c r="C2740" s="270"/>
      <c r="D2740" s="270"/>
      <c r="E2740" s="270"/>
      <c r="F2740" s="270"/>
      <c r="G2740" s="270"/>
      <c r="H2740" s="270"/>
      <c r="I2740" s="290">
        <f t="shared" ca="1" si="2589"/>
        <v>8.6359828076625136E-2</v>
      </c>
      <c r="J2740" s="290">
        <f t="shared" ca="1" si="2590"/>
        <v>4.4602611297443209E-2</v>
      </c>
      <c r="K2740" s="270">
        <f t="shared" ref="K2740:M2740" ca="1" si="2780">RAND()</f>
        <v>0.95540702997189531</v>
      </c>
      <c r="L2740" s="270">
        <f t="shared" ca="1" si="2780"/>
        <v>0.87473782368597086</v>
      </c>
      <c r="M2740" s="270">
        <f t="shared" ca="1" si="2780"/>
        <v>0.55671047822869724</v>
      </c>
      <c r="N2740" s="291">
        <f t="shared" ca="1" si="2592"/>
        <v>5877443.3321041614</v>
      </c>
      <c r="O2740" s="292">
        <f ca="1">(N2740-Assumptions!$C$22)/Assumptions!$C$25</f>
        <v>437.62569642568366</v>
      </c>
      <c r="P2740" s="11"/>
      <c r="Q2740" s="11"/>
      <c r="R2740" s="11"/>
      <c r="S2740" s="11"/>
      <c r="T2740" s="11"/>
    </row>
    <row r="2741" spans="1:20" ht="15.75" customHeight="1" x14ac:dyDescent="0.2">
      <c r="A2741" s="317"/>
      <c r="B2741" s="264"/>
      <c r="C2741" s="264"/>
      <c r="D2741" s="264"/>
      <c r="E2741" s="264"/>
      <c r="F2741" s="264"/>
      <c r="G2741" s="264"/>
      <c r="H2741" s="264"/>
      <c r="I2741" s="286">
        <f t="shared" ca="1" si="2589"/>
        <v>7.9684513499888907E-2</v>
      </c>
      <c r="J2741" s="286">
        <f t="shared" ca="1" si="2590"/>
        <v>5.5E-2</v>
      </c>
      <c r="K2741" s="264">
        <f t="shared" ref="K2741:M2741" ca="1" si="2781">RAND()</f>
        <v>0.49628945009334513</v>
      </c>
      <c r="L2741" s="264">
        <f t="shared" ca="1" si="2781"/>
        <v>0.15392793613994804</v>
      </c>
      <c r="M2741" s="264">
        <f t="shared" ca="1" si="2781"/>
        <v>0.16969291577827261</v>
      </c>
      <c r="N2741" s="287">
        <f t="shared" ca="1" si="2592"/>
        <v>3563756.6711651403</v>
      </c>
      <c r="O2741" s="288">
        <f ca="1">(N2741-Assumptions!$C$22)/Assumptions!$C$25</f>
        <v>264.96251277351791</v>
      </c>
      <c r="P2741" s="11"/>
      <c r="Q2741" s="11"/>
      <c r="R2741" s="11"/>
      <c r="S2741" s="11"/>
      <c r="T2741" s="11"/>
    </row>
    <row r="2742" spans="1:20" ht="15.75" customHeight="1" x14ac:dyDescent="0.2">
      <c r="A2742" s="289"/>
      <c r="B2742" s="270"/>
      <c r="C2742" s="270"/>
      <c r="D2742" s="270"/>
      <c r="E2742" s="270"/>
      <c r="F2742" s="270"/>
      <c r="G2742" s="270"/>
      <c r="H2742" s="270"/>
      <c r="I2742" s="290">
        <f t="shared" ca="1" si="2589"/>
        <v>8.26025396896342E-2</v>
      </c>
      <c r="J2742" s="290">
        <f t="shared" ca="1" si="2590"/>
        <v>3.4390999833242501E-2</v>
      </c>
      <c r="K2742" s="270">
        <f t="shared" ref="K2742:M2742" ca="1" si="2782">RAND()</f>
        <v>0.35275793078235185</v>
      </c>
      <c r="L2742" s="270">
        <f t="shared" ca="1" si="2782"/>
        <v>6.9470934691551189E-2</v>
      </c>
      <c r="M2742" s="270">
        <f t="shared" ca="1" si="2782"/>
        <v>0.76763405362120429</v>
      </c>
      <c r="N2742" s="291">
        <f t="shared" ca="1" si="2592"/>
        <v>1873281.5799445014</v>
      </c>
      <c r="O2742" s="292">
        <f ca="1">(N2742-Assumptions!$C$22)/Assumptions!$C$25</f>
        <v>138.8076552197389</v>
      </c>
      <c r="P2742" s="11"/>
      <c r="Q2742" s="11"/>
      <c r="R2742" s="11"/>
      <c r="S2742" s="11"/>
      <c r="T2742" s="11"/>
    </row>
    <row r="2743" spans="1:20" ht="15.75" customHeight="1" x14ac:dyDescent="0.2">
      <c r="A2743" s="317"/>
      <c r="B2743" s="264"/>
      <c r="C2743" s="264"/>
      <c r="D2743" s="264"/>
      <c r="E2743" s="264"/>
      <c r="F2743" s="264"/>
      <c r="G2743" s="264"/>
      <c r="H2743" s="264"/>
      <c r="I2743" s="286">
        <f t="shared" ca="1" si="2589"/>
        <v>7.4666403544608115E-2</v>
      </c>
      <c r="J2743" s="286">
        <f t="shared" ca="1" si="2590"/>
        <v>5.5E-2</v>
      </c>
      <c r="K2743" s="264">
        <f t="shared" ref="K2743:M2743" ca="1" si="2783">RAND()</f>
        <v>0.69576897680534644</v>
      </c>
      <c r="L2743" s="264">
        <f t="shared" ca="1" si="2783"/>
        <v>0.3279159551495493</v>
      </c>
      <c r="M2743" s="264">
        <f t="shared" ca="1" si="2783"/>
        <v>0.66539281150614171</v>
      </c>
      <c r="N2743" s="287">
        <f t="shared" ca="1" si="2592"/>
        <v>4513621.6900747614</v>
      </c>
      <c r="O2743" s="288">
        <f ca="1">(N2743-Assumptions!$C$22)/Assumptions!$C$25</f>
        <v>335.84796194587773</v>
      </c>
      <c r="P2743" s="11"/>
      <c r="Q2743" s="11"/>
      <c r="R2743" s="11"/>
      <c r="S2743" s="11"/>
      <c r="T2743" s="11"/>
    </row>
    <row r="2744" spans="1:20" ht="15.75" customHeight="1" x14ac:dyDescent="0.2">
      <c r="A2744" s="289"/>
      <c r="B2744" s="270"/>
      <c r="C2744" s="270"/>
      <c r="D2744" s="270"/>
      <c r="E2744" s="270"/>
      <c r="F2744" s="270"/>
      <c r="G2744" s="270"/>
      <c r="H2744" s="270"/>
      <c r="I2744" s="290">
        <f t="shared" ca="1" si="2589"/>
        <v>8.0341386594693226E-2</v>
      </c>
      <c r="J2744" s="290">
        <f t="shared" ca="1" si="2590"/>
        <v>2.8575625896614752E-2</v>
      </c>
      <c r="K2744" s="270">
        <f t="shared" ref="K2744:M2744" ca="1" si="2784">RAND()</f>
        <v>0.91910062346637722</v>
      </c>
      <c r="L2744" s="270">
        <f t="shared" ca="1" si="2784"/>
        <v>0.79628019457719146</v>
      </c>
      <c r="M2744" s="270">
        <f t="shared" ca="1" si="2784"/>
        <v>0.75463424580934546</v>
      </c>
      <c r="N2744" s="291">
        <f t="shared" ca="1" si="2592"/>
        <v>4192761.1823940254</v>
      </c>
      <c r="O2744" s="292">
        <f ca="1">(N2744-Assumptions!$C$22)/Assumptions!$C$25</f>
        <v>311.90314793985266</v>
      </c>
      <c r="P2744" s="11"/>
      <c r="Q2744" s="11"/>
      <c r="R2744" s="11"/>
      <c r="S2744" s="11"/>
      <c r="T2744" s="11"/>
    </row>
    <row r="2745" spans="1:20" ht="15.75" customHeight="1" x14ac:dyDescent="0.2">
      <c r="A2745" s="317"/>
      <c r="B2745" s="264"/>
      <c r="C2745" s="264"/>
      <c r="D2745" s="264"/>
      <c r="E2745" s="264"/>
      <c r="F2745" s="264"/>
      <c r="G2745" s="264"/>
      <c r="H2745" s="264"/>
      <c r="I2745" s="286">
        <f t="shared" ca="1" si="2589"/>
        <v>8.8450840397190492E-2</v>
      </c>
      <c r="J2745" s="286">
        <f t="shared" ca="1" si="2590"/>
        <v>5.5E-2</v>
      </c>
      <c r="K2745" s="264">
        <f t="shared" ref="K2745:M2745" ca="1" si="2785">RAND()</f>
        <v>0.3450352047462879</v>
      </c>
      <c r="L2745" s="264">
        <f t="shared" ca="1" si="2785"/>
        <v>0.2508461049164239</v>
      </c>
      <c r="M2745" s="264">
        <f t="shared" ca="1" si="2785"/>
        <v>0.22690055749873028</v>
      </c>
      <c r="N2745" s="287">
        <f t="shared" ca="1" si="2592"/>
        <v>2663428.3540036692</v>
      </c>
      <c r="O2745" s="288">
        <f ca="1">(N2745-Assumptions!$C$22)/Assumptions!$C$25</f>
        <v>197.77383238833352</v>
      </c>
      <c r="P2745" s="11"/>
      <c r="Q2745" s="11"/>
      <c r="R2745" s="11"/>
      <c r="S2745" s="11"/>
      <c r="T2745" s="11"/>
    </row>
    <row r="2746" spans="1:20" ht="15.75" customHeight="1" x14ac:dyDescent="0.2">
      <c r="A2746" s="289"/>
      <c r="B2746" s="270"/>
      <c r="C2746" s="270"/>
      <c r="D2746" s="270"/>
      <c r="E2746" s="270"/>
      <c r="F2746" s="270"/>
      <c r="G2746" s="270"/>
      <c r="H2746" s="270"/>
      <c r="I2746" s="290">
        <f t="shared" ca="1" si="2589"/>
        <v>8.0005281711713713E-2</v>
      </c>
      <c r="J2746" s="290">
        <f t="shared" ca="1" si="2590"/>
        <v>3.4032992407949152E-2</v>
      </c>
      <c r="K2746" s="270">
        <f t="shared" ref="K2746:M2746" ca="1" si="2786">RAND()</f>
        <v>0.12157429487749272</v>
      </c>
      <c r="L2746" s="270">
        <f t="shared" ca="1" si="2786"/>
        <v>0.42965215769437415</v>
      </c>
      <c r="M2746" s="270">
        <f t="shared" ca="1" si="2786"/>
        <v>0.19094431957574232</v>
      </c>
      <c r="N2746" s="291">
        <f t="shared" ca="1" si="2592"/>
        <v>845032.26402954594</v>
      </c>
      <c r="O2746" s="292">
        <f ca="1">(N2746-Assumptions!$C$22)/Assumptions!$C$25</f>
        <v>62.072631643995969</v>
      </c>
      <c r="P2746" s="11"/>
      <c r="Q2746" s="11"/>
      <c r="R2746" s="11"/>
      <c r="S2746" s="11"/>
      <c r="T2746" s="11"/>
    </row>
    <row r="2747" spans="1:20" ht="15.75" customHeight="1" x14ac:dyDescent="0.2">
      <c r="A2747" s="317"/>
      <c r="B2747" s="264"/>
      <c r="C2747" s="264"/>
      <c r="D2747" s="264"/>
      <c r="E2747" s="264"/>
      <c r="F2747" s="264"/>
      <c r="G2747" s="264"/>
      <c r="H2747" s="264"/>
      <c r="I2747" s="286">
        <f t="shared" ca="1" si="2589"/>
        <v>0.10398045776378655</v>
      </c>
      <c r="J2747" s="286">
        <f t="shared" ca="1" si="2590"/>
        <v>4.0411459040947451E-2</v>
      </c>
      <c r="K2747" s="264">
        <f t="shared" ref="K2747:M2747" ca="1" si="2787">RAND()</f>
        <v>0.16765852711250562</v>
      </c>
      <c r="L2747" s="264">
        <f t="shared" ca="1" si="2787"/>
        <v>0.43180596575477481</v>
      </c>
      <c r="M2747" s="264">
        <f t="shared" ca="1" si="2787"/>
        <v>0.95156569188573459</v>
      </c>
      <c r="N2747" s="287">
        <f t="shared" ca="1" si="2592"/>
        <v>669905.42658221652</v>
      </c>
      <c r="O2747" s="288">
        <f ca="1">(N2747-Assumptions!$C$22)/Assumptions!$C$25</f>
        <v>49.003464670314663</v>
      </c>
      <c r="P2747" s="11"/>
      <c r="Q2747" s="11"/>
      <c r="R2747" s="11"/>
      <c r="S2747" s="11"/>
      <c r="T2747" s="11"/>
    </row>
    <row r="2748" spans="1:20" ht="15.75" customHeight="1" x14ac:dyDescent="0.2">
      <c r="A2748" s="289"/>
      <c r="B2748" s="270"/>
      <c r="C2748" s="270"/>
      <c r="D2748" s="270"/>
      <c r="E2748" s="270"/>
      <c r="F2748" s="270"/>
      <c r="G2748" s="270"/>
      <c r="H2748" s="270"/>
      <c r="I2748" s="290">
        <f t="shared" ca="1" si="2589"/>
        <v>8.2410729713741596E-2</v>
      </c>
      <c r="J2748" s="290">
        <f t="shared" ca="1" si="2590"/>
        <v>3.957432230181774E-2</v>
      </c>
      <c r="K2748" s="270">
        <f t="shared" ref="K2748:M2748" ca="1" si="2788">RAND()</f>
        <v>6.7650759302313235E-2</v>
      </c>
      <c r="L2748" s="270">
        <f t="shared" ca="1" si="2788"/>
        <v>0.11367071131155015</v>
      </c>
      <c r="M2748" s="270">
        <f t="shared" ca="1" si="2788"/>
        <v>1.3028219378142025E-2</v>
      </c>
      <c r="N2748" s="291">
        <f t="shared" ca="1" si="2592"/>
        <v>381015.02905932284</v>
      </c>
      <c r="O2748" s="292">
        <f ca="1">(N2748-Assumptions!$C$22)/Assumptions!$C$25</f>
        <v>27.44447978054648</v>
      </c>
      <c r="P2748" s="11"/>
      <c r="Q2748" s="11"/>
      <c r="R2748" s="11"/>
      <c r="S2748" s="11"/>
      <c r="T2748" s="11"/>
    </row>
    <row r="2749" spans="1:20" ht="15.75" customHeight="1" x14ac:dyDescent="0.2">
      <c r="A2749" s="317"/>
      <c r="B2749" s="264"/>
      <c r="C2749" s="264"/>
      <c r="D2749" s="264"/>
      <c r="E2749" s="264"/>
      <c r="F2749" s="264"/>
      <c r="G2749" s="264"/>
      <c r="H2749" s="264"/>
      <c r="I2749" s="286">
        <f t="shared" ca="1" si="2589"/>
        <v>8.1450419357449455E-2</v>
      </c>
      <c r="J2749" s="286">
        <f t="shared" ca="1" si="2590"/>
        <v>5.1173701820536127E-2</v>
      </c>
      <c r="K2749" s="264">
        <f t="shared" ref="K2749:M2749" ca="1" si="2789">RAND()</f>
        <v>0.59809273563890109</v>
      </c>
      <c r="L2749" s="264">
        <f t="shared" ca="1" si="2789"/>
        <v>1.8327732535527996E-3</v>
      </c>
      <c r="M2749" s="264">
        <f t="shared" ca="1" si="2789"/>
        <v>0.87762328043427151</v>
      </c>
      <c r="N2749" s="287">
        <f t="shared" ca="1" si="2592"/>
        <v>2982945.2100819158</v>
      </c>
      <c r="O2749" s="288">
        <f ca="1">(N2749-Assumptions!$C$22)/Assumptions!$C$25</f>
        <v>221.61837388671015</v>
      </c>
      <c r="P2749" s="11"/>
      <c r="Q2749" s="11"/>
      <c r="R2749" s="11"/>
      <c r="S2749" s="11"/>
      <c r="T2749" s="11"/>
    </row>
    <row r="2750" spans="1:20" ht="15.75" customHeight="1" x14ac:dyDescent="0.2">
      <c r="A2750" s="289"/>
      <c r="B2750" s="270"/>
      <c r="C2750" s="270"/>
      <c r="D2750" s="270"/>
      <c r="E2750" s="270"/>
      <c r="F2750" s="270"/>
      <c r="G2750" s="270"/>
      <c r="H2750" s="270"/>
      <c r="I2750" s="290">
        <f t="shared" ca="1" si="2589"/>
        <v>9.0727377531199541E-2</v>
      </c>
      <c r="J2750" s="290">
        <f t="shared" ca="1" si="2590"/>
        <v>3.7878169402006071E-2</v>
      </c>
      <c r="K2750" s="270">
        <f t="shared" ref="K2750:M2750" ca="1" si="2790">RAND()</f>
        <v>0.354965952969169</v>
      </c>
      <c r="L2750" s="270">
        <f t="shared" ca="1" si="2790"/>
        <v>0.5506261694972866</v>
      </c>
      <c r="M2750" s="270">
        <f t="shared" ca="1" si="2790"/>
        <v>0.58780577511944587</v>
      </c>
      <c r="N2750" s="291">
        <f t="shared" ca="1" si="2592"/>
        <v>2112059.4504348016</v>
      </c>
      <c r="O2750" s="292">
        <f ca="1">(N2750-Assumptions!$C$22)/Assumptions!$C$25</f>
        <v>156.62689928617922</v>
      </c>
      <c r="P2750" s="11"/>
      <c r="Q2750" s="11"/>
      <c r="R2750" s="11"/>
      <c r="S2750" s="11"/>
      <c r="T2750" s="11"/>
    </row>
    <row r="2751" spans="1:20" ht="15.75" customHeight="1" x14ac:dyDescent="0.2">
      <c r="A2751" s="317"/>
      <c r="B2751" s="264"/>
      <c r="C2751" s="264"/>
      <c r="D2751" s="264"/>
      <c r="E2751" s="264"/>
      <c r="F2751" s="264"/>
      <c r="G2751" s="264"/>
      <c r="H2751" s="264"/>
      <c r="I2751" s="286">
        <f t="shared" ca="1" si="2589"/>
        <v>7.1458401791970508E-2</v>
      </c>
      <c r="J2751" s="286">
        <f t="shared" ca="1" si="2590"/>
        <v>4.0710558143392139E-2</v>
      </c>
      <c r="K2751" s="264">
        <f t="shared" ref="K2751:M2751" ca="1" si="2791">RAND()</f>
        <v>0.87261674007106915</v>
      </c>
      <c r="L2751" s="264">
        <f t="shared" ca="1" si="2791"/>
        <v>0.91028964419558578</v>
      </c>
      <c r="M2751" s="264">
        <f t="shared" ca="1" si="2791"/>
        <v>0.60505475909130735</v>
      </c>
      <c r="N2751" s="287">
        <f t="shared" ca="1" si="2592"/>
        <v>8021555.9477792755</v>
      </c>
      <c r="O2751" s="288">
        <f ca="1">(N2751-Assumptions!$C$22)/Assumptions!$C$25</f>
        <v>597.63410058054296</v>
      </c>
      <c r="P2751" s="11"/>
      <c r="Q2751" s="11"/>
      <c r="R2751" s="11"/>
      <c r="S2751" s="11"/>
      <c r="T2751" s="11"/>
    </row>
    <row r="2752" spans="1:20" ht="15.75" customHeight="1" x14ac:dyDescent="0.2">
      <c r="A2752" s="289"/>
      <c r="B2752" s="270"/>
      <c r="C2752" s="270"/>
      <c r="D2752" s="270"/>
      <c r="E2752" s="270"/>
      <c r="F2752" s="270"/>
      <c r="G2752" s="270"/>
      <c r="H2752" s="270"/>
      <c r="I2752" s="290">
        <f t="shared" ca="1" si="2589"/>
        <v>6.8791313138089963E-2</v>
      </c>
      <c r="J2752" s="290">
        <f t="shared" ca="1" si="2590"/>
        <v>5.0989672769498687E-2</v>
      </c>
      <c r="K2752" s="270">
        <f t="shared" ref="K2752:M2752" ca="1" si="2792">RAND()</f>
        <v>0.10151386860926104</v>
      </c>
      <c r="L2752" s="270">
        <f t="shared" ca="1" si="2792"/>
        <v>0.1256348207022624</v>
      </c>
      <c r="M2752" s="270">
        <f t="shared" ca="1" si="2792"/>
        <v>0.64960003458629512</v>
      </c>
      <c r="N2752" s="291">
        <f t="shared" ca="1" si="2592"/>
        <v>701647.51157845592</v>
      </c>
      <c r="O2752" s="292">
        <f ca="1">(N2752-Assumptions!$C$22)/Assumptions!$C$25</f>
        <v>51.372276983466861</v>
      </c>
      <c r="P2752" s="11"/>
      <c r="Q2752" s="11"/>
      <c r="R2752" s="11"/>
      <c r="S2752" s="11"/>
      <c r="T2752" s="11"/>
    </row>
    <row r="2753" spans="1:20" ht="15.75" customHeight="1" x14ac:dyDescent="0.2">
      <c r="A2753" s="317"/>
      <c r="B2753" s="264"/>
      <c r="C2753" s="264"/>
      <c r="D2753" s="264"/>
      <c r="E2753" s="264"/>
      <c r="F2753" s="264"/>
      <c r="G2753" s="264"/>
      <c r="H2753" s="264"/>
      <c r="I2753" s="286">
        <f t="shared" ca="1" si="2589"/>
        <v>6.7254195866747871E-2</v>
      </c>
      <c r="J2753" s="286">
        <f t="shared" ca="1" si="2590"/>
        <v>3.4794739293061053E-2</v>
      </c>
      <c r="K2753" s="264">
        <f t="shared" ref="K2753:M2753" ca="1" si="2793">RAND()</f>
        <v>0.78689358691316569</v>
      </c>
      <c r="L2753" s="264">
        <f t="shared" ca="1" si="2793"/>
        <v>0.29955716103197128</v>
      </c>
      <c r="M2753" s="264">
        <f t="shared" ca="1" si="2793"/>
        <v>0.89102356941962024</v>
      </c>
      <c r="N2753" s="287">
        <f t="shared" ca="1" si="2592"/>
        <v>2782356.7948131151</v>
      </c>
      <c r="O2753" s="288">
        <f ca="1">(N2753-Assumptions!$C$22)/Assumptions!$C$25</f>
        <v>206.64908916515785</v>
      </c>
      <c r="P2753" s="11"/>
      <c r="Q2753" s="11"/>
      <c r="R2753" s="11"/>
      <c r="S2753" s="11"/>
      <c r="T2753" s="11"/>
    </row>
    <row r="2754" spans="1:20" ht="15.75" customHeight="1" x14ac:dyDescent="0.2">
      <c r="A2754" s="289"/>
      <c r="B2754" s="270"/>
      <c r="C2754" s="270"/>
      <c r="D2754" s="270"/>
      <c r="E2754" s="270"/>
      <c r="F2754" s="270"/>
      <c r="G2754" s="270"/>
      <c r="H2754" s="270"/>
      <c r="I2754" s="290">
        <f t="shared" ca="1" si="2589"/>
        <v>0.11004419364851223</v>
      </c>
      <c r="J2754" s="290">
        <f t="shared" ca="1" si="2590"/>
        <v>4.1017827140933404E-2</v>
      </c>
      <c r="K2754" s="270">
        <f t="shared" ref="K2754:M2754" ca="1" si="2794">RAND()</f>
        <v>0.17994554431984966</v>
      </c>
      <c r="L2754" s="270">
        <f t="shared" ca="1" si="2794"/>
        <v>1.1644521997258184E-2</v>
      </c>
      <c r="M2754" s="270">
        <f t="shared" ca="1" si="2794"/>
        <v>0.32309461122318861</v>
      </c>
      <c r="N2754" s="291">
        <f t="shared" ca="1" si="2592"/>
        <v>236450.44409311539</v>
      </c>
      <c r="O2754" s="292">
        <f ca="1">(N2754-Assumptions!$C$22)/Assumptions!$C$25</f>
        <v>16.656077917396672</v>
      </c>
      <c r="P2754" s="11"/>
      <c r="Q2754" s="11"/>
      <c r="R2754" s="11"/>
      <c r="S2754" s="11"/>
      <c r="T2754" s="11"/>
    </row>
    <row r="2755" spans="1:20" ht="15.75" customHeight="1" x14ac:dyDescent="0.2">
      <c r="A2755" s="317"/>
      <c r="B2755" s="264"/>
      <c r="C2755" s="264"/>
      <c r="D2755" s="264"/>
      <c r="E2755" s="264"/>
      <c r="F2755" s="264"/>
      <c r="G2755" s="264"/>
      <c r="H2755" s="264"/>
      <c r="I2755" s="286">
        <f t="shared" ca="1" si="2589"/>
        <v>0.10490631420703776</v>
      </c>
      <c r="J2755" s="286">
        <f t="shared" ca="1" si="2590"/>
        <v>2.4476705965747705E-2</v>
      </c>
      <c r="K2755" s="264">
        <f t="shared" ref="K2755:M2755" ca="1" si="2795">RAND()</f>
        <v>0.22357747857540022</v>
      </c>
      <c r="L2755" s="264">
        <f t="shared" ca="1" si="2795"/>
        <v>0.6039832665678655</v>
      </c>
      <c r="M2755" s="264">
        <f t="shared" ca="1" si="2795"/>
        <v>0.24139475901350216</v>
      </c>
      <c r="N2755" s="287">
        <f t="shared" ca="1" si="2592"/>
        <v>1387805.7088428813</v>
      </c>
      <c r="O2755" s="288">
        <f ca="1">(N2755-Assumptions!$C$22)/Assumptions!$C$25</f>
        <v>102.57811260021502</v>
      </c>
      <c r="P2755" s="11"/>
      <c r="Q2755" s="11"/>
      <c r="R2755" s="11"/>
      <c r="S2755" s="11"/>
      <c r="T2755" s="11"/>
    </row>
    <row r="2756" spans="1:20" ht="15.75" customHeight="1" x14ac:dyDescent="0.2">
      <c r="A2756" s="289"/>
      <c r="B2756" s="270"/>
      <c r="C2756" s="270"/>
      <c r="D2756" s="270"/>
      <c r="E2756" s="270"/>
      <c r="F2756" s="270"/>
      <c r="G2756" s="270"/>
      <c r="H2756" s="270"/>
      <c r="I2756" s="290">
        <f t="shared" ca="1" si="2589"/>
        <v>7.6452213080552181E-2</v>
      </c>
      <c r="J2756" s="290">
        <f t="shared" ca="1" si="2590"/>
        <v>3.5288377865100994E-2</v>
      </c>
      <c r="K2756" s="270">
        <f t="shared" ref="K2756:M2756" ca="1" si="2796">RAND()</f>
        <v>0.69231046129116514</v>
      </c>
      <c r="L2756" s="270">
        <f t="shared" ca="1" si="2796"/>
        <v>0.70556403226063946</v>
      </c>
      <c r="M2756" s="270">
        <f t="shared" ca="1" si="2796"/>
        <v>0.27052698592536062</v>
      </c>
      <c r="N2756" s="291">
        <f t="shared" ca="1" si="2592"/>
        <v>2711619.7723811958</v>
      </c>
      <c r="O2756" s="292">
        <f ca="1">(N2756-Assumptions!$C$22)/Assumptions!$C$25</f>
        <v>201.37020689411909</v>
      </c>
      <c r="P2756" s="11"/>
      <c r="Q2756" s="11"/>
      <c r="R2756" s="11"/>
      <c r="S2756" s="11"/>
      <c r="T2756" s="11"/>
    </row>
    <row r="2757" spans="1:20" ht="15.75" customHeight="1" x14ac:dyDescent="0.2">
      <c r="A2757" s="317"/>
      <c r="B2757" s="264"/>
      <c r="C2757" s="264"/>
      <c r="D2757" s="264"/>
      <c r="E2757" s="264"/>
      <c r="F2757" s="264"/>
      <c r="G2757" s="264"/>
      <c r="H2757" s="264"/>
      <c r="I2757" s="286">
        <f t="shared" ca="1" si="2589"/>
        <v>9.104148560705029E-2</v>
      </c>
      <c r="J2757" s="286">
        <f t="shared" ca="1" si="2590"/>
        <v>4.1034334473723011E-2</v>
      </c>
      <c r="K2757" s="264">
        <f t="shared" ref="K2757:M2757" ca="1" si="2797">RAND()</f>
        <v>0.98198769913258221</v>
      </c>
      <c r="L2757" s="264">
        <f t="shared" ca="1" si="2797"/>
        <v>0.23435392200509242</v>
      </c>
      <c r="M2757" s="264">
        <f t="shared" ca="1" si="2797"/>
        <v>0.56457915969677397</v>
      </c>
      <c r="N2757" s="287">
        <f t="shared" ca="1" si="2592"/>
        <v>3865344.099365016</v>
      </c>
      <c r="O2757" s="288">
        <f ca="1">(N2757-Assumptions!$C$22)/Assumptions!$C$25</f>
        <v>287.46903726604597</v>
      </c>
      <c r="P2757" s="11"/>
      <c r="Q2757" s="11"/>
      <c r="R2757" s="11"/>
      <c r="S2757" s="11"/>
      <c r="T2757" s="11"/>
    </row>
    <row r="2758" spans="1:20" ht="15.75" customHeight="1" x14ac:dyDescent="0.2">
      <c r="A2758" s="289"/>
      <c r="B2758" s="270"/>
      <c r="C2758" s="270"/>
      <c r="D2758" s="270"/>
      <c r="E2758" s="270"/>
      <c r="F2758" s="270"/>
      <c r="G2758" s="270"/>
      <c r="H2758" s="270"/>
      <c r="I2758" s="290">
        <f t="shared" ca="1" si="2589"/>
        <v>8.7947330705188176E-2</v>
      </c>
      <c r="J2758" s="290">
        <f t="shared" ca="1" si="2590"/>
        <v>3.5168919563444145E-2</v>
      </c>
      <c r="K2758" s="270">
        <f t="shared" ref="K2758:M2758" ca="1" si="2798">RAND()</f>
        <v>0.10735823135963396</v>
      </c>
      <c r="L2758" s="270">
        <f t="shared" ca="1" si="2798"/>
        <v>0.90909060468263247</v>
      </c>
      <c r="M2758" s="270">
        <f t="shared" ca="1" si="2798"/>
        <v>0.9537552845914854</v>
      </c>
      <c r="N2758" s="291">
        <f t="shared" ca="1" si="2592"/>
        <v>1367780.7215831582</v>
      </c>
      <c r="O2758" s="292">
        <f ca="1">(N2758-Assumptions!$C$22)/Assumptions!$C$25</f>
        <v>101.08371056590732</v>
      </c>
      <c r="P2758" s="11"/>
      <c r="Q2758" s="11"/>
      <c r="R2758" s="11"/>
      <c r="S2758" s="11"/>
      <c r="T2758" s="11"/>
    </row>
    <row r="2759" spans="1:20" ht="15.75" customHeight="1" x14ac:dyDescent="0.2">
      <c r="A2759" s="317"/>
      <c r="B2759" s="264"/>
      <c r="C2759" s="264"/>
      <c r="D2759" s="264"/>
      <c r="E2759" s="264"/>
      <c r="F2759" s="264"/>
      <c r="G2759" s="264"/>
      <c r="H2759" s="264"/>
      <c r="I2759" s="286">
        <f t="shared" ca="1" si="2589"/>
        <v>8.968685477532555E-2</v>
      </c>
      <c r="J2759" s="286">
        <f t="shared" ca="1" si="2590"/>
        <v>3.875871460983616E-2</v>
      </c>
      <c r="K2759" s="264">
        <f t="shared" ref="K2759:M2759" ca="1" si="2799">RAND()</f>
        <v>8.7049828625276326E-2</v>
      </c>
      <c r="L2759" s="264">
        <f t="shared" ca="1" si="2799"/>
        <v>0.95224942009573044</v>
      </c>
      <c r="M2759" s="264">
        <f t="shared" ca="1" si="2799"/>
        <v>0.25248091857264376</v>
      </c>
      <c r="N2759" s="287">
        <f t="shared" ca="1" si="2592"/>
        <v>1344092.7463517752</v>
      </c>
      <c r="O2759" s="288">
        <f ca="1">(N2759-Assumptions!$C$22)/Assumptions!$C$25</f>
        <v>99.315951220281733</v>
      </c>
      <c r="P2759" s="11"/>
      <c r="Q2759" s="11"/>
      <c r="R2759" s="11"/>
      <c r="S2759" s="11"/>
      <c r="T2759" s="11"/>
    </row>
    <row r="2760" spans="1:20" ht="15.75" customHeight="1" x14ac:dyDescent="0.2">
      <c r="A2760" s="289"/>
      <c r="B2760" s="270"/>
      <c r="C2760" s="270"/>
      <c r="D2760" s="270"/>
      <c r="E2760" s="270"/>
      <c r="F2760" s="270"/>
      <c r="G2760" s="270"/>
      <c r="H2760" s="270"/>
      <c r="I2760" s="290">
        <f t="shared" ca="1" si="2589"/>
        <v>0.10574171362252574</v>
      </c>
      <c r="J2760" s="290">
        <f t="shared" ca="1" si="2590"/>
        <v>4.5179536709697168E-2</v>
      </c>
      <c r="K2760" s="270">
        <f t="shared" ref="K2760:M2760" ca="1" si="2800">RAND()</f>
        <v>0.38468823586975553</v>
      </c>
      <c r="L2760" s="270">
        <f t="shared" ca="1" si="2800"/>
        <v>0.90821354836845369</v>
      </c>
      <c r="M2760" s="270">
        <f t="shared" ca="1" si="2800"/>
        <v>0.5783650752868682</v>
      </c>
      <c r="N2760" s="291">
        <f t="shared" ca="1" si="2592"/>
        <v>2331896.7835184145</v>
      </c>
      <c r="O2760" s="292">
        <f ca="1">(N2760-Assumptions!$C$22)/Assumptions!$C$25</f>
        <v>173.03267041182198</v>
      </c>
      <c r="P2760" s="11"/>
      <c r="Q2760" s="11"/>
      <c r="R2760" s="11"/>
      <c r="S2760" s="11"/>
      <c r="T2760" s="11"/>
    </row>
    <row r="2761" spans="1:20" ht="15.75" customHeight="1" x14ac:dyDescent="0.2">
      <c r="A2761" s="317"/>
      <c r="B2761" s="264"/>
      <c r="C2761" s="264"/>
      <c r="D2761" s="264"/>
      <c r="E2761" s="264"/>
      <c r="F2761" s="264"/>
      <c r="G2761" s="264"/>
      <c r="H2761" s="264"/>
      <c r="I2761" s="286">
        <f t="shared" ca="1" si="2589"/>
        <v>9.6645055403142985E-2</v>
      </c>
      <c r="J2761" s="286">
        <f t="shared" ca="1" si="2590"/>
        <v>4.8782973762575017E-2</v>
      </c>
      <c r="K2761" s="264">
        <f t="shared" ref="K2761:M2761" ca="1" si="2801">RAND()</f>
        <v>0.30352529028349262</v>
      </c>
      <c r="L2761" s="264">
        <f t="shared" ca="1" si="2801"/>
        <v>0.89641711021169501</v>
      </c>
      <c r="M2761" s="264">
        <f t="shared" ca="1" si="2801"/>
        <v>0.87823692671833731</v>
      </c>
      <c r="N2761" s="287">
        <f t="shared" ca="1" si="2592"/>
        <v>2976147.5773291923</v>
      </c>
      <c r="O2761" s="288">
        <f ca="1">(N2761-Assumptions!$C$22)/Assumptions!$C$25</f>
        <v>221.1110878603875</v>
      </c>
      <c r="P2761" s="11"/>
      <c r="Q2761" s="11"/>
      <c r="R2761" s="11"/>
      <c r="S2761" s="11"/>
      <c r="T2761" s="11"/>
    </row>
    <row r="2762" spans="1:20" ht="15.75" customHeight="1" x14ac:dyDescent="0.2">
      <c r="A2762" s="289"/>
      <c r="B2762" s="270"/>
      <c r="C2762" s="270"/>
      <c r="D2762" s="270"/>
      <c r="E2762" s="270"/>
      <c r="F2762" s="270"/>
      <c r="G2762" s="270"/>
      <c r="H2762" s="270"/>
      <c r="I2762" s="290">
        <f t="shared" ca="1" si="2589"/>
        <v>0.10815649703625814</v>
      </c>
      <c r="J2762" s="290">
        <f t="shared" ca="1" si="2590"/>
        <v>4.124843335952888E-2</v>
      </c>
      <c r="K2762" s="270">
        <f t="shared" ref="K2762:M2762" ca="1" si="2802">RAND()</f>
        <v>0.78691944846543016</v>
      </c>
      <c r="L2762" s="270">
        <f t="shared" ca="1" si="2802"/>
        <v>0.93326389912416008</v>
      </c>
      <c r="M2762" s="270">
        <f t="shared" ca="1" si="2802"/>
        <v>0.67118391041384828</v>
      </c>
      <c r="N2762" s="291">
        <f t="shared" ca="1" si="2592"/>
        <v>2128960.4046642119</v>
      </c>
      <c r="O2762" s="292">
        <f ca="1">(N2762-Assumptions!$C$22)/Assumptions!$C$25</f>
        <v>157.88816452717998</v>
      </c>
      <c r="P2762" s="11"/>
      <c r="Q2762" s="11"/>
      <c r="R2762" s="11"/>
      <c r="S2762" s="11"/>
      <c r="T2762" s="11"/>
    </row>
    <row r="2763" spans="1:20" ht="15.75" customHeight="1" x14ac:dyDescent="0.2">
      <c r="A2763" s="317"/>
      <c r="B2763" s="264"/>
      <c r="C2763" s="264"/>
      <c r="D2763" s="264"/>
      <c r="E2763" s="264"/>
      <c r="F2763" s="264"/>
      <c r="G2763" s="264"/>
      <c r="H2763" s="264"/>
      <c r="I2763" s="286">
        <f t="shared" ca="1" si="2589"/>
        <v>8.1389351433691026E-2</v>
      </c>
      <c r="J2763" s="286">
        <f t="shared" ca="1" si="2590"/>
        <v>5.0779808949649466E-2</v>
      </c>
      <c r="K2763" s="264">
        <f t="shared" ref="K2763:M2763" ca="1" si="2803">RAND()</f>
        <v>0.89538573284849632</v>
      </c>
      <c r="L2763" s="264">
        <f t="shared" ca="1" si="2803"/>
        <v>0.81127138015221967</v>
      </c>
      <c r="M2763" s="264">
        <f t="shared" ca="1" si="2803"/>
        <v>0.38380929541062403</v>
      </c>
      <c r="N2763" s="287">
        <f t="shared" ca="1" si="2592"/>
        <v>8017946.5424543582</v>
      </c>
      <c r="O2763" s="288">
        <f ca="1">(N2763-Assumptions!$C$22)/Assumptions!$C$25</f>
        <v>597.3647419742058</v>
      </c>
      <c r="P2763" s="11"/>
      <c r="Q2763" s="11"/>
      <c r="R2763" s="11"/>
      <c r="S2763" s="11"/>
      <c r="T2763" s="11"/>
    </row>
    <row r="2764" spans="1:20" ht="15.75" customHeight="1" x14ac:dyDescent="0.2">
      <c r="A2764" s="289"/>
      <c r="B2764" s="270"/>
      <c r="C2764" s="270"/>
      <c r="D2764" s="270"/>
      <c r="E2764" s="270"/>
      <c r="F2764" s="270"/>
      <c r="G2764" s="270"/>
      <c r="H2764" s="270"/>
      <c r="I2764" s="290">
        <f t="shared" ca="1" si="2589"/>
        <v>0.10812800134524828</v>
      </c>
      <c r="J2764" s="290">
        <f t="shared" ca="1" si="2590"/>
        <v>2.8459593586785639E-2</v>
      </c>
      <c r="K2764" s="270">
        <f t="shared" ref="K2764:M2764" ca="1" si="2804">RAND()</f>
        <v>0.50753259212700308</v>
      </c>
      <c r="L2764" s="270">
        <f t="shared" ca="1" si="2804"/>
        <v>0.74703532151811713</v>
      </c>
      <c r="M2764" s="270">
        <f t="shared" ca="1" si="2804"/>
        <v>0.14760422748012403</v>
      </c>
      <c r="N2764" s="291">
        <f t="shared" ca="1" si="2592"/>
        <v>1401065.6497073283</v>
      </c>
      <c r="O2764" s="292">
        <f ca="1">(N2764-Assumptions!$C$22)/Assumptions!$C$25</f>
        <v>103.56766042592002</v>
      </c>
      <c r="P2764" s="11"/>
      <c r="Q2764" s="11"/>
      <c r="R2764" s="11"/>
      <c r="S2764" s="11"/>
      <c r="T2764" s="11"/>
    </row>
    <row r="2765" spans="1:20" ht="15.75" customHeight="1" x14ac:dyDescent="0.2">
      <c r="A2765" s="317"/>
      <c r="B2765" s="264"/>
      <c r="C2765" s="264"/>
      <c r="D2765" s="264"/>
      <c r="E2765" s="264"/>
      <c r="F2765" s="264"/>
      <c r="G2765" s="264"/>
      <c r="H2765" s="264"/>
      <c r="I2765" s="286">
        <f t="shared" ca="1" si="2589"/>
        <v>7.4768953781693556E-2</v>
      </c>
      <c r="J2765" s="286">
        <f t="shared" ca="1" si="2590"/>
        <v>4.3296583455491158E-2</v>
      </c>
      <c r="K2765" s="264">
        <f t="shared" ref="K2765:M2765" ca="1" si="2805">RAND()</f>
        <v>3.5385804536830712E-2</v>
      </c>
      <c r="L2765" s="264">
        <f t="shared" ca="1" si="2805"/>
        <v>0.89290890396595546</v>
      </c>
      <c r="M2765" s="264">
        <f t="shared" ca="1" si="2805"/>
        <v>0.51089174274098526</v>
      </c>
      <c r="N2765" s="287">
        <f t="shared" ca="1" si="2592"/>
        <v>2174991.6854731082</v>
      </c>
      <c r="O2765" s="288">
        <f ca="1">(N2765-Assumptions!$C$22)/Assumptions!$C$25</f>
        <v>161.32333473679913</v>
      </c>
      <c r="P2765" s="11"/>
      <c r="Q2765" s="11"/>
      <c r="R2765" s="11"/>
      <c r="S2765" s="11"/>
      <c r="T2765" s="11"/>
    </row>
    <row r="2766" spans="1:20" ht="15.75" customHeight="1" x14ac:dyDescent="0.2">
      <c r="A2766" s="289"/>
      <c r="B2766" s="270"/>
      <c r="C2766" s="270"/>
      <c r="D2766" s="270"/>
      <c r="E2766" s="270"/>
      <c r="F2766" s="270"/>
      <c r="G2766" s="270"/>
      <c r="H2766" s="270"/>
      <c r="I2766" s="290">
        <f t="shared" ca="1" si="2589"/>
        <v>8.7431128096394528E-2</v>
      </c>
      <c r="J2766" s="290">
        <f t="shared" ca="1" si="2590"/>
        <v>4.0181591858521458E-2</v>
      </c>
      <c r="K2766" s="270">
        <f t="shared" ref="K2766:M2766" ca="1" si="2806">RAND()</f>
        <v>0.96350473902950118</v>
      </c>
      <c r="L2766" s="270">
        <f t="shared" ca="1" si="2806"/>
        <v>0.11898172235257443</v>
      </c>
      <c r="M2766" s="270">
        <f t="shared" ca="1" si="2806"/>
        <v>0.84559852107625721</v>
      </c>
      <c r="N2766" s="291">
        <f t="shared" ca="1" si="2592"/>
        <v>4116754.0429308442</v>
      </c>
      <c r="O2766" s="292">
        <f ca="1">(N2766-Assumptions!$C$22)/Assumptions!$C$25</f>
        <v>306.23097335304806</v>
      </c>
      <c r="P2766" s="11"/>
      <c r="Q2766" s="11"/>
      <c r="R2766" s="11"/>
      <c r="S2766" s="11"/>
      <c r="T2766" s="11"/>
    </row>
    <row r="2767" spans="1:20" ht="15.75" customHeight="1" x14ac:dyDescent="0.2">
      <c r="A2767" s="317"/>
      <c r="B2767" s="264"/>
      <c r="C2767" s="264"/>
      <c r="D2767" s="264"/>
      <c r="E2767" s="264"/>
      <c r="F2767" s="264"/>
      <c r="G2767" s="264"/>
      <c r="H2767" s="264"/>
      <c r="I2767" s="286">
        <f t="shared" ca="1" si="2589"/>
        <v>0.10394933236040153</v>
      </c>
      <c r="J2767" s="286">
        <f t="shared" ca="1" si="2590"/>
        <v>4.8183865471578519E-2</v>
      </c>
      <c r="K2767" s="264">
        <f t="shared" ref="K2767:M2767" ca="1" si="2807">RAND()</f>
        <v>0.61161979436603253</v>
      </c>
      <c r="L2767" s="264">
        <f t="shared" ca="1" si="2807"/>
        <v>0.79865588153037581</v>
      </c>
      <c r="M2767" s="264">
        <f t="shared" ca="1" si="2807"/>
        <v>0.78379679204185293</v>
      </c>
      <c r="N2767" s="287">
        <f t="shared" ca="1" si="2592"/>
        <v>2023484.2196665176</v>
      </c>
      <c r="O2767" s="288">
        <f ca="1">(N2767-Assumptions!$C$22)/Assumptions!$C$25</f>
        <v>150.01680743779983</v>
      </c>
      <c r="P2767" s="11"/>
      <c r="Q2767" s="11"/>
      <c r="R2767" s="11"/>
      <c r="S2767" s="11"/>
      <c r="T2767" s="11"/>
    </row>
    <row r="2768" spans="1:20" ht="15.75" customHeight="1" x14ac:dyDescent="0.2">
      <c r="A2768" s="289"/>
      <c r="B2768" s="270"/>
      <c r="C2768" s="270"/>
      <c r="D2768" s="270"/>
      <c r="E2768" s="270"/>
      <c r="F2768" s="270"/>
      <c r="G2768" s="270"/>
      <c r="H2768" s="270"/>
      <c r="I2768" s="290">
        <f t="shared" ca="1" si="2589"/>
        <v>0.10147331156456897</v>
      </c>
      <c r="J2768" s="290">
        <f t="shared" ca="1" si="2590"/>
        <v>5.2800233693463858E-2</v>
      </c>
      <c r="K2768" s="270">
        <f t="shared" ref="K2768:M2768" ca="1" si="2808">RAND()</f>
        <v>0.22449509607304796</v>
      </c>
      <c r="L2768" s="270">
        <f t="shared" ca="1" si="2808"/>
        <v>0.52904128342542522</v>
      </c>
      <c r="M2768" s="270">
        <f t="shared" ca="1" si="2808"/>
        <v>0.62165580080777716</v>
      </c>
      <c r="N2768" s="291">
        <f t="shared" ca="1" si="2592"/>
        <v>2318335.8683560281</v>
      </c>
      <c r="O2768" s="292">
        <f ca="1">(N2768-Assumptions!$C$22)/Assumptions!$C$25</f>
        <v>172.02066181761404</v>
      </c>
      <c r="P2768" s="11"/>
      <c r="Q2768" s="11"/>
      <c r="R2768" s="11"/>
      <c r="S2768" s="11"/>
      <c r="T2768" s="11"/>
    </row>
    <row r="2769" spans="1:20" ht="15.75" customHeight="1" x14ac:dyDescent="0.2">
      <c r="A2769" s="317"/>
      <c r="B2769" s="264"/>
      <c r="C2769" s="264"/>
      <c r="D2769" s="264"/>
      <c r="E2769" s="264"/>
      <c r="F2769" s="264"/>
      <c r="G2769" s="264"/>
      <c r="H2769" s="264"/>
      <c r="I2769" s="286">
        <f t="shared" ca="1" si="2589"/>
        <v>0.10763324489852996</v>
      </c>
      <c r="J2769" s="286">
        <f t="shared" ca="1" si="2590"/>
        <v>3.8490320925555807E-2</v>
      </c>
      <c r="K2769" s="264">
        <f t="shared" ref="K2769:M2769" ca="1" si="2809">RAND()</f>
        <v>0.52725168002047429</v>
      </c>
      <c r="L2769" s="264">
        <f t="shared" ca="1" si="2809"/>
        <v>0.55389607276485142</v>
      </c>
      <c r="M2769" s="264">
        <f t="shared" ca="1" si="2809"/>
        <v>2.8503867018657925E-2</v>
      </c>
      <c r="N2769" s="287">
        <f t="shared" ca="1" si="2592"/>
        <v>1614346.9651484205</v>
      </c>
      <c r="O2769" s="288">
        <f ca="1">(N2769-Assumptions!$C$22)/Assumptions!$C$25</f>
        <v>119.48417650361347</v>
      </c>
      <c r="P2769" s="11"/>
      <c r="Q2769" s="11"/>
      <c r="R2769" s="11"/>
      <c r="S2769" s="11"/>
      <c r="T2769" s="11"/>
    </row>
    <row r="2770" spans="1:20" ht="15.75" customHeight="1" x14ac:dyDescent="0.2">
      <c r="A2770" s="289"/>
      <c r="B2770" s="270"/>
      <c r="C2770" s="270"/>
      <c r="D2770" s="270"/>
      <c r="E2770" s="270"/>
      <c r="F2770" s="270"/>
      <c r="G2770" s="270"/>
      <c r="H2770" s="270"/>
      <c r="I2770" s="290">
        <f t="shared" ca="1" si="2589"/>
        <v>9.3630028984631214E-2</v>
      </c>
      <c r="J2770" s="290">
        <f t="shared" ca="1" si="2590"/>
        <v>2.8990068153429756E-2</v>
      </c>
      <c r="K2770" s="270">
        <f t="shared" ref="K2770:M2770" ca="1" si="2810">RAND()</f>
        <v>0.19999509118363112</v>
      </c>
      <c r="L2770" s="270">
        <f t="shared" ca="1" si="2810"/>
        <v>0.93452686175196165</v>
      </c>
      <c r="M2770" s="270">
        <f t="shared" ca="1" si="2810"/>
        <v>0.67248348354124354</v>
      </c>
      <c r="N2770" s="291">
        <f t="shared" ca="1" si="2592"/>
        <v>1077847.4439081126</v>
      </c>
      <c r="O2770" s="292">
        <f ca="1">(N2770-Assumptions!$C$22)/Assumptions!$C$25</f>
        <v>79.446898799112873</v>
      </c>
      <c r="P2770" s="11"/>
      <c r="Q2770" s="11"/>
      <c r="R2770" s="11"/>
      <c r="S2770" s="11"/>
      <c r="T2770" s="11"/>
    </row>
    <row r="2771" spans="1:20" ht="15.75" customHeight="1" x14ac:dyDescent="0.2">
      <c r="A2771" s="317"/>
      <c r="B2771" s="264"/>
      <c r="C2771" s="264"/>
      <c r="D2771" s="264"/>
      <c r="E2771" s="264"/>
      <c r="F2771" s="264"/>
      <c r="G2771" s="264"/>
      <c r="H2771" s="264"/>
      <c r="I2771" s="286">
        <f t="shared" ca="1" si="2589"/>
        <v>7.5826572953340235E-2</v>
      </c>
      <c r="J2771" s="286">
        <f t="shared" ca="1" si="2590"/>
        <v>2.4354446022305989E-2</v>
      </c>
      <c r="K2771" s="264">
        <f t="shared" ref="K2771:M2771" ca="1" si="2811">RAND()</f>
        <v>2.1764333143226122E-2</v>
      </c>
      <c r="L2771" s="264">
        <f t="shared" ca="1" si="2811"/>
        <v>9.5681765354334369E-2</v>
      </c>
      <c r="M2771" s="264">
        <f t="shared" ca="1" si="2811"/>
        <v>2.3318699968983614E-2</v>
      </c>
      <c r="N2771" s="287">
        <f t="shared" ca="1" si="2592"/>
        <v>317090.35526586138</v>
      </c>
      <c r="O2771" s="288">
        <f ca="1">(N2771-Assumptions!$C$22)/Assumptions!$C$25</f>
        <v>22.673981736258312</v>
      </c>
      <c r="P2771" s="11"/>
      <c r="Q2771" s="11"/>
      <c r="R2771" s="11"/>
      <c r="S2771" s="11"/>
      <c r="T2771" s="11"/>
    </row>
    <row r="2772" spans="1:20" ht="15.75" customHeight="1" x14ac:dyDescent="0.2">
      <c r="A2772" s="289"/>
      <c r="B2772" s="270"/>
      <c r="C2772" s="270"/>
      <c r="D2772" s="270"/>
      <c r="E2772" s="270"/>
      <c r="F2772" s="270"/>
      <c r="G2772" s="270"/>
      <c r="H2772" s="270"/>
      <c r="I2772" s="290">
        <f t="shared" ca="1" si="2589"/>
        <v>9.2701738505893111E-2</v>
      </c>
      <c r="J2772" s="290">
        <f t="shared" ca="1" si="2590"/>
        <v>3.4886908715249874E-2</v>
      </c>
      <c r="K2772" s="270">
        <f t="shared" ref="K2772:M2772" ca="1" si="2812">RAND()</f>
        <v>0.20132079299296435</v>
      </c>
      <c r="L2772" s="270">
        <f t="shared" ca="1" si="2812"/>
        <v>0.57316233626007462</v>
      </c>
      <c r="M2772" s="270">
        <f t="shared" ca="1" si="2812"/>
        <v>0.96915565124738823</v>
      </c>
      <c r="N2772" s="291">
        <f t="shared" ca="1" si="2592"/>
        <v>1995298.0816312078</v>
      </c>
      <c r="O2772" s="292">
        <f ca="1">(N2772-Assumptions!$C$22)/Assumptions!$C$25</f>
        <v>147.91336430083641</v>
      </c>
      <c r="P2772" s="11"/>
      <c r="Q2772" s="11"/>
      <c r="R2772" s="11"/>
      <c r="S2772" s="11"/>
      <c r="T2772" s="11"/>
    </row>
    <row r="2773" spans="1:20" ht="15.75" customHeight="1" x14ac:dyDescent="0.2">
      <c r="A2773" s="317"/>
      <c r="B2773" s="264"/>
      <c r="C2773" s="264"/>
      <c r="D2773" s="264"/>
      <c r="E2773" s="264"/>
      <c r="F2773" s="264"/>
      <c r="G2773" s="264"/>
      <c r="H2773" s="264"/>
      <c r="I2773" s="286">
        <f t="shared" ca="1" si="2589"/>
        <v>9.7801345559506453E-2</v>
      </c>
      <c r="J2773" s="286">
        <f t="shared" ca="1" si="2590"/>
        <v>4.5229497829632821E-2</v>
      </c>
      <c r="K2773" s="264">
        <f t="shared" ref="K2773:M2773" ca="1" si="2813">RAND()</f>
        <v>0.37102647131012101</v>
      </c>
      <c r="L2773" s="264">
        <f t="shared" ca="1" si="2813"/>
        <v>5.7380052405971771E-2</v>
      </c>
      <c r="M2773" s="264">
        <f t="shared" ca="1" si="2813"/>
        <v>0.55908628635641167</v>
      </c>
      <c r="N2773" s="287">
        <f t="shared" ca="1" si="2592"/>
        <v>1694707.730968745</v>
      </c>
      <c r="O2773" s="288">
        <f ca="1">(N2773-Assumptions!$C$22)/Assumptions!$C$25</f>
        <v>125.48124857975709</v>
      </c>
      <c r="P2773" s="11"/>
      <c r="Q2773" s="11"/>
      <c r="R2773" s="11"/>
      <c r="S2773" s="11"/>
      <c r="T2773" s="11"/>
    </row>
    <row r="2774" spans="1:20" ht="15.75" customHeight="1" x14ac:dyDescent="0.2">
      <c r="A2774" s="289"/>
      <c r="B2774" s="270"/>
      <c r="C2774" s="270"/>
      <c r="D2774" s="270"/>
      <c r="E2774" s="270"/>
      <c r="F2774" s="270"/>
      <c r="G2774" s="270"/>
      <c r="H2774" s="270"/>
      <c r="I2774" s="290">
        <f t="shared" ca="1" si="2589"/>
        <v>9.1543498107301807E-2</v>
      </c>
      <c r="J2774" s="290">
        <f t="shared" ca="1" si="2590"/>
        <v>5.5E-2</v>
      </c>
      <c r="K2774" s="270">
        <f t="shared" ref="K2774:M2774" ca="1" si="2814">RAND()</f>
        <v>0.99344958615143664</v>
      </c>
      <c r="L2774" s="270">
        <f t="shared" ca="1" si="2814"/>
        <v>0.11598861844084341</v>
      </c>
      <c r="M2774" s="270">
        <f t="shared" ca="1" si="2814"/>
        <v>0.31583592239758851</v>
      </c>
      <c r="N2774" s="291">
        <f t="shared" ca="1" si="2592"/>
        <v>5289445.6352179004</v>
      </c>
      <c r="O2774" s="292">
        <f ca="1">(N2774-Assumptions!$C$22)/Assumptions!$C$25</f>
        <v>393.74527128491792</v>
      </c>
      <c r="P2774" s="11"/>
      <c r="Q2774" s="11"/>
      <c r="R2774" s="11"/>
      <c r="S2774" s="11"/>
      <c r="T2774" s="11"/>
    </row>
    <row r="2775" spans="1:20" ht="15.75" customHeight="1" x14ac:dyDescent="0.2">
      <c r="A2775" s="317"/>
      <c r="B2775" s="264"/>
      <c r="C2775" s="264"/>
      <c r="D2775" s="264"/>
      <c r="E2775" s="264"/>
      <c r="F2775" s="264"/>
      <c r="G2775" s="264"/>
      <c r="H2775" s="264"/>
      <c r="I2775" s="286">
        <f t="shared" ca="1" si="2589"/>
        <v>7.1442119153317205E-2</v>
      </c>
      <c r="J2775" s="286">
        <f t="shared" ca="1" si="2590"/>
        <v>3.9584793725533432E-2</v>
      </c>
      <c r="K2775" s="264">
        <f t="shared" ref="K2775:M2775" ca="1" si="2815">RAND()</f>
        <v>0.38806365684852906</v>
      </c>
      <c r="L2775" s="264">
        <f t="shared" ca="1" si="2815"/>
        <v>5.9008275434326962E-2</v>
      </c>
      <c r="M2775" s="264">
        <f t="shared" ca="1" si="2815"/>
        <v>0.28452274661195687</v>
      </c>
      <c r="N2775" s="287">
        <f t="shared" ca="1" si="2592"/>
        <v>2796654.0060336301</v>
      </c>
      <c r="O2775" s="288">
        <f ca="1">(N2775-Assumptions!$C$22)/Assumptions!$C$25</f>
        <v>207.71604522639029</v>
      </c>
      <c r="P2775" s="11"/>
      <c r="Q2775" s="11"/>
      <c r="R2775" s="11"/>
      <c r="S2775" s="11"/>
      <c r="T2775" s="11"/>
    </row>
    <row r="2776" spans="1:20" ht="15.75" customHeight="1" x14ac:dyDescent="0.2">
      <c r="A2776" s="289"/>
      <c r="B2776" s="270"/>
      <c r="C2776" s="270"/>
      <c r="D2776" s="270"/>
      <c r="E2776" s="270"/>
      <c r="F2776" s="270"/>
      <c r="G2776" s="270"/>
      <c r="H2776" s="270"/>
      <c r="I2776" s="290">
        <f t="shared" ca="1" si="2589"/>
        <v>7.1476677709033237E-2</v>
      </c>
      <c r="J2776" s="290">
        <f t="shared" ca="1" si="2590"/>
        <v>5.0786303433910933E-2</v>
      </c>
      <c r="K2776" s="270">
        <f t="shared" ref="K2776:M2776" ca="1" si="2816">RAND()</f>
        <v>0.81872696229602626</v>
      </c>
      <c r="L2776" s="270">
        <f t="shared" ca="1" si="2816"/>
        <v>0.62038381231241035</v>
      </c>
      <c r="M2776" s="270">
        <f t="shared" ca="1" si="2816"/>
        <v>0.22424431401831324</v>
      </c>
      <c r="N2776" s="291">
        <f t="shared" ca="1" si="2592"/>
        <v>8632863.9702956583</v>
      </c>
      <c r="O2776" s="292">
        <f ca="1">(N2776-Assumptions!$C$22)/Assumptions!$C$25</f>
        <v>643.25410226087001</v>
      </c>
      <c r="P2776" s="11"/>
      <c r="Q2776" s="11"/>
      <c r="R2776" s="11"/>
      <c r="S2776" s="11"/>
      <c r="T2776" s="11"/>
    </row>
    <row r="2777" spans="1:20" ht="15.75" customHeight="1" x14ac:dyDescent="0.2">
      <c r="A2777" s="317"/>
      <c r="B2777" s="264"/>
      <c r="C2777" s="264"/>
      <c r="D2777" s="264"/>
      <c r="E2777" s="264"/>
      <c r="F2777" s="264"/>
      <c r="G2777" s="264"/>
      <c r="H2777" s="264"/>
      <c r="I2777" s="286">
        <f t="shared" ca="1" si="2589"/>
        <v>8.750904756521298E-2</v>
      </c>
      <c r="J2777" s="286">
        <f t="shared" ca="1" si="2590"/>
        <v>3.4570768595591543E-2</v>
      </c>
      <c r="K2777" s="264">
        <f t="shared" ref="K2777:M2777" ca="1" si="2817">RAND()</f>
        <v>0.89801199653514396</v>
      </c>
      <c r="L2777" s="264">
        <f t="shared" ca="1" si="2817"/>
        <v>0.24957455467330791</v>
      </c>
      <c r="M2777" s="264">
        <f t="shared" ca="1" si="2817"/>
        <v>0.53606896424910999</v>
      </c>
      <c r="N2777" s="287">
        <f t="shared" ca="1" si="2592"/>
        <v>3651324.7185497503</v>
      </c>
      <c r="O2777" s="288">
        <f ca="1">(N2777-Assumptions!$C$22)/Assumptions!$C$25</f>
        <v>271.49744168281717</v>
      </c>
      <c r="P2777" s="11"/>
      <c r="Q2777" s="11"/>
      <c r="R2777" s="11"/>
      <c r="S2777" s="11"/>
      <c r="T2777" s="11"/>
    </row>
    <row r="2778" spans="1:20" ht="15.75" customHeight="1" x14ac:dyDescent="0.2">
      <c r="A2778" s="289"/>
      <c r="B2778" s="270"/>
      <c r="C2778" s="270"/>
      <c r="D2778" s="270"/>
      <c r="E2778" s="270"/>
      <c r="F2778" s="270"/>
      <c r="G2778" s="270"/>
      <c r="H2778" s="270"/>
      <c r="I2778" s="290">
        <f t="shared" ca="1" si="2589"/>
        <v>7.9453968687628426E-2</v>
      </c>
      <c r="J2778" s="290">
        <f t="shared" ca="1" si="2590"/>
        <v>5.5E-2</v>
      </c>
      <c r="K2778" s="270">
        <f t="shared" ref="K2778:M2778" ca="1" si="2818">RAND()</f>
        <v>0.7500196541345473</v>
      </c>
      <c r="L2778" s="270">
        <f t="shared" ca="1" si="2818"/>
        <v>0.45956202225388276</v>
      </c>
      <c r="M2778" s="270">
        <f t="shared" ca="1" si="2818"/>
        <v>0.97444275268933844</v>
      </c>
      <c r="N2778" s="291">
        <f t="shared" ca="1" si="2592"/>
        <v>4614312.7588442098</v>
      </c>
      <c r="O2778" s="292">
        <f ca="1">(N2778-Assumptions!$C$22)/Assumptions!$C$25</f>
        <v>343.36222080926939</v>
      </c>
      <c r="P2778" s="11"/>
      <c r="Q2778" s="11"/>
      <c r="R2778" s="11"/>
      <c r="S2778" s="11"/>
      <c r="T2778" s="11"/>
    </row>
    <row r="2779" spans="1:20" ht="15.75" customHeight="1" x14ac:dyDescent="0.2">
      <c r="A2779" s="317"/>
      <c r="B2779" s="264"/>
      <c r="C2779" s="264"/>
      <c r="D2779" s="264"/>
      <c r="E2779" s="264"/>
      <c r="F2779" s="264"/>
      <c r="G2779" s="264"/>
      <c r="H2779" s="264"/>
      <c r="I2779" s="286">
        <f t="shared" ca="1" si="2589"/>
        <v>0.10744028428813859</v>
      </c>
      <c r="J2779" s="286">
        <f t="shared" ca="1" si="2590"/>
        <v>3.9792080334912258E-2</v>
      </c>
      <c r="K2779" s="264">
        <f t="shared" ref="K2779:M2779" ca="1" si="2819">RAND()</f>
        <v>0.14903309202595061</v>
      </c>
      <c r="L2779" s="264">
        <f t="shared" ca="1" si="2819"/>
        <v>0.38249081927165873</v>
      </c>
      <c r="M2779" s="264">
        <f t="shared" ca="1" si="2819"/>
        <v>0.45702684065373333</v>
      </c>
      <c r="N2779" s="287">
        <f t="shared" ca="1" si="2592"/>
        <v>574266.0624048789</v>
      </c>
      <c r="O2779" s="288">
        <f ca="1">(N2779-Assumptions!$C$22)/Assumptions!$C$25</f>
        <v>41.866198686931263</v>
      </c>
      <c r="P2779" s="11"/>
      <c r="Q2779" s="11"/>
      <c r="R2779" s="11"/>
      <c r="S2779" s="11"/>
      <c r="T2779" s="11"/>
    </row>
    <row r="2780" spans="1:20" ht="15.75" customHeight="1" x14ac:dyDescent="0.2">
      <c r="A2780" s="289"/>
      <c r="B2780" s="270"/>
      <c r="C2780" s="270"/>
      <c r="D2780" s="270"/>
      <c r="E2780" s="270"/>
      <c r="F2780" s="270"/>
      <c r="G2780" s="270"/>
      <c r="H2780" s="270"/>
      <c r="I2780" s="290">
        <f t="shared" ca="1" si="2589"/>
        <v>0.10034546735268068</v>
      </c>
      <c r="J2780" s="290">
        <f t="shared" ca="1" si="2590"/>
        <v>3.2048128625363534E-2</v>
      </c>
      <c r="K2780" s="270">
        <f t="shared" ref="K2780:M2780" ca="1" si="2820">RAND()</f>
        <v>0.48094145476629413</v>
      </c>
      <c r="L2780" s="270">
        <f t="shared" ca="1" si="2820"/>
        <v>0.14116762043729614</v>
      </c>
      <c r="M2780" s="270">
        <f t="shared" ca="1" si="2820"/>
        <v>0.40505263430991423</v>
      </c>
      <c r="N2780" s="291">
        <f t="shared" ca="1" si="2592"/>
        <v>1304500.5623841868</v>
      </c>
      <c r="O2780" s="292">
        <f ca="1">(N2780-Assumptions!$C$22)/Assumptions!$C$25</f>
        <v>96.361310625685576</v>
      </c>
      <c r="P2780" s="11"/>
      <c r="Q2780" s="11"/>
      <c r="R2780" s="11"/>
      <c r="S2780" s="11"/>
      <c r="T2780" s="11"/>
    </row>
    <row r="2781" spans="1:20" ht="15.75" customHeight="1" x14ac:dyDescent="0.2">
      <c r="A2781" s="317"/>
      <c r="B2781" s="264"/>
      <c r="C2781" s="264"/>
      <c r="D2781" s="264"/>
      <c r="E2781" s="264"/>
      <c r="F2781" s="264"/>
      <c r="G2781" s="264"/>
      <c r="H2781" s="264"/>
      <c r="I2781" s="286">
        <f t="shared" ca="1" si="2589"/>
        <v>0.1160258703743783</v>
      </c>
      <c r="J2781" s="286">
        <f t="shared" ca="1" si="2590"/>
        <v>5.5E-2</v>
      </c>
      <c r="K2781" s="264">
        <f t="shared" ref="K2781:M2781" ca="1" si="2821">RAND()</f>
        <v>0.15546838067209523</v>
      </c>
      <c r="L2781" s="264">
        <f t="shared" ca="1" si="2821"/>
        <v>0.28750856590018314</v>
      </c>
      <c r="M2781" s="264">
        <f t="shared" ca="1" si="2821"/>
        <v>0.33692802812139999</v>
      </c>
      <c r="N2781" s="287">
        <f t="shared" ca="1" si="2592"/>
        <v>267449.114854471</v>
      </c>
      <c r="O2781" s="288">
        <f ca="1">(N2781-Assumptions!$C$22)/Assumptions!$C$25</f>
        <v>18.969411556303807</v>
      </c>
      <c r="P2781" s="11"/>
      <c r="Q2781" s="11"/>
      <c r="R2781" s="11"/>
      <c r="S2781" s="11"/>
      <c r="T2781" s="11"/>
    </row>
    <row r="2782" spans="1:20" ht="15.75" customHeight="1" x14ac:dyDescent="0.2">
      <c r="A2782" s="289"/>
      <c r="B2782" s="270"/>
      <c r="C2782" s="270"/>
      <c r="D2782" s="270"/>
      <c r="E2782" s="270"/>
      <c r="F2782" s="270"/>
      <c r="G2782" s="270"/>
      <c r="H2782" s="270"/>
      <c r="I2782" s="290">
        <f t="shared" ca="1" si="2589"/>
        <v>0.10009711397888119</v>
      </c>
      <c r="J2782" s="290">
        <f t="shared" ca="1" si="2590"/>
        <v>4.1820291059967034E-2</v>
      </c>
      <c r="K2782" s="270">
        <f t="shared" ref="K2782:M2782" ca="1" si="2822">RAND()</f>
        <v>0.32740603052420281</v>
      </c>
      <c r="L2782" s="270">
        <f t="shared" ca="1" si="2822"/>
        <v>0.51495409766444089</v>
      </c>
      <c r="M2782" s="270">
        <f t="shared" ca="1" si="2822"/>
        <v>0.16637865068810453</v>
      </c>
      <c r="N2782" s="291">
        <f t="shared" ca="1" si="2592"/>
        <v>1915352.6888822818</v>
      </c>
      <c r="O2782" s="292">
        <f ca="1">(N2782-Assumptions!$C$22)/Assumptions!$C$25</f>
        <v>141.94729021509565</v>
      </c>
      <c r="P2782" s="11"/>
      <c r="Q2782" s="11"/>
      <c r="R2782" s="11"/>
      <c r="S2782" s="11"/>
      <c r="T2782" s="11"/>
    </row>
    <row r="2783" spans="1:20" ht="15.75" customHeight="1" x14ac:dyDescent="0.2">
      <c r="A2783" s="317"/>
      <c r="B2783" s="264"/>
      <c r="C2783" s="264"/>
      <c r="D2783" s="264"/>
      <c r="E2783" s="264"/>
      <c r="F2783" s="264"/>
      <c r="G2783" s="264"/>
      <c r="H2783" s="264"/>
      <c r="I2783" s="286">
        <f t="shared" ca="1" si="2589"/>
        <v>8.9245813989660597E-2</v>
      </c>
      <c r="J2783" s="286">
        <f t="shared" ca="1" si="2590"/>
        <v>4.8571643337261168E-2</v>
      </c>
      <c r="K2783" s="264">
        <f t="shared" ref="K2783:M2783" ca="1" si="2823">RAND()</f>
        <v>0.39672785128901267</v>
      </c>
      <c r="L2783" s="264">
        <f t="shared" ca="1" si="2823"/>
        <v>0.463354232796508</v>
      </c>
      <c r="M2783" s="264">
        <f t="shared" ca="1" si="2823"/>
        <v>0.9664382983311699</v>
      </c>
      <c r="N2783" s="287">
        <f t="shared" ca="1" si="2592"/>
        <v>2836144.3422399601</v>
      </c>
      <c r="O2783" s="288">
        <f ca="1">(N2783-Assumptions!$C$22)/Assumptions!$C$25</f>
        <v>210.66308524178805</v>
      </c>
      <c r="P2783" s="11"/>
      <c r="Q2783" s="11"/>
      <c r="R2783" s="11"/>
      <c r="S2783" s="11"/>
      <c r="T2783" s="11"/>
    </row>
    <row r="2784" spans="1:20" ht="15.75" customHeight="1" x14ac:dyDescent="0.2">
      <c r="A2784" s="289"/>
      <c r="B2784" s="270"/>
      <c r="C2784" s="270"/>
      <c r="D2784" s="270"/>
      <c r="E2784" s="270"/>
      <c r="F2784" s="270"/>
      <c r="G2784" s="270"/>
      <c r="H2784" s="270"/>
      <c r="I2784" s="290">
        <f t="shared" ca="1" si="2589"/>
        <v>0.10150725686535525</v>
      </c>
      <c r="J2784" s="290">
        <f t="shared" ca="1" si="2590"/>
        <v>4.5319817160992822E-2</v>
      </c>
      <c r="K2784" s="270">
        <f t="shared" ref="K2784:M2784" ca="1" si="2824">RAND()</f>
        <v>0.29381186539820026</v>
      </c>
      <c r="L2784" s="270">
        <f t="shared" ca="1" si="2824"/>
        <v>0.19573365431518885</v>
      </c>
      <c r="M2784" s="270">
        <f t="shared" ca="1" si="2824"/>
        <v>0.9004643838013856</v>
      </c>
      <c r="N2784" s="291">
        <f t="shared" ca="1" si="2592"/>
        <v>1652167.5798259857</v>
      </c>
      <c r="O2784" s="292">
        <f ca="1">(N2784-Assumptions!$C$22)/Assumptions!$C$25</f>
        <v>122.30661043477505</v>
      </c>
      <c r="P2784" s="11"/>
      <c r="Q2784" s="11"/>
      <c r="R2784" s="11"/>
      <c r="S2784" s="11"/>
      <c r="T2784" s="11"/>
    </row>
    <row r="2785" spans="1:20" ht="15.75" customHeight="1" x14ac:dyDescent="0.2">
      <c r="A2785" s="317"/>
      <c r="B2785" s="264"/>
      <c r="C2785" s="264"/>
      <c r="D2785" s="264"/>
      <c r="E2785" s="264"/>
      <c r="F2785" s="264"/>
      <c r="G2785" s="264"/>
      <c r="H2785" s="264"/>
      <c r="I2785" s="286">
        <f t="shared" ca="1" si="2589"/>
        <v>8.7214391513196293E-2</v>
      </c>
      <c r="J2785" s="286">
        <f t="shared" ca="1" si="2590"/>
        <v>2.727382882942022E-2</v>
      </c>
      <c r="K2785" s="264">
        <f t="shared" ref="K2785:M2785" ca="1" si="2825">RAND()</f>
        <v>0.46403970861647448</v>
      </c>
      <c r="L2785" s="264">
        <f t="shared" ca="1" si="2825"/>
        <v>9.4208746984736358E-2</v>
      </c>
      <c r="M2785" s="264">
        <f t="shared" ca="1" si="2825"/>
        <v>0.8203079762337101</v>
      </c>
      <c r="N2785" s="287">
        <f t="shared" ca="1" si="2592"/>
        <v>1506722.4181761595</v>
      </c>
      <c r="O2785" s="288">
        <f ca="1">(N2785-Assumptions!$C$22)/Assumptions!$C$25</f>
        <v>111.45249389374325</v>
      </c>
      <c r="P2785" s="11"/>
      <c r="Q2785" s="11"/>
      <c r="R2785" s="11"/>
      <c r="S2785" s="11"/>
      <c r="T2785" s="11"/>
    </row>
    <row r="2786" spans="1:20" ht="15.75" customHeight="1" x14ac:dyDescent="0.2">
      <c r="A2786" s="289"/>
      <c r="B2786" s="270"/>
      <c r="C2786" s="270"/>
      <c r="D2786" s="270"/>
      <c r="E2786" s="270"/>
      <c r="F2786" s="270"/>
      <c r="G2786" s="270"/>
      <c r="H2786" s="270"/>
      <c r="I2786" s="290">
        <f t="shared" ca="1" si="2589"/>
        <v>6.3817279458456652E-2</v>
      </c>
      <c r="J2786" s="290">
        <f t="shared" ca="1" si="2590"/>
        <v>3.7215630209554047E-2</v>
      </c>
      <c r="K2786" s="270">
        <f t="shared" ref="K2786:M2786" ca="1" si="2826">RAND()</f>
        <v>0.27318374122255795</v>
      </c>
      <c r="L2786" s="270">
        <f t="shared" ca="1" si="2826"/>
        <v>0.59308384869404629</v>
      </c>
      <c r="M2786" s="270">
        <f t="shared" ca="1" si="2826"/>
        <v>0.40498847932216075</v>
      </c>
      <c r="N2786" s="291">
        <f t="shared" ca="1" si="2592"/>
        <v>4196005.6097598337</v>
      </c>
      <c r="O2786" s="292">
        <f ca="1">(N2786-Assumptions!$C$22)/Assumptions!$C$25</f>
        <v>312.14526938506219</v>
      </c>
      <c r="P2786" s="11"/>
      <c r="Q2786" s="11"/>
      <c r="R2786" s="11"/>
      <c r="S2786" s="11"/>
      <c r="T2786" s="11"/>
    </row>
    <row r="2787" spans="1:20" ht="15.75" customHeight="1" x14ac:dyDescent="0.2">
      <c r="A2787" s="317"/>
      <c r="B2787" s="264"/>
      <c r="C2787" s="264"/>
      <c r="D2787" s="264"/>
      <c r="E2787" s="264"/>
      <c r="F2787" s="264"/>
      <c r="G2787" s="264"/>
      <c r="H2787" s="264"/>
      <c r="I2787" s="286">
        <f t="shared" ca="1" si="2589"/>
        <v>8.0556109664034453E-2</v>
      </c>
      <c r="J2787" s="286">
        <f t="shared" ca="1" si="2590"/>
        <v>5.5E-2</v>
      </c>
      <c r="K2787" s="264">
        <f t="shared" ref="K2787:M2787" ca="1" si="2827">RAND()</f>
        <v>0.21910532850992948</v>
      </c>
      <c r="L2787" s="264">
        <f t="shared" ca="1" si="2827"/>
        <v>0.84329499359695403</v>
      </c>
      <c r="M2787" s="264">
        <f t="shared" ca="1" si="2827"/>
        <v>0.41465834840710569</v>
      </c>
      <c r="N2787" s="287">
        <f t="shared" ca="1" si="2592"/>
        <v>5526065.8763194345</v>
      </c>
      <c r="O2787" s="288">
        <f ca="1">(N2787-Assumptions!$C$22)/Assumptions!$C$25</f>
        <v>411.40349823279359</v>
      </c>
      <c r="P2787" s="11"/>
      <c r="Q2787" s="11"/>
      <c r="R2787" s="11"/>
      <c r="S2787" s="11"/>
      <c r="T2787" s="11"/>
    </row>
    <row r="2788" spans="1:20" ht="15.75" customHeight="1" x14ac:dyDescent="0.2">
      <c r="A2788" s="289"/>
      <c r="B2788" s="270"/>
      <c r="C2788" s="270"/>
      <c r="D2788" s="270"/>
      <c r="E2788" s="270"/>
      <c r="F2788" s="270"/>
      <c r="G2788" s="270"/>
      <c r="H2788" s="270"/>
      <c r="I2788" s="290">
        <f t="shared" ca="1" si="2589"/>
        <v>0.11804425663766271</v>
      </c>
      <c r="J2788" s="290">
        <f t="shared" ca="1" si="2590"/>
        <v>0.02</v>
      </c>
      <c r="K2788" s="270">
        <f t="shared" ref="K2788:M2788" ca="1" si="2828">RAND()</f>
        <v>0.49005969644059444</v>
      </c>
      <c r="L2788" s="270">
        <f t="shared" ca="1" si="2828"/>
        <v>0.73999060641521452</v>
      </c>
      <c r="M2788" s="270">
        <f t="shared" ca="1" si="2828"/>
        <v>0.11475191431144949</v>
      </c>
      <c r="N2788" s="291">
        <f t="shared" ca="1" si="2592"/>
        <v>1138472.2910365853</v>
      </c>
      <c r="O2788" s="292">
        <f ca="1">(N2788-Assumptions!$C$22)/Assumptions!$C$25</f>
        <v>83.971141122133233</v>
      </c>
      <c r="P2788" s="11"/>
      <c r="Q2788" s="11"/>
      <c r="R2788" s="11"/>
      <c r="S2788" s="11"/>
      <c r="T2788" s="11"/>
    </row>
    <row r="2789" spans="1:20" ht="15.75" customHeight="1" x14ac:dyDescent="0.2">
      <c r="A2789" s="317"/>
      <c r="B2789" s="264"/>
      <c r="C2789" s="264"/>
      <c r="D2789" s="264"/>
      <c r="E2789" s="264"/>
      <c r="F2789" s="264"/>
      <c r="G2789" s="264"/>
      <c r="H2789" s="264"/>
      <c r="I2789" s="286">
        <f t="shared" ca="1" si="2589"/>
        <v>8.790499752487603E-2</v>
      </c>
      <c r="J2789" s="286">
        <f t="shared" ca="1" si="2590"/>
        <v>3.5483688513107646E-2</v>
      </c>
      <c r="K2789" s="264">
        <f t="shared" ref="K2789:M2789" ca="1" si="2829">RAND()</f>
        <v>0.68311718806733679</v>
      </c>
      <c r="L2789" s="264">
        <f t="shared" ca="1" si="2829"/>
        <v>0.38302558696595956</v>
      </c>
      <c r="M2789" s="264">
        <f t="shared" ca="1" si="2829"/>
        <v>0.47998386048345132</v>
      </c>
      <c r="N2789" s="287">
        <f t="shared" ca="1" si="2592"/>
        <v>2129299.545957549</v>
      </c>
      <c r="O2789" s="288">
        <f ca="1">(N2789-Assumptions!$C$22)/Assumptions!$C$25</f>
        <v>157.91347357892155</v>
      </c>
      <c r="P2789" s="11"/>
      <c r="Q2789" s="11"/>
      <c r="R2789" s="11"/>
      <c r="S2789" s="11"/>
      <c r="T2789" s="11"/>
    </row>
    <row r="2790" spans="1:20" ht="15.75" customHeight="1" x14ac:dyDescent="0.2">
      <c r="A2790" s="289"/>
      <c r="B2790" s="270"/>
      <c r="C2790" s="270"/>
      <c r="D2790" s="270"/>
      <c r="E2790" s="270"/>
      <c r="F2790" s="270"/>
      <c r="G2790" s="270"/>
      <c r="H2790" s="270"/>
      <c r="I2790" s="290">
        <f t="shared" ca="1" si="2589"/>
        <v>7.8719716627016934E-2</v>
      </c>
      <c r="J2790" s="290">
        <f t="shared" ca="1" si="2590"/>
        <v>4.8468480767039281E-2</v>
      </c>
      <c r="K2790" s="270">
        <f t="shared" ref="K2790:M2790" ca="1" si="2830">RAND()</f>
        <v>0.91167341464114682</v>
      </c>
      <c r="L2790" s="270">
        <f t="shared" ca="1" si="2830"/>
        <v>0.24228775268730673</v>
      </c>
      <c r="M2790" s="270">
        <f t="shared" ca="1" si="2830"/>
        <v>0.75565362971068328</v>
      </c>
      <c r="N2790" s="291">
        <f t="shared" ca="1" si="2592"/>
        <v>6429975.9597991882</v>
      </c>
      <c r="O2790" s="292">
        <f ca="1">(N2790-Assumptions!$C$22)/Assumptions!$C$25</f>
        <v>478.8594746118797</v>
      </c>
      <c r="P2790" s="11"/>
      <c r="Q2790" s="11"/>
      <c r="R2790" s="11"/>
      <c r="S2790" s="11"/>
      <c r="T2790" s="11"/>
    </row>
    <row r="2791" spans="1:20" ht="15.75" customHeight="1" x14ac:dyDescent="0.2">
      <c r="A2791" s="317"/>
      <c r="B2791" s="264"/>
      <c r="C2791" s="264"/>
      <c r="D2791" s="264"/>
      <c r="E2791" s="264"/>
      <c r="F2791" s="264"/>
      <c r="G2791" s="264"/>
      <c r="H2791" s="264"/>
      <c r="I2791" s="286">
        <f t="shared" ca="1" si="2589"/>
        <v>9.9339385715368322E-2</v>
      </c>
      <c r="J2791" s="286">
        <f t="shared" ca="1" si="2590"/>
        <v>5.5E-2</v>
      </c>
      <c r="K2791" s="264">
        <f t="shared" ref="K2791:M2791" ca="1" si="2831">RAND()</f>
        <v>0.20276406972011352</v>
      </c>
      <c r="L2791" s="264">
        <f t="shared" ca="1" si="2831"/>
        <v>7.554136056663463E-2</v>
      </c>
      <c r="M2791" s="264">
        <f t="shared" ca="1" si="2831"/>
        <v>0.81749459058257823</v>
      </c>
      <c r="N2791" s="287">
        <f t="shared" ca="1" si="2592"/>
        <v>2036875.0738564108</v>
      </c>
      <c r="O2791" s="288">
        <f ca="1">(N2791-Assumptions!$C$22)/Assumptions!$C$25</f>
        <v>151.01612491465752</v>
      </c>
      <c r="P2791" s="11"/>
      <c r="Q2791" s="11"/>
      <c r="R2791" s="11"/>
      <c r="S2791" s="11"/>
      <c r="T2791" s="11"/>
    </row>
    <row r="2792" spans="1:20" ht="15.75" customHeight="1" x14ac:dyDescent="0.2">
      <c r="A2792" s="289"/>
      <c r="B2792" s="270"/>
      <c r="C2792" s="270"/>
      <c r="D2792" s="270"/>
      <c r="E2792" s="270"/>
      <c r="F2792" s="270"/>
      <c r="G2792" s="270"/>
      <c r="H2792" s="270"/>
      <c r="I2792" s="290">
        <f t="shared" ca="1" si="2589"/>
        <v>0.11880435211199485</v>
      </c>
      <c r="J2792" s="290">
        <f t="shared" ca="1" si="2590"/>
        <v>4.762461191974196E-2</v>
      </c>
      <c r="K2792" s="270">
        <f t="shared" ref="K2792:M2792" ca="1" si="2832">RAND()</f>
        <v>0.73111481990748817</v>
      </c>
      <c r="L2792" s="270">
        <f t="shared" ca="1" si="2832"/>
        <v>0.92240085065503186</v>
      </c>
      <c r="M2792" s="270">
        <f t="shared" ca="1" si="2832"/>
        <v>0.31544668650770091</v>
      </c>
      <c r="N2792" s="291">
        <f t="shared" ca="1" si="2592"/>
        <v>1984058.176729182</v>
      </c>
      <c r="O2792" s="292">
        <f ca="1">(N2792-Assumptions!$C$22)/Assumptions!$C$25</f>
        <v>147.07456542755091</v>
      </c>
      <c r="P2792" s="11"/>
      <c r="Q2792" s="11"/>
      <c r="R2792" s="11"/>
      <c r="S2792" s="11"/>
      <c r="T2792" s="11"/>
    </row>
    <row r="2793" spans="1:20" ht="15.75" customHeight="1" x14ac:dyDescent="0.2">
      <c r="A2793" s="317"/>
      <c r="B2793" s="264"/>
      <c r="C2793" s="264"/>
      <c r="D2793" s="264"/>
      <c r="E2793" s="264"/>
      <c r="F2793" s="264"/>
      <c r="G2793" s="264"/>
      <c r="H2793" s="264"/>
      <c r="I2793" s="286">
        <f t="shared" ca="1" si="2589"/>
        <v>9.40051609400928E-2</v>
      </c>
      <c r="J2793" s="286">
        <f t="shared" ca="1" si="2590"/>
        <v>5.0103477874105254E-2</v>
      </c>
      <c r="K2793" s="264">
        <f t="shared" ref="K2793:M2793" ca="1" si="2833">RAND()</f>
        <v>0.67203764796678556</v>
      </c>
      <c r="L2793" s="264">
        <f t="shared" ca="1" si="2833"/>
        <v>0.9092028892065257</v>
      </c>
      <c r="M2793" s="264">
        <f t="shared" ca="1" si="2833"/>
        <v>0.63619477800486335</v>
      </c>
      <c r="N2793" s="287">
        <f t="shared" ca="1" si="2592"/>
        <v>3244627.7311601783</v>
      </c>
      <c r="O2793" s="288">
        <f ca="1">(N2793-Assumptions!$C$22)/Assumptions!$C$25</f>
        <v>241.14692023583422</v>
      </c>
      <c r="P2793" s="11"/>
      <c r="Q2793" s="11"/>
      <c r="R2793" s="11"/>
      <c r="S2793" s="11"/>
      <c r="T2793" s="11"/>
    </row>
    <row r="2794" spans="1:20" ht="15.75" customHeight="1" x14ac:dyDescent="0.2">
      <c r="A2794" s="289"/>
      <c r="B2794" s="270"/>
      <c r="C2794" s="270"/>
      <c r="D2794" s="270"/>
      <c r="E2794" s="270"/>
      <c r="F2794" s="270"/>
      <c r="G2794" s="270"/>
      <c r="H2794" s="270"/>
      <c r="I2794" s="290">
        <f t="shared" ca="1" si="2589"/>
        <v>9.3266715129743938E-2</v>
      </c>
      <c r="J2794" s="290">
        <f t="shared" ca="1" si="2590"/>
        <v>4.3997004654956665E-2</v>
      </c>
      <c r="K2794" s="270">
        <f t="shared" ref="K2794:M2794" ca="1" si="2834">RAND()</f>
        <v>0.82069398179275999</v>
      </c>
      <c r="L2794" s="270">
        <f t="shared" ca="1" si="2834"/>
        <v>0.7451374644595925</v>
      </c>
      <c r="M2794" s="270">
        <f t="shared" ca="1" si="2834"/>
        <v>4.7559691521622649E-2</v>
      </c>
      <c r="N2794" s="291">
        <f t="shared" ca="1" si="2592"/>
        <v>4380411.3557321103</v>
      </c>
      <c r="O2794" s="292">
        <f ca="1">(N2794-Assumptions!$C$22)/Assumptions!$C$25</f>
        <v>325.90689221881422</v>
      </c>
      <c r="P2794" s="11"/>
      <c r="Q2794" s="11"/>
      <c r="R2794" s="11"/>
      <c r="S2794" s="11"/>
      <c r="T2794" s="11"/>
    </row>
    <row r="2795" spans="1:20" ht="15.75" customHeight="1" x14ac:dyDescent="0.2">
      <c r="A2795" s="317"/>
      <c r="B2795" s="264"/>
      <c r="C2795" s="264"/>
      <c r="D2795" s="264"/>
      <c r="E2795" s="264"/>
      <c r="F2795" s="264"/>
      <c r="G2795" s="264"/>
      <c r="H2795" s="264"/>
      <c r="I2795" s="286">
        <f t="shared" ca="1" si="2589"/>
        <v>8.1663524768069887E-2</v>
      </c>
      <c r="J2795" s="286">
        <f t="shared" ca="1" si="2590"/>
        <v>3.1763938678377443E-2</v>
      </c>
      <c r="K2795" s="264">
        <f t="shared" ref="K2795:M2795" ca="1" si="2835">RAND()</f>
        <v>0.53290622119700726</v>
      </c>
      <c r="L2795" s="264">
        <f t="shared" ca="1" si="2835"/>
        <v>0.45017240654484036</v>
      </c>
      <c r="M2795" s="264">
        <f t="shared" ca="1" si="2835"/>
        <v>0.63322140622204781</v>
      </c>
      <c r="N2795" s="287">
        <f t="shared" ca="1" si="2592"/>
        <v>2261352.2695166813</v>
      </c>
      <c r="O2795" s="288">
        <f ca="1">(N2795-Assumptions!$C$22)/Assumptions!$C$25</f>
        <v>167.76815444154337</v>
      </c>
      <c r="P2795" s="11"/>
      <c r="Q2795" s="11"/>
      <c r="R2795" s="11"/>
      <c r="S2795" s="11"/>
      <c r="T2795" s="11"/>
    </row>
    <row r="2796" spans="1:20" ht="15.75" customHeight="1" x14ac:dyDescent="0.2">
      <c r="A2796" s="289"/>
      <c r="B2796" s="270"/>
      <c r="C2796" s="270"/>
      <c r="D2796" s="270"/>
      <c r="E2796" s="270"/>
      <c r="F2796" s="270"/>
      <c r="G2796" s="270"/>
      <c r="H2796" s="270"/>
      <c r="I2796" s="290">
        <f t="shared" ca="1" si="2589"/>
        <v>9.094650206166173E-2</v>
      </c>
      <c r="J2796" s="290">
        <f t="shared" ca="1" si="2590"/>
        <v>3.1318507035713254E-2</v>
      </c>
      <c r="K2796" s="270">
        <f t="shared" ref="K2796:M2796" ca="1" si="2836">RAND()</f>
        <v>0.46446823341254906</v>
      </c>
      <c r="L2796" s="270">
        <f t="shared" ca="1" si="2836"/>
        <v>0.53456653483816197</v>
      </c>
      <c r="M2796" s="270">
        <f t="shared" ca="1" si="2836"/>
        <v>0.34030971090377116</v>
      </c>
      <c r="N2796" s="291">
        <f t="shared" ca="1" si="2592"/>
        <v>1871950.741068596</v>
      </c>
      <c r="O2796" s="292">
        <f ca="1">(N2796-Assumptions!$C$22)/Assumptions!$C$25</f>
        <v>138.70833888571613</v>
      </c>
      <c r="P2796" s="11"/>
      <c r="Q2796" s="11"/>
      <c r="R2796" s="11"/>
      <c r="S2796" s="11"/>
      <c r="T2796" s="11"/>
    </row>
    <row r="2797" spans="1:20" ht="15.75" customHeight="1" x14ac:dyDescent="0.2">
      <c r="A2797" s="317"/>
      <c r="B2797" s="264"/>
      <c r="C2797" s="264"/>
      <c r="D2797" s="264"/>
      <c r="E2797" s="264"/>
      <c r="F2797" s="264"/>
      <c r="G2797" s="264"/>
      <c r="H2797" s="264"/>
      <c r="I2797" s="286">
        <f t="shared" ca="1" si="2589"/>
        <v>0.1083036630162648</v>
      </c>
      <c r="J2797" s="286">
        <f t="shared" ca="1" si="2590"/>
        <v>4.0719122962603174E-2</v>
      </c>
      <c r="K2797" s="264">
        <f t="shared" ref="K2797:M2797" ca="1" si="2837">RAND()</f>
        <v>0.41229719943192711</v>
      </c>
      <c r="L2797" s="264">
        <f t="shared" ca="1" si="2837"/>
        <v>0.69892243432455958</v>
      </c>
      <c r="M2797" s="264">
        <f t="shared" ca="1" si="2837"/>
        <v>0.99380537269930946</v>
      </c>
      <c r="N2797" s="287">
        <f t="shared" ca="1" si="2592"/>
        <v>1706866.9680893293</v>
      </c>
      <c r="O2797" s="288">
        <f ca="1">(N2797-Assumptions!$C$22)/Assumptions!$C$25</f>
        <v>126.38865433502457</v>
      </c>
      <c r="P2797" s="11"/>
      <c r="Q2797" s="11"/>
      <c r="R2797" s="11"/>
      <c r="S2797" s="11"/>
      <c r="T2797" s="11"/>
    </row>
    <row r="2798" spans="1:20" ht="15.75" customHeight="1" x14ac:dyDescent="0.2">
      <c r="A2798" s="289"/>
      <c r="B2798" s="270"/>
      <c r="C2798" s="270"/>
      <c r="D2798" s="270"/>
      <c r="E2798" s="270"/>
      <c r="F2798" s="270"/>
      <c r="G2798" s="270"/>
      <c r="H2798" s="270"/>
      <c r="I2798" s="290">
        <f t="shared" ca="1" si="2589"/>
        <v>6.8279195224496173E-2</v>
      </c>
      <c r="J2798" s="290">
        <f t="shared" ca="1" si="2590"/>
        <v>5.4265212240820128E-2</v>
      </c>
      <c r="K2798" s="270">
        <f t="shared" ref="K2798:M2798" ca="1" si="2838">RAND()</f>
        <v>0.57331770909043656</v>
      </c>
      <c r="L2798" s="270">
        <f t="shared" ca="1" si="2838"/>
        <v>0.90857718179848634</v>
      </c>
      <c r="M2798" s="270">
        <f t="shared" ca="1" si="2838"/>
        <v>0.65932560839838361</v>
      </c>
      <c r="N2798" s="291">
        <f t="shared" ca="1" si="2592"/>
        <v>5697784.7328203348</v>
      </c>
      <c r="O2798" s="292">
        <f ca="1">(N2798-Assumptions!$C$22)/Assumptions!$C$25</f>
        <v>424.21833827017423</v>
      </c>
      <c r="P2798" s="11"/>
      <c r="Q2798" s="11"/>
      <c r="R2798" s="11"/>
      <c r="S2798" s="11"/>
      <c r="T2798" s="11"/>
    </row>
    <row r="2799" spans="1:20" ht="15.75" customHeight="1" x14ac:dyDescent="0.2">
      <c r="A2799" s="317"/>
      <c r="B2799" s="264"/>
      <c r="C2799" s="264"/>
      <c r="D2799" s="264"/>
      <c r="E2799" s="264"/>
      <c r="F2799" s="264"/>
      <c r="G2799" s="264"/>
      <c r="H2799" s="264"/>
      <c r="I2799" s="286">
        <f t="shared" ca="1" si="2589"/>
        <v>0.10499621442660442</v>
      </c>
      <c r="J2799" s="286">
        <f t="shared" ca="1" si="2590"/>
        <v>2.4723502192423329E-2</v>
      </c>
      <c r="K2799" s="264">
        <f t="shared" ref="K2799:M2799" ca="1" si="2839">RAND()</f>
        <v>0.6738514490793005</v>
      </c>
      <c r="L2799" s="264">
        <f t="shared" ca="1" si="2839"/>
        <v>0.62462722750999344</v>
      </c>
      <c r="M2799" s="264">
        <f t="shared" ca="1" si="2839"/>
        <v>0.657215086401717</v>
      </c>
      <c r="N2799" s="287">
        <f t="shared" ca="1" si="2592"/>
        <v>1405714.8327401376</v>
      </c>
      <c r="O2799" s="288">
        <f ca="1">(N2799-Assumptions!$C$22)/Assumptions!$C$25</f>
        <v>103.91461438359235</v>
      </c>
      <c r="P2799" s="11"/>
      <c r="Q2799" s="11"/>
      <c r="R2799" s="11"/>
      <c r="S2799" s="11"/>
      <c r="T2799" s="11"/>
    </row>
    <row r="2800" spans="1:20" ht="15.75" customHeight="1" x14ac:dyDescent="0.2">
      <c r="A2800" s="289"/>
      <c r="B2800" s="270"/>
      <c r="C2800" s="270"/>
      <c r="D2800" s="270"/>
      <c r="E2800" s="270"/>
      <c r="F2800" s="270"/>
      <c r="G2800" s="270"/>
      <c r="H2800" s="270"/>
      <c r="I2800" s="290">
        <f t="shared" ca="1" si="2589"/>
        <v>9.3076499313690914E-2</v>
      </c>
      <c r="J2800" s="290">
        <f t="shared" ca="1" si="2590"/>
        <v>0.02</v>
      </c>
      <c r="K2800" s="270">
        <f t="shared" ref="K2800:M2800" ca="1" si="2840">RAND()</f>
        <v>0.68751713295687422</v>
      </c>
      <c r="L2800" s="270">
        <f t="shared" ca="1" si="2840"/>
        <v>0.16183601837155115</v>
      </c>
      <c r="M2800" s="270">
        <f t="shared" ca="1" si="2840"/>
        <v>0.54261640764275543</v>
      </c>
      <c r="N2800" s="291">
        <f t="shared" ca="1" si="2592"/>
        <v>1219186.9837207259</v>
      </c>
      <c r="O2800" s="292">
        <f ca="1">(N2800-Assumptions!$C$22)/Assumptions!$C$25</f>
        <v>89.994625650800444</v>
      </c>
      <c r="P2800" s="11"/>
      <c r="Q2800" s="11"/>
      <c r="R2800" s="11"/>
      <c r="S2800" s="11"/>
      <c r="T2800" s="11"/>
    </row>
    <row r="2801" spans="1:20" ht="15.75" customHeight="1" x14ac:dyDescent="0.2">
      <c r="A2801" s="317"/>
      <c r="B2801" s="264"/>
      <c r="C2801" s="264"/>
      <c r="D2801" s="264"/>
      <c r="E2801" s="264"/>
      <c r="F2801" s="264"/>
      <c r="G2801" s="264"/>
      <c r="H2801" s="264"/>
      <c r="I2801" s="286">
        <f t="shared" ca="1" si="2589"/>
        <v>7.8190946127220398E-2</v>
      </c>
      <c r="J2801" s="286">
        <f t="shared" ca="1" si="2590"/>
        <v>5.5E-2</v>
      </c>
      <c r="K2801" s="264">
        <f t="shared" ref="K2801:M2801" ca="1" si="2841">RAND()</f>
        <v>0.1320440136341563</v>
      </c>
      <c r="L2801" s="264">
        <f t="shared" ca="1" si="2841"/>
        <v>0.78666019694831735</v>
      </c>
      <c r="M2801" s="264">
        <f t="shared" ca="1" si="2841"/>
        <v>0.21592442713265458</v>
      </c>
      <c r="N2801" s="287">
        <f t="shared" ca="1" si="2592"/>
        <v>1553922.7085192578</v>
      </c>
      <c r="O2801" s="288">
        <f ca="1">(N2801-Assumptions!$C$22)/Assumptions!$C$25</f>
        <v>114.97490362084014</v>
      </c>
      <c r="P2801" s="11"/>
      <c r="Q2801" s="11"/>
      <c r="R2801" s="11"/>
      <c r="S2801" s="11"/>
      <c r="T2801" s="11"/>
    </row>
    <row r="2802" spans="1:20" ht="15.75" customHeight="1" x14ac:dyDescent="0.2">
      <c r="A2802" s="289"/>
      <c r="B2802" s="270"/>
      <c r="C2802" s="270"/>
      <c r="D2802" s="270"/>
      <c r="E2802" s="270"/>
      <c r="F2802" s="270"/>
      <c r="G2802" s="270"/>
      <c r="H2802" s="270"/>
      <c r="I2802" s="290">
        <f t="shared" ca="1" si="2589"/>
        <v>9.8760339814769629E-2</v>
      </c>
      <c r="J2802" s="290">
        <f t="shared" ca="1" si="2590"/>
        <v>2.9741694356241785E-2</v>
      </c>
      <c r="K2802" s="270">
        <f t="shared" ref="K2802:M2802" ca="1" si="2842">RAND()</f>
        <v>0.87776296878679083</v>
      </c>
      <c r="L2802" s="270">
        <f t="shared" ca="1" si="2842"/>
        <v>0.64014485577873959</v>
      </c>
      <c r="M2802" s="270">
        <f t="shared" ca="1" si="2842"/>
        <v>0.9428541469734707</v>
      </c>
      <c r="N2802" s="291">
        <f t="shared" ca="1" si="2592"/>
        <v>3181151.2279412542</v>
      </c>
      <c r="O2802" s="292">
        <f ca="1">(N2802-Assumptions!$C$22)/Assumptions!$C$25</f>
        <v>236.40986775681</v>
      </c>
      <c r="P2802" s="11"/>
      <c r="Q2802" s="11"/>
      <c r="R2802" s="11"/>
      <c r="S2802" s="11"/>
      <c r="T2802" s="11"/>
    </row>
    <row r="2803" spans="1:20" ht="15.75" customHeight="1" x14ac:dyDescent="0.2">
      <c r="A2803" s="317"/>
      <c r="B2803" s="264"/>
      <c r="C2803" s="264"/>
      <c r="D2803" s="264"/>
      <c r="E2803" s="264"/>
      <c r="F2803" s="264"/>
      <c r="G2803" s="264"/>
      <c r="H2803" s="264"/>
      <c r="I2803" s="286">
        <f t="shared" ca="1" si="2589"/>
        <v>6.5898994225149277E-2</v>
      </c>
      <c r="J2803" s="286">
        <f t="shared" ca="1" si="2590"/>
        <v>3.7740674693586905E-2</v>
      </c>
      <c r="K2803" s="264">
        <f t="shared" ref="K2803:M2803" ca="1" si="2843">RAND()</f>
        <v>0.59381119963393703</v>
      </c>
      <c r="L2803" s="264">
        <f t="shared" ca="1" si="2843"/>
        <v>0.68554592229304623</v>
      </c>
      <c r="M2803" s="264">
        <f t="shared" ca="1" si="2843"/>
        <v>0.69566467899576245</v>
      </c>
      <c r="N2803" s="287">
        <f t="shared" ca="1" si="2592"/>
        <v>4007360.6709870324</v>
      </c>
      <c r="O2803" s="288">
        <f ca="1">(N2803-Assumptions!$C$22)/Assumptions!$C$25</f>
        <v>298.0672888796293</v>
      </c>
      <c r="P2803" s="11"/>
      <c r="Q2803" s="11"/>
      <c r="R2803" s="11"/>
      <c r="S2803" s="11"/>
      <c r="T2803" s="11"/>
    </row>
    <row r="2804" spans="1:20" ht="15.75" customHeight="1" x14ac:dyDescent="0.2">
      <c r="A2804" s="289"/>
      <c r="B2804" s="270"/>
      <c r="C2804" s="270"/>
      <c r="D2804" s="270"/>
      <c r="E2804" s="270"/>
      <c r="F2804" s="270"/>
      <c r="G2804" s="270"/>
      <c r="H2804" s="270"/>
      <c r="I2804" s="290">
        <f t="shared" ca="1" si="2589"/>
        <v>8.7924465668609911E-2</v>
      </c>
      <c r="J2804" s="290">
        <f t="shared" ca="1" si="2590"/>
        <v>4.1006988706656262E-2</v>
      </c>
      <c r="K2804" s="270">
        <f t="shared" ref="K2804:M2804" ca="1" si="2844">RAND()</f>
        <v>0.11372138952810407</v>
      </c>
      <c r="L2804" s="270">
        <f t="shared" ca="1" si="2844"/>
        <v>0.75994516436767978</v>
      </c>
      <c r="M2804" s="270">
        <f t="shared" ca="1" si="2844"/>
        <v>0.24684749794063521</v>
      </c>
      <c r="N2804" s="291">
        <f t="shared" ca="1" si="2592"/>
        <v>828008.45715732209</v>
      </c>
      <c r="O2804" s="292">
        <f ca="1">(N2804-Assumptions!$C$22)/Assumptions!$C$25</f>
        <v>60.802198295322547</v>
      </c>
      <c r="P2804" s="11"/>
      <c r="Q2804" s="11"/>
      <c r="R2804" s="11"/>
      <c r="S2804" s="11"/>
      <c r="T2804" s="11"/>
    </row>
    <row r="2805" spans="1:20" ht="15.75" customHeight="1" x14ac:dyDescent="0.2">
      <c r="A2805" s="317"/>
      <c r="B2805" s="264"/>
      <c r="C2805" s="264"/>
      <c r="D2805" s="264"/>
      <c r="E2805" s="264"/>
      <c r="F2805" s="264"/>
      <c r="G2805" s="264"/>
      <c r="H2805" s="264"/>
      <c r="I2805" s="286">
        <f t="shared" ca="1" si="2589"/>
        <v>7.326138302866031E-2</v>
      </c>
      <c r="J2805" s="286">
        <f t="shared" ca="1" si="2590"/>
        <v>4.4173755943848779E-2</v>
      </c>
      <c r="K2805" s="264">
        <f t="shared" ref="K2805:M2805" ca="1" si="2845">RAND()</f>
        <v>0.8360268735019587</v>
      </c>
      <c r="L2805" s="264">
        <f t="shared" ca="1" si="2845"/>
        <v>0.94623986037931007</v>
      </c>
      <c r="M2805" s="264">
        <f t="shared" ca="1" si="2845"/>
        <v>0.10047310113877472</v>
      </c>
      <c r="N2805" s="287">
        <f t="shared" ca="1" si="2592"/>
        <v>8437459.4947342034</v>
      </c>
      <c r="O2805" s="288">
        <f ca="1">(N2805-Assumptions!$C$22)/Assumptions!$C$25</f>
        <v>628.67167871150775</v>
      </c>
      <c r="P2805" s="11"/>
      <c r="Q2805" s="11"/>
      <c r="R2805" s="11"/>
      <c r="S2805" s="11"/>
      <c r="T2805" s="11"/>
    </row>
    <row r="2806" spans="1:20" ht="15.75" customHeight="1" x14ac:dyDescent="0.2">
      <c r="A2806" s="289"/>
      <c r="B2806" s="270"/>
      <c r="C2806" s="270"/>
      <c r="D2806" s="270"/>
      <c r="E2806" s="270"/>
      <c r="F2806" s="270"/>
      <c r="G2806" s="270"/>
      <c r="H2806" s="270"/>
      <c r="I2806" s="290">
        <f t="shared" ca="1" si="2589"/>
        <v>9.354296920243263E-2</v>
      </c>
      <c r="J2806" s="290">
        <f t="shared" ca="1" si="2590"/>
        <v>3.3247845130758909E-2</v>
      </c>
      <c r="K2806" s="270">
        <f t="shared" ref="K2806:M2806" ca="1" si="2846">RAND()</f>
        <v>0.62957545411986526</v>
      </c>
      <c r="L2806" s="270">
        <f t="shared" ca="1" si="2846"/>
        <v>0.91515376501980039</v>
      </c>
      <c r="M2806" s="270">
        <f t="shared" ca="1" si="2846"/>
        <v>0.59952752350589233</v>
      </c>
      <c r="N2806" s="291">
        <f t="shared" ca="1" si="2592"/>
        <v>2342224.9762355932</v>
      </c>
      <c r="O2806" s="292">
        <f ca="1">(N2806-Assumptions!$C$22)/Assumptions!$C$25</f>
        <v>173.8034310623577</v>
      </c>
      <c r="P2806" s="11"/>
      <c r="Q2806" s="11"/>
      <c r="R2806" s="11"/>
      <c r="S2806" s="11"/>
      <c r="T2806" s="11"/>
    </row>
    <row r="2807" spans="1:20" ht="15.75" customHeight="1" x14ac:dyDescent="0.2">
      <c r="A2807" s="317"/>
      <c r="B2807" s="264"/>
      <c r="C2807" s="264"/>
      <c r="D2807" s="264"/>
      <c r="E2807" s="264"/>
      <c r="F2807" s="264"/>
      <c r="G2807" s="264"/>
      <c r="H2807" s="264"/>
      <c r="I2807" s="286">
        <f t="shared" ref="I2807:I3061" ca="1" si="2847">MAX($D$6,MIN($E$6,_xlfn.NORM.INV(RAND(),$B$6,$C$6)))</f>
        <v>9.3274755780837978E-2</v>
      </c>
      <c r="J2807" s="286">
        <f t="shared" ref="J2807:J3061" ca="1" si="2848">MAX($D$7,MIN($E$7,_xlfn.NORM.INV(RAND(),$B$7,$C$7)))</f>
        <v>3.0207318636130211E-2</v>
      </c>
      <c r="K2807" s="264">
        <f t="shared" ref="K2807:M2807" ca="1" si="2849">RAND()</f>
        <v>0.94859374733806967</v>
      </c>
      <c r="L2807" s="264">
        <f t="shared" ca="1" si="2849"/>
        <v>0.85610656047839462</v>
      </c>
      <c r="M2807" s="264">
        <f t="shared" ca="1" si="2849"/>
        <v>0.17896780879179297</v>
      </c>
      <c r="N2807" s="287">
        <f t="shared" ref="N2807:N3061" ca="1" si="2850">(IF(K2807&lt;$E$10,$B$10,IF(K2807&lt;$E$10+$F$10,$C$10,$D$10))+IF(L2807&lt;$E$11,$B$11,IF(L2807&lt;$E$11+$F$11,$C$11,$D$11))+IF(M2807&lt;$E$12,$B$12,IF(M2807&lt;$E$12+$F$12,$C$12,$D$12)))*MIN(2.5,MAX(0.5,(0.09-0.04)/MAX(0.025,(I2807-J2807))))</f>
        <v>3891480.079694747</v>
      </c>
      <c r="O2807" s="288">
        <f ca="1">(N2807-Assumptions!$C$22)/Assumptions!$C$25</f>
        <v>289.41948355930947</v>
      </c>
      <c r="P2807" s="11"/>
      <c r="Q2807" s="11"/>
      <c r="R2807" s="11"/>
      <c r="S2807" s="11"/>
      <c r="T2807" s="11"/>
    </row>
    <row r="2808" spans="1:20" ht="15.75" customHeight="1" x14ac:dyDescent="0.2">
      <c r="A2808" s="289"/>
      <c r="B2808" s="270"/>
      <c r="C2808" s="270"/>
      <c r="D2808" s="270"/>
      <c r="E2808" s="270"/>
      <c r="F2808" s="270"/>
      <c r="G2808" s="270"/>
      <c r="H2808" s="270"/>
      <c r="I2808" s="290">
        <f t="shared" ca="1" si="2847"/>
        <v>8.4092882928868504E-2</v>
      </c>
      <c r="J2808" s="290">
        <f t="shared" ca="1" si="2848"/>
        <v>3.6459002676607538E-2</v>
      </c>
      <c r="K2808" s="270">
        <f t="shared" ref="K2808:M2808" ca="1" si="2851">RAND()</f>
        <v>0.17672157474069339</v>
      </c>
      <c r="L2808" s="270">
        <f t="shared" ca="1" si="2851"/>
        <v>0.26095949033824406</v>
      </c>
      <c r="M2808" s="270">
        <f t="shared" ca="1" si="2851"/>
        <v>0.39376491025237781</v>
      </c>
      <c r="N2808" s="291">
        <f t="shared" ca="1" si="2850"/>
        <v>342640.88771303615</v>
      </c>
      <c r="O2808" s="292">
        <f ca="1">(N2808-Assumptions!$C$22)/Assumptions!$C$25</f>
        <v>24.580737889032548</v>
      </c>
      <c r="P2808" s="11"/>
      <c r="Q2808" s="11"/>
      <c r="R2808" s="11"/>
      <c r="S2808" s="11"/>
      <c r="T2808" s="11"/>
    </row>
    <row r="2809" spans="1:20" ht="15.75" customHeight="1" x14ac:dyDescent="0.2">
      <c r="A2809" s="317"/>
      <c r="B2809" s="264"/>
      <c r="C2809" s="264"/>
      <c r="D2809" s="264"/>
      <c r="E2809" s="264"/>
      <c r="F2809" s="264"/>
      <c r="G2809" s="264"/>
      <c r="H2809" s="264"/>
      <c r="I2809" s="286">
        <f t="shared" ca="1" si="2847"/>
        <v>7.8504093004719416E-2</v>
      </c>
      <c r="J2809" s="286">
        <f t="shared" ca="1" si="2848"/>
        <v>5.2633383407558132E-2</v>
      </c>
      <c r="K2809" s="264">
        <f t="shared" ref="K2809:M2809" ca="1" si="2852">RAND()</f>
        <v>0.20977473836868088</v>
      </c>
      <c r="L2809" s="264">
        <f t="shared" ca="1" si="2852"/>
        <v>0.11785562934782789</v>
      </c>
      <c r="M2809" s="264">
        <f t="shared" ca="1" si="2852"/>
        <v>0.58828146861680675</v>
      </c>
      <c r="N2809" s="287">
        <f t="shared" ca="1" si="2850"/>
        <v>3443814.1885719486</v>
      </c>
      <c r="O2809" s="288">
        <f ca="1">(N2809-Assumptions!$C$22)/Assumptions!$C$25</f>
        <v>256.01158123671257</v>
      </c>
      <c r="P2809" s="11"/>
      <c r="Q2809" s="11"/>
      <c r="R2809" s="11"/>
      <c r="S2809" s="11"/>
      <c r="T2809" s="11"/>
    </row>
    <row r="2810" spans="1:20" ht="15.75" customHeight="1" x14ac:dyDescent="0.2">
      <c r="A2810" s="289"/>
      <c r="B2810" s="270"/>
      <c r="C2810" s="270"/>
      <c r="D2810" s="270"/>
      <c r="E2810" s="270"/>
      <c r="F2810" s="270"/>
      <c r="G2810" s="270"/>
      <c r="H2810" s="270"/>
      <c r="I2810" s="290">
        <f t="shared" ca="1" si="2847"/>
        <v>0.11185945289183817</v>
      </c>
      <c r="J2810" s="290">
        <f t="shared" ca="1" si="2848"/>
        <v>3.5113254063856257E-2</v>
      </c>
      <c r="K2810" s="270">
        <f t="shared" ref="K2810:M2810" ca="1" si="2853">RAND()</f>
        <v>0.54030865446997345</v>
      </c>
      <c r="L2810" s="270">
        <f t="shared" ca="1" si="2853"/>
        <v>0.35278790155903506</v>
      </c>
      <c r="M2810" s="270">
        <f t="shared" ca="1" si="2853"/>
        <v>7.5674857160832887E-2</v>
      </c>
      <c r="N2810" s="291">
        <f t="shared" ca="1" si="2850"/>
        <v>1454413.0026223725</v>
      </c>
      <c r="O2810" s="292">
        <f ca="1">(N2810-Assumptions!$C$22)/Assumptions!$C$25</f>
        <v>107.54880616584869</v>
      </c>
      <c r="P2810" s="11"/>
      <c r="Q2810" s="11"/>
      <c r="R2810" s="11"/>
      <c r="S2810" s="11"/>
      <c r="T2810" s="11"/>
    </row>
    <row r="2811" spans="1:20" ht="15.75" customHeight="1" x14ac:dyDescent="0.2">
      <c r="A2811" s="317"/>
      <c r="B2811" s="264"/>
      <c r="C2811" s="264"/>
      <c r="D2811" s="264"/>
      <c r="E2811" s="264"/>
      <c r="F2811" s="264"/>
      <c r="G2811" s="264"/>
      <c r="H2811" s="264"/>
      <c r="I2811" s="286">
        <f t="shared" ca="1" si="2847"/>
        <v>0.10007495322267186</v>
      </c>
      <c r="J2811" s="286">
        <f t="shared" ca="1" si="2848"/>
        <v>4.3485763506236064E-2</v>
      </c>
      <c r="K2811" s="264">
        <f t="shared" ref="K2811:M2811" ca="1" si="2854">RAND()</f>
        <v>0.45728405510967851</v>
      </c>
      <c r="L2811" s="264">
        <f t="shared" ca="1" si="2854"/>
        <v>0.72893004583974119</v>
      </c>
      <c r="M2811" s="264">
        <f t="shared" ca="1" si="2854"/>
        <v>0.48035971258323662</v>
      </c>
      <c r="N2811" s="287">
        <f t="shared" ca="1" si="2850"/>
        <v>1972473.3652590122</v>
      </c>
      <c r="O2811" s="288">
        <f ca="1">(N2811-Assumptions!$C$22)/Assumptions!$C$25</f>
        <v>146.21002725813523</v>
      </c>
      <c r="P2811" s="11"/>
      <c r="Q2811" s="11"/>
      <c r="R2811" s="11"/>
      <c r="S2811" s="11"/>
      <c r="T2811" s="11"/>
    </row>
    <row r="2812" spans="1:20" ht="15.75" customHeight="1" x14ac:dyDescent="0.2">
      <c r="A2812" s="289"/>
      <c r="B2812" s="270"/>
      <c r="C2812" s="270"/>
      <c r="D2812" s="270"/>
      <c r="E2812" s="270"/>
      <c r="F2812" s="270"/>
      <c r="G2812" s="270"/>
      <c r="H2812" s="270"/>
      <c r="I2812" s="290">
        <f t="shared" ca="1" si="2847"/>
        <v>6.4570330606004422E-2</v>
      </c>
      <c r="J2812" s="290">
        <f t="shared" ca="1" si="2848"/>
        <v>3.736749506381197E-2</v>
      </c>
      <c r="K2812" s="270">
        <f t="shared" ref="K2812:M2812" ca="1" si="2855">RAND()</f>
        <v>0.4977995688508835</v>
      </c>
      <c r="L2812" s="270">
        <f t="shared" ca="1" si="2855"/>
        <v>0.2372608565076636</v>
      </c>
      <c r="M2812" s="270">
        <f t="shared" ca="1" si="2855"/>
        <v>0.95781963915396962</v>
      </c>
      <c r="N2812" s="291">
        <f t="shared" ca="1" si="2850"/>
        <v>3412551.097071887</v>
      </c>
      <c r="O2812" s="292">
        <f ca="1">(N2812-Assumptions!$C$22)/Assumptions!$C$25</f>
        <v>253.67851470685724</v>
      </c>
      <c r="P2812" s="11"/>
      <c r="Q2812" s="11"/>
      <c r="R2812" s="11"/>
      <c r="S2812" s="11"/>
      <c r="T2812" s="11"/>
    </row>
    <row r="2813" spans="1:20" ht="15.75" customHeight="1" x14ac:dyDescent="0.2">
      <c r="A2813" s="317"/>
      <c r="B2813" s="264"/>
      <c r="C2813" s="264"/>
      <c r="D2813" s="264"/>
      <c r="E2813" s="264"/>
      <c r="F2813" s="264"/>
      <c r="G2813" s="264"/>
      <c r="H2813" s="264"/>
      <c r="I2813" s="286">
        <f t="shared" ca="1" si="2847"/>
        <v>8.7400911527626204E-2</v>
      </c>
      <c r="J2813" s="286">
        <f t="shared" ca="1" si="2848"/>
        <v>3.2606730634463101E-2</v>
      </c>
      <c r="K2813" s="264">
        <f t="shared" ref="K2813:M2813" ca="1" si="2856">RAND()</f>
        <v>0.9168360123684981</v>
      </c>
      <c r="L2813" s="264">
        <f t="shared" ca="1" si="2856"/>
        <v>0.18546457986069731</v>
      </c>
      <c r="M2813" s="264">
        <f t="shared" ca="1" si="2856"/>
        <v>0.31072292051000217</v>
      </c>
      <c r="N2813" s="287">
        <f t="shared" ca="1" si="2850"/>
        <v>3527652.816567231</v>
      </c>
      <c r="O2813" s="288">
        <f ca="1">(N2813-Assumptions!$C$22)/Assumptions!$C$25</f>
        <v>262.26819526621125</v>
      </c>
      <c r="P2813" s="11"/>
      <c r="Q2813" s="11"/>
      <c r="R2813" s="11"/>
      <c r="S2813" s="11"/>
      <c r="T2813" s="11"/>
    </row>
    <row r="2814" spans="1:20" ht="15.75" customHeight="1" x14ac:dyDescent="0.2">
      <c r="A2814" s="289"/>
      <c r="B2814" s="270"/>
      <c r="C2814" s="270"/>
      <c r="D2814" s="270"/>
      <c r="E2814" s="270"/>
      <c r="F2814" s="270"/>
      <c r="G2814" s="270"/>
      <c r="H2814" s="270"/>
      <c r="I2814" s="290">
        <f t="shared" ca="1" si="2847"/>
        <v>6.9088599287093252E-2</v>
      </c>
      <c r="J2814" s="290">
        <f t="shared" ca="1" si="2848"/>
        <v>4.5444258109193995E-2</v>
      </c>
      <c r="K2814" s="270">
        <f t="shared" ref="K2814:M2814" ca="1" si="2857">RAND()</f>
        <v>7.366212811301609E-2</v>
      </c>
      <c r="L2814" s="270">
        <f t="shared" ca="1" si="2857"/>
        <v>0.18109832259573322</v>
      </c>
      <c r="M2814" s="270">
        <f t="shared" ca="1" si="2857"/>
        <v>0.55964779248444474</v>
      </c>
      <c r="N2814" s="291">
        <f t="shared" ca="1" si="2850"/>
        <v>652852.60059404629</v>
      </c>
      <c r="O2814" s="292">
        <f ca="1">(N2814-Assumptions!$C$22)/Assumptions!$C$25</f>
        <v>47.730865715973607</v>
      </c>
      <c r="P2814" s="11"/>
      <c r="Q2814" s="11"/>
      <c r="R2814" s="11"/>
      <c r="S2814" s="11"/>
      <c r="T2814" s="11"/>
    </row>
    <row r="2815" spans="1:20" ht="15.75" customHeight="1" x14ac:dyDescent="0.2">
      <c r="A2815" s="317"/>
      <c r="B2815" s="264"/>
      <c r="C2815" s="264"/>
      <c r="D2815" s="264"/>
      <c r="E2815" s="264"/>
      <c r="F2815" s="264"/>
      <c r="G2815" s="264"/>
      <c r="H2815" s="264"/>
      <c r="I2815" s="286">
        <f t="shared" ca="1" si="2847"/>
        <v>0.11057485651348271</v>
      </c>
      <c r="J2815" s="286">
        <f t="shared" ca="1" si="2848"/>
        <v>5.5E-2</v>
      </c>
      <c r="K2815" s="264">
        <f t="shared" ref="K2815:M2815" ca="1" si="2858">RAND()</f>
        <v>0.72145412091165684</v>
      </c>
      <c r="L2815" s="264">
        <f t="shared" ca="1" si="2858"/>
        <v>0.37643330278083331</v>
      </c>
      <c r="M2815" s="264">
        <f t="shared" ca="1" si="2858"/>
        <v>0.34621469158110874</v>
      </c>
      <c r="N2815" s="287">
        <f t="shared" ca="1" si="2850"/>
        <v>2008474.2719970697</v>
      </c>
      <c r="O2815" s="288">
        <f ca="1">(N2815-Assumptions!$C$22)/Assumptions!$C$25</f>
        <v>148.89666208933357</v>
      </c>
      <c r="P2815" s="11"/>
      <c r="Q2815" s="11"/>
      <c r="R2815" s="11"/>
      <c r="S2815" s="11"/>
      <c r="T2815" s="11"/>
    </row>
    <row r="2816" spans="1:20" ht="15.75" customHeight="1" x14ac:dyDescent="0.2">
      <c r="A2816" s="289"/>
      <c r="B2816" s="270"/>
      <c r="C2816" s="270"/>
      <c r="D2816" s="270"/>
      <c r="E2816" s="270"/>
      <c r="F2816" s="270"/>
      <c r="G2816" s="270"/>
      <c r="H2816" s="270"/>
      <c r="I2816" s="290">
        <f t="shared" ca="1" si="2847"/>
        <v>9.9165117380933643E-2</v>
      </c>
      <c r="J2816" s="290">
        <f t="shared" ca="1" si="2848"/>
        <v>4.4087003228217909E-2</v>
      </c>
      <c r="K2816" s="270">
        <f t="shared" ref="K2816:M2816" ca="1" si="2859">RAND()</f>
        <v>0.45339047560319945</v>
      </c>
      <c r="L2816" s="270">
        <f t="shared" ca="1" si="2859"/>
        <v>0.56021531709066263</v>
      </c>
      <c r="M2816" s="270">
        <f t="shared" ca="1" si="2859"/>
        <v>0.56364936123738918</v>
      </c>
      <c r="N2816" s="291">
        <f t="shared" ca="1" si="2850"/>
        <v>2026588.4406965505</v>
      </c>
      <c r="O2816" s="292">
        <f ca="1">(N2816-Assumptions!$C$22)/Assumptions!$C$25</f>
        <v>150.24846572362318</v>
      </c>
      <c r="P2816" s="11"/>
      <c r="Q2816" s="11"/>
      <c r="R2816" s="11"/>
      <c r="S2816" s="11"/>
      <c r="T2816" s="11"/>
    </row>
    <row r="2817" spans="1:20" ht="15.75" customHeight="1" x14ac:dyDescent="0.2">
      <c r="A2817" s="317"/>
      <c r="B2817" s="264"/>
      <c r="C2817" s="264"/>
      <c r="D2817" s="264"/>
      <c r="E2817" s="264"/>
      <c r="F2817" s="264"/>
      <c r="G2817" s="264"/>
      <c r="H2817" s="264"/>
      <c r="I2817" s="286">
        <f t="shared" ca="1" si="2847"/>
        <v>8.676400183093827E-2</v>
      </c>
      <c r="J2817" s="286">
        <f t="shared" ca="1" si="2848"/>
        <v>3.4047540150307032E-2</v>
      </c>
      <c r="K2817" s="264">
        <f t="shared" ref="K2817:M2817" ca="1" si="2860">RAND()</f>
        <v>7.4323573262523146E-2</v>
      </c>
      <c r="L2817" s="264">
        <f t="shared" ca="1" si="2860"/>
        <v>0.79316976007523365</v>
      </c>
      <c r="M2817" s="264">
        <f t="shared" ca="1" si="2860"/>
        <v>0.90861931460828715</v>
      </c>
      <c r="N2817" s="287">
        <f t="shared" ca="1" si="2850"/>
        <v>807816.30346928816</v>
      </c>
      <c r="O2817" s="288">
        <f ca="1">(N2817-Assumptions!$C$22)/Assumptions!$C$25</f>
        <v>59.295321154424492</v>
      </c>
      <c r="P2817" s="11"/>
      <c r="Q2817" s="11"/>
      <c r="R2817" s="11"/>
      <c r="S2817" s="11"/>
      <c r="T2817" s="11"/>
    </row>
    <row r="2818" spans="1:20" ht="15.75" customHeight="1" x14ac:dyDescent="0.2">
      <c r="A2818" s="289"/>
      <c r="B2818" s="270"/>
      <c r="C2818" s="270"/>
      <c r="D2818" s="270"/>
      <c r="E2818" s="270"/>
      <c r="F2818" s="270"/>
      <c r="G2818" s="270"/>
      <c r="H2818" s="270"/>
      <c r="I2818" s="290">
        <f t="shared" ca="1" si="2847"/>
        <v>0.11372591996100467</v>
      </c>
      <c r="J2818" s="290">
        <f t="shared" ca="1" si="2848"/>
        <v>5.3997219774127442E-2</v>
      </c>
      <c r="K2818" s="270">
        <f t="shared" ref="K2818:M2818" ca="1" si="2861">RAND()</f>
        <v>0.16660774703396364</v>
      </c>
      <c r="L2818" s="270">
        <f t="shared" ca="1" si="2861"/>
        <v>1.4580360940421366E-2</v>
      </c>
      <c r="M2818" s="270">
        <f t="shared" ca="1" si="2861"/>
        <v>6.3569736196506077E-2</v>
      </c>
      <c r="N2818" s="291">
        <f t="shared" ca="1" si="2850"/>
        <v>273257.49537132995</v>
      </c>
      <c r="O2818" s="292">
        <f ca="1">(N2818-Assumptions!$C$22)/Assumptions!$C$25</f>
        <v>19.402872788905221</v>
      </c>
      <c r="P2818" s="11"/>
      <c r="Q2818" s="11"/>
      <c r="R2818" s="11"/>
      <c r="S2818" s="11"/>
      <c r="T2818" s="11"/>
    </row>
    <row r="2819" spans="1:20" ht="15.75" customHeight="1" x14ac:dyDescent="0.2">
      <c r="A2819" s="317"/>
      <c r="B2819" s="264"/>
      <c r="C2819" s="264"/>
      <c r="D2819" s="264"/>
      <c r="E2819" s="264"/>
      <c r="F2819" s="264"/>
      <c r="G2819" s="264"/>
      <c r="H2819" s="264"/>
      <c r="I2819" s="286">
        <f t="shared" ca="1" si="2847"/>
        <v>8.7784139199832176E-2</v>
      </c>
      <c r="J2819" s="286">
        <f t="shared" ca="1" si="2848"/>
        <v>3.438828447968946E-2</v>
      </c>
      <c r="K2819" s="264">
        <f t="shared" ref="K2819:M2819" ca="1" si="2862">RAND()</f>
        <v>0.53949582289980136</v>
      </c>
      <c r="L2819" s="264">
        <f t="shared" ca="1" si="2862"/>
        <v>0.73620099832079278</v>
      </c>
      <c r="M2819" s="264">
        <f t="shared" ca="1" si="2862"/>
        <v>0.10576918990736117</v>
      </c>
      <c r="N2819" s="287">
        <f t="shared" ca="1" si="2850"/>
        <v>2090436.9835876364</v>
      </c>
      <c r="O2819" s="288">
        <f ca="1">(N2819-Assumptions!$C$22)/Assumptions!$C$25</f>
        <v>155.0132823572863</v>
      </c>
      <c r="P2819" s="11"/>
      <c r="Q2819" s="11"/>
      <c r="R2819" s="11"/>
      <c r="S2819" s="11"/>
      <c r="T2819" s="11"/>
    </row>
    <row r="2820" spans="1:20" ht="15.75" customHeight="1" x14ac:dyDescent="0.2">
      <c r="A2820" s="289"/>
      <c r="B2820" s="270"/>
      <c r="C2820" s="270"/>
      <c r="D2820" s="270"/>
      <c r="E2820" s="270"/>
      <c r="F2820" s="270"/>
      <c r="G2820" s="270"/>
      <c r="H2820" s="270"/>
      <c r="I2820" s="290">
        <f t="shared" ca="1" si="2847"/>
        <v>0.10690311711227854</v>
      </c>
      <c r="J2820" s="290">
        <f t="shared" ca="1" si="2848"/>
        <v>4.8169180688458352E-2</v>
      </c>
      <c r="K2820" s="270">
        <f t="shared" ref="K2820:M2820" ca="1" si="2863">RAND()</f>
        <v>0.20104236982734769</v>
      </c>
      <c r="L2820" s="270">
        <f t="shared" ca="1" si="2863"/>
        <v>0.2497477764849626</v>
      </c>
      <c r="M2820" s="270">
        <f t="shared" ca="1" si="2863"/>
        <v>5.358931635208608E-2</v>
      </c>
      <c r="N2820" s="291">
        <f t="shared" ca="1" si="2850"/>
        <v>1516906.957099431</v>
      </c>
      <c r="O2820" s="292">
        <f ca="1">(N2820-Assumptions!$C$22)/Assumptions!$C$25</f>
        <v>112.21253411189784</v>
      </c>
      <c r="P2820" s="11"/>
      <c r="Q2820" s="11"/>
      <c r="R2820" s="11"/>
      <c r="S2820" s="11"/>
      <c r="T2820" s="11"/>
    </row>
    <row r="2821" spans="1:20" ht="15.75" customHeight="1" x14ac:dyDescent="0.2">
      <c r="A2821" s="317"/>
      <c r="B2821" s="264"/>
      <c r="C2821" s="264"/>
      <c r="D2821" s="264"/>
      <c r="E2821" s="264"/>
      <c r="F2821" s="264"/>
      <c r="G2821" s="264"/>
      <c r="H2821" s="264"/>
      <c r="I2821" s="286">
        <f t="shared" ca="1" si="2847"/>
        <v>0.10987487678562279</v>
      </c>
      <c r="J2821" s="286">
        <f t="shared" ca="1" si="2848"/>
        <v>4.6204670377208518E-2</v>
      </c>
      <c r="K2821" s="264">
        <f t="shared" ref="K2821:M2821" ca="1" si="2864">RAND()</f>
        <v>0.63882104754630553</v>
      </c>
      <c r="L2821" s="264">
        <f t="shared" ca="1" si="2864"/>
        <v>0.52703522640807277</v>
      </c>
      <c r="M2821" s="264">
        <f t="shared" ca="1" si="2864"/>
        <v>0.48556298750814841</v>
      </c>
      <c r="N2821" s="287">
        <f t="shared" ca="1" si="2850"/>
        <v>1753106.7633307953</v>
      </c>
      <c r="O2821" s="288">
        <f ca="1">(N2821-Assumptions!$C$22)/Assumptions!$C$25</f>
        <v>129.83938532319368</v>
      </c>
      <c r="P2821" s="11"/>
      <c r="Q2821" s="11"/>
      <c r="R2821" s="11"/>
      <c r="S2821" s="11"/>
      <c r="T2821" s="11"/>
    </row>
    <row r="2822" spans="1:20" ht="15.75" customHeight="1" x14ac:dyDescent="0.2">
      <c r="A2822" s="289"/>
      <c r="B2822" s="270"/>
      <c r="C2822" s="270"/>
      <c r="D2822" s="270"/>
      <c r="E2822" s="270"/>
      <c r="F2822" s="270"/>
      <c r="G2822" s="270"/>
      <c r="H2822" s="270"/>
      <c r="I2822" s="290">
        <f t="shared" ca="1" si="2847"/>
        <v>0.11859647425296491</v>
      </c>
      <c r="J2822" s="290">
        <f t="shared" ca="1" si="2848"/>
        <v>4.8436835151802284E-2</v>
      </c>
      <c r="K2822" s="270">
        <f t="shared" ref="K2822:M2822" ca="1" si="2865">RAND()</f>
        <v>0.33795810992080211</v>
      </c>
      <c r="L2822" s="270">
        <f t="shared" ca="1" si="2865"/>
        <v>0.21681664215939866</v>
      </c>
      <c r="M2822" s="270">
        <f t="shared" ca="1" si="2865"/>
        <v>0.44367713274587284</v>
      </c>
      <c r="N2822" s="291">
        <f t="shared" ca="1" si="2850"/>
        <v>1269874.2171501864</v>
      </c>
      <c r="O2822" s="292">
        <f ca="1">(N2822-Assumptions!$C$22)/Assumptions!$C$25</f>
        <v>93.777255011207941</v>
      </c>
      <c r="P2822" s="11"/>
      <c r="Q2822" s="11"/>
      <c r="R2822" s="11"/>
      <c r="S2822" s="11"/>
      <c r="T2822" s="11"/>
    </row>
    <row r="2823" spans="1:20" ht="15.75" customHeight="1" x14ac:dyDescent="0.2">
      <c r="A2823" s="317"/>
      <c r="B2823" s="264"/>
      <c r="C2823" s="264"/>
      <c r="D2823" s="264"/>
      <c r="E2823" s="264"/>
      <c r="F2823" s="264"/>
      <c r="G2823" s="264"/>
      <c r="H2823" s="264"/>
      <c r="I2823" s="286">
        <f t="shared" ca="1" si="2847"/>
        <v>6.9683136976737337E-2</v>
      </c>
      <c r="J2823" s="286">
        <f t="shared" ca="1" si="2848"/>
        <v>0.02</v>
      </c>
      <c r="K2823" s="264">
        <f t="shared" ref="K2823:M2823" ca="1" si="2866">RAND()</f>
        <v>0.64179632280896914</v>
      </c>
      <c r="L2823" s="264">
        <f t="shared" ca="1" si="2866"/>
        <v>0.90319274459396071</v>
      </c>
      <c r="M2823" s="264">
        <f t="shared" ca="1" si="2866"/>
        <v>0.67179310688817084</v>
      </c>
      <c r="N2823" s="287">
        <f t="shared" ca="1" si="2850"/>
        <v>2867061.6830657027</v>
      </c>
      <c r="O2823" s="288">
        <f ca="1">(N2823-Assumptions!$C$22)/Assumptions!$C$25</f>
        <v>212.97034948251513</v>
      </c>
      <c r="P2823" s="11"/>
      <c r="Q2823" s="11"/>
      <c r="R2823" s="11"/>
      <c r="S2823" s="11"/>
      <c r="T2823" s="11"/>
    </row>
    <row r="2824" spans="1:20" ht="15.75" customHeight="1" x14ac:dyDescent="0.2">
      <c r="A2824" s="289"/>
      <c r="B2824" s="270"/>
      <c r="C2824" s="270"/>
      <c r="D2824" s="270"/>
      <c r="E2824" s="270"/>
      <c r="F2824" s="270"/>
      <c r="G2824" s="270"/>
      <c r="H2824" s="270"/>
      <c r="I2824" s="290">
        <f t="shared" ca="1" si="2847"/>
        <v>0.10085499553283218</v>
      </c>
      <c r="J2824" s="290">
        <f t="shared" ca="1" si="2848"/>
        <v>4.6351736206085979E-2</v>
      </c>
      <c r="K2824" s="270">
        <f t="shared" ref="K2824:M2824" ca="1" si="2867">RAND()</f>
        <v>0.89979660960012142</v>
      </c>
      <c r="L2824" s="270">
        <f t="shared" ca="1" si="2867"/>
        <v>0.25231549123062813</v>
      </c>
      <c r="M2824" s="270">
        <f t="shared" ca="1" si="2867"/>
        <v>0.84314645883561012</v>
      </c>
      <c r="N2824" s="291">
        <f t="shared" ca="1" si="2850"/>
        <v>3568863.9860555613</v>
      </c>
      <c r="O2824" s="292">
        <f ca="1">(N2824-Assumptions!$C$22)/Assumptions!$C$25</f>
        <v>265.34365567578817</v>
      </c>
      <c r="P2824" s="11"/>
      <c r="Q2824" s="11"/>
      <c r="R2824" s="11"/>
      <c r="S2824" s="11"/>
      <c r="T2824" s="11"/>
    </row>
    <row r="2825" spans="1:20" ht="15.75" customHeight="1" x14ac:dyDescent="0.2">
      <c r="A2825" s="317"/>
      <c r="B2825" s="264"/>
      <c r="C2825" s="264"/>
      <c r="D2825" s="264"/>
      <c r="E2825" s="264"/>
      <c r="F2825" s="264"/>
      <c r="G2825" s="264"/>
      <c r="H2825" s="264"/>
      <c r="I2825" s="286">
        <f t="shared" ca="1" si="2847"/>
        <v>7.3951222041901146E-2</v>
      </c>
      <c r="J2825" s="286">
        <f t="shared" ca="1" si="2848"/>
        <v>3.8225231608658254E-2</v>
      </c>
      <c r="K2825" s="264">
        <f t="shared" ref="K2825:M2825" ca="1" si="2868">RAND()</f>
        <v>0.8246078028998729</v>
      </c>
      <c r="L2825" s="264">
        <f t="shared" ca="1" si="2868"/>
        <v>0.14424726651591546</v>
      </c>
      <c r="M2825" s="264">
        <f t="shared" ca="1" si="2868"/>
        <v>0.76806106717418665</v>
      </c>
      <c r="N2825" s="287">
        <f t="shared" ca="1" si="2850"/>
        <v>5444627.7618905762</v>
      </c>
      <c r="O2825" s="288">
        <f ca="1">(N2825-Assumptions!$C$22)/Assumptions!$C$25</f>
        <v>405.32602700675943</v>
      </c>
      <c r="P2825" s="11"/>
      <c r="Q2825" s="11"/>
      <c r="R2825" s="11"/>
      <c r="S2825" s="11"/>
      <c r="T2825" s="11"/>
    </row>
    <row r="2826" spans="1:20" ht="15.75" customHeight="1" x14ac:dyDescent="0.2">
      <c r="A2826" s="289"/>
      <c r="B2826" s="270"/>
      <c r="C2826" s="270"/>
      <c r="D2826" s="270"/>
      <c r="E2826" s="270"/>
      <c r="F2826" s="270"/>
      <c r="G2826" s="270"/>
      <c r="H2826" s="270"/>
      <c r="I2826" s="290">
        <f t="shared" ca="1" si="2847"/>
        <v>6.852698705087E-2</v>
      </c>
      <c r="J2826" s="290">
        <f t="shared" ca="1" si="2848"/>
        <v>4.4852578253062915E-2</v>
      </c>
      <c r="K2826" s="270">
        <f t="shared" ref="K2826:M2826" ca="1" si="2869">RAND()</f>
        <v>0.24622452077219936</v>
      </c>
      <c r="L2826" s="270">
        <f t="shared" ca="1" si="2869"/>
        <v>0.18600604642556606</v>
      </c>
      <c r="M2826" s="270">
        <f t="shared" ca="1" si="2869"/>
        <v>3.9965223216870571E-2</v>
      </c>
      <c r="N2826" s="291">
        <f t="shared" ca="1" si="2850"/>
        <v>3563756.6711651403</v>
      </c>
      <c r="O2826" s="292">
        <f ca="1">(N2826-Assumptions!$C$22)/Assumptions!$C$25</f>
        <v>264.96251277351791</v>
      </c>
      <c r="P2826" s="11"/>
      <c r="Q2826" s="11"/>
      <c r="R2826" s="11"/>
      <c r="S2826" s="11"/>
      <c r="T2826" s="11"/>
    </row>
    <row r="2827" spans="1:20" ht="15.75" customHeight="1" x14ac:dyDescent="0.2">
      <c r="A2827" s="317"/>
      <c r="B2827" s="264"/>
      <c r="C2827" s="264"/>
      <c r="D2827" s="264"/>
      <c r="E2827" s="264"/>
      <c r="F2827" s="264"/>
      <c r="G2827" s="264"/>
      <c r="H2827" s="264"/>
      <c r="I2827" s="286">
        <f t="shared" ca="1" si="2847"/>
        <v>8.4016833444069419E-2</v>
      </c>
      <c r="J2827" s="286">
        <f t="shared" ca="1" si="2848"/>
        <v>4.2686201175689893E-2</v>
      </c>
      <c r="K2827" s="264">
        <f t="shared" ref="K2827:M2827" ca="1" si="2870">RAND()</f>
        <v>0.12395769835279913</v>
      </c>
      <c r="L2827" s="264">
        <f t="shared" ca="1" si="2870"/>
        <v>0.98763789199467467</v>
      </c>
      <c r="M2827" s="264">
        <f t="shared" ca="1" si="2870"/>
        <v>0.93927588899288061</v>
      </c>
      <c r="N2827" s="287">
        <f t="shared" ca="1" si="2850"/>
        <v>1746629.2992255162</v>
      </c>
      <c r="O2827" s="288">
        <f ca="1">(N2827-Assumptions!$C$22)/Assumptions!$C$25</f>
        <v>129.35599247951612</v>
      </c>
      <c r="P2827" s="11"/>
      <c r="Q2827" s="11"/>
      <c r="R2827" s="11"/>
      <c r="S2827" s="11"/>
      <c r="T2827" s="11"/>
    </row>
    <row r="2828" spans="1:20" ht="15.75" customHeight="1" x14ac:dyDescent="0.2">
      <c r="A2828" s="289"/>
      <c r="B2828" s="270"/>
      <c r="C2828" s="270"/>
      <c r="D2828" s="270"/>
      <c r="E2828" s="270"/>
      <c r="F2828" s="270"/>
      <c r="G2828" s="270"/>
      <c r="H2828" s="270"/>
      <c r="I2828" s="290">
        <f t="shared" ca="1" si="2847"/>
        <v>9.5089544994512415E-2</v>
      </c>
      <c r="J2828" s="290">
        <f t="shared" ca="1" si="2848"/>
        <v>2.0749445565376945E-2</v>
      </c>
      <c r="K2828" s="270">
        <f t="shared" ref="K2828:M2828" ca="1" si="2871">RAND()</f>
        <v>0.72748960987810996</v>
      </c>
      <c r="L2828" s="270">
        <f t="shared" ca="1" si="2871"/>
        <v>0.37824954025905422</v>
      </c>
      <c r="M2828" s="270">
        <f t="shared" ca="1" si="2871"/>
        <v>0.54381554241327135</v>
      </c>
      <c r="N2828" s="291">
        <f t="shared" ca="1" si="2850"/>
        <v>1501486.6853071798</v>
      </c>
      <c r="O2828" s="292">
        <f ca="1">(N2828-Assumptions!$C$22)/Assumptions!$C$25</f>
        <v>111.0617675602373</v>
      </c>
      <c r="P2828" s="11"/>
      <c r="Q2828" s="11"/>
      <c r="R2828" s="11"/>
      <c r="S2828" s="11"/>
      <c r="T2828" s="11"/>
    </row>
    <row r="2829" spans="1:20" ht="15.75" customHeight="1" x14ac:dyDescent="0.2">
      <c r="A2829" s="317"/>
      <c r="B2829" s="264"/>
      <c r="C2829" s="264"/>
      <c r="D2829" s="264"/>
      <c r="E2829" s="264"/>
      <c r="F2829" s="264"/>
      <c r="G2829" s="264"/>
      <c r="H2829" s="264"/>
      <c r="I2829" s="286">
        <f t="shared" ca="1" si="2847"/>
        <v>7.3338990992974237E-2</v>
      </c>
      <c r="J2829" s="286">
        <f t="shared" ca="1" si="2848"/>
        <v>3.4713928275039614E-2</v>
      </c>
      <c r="K2829" s="264">
        <f t="shared" ref="K2829:M2829" ca="1" si="2872">RAND()</f>
        <v>1.4181909297393047E-2</v>
      </c>
      <c r="L2829" s="264">
        <f t="shared" ca="1" si="2872"/>
        <v>0.52678686897989202</v>
      </c>
      <c r="M2829" s="264">
        <f t="shared" ca="1" si="2872"/>
        <v>0.6919173799310343</v>
      </c>
      <c r="N2829" s="287">
        <f t="shared" ca="1" si="2850"/>
        <v>1037355.9981039747</v>
      </c>
      <c r="O2829" s="288">
        <f ca="1">(N2829-Assumptions!$C$22)/Assumptions!$C$25</f>
        <v>76.425149112236923</v>
      </c>
      <c r="P2829" s="11"/>
      <c r="Q2829" s="11"/>
      <c r="R2829" s="11"/>
      <c r="S2829" s="11"/>
      <c r="T2829" s="11"/>
    </row>
    <row r="2830" spans="1:20" ht="15.75" customHeight="1" x14ac:dyDescent="0.2">
      <c r="A2830" s="289"/>
      <c r="B2830" s="270"/>
      <c r="C2830" s="270"/>
      <c r="D2830" s="270"/>
      <c r="E2830" s="270"/>
      <c r="F2830" s="270"/>
      <c r="G2830" s="270"/>
      <c r="H2830" s="270"/>
      <c r="I2830" s="290">
        <f t="shared" ca="1" si="2847"/>
        <v>0.10626610961264021</v>
      </c>
      <c r="J2830" s="290">
        <f t="shared" ca="1" si="2848"/>
        <v>4.4228113319852679E-2</v>
      </c>
      <c r="K2830" s="270">
        <f t="shared" ref="K2830:M2830" ca="1" si="2873">RAND()</f>
        <v>0.62844800495675657</v>
      </c>
      <c r="L2830" s="270">
        <f t="shared" ca="1" si="2873"/>
        <v>0.65791665383623188</v>
      </c>
      <c r="M2830" s="270">
        <f t="shared" ca="1" si="2873"/>
        <v>0.31994882732720609</v>
      </c>
      <c r="N2830" s="291">
        <f t="shared" ca="1" si="2850"/>
        <v>1799230.7319286468</v>
      </c>
      <c r="O2830" s="292">
        <f ca="1">(N2830-Assumptions!$C$22)/Assumptions!$C$25</f>
        <v>133.28147253198856</v>
      </c>
      <c r="P2830" s="11"/>
      <c r="Q2830" s="11"/>
      <c r="R2830" s="11"/>
      <c r="S2830" s="11"/>
      <c r="T2830" s="11"/>
    </row>
    <row r="2831" spans="1:20" ht="15.75" customHeight="1" x14ac:dyDescent="0.2">
      <c r="A2831" s="317"/>
      <c r="B2831" s="264"/>
      <c r="C2831" s="264"/>
      <c r="D2831" s="264"/>
      <c r="E2831" s="264"/>
      <c r="F2831" s="264"/>
      <c r="G2831" s="264"/>
      <c r="H2831" s="264"/>
      <c r="I2831" s="286">
        <f t="shared" ca="1" si="2847"/>
        <v>9.7871955451950474E-2</v>
      </c>
      <c r="J2831" s="286">
        <f t="shared" ca="1" si="2848"/>
        <v>5.5E-2</v>
      </c>
      <c r="K2831" s="264">
        <f t="shared" ref="K2831:M2831" ca="1" si="2874">RAND()</f>
        <v>3.7486823553743442E-2</v>
      </c>
      <c r="L2831" s="264">
        <f t="shared" ca="1" si="2874"/>
        <v>0.91226745747217475</v>
      </c>
      <c r="M2831" s="264">
        <f t="shared" ca="1" si="2874"/>
        <v>0.40947546740266949</v>
      </c>
      <c r="N2831" s="287">
        <f t="shared" ca="1" si="2850"/>
        <v>1596664.8374212782</v>
      </c>
      <c r="O2831" s="288">
        <f ca="1">(N2831-Assumptions!$C$22)/Assumptions!$C$25</f>
        <v>118.16461473293121</v>
      </c>
      <c r="P2831" s="11"/>
      <c r="Q2831" s="11"/>
      <c r="R2831" s="11"/>
      <c r="S2831" s="11"/>
      <c r="T2831" s="11"/>
    </row>
    <row r="2832" spans="1:20" ht="15.75" customHeight="1" x14ac:dyDescent="0.2">
      <c r="A2832" s="289"/>
      <c r="B2832" s="270"/>
      <c r="C2832" s="270"/>
      <c r="D2832" s="270"/>
      <c r="E2832" s="270"/>
      <c r="F2832" s="270"/>
      <c r="G2832" s="270"/>
      <c r="H2832" s="270"/>
      <c r="I2832" s="290">
        <f t="shared" ca="1" si="2847"/>
        <v>0.10505392205770209</v>
      </c>
      <c r="J2832" s="290">
        <f t="shared" ca="1" si="2848"/>
        <v>4.4095850460673221E-2</v>
      </c>
      <c r="K2832" s="270">
        <f t="shared" ref="K2832:M2832" ca="1" si="2875">RAND()</f>
        <v>0.6819347745354013</v>
      </c>
      <c r="L2832" s="270">
        <f t="shared" ca="1" si="2875"/>
        <v>8.827838590703696E-2</v>
      </c>
      <c r="M2832" s="270">
        <f t="shared" ca="1" si="2875"/>
        <v>0.47305449562324597</v>
      </c>
      <c r="N2832" s="291">
        <f t="shared" ca="1" si="2850"/>
        <v>1461560.6177323859</v>
      </c>
      <c r="O2832" s="292">
        <f ca="1">(N2832-Assumptions!$C$22)/Assumptions!$C$25</f>
        <v>108.08221027853627</v>
      </c>
      <c r="P2832" s="11"/>
      <c r="Q2832" s="11"/>
      <c r="R2832" s="11"/>
      <c r="S2832" s="11"/>
      <c r="T2832" s="11"/>
    </row>
    <row r="2833" spans="1:20" ht="15.75" customHeight="1" x14ac:dyDescent="0.2">
      <c r="A2833" s="317"/>
      <c r="B2833" s="264"/>
      <c r="C2833" s="264"/>
      <c r="D2833" s="264"/>
      <c r="E2833" s="264"/>
      <c r="F2833" s="264"/>
      <c r="G2833" s="264"/>
      <c r="H2833" s="264"/>
      <c r="I2833" s="286">
        <f t="shared" ca="1" si="2847"/>
        <v>9.2827380589265873E-2</v>
      </c>
      <c r="J2833" s="286">
        <f t="shared" ca="1" si="2848"/>
        <v>3.1199263582519392E-2</v>
      </c>
      <c r="K2833" s="264">
        <f t="shared" ref="K2833:M2833" ca="1" si="2876">RAND()</f>
        <v>5.2773607071635031E-2</v>
      </c>
      <c r="L2833" s="264">
        <f t="shared" ca="1" si="2876"/>
        <v>0.72177384635659703</v>
      </c>
      <c r="M2833" s="264">
        <f t="shared" ca="1" si="2876"/>
        <v>1.5828135046124681E-2</v>
      </c>
      <c r="N2833" s="287">
        <f t="shared" ca="1" si="2850"/>
        <v>630362.72402625438</v>
      </c>
      <c r="O2833" s="288">
        <f ca="1">(N2833-Assumptions!$C$22)/Assumptions!$C$25</f>
        <v>46.052516718377191</v>
      </c>
      <c r="P2833" s="11"/>
      <c r="Q2833" s="11"/>
      <c r="R2833" s="11"/>
      <c r="S2833" s="11"/>
      <c r="T2833" s="11"/>
    </row>
    <row r="2834" spans="1:20" ht="15.75" customHeight="1" x14ac:dyDescent="0.2">
      <c r="A2834" s="289"/>
      <c r="B2834" s="270"/>
      <c r="C2834" s="270"/>
      <c r="D2834" s="270"/>
      <c r="E2834" s="270"/>
      <c r="F2834" s="270"/>
      <c r="G2834" s="270"/>
      <c r="H2834" s="270"/>
      <c r="I2834" s="290">
        <f t="shared" ca="1" si="2847"/>
        <v>8.4825425771312316E-2</v>
      </c>
      <c r="J2834" s="290">
        <f t="shared" ca="1" si="2848"/>
        <v>4.4722559141577814E-2</v>
      </c>
      <c r="K2834" s="270">
        <f t="shared" ref="K2834:M2834" ca="1" si="2877">RAND()</f>
        <v>0.96654976676226778</v>
      </c>
      <c r="L2834" s="270">
        <f t="shared" ca="1" si="2877"/>
        <v>0.85934796744868147</v>
      </c>
      <c r="M2834" s="270">
        <f t="shared" ca="1" si="2877"/>
        <v>0.7022878227322974</v>
      </c>
      <c r="N2834" s="291">
        <f t="shared" ca="1" si="2850"/>
        <v>6150322.1297842143</v>
      </c>
      <c r="O2834" s="292">
        <f ca="1">(N2834-Assumptions!$C$22)/Assumptions!$C$25</f>
        <v>457.98978580479212</v>
      </c>
      <c r="P2834" s="11"/>
      <c r="Q2834" s="11"/>
      <c r="R2834" s="11"/>
      <c r="S2834" s="11"/>
      <c r="T2834" s="11"/>
    </row>
    <row r="2835" spans="1:20" ht="15.75" customHeight="1" x14ac:dyDescent="0.2">
      <c r="A2835" s="317"/>
      <c r="B2835" s="264"/>
      <c r="C2835" s="264"/>
      <c r="D2835" s="264"/>
      <c r="E2835" s="264"/>
      <c r="F2835" s="264"/>
      <c r="G2835" s="264"/>
      <c r="H2835" s="264"/>
      <c r="I2835" s="286">
        <f t="shared" ca="1" si="2847"/>
        <v>0.12135149118047643</v>
      </c>
      <c r="J2835" s="286">
        <f t="shared" ca="1" si="2848"/>
        <v>2.8858540120933009E-2</v>
      </c>
      <c r="K2835" s="264">
        <f t="shared" ref="K2835:M2835" ca="1" si="2878">RAND()</f>
        <v>0.57776967459542306</v>
      </c>
      <c r="L2835" s="264">
        <f t="shared" ca="1" si="2878"/>
        <v>0.7717633779331422</v>
      </c>
      <c r="M2835" s="264">
        <f t="shared" ca="1" si="2878"/>
        <v>0.76582514740888452</v>
      </c>
      <c r="N2835" s="287">
        <f t="shared" ca="1" si="2850"/>
        <v>1219990.7231765869</v>
      </c>
      <c r="O2835" s="288">
        <f ca="1">(N2835-Assumptions!$C$22)/Assumptions!$C$25</f>
        <v>90.054606207207982</v>
      </c>
      <c r="P2835" s="11"/>
      <c r="Q2835" s="11"/>
      <c r="R2835" s="11"/>
      <c r="S2835" s="11"/>
      <c r="T2835" s="11"/>
    </row>
    <row r="2836" spans="1:20" ht="15.75" customHeight="1" x14ac:dyDescent="0.2">
      <c r="A2836" s="289"/>
      <c r="B2836" s="270"/>
      <c r="C2836" s="270"/>
      <c r="D2836" s="270"/>
      <c r="E2836" s="270"/>
      <c r="F2836" s="270"/>
      <c r="G2836" s="270"/>
      <c r="H2836" s="270"/>
      <c r="I2836" s="290">
        <f t="shared" ca="1" si="2847"/>
        <v>8.6480401747793825E-2</v>
      </c>
      <c r="J2836" s="290">
        <f t="shared" ca="1" si="2848"/>
        <v>5.5E-2</v>
      </c>
      <c r="K2836" s="270">
        <f t="shared" ref="K2836:M2836" ca="1" si="2879">RAND()</f>
        <v>0.95280850094095804</v>
      </c>
      <c r="L2836" s="270">
        <f t="shared" ca="1" si="2879"/>
        <v>0.76331476982145563</v>
      </c>
      <c r="M2836" s="270">
        <f t="shared" ca="1" si="2879"/>
        <v>0.30243552401438634</v>
      </c>
      <c r="N2836" s="291">
        <f t="shared" ca="1" si="2850"/>
        <v>6855744.7578481575</v>
      </c>
      <c r="O2836" s="292">
        <f ca="1">(N2836-Assumptions!$C$22)/Assumptions!$C$25</f>
        <v>510.63326551105655</v>
      </c>
      <c r="P2836" s="11"/>
      <c r="Q2836" s="11"/>
      <c r="R2836" s="11"/>
      <c r="S2836" s="11"/>
      <c r="T2836" s="11"/>
    </row>
    <row r="2837" spans="1:20" ht="15.75" customHeight="1" x14ac:dyDescent="0.2">
      <c r="A2837" s="317"/>
      <c r="B2837" s="264"/>
      <c r="C2837" s="264"/>
      <c r="D2837" s="264"/>
      <c r="E2837" s="264"/>
      <c r="F2837" s="264"/>
      <c r="G2837" s="264"/>
      <c r="H2837" s="264"/>
      <c r="I2837" s="286">
        <f t="shared" ca="1" si="2847"/>
        <v>7.4658829544943114E-2</v>
      </c>
      <c r="J2837" s="286">
        <f t="shared" ca="1" si="2848"/>
        <v>5.0903457322653022E-2</v>
      </c>
      <c r="K2837" s="264">
        <f t="shared" ref="K2837:M2837" ca="1" si="2880">RAND()</f>
        <v>0.70489971421915554</v>
      </c>
      <c r="L2837" s="264">
        <f t="shared" ca="1" si="2880"/>
        <v>0.59900145168577423</v>
      </c>
      <c r="M2837" s="264">
        <f t="shared" ca="1" si="2880"/>
        <v>0.35229214086168203</v>
      </c>
      <c r="N2837" s="287">
        <f t="shared" ca="1" si="2850"/>
        <v>4464826.7790903514</v>
      </c>
      <c r="O2837" s="288">
        <f ca="1">(N2837-Assumptions!$C$22)/Assumptions!$C$25</f>
        <v>332.20655067838442</v>
      </c>
      <c r="P2837" s="11"/>
      <c r="Q2837" s="11"/>
      <c r="R2837" s="11"/>
      <c r="S2837" s="11"/>
      <c r="T2837" s="11"/>
    </row>
    <row r="2838" spans="1:20" ht="15.75" customHeight="1" x14ac:dyDescent="0.2">
      <c r="A2838" s="289"/>
      <c r="B2838" s="270"/>
      <c r="C2838" s="270"/>
      <c r="D2838" s="270"/>
      <c r="E2838" s="270"/>
      <c r="F2838" s="270"/>
      <c r="G2838" s="270"/>
      <c r="H2838" s="270"/>
      <c r="I2838" s="290">
        <f t="shared" ca="1" si="2847"/>
        <v>8.8431646814024434E-2</v>
      </c>
      <c r="J2838" s="290">
        <f t="shared" ca="1" si="2848"/>
        <v>3.6177992069164971E-2</v>
      </c>
      <c r="K2838" s="270">
        <f t="shared" ref="K2838:M2838" ca="1" si="2881">RAND()</f>
        <v>0.6550895352711521</v>
      </c>
      <c r="L2838" s="270">
        <f t="shared" ca="1" si="2881"/>
        <v>9.887344129766229E-2</v>
      </c>
      <c r="M2838" s="270">
        <f t="shared" ca="1" si="2881"/>
        <v>0.18045047079841747</v>
      </c>
      <c r="N2838" s="291">
        <f t="shared" ca="1" si="2850"/>
        <v>1705027.4705979924</v>
      </c>
      <c r="O2838" s="292">
        <f ca="1">(N2838-Assumptions!$C$22)/Assumptions!$C$25</f>
        <v>126.25137840283526</v>
      </c>
      <c r="P2838" s="11"/>
      <c r="Q2838" s="11"/>
      <c r="R2838" s="11"/>
      <c r="S2838" s="11"/>
      <c r="T2838" s="11"/>
    </row>
    <row r="2839" spans="1:20" ht="15.75" customHeight="1" x14ac:dyDescent="0.2">
      <c r="A2839" s="317"/>
      <c r="B2839" s="264"/>
      <c r="C2839" s="264"/>
      <c r="D2839" s="264"/>
      <c r="E2839" s="264"/>
      <c r="F2839" s="264"/>
      <c r="G2839" s="264"/>
      <c r="H2839" s="264"/>
      <c r="I2839" s="286">
        <f t="shared" ca="1" si="2847"/>
        <v>9.9632527289921266E-2</v>
      </c>
      <c r="J2839" s="286">
        <f t="shared" ca="1" si="2848"/>
        <v>3.911572335158775E-2</v>
      </c>
      <c r="K2839" s="264">
        <f t="shared" ref="K2839:M2839" ca="1" si="2882">RAND()</f>
        <v>0.46617265495558446</v>
      </c>
      <c r="L2839" s="264">
        <f t="shared" ca="1" si="2882"/>
        <v>0.78671326281211307</v>
      </c>
      <c r="M2839" s="264">
        <f t="shared" ca="1" si="2882"/>
        <v>0.53777264507326461</v>
      </c>
      <c r="N2839" s="287">
        <f t="shared" ca="1" si="2850"/>
        <v>1844457.443440007</v>
      </c>
      <c r="O2839" s="288">
        <f ca="1">(N2839-Assumptions!$C$22)/Assumptions!$C$25</f>
        <v>136.65660025671696</v>
      </c>
      <c r="P2839" s="11"/>
      <c r="Q2839" s="11"/>
      <c r="R2839" s="11"/>
      <c r="S2839" s="11"/>
      <c r="T2839" s="11"/>
    </row>
    <row r="2840" spans="1:20" ht="15.75" customHeight="1" x14ac:dyDescent="0.2">
      <c r="A2840" s="289"/>
      <c r="B2840" s="270"/>
      <c r="C2840" s="270"/>
      <c r="D2840" s="270"/>
      <c r="E2840" s="270"/>
      <c r="F2840" s="270"/>
      <c r="G2840" s="270"/>
      <c r="H2840" s="270"/>
      <c r="I2840" s="290">
        <f t="shared" ca="1" si="2847"/>
        <v>6.4579550203194391E-2</v>
      </c>
      <c r="J2840" s="290">
        <f t="shared" ca="1" si="2848"/>
        <v>5.3063820293619932E-2</v>
      </c>
      <c r="K2840" s="270">
        <f t="shared" ref="K2840:M2840" ca="1" si="2883">RAND()</f>
        <v>0.37525709041935729</v>
      </c>
      <c r="L2840" s="270">
        <f t="shared" ca="1" si="2883"/>
        <v>0.88471407677545644</v>
      </c>
      <c r="M2840" s="270">
        <f t="shared" ca="1" si="2883"/>
        <v>0.56759733655539302</v>
      </c>
      <c r="N2840" s="291">
        <f t="shared" ca="1" si="2850"/>
        <v>5648989.8218359249</v>
      </c>
      <c r="O2840" s="292">
        <f ca="1">(N2840-Assumptions!$C$22)/Assumptions!$C$25</f>
        <v>420.57692700268097</v>
      </c>
      <c r="P2840" s="11"/>
      <c r="Q2840" s="11"/>
      <c r="R2840" s="11"/>
      <c r="S2840" s="11"/>
      <c r="T2840" s="11"/>
    </row>
    <row r="2841" spans="1:20" ht="15.75" customHeight="1" x14ac:dyDescent="0.2">
      <c r="A2841" s="317"/>
      <c r="B2841" s="264"/>
      <c r="C2841" s="264"/>
      <c r="D2841" s="264"/>
      <c r="E2841" s="264"/>
      <c r="F2841" s="264"/>
      <c r="G2841" s="264"/>
      <c r="H2841" s="264"/>
      <c r="I2841" s="286">
        <f t="shared" ca="1" si="2847"/>
        <v>9.3402601986003975E-2</v>
      </c>
      <c r="J2841" s="286">
        <f t="shared" ca="1" si="2848"/>
        <v>3.8384962437843471E-2</v>
      </c>
      <c r="K2841" s="264">
        <f t="shared" ref="K2841:M2841" ca="1" si="2884">RAND()</f>
        <v>0.84764175846878687</v>
      </c>
      <c r="L2841" s="264">
        <f t="shared" ca="1" si="2884"/>
        <v>0.24356500426472627</v>
      </c>
      <c r="M2841" s="264">
        <f t="shared" ca="1" si="2884"/>
        <v>0.1349430572536926</v>
      </c>
      <c r="N2841" s="287">
        <f t="shared" ca="1" si="2850"/>
        <v>3513324.9653514791</v>
      </c>
      <c r="O2841" s="288">
        <f ca="1">(N2841-Assumptions!$C$22)/Assumptions!$C$25</f>
        <v>261.19895263817011</v>
      </c>
      <c r="P2841" s="11"/>
      <c r="Q2841" s="11"/>
      <c r="R2841" s="11"/>
      <c r="S2841" s="11"/>
      <c r="T2841" s="11"/>
    </row>
    <row r="2842" spans="1:20" ht="15.75" customHeight="1" x14ac:dyDescent="0.2">
      <c r="A2842" s="289"/>
      <c r="B2842" s="270"/>
      <c r="C2842" s="270"/>
      <c r="D2842" s="270"/>
      <c r="E2842" s="270"/>
      <c r="F2842" s="270"/>
      <c r="G2842" s="270"/>
      <c r="H2842" s="270"/>
      <c r="I2842" s="290">
        <f t="shared" ca="1" si="2847"/>
        <v>0.10636628387452392</v>
      </c>
      <c r="J2842" s="290">
        <f t="shared" ca="1" si="2848"/>
        <v>5.1630776647571514E-2</v>
      </c>
      <c r="K2842" s="270">
        <f t="shared" ref="K2842:M2842" ca="1" si="2885">RAND()</f>
        <v>0.81452177618869914</v>
      </c>
      <c r="L2842" s="270">
        <f t="shared" ca="1" si="2885"/>
        <v>0.43761390487736362</v>
      </c>
      <c r="M2842" s="270">
        <f t="shared" ca="1" si="2885"/>
        <v>0.59622638667121419</v>
      </c>
      <c r="N2842" s="291">
        <f t="shared" ca="1" si="2850"/>
        <v>3942990.7603216367</v>
      </c>
      <c r="O2842" s="292">
        <f ca="1">(N2842-Assumptions!$C$22)/Assumptions!$C$25</f>
        <v>293.26356420310719</v>
      </c>
      <c r="P2842" s="11"/>
      <c r="Q2842" s="11"/>
      <c r="R2842" s="11"/>
      <c r="S2842" s="11"/>
      <c r="T2842" s="11"/>
    </row>
    <row r="2843" spans="1:20" ht="15.75" customHeight="1" x14ac:dyDescent="0.2">
      <c r="A2843" s="317"/>
      <c r="B2843" s="264"/>
      <c r="C2843" s="264"/>
      <c r="D2843" s="264"/>
      <c r="E2843" s="264"/>
      <c r="F2843" s="264"/>
      <c r="G2843" s="264"/>
      <c r="H2843" s="264"/>
      <c r="I2843" s="286">
        <f t="shared" ca="1" si="2847"/>
        <v>8.5380936399704288E-2</v>
      </c>
      <c r="J2843" s="286">
        <f t="shared" ca="1" si="2848"/>
        <v>4.5842028702424514E-2</v>
      </c>
      <c r="K2843" s="264">
        <f t="shared" ref="K2843:M2843" ca="1" si="2886">RAND()</f>
        <v>5.4081384978082792E-2</v>
      </c>
      <c r="L2843" s="264">
        <f t="shared" ca="1" si="2886"/>
        <v>9.4380681074948791E-2</v>
      </c>
      <c r="M2843" s="264">
        <f t="shared" ca="1" si="2886"/>
        <v>0.57643963870124626</v>
      </c>
      <c r="N2843" s="287">
        <f t="shared" ca="1" si="2850"/>
        <v>412791.247037258</v>
      </c>
      <c r="O2843" s="288">
        <f ca="1">(N2843-Assumptions!$C$22)/Assumptions!$C$25</f>
        <v>29.815839331138658</v>
      </c>
      <c r="P2843" s="11"/>
      <c r="Q2843" s="11"/>
      <c r="R2843" s="11"/>
      <c r="S2843" s="11"/>
      <c r="T2843" s="11"/>
    </row>
    <row r="2844" spans="1:20" ht="15.75" customHeight="1" x14ac:dyDescent="0.2">
      <c r="A2844" s="289"/>
      <c r="B2844" s="270"/>
      <c r="C2844" s="270"/>
      <c r="D2844" s="270"/>
      <c r="E2844" s="270"/>
      <c r="F2844" s="270"/>
      <c r="G2844" s="270"/>
      <c r="H2844" s="270"/>
      <c r="I2844" s="290">
        <f t="shared" ca="1" si="2847"/>
        <v>7.743605007535477E-2</v>
      </c>
      <c r="J2844" s="290">
        <f t="shared" ca="1" si="2848"/>
        <v>4.1275387282886211E-2</v>
      </c>
      <c r="K2844" s="270">
        <f t="shared" ref="K2844:M2844" ca="1" si="2887">RAND()</f>
        <v>0.92693373697031711</v>
      </c>
      <c r="L2844" s="270">
        <f t="shared" ca="1" si="2887"/>
        <v>2.483175453687414E-2</v>
      </c>
      <c r="M2844" s="270">
        <f t="shared" ca="1" si="2887"/>
        <v>0.14908580672735727</v>
      </c>
      <c r="N2844" s="291">
        <f t="shared" ca="1" si="2850"/>
        <v>5345445.3439808097</v>
      </c>
      <c r="O2844" s="292">
        <f ca="1">(N2844-Assumptions!$C$22)/Assumptions!$C$25</f>
        <v>397.92435402841863</v>
      </c>
      <c r="P2844" s="11"/>
      <c r="Q2844" s="11"/>
      <c r="R2844" s="11"/>
      <c r="S2844" s="11"/>
      <c r="T2844" s="11"/>
    </row>
    <row r="2845" spans="1:20" ht="15.75" customHeight="1" x14ac:dyDescent="0.2">
      <c r="A2845" s="317"/>
      <c r="B2845" s="264"/>
      <c r="C2845" s="264"/>
      <c r="D2845" s="264"/>
      <c r="E2845" s="264"/>
      <c r="F2845" s="264"/>
      <c r="G2845" s="264"/>
      <c r="H2845" s="264"/>
      <c r="I2845" s="286">
        <f t="shared" ca="1" si="2847"/>
        <v>8.5018044254857053E-2</v>
      </c>
      <c r="J2845" s="286">
        <f t="shared" ca="1" si="2848"/>
        <v>3.852554980203636E-2</v>
      </c>
      <c r="K2845" s="264">
        <f t="shared" ref="K2845:M2845" ca="1" si="2888">RAND()</f>
        <v>0.1388021621952874</v>
      </c>
      <c r="L2845" s="264">
        <f t="shared" ca="1" si="2888"/>
        <v>0.78155070568631424</v>
      </c>
      <c r="M2845" s="264">
        <f t="shared" ca="1" si="2888"/>
        <v>2.5347343051362881E-4</v>
      </c>
      <c r="N2845" s="287">
        <f t="shared" ca="1" si="2850"/>
        <v>835577.18660166545</v>
      </c>
      <c r="O2845" s="288">
        <f ca="1">(N2845-Assumptions!$C$22)/Assumptions!$C$25</f>
        <v>61.367028850870554</v>
      </c>
      <c r="P2845" s="11"/>
      <c r="Q2845" s="11"/>
      <c r="R2845" s="11"/>
      <c r="S2845" s="11"/>
      <c r="T2845" s="11"/>
    </row>
    <row r="2846" spans="1:20" ht="15.75" customHeight="1" x14ac:dyDescent="0.2">
      <c r="A2846" s="289"/>
      <c r="B2846" s="270"/>
      <c r="C2846" s="270"/>
      <c r="D2846" s="270"/>
      <c r="E2846" s="270"/>
      <c r="F2846" s="270"/>
      <c r="G2846" s="270"/>
      <c r="H2846" s="270"/>
      <c r="I2846" s="290">
        <f t="shared" ca="1" si="2847"/>
        <v>6.4075352270606262E-2</v>
      </c>
      <c r="J2846" s="290">
        <f t="shared" ca="1" si="2848"/>
        <v>2.0543880577686115E-2</v>
      </c>
      <c r="K2846" s="270">
        <f t="shared" ref="K2846:M2846" ca="1" si="2889">RAND()</f>
        <v>0.64899971200604634</v>
      </c>
      <c r="L2846" s="270">
        <f t="shared" ca="1" si="2889"/>
        <v>0.26369615563372062</v>
      </c>
      <c r="M2846" s="270">
        <f t="shared" ca="1" si="2889"/>
        <v>0.33019001480325894</v>
      </c>
      <c r="N2846" s="291">
        <f t="shared" ca="1" si="2850"/>
        <v>2046655.289019749</v>
      </c>
      <c r="O2846" s="292">
        <f ca="1">(N2846-Assumptions!$C$22)/Assumptions!$C$25</f>
        <v>151.74599171789171</v>
      </c>
      <c r="P2846" s="11"/>
      <c r="Q2846" s="11"/>
      <c r="R2846" s="11"/>
      <c r="S2846" s="11"/>
      <c r="T2846" s="11"/>
    </row>
    <row r="2847" spans="1:20" ht="15.75" customHeight="1" x14ac:dyDescent="0.2">
      <c r="A2847" s="317"/>
      <c r="B2847" s="264"/>
      <c r="C2847" s="264"/>
      <c r="D2847" s="264"/>
      <c r="E2847" s="264"/>
      <c r="F2847" s="264"/>
      <c r="G2847" s="264"/>
      <c r="H2847" s="264"/>
      <c r="I2847" s="286">
        <f t="shared" ca="1" si="2847"/>
        <v>9.2709870631871097E-2</v>
      </c>
      <c r="J2847" s="286">
        <f t="shared" ca="1" si="2848"/>
        <v>3.2295219501258951E-2</v>
      </c>
      <c r="K2847" s="264">
        <f t="shared" ref="K2847:M2847" ca="1" si="2890">RAND()</f>
        <v>0.12555293116706612</v>
      </c>
      <c r="L2847" s="264">
        <f t="shared" ca="1" si="2890"/>
        <v>0.30482060815901479</v>
      </c>
      <c r="M2847" s="264">
        <f t="shared" ca="1" si="2890"/>
        <v>9.8809687745005093E-2</v>
      </c>
      <c r="N2847" s="287">
        <f t="shared" ca="1" si="2850"/>
        <v>643023.95173969818</v>
      </c>
      <c r="O2847" s="288">
        <f ca="1">(N2847-Assumptions!$C$22)/Assumptions!$C$25</f>
        <v>46.997384458186431</v>
      </c>
      <c r="P2847" s="11"/>
      <c r="Q2847" s="11"/>
      <c r="R2847" s="11"/>
      <c r="S2847" s="11"/>
      <c r="T2847" s="11"/>
    </row>
    <row r="2848" spans="1:20" ht="15.75" customHeight="1" x14ac:dyDescent="0.2">
      <c r="A2848" s="289"/>
      <c r="B2848" s="270"/>
      <c r="C2848" s="270"/>
      <c r="D2848" s="270"/>
      <c r="E2848" s="270"/>
      <c r="F2848" s="270"/>
      <c r="G2848" s="270"/>
      <c r="H2848" s="270"/>
      <c r="I2848" s="290">
        <f t="shared" ca="1" si="2847"/>
        <v>8.3509697955278336E-2</v>
      </c>
      <c r="J2848" s="290">
        <f t="shared" ca="1" si="2848"/>
        <v>5.5E-2</v>
      </c>
      <c r="K2848" s="270">
        <f t="shared" ref="K2848:M2848" ca="1" si="2891">RAND()</f>
        <v>0.79033564082174579</v>
      </c>
      <c r="L2848" s="270">
        <f t="shared" ca="1" si="2891"/>
        <v>4.5000602546149238E-2</v>
      </c>
      <c r="M2848" s="270">
        <f t="shared" ca="1" si="2891"/>
        <v>0.30307286817468315</v>
      </c>
      <c r="N2848" s="291">
        <f t="shared" ca="1" si="2850"/>
        <v>3125038.9575815727</v>
      </c>
      <c r="O2848" s="292">
        <f ca="1">(N2848-Assumptions!$C$22)/Assumptions!$C$25</f>
        <v>232.22238489414721</v>
      </c>
      <c r="P2848" s="11"/>
      <c r="Q2848" s="11"/>
      <c r="R2848" s="11"/>
      <c r="S2848" s="11"/>
      <c r="T2848" s="11"/>
    </row>
    <row r="2849" spans="1:20" ht="15.75" customHeight="1" x14ac:dyDescent="0.2">
      <c r="A2849" s="317"/>
      <c r="B2849" s="264"/>
      <c r="C2849" s="264"/>
      <c r="D2849" s="264"/>
      <c r="E2849" s="264"/>
      <c r="F2849" s="264"/>
      <c r="G2849" s="264"/>
      <c r="H2849" s="264"/>
      <c r="I2849" s="286">
        <f t="shared" ca="1" si="2847"/>
        <v>0.10746872831463343</v>
      </c>
      <c r="J2849" s="286">
        <f t="shared" ca="1" si="2848"/>
        <v>5.0325910132220264E-2</v>
      </c>
      <c r="K2849" s="264">
        <f t="shared" ref="K2849:M2849" ca="1" si="2892">RAND()</f>
        <v>0.65498750127914773</v>
      </c>
      <c r="L2849" s="264">
        <f t="shared" ca="1" si="2892"/>
        <v>0.78553357321107786</v>
      </c>
      <c r="M2849" s="264">
        <f t="shared" ca="1" si="2892"/>
        <v>0.92077867745145381</v>
      </c>
      <c r="N2849" s="287">
        <f t="shared" ca="1" si="2850"/>
        <v>2018763.2084027824</v>
      </c>
      <c r="O2849" s="288">
        <f ca="1">(N2849-Assumptions!$C$22)/Assumptions!$C$25</f>
        <v>149.66449316438676</v>
      </c>
      <c r="P2849" s="11"/>
      <c r="Q2849" s="11"/>
      <c r="R2849" s="11"/>
      <c r="S2849" s="11"/>
      <c r="T2849" s="11"/>
    </row>
    <row r="2850" spans="1:20" ht="15.75" customHeight="1" x14ac:dyDescent="0.2">
      <c r="A2850" s="289"/>
      <c r="B2850" s="270"/>
      <c r="C2850" s="270"/>
      <c r="D2850" s="270"/>
      <c r="E2850" s="270"/>
      <c r="F2850" s="270"/>
      <c r="G2850" s="270"/>
      <c r="H2850" s="270"/>
      <c r="I2850" s="290">
        <f t="shared" ca="1" si="2847"/>
        <v>7.7448194936300369E-2</v>
      </c>
      <c r="J2850" s="290">
        <f t="shared" ca="1" si="2848"/>
        <v>5.1386147808206897E-2</v>
      </c>
      <c r="K2850" s="270">
        <f t="shared" ref="K2850:M2850" ca="1" si="2893">RAND()</f>
        <v>0.82154929427618373</v>
      </c>
      <c r="L2850" s="270">
        <f t="shared" ca="1" si="2893"/>
        <v>0.87498622722267849</v>
      </c>
      <c r="M2850" s="270">
        <f t="shared" ca="1" si="2893"/>
        <v>0.84652778107122939</v>
      </c>
      <c r="N2850" s="291">
        <f t="shared" ca="1" si="2850"/>
        <v>9463782.598826265</v>
      </c>
      <c r="O2850" s="292">
        <f ca="1">(N2850-Assumptions!$C$22)/Assumptions!$C$25</f>
        <v>705.26295513628838</v>
      </c>
      <c r="P2850" s="11"/>
      <c r="Q2850" s="11"/>
      <c r="R2850" s="11"/>
      <c r="S2850" s="11"/>
      <c r="T2850" s="11"/>
    </row>
    <row r="2851" spans="1:20" ht="15.75" customHeight="1" x14ac:dyDescent="0.2">
      <c r="A2851" s="317"/>
      <c r="B2851" s="264"/>
      <c r="C2851" s="264"/>
      <c r="D2851" s="264"/>
      <c r="E2851" s="264"/>
      <c r="F2851" s="264"/>
      <c r="G2851" s="264"/>
      <c r="H2851" s="264"/>
      <c r="I2851" s="286">
        <f t="shared" ca="1" si="2847"/>
        <v>6.3920275170794932E-2</v>
      </c>
      <c r="J2851" s="286">
        <f t="shared" ca="1" si="2848"/>
        <v>4.283449356619793E-2</v>
      </c>
      <c r="K2851" s="264">
        <f t="shared" ref="K2851:M2851" ca="1" si="2894">RAND()</f>
        <v>0.10083517989167989</v>
      </c>
      <c r="L2851" s="264">
        <f t="shared" ca="1" si="2894"/>
        <v>2.3951525760440351E-2</v>
      </c>
      <c r="M2851" s="264">
        <f t="shared" ca="1" si="2894"/>
        <v>0.16070345784340867</v>
      </c>
      <c r="N2851" s="287">
        <f t="shared" ca="1" si="2850"/>
        <v>652852.60059404629</v>
      </c>
      <c r="O2851" s="288">
        <f ca="1">(N2851-Assumptions!$C$22)/Assumptions!$C$25</f>
        <v>47.730865715973607</v>
      </c>
      <c r="P2851" s="11"/>
      <c r="Q2851" s="11"/>
      <c r="R2851" s="11"/>
      <c r="S2851" s="11"/>
      <c r="T2851" s="11"/>
    </row>
    <row r="2852" spans="1:20" ht="15.75" customHeight="1" x14ac:dyDescent="0.2">
      <c r="A2852" s="289"/>
      <c r="B2852" s="270"/>
      <c r="C2852" s="270"/>
      <c r="D2852" s="270"/>
      <c r="E2852" s="270"/>
      <c r="F2852" s="270"/>
      <c r="G2852" s="270"/>
      <c r="H2852" s="270"/>
      <c r="I2852" s="290">
        <f t="shared" ca="1" si="2847"/>
        <v>8.2678391380651167E-2</v>
      </c>
      <c r="J2852" s="290">
        <f t="shared" ca="1" si="2848"/>
        <v>5.5E-2</v>
      </c>
      <c r="K2852" s="270">
        <f t="shared" ref="K2852:M2852" ca="1" si="2895">RAND()</f>
        <v>0.88586388148055095</v>
      </c>
      <c r="L2852" s="270">
        <f t="shared" ca="1" si="2895"/>
        <v>0.80982577585424909</v>
      </c>
      <c r="M2852" s="270">
        <f t="shared" ca="1" si="2895"/>
        <v>0.12190547437622834</v>
      </c>
      <c r="N2852" s="291">
        <f t="shared" ca="1" si="2850"/>
        <v>8867049.820590293</v>
      </c>
      <c r="O2852" s="292">
        <f ca="1">(N2852-Assumptions!$C$22)/Assumptions!$C$25</f>
        <v>660.73065825300694</v>
      </c>
      <c r="P2852" s="11"/>
      <c r="Q2852" s="11"/>
      <c r="R2852" s="11"/>
      <c r="S2852" s="11"/>
      <c r="T2852" s="11"/>
    </row>
    <row r="2853" spans="1:20" ht="15.75" customHeight="1" x14ac:dyDescent="0.2">
      <c r="A2853" s="317"/>
      <c r="B2853" s="264"/>
      <c r="C2853" s="264"/>
      <c r="D2853" s="264"/>
      <c r="E2853" s="264"/>
      <c r="F2853" s="264"/>
      <c r="G2853" s="264"/>
      <c r="H2853" s="264"/>
      <c r="I2853" s="286">
        <f t="shared" ca="1" si="2847"/>
        <v>0.10730680961269022</v>
      </c>
      <c r="J2853" s="286">
        <f t="shared" ca="1" si="2848"/>
        <v>5.5E-2</v>
      </c>
      <c r="K2853" s="264">
        <f t="shared" ref="K2853:M2853" ca="1" si="2896">RAND()</f>
        <v>0.59736881792428564</v>
      </c>
      <c r="L2853" s="264">
        <f t="shared" ca="1" si="2896"/>
        <v>0.3847557567536436</v>
      </c>
      <c r="M2853" s="264">
        <f t="shared" ca="1" si="2896"/>
        <v>0.52054099797962794</v>
      </c>
      <c r="N2853" s="287">
        <f t="shared" ca="1" si="2850"/>
        <v>2133960.5742304414</v>
      </c>
      <c r="O2853" s="288">
        <f ca="1">(N2853-Assumptions!$C$22)/Assumptions!$C$25</f>
        <v>158.26131150973444</v>
      </c>
      <c r="P2853" s="11"/>
      <c r="Q2853" s="11"/>
      <c r="R2853" s="11"/>
      <c r="S2853" s="11"/>
      <c r="T2853" s="11"/>
    </row>
    <row r="2854" spans="1:20" ht="15.75" customHeight="1" x14ac:dyDescent="0.2">
      <c r="A2854" s="289"/>
      <c r="B2854" s="270"/>
      <c r="C2854" s="270"/>
      <c r="D2854" s="270"/>
      <c r="E2854" s="270"/>
      <c r="F2854" s="270"/>
      <c r="G2854" s="270"/>
      <c r="H2854" s="270"/>
      <c r="I2854" s="290">
        <f t="shared" ca="1" si="2847"/>
        <v>8.7517130272739815E-2</v>
      </c>
      <c r="J2854" s="290">
        <f t="shared" ca="1" si="2848"/>
        <v>5.3434880201162507E-2</v>
      </c>
      <c r="K2854" s="270">
        <f t="shared" ref="K2854:M2854" ca="1" si="2897">RAND()</f>
        <v>0.8172795829783126</v>
      </c>
      <c r="L2854" s="270">
        <f t="shared" ca="1" si="2897"/>
        <v>0.81223353058334391</v>
      </c>
      <c r="M2854" s="270">
        <f t="shared" ca="1" si="2897"/>
        <v>0.93145829108491507</v>
      </c>
      <c r="N2854" s="291">
        <f t="shared" ca="1" si="2850"/>
        <v>7310633.080169349</v>
      </c>
      <c r="O2854" s="292">
        <f ca="1">(N2854-Assumptions!$C$22)/Assumptions!$C$25</f>
        <v>544.58015523651864</v>
      </c>
      <c r="P2854" s="11"/>
      <c r="Q2854" s="11"/>
      <c r="R2854" s="11"/>
      <c r="S2854" s="11"/>
      <c r="T2854" s="11"/>
    </row>
    <row r="2855" spans="1:20" ht="15.75" customHeight="1" x14ac:dyDescent="0.2">
      <c r="A2855" s="317"/>
      <c r="B2855" s="264"/>
      <c r="C2855" s="264"/>
      <c r="D2855" s="264"/>
      <c r="E2855" s="264"/>
      <c r="F2855" s="264"/>
      <c r="G2855" s="264"/>
      <c r="H2855" s="264"/>
      <c r="I2855" s="286">
        <f t="shared" ca="1" si="2847"/>
        <v>6.847793606024509E-2</v>
      </c>
      <c r="J2855" s="286">
        <f t="shared" ca="1" si="2848"/>
        <v>4.6023305076192768E-2</v>
      </c>
      <c r="K2855" s="264">
        <f t="shared" ref="K2855:M2855" ca="1" si="2898">RAND()</f>
        <v>0.60791527460878458</v>
      </c>
      <c r="L2855" s="264">
        <f t="shared" ca="1" si="2898"/>
        <v>0.50682246491454952</v>
      </c>
      <c r="M2855" s="264">
        <f t="shared" ca="1" si="2898"/>
        <v>0.66250342900707748</v>
      </c>
      <c r="N2855" s="287">
        <f t="shared" ca="1" si="2850"/>
        <v>4513621.6900747614</v>
      </c>
      <c r="O2855" s="288">
        <f ca="1">(N2855-Assumptions!$C$22)/Assumptions!$C$25</f>
        <v>335.84796194587773</v>
      </c>
      <c r="P2855" s="11"/>
      <c r="Q2855" s="11"/>
      <c r="R2855" s="11"/>
      <c r="S2855" s="11"/>
      <c r="T2855" s="11"/>
    </row>
    <row r="2856" spans="1:20" ht="15.75" customHeight="1" x14ac:dyDescent="0.2">
      <c r="A2856" s="289"/>
      <c r="B2856" s="270"/>
      <c r="C2856" s="270"/>
      <c r="D2856" s="270"/>
      <c r="E2856" s="270"/>
      <c r="F2856" s="270"/>
      <c r="G2856" s="270"/>
      <c r="H2856" s="270"/>
      <c r="I2856" s="290">
        <f t="shared" ca="1" si="2847"/>
        <v>9.2553296186231732E-2</v>
      </c>
      <c r="J2856" s="290">
        <f t="shared" ca="1" si="2848"/>
        <v>4.0840056816220625E-2</v>
      </c>
      <c r="K2856" s="270">
        <f t="shared" ref="K2856:M2856" ca="1" si="2899">RAND()</f>
        <v>0.10920298433125741</v>
      </c>
      <c r="L2856" s="270">
        <f t="shared" ca="1" si="2899"/>
        <v>0.95550031899507959</v>
      </c>
      <c r="M2856" s="270">
        <f t="shared" ca="1" si="2899"/>
        <v>0.88355874825970127</v>
      </c>
      <c r="N2856" s="291">
        <f t="shared" ca="1" si="2850"/>
        <v>1347276.1986098737</v>
      </c>
      <c r="O2856" s="292">
        <f ca="1">(N2856-Assumptions!$C$22)/Assumptions!$C$25</f>
        <v>99.55352228431893</v>
      </c>
      <c r="P2856" s="11"/>
      <c r="Q2856" s="11"/>
      <c r="R2856" s="11"/>
      <c r="S2856" s="11"/>
      <c r="T2856" s="11"/>
    </row>
    <row r="2857" spans="1:20" ht="15.75" customHeight="1" x14ac:dyDescent="0.2">
      <c r="A2857" s="317"/>
      <c r="B2857" s="264"/>
      <c r="C2857" s="264"/>
      <c r="D2857" s="264"/>
      <c r="E2857" s="264"/>
      <c r="F2857" s="264"/>
      <c r="G2857" s="264"/>
      <c r="H2857" s="264"/>
      <c r="I2857" s="286">
        <f t="shared" ca="1" si="2847"/>
        <v>9.0431380295786595E-2</v>
      </c>
      <c r="J2857" s="286">
        <f t="shared" ca="1" si="2848"/>
        <v>4.3453114974315483E-2</v>
      </c>
      <c r="K2857" s="264">
        <f t="shared" ref="K2857:M2857" ca="1" si="2900">RAND()</f>
        <v>0.37953135245470515</v>
      </c>
      <c r="L2857" s="264">
        <f t="shared" ca="1" si="2900"/>
        <v>0.2755930086572832</v>
      </c>
      <c r="M2857" s="264">
        <f t="shared" ca="1" si="2900"/>
        <v>0.85310205689626029</v>
      </c>
      <c r="N2857" s="287">
        <f t="shared" ca="1" si="2850"/>
        <v>1922459.0123905963</v>
      </c>
      <c r="O2857" s="288">
        <f ca="1">(N2857-Assumptions!$C$22)/Assumptions!$C$25</f>
        <v>142.47761286496987</v>
      </c>
      <c r="P2857" s="11"/>
      <c r="Q2857" s="11"/>
      <c r="R2857" s="11"/>
      <c r="S2857" s="11"/>
      <c r="T2857" s="11"/>
    </row>
    <row r="2858" spans="1:20" ht="15.75" customHeight="1" x14ac:dyDescent="0.2">
      <c r="A2858" s="289"/>
      <c r="B2858" s="270"/>
      <c r="C2858" s="270"/>
      <c r="D2858" s="270"/>
      <c r="E2858" s="270"/>
      <c r="F2858" s="270"/>
      <c r="G2858" s="270"/>
      <c r="H2858" s="270"/>
      <c r="I2858" s="290">
        <f t="shared" ca="1" si="2847"/>
        <v>0.11684698552925044</v>
      </c>
      <c r="J2858" s="290">
        <f t="shared" ca="1" si="2848"/>
        <v>3.5334756833520546E-2</v>
      </c>
      <c r="K2858" s="270">
        <f t="shared" ref="K2858:M2858" ca="1" si="2901">RAND()</f>
        <v>0.99152443257382161</v>
      </c>
      <c r="L2858" s="270">
        <f t="shared" ca="1" si="2901"/>
        <v>0.86588186090632024</v>
      </c>
      <c r="M2858" s="270">
        <f t="shared" ca="1" si="2901"/>
        <v>0.94743915406483525</v>
      </c>
      <c r="N2858" s="291">
        <f t="shared" ca="1" si="2850"/>
        <v>3056753.9227758832</v>
      </c>
      <c r="O2858" s="292">
        <f ca="1">(N2858-Assumptions!$C$22)/Assumptions!$C$25</f>
        <v>227.12648677431963</v>
      </c>
      <c r="P2858" s="11"/>
      <c r="Q2858" s="11"/>
      <c r="R2858" s="11"/>
      <c r="S2858" s="11"/>
      <c r="T2858" s="11"/>
    </row>
    <row r="2859" spans="1:20" ht="15.75" customHeight="1" x14ac:dyDescent="0.2">
      <c r="A2859" s="317"/>
      <c r="B2859" s="264"/>
      <c r="C2859" s="264"/>
      <c r="D2859" s="264"/>
      <c r="E2859" s="264"/>
      <c r="F2859" s="264"/>
      <c r="G2859" s="264"/>
      <c r="H2859" s="264"/>
      <c r="I2859" s="286">
        <f t="shared" ca="1" si="2847"/>
        <v>9.5703457211222906E-2</v>
      </c>
      <c r="J2859" s="286">
        <f t="shared" ca="1" si="2848"/>
        <v>5.5E-2</v>
      </c>
      <c r="K2859" s="264">
        <f t="shared" ref="K2859:M2859" ca="1" si="2902">RAND()</f>
        <v>0.83649909738418915</v>
      </c>
      <c r="L2859" s="264">
        <f t="shared" ca="1" si="2902"/>
        <v>0.62306283018949327</v>
      </c>
      <c r="M2859" s="264">
        <f t="shared" ca="1" si="2902"/>
        <v>0.23881300883981593</v>
      </c>
      <c r="N2859" s="287">
        <f t="shared" ca="1" si="2850"/>
        <v>5302291.599886124</v>
      </c>
      <c r="O2859" s="288">
        <f ca="1">(N2859-Assumptions!$C$22)/Assumptions!$C$25</f>
        <v>394.70392536463612</v>
      </c>
      <c r="P2859" s="11"/>
      <c r="Q2859" s="11"/>
      <c r="R2859" s="11"/>
      <c r="S2859" s="11"/>
      <c r="T2859" s="11"/>
    </row>
    <row r="2860" spans="1:20" ht="15.75" customHeight="1" x14ac:dyDescent="0.2">
      <c r="A2860" s="289"/>
      <c r="B2860" s="270"/>
      <c r="C2860" s="270"/>
      <c r="D2860" s="270"/>
      <c r="E2860" s="270"/>
      <c r="F2860" s="270"/>
      <c r="G2860" s="270"/>
      <c r="H2860" s="270"/>
      <c r="I2860" s="290">
        <f t="shared" ca="1" si="2847"/>
        <v>0.11246920996060544</v>
      </c>
      <c r="J2860" s="290">
        <f t="shared" ca="1" si="2848"/>
        <v>3.7971827457887783E-2</v>
      </c>
      <c r="K2860" s="270">
        <f t="shared" ref="K2860:M2860" ca="1" si="2903">RAND()</f>
        <v>0.98542333173096974</v>
      </c>
      <c r="L2860" s="270">
        <f t="shared" ca="1" si="2903"/>
        <v>0.26018999189167347</v>
      </c>
      <c r="M2860" s="270">
        <f t="shared" ca="1" si="2903"/>
        <v>0.8183878300125863</v>
      </c>
      <c r="N2860" s="291">
        <f t="shared" ca="1" si="2850"/>
        <v>2611027.5663279248</v>
      </c>
      <c r="O2860" s="292">
        <f ca="1">(N2860-Assumptions!$C$22)/Assumptions!$C$25</f>
        <v>193.86332584536751</v>
      </c>
      <c r="P2860" s="11"/>
      <c r="Q2860" s="11"/>
      <c r="R2860" s="11"/>
      <c r="S2860" s="11"/>
      <c r="T2860" s="11"/>
    </row>
    <row r="2861" spans="1:20" ht="15.75" customHeight="1" x14ac:dyDescent="0.2">
      <c r="A2861" s="317"/>
      <c r="B2861" s="264"/>
      <c r="C2861" s="264"/>
      <c r="D2861" s="264"/>
      <c r="E2861" s="264"/>
      <c r="F2861" s="264"/>
      <c r="G2861" s="264"/>
      <c r="H2861" s="264"/>
      <c r="I2861" s="286">
        <f t="shared" ca="1" si="2847"/>
        <v>6.8655475292455359E-2</v>
      </c>
      <c r="J2861" s="286">
        <f t="shared" ca="1" si="2848"/>
        <v>5.0258618951170647E-2</v>
      </c>
      <c r="K2861" s="264">
        <f t="shared" ref="K2861:M2861" ca="1" si="2904">RAND()</f>
        <v>0.56483482376611527</v>
      </c>
      <c r="L2861" s="264">
        <f t="shared" ca="1" si="2904"/>
        <v>0.4489620534003288</v>
      </c>
      <c r="M2861" s="264">
        <f t="shared" ca="1" si="2904"/>
        <v>0.56394485009015805</v>
      </c>
      <c r="N2861" s="287">
        <f t="shared" ca="1" si="2850"/>
        <v>4464826.7790903514</v>
      </c>
      <c r="O2861" s="288">
        <f ca="1">(N2861-Assumptions!$C$22)/Assumptions!$C$25</f>
        <v>332.20655067838442</v>
      </c>
      <c r="P2861" s="11"/>
      <c r="Q2861" s="11"/>
      <c r="R2861" s="11"/>
      <c r="S2861" s="11"/>
      <c r="T2861" s="11"/>
    </row>
    <row r="2862" spans="1:20" ht="15.75" customHeight="1" x14ac:dyDescent="0.2">
      <c r="A2862" s="289"/>
      <c r="B2862" s="270"/>
      <c r="C2862" s="270"/>
      <c r="D2862" s="270"/>
      <c r="E2862" s="270"/>
      <c r="F2862" s="270"/>
      <c r="G2862" s="270"/>
      <c r="H2862" s="270"/>
      <c r="I2862" s="290">
        <f t="shared" ca="1" si="2847"/>
        <v>0.10839300440192551</v>
      </c>
      <c r="J2862" s="290">
        <f t="shared" ca="1" si="2848"/>
        <v>3.2063791189187729E-2</v>
      </c>
      <c r="K2862" s="270">
        <f t="shared" ref="K2862:M2862" ca="1" si="2905">RAND()</f>
        <v>0.73107909177660702</v>
      </c>
      <c r="L2862" s="270">
        <f t="shared" ca="1" si="2905"/>
        <v>0.26664865197517085</v>
      </c>
      <c r="M2862" s="270">
        <f t="shared" ca="1" si="2905"/>
        <v>0.90411251231347523</v>
      </c>
      <c r="N2862" s="291">
        <f t="shared" ca="1" si="2850"/>
        <v>1216193.1502456961</v>
      </c>
      <c r="O2862" s="292">
        <f ca="1">(N2862-Assumptions!$C$22)/Assumptions!$C$25</f>
        <v>89.771205242216126</v>
      </c>
      <c r="P2862" s="11"/>
      <c r="Q2862" s="11"/>
      <c r="R2862" s="11"/>
      <c r="S2862" s="11"/>
      <c r="T2862" s="11"/>
    </row>
    <row r="2863" spans="1:20" ht="15.75" customHeight="1" x14ac:dyDescent="0.2">
      <c r="A2863" s="317"/>
      <c r="B2863" s="264"/>
      <c r="C2863" s="264"/>
      <c r="D2863" s="264"/>
      <c r="E2863" s="264"/>
      <c r="F2863" s="264"/>
      <c r="G2863" s="264"/>
      <c r="H2863" s="264"/>
      <c r="I2863" s="286">
        <f t="shared" ca="1" si="2847"/>
        <v>0.06</v>
      </c>
      <c r="J2863" s="286">
        <f t="shared" ca="1" si="2848"/>
        <v>2.7027830881814242E-2</v>
      </c>
      <c r="K2863" s="264">
        <f t="shared" ref="K2863:M2863" ca="1" si="2906">RAND()</f>
        <v>0.84019942348898569</v>
      </c>
      <c r="L2863" s="264">
        <f t="shared" ca="1" si="2906"/>
        <v>3.099182092115349E-2</v>
      </c>
      <c r="M2863" s="264">
        <f t="shared" ca="1" si="2906"/>
        <v>0.7752685513514409</v>
      </c>
      <c r="N2863" s="287">
        <f t="shared" ca="1" si="2850"/>
        <v>5899360.719540501</v>
      </c>
      <c r="O2863" s="288">
        <f ca="1">(N2863-Assumptions!$C$22)/Assumptions!$C$25</f>
        <v>439.26132235376872</v>
      </c>
      <c r="P2863" s="11"/>
      <c r="Q2863" s="11"/>
      <c r="R2863" s="11"/>
      <c r="S2863" s="11"/>
      <c r="T2863" s="11"/>
    </row>
    <row r="2864" spans="1:20" ht="15.75" customHeight="1" x14ac:dyDescent="0.2">
      <c r="A2864" s="289"/>
      <c r="B2864" s="270"/>
      <c r="C2864" s="270"/>
      <c r="D2864" s="270"/>
      <c r="E2864" s="270"/>
      <c r="F2864" s="270"/>
      <c r="G2864" s="270"/>
      <c r="H2864" s="270"/>
      <c r="I2864" s="290">
        <f t="shared" ca="1" si="2847"/>
        <v>9.9680064765129028E-2</v>
      </c>
      <c r="J2864" s="290">
        <f t="shared" ca="1" si="2848"/>
        <v>3.4091745248156689E-2</v>
      </c>
      <c r="K2864" s="270">
        <f t="shared" ref="K2864:M2864" ca="1" si="2907">RAND()</f>
        <v>0.34971593080330388</v>
      </c>
      <c r="L2864" s="270">
        <f t="shared" ca="1" si="2907"/>
        <v>0.66616578330228426</v>
      </c>
      <c r="M2864" s="270">
        <f t="shared" ca="1" si="2907"/>
        <v>0.53952947116283501</v>
      </c>
      <c r="N2864" s="291">
        <f t="shared" ca="1" si="2850"/>
        <v>1701837.6183334694</v>
      </c>
      <c r="O2864" s="292">
        <f ca="1">(N2864-Assumptions!$C$22)/Assumptions!$C$25</f>
        <v>126.01332972637832</v>
      </c>
      <c r="P2864" s="11"/>
      <c r="Q2864" s="11"/>
      <c r="R2864" s="11"/>
      <c r="S2864" s="11"/>
      <c r="T2864" s="11"/>
    </row>
    <row r="2865" spans="1:20" ht="15.75" customHeight="1" x14ac:dyDescent="0.2">
      <c r="A2865" s="317"/>
      <c r="B2865" s="264"/>
      <c r="C2865" s="264"/>
      <c r="D2865" s="264"/>
      <c r="E2865" s="264"/>
      <c r="F2865" s="264"/>
      <c r="G2865" s="264"/>
      <c r="H2865" s="264"/>
      <c r="I2865" s="286">
        <f t="shared" ca="1" si="2847"/>
        <v>7.1033087640474779E-2</v>
      </c>
      <c r="J2865" s="286">
        <f t="shared" ca="1" si="2848"/>
        <v>3.2582014270114569E-2</v>
      </c>
      <c r="K2865" s="264">
        <f t="shared" ref="K2865:M2865" ca="1" si="2908">RAND()</f>
        <v>0.55382930330090119</v>
      </c>
      <c r="L2865" s="264">
        <f t="shared" ca="1" si="2908"/>
        <v>0.22871791954310594</v>
      </c>
      <c r="M2865" s="264">
        <f t="shared" ca="1" si="2908"/>
        <v>0.3209623180797806</v>
      </c>
      <c r="N2865" s="287">
        <f t="shared" ca="1" si="2850"/>
        <v>2317072.2939507342</v>
      </c>
      <c r="O2865" s="288">
        <f ca="1">(N2865-Assumptions!$C$22)/Assumptions!$C$25</f>
        <v>171.92636522020405</v>
      </c>
      <c r="P2865" s="11"/>
      <c r="Q2865" s="11"/>
      <c r="R2865" s="11"/>
      <c r="S2865" s="11"/>
      <c r="T2865" s="11"/>
    </row>
    <row r="2866" spans="1:20" ht="15.75" customHeight="1" x14ac:dyDescent="0.2">
      <c r="A2866" s="289"/>
      <c r="B2866" s="270"/>
      <c r="C2866" s="270"/>
      <c r="D2866" s="270"/>
      <c r="E2866" s="270"/>
      <c r="F2866" s="270"/>
      <c r="G2866" s="270"/>
      <c r="H2866" s="270"/>
      <c r="I2866" s="290">
        <f t="shared" ca="1" si="2847"/>
        <v>9.6353874811504675E-2</v>
      </c>
      <c r="J2866" s="290">
        <f t="shared" ca="1" si="2848"/>
        <v>4.1493347571917416E-2</v>
      </c>
      <c r="K2866" s="270">
        <f t="shared" ref="K2866:M2866" ca="1" si="2909">RAND()</f>
        <v>0.53530380988882476</v>
      </c>
      <c r="L2866" s="270">
        <f t="shared" ca="1" si="2909"/>
        <v>0.37246282866214764</v>
      </c>
      <c r="M2866" s="270">
        <f t="shared" ca="1" si="2909"/>
        <v>0.75258412757472071</v>
      </c>
      <c r="N2866" s="291">
        <f t="shared" ca="1" si="2850"/>
        <v>2056862.1544425024</v>
      </c>
      <c r="O2866" s="292">
        <f ca="1">(N2866-Assumptions!$C$22)/Assumptions!$C$25</f>
        <v>152.50769809272407</v>
      </c>
      <c r="P2866" s="11"/>
      <c r="Q2866" s="11"/>
      <c r="R2866" s="11"/>
      <c r="S2866" s="11"/>
      <c r="T2866" s="11"/>
    </row>
    <row r="2867" spans="1:20" ht="15.75" customHeight="1" x14ac:dyDescent="0.2">
      <c r="A2867" s="317"/>
      <c r="B2867" s="264"/>
      <c r="C2867" s="264"/>
      <c r="D2867" s="264"/>
      <c r="E2867" s="264"/>
      <c r="F2867" s="264"/>
      <c r="G2867" s="264"/>
      <c r="H2867" s="264"/>
      <c r="I2867" s="286">
        <f t="shared" ca="1" si="2847"/>
        <v>9.4270553177216776E-2</v>
      </c>
      <c r="J2867" s="286">
        <f t="shared" ca="1" si="2848"/>
        <v>3.8423789197778425E-2</v>
      </c>
      <c r="K2867" s="264">
        <f t="shared" ref="K2867:M2867" ca="1" si="2910">RAND()</f>
        <v>0.72187202095165603</v>
      </c>
      <c r="L2867" s="264">
        <f t="shared" ca="1" si="2910"/>
        <v>0.80566700788172307</v>
      </c>
      <c r="M2867" s="264">
        <f t="shared" ca="1" si="2910"/>
        <v>0.59964986069481696</v>
      </c>
      <c r="N2867" s="287">
        <f t="shared" ca="1" si="2850"/>
        <v>2528790.1300403769</v>
      </c>
      <c r="O2867" s="288">
        <f ca="1">(N2867-Assumptions!$C$22)/Assumptions!$C$25</f>
        <v>187.72620373435649</v>
      </c>
      <c r="P2867" s="11"/>
      <c r="Q2867" s="11"/>
      <c r="R2867" s="11"/>
      <c r="S2867" s="11"/>
      <c r="T2867" s="11"/>
    </row>
    <row r="2868" spans="1:20" ht="15.75" customHeight="1" x14ac:dyDescent="0.2">
      <c r="A2868" s="289"/>
      <c r="B2868" s="270"/>
      <c r="C2868" s="270"/>
      <c r="D2868" s="270"/>
      <c r="E2868" s="270"/>
      <c r="F2868" s="270"/>
      <c r="G2868" s="270"/>
      <c r="H2868" s="270"/>
      <c r="I2868" s="290">
        <f t="shared" ca="1" si="2847"/>
        <v>9.2699983596636393E-2</v>
      </c>
      <c r="J2868" s="290">
        <f t="shared" ca="1" si="2848"/>
        <v>2.8775552856043267E-2</v>
      </c>
      <c r="K2868" s="270">
        <f t="shared" ref="K2868:M2868" ca="1" si="2911">RAND()</f>
        <v>0.52530576522722205</v>
      </c>
      <c r="L2868" s="270">
        <f t="shared" ca="1" si="2911"/>
        <v>0.20883718239176996</v>
      </c>
      <c r="M2868" s="270">
        <f t="shared" ca="1" si="2911"/>
        <v>0.61421081341456962</v>
      </c>
      <c r="N2868" s="291">
        <f t="shared" ca="1" si="2850"/>
        <v>1412821.1781851337</v>
      </c>
      <c r="O2868" s="292">
        <f ca="1">(N2868-Assumptions!$C$22)/Assumptions!$C$25</f>
        <v>104.44493867053237</v>
      </c>
      <c r="P2868" s="11"/>
      <c r="Q2868" s="11"/>
      <c r="R2868" s="11"/>
      <c r="S2868" s="11"/>
      <c r="T2868" s="11"/>
    </row>
    <row r="2869" spans="1:20" ht="15.75" customHeight="1" x14ac:dyDescent="0.2">
      <c r="A2869" s="317"/>
      <c r="B2869" s="264"/>
      <c r="C2869" s="264"/>
      <c r="D2869" s="264"/>
      <c r="E2869" s="264"/>
      <c r="F2869" s="264"/>
      <c r="G2869" s="264"/>
      <c r="H2869" s="264"/>
      <c r="I2869" s="286">
        <f t="shared" ca="1" si="2847"/>
        <v>9.5134530897943492E-2</v>
      </c>
      <c r="J2869" s="286">
        <f t="shared" ca="1" si="2848"/>
        <v>5.5E-2</v>
      </c>
      <c r="K2869" s="264">
        <f t="shared" ref="K2869:M2869" ca="1" si="2912">RAND()</f>
        <v>0.63314026831710479</v>
      </c>
      <c r="L2869" s="264">
        <f t="shared" ca="1" si="2912"/>
        <v>0.6150901348891582</v>
      </c>
      <c r="M2869" s="264">
        <f t="shared" ca="1" si="2912"/>
        <v>0.69412443703961613</v>
      </c>
      <c r="N2869" s="287">
        <f t="shared" ca="1" si="2850"/>
        <v>2811557.5223442079</v>
      </c>
      <c r="O2869" s="288">
        <f ca="1">(N2869-Assumptions!$C$22)/Assumptions!$C$25</f>
        <v>208.82824793613491</v>
      </c>
      <c r="P2869" s="11"/>
      <c r="Q2869" s="11"/>
      <c r="R2869" s="11"/>
      <c r="S2869" s="11"/>
      <c r="T2869" s="11"/>
    </row>
    <row r="2870" spans="1:20" ht="15.75" customHeight="1" x14ac:dyDescent="0.2">
      <c r="A2870" s="289"/>
      <c r="B2870" s="270"/>
      <c r="C2870" s="270"/>
      <c r="D2870" s="270"/>
      <c r="E2870" s="270"/>
      <c r="F2870" s="270"/>
      <c r="G2870" s="270"/>
      <c r="H2870" s="270"/>
      <c r="I2870" s="290">
        <f t="shared" ca="1" si="2847"/>
        <v>7.9767761057831149E-2</v>
      </c>
      <c r="J2870" s="290">
        <f t="shared" ca="1" si="2848"/>
        <v>4.3131013750194007E-2</v>
      </c>
      <c r="K2870" s="270">
        <f t="shared" ref="K2870:M2870" ca="1" si="2913">RAND()</f>
        <v>0.46624479419648157</v>
      </c>
      <c r="L2870" s="270">
        <f t="shared" ca="1" si="2913"/>
        <v>0.64447220815903339</v>
      </c>
      <c r="M2870" s="270">
        <f t="shared" ca="1" si="2913"/>
        <v>0.23096610233458259</v>
      </c>
      <c r="N2870" s="291">
        <f t="shared" ca="1" si="2850"/>
        <v>3046686.1192666744</v>
      </c>
      <c r="O2870" s="292">
        <f ca="1">(N2870-Assumptions!$C$22)/Assumptions!$C$25</f>
        <v>226.37515815422944</v>
      </c>
      <c r="P2870" s="11"/>
      <c r="Q2870" s="11"/>
      <c r="R2870" s="11"/>
      <c r="S2870" s="11"/>
      <c r="T2870" s="11"/>
    </row>
    <row r="2871" spans="1:20" ht="15.75" customHeight="1" x14ac:dyDescent="0.2">
      <c r="A2871" s="317"/>
      <c r="B2871" s="264"/>
      <c r="C2871" s="264"/>
      <c r="D2871" s="264"/>
      <c r="E2871" s="264"/>
      <c r="F2871" s="264"/>
      <c r="G2871" s="264"/>
      <c r="H2871" s="264"/>
      <c r="I2871" s="286">
        <f t="shared" ca="1" si="2847"/>
        <v>0.10490228129209847</v>
      </c>
      <c r="J2871" s="286">
        <f t="shared" ca="1" si="2848"/>
        <v>3.3143564108058902E-2</v>
      </c>
      <c r="K2871" s="264">
        <f t="shared" ref="K2871:M2871" ca="1" si="2914">RAND()</f>
        <v>0.27343740256934446</v>
      </c>
      <c r="L2871" s="264">
        <f t="shared" ca="1" si="2914"/>
        <v>0.78184044951566933</v>
      </c>
      <c r="M2871" s="264">
        <f t="shared" ca="1" si="2914"/>
        <v>0.97248688682610118</v>
      </c>
      <c r="N2871" s="287">
        <f t="shared" ca="1" si="2850"/>
        <v>1607579.1694442793</v>
      </c>
      <c r="O2871" s="288">
        <f ca="1">(N2871-Assumptions!$C$22)/Assumptions!$C$25</f>
        <v>118.97911712270741</v>
      </c>
      <c r="P2871" s="11"/>
      <c r="Q2871" s="11"/>
      <c r="R2871" s="11"/>
      <c r="S2871" s="11"/>
      <c r="T2871" s="11"/>
    </row>
    <row r="2872" spans="1:20" ht="15.75" customHeight="1" x14ac:dyDescent="0.2">
      <c r="A2872" s="289"/>
      <c r="B2872" s="270"/>
      <c r="C2872" s="270"/>
      <c r="D2872" s="270"/>
      <c r="E2872" s="270"/>
      <c r="F2872" s="270"/>
      <c r="G2872" s="270"/>
      <c r="H2872" s="270"/>
      <c r="I2872" s="290">
        <f t="shared" ca="1" si="2847"/>
        <v>8.3514452731152766E-2</v>
      </c>
      <c r="J2872" s="290">
        <f t="shared" ca="1" si="2848"/>
        <v>5.142751467373223E-2</v>
      </c>
      <c r="K2872" s="270">
        <f t="shared" ref="K2872:M2872" ca="1" si="2915">RAND()</f>
        <v>0.65057734291215286</v>
      </c>
      <c r="L2872" s="270">
        <f t="shared" ca="1" si="2915"/>
        <v>0.68485828023148787</v>
      </c>
      <c r="M2872" s="270">
        <f t="shared" ca="1" si="2915"/>
        <v>0.70278531296953062</v>
      </c>
      <c r="N2872" s="291">
        <f t="shared" ca="1" si="2850"/>
        <v>3516712.6900652698</v>
      </c>
      <c r="O2872" s="292">
        <f ca="1">(N2872-Assumptions!$C$22)/Assumptions!$C$25</f>
        <v>261.45176791531867</v>
      </c>
      <c r="P2872" s="11"/>
      <c r="Q2872" s="11"/>
      <c r="R2872" s="11"/>
      <c r="S2872" s="11"/>
      <c r="T2872" s="11"/>
    </row>
    <row r="2873" spans="1:20" ht="15.75" customHeight="1" x14ac:dyDescent="0.2">
      <c r="A2873" s="317"/>
      <c r="B2873" s="264"/>
      <c r="C2873" s="264"/>
      <c r="D2873" s="264"/>
      <c r="E2873" s="264"/>
      <c r="F2873" s="264"/>
      <c r="G2873" s="264"/>
      <c r="H2873" s="264"/>
      <c r="I2873" s="286">
        <f t="shared" ca="1" si="2847"/>
        <v>7.6706756916511576E-2</v>
      </c>
      <c r="J2873" s="286">
        <f t="shared" ca="1" si="2848"/>
        <v>3.2947096918231333E-2</v>
      </c>
      <c r="K2873" s="264">
        <f t="shared" ref="K2873:M2873" ca="1" si="2916">RAND()</f>
        <v>0.96785544703042736</v>
      </c>
      <c r="L2873" s="264">
        <f t="shared" ca="1" si="2916"/>
        <v>9.983594281816166E-2</v>
      </c>
      <c r="M2873" s="264">
        <f t="shared" ca="1" si="2916"/>
        <v>0.65933718826501697</v>
      </c>
      <c r="N2873" s="287">
        <f t="shared" ca="1" si="2850"/>
        <v>4445069.2565142382</v>
      </c>
      <c r="O2873" s="288">
        <f ca="1">(N2873-Assumptions!$C$22)/Assumptions!$C$25</f>
        <v>330.73210869509239</v>
      </c>
      <c r="P2873" s="11"/>
      <c r="Q2873" s="11"/>
      <c r="R2873" s="11"/>
      <c r="S2873" s="11"/>
      <c r="T2873" s="11"/>
    </row>
    <row r="2874" spans="1:20" ht="15.75" customHeight="1" x14ac:dyDescent="0.2">
      <c r="A2874" s="289"/>
      <c r="B2874" s="270"/>
      <c r="C2874" s="270"/>
      <c r="D2874" s="270"/>
      <c r="E2874" s="270"/>
      <c r="F2874" s="270"/>
      <c r="G2874" s="270"/>
      <c r="H2874" s="270"/>
      <c r="I2874" s="290">
        <f t="shared" ca="1" si="2847"/>
        <v>8.9513485282452149E-2</v>
      </c>
      <c r="J2874" s="290">
        <f t="shared" ca="1" si="2848"/>
        <v>3.8856231972998805E-2</v>
      </c>
      <c r="K2874" s="270">
        <f t="shared" ref="K2874:M2874" ca="1" si="2917">RAND()</f>
        <v>8.6421275862281433E-2</v>
      </c>
      <c r="L2874" s="270">
        <f t="shared" ca="1" si="2917"/>
        <v>0.57302352390176625</v>
      </c>
      <c r="M2874" s="270">
        <f t="shared" ca="1" si="2917"/>
        <v>0.79530926158684201</v>
      </c>
      <c r="N2874" s="291">
        <f t="shared" ca="1" si="2850"/>
        <v>790961.56759281817</v>
      </c>
      <c r="O2874" s="292">
        <f ca="1">(N2874-Assumptions!$C$22)/Assumptions!$C$25</f>
        <v>58.037505044240163</v>
      </c>
      <c r="P2874" s="11"/>
      <c r="Q2874" s="11"/>
      <c r="R2874" s="11"/>
      <c r="S2874" s="11"/>
      <c r="T2874" s="11"/>
    </row>
    <row r="2875" spans="1:20" ht="15.75" customHeight="1" x14ac:dyDescent="0.2">
      <c r="A2875" s="317"/>
      <c r="B2875" s="264"/>
      <c r="C2875" s="264"/>
      <c r="D2875" s="264"/>
      <c r="E2875" s="264"/>
      <c r="F2875" s="264"/>
      <c r="G2875" s="264"/>
      <c r="H2875" s="264"/>
      <c r="I2875" s="286">
        <f t="shared" ca="1" si="2847"/>
        <v>8.1051263344183472E-2</v>
      </c>
      <c r="J2875" s="286">
        <f t="shared" ca="1" si="2848"/>
        <v>2.1054911243580426E-2</v>
      </c>
      <c r="K2875" s="264">
        <f t="shared" ref="K2875:M2875" ca="1" si="2918">RAND()</f>
        <v>0.19635331353657148</v>
      </c>
      <c r="L2875" s="264">
        <f t="shared" ca="1" si="2918"/>
        <v>0.35060148041663908</v>
      </c>
      <c r="M2875" s="264">
        <f t="shared" ca="1" si="2918"/>
        <v>0.19213261696615636</v>
      </c>
      <c r="N2875" s="287">
        <f t="shared" ca="1" si="2850"/>
        <v>647507.16256615496</v>
      </c>
      <c r="O2875" s="288">
        <f ca="1">(N2875-Assumptions!$C$22)/Assumptions!$C$25</f>
        <v>47.331952430310075</v>
      </c>
      <c r="P2875" s="11"/>
      <c r="Q2875" s="11"/>
      <c r="R2875" s="11"/>
      <c r="S2875" s="11"/>
      <c r="T2875" s="11"/>
    </row>
    <row r="2876" spans="1:20" ht="15.75" customHeight="1" x14ac:dyDescent="0.2">
      <c r="A2876" s="289"/>
      <c r="B2876" s="270"/>
      <c r="C2876" s="270"/>
      <c r="D2876" s="270"/>
      <c r="E2876" s="270"/>
      <c r="F2876" s="270"/>
      <c r="G2876" s="270"/>
      <c r="H2876" s="270"/>
      <c r="I2876" s="290">
        <f t="shared" ca="1" si="2847"/>
        <v>6.8281584017706051E-2</v>
      </c>
      <c r="J2876" s="290">
        <f t="shared" ca="1" si="2848"/>
        <v>4.3931472725481334E-2</v>
      </c>
      <c r="K2876" s="270">
        <f t="shared" ref="K2876:M2876" ca="1" si="2919">RAND()</f>
        <v>0.9682820335600506</v>
      </c>
      <c r="L2876" s="270">
        <f t="shared" ca="1" si="2919"/>
        <v>0.77821233492919828</v>
      </c>
      <c r="M2876" s="270">
        <f t="shared" ca="1" si="2919"/>
        <v>0.72017798679638145</v>
      </c>
      <c r="N2876" s="291">
        <f t="shared" ca="1" si="2850"/>
        <v>8681658.8812800664</v>
      </c>
      <c r="O2876" s="292">
        <f ca="1">(N2876-Assumptions!$C$22)/Assumptions!$C$25</f>
        <v>646.89551352836315</v>
      </c>
      <c r="P2876" s="11"/>
      <c r="Q2876" s="11"/>
      <c r="R2876" s="11"/>
      <c r="S2876" s="11"/>
      <c r="T2876" s="11"/>
    </row>
    <row r="2877" spans="1:20" ht="15.75" customHeight="1" x14ac:dyDescent="0.2">
      <c r="A2877" s="317"/>
      <c r="B2877" s="264"/>
      <c r="C2877" s="264"/>
      <c r="D2877" s="264"/>
      <c r="E2877" s="264"/>
      <c r="F2877" s="264"/>
      <c r="G2877" s="264"/>
      <c r="H2877" s="264"/>
      <c r="I2877" s="286">
        <f t="shared" ca="1" si="2847"/>
        <v>0.10090453418796819</v>
      </c>
      <c r="J2877" s="286">
        <f t="shared" ca="1" si="2848"/>
        <v>4.8364680092070733E-2</v>
      </c>
      <c r="K2877" s="264">
        <f t="shared" ref="K2877:M2877" ca="1" si="2920">RAND()</f>
        <v>0.59440598780769527</v>
      </c>
      <c r="L2877" s="264">
        <f t="shared" ca="1" si="2920"/>
        <v>0.79999650000130429</v>
      </c>
      <c r="M2877" s="264">
        <f t="shared" ca="1" si="2920"/>
        <v>0.23373156899064718</v>
      </c>
      <c r="N2877" s="287">
        <f t="shared" ca="1" si="2850"/>
        <v>2124495.2312491224</v>
      </c>
      <c r="O2877" s="288">
        <f ca="1">(N2877-Assumptions!$C$22)/Assumptions!$C$25</f>
        <v>157.55494263053151</v>
      </c>
      <c r="P2877" s="11"/>
      <c r="Q2877" s="11"/>
      <c r="R2877" s="11"/>
      <c r="S2877" s="11"/>
      <c r="T2877" s="11"/>
    </row>
    <row r="2878" spans="1:20" ht="15.75" customHeight="1" x14ac:dyDescent="0.2">
      <c r="A2878" s="289"/>
      <c r="B2878" s="270"/>
      <c r="C2878" s="270"/>
      <c r="D2878" s="270"/>
      <c r="E2878" s="270"/>
      <c r="F2878" s="270"/>
      <c r="G2878" s="270"/>
      <c r="H2878" s="270"/>
      <c r="I2878" s="290">
        <f t="shared" ca="1" si="2847"/>
        <v>9.8348837723360102E-2</v>
      </c>
      <c r="J2878" s="290">
        <f t="shared" ca="1" si="2848"/>
        <v>4.1472339962177453E-2</v>
      </c>
      <c r="K2878" s="270">
        <f t="shared" ref="K2878:M2878" ca="1" si="2921">RAND()</f>
        <v>0.87847803474516772</v>
      </c>
      <c r="L2878" s="270">
        <f t="shared" ca="1" si="2921"/>
        <v>0.97929647986888069</v>
      </c>
      <c r="M2878" s="270">
        <f t="shared" ca="1" si="2921"/>
        <v>0.52142680239802441</v>
      </c>
      <c r="N2878" s="291">
        <f t="shared" ca="1" si="2850"/>
        <v>4315063.0750251673</v>
      </c>
      <c r="O2878" s="292">
        <f ca="1">(N2878-Assumptions!$C$22)/Assumptions!$C$25</f>
        <v>321.03015485262443</v>
      </c>
      <c r="P2878" s="11"/>
      <c r="Q2878" s="11"/>
      <c r="R2878" s="11"/>
      <c r="S2878" s="11"/>
      <c r="T2878" s="11"/>
    </row>
    <row r="2879" spans="1:20" ht="15.75" customHeight="1" x14ac:dyDescent="0.2">
      <c r="A2879" s="317"/>
      <c r="B2879" s="264"/>
      <c r="C2879" s="264"/>
      <c r="D2879" s="264"/>
      <c r="E2879" s="264"/>
      <c r="F2879" s="264"/>
      <c r="G2879" s="264"/>
      <c r="H2879" s="264"/>
      <c r="I2879" s="286">
        <f t="shared" ca="1" si="2847"/>
        <v>9.7057347232247515E-2</v>
      </c>
      <c r="J2879" s="286">
        <f t="shared" ca="1" si="2848"/>
        <v>4.2048237849780477E-2</v>
      </c>
      <c r="K2879" s="264">
        <f t="shared" ref="K2879:M2879" ca="1" si="2922">RAND()</f>
        <v>0.66537428579444402</v>
      </c>
      <c r="L2879" s="264">
        <f t="shared" ca="1" si="2922"/>
        <v>0.7173399544661665</v>
      </c>
      <c r="M2879" s="264">
        <f t="shared" ca="1" si="2922"/>
        <v>0.43927349613632216</v>
      </c>
      <c r="N2879" s="287">
        <f t="shared" ca="1" si="2850"/>
        <v>2029130.642730156</v>
      </c>
      <c r="O2879" s="288">
        <f ca="1">(N2879-Assumptions!$C$22)/Assumptions!$C$25</f>
        <v>150.43818229329523</v>
      </c>
      <c r="P2879" s="11"/>
      <c r="Q2879" s="11"/>
      <c r="R2879" s="11"/>
      <c r="S2879" s="11"/>
      <c r="T2879" s="11"/>
    </row>
    <row r="2880" spans="1:20" ht="15.75" customHeight="1" x14ac:dyDescent="0.2">
      <c r="A2880" s="289"/>
      <c r="B2880" s="270"/>
      <c r="C2880" s="270"/>
      <c r="D2880" s="270"/>
      <c r="E2880" s="270"/>
      <c r="F2880" s="270"/>
      <c r="G2880" s="270"/>
      <c r="H2880" s="270"/>
      <c r="I2880" s="290">
        <f t="shared" ca="1" si="2847"/>
        <v>0.10931864314107631</v>
      </c>
      <c r="J2880" s="290">
        <f t="shared" ca="1" si="2848"/>
        <v>3.303784691378811E-2</v>
      </c>
      <c r="K2880" s="270">
        <f t="shared" ref="K2880:M2880" ca="1" si="2923">RAND()</f>
        <v>0.1553221714483316</v>
      </c>
      <c r="L2880" s="270">
        <f t="shared" ca="1" si="2923"/>
        <v>0.52545019640680046</v>
      </c>
      <c r="M2880" s="270">
        <f t="shared" ca="1" si="2923"/>
        <v>0.56196278901724195</v>
      </c>
      <c r="N2880" s="291">
        <f t="shared" ca="1" si="2850"/>
        <v>509277.16587053909</v>
      </c>
      <c r="O2880" s="292">
        <f ca="1">(N2880-Assumptions!$C$22)/Assumptions!$C$25</f>
        <v>37.016281035114858</v>
      </c>
      <c r="P2880" s="11"/>
      <c r="Q2880" s="11"/>
      <c r="R2880" s="11"/>
      <c r="S2880" s="11"/>
      <c r="T2880" s="11"/>
    </row>
    <row r="2881" spans="1:20" ht="15.75" customHeight="1" x14ac:dyDescent="0.2">
      <c r="A2881" s="317"/>
      <c r="B2881" s="264"/>
      <c r="C2881" s="264"/>
      <c r="D2881" s="264"/>
      <c r="E2881" s="264"/>
      <c r="F2881" s="264"/>
      <c r="G2881" s="264"/>
      <c r="H2881" s="264"/>
      <c r="I2881" s="286">
        <f t="shared" ca="1" si="2847"/>
        <v>9.9719519865835535E-2</v>
      </c>
      <c r="J2881" s="286">
        <f t="shared" ca="1" si="2848"/>
        <v>4.504721628695188E-2</v>
      </c>
      <c r="K2881" s="264">
        <f t="shared" ref="K2881:M2881" ca="1" si="2924">RAND()</f>
        <v>0.34199909861793498</v>
      </c>
      <c r="L2881" s="264">
        <f t="shared" ca="1" si="2924"/>
        <v>0.91546414085653005</v>
      </c>
      <c r="M2881" s="264">
        <f t="shared" ca="1" si="2924"/>
        <v>0.97561112675306694</v>
      </c>
      <c r="N2881" s="287">
        <f t="shared" ca="1" si="2850"/>
        <v>2651468.5782461506</v>
      </c>
      <c r="O2881" s="288">
        <f ca="1">(N2881-Assumptions!$C$22)/Assumptions!$C$25</f>
        <v>196.88131180941423</v>
      </c>
      <c r="P2881" s="11"/>
      <c r="Q2881" s="11"/>
      <c r="R2881" s="11"/>
      <c r="S2881" s="11"/>
      <c r="T2881" s="11"/>
    </row>
    <row r="2882" spans="1:20" ht="15.75" customHeight="1" x14ac:dyDescent="0.2">
      <c r="A2882" s="289"/>
      <c r="B2882" s="270"/>
      <c r="C2882" s="270"/>
      <c r="D2882" s="270"/>
      <c r="E2882" s="270"/>
      <c r="F2882" s="270"/>
      <c r="G2882" s="270"/>
      <c r="H2882" s="270"/>
      <c r="I2882" s="290">
        <f t="shared" ca="1" si="2847"/>
        <v>0.10368095810424408</v>
      </c>
      <c r="J2882" s="290">
        <f t="shared" ca="1" si="2848"/>
        <v>4.0631447861819971E-2</v>
      </c>
      <c r="K2882" s="270">
        <f t="shared" ref="K2882:M2882" ca="1" si="2925">RAND()</f>
        <v>0.67650529606778254</v>
      </c>
      <c r="L2882" s="270">
        <f t="shared" ca="1" si="2925"/>
        <v>7.324746146705674E-2</v>
      </c>
      <c r="M2882" s="270">
        <f t="shared" ca="1" si="2925"/>
        <v>1.3487304192355998E-2</v>
      </c>
      <c r="N2882" s="291">
        <f t="shared" ca="1" si="2850"/>
        <v>1413078.6494068578</v>
      </c>
      <c r="O2882" s="292">
        <f ca="1">(N2882-Assumptions!$C$22)/Assumptions!$C$25</f>
        <v>104.46415294081028</v>
      </c>
      <c r="P2882" s="11"/>
      <c r="Q2882" s="11"/>
      <c r="R2882" s="11"/>
      <c r="S2882" s="11"/>
      <c r="T2882" s="11"/>
    </row>
    <row r="2883" spans="1:20" ht="15.75" customHeight="1" x14ac:dyDescent="0.2">
      <c r="A2883" s="317"/>
      <c r="B2883" s="264"/>
      <c r="C2883" s="264"/>
      <c r="D2883" s="264"/>
      <c r="E2883" s="264"/>
      <c r="F2883" s="264"/>
      <c r="G2883" s="264"/>
      <c r="H2883" s="264"/>
      <c r="I2883" s="286">
        <f t="shared" ca="1" si="2847"/>
        <v>9.973789107404199E-2</v>
      </c>
      <c r="J2883" s="286">
        <f t="shared" ca="1" si="2848"/>
        <v>4.0127344878763363E-2</v>
      </c>
      <c r="K2883" s="264">
        <f t="shared" ref="K2883:M2883" ca="1" si="2926">RAND()</f>
        <v>0.18567646811004668</v>
      </c>
      <c r="L2883" s="264">
        <f t="shared" ca="1" si="2926"/>
        <v>0.41140117941544829</v>
      </c>
      <c r="M2883" s="264">
        <f t="shared" ca="1" si="2926"/>
        <v>0.72097424675578614</v>
      </c>
      <c r="N2883" s="287">
        <f t="shared" ca="1" si="2850"/>
        <v>672161.94188747799</v>
      </c>
      <c r="O2883" s="288">
        <f ca="1">(N2883-Assumptions!$C$22)/Assumptions!$C$25</f>
        <v>49.171861334886415</v>
      </c>
      <c r="P2883" s="11"/>
      <c r="Q2883" s="11"/>
      <c r="R2883" s="11"/>
      <c r="S2883" s="11"/>
      <c r="T2883" s="11"/>
    </row>
    <row r="2884" spans="1:20" ht="15.75" customHeight="1" x14ac:dyDescent="0.2">
      <c r="A2884" s="289"/>
      <c r="B2884" s="270"/>
      <c r="C2884" s="270"/>
      <c r="D2884" s="270"/>
      <c r="E2884" s="270"/>
      <c r="F2884" s="270"/>
      <c r="G2884" s="270"/>
      <c r="H2884" s="270"/>
      <c r="I2884" s="290">
        <f t="shared" ca="1" si="2847"/>
        <v>9.1889898185639529E-2</v>
      </c>
      <c r="J2884" s="290">
        <f t="shared" ca="1" si="2848"/>
        <v>5.4460022176875553E-2</v>
      </c>
      <c r="K2884" s="270">
        <f t="shared" ref="K2884:M2884" ca="1" si="2927">RAND()</f>
        <v>0.6633501432882396</v>
      </c>
      <c r="L2884" s="270">
        <f t="shared" ca="1" si="2927"/>
        <v>0.75751279914915903</v>
      </c>
      <c r="M2884" s="270">
        <f t="shared" ca="1" si="2927"/>
        <v>0.24226147527061181</v>
      </c>
      <c r="N2884" s="291">
        <f t="shared" ca="1" si="2850"/>
        <v>2982127.6846101098</v>
      </c>
      <c r="O2884" s="292">
        <f ca="1">(N2884-Assumptions!$C$22)/Assumptions!$C$25</f>
        <v>221.55736452314252</v>
      </c>
      <c r="P2884" s="11"/>
      <c r="Q2884" s="11"/>
      <c r="R2884" s="11"/>
      <c r="S2884" s="11"/>
      <c r="T2884" s="11"/>
    </row>
    <row r="2885" spans="1:20" ht="15.75" customHeight="1" x14ac:dyDescent="0.2">
      <c r="A2885" s="317"/>
      <c r="B2885" s="264"/>
      <c r="C2885" s="264"/>
      <c r="D2885" s="264"/>
      <c r="E2885" s="264"/>
      <c r="F2885" s="264"/>
      <c r="G2885" s="264"/>
      <c r="H2885" s="264"/>
      <c r="I2885" s="286">
        <f t="shared" ca="1" si="2847"/>
        <v>0.10586531214121922</v>
      </c>
      <c r="J2885" s="286">
        <f t="shared" ca="1" si="2848"/>
        <v>3.9324201787898291E-2</v>
      </c>
      <c r="K2885" s="264">
        <f t="shared" ref="K2885:M2885" ca="1" si="2928">RAND()</f>
        <v>0.39097587411244017</v>
      </c>
      <c r="L2885" s="264">
        <f t="shared" ca="1" si="2928"/>
        <v>0.19050019127762929</v>
      </c>
      <c r="M2885" s="264">
        <f t="shared" ca="1" si="2928"/>
        <v>0.10709954835572655</v>
      </c>
      <c r="N2885" s="287">
        <f t="shared" ca="1" si="2850"/>
        <v>1338930.419195838</v>
      </c>
      <c r="O2885" s="288">
        <f ca="1">(N2885-Assumptions!$C$22)/Assumptions!$C$25</f>
        <v>98.930702925062533</v>
      </c>
      <c r="P2885" s="11"/>
      <c r="Q2885" s="11"/>
      <c r="R2885" s="11"/>
      <c r="S2885" s="11"/>
      <c r="T2885" s="11"/>
    </row>
    <row r="2886" spans="1:20" ht="15.75" customHeight="1" x14ac:dyDescent="0.2">
      <c r="A2886" s="289"/>
      <c r="B2886" s="270"/>
      <c r="C2886" s="270"/>
      <c r="D2886" s="270"/>
      <c r="E2886" s="270"/>
      <c r="F2886" s="270"/>
      <c r="G2886" s="270"/>
      <c r="H2886" s="270"/>
      <c r="I2886" s="290">
        <f t="shared" ca="1" si="2847"/>
        <v>0.10270058268902306</v>
      </c>
      <c r="J2886" s="290">
        <f t="shared" ca="1" si="2848"/>
        <v>4.1720775471094096E-2</v>
      </c>
      <c r="K2886" s="270">
        <f t="shared" ref="K2886:M2886" ca="1" si="2929">RAND()</f>
        <v>0.91710456183180944</v>
      </c>
      <c r="L2886" s="270">
        <f t="shared" ca="1" si="2929"/>
        <v>0.51953702928973644</v>
      </c>
      <c r="M2886" s="270">
        <f t="shared" ca="1" si="2929"/>
        <v>0.52100531362391089</v>
      </c>
      <c r="N2886" s="291">
        <f t="shared" ca="1" si="2850"/>
        <v>3539230.5929418672</v>
      </c>
      <c r="O2886" s="292">
        <f ca="1">(N2886-Assumptions!$C$22)/Assumptions!$C$25</f>
        <v>263.13220842849756</v>
      </c>
      <c r="P2886" s="11"/>
      <c r="Q2886" s="11"/>
      <c r="R2886" s="11"/>
      <c r="S2886" s="11"/>
      <c r="T2886" s="11"/>
    </row>
    <row r="2887" spans="1:20" ht="15.75" customHeight="1" x14ac:dyDescent="0.2">
      <c r="A2887" s="317"/>
      <c r="B2887" s="264"/>
      <c r="C2887" s="264"/>
      <c r="D2887" s="264"/>
      <c r="E2887" s="264"/>
      <c r="F2887" s="264"/>
      <c r="G2887" s="264"/>
      <c r="H2887" s="264"/>
      <c r="I2887" s="286">
        <f t="shared" ca="1" si="2847"/>
        <v>7.9352045906891988E-2</v>
      </c>
      <c r="J2887" s="286">
        <f t="shared" ca="1" si="2848"/>
        <v>0.02</v>
      </c>
      <c r="K2887" s="264">
        <f t="shared" ref="K2887:M2887" ca="1" si="2930">RAND()</f>
        <v>0.29888694698978113</v>
      </c>
      <c r="L2887" s="264">
        <f t="shared" ca="1" si="2930"/>
        <v>0.56801106605034191</v>
      </c>
      <c r="M2887" s="264">
        <f t="shared" ca="1" si="2930"/>
        <v>0.46006383961242092</v>
      </c>
      <c r="N2887" s="287">
        <f t="shared" ca="1" si="2850"/>
        <v>1880654.1168330198</v>
      </c>
      <c r="O2887" s="288">
        <f ca="1">(N2887-Assumptions!$C$22)/Assumptions!$C$25</f>
        <v>139.3578445397776</v>
      </c>
      <c r="P2887" s="11"/>
      <c r="Q2887" s="11"/>
      <c r="R2887" s="11"/>
      <c r="S2887" s="11"/>
      <c r="T2887" s="11"/>
    </row>
    <row r="2888" spans="1:20" ht="15.75" customHeight="1" x14ac:dyDescent="0.2">
      <c r="A2888" s="289"/>
      <c r="B2888" s="270"/>
      <c r="C2888" s="270"/>
      <c r="D2888" s="270"/>
      <c r="E2888" s="270"/>
      <c r="F2888" s="270"/>
      <c r="G2888" s="270"/>
      <c r="H2888" s="270"/>
      <c r="I2888" s="290">
        <f t="shared" ca="1" si="2847"/>
        <v>8.9422685781104225E-2</v>
      </c>
      <c r="J2888" s="290">
        <f t="shared" ca="1" si="2848"/>
        <v>2.5359985041758078E-2</v>
      </c>
      <c r="K2888" s="270">
        <f t="shared" ref="K2888:M2888" ca="1" si="2931">RAND()</f>
        <v>0.37802567443537172</v>
      </c>
      <c r="L2888" s="270">
        <f t="shared" ca="1" si="2931"/>
        <v>0.51735144794065213</v>
      </c>
      <c r="M2888" s="270">
        <f t="shared" ca="1" si="2931"/>
        <v>0.75305025375508283</v>
      </c>
      <c r="N2888" s="291">
        <f t="shared" ca="1" si="2850"/>
        <v>1761407.823110468</v>
      </c>
      <c r="O2888" s="292">
        <f ca="1">(N2888-Assumptions!$C$22)/Assumptions!$C$25</f>
        <v>130.45886739630359</v>
      </c>
      <c r="P2888" s="11"/>
      <c r="Q2888" s="11"/>
      <c r="R2888" s="11"/>
      <c r="S2888" s="11"/>
      <c r="T2888" s="11"/>
    </row>
    <row r="2889" spans="1:20" ht="15.75" customHeight="1" x14ac:dyDescent="0.2">
      <c r="A2889" s="317"/>
      <c r="B2889" s="264"/>
      <c r="C2889" s="264"/>
      <c r="D2889" s="264"/>
      <c r="E2889" s="264"/>
      <c r="F2889" s="264"/>
      <c r="G2889" s="264"/>
      <c r="H2889" s="264"/>
      <c r="I2889" s="286">
        <f t="shared" ca="1" si="2847"/>
        <v>8.0769696588319451E-2</v>
      </c>
      <c r="J2889" s="286">
        <f t="shared" ca="1" si="2848"/>
        <v>5.5E-2</v>
      </c>
      <c r="K2889" s="264">
        <f t="shared" ref="K2889:M2889" ca="1" si="2932">RAND()</f>
        <v>0.40131727106964687</v>
      </c>
      <c r="L2889" s="264">
        <f t="shared" ca="1" si="2932"/>
        <v>0.72271872761406986</v>
      </c>
      <c r="M2889" s="264">
        <f t="shared" ca="1" si="2932"/>
        <v>0.68335643843550942</v>
      </c>
      <c r="N2889" s="287">
        <f t="shared" ca="1" si="2850"/>
        <v>4378807.5604668129</v>
      </c>
      <c r="O2889" s="288">
        <f ca="1">(N2889-Assumptions!$C$22)/Assumptions!$C$25</f>
        <v>325.78720600498605</v>
      </c>
      <c r="P2889" s="11"/>
      <c r="Q2889" s="11"/>
      <c r="R2889" s="11"/>
      <c r="S2889" s="11"/>
      <c r="T2889" s="11"/>
    </row>
    <row r="2890" spans="1:20" ht="15.75" customHeight="1" x14ac:dyDescent="0.2">
      <c r="A2890" s="289"/>
      <c r="B2890" s="270"/>
      <c r="C2890" s="270"/>
      <c r="D2890" s="270"/>
      <c r="E2890" s="270"/>
      <c r="F2890" s="270"/>
      <c r="G2890" s="270"/>
      <c r="H2890" s="270"/>
      <c r="I2890" s="290">
        <f t="shared" ca="1" si="2847"/>
        <v>8.8663531343181889E-2</v>
      </c>
      <c r="J2890" s="290">
        <f t="shared" ca="1" si="2848"/>
        <v>2.6039906005837821E-2</v>
      </c>
      <c r="K2890" s="270">
        <f t="shared" ref="K2890:M2890" ca="1" si="2933">RAND()</f>
        <v>0.17867023037585628</v>
      </c>
      <c r="L2890" s="270">
        <f t="shared" ca="1" si="2933"/>
        <v>0.3602164278002622</v>
      </c>
      <c r="M2890" s="270">
        <f t="shared" ca="1" si="2933"/>
        <v>0.86698846648146444</v>
      </c>
      <c r="N2890" s="291">
        <f t="shared" ca="1" si="2850"/>
        <v>639821.47746560047</v>
      </c>
      <c r="O2890" s="292">
        <f ca="1">(N2890-Assumptions!$C$22)/Assumptions!$C$25</f>
        <v>46.758393840716451</v>
      </c>
      <c r="P2890" s="11"/>
      <c r="Q2890" s="11"/>
      <c r="R2890" s="11"/>
      <c r="S2890" s="11"/>
      <c r="T2890" s="11"/>
    </row>
    <row r="2891" spans="1:20" ht="15.75" customHeight="1" x14ac:dyDescent="0.2">
      <c r="A2891" s="317"/>
      <c r="B2891" s="264"/>
      <c r="C2891" s="264"/>
      <c r="D2891" s="264"/>
      <c r="E2891" s="264"/>
      <c r="F2891" s="264"/>
      <c r="G2891" s="264"/>
      <c r="H2891" s="264"/>
      <c r="I2891" s="286">
        <f t="shared" ca="1" si="2847"/>
        <v>7.4911542400076747E-2</v>
      </c>
      <c r="J2891" s="286">
        <f t="shared" ca="1" si="2848"/>
        <v>4.1499519100617221E-2</v>
      </c>
      <c r="K2891" s="264">
        <f t="shared" ref="K2891:M2891" ca="1" si="2934">RAND()</f>
        <v>0.85682935975645058</v>
      </c>
      <c r="L2891" s="264">
        <f t="shared" ca="1" si="2934"/>
        <v>0.8044203546840818</v>
      </c>
      <c r="M2891" s="264">
        <f t="shared" ca="1" si="2934"/>
        <v>0.41837495830000948</v>
      </c>
      <c r="N2891" s="287">
        <f t="shared" ca="1" si="2850"/>
        <v>7345429.9108548993</v>
      </c>
      <c r="O2891" s="288">
        <f ca="1">(N2891-Assumptions!$C$22)/Assumptions!$C$25</f>
        <v>547.17693364588797</v>
      </c>
      <c r="P2891" s="11"/>
      <c r="Q2891" s="11"/>
      <c r="R2891" s="11"/>
      <c r="S2891" s="11"/>
      <c r="T2891" s="11"/>
    </row>
    <row r="2892" spans="1:20" ht="15.75" customHeight="1" x14ac:dyDescent="0.2">
      <c r="A2892" s="289"/>
      <c r="B2892" s="270"/>
      <c r="C2892" s="270"/>
      <c r="D2892" s="270"/>
      <c r="E2892" s="270"/>
      <c r="F2892" s="270"/>
      <c r="G2892" s="270"/>
      <c r="H2892" s="270"/>
      <c r="I2892" s="290">
        <f t="shared" ca="1" si="2847"/>
        <v>6.8151155742694619E-2</v>
      </c>
      <c r="J2892" s="290">
        <f t="shared" ca="1" si="2848"/>
        <v>4.7146717603905514E-2</v>
      </c>
      <c r="K2892" s="270">
        <f t="shared" ref="K2892:M2892" ca="1" si="2935">RAND()</f>
        <v>0.42274115088524122</v>
      </c>
      <c r="L2892" s="270">
        <f t="shared" ca="1" si="2935"/>
        <v>0.93780230209546689</v>
      </c>
      <c r="M2892" s="270">
        <f t="shared" ca="1" si="2935"/>
        <v>0.95438403000222927</v>
      </c>
      <c r="N2892" s="291">
        <f t="shared" ca="1" si="2850"/>
        <v>5798475.8015897833</v>
      </c>
      <c r="O2892" s="292">
        <f ca="1">(N2892-Assumptions!$C$22)/Assumptions!$C$25</f>
        <v>431.73259713356589</v>
      </c>
      <c r="P2892" s="11"/>
      <c r="Q2892" s="11"/>
      <c r="R2892" s="11"/>
      <c r="S2892" s="11"/>
      <c r="T2892" s="11"/>
    </row>
    <row r="2893" spans="1:20" ht="15.75" customHeight="1" x14ac:dyDescent="0.2">
      <c r="A2893" s="317"/>
      <c r="B2893" s="264"/>
      <c r="C2893" s="264"/>
      <c r="D2893" s="264"/>
      <c r="E2893" s="264"/>
      <c r="F2893" s="264"/>
      <c r="G2893" s="264"/>
      <c r="H2893" s="264"/>
      <c r="I2893" s="286">
        <f t="shared" ca="1" si="2847"/>
        <v>0.1187128565667562</v>
      </c>
      <c r="J2893" s="286">
        <f t="shared" ca="1" si="2848"/>
        <v>3.8547025060632824E-2</v>
      </c>
      <c r="K2893" s="264">
        <f t="shared" ref="K2893:M2893" ca="1" si="2936">RAND()</f>
        <v>0.3337667939538802</v>
      </c>
      <c r="L2893" s="264">
        <f t="shared" ca="1" si="2936"/>
        <v>3.5303052635586862E-2</v>
      </c>
      <c r="M2893" s="264">
        <f t="shared" ca="1" si="2936"/>
        <v>0.47650752531935914</v>
      </c>
      <c r="N2893" s="287">
        <f t="shared" ca="1" si="2850"/>
        <v>1111370.2072973966</v>
      </c>
      <c r="O2893" s="288">
        <f ca="1">(N2893-Assumptions!$C$22)/Assumptions!$C$25</f>
        <v>81.948597559507206</v>
      </c>
      <c r="P2893" s="11"/>
      <c r="Q2893" s="11"/>
      <c r="R2893" s="11"/>
      <c r="S2893" s="11"/>
      <c r="T2893" s="11"/>
    </row>
    <row r="2894" spans="1:20" ht="15.75" customHeight="1" x14ac:dyDescent="0.2">
      <c r="A2894" s="289"/>
      <c r="B2894" s="270"/>
      <c r="C2894" s="270"/>
      <c r="D2894" s="270"/>
      <c r="E2894" s="270"/>
      <c r="F2894" s="270"/>
      <c r="G2894" s="270"/>
      <c r="H2894" s="270"/>
      <c r="I2894" s="290">
        <f t="shared" ca="1" si="2847"/>
        <v>0.10989953227348098</v>
      </c>
      <c r="J2894" s="290">
        <f t="shared" ca="1" si="2848"/>
        <v>4.3221912207854166E-2</v>
      </c>
      <c r="K2894" s="270">
        <f t="shared" ref="K2894:M2894" ca="1" si="2937">RAND()</f>
        <v>0.65444660594853221</v>
      </c>
      <c r="L2894" s="270">
        <f t="shared" ca="1" si="2937"/>
        <v>0.7658692189417996</v>
      </c>
      <c r="M2894" s="270">
        <f t="shared" ca="1" si="2937"/>
        <v>0.56611106491258567</v>
      </c>
      <c r="N2894" s="291">
        <f t="shared" ca="1" si="2850"/>
        <v>1674034.9965610232</v>
      </c>
      <c r="O2894" s="292">
        <f ca="1">(N2894-Assumptions!$C$22)/Assumptions!$C$25</f>
        <v>123.93850720604651</v>
      </c>
      <c r="P2894" s="11"/>
      <c r="Q2894" s="11"/>
      <c r="R2894" s="11"/>
      <c r="S2894" s="11"/>
      <c r="T2894" s="11"/>
    </row>
    <row r="2895" spans="1:20" ht="15.75" customHeight="1" x14ac:dyDescent="0.2">
      <c r="A2895" s="317"/>
      <c r="B2895" s="264"/>
      <c r="C2895" s="264"/>
      <c r="D2895" s="264"/>
      <c r="E2895" s="264"/>
      <c r="F2895" s="264"/>
      <c r="G2895" s="264"/>
      <c r="H2895" s="264"/>
      <c r="I2895" s="286">
        <f t="shared" ca="1" si="2847"/>
        <v>0.10371898378931585</v>
      </c>
      <c r="J2895" s="286">
        <f t="shared" ca="1" si="2848"/>
        <v>4.389614362810542E-2</v>
      </c>
      <c r="K2895" s="264">
        <f t="shared" ref="K2895:M2895" ca="1" si="2938">RAND()</f>
        <v>0.60198265310383303</v>
      </c>
      <c r="L2895" s="264">
        <f t="shared" ca="1" si="2938"/>
        <v>0.93671244492539341</v>
      </c>
      <c r="M2895" s="264">
        <f t="shared" ca="1" si="2938"/>
        <v>0.57604024103418783</v>
      </c>
      <c r="N2895" s="287">
        <f t="shared" ca="1" si="2850"/>
        <v>2360716.1606725133</v>
      </c>
      <c r="O2895" s="288">
        <f ca="1">(N2895-Assumptions!$C$22)/Assumptions!$C$25</f>
        <v>175.1833701994413</v>
      </c>
      <c r="P2895" s="11"/>
      <c r="Q2895" s="11"/>
      <c r="R2895" s="11"/>
      <c r="S2895" s="11"/>
      <c r="T2895" s="11"/>
    </row>
    <row r="2896" spans="1:20" ht="15.75" customHeight="1" x14ac:dyDescent="0.2">
      <c r="A2896" s="289"/>
      <c r="B2896" s="270"/>
      <c r="C2896" s="270"/>
      <c r="D2896" s="270"/>
      <c r="E2896" s="270"/>
      <c r="F2896" s="270"/>
      <c r="G2896" s="270"/>
      <c r="H2896" s="270"/>
      <c r="I2896" s="290">
        <f t="shared" ca="1" si="2847"/>
        <v>0.10409634011390123</v>
      </c>
      <c r="J2896" s="290">
        <f t="shared" ca="1" si="2848"/>
        <v>4.7735997226903228E-2</v>
      </c>
      <c r="K2896" s="270">
        <f t="shared" ref="K2896:M2896" ca="1" si="2939">RAND()</f>
        <v>0.43640597926575742</v>
      </c>
      <c r="L2896" s="270">
        <f t="shared" ca="1" si="2939"/>
        <v>0.25121214596427366</v>
      </c>
      <c r="M2896" s="270">
        <f t="shared" ca="1" si="2939"/>
        <v>0.40378840473182731</v>
      </c>
      <c r="N2896" s="291">
        <f t="shared" ca="1" si="2850"/>
        <v>1580790.8933017147</v>
      </c>
      <c r="O2896" s="292">
        <f ca="1">(N2896-Assumptions!$C$22)/Assumptions!$C$25</f>
        <v>116.97999203744139</v>
      </c>
      <c r="P2896" s="11"/>
      <c r="Q2896" s="11"/>
      <c r="R2896" s="11"/>
      <c r="S2896" s="11"/>
      <c r="T2896" s="11"/>
    </row>
    <row r="2897" spans="1:20" ht="15.75" customHeight="1" x14ac:dyDescent="0.2">
      <c r="A2897" s="317"/>
      <c r="B2897" s="264"/>
      <c r="C2897" s="264"/>
      <c r="D2897" s="264"/>
      <c r="E2897" s="264"/>
      <c r="F2897" s="264"/>
      <c r="G2897" s="264"/>
      <c r="H2897" s="264"/>
      <c r="I2897" s="286">
        <f t="shared" ca="1" si="2847"/>
        <v>0.10215597851518605</v>
      </c>
      <c r="J2897" s="286">
        <f t="shared" ca="1" si="2848"/>
        <v>4.2434499103841394E-2</v>
      </c>
      <c r="K2897" s="264">
        <f t="shared" ref="K2897:M2897" ca="1" si="2940">RAND()</f>
        <v>0.63505367897012666</v>
      </c>
      <c r="L2897" s="264">
        <f t="shared" ca="1" si="2940"/>
        <v>0.12644988624421705</v>
      </c>
      <c r="M2897" s="264">
        <f t="shared" ca="1" si="2940"/>
        <v>0.82640233847861888</v>
      </c>
      <c r="N2897" s="287">
        <f t="shared" ca="1" si="2850"/>
        <v>1512249.7038575169</v>
      </c>
      <c r="O2897" s="288">
        <f ca="1">(N2897-Assumptions!$C$22)/Assumptions!$C$25</f>
        <v>111.86497789981469</v>
      </c>
      <c r="P2897" s="11"/>
      <c r="Q2897" s="11"/>
      <c r="R2897" s="11"/>
      <c r="S2897" s="11"/>
      <c r="T2897" s="11"/>
    </row>
    <row r="2898" spans="1:20" ht="15.75" customHeight="1" x14ac:dyDescent="0.2">
      <c r="A2898" s="289"/>
      <c r="B2898" s="270"/>
      <c r="C2898" s="270"/>
      <c r="D2898" s="270"/>
      <c r="E2898" s="270"/>
      <c r="F2898" s="270"/>
      <c r="G2898" s="270"/>
      <c r="H2898" s="270"/>
      <c r="I2898" s="290">
        <f t="shared" ca="1" si="2847"/>
        <v>0.1090996268887883</v>
      </c>
      <c r="J2898" s="290">
        <f t="shared" ca="1" si="2848"/>
        <v>3.8505219972501892E-2</v>
      </c>
      <c r="K2898" s="270">
        <f t="shared" ref="K2898:M2898" ca="1" si="2941">RAND()</f>
        <v>0.60967656281946447</v>
      </c>
      <c r="L2898" s="270">
        <f t="shared" ca="1" si="2941"/>
        <v>0.91939674294805551</v>
      </c>
      <c r="M2898" s="270">
        <f t="shared" ca="1" si="2941"/>
        <v>0.29879559149540558</v>
      </c>
      <c r="N2898" s="291">
        <f t="shared" ca="1" si="2850"/>
        <v>2000508.9881039434</v>
      </c>
      <c r="O2898" s="292">
        <f ca="1">(N2898-Assumptions!$C$22)/Assumptions!$C$25</f>
        <v>148.30223791820472</v>
      </c>
      <c r="P2898" s="11"/>
      <c r="Q2898" s="11"/>
      <c r="R2898" s="11"/>
      <c r="S2898" s="11"/>
      <c r="T2898" s="11"/>
    </row>
    <row r="2899" spans="1:20" ht="15.75" customHeight="1" x14ac:dyDescent="0.2">
      <c r="A2899" s="317"/>
      <c r="B2899" s="264"/>
      <c r="C2899" s="264"/>
      <c r="D2899" s="264"/>
      <c r="E2899" s="264"/>
      <c r="F2899" s="264"/>
      <c r="G2899" s="264"/>
      <c r="H2899" s="264"/>
      <c r="I2899" s="286">
        <f t="shared" ca="1" si="2847"/>
        <v>7.2462832416500311E-2</v>
      </c>
      <c r="J2899" s="286">
        <f t="shared" ca="1" si="2848"/>
        <v>4.5737759211614909E-2</v>
      </c>
      <c r="K2899" s="264">
        <f t="shared" ref="K2899:M2899" ca="1" si="2942">RAND()</f>
        <v>0.67204749309776246</v>
      </c>
      <c r="L2899" s="264">
        <f t="shared" ca="1" si="2942"/>
        <v>0.1482739500947966</v>
      </c>
      <c r="M2899" s="264">
        <f t="shared" ca="1" si="2942"/>
        <v>0.80492273921388613</v>
      </c>
      <c r="N2899" s="287">
        <f t="shared" ca="1" si="2850"/>
        <v>3379365.4693237357</v>
      </c>
      <c r="O2899" s="288">
        <f ca="1">(N2899-Assumptions!$C$22)/Assumptions!$C$25</f>
        <v>251.20197532266684</v>
      </c>
      <c r="P2899" s="11"/>
      <c r="Q2899" s="11"/>
      <c r="R2899" s="11"/>
      <c r="S2899" s="11"/>
      <c r="T2899" s="11"/>
    </row>
    <row r="2900" spans="1:20" ht="15.75" customHeight="1" x14ac:dyDescent="0.2">
      <c r="A2900" s="289"/>
      <c r="B2900" s="270"/>
      <c r="C2900" s="270"/>
      <c r="D2900" s="270"/>
      <c r="E2900" s="270"/>
      <c r="F2900" s="270"/>
      <c r="G2900" s="270"/>
      <c r="H2900" s="270"/>
      <c r="I2900" s="290">
        <f t="shared" ca="1" si="2847"/>
        <v>8.7241600969950622E-2</v>
      </c>
      <c r="J2900" s="290">
        <f t="shared" ca="1" si="2848"/>
        <v>2.2457478541129443E-2</v>
      </c>
      <c r="K2900" s="270">
        <f t="shared" ref="K2900:M2900" ca="1" si="2943">RAND()</f>
        <v>0.49249300521408756</v>
      </c>
      <c r="L2900" s="270">
        <f t="shared" ca="1" si="2943"/>
        <v>0.87016255949554544</v>
      </c>
      <c r="M2900" s="270">
        <f t="shared" ca="1" si="2943"/>
        <v>0.59183375361671786</v>
      </c>
      <c r="N2900" s="291">
        <f t="shared" ca="1" si="2850"/>
        <v>2179928.3566905283</v>
      </c>
      <c r="O2900" s="292">
        <f ca="1">(N2900-Assumptions!$C$22)/Assumptions!$C$25</f>
        <v>161.6917430366066</v>
      </c>
      <c r="P2900" s="11"/>
      <c r="Q2900" s="11"/>
      <c r="R2900" s="11"/>
      <c r="S2900" s="11"/>
      <c r="T2900" s="11"/>
    </row>
    <row r="2901" spans="1:20" ht="15.75" customHeight="1" x14ac:dyDescent="0.2">
      <c r="A2901" s="317"/>
      <c r="B2901" s="264"/>
      <c r="C2901" s="264"/>
      <c r="D2901" s="264"/>
      <c r="E2901" s="264"/>
      <c r="F2901" s="264"/>
      <c r="G2901" s="264"/>
      <c r="H2901" s="264"/>
      <c r="I2901" s="286">
        <f t="shared" ca="1" si="2847"/>
        <v>0.06</v>
      </c>
      <c r="J2901" s="286">
        <f t="shared" ca="1" si="2848"/>
        <v>2.4979959181482714E-2</v>
      </c>
      <c r="K2901" s="264">
        <f t="shared" ref="K2901:M2901" ca="1" si="2944">RAND()</f>
        <v>0.83202502480036156</v>
      </c>
      <c r="L2901" s="264">
        <f t="shared" ca="1" si="2944"/>
        <v>0.7426429210390374</v>
      </c>
      <c r="M2901" s="264">
        <f t="shared" ca="1" si="2944"/>
        <v>0.78859460126936276</v>
      </c>
      <c r="N2901" s="287">
        <f t="shared" ca="1" si="2850"/>
        <v>6197636.1808589986</v>
      </c>
      <c r="O2901" s="288">
        <f ca="1">(N2901-Assumptions!$C$22)/Assumptions!$C$25</f>
        <v>461.52068513873121</v>
      </c>
      <c r="P2901" s="11"/>
      <c r="Q2901" s="11"/>
      <c r="R2901" s="11"/>
      <c r="S2901" s="11"/>
      <c r="T2901" s="11"/>
    </row>
    <row r="2902" spans="1:20" ht="15.75" customHeight="1" x14ac:dyDescent="0.2">
      <c r="A2902" s="289"/>
      <c r="B2902" s="270"/>
      <c r="C2902" s="270"/>
      <c r="D2902" s="270"/>
      <c r="E2902" s="270"/>
      <c r="F2902" s="270"/>
      <c r="G2902" s="270"/>
      <c r="H2902" s="270"/>
      <c r="I2902" s="290">
        <f t="shared" ca="1" si="2847"/>
        <v>8.9206836300088077E-2</v>
      </c>
      <c r="J2902" s="290">
        <f t="shared" ca="1" si="2848"/>
        <v>3.3528019123627427E-2</v>
      </c>
      <c r="K2902" s="270">
        <f t="shared" ref="K2902:M2902" ca="1" si="2945">RAND()</f>
        <v>0.13247894337671984</v>
      </c>
      <c r="L2902" s="270">
        <f t="shared" ca="1" si="2945"/>
        <v>0.25385158931280383</v>
      </c>
      <c r="M2902" s="270">
        <f t="shared" ca="1" si="2945"/>
        <v>0.79729864080207424</v>
      </c>
      <c r="N2902" s="291">
        <f t="shared" ca="1" si="2850"/>
        <v>315042.39276256197</v>
      </c>
      <c r="O2902" s="292">
        <f ca="1">(N2902-Assumptions!$C$22)/Assumptions!$C$25</f>
        <v>22.521148713624026</v>
      </c>
      <c r="P2902" s="11"/>
      <c r="Q2902" s="11"/>
      <c r="R2902" s="11"/>
      <c r="S2902" s="11"/>
      <c r="T2902" s="11"/>
    </row>
    <row r="2903" spans="1:20" ht="15.75" customHeight="1" x14ac:dyDescent="0.2">
      <c r="A2903" s="317"/>
      <c r="B2903" s="264"/>
      <c r="C2903" s="264"/>
      <c r="D2903" s="264"/>
      <c r="E2903" s="264"/>
      <c r="F2903" s="264"/>
      <c r="G2903" s="264"/>
      <c r="H2903" s="264"/>
      <c r="I2903" s="286">
        <f t="shared" ca="1" si="2847"/>
        <v>9.2039016191802978E-2</v>
      </c>
      <c r="J2903" s="286">
        <f t="shared" ca="1" si="2848"/>
        <v>4.2678593717278529E-2</v>
      </c>
      <c r="K2903" s="264">
        <f t="shared" ref="K2903:M2903" ca="1" si="2946">RAND()</f>
        <v>0.33193714380073713</v>
      </c>
      <c r="L2903" s="264">
        <f t="shared" ca="1" si="2946"/>
        <v>0.60504317563870758</v>
      </c>
      <c r="M2903" s="264">
        <f t="shared" ca="1" si="2946"/>
        <v>0.22421994640566378</v>
      </c>
      <c r="N2903" s="287">
        <f t="shared" ca="1" si="2850"/>
        <v>2261339.427045376</v>
      </c>
      <c r="O2903" s="288">
        <f ca="1">(N2903-Assumptions!$C$22)/Assumptions!$C$25</f>
        <v>167.76719604816239</v>
      </c>
      <c r="P2903" s="11"/>
      <c r="Q2903" s="11"/>
      <c r="R2903" s="11"/>
      <c r="S2903" s="11"/>
      <c r="T2903" s="11"/>
    </row>
    <row r="2904" spans="1:20" ht="15.75" customHeight="1" x14ac:dyDescent="0.2">
      <c r="A2904" s="289"/>
      <c r="B2904" s="270"/>
      <c r="C2904" s="270"/>
      <c r="D2904" s="270"/>
      <c r="E2904" s="270"/>
      <c r="F2904" s="270"/>
      <c r="G2904" s="270"/>
      <c r="H2904" s="270"/>
      <c r="I2904" s="290">
        <f t="shared" ca="1" si="2847"/>
        <v>0.12889704810897146</v>
      </c>
      <c r="J2904" s="290">
        <f t="shared" ca="1" si="2848"/>
        <v>4.2102382199874035E-2</v>
      </c>
      <c r="K2904" s="270">
        <f t="shared" ref="K2904:M2904" ca="1" si="2947">RAND()</f>
        <v>0.61427006225365754</v>
      </c>
      <c r="L2904" s="270">
        <f t="shared" ca="1" si="2947"/>
        <v>0.98023493502127668</v>
      </c>
      <c r="M2904" s="270">
        <f t="shared" ca="1" si="2947"/>
        <v>0.38104452685191337</v>
      </c>
      <c r="N2904" s="291">
        <f t="shared" ca="1" si="2850"/>
        <v>1627113.1879671833</v>
      </c>
      <c r="O2904" s="292">
        <f ca="1">(N2904-Assumptions!$C$22)/Assumptions!$C$25</f>
        <v>120.43687969904353</v>
      </c>
      <c r="P2904" s="11"/>
      <c r="Q2904" s="11"/>
      <c r="R2904" s="11"/>
      <c r="S2904" s="11"/>
      <c r="T2904" s="11"/>
    </row>
    <row r="2905" spans="1:20" ht="15.75" customHeight="1" x14ac:dyDescent="0.2">
      <c r="A2905" s="317"/>
      <c r="B2905" s="264"/>
      <c r="C2905" s="264"/>
      <c r="D2905" s="264"/>
      <c r="E2905" s="264"/>
      <c r="F2905" s="264"/>
      <c r="G2905" s="264"/>
      <c r="H2905" s="264"/>
      <c r="I2905" s="286">
        <f t="shared" ca="1" si="2847"/>
        <v>0.11799320467185295</v>
      </c>
      <c r="J2905" s="286">
        <f t="shared" ca="1" si="2848"/>
        <v>2.9992736845913054E-2</v>
      </c>
      <c r="K2905" s="264">
        <f t="shared" ref="K2905:M2905" ca="1" si="2948">RAND()</f>
        <v>0.55843178774546676</v>
      </c>
      <c r="L2905" s="264">
        <f t="shared" ca="1" si="2948"/>
        <v>0.70594216215602723</v>
      </c>
      <c r="M2905" s="264">
        <f t="shared" ca="1" si="2948"/>
        <v>0.18079897658888699</v>
      </c>
      <c r="N2905" s="287">
        <f t="shared" ca="1" si="2850"/>
        <v>1268409.955479309</v>
      </c>
      <c r="O2905" s="288">
        <f ca="1">(N2905-Assumptions!$C$22)/Assumptions!$C$25</f>
        <v>93.667981752187231</v>
      </c>
      <c r="P2905" s="11"/>
      <c r="Q2905" s="11"/>
      <c r="R2905" s="11"/>
      <c r="S2905" s="11"/>
      <c r="T2905" s="11"/>
    </row>
    <row r="2906" spans="1:20" ht="15.75" customHeight="1" x14ac:dyDescent="0.2">
      <c r="A2906" s="289"/>
      <c r="B2906" s="270"/>
      <c r="C2906" s="270"/>
      <c r="D2906" s="270"/>
      <c r="E2906" s="270"/>
      <c r="F2906" s="270"/>
      <c r="G2906" s="270"/>
      <c r="H2906" s="270"/>
      <c r="I2906" s="290">
        <f t="shared" ca="1" si="2847"/>
        <v>0.10704467843628043</v>
      </c>
      <c r="J2906" s="290">
        <f t="shared" ca="1" si="2848"/>
        <v>3.6839218952705081E-2</v>
      </c>
      <c r="K2906" s="270">
        <f t="shared" ref="K2906:M2906" ca="1" si="2949">RAND()</f>
        <v>0.5537188887951453</v>
      </c>
      <c r="L2906" s="270">
        <f t="shared" ca="1" si="2949"/>
        <v>4.2549455963508231E-2</v>
      </c>
      <c r="M2906" s="270">
        <f t="shared" ca="1" si="2949"/>
        <v>0.28354444774219345</v>
      </c>
      <c r="N2906" s="291">
        <f t="shared" ca="1" si="2850"/>
        <v>1269045.4194658771</v>
      </c>
      <c r="O2906" s="292">
        <f ca="1">(N2906-Assumptions!$C$22)/Assumptions!$C$25</f>
        <v>93.715404437752028</v>
      </c>
      <c r="P2906" s="11"/>
      <c r="Q2906" s="11"/>
      <c r="R2906" s="11"/>
      <c r="S2906" s="11"/>
      <c r="T2906" s="11"/>
    </row>
    <row r="2907" spans="1:20" ht="15.75" customHeight="1" x14ac:dyDescent="0.2">
      <c r="A2907" s="317"/>
      <c r="B2907" s="264"/>
      <c r="C2907" s="264"/>
      <c r="D2907" s="264"/>
      <c r="E2907" s="264"/>
      <c r="F2907" s="264"/>
      <c r="G2907" s="264"/>
      <c r="H2907" s="264"/>
      <c r="I2907" s="286">
        <f t="shared" ca="1" si="2847"/>
        <v>0.06</v>
      </c>
      <c r="J2907" s="286">
        <f t="shared" ca="1" si="2848"/>
        <v>3.4227612823679837E-2</v>
      </c>
      <c r="K2907" s="264">
        <f t="shared" ref="K2907:M2907" ca="1" si="2950">RAND()</f>
        <v>0.22099402435095361</v>
      </c>
      <c r="L2907" s="264">
        <f t="shared" ca="1" si="2950"/>
        <v>0.64343113379058303</v>
      </c>
      <c r="M2907" s="264">
        <f t="shared" ca="1" si="2950"/>
        <v>0.47311739872863601</v>
      </c>
      <c r="N2907" s="287">
        <f t="shared" ca="1" si="2850"/>
        <v>4331017.8724855026</v>
      </c>
      <c r="O2907" s="288">
        <f ca="1">(N2907-Assumptions!$C$22)/Assumptions!$C$25</f>
        <v>322.22081137951511</v>
      </c>
      <c r="P2907" s="11"/>
      <c r="Q2907" s="11"/>
      <c r="R2907" s="11"/>
      <c r="S2907" s="11"/>
      <c r="T2907" s="11"/>
    </row>
    <row r="2908" spans="1:20" ht="15.75" customHeight="1" x14ac:dyDescent="0.2">
      <c r="A2908" s="289"/>
      <c r="B2908" s="270"/>
      <c r="C2908" s="270"/>
      <c r="D2908" s="270"/>
      <c r="E2908" s="270"/>
      <c r="F2908" s="270"/>
      <c r="G2908" s="270"/>
      <c r="H2908" s="270"/>
      <c r="I2908" s="290">
        <f t="shared" ca="1" si="2847"/>
        <v>7.7678114379957947E-2</v>
      </c>
      <c r="J2908" s="290">
        <f t="shared" ca="1" si="2848"/>
        <v>5.3543642011663693E-2</v>
      </c>
      <c r="K2908" s="270">
        <f t="shared" ref="K2908:M2908" ca="1" si="2951">RAND()</f>
        <v>6.5696760672987464E-3</v>
      </c>
      <c r="L2908" s="270">
        <f t="shared" ca="1" si="2951"/>
        <v>0.83373712601349059</v>
      </c>
      <c r="M2908" s="270">
        <f t="shared" ca="1" si="2951"/>
        <v>0.80727096055131797</v>
      </c>
      <c r="N2908" s="291">
        <f t="shared" ca="1" si="2850"/>
        <v>2786880.6622492406</v>
      </c>
      <c r="O2908" s="292">
        <f ca="1">(N2908-Assumptions!$C$22)/Assumptions!$C$25</f>
        <v>206.98669121262989</v>
      </c>
      <c r="P2908" s="11"/>
      <c r="Q2908" s="11"/>
      <c r="R2908" s="11"/>
      <c r="S2908" s="11"/>
      <c r="T2908" s="11"/>
    </row>
    <row r="2909" spans="1:20" ht="15.75" customHeight="1" x14ac:dyDescent="0.2">
      <c r="A2909" s="317"/>
      <c r="B2909" s="264"/>
      <c r="C2909" s="264"/>
      <c r="D2909" s="264"/>
      <c r="E2909" s="264"/>
      <c r="F2909" s="264"/>
      <c r="G2909" s="264"/>
      <c r="H2909" s="264"/>
      <c r="I2909" s="286">
        <f t="shared" ca="1" si="2847"/>
        <v>0.11867326209270453</v>
      </c>
      <c r="J2909" s="286">
        <f t="shared" ca="1" si="2848"/>
        <v>5.0865795815633594E-2</v>
      </c>
      <c r="K2909" s="264">
        <f t="shared" ref="K2909:M2909" ca="1" si="2952">RAND()</f>
        <v>0.85847973881765105</v>
      </c>
      <c r="L2909" s="264">
        <f t="shared" ca="1" si="2952"/>
        <v>0.18013302046043655</v>
      </c>
      <c r="M2909" s="264">
        <f t="shared" ca="1" si="2952"/>
        <v>0.21310910623191248</v>
      </c>
      <c r="N2909" s="287">
        <f t="shared" ca="1" si="2850"/>
        <v>2850642.5202415171</v>
      </c>
      <c r="O2909" s="288">
        <f ca="1">(N2909-Assumptions!$C$22)/Assumptions!$C$25</f>
        <v>211.74503882399381</v>
      </c>
      <c r="P2909" s="11"/>
      <c r="Q2909" s="11"/>
      <c r="R2909" s="11"/>
      <c r="S2909" s="11"/>
      <c r="T2909" s="11"/>
    </row>
    <row r="2910" spans="1:20" ht="15.75" customHeight="1" x14ac:dyDescent="0.2">
      <c r="A2910" s="289"/>
      <c r="B2910" s="270"/>
      <c r="C2910" s="270"/>
      <c r="D2910" s="270"/>
      <c r="E2910" s="270"/>
      <c r="F2910" s="270"/>
      <c r="G2910" s="270"/>
      <c r="H2910" s="270"/>
      <c r="I2910" s="290">
        <f t="shared" ca="1" si="2847"/>
        <v>7.069368693175318E-2</v>
      </c>
      <c r="J2910" s="290">
        <f t="shared" ca="1" si="2848"/>
        <v>3.3782975527162508E-2</v>
      </c>
      <c r="K2910" s="270">
        <f t="shared" ref="K2910:M2910" ca="1" si="2953">RAND()</f>
        <v>0.77223048628110824</v>
      </c>
      <c r="L2910" s="270">
        <f t="shared" ca="1" si="2953"/>
        <v>0.74966864514829101</v>
      </c>
      <c r="M2910" s="270">
        <f t="shared" ca="1" si="2953"/>
        <v>0.80341271778030721</v>
      </c>
      <c r="N2910" s="291">
        <f t="shared" ca="1" si="2850"/>
        <v>3057121.8477743785</v>
      </c>
      <c r="O2910" s="292">
        <f ca="1">(N2910-Assumptions!$C$22)/Assumptions!$C$25</f>
        <v>227.15394386375959</v>
      </c>
      <c r="P2910" s="11"/>
      <c r="Q2910" s="11"/>
      <c r="R2910" s="11"/>
      <c r="S2910" s="11"/>
      <c r="T2910" s="11"/>
    </row>
    <row r="2911" spans="1:20" ht="15.75" customHeight="1" x14ac:dyDescent="0.2">
      <c r="A2911" s="317"/>
      <c r="B2911" s="264"/>
      <c r="C2911" s="264"/>
      <c r="D2911" s="264"/>
      <c r="E2911" s="264"/>
      <c r="F2911" s="264"/>
      <c r="G2911" s="264"/>
      <c r="H2911" s="264"/>
      <c r="I2911" s="286">
        <f t="shared" ca="1" si="2847"/>
        <v>7.8479144491924016E-2</v>
      </c>
      <c r="J2911" s="286">
        <f t="shared" ca="1" si="2848"/>
        <v>3.4401361737406058E-2</v>
      </c>
      <c r="K2911" s="264">
        <f t="shared" ref="K2911:M2911" ca="1" si="2954">RAND()</f>
        <v>0.72317685230147899</v>
      </c>
      <c r="L2911" s="264">
        <f t="shared" ca="1" si="2954"/>
        <v>3.2357913558033191E-2</v>
      </c>
      <c r="M2911" s="264">
        <f t="shared" ca="1" si="2954"/>
        <v>0.34038866858454442</v>
      </c>
      <c r="N2911" s="287">
        <f t="shared" ca="1" si="2850"/>
        <v>2021288.5315787899</v>
      </c>
      <c r="O2911" s="288">
        <f ca="1">(N2911-Assumptions!$C$22)/Assumptions!$C$25</f>
        <v>149.85295011782014</v>
      </c>
      <c r="P2911" s="11"/>
      <c r="Q2911" s="11"/>
      <c r="R2911" s="11"/>
      <c r="S2911" s="11"/>
      <c r="T2911" s="11"/>
    </row>
    <row r="2912" spans="1:20" ht="15.75" customHeight="1" x14ac:dyDescent="0.2">
      <c r="A2912" s="289"/>
      <c r="B2912" s="270"/>
      <c r="C2912" s="270"/>
      <c r="D2912" s="270"/>
      <c r="E2912" s="270"/>
      <c r="F2912" s="270"/>
      <c r="G2912" s="270"/>
      <c r="H2912" s="270"/>
      <c r="I2912" s="290">
        <f t="shared" ca="1" si="2847"/>
        <v>0.10259074226857912</v>
      </c>
      <c r="J2912" s="290">
        <f t="shared" ca="1" si="2848"/>
        <v>2.9384498609137145E-2</v>
      </c>
      <c r="K2912" s="270">
        <f t="shared" ref="K2912:M2912" ca="1" si="2955">RAND()</f>
        <v>0.52389538860028995</v>
      </c>
      <c r="L2912" s="270">
        <f t="shared" ca="1" si="2955"/>
        <v>0.76170387437279419</v>
      </c>
      <c r="M2912" s="270">
        <f t="shared" ca="1" si="2955"/>
        <v>0.779401391226618</v>
      </c>
      <c r="N2912" s="291">
        <f t="shared" ca="1" si="2850"/>
        <v>1541405.9868555369</v>
      </c>
      <c r="O2912" s="292">
        <f ca="1">(N2912-Assumptions!$C$22)/Assumptions!$C$25</f>
        <v>114.0408199145923</v>
      </c>
      <c r="P2912" s="11"/>
      <c r="Q2912" s="11"/>
      <c r="R2912" s="11"/>
      <c r="S2912" s="11"/>
      <c r="T2912" s="11"/>
    </row>
    <row r="2913" spans="1:20" ht="15.75" customHeight="1" x14ac:dyDescent="0.2">
      <c r="A2913" s="317"/>
      <c r="B2913" s="264"/>
      <c r="C2913" s="264"/>
      <c r="D2913" s="264"/>
      <c r="E2913" s="264"/>
      <c r="F2913" s="264"/>
      <c r="G2913" s="264"/>
      <c r="H2913" s="264"/>
      <c r="I2913" s="286">
        <f t="shared" ca="1" si="2847"/>
        <v>7.231941069062546E-2</v>
      </c>
      <c r="J2913" s="286">
        <f t="shared" ca="1" si="2848"/>
        <v>4.5077889340829055E-2</v>
      </c>
      <c r="K2913" s="264">
        <f t="shared" ref="K2913:M2913" ca="1" si="2956">RAND()</f>
        <v>5.2414731395135972E-2</v>
      </c>
      <c r="L2913" s="264">
        <f t="shared" ca="1" si="2956"/>
        <v>0.55289220245599913</v>
      </c>
      <c r="M2913" s="264">
        <f t="shared" ca="1" si="2956"/>
        <v>0.10157167375804566</v>
      </c>
      <c r="N2913" s="287">
        <f t="shared" ca="1" si="2850"/>
        <v>1426060.8728180223</v>
      </c>
      <c r="O2913" s="288">
        <f ca="1">(N2913-Assumptions!$C$22)/Assumptions!$C$25</f>
        <v>105.4329755834345</v>
      </c>
      <c r="P2913" s="11"/>
      <c r="Q2913" s="11"/>
      <c r="R2913" s="11"/>
      <c r="S2913" s="11"/>
      <c r="T2913" s="11"/>
    </row>
    <row r="2914" spans="1:20" ht="15.75" customHeight="1" x14ac:dyDescent="0.2">
      <c r="A2914" s="289"/>
      <c r="B2914" s="270"/>
      <c r="C2914" s="270"/>
      <c r="D2914" s="270"/>
      <c r="E2914" s="270"/>
      <c r="F2914" s="270"/>
      <c r="G2914" s="270"/>
      <c r="H2914" s="270"/>
      <c r="I2914" s="290">
        <f t="shared" ca="1" si="2847"/>
        <v>9.0564221479639662E-2</v>
      </c>
      <c r="J2914" s="290">
        <f t="shared" ca="1" si="2848"/>
        <v>2.0185431599323369E-2</v>
      </c>
      <c r="K2914" s="270">
        <f t="shared" ref="K2914:M2914" ca="1" si="2957">RAND()</f>
        <v>2.6779523428985819E-3</v>
      </c>
      <c r="L2914" s="270">
        <f t="shared" ca="1" si="2957"/>
        <v>0.66777322339548062</v>
      </c>
      <c r="M2914" s="270">
        <f t="shared" ca="1" si="2957"/>
        <v>0.96235932178098949</v>
      </c>
      <c r="N2914" s="291">
        <f t="shared" ca="1" si="2850"/>
        <v>605085.95386830089</v>
      </c>
      <c r="O2914" s="292">
        <f ca="1">(N2914-Assumptions!$C$22)/Assumptions!$C$25</f>
        <v>44.166190587186634</v>
      </c>
      <c r="P2914" s="11"/>
      <c r="Q2914" s="11"/>
      <c r="R2914" s="11"/>
      <c r="S2914" s="11"/>
      <c r="T2914" s="11"/>
    </row>
    <row r="2915" spans="1:20" ht="15.75" customHeight="1" x14ac:dyDescent="0.2">
      <c r="A2915" s="317"/>
      <c r="B2915" s="264"/>
      <c r="C2915" s="264"/>
      <c r="D2915" s="264"/>
      <c r="E2915" s="264"/>
      <c r="F2915" s="264"/>
      <c r="G2915" s="264"/>
      <c r="H2915" s="264"/>
      <c r="I2915" s="286">
        <f t="shared" ca="1" si="2847"/>
        <v>9.0966740793815878E-2</v>
      </c>
      <c r="J2915" s="286">
        <f t="shared" ca="1" si="2848"/>
        <v>3.7711155227522525E-2</v>
      </c>
      <c r="K2915" s="264">
        <f t="shared" ref="K2915:M2915" ca="1" si="2958">RAND()</f>
        <v>0.72162929239812545</v>
      </c>
      <c r="L2915" s="264">
        <f t="shared" ca="1" si="2958"/>
        <v>0.5802125057448706</v>
      </c>
      <c r="M2915" s="264">
        <f t="shared" ca="1" si="2958"/>
        <v>5.8288041768710053E-2</v>
      </c>
      <c r="N2915" s="287">
        <f t="shared" ca="1" si="2850"/>
        <v>2095942.9567873536</v>
      </c>
      <c r="O2915" s="288">
        <f ca="1">(N2915-Assumptions!$C$22)/Assumptions!$C$25</f>
        <v>155.42417587965326</v>
      </c>
      <c r="P2915" s="11"/>
      <c r="Q2915" s="11"/>
      <c r="R2915" s="11"/>
      <c r="S2915" s="11"/>
      <c r="T2915" s="11"/>
    </row>
    <row r="2916" spans="1:20" ht="15.75" customHeight="1" x14ac:dyDescent="0.2">
      <c r="A2916" s="289"/>
      <c r="B2916" s="270"/>
      <c r="C2916" s="270"/>
      <c r="D2916" s="270"/>
      <c r="E2916" s="270"/>
      <c r="F2916" s="270"/>
      <c r="G2916" s="270"/>
      <c r="H2916" s="270"/>
      <c r="I2916" s="290">
        <f t="shared" ca="1" si="2847"/>
        <v>0.10045987436497286</v>
      </c>
      <c r="J2916" s="290">
        <f t="shared" ca="1" si="2848"/>
        <v>5.5E-2</v>
      </c>
      <c r="K2916" s="270">
        <f t="shared" ref="K2916:M2916" ca="1" si="2959">RAND()</f>
        <v>4.8533145364507368E-2</v>
      </c>
      <c r="L2916" s="270">
        <f t="shared" ca="1" si="2959"/>
        <v>0.75971741632008427</v>
      </c>
      <c r="M2916" s="270">
        <f t="shared" ca="1" si="2959"/>
        <v>0.52206034488366804</v>
      </c>
      <c r="N2916" s="291">
        <f t="shared" ca="1" si="2850"/>
        <v>854557.30478028208</v>
      </c>
      <c r="O2916" s="292">
        <f ca="1">(N2916-Assumptions!$C$22)/Assumptions!$C$25</f>
        <v>62.783455580618067</v>
      </c>
      <c r="P2916" s="11"/>
      <c r="Q2916" s="11"/>
      <c r="R2916" s="11"/>
      <c r="S2916" s="11"/>
      <c r="T2916" s="11"/>
    </row>
    <row r="2917" spans="1:20" ht="15.75" customHeight="1" x14ac:dyDescent="0.2">
      <c r="A2917" s="317"/>
      <c r="B2917" s="264"/>
      <c r="C2917" s="264"/>
      <c r="D2917" s="264"/>
      <c r="E2917" s="264"/>
      <c r="F2917" s="264"/>
      <c r="G2917" s="264"/>
      <c r="H2917" s="264"/>
      <c r="I2917" s="286">
        <f t="shared" ca="1" si="2847"/>
        <v>7.2320553603622661E-2</v>
      </c>
      <c r="J2917" s="286">
        <f t="shared" ca="1" si="2848"/>
        <v>3.1315526856653314E-2</v>
      </c>
      <c r="K2917" s="264">
        <f t="shared" ref="K2917:M2917" ca="1" si="2960">RAND()</f>
        <v>0.99258763612532996</v>
      </c>
      <c r="L2917" s="264">
        <f t="shared" ca="1" si="2960"/>
        <v>0.91761003560039955</v>
      </c>
      <c r="M2917" s="264">
        <f t="shared" ca="1" si="2960"/>
        <v>2.220412050089049E-4</v>
      </c>
      <c r="N2917" s="287">
        <f t="shared" ca="1" si="2850"/>
        <v>5985258.2670043027</v>
      </c>
      <c r="O2917" s="288">
        <f ca="1">(N2917-Assumptions!$C$22)/Assumptions!$C$25</f>
        <v>445.67158708987336</v>
      </c>
      <c r="P2917" s="11"/>
      <c r="Q2917" s="11"/>
      <c r="R2917" s="11"/>
      <c r="S2917" s="11"/>
      <c r="T2917" s="11"/>
    </row>
    <row r="2918" spans="1:20" ht="15.75" customHeight="1" x14ac:dyDescent="0.2">
      <c r="A2918" s="289"/>
      <c r="B2918" s="270"/>
      <c r="C2918" s="270"/>
      <c r="D2918" s="270"/>
      <c r="E2918" s="270"/>
      <c r="F2918" s="270"/>
      <c r="G2918" s="270"/>
      <c r="H2918" s="270"/>
      <c r="I2918" s="290">
        <f t="shared" ca="1" si="2847"/>
        <v>8.9777801970445353E-2</v>
      </c>
      <c r="J2918" s="290">
        <f t="shared" ca="1" si="2848"/>
        <v>4.1271204093107403E-2</v>
      </c>
      <c r="K2918" s="270">
        <f t="shared" ref="K2918:M2918" ca="1" si="2961">RAND()</f>
        <v>3.0334082168223087E-2</v>
      </c>
      <c r="L2918" s="270">
        <f t="shared" ca="1" si="2961"/>
        <v>0.27802649782748901</v>
      </c>
      <c r="M2918" s="270">
        <f t="shared" ca="1" si="2961"/>
        <v>0.44524823671315483</v>
      </c>
      <c r="N2918" s="291">
        <f t="shared" ca="1" si="2850"/>
        <v>336476.18528357771</v>
      </c>
      <c r="O2918" s="292">
        <f ca="1">(N2918-Assumptions!$C$22)/Assumptions!$C$25</f>
        <v>24.12068546892371</v>
      </c>
      <c r="P2918" s="11"/>
      <c r="Q2918" s="11"/>
      <c r="R2918" s="11"/>
      <c r="S2918" s="11"/>
      <c r="T2918" s="11"/>
    </row>
    <row r="2919" spans="1:20" ht="15.75" customHeight="1" x14ac:dyDescent="0.2">
      <c r="A2919" s="317"/>
      <c r="B2919" s="264"/>
      <c r="C2919" s="264"/>
      <c r="D2919" s="264"/>
      <c r="E2919" s="264"/>
      <c r="F2919" s="264"/>
      <c r="G2919" s="264"/>
      <c r="H2919" s="264"/>
      <c r="I2919" s="286">
        <f t="shared" ca="1" si="2847"/>
        <v>8.0304550089663654E-2</v>
      </c>
      <c r="J2919" s="286">
        <f t="shared" ca="1" si="2848"/>
        <v>3.9187590985742309E-2</v>
      </c>
      <c r="K2919" s="264">
        <f t="shared" ref="K2919:M2919" ca="1" si="2962">RAND()</f>
        <v>0.98143696211378184</v>
      </c>
      <c r="L2919" s="264">
        <f t="shared" ca="1" si="2962"/>
        <v>0.48014950823089941</v>
      </c>
      <c r="M2919" s="264">
        <f t="shared" ca="1" si="2962"/>
        <v>0.24978304787968697</v>
      </c>
      <c r="N2919" s="287">
        <f t="shared" ca="1" si="2850"/>
        <v>5248967.918855859</v>
      </c>
      <c r="O2919" s="288">
        <f ca="1">(N2919-Assumptions!$C$22)/Assumptions!$C$25</f>
        <v>390.72454618327305</v>
      </c>
      <c r="P2919" s="11"/>
      <c r="Q2919" s="11"/>
      <c r="R2919" s="11"/>
      <c r="S2919" s="11"/>
      <c r="T2919" s="11"/>
    </row>
    <row r="2920" spans="1:20" ht="15.75" customHeight="1" x14ac:dyDescent="0.2">
      <c r="A2920" s="289"/>
      <c r="B2920" s="270"/>
      <c r="C2920" s="270"/>
      <c r="D2920" s="270"/>
      <c r="E2920" s="270"/>
      <c r="F2920" s="270"/>
      <c r="G2920" s="270"/>
      <c r="H2920" s="270"/>
      <c r="I2920" s="290">
        <f t="shared" ca="1" si="2847"/>
        <v>9.78687913999991E-2</v>
      </c>
      <c r="J2920" s="290">
        <f t="shared" ca="1" si="2848"/>
        <v>3.691434271468827E-2</v>
      </c>
      <c r="K2920" s="270">
        <f t="shared" ref="K2920:M2920" ca="1" si="2963">RAND()</f>
        <v>2.9701904436402304E-2</v>
      </c>
      <c r="L2920" s="270">
        <f t="shared" ca="1" si="2963"/>
        <v>0.79740743985032958</v>
      </c>
      <c r="M2920" s="270">
        <f t="shared" ca="1" si="2963"/>
        <v>0.50623966681935639</v>
      </c>
      <c r="N2920" s="291">
        <f t="shared" ca="1" si="2850"/>
        <v>637329.49031402345</v>
      </c>
      <c r="O2920" s="292">
        <f ca="1">(N2920-Assumptions!$C$22)/Assumptions!$C$25</f>
        <v>46.572424650300256</v>
      </c>
      <c r="P2920" s="11"/>
      <c r="Q2920" s="11"/>
      <c r="R2920" s="11"/>
      <c r="S2920" s="11"/>
      <c r="T2920" s="11"/>
    </row>
    <row r="2921" spans="1:20" ht="15.75" customHeight="1" x14ac:dyDescent="0.2">
      <c r="A2921" s="317"/>
      <c r="B2921" s="264"/>
      <c r="C2921" s="264"/>
      <c r="D2921" s="264"/>
      <c r="E2921" s="264"/>
      <c r="F2921" s="264"/>
      <c r="G2921" s="264"/>
      <c r="H2921" s="264"/>
      <c r="I2921" s="286">
        <f t="shared" ca="1" si="2847"/>
        <v>8.4917405247934133E-2</v>
      </c>
      <c r="J2921" s="286">
        <f t="shared" ca="1" si="2848"/>
        <v>4.8454996931245727E-2</v>
      </c>
      <c r="K2921" s="264">
        <f t="shared" ref="K2921:M2921" ca="1" si="2964">RAND()</f>
        <v>0.3198399692350572</v>
      </c>
      <c r="L2921" s="264">
        <f t="shared" ca="1" si="2964"/>
        <v>0.32724259723783167</v>
      </c>
      <c r="M2921" s="264">
        <f t="shared" ca="1" si="2964"/>
        <v>0.95967706507732664</v>
      </c>
      <c r="N2921" s="287">
        <f t="shared" ca="1" si="2850"/>
        <v>3163746.5624646461</v>
      </c>
      <c r="O2921" s="288">
        <f ca="1">(N2921-Assumptions!$C$22)/Assumptions!$C$25</f>
        <v>235.11101212422733</v>
      </c>
      <c r="P2921" s="11"/>
      <c r="Q2921" s="11"/>
      <c r="R2921" s="11"/>
      <c r="S2921" s="11"/>
      <c r="T2921" s="11"/>
    </row>
    <row r="2922" spans="1:20" ht="15.75" customHeight="1" x14ac:dyDescent="0.2">
      <c r="A2922" s="289"/>
      <c r="B2922" s="270"/>
      <c r="C2922" s="270"/>
      <c r="D2922" s="270"/>
      <c r="E2922" s="270"/>
      <c r="F2922" s="270"/>
      <c r="G2922" s="270"/>
      <c r="H2922" s="270"/>
      <c r="I2922" s="290">
        <f t="shared" ca="1" si="2847"/>
        <v>7.252318145934239E-2</v>
      </c>
      <c r="J2922" s="290">
        <f t="shared" ca="1" si="2848"/>
        <v>2.583362011500415E-2</v>
      </c>
      <c r="K2922" s="270">
        <f t="shared" ref="K2922:M2922" ca="1" si="2965">RAND()</f>
        <v>4.1479900970592287E-2</v>
      </c>
      <c r="L2922" s="270">
        <f t="shared" ca="1" si="2965"/>
        <v>0.63038965983690998</v>
      </c>
      <c r="M2922" s="270">
        <f t="shared" ca="1" si="2965"/>
        <v>0.83409562504249712</v>
      </c>
      <c r="N2922" s="291">
        <f t="shared" ca="1" si="2850"/>
        <v>858177.70255086117</v>
      </c>
      <c r="O2922" s="292">
        <f ca="1">(N2922-Assumptions!$C$22)/Assumptions!$C$25</f>
        <v>63.053634518720983</v>
      </c>
      <c r="P2922" s="11"/>
      <c r="Q2922" s="11"/>
      <c r="R2922" s="11"/>
      <c r="S2922" s="11"/>
      <c r="T2922" s="11"/>
    </row>
    <row r="2923" spans="1:20" ht="15.75" customHeight="1" x14ac:dyDescent="0.2">
      <c r="A2923" s="317"/>
      <c r="B2923" s="264"/>
      <c r="C2923" s="264"/>
      <c r="D2923" s="264"/>
      <c r="E2923" s="264"/>
      <c r="F2923" s="264"/>
      <c r="G2923" s="264"/>
      <c r="H2923" s="264"/>
      <c r="I2923" s="286">
        <f t="shared" ca="1" si="2847"/>
        <v>8.9921103079561776E-2</v>
      </c>
      <c r="J2923" s="286">
        <f t="shared" ca="1" si="2848"/>
        <v>4.4729164465745014E-2</v>
      </c>
      <c r="K2923" s="264">
        <f t="shared" ref="K2923:M2923" ca="1" si="2966">RAND()</f>
        <v>9.4355082912809252E-2</v>
      </c>
      <c r="L2923" s="264">
        <f t="shared" ca="1" si="2966"/>
        <v>0.74064927232688182</v>
      </c>
      <c r="M2923" s="264">
        <f t="shared" ca="1" si="2966"/>
        <v>0.15599788621326605</v>
      </c>
      <c r="N2923" s="287">
        <f t="shared" ca="1" si="2850"/>
        <v>859623.83789183642</v>
      </c>
      <c r="O2923" s="288">
        <f ca="1">(N2923-Assumptions!$C$22)/Assumptions!$C$25</f>
        <v>63.161555066554953</v>
      </c>
      <c r="P2923" s="11"/>
      <c r="Q2923" s="11"/>
      <c r="R2923" s="11"/>
      <c r="S2923" s="11"/>
      <c r="T2923" s="11"/>
    </row>
    <row r="2924" spans="1:20" ht="15.75" customHeight="1" x14ac:dyDescent="0.2">
      <c r="A2924" s="289"/>
      <c r="B2924" s="270"/>
      <c r="C2924" s="270"/>
      <c r="D2924" s="270"/>
      <c r="E2924" s="270"/>
      <c r="F2924" s="270"/>
      <c r="G2924" s="270"/>
      <c r="H2924" s="270"/>
      <c r="I2924" s="290">
        <f t="shared" ca="1" si="2847"/>
        <v>0.10532811050926479</v>
      </c>
      <c r="J2924" s="290">
        <f t="shared" ca="1" si="2848"/>
        <v>5.5E-2</v>
      </c>
      <c r="K2924" s="270">
        <f t="shared" ref="K2924:M2924" ca="1" si="2967">RAND()</f>
        <v>0.3973303269879499</v>
      </c>
      <c r="L2924" s="270">
        <f t="shared" ca="1" si="2967"/>
        <v>0.92293183033893111</v>
      </c>
      <c r="M2924" s="270">
        <f t="shared" ca="1" si="2967"/>
        <v>0.38920901034674438</v>
      </c>
      <c r="N2924" s="291">
        <f t="shared" ca="1" si="2850"/>
        <v>2806080.818788148</v>
      </c>
      <c r="O2924" s="292">
        <f ca="1">(N2924-Assumptions!$C$22)/Assumptions!$C$25</f>
        <v>208.41953871553343</v>
      </c>
      <c r="P2924" s="11"/>
      <c r="Q2924" s="11"/>
      <c r="R2924" s="11"/>
      <c r="S2924" s="11"/>
      <c r="T2924" s="11"/>
    </row>
    <row r="2925" spans="1:20" ht="15.75" customHeight="1" x14ac:dyDescent="0.2">
      <c r="A2925" s="317"/>
      <c r="B2925" s="264"/>
      <c r="C2925" s="264"/>
      <c r="D2925" s="264"/>
      <c r="E2925" s="264"/>
      <c r="F2925" s="264"/>
      <c r="G2925" s="264"/>
      <c r="H2925" s="264"/>
      <c r="I2925" s="286">
        <f t="shared" ca="1" si="2847"/>
        <v>0.10350371669651447</v>
      </c>
      <c r="J2925" s="286">
        <f t="shared" ca="1" si="2848"/>
        <v>3.3841767156570175E-2</v>
      </c>
      <c r="K2925" s="264">
        <f t="shared" ref="K2925:M2925" ca="1" si="2968">RAND()</f>
        <v>0.43270974473171997</v>
      </c>
      <c r="L2925" s="264">
        <f t="shared" ca="1" si="2968"/>
        <v>0.58525845686959921</v>
      </c>
      <c r="M2925" s="264">
        <f t="shared" ca="1" si="2968"/>
        <v>0.8959747568873222</v>
      </c>
      <c r="N2925" s="287">
        <f t="shared" ca="1" si="2850"/>
        <v>1619830.3808188154</v>
      </c>
      <c r="O2925" s="288">
        <f ca="1">(N2925-Assumptions!$C$22)/Assumptions!$C$25</f>
        <v>119.89338662826981</v>
      </c>
      <c r="P2925" s="11"/>
      <c r="Q2925" s="11"/>
      <c r="R2925" s="11"/>
      <c r="S2925" s="11"/>
      <c r="T2925" s="11"/>
    </row>
    <row r="2926" spans="1:20" ht="15.75" customHeight="1" x14ac:dyDescent="0.2">
      <c r="A2926" s="289"/>
      <c r="B2926" s="270"/>
      <c r="C2926" s="270"/>
      <c r="D2926" s="270"/>
      <c r="E2926" s="270"/>
      <c r="F2926" s="270"/>
      <c r="G2926" s="270"/>
      <c r="H2926" s="270"/>
      <c r="I2926" s="290">
        <f t="shared" ca="1" si="2847"/>
        <v>8.5559410496953411E-2</v>
      </c>
      <c r="J2926" s="290">
        <f t="shared" ca="1" si="2848"/>
        <v>5.0186800930082175E-2</v>
      </c>
      <c r="K2926" s="270">
        <f t="shared" ref="K2926:M2926" ca="1" si="2969">RAND()</f>
        <v>0.67461428677708635</v>
      </c>
      <c r="L2926" s="270">
        <f t="shared" ca="1" si="2969"/>
        <v>0.24220265983837985</v>
      </c>
      <c r="M2926" s="270">
        <f t="shared" ca="1" si="2969"/>
        <v>0.96454425850940506</v>
      </c>
      <c r="N2926" s="291">
        <f t="shared" ca="1" si="2850"/>
        <v>2624377.0931709073</v>
      </c>
      <c r="O2926" s="292">
        <f ca="1">(N2926-Assumptions!$C$22)/Assumptions!$C$25</f>
        <v>194.85955919185875</v>
      </c>
      <c r="P2926" s="11"/>
      <c r="Q2926" s="11"/>
      <c r="R2926" s="11"/>
      <c r="S2926" s="11"/>
      <c r="T2926" s="11"/>
    </row>
    <row r="2927" spans="1:20" ht="15.75" customHeight="1" x14ac:dyDescent="0.2">
      <c r="A2927" s="317"/>
      <c r="B2927" s="264"/>
      <c r="C2927" s="264"/>
      <c r="D2927" s="264"/>
      <c r="E2927" s="264"/>
      <c r="F2927" s="264"/>
      <c r="G2927" s="264"/>
      <c r="H2927" s="264"/>
      <c r="I2927" s="286">
        <f t="shared" ca="1" si="2847"/>
        <v>0.1135091754549355</v>
      </c>
      <c r="J2927" s="286">
        <f t="shared" ca="1" si="2848"/>
        <v>3.5528972725607635E-2</v>
      </c>
      <c r="K2927" s="264">
        <f t="shared" ref="K2927:M2927" ca="1" si="2970">RAND()</f>
        <v>0.3562306491411471</v>
      </c>
      <c r="L2927" s="264">
        <f t="shared" ca="1" si="2970"/>
        <v>0.29502100027282974</v>
      </c>
      <c r="M2927" s="264">
        <f t="shared" ca="1" si="2970"/>
        <v>0.99398640891171042</v>
      </c>
      <c r="N2927" s="287">
        <f t="shared" ca="1" si="2850"/>
        <v>1190444.023275946</v>
      </c>
      <c r="O2927" s="288">
        <f ca="1">(N2927-Assumptions!$C$22)/Assumptions!$C$25</f>
        <v>87.849628602682543</v>
      </c>
      <c r="P2927" s="11"/>
      <c r="Q2927" s="11"/>
      <c r="R2927" s="11"/>
      <c r="S2927" s="11"/>
      <c r="T2927" s="11"/>
    </row>
    <row r="2928" spans="1:20" ht="15.75" customHeight="1" x14ac:dyDescent="0.2">
      <c r="A2928" s="289"/>
      <c r="B2928" s="270"/>
      <c r="C2928" s="270"/>
      <c r="D2928" s="270"/>
      <c r="E2928" s="270"/>
      <c r="F2928" s="270"/>
      <c r="G2928" s="270"/>
      <c r="H2928" s="270"/>
      <c r="I2928" s="290">
        <f t="shared" ca="1" si="2847"/>
        <v>9.2729600574968832E-2</v>
      </c>
      <c r="J2928" s="290">
        <f t="shared" ca="1" si="2848"/>
        <v>3.175135895919233E-2</v>
      </c>
      <c r="K2928" s="270">
        <f t="shared" ref="K2928:M2928" ca="1" si="2971">RAND()</f>
        <v>0.21126435324236159</v>
      </c>
      <c r="L2928" s="270">
        <f t="shared" ca="1" si="2971"/>
        <v>0.62164106942091868</v>
      </c>
      <c r="M2928" s="270">
        <f t="shared" ca="1" si="2971"/>
        <v>0.29329154427746451</v>
      </c>
      <c r="N2928" s="291">
        <f t="shared" ca="1" si="2850"/>
        <v>1830499.9704743852</v>
      </c>
      <c r="O2928" s="292">
        <f ca="1">(N2928-Assumptions!$C$22)/Assumptions!$C$25</f>
        <v>135.6149977965959</v>
      </c>
      <c r="P2928" s="11"/>
      <c r="Q2928" s="11"/>
      <c r="R2928" s="11"/>
      <c r="S2928" s="11"/>
      <c r="T2928" s="11"/>
    </row>
    <row r="2929" spans="1:20" ht="15.75" customHeight="1" x14ac:dyDescent="0.2">
      <c r="A2929" s="317"/>
      <c r="B2929" s="264"/>
      <c r="C2929" s="264"/>
      <c r="D2929" s="264"/>
      <c r="E2929" s="264"/>
      <c r="F2929" s="264"/>
      <c r="G2929" s="264"/>
      <c r="H2929" s="264"/>
      <c r="I2929" s="286">
        <f t="shared" ca="1" si="2847"/>
        <v>0.10522633674311439</v>
      </c>
      <c r="J2929" s="286">
        <f t="shared" ca="1" si="2848"/>
        <v>4.1118690839909579E-2</v>
      </c>
      <c r="K2929" s="264">
        <f t="shared" ref="K2929:M2929" ca="1" si="2972">RAND()</f>
        <v>0.30950055550870259</v>
      </c>
      <c r="L2929" s="264">
        <f t="shared" ca="1" si="2972"/>
        <v>0.45264775743876107</v>
      </c>
      <c r="M2929" s="264">
        <f t="shared" ca="1" si="2972"/>
        <v>0.23205787625572849</v>
      </c>
      <c r="N2929" s="287">
        <f t="shared" ca="1" si="2850"/>
        <v>1741144.4127240798</v>
      </c>
      <c r="O2929" s="288">
        <f ca="1">(N2929-Assumptions!$C$22)/Assumptions!$C$25</f>
        <v>128.94667259134923</v>
      </c>
      <c r="P2929" s="11"/>
      <c r="Q2929" s="11"/>
      <c r="R2929" s="11"/>
      <c r="S2929" s="11"/>
      <c r="T2929" s="11"/>
    </row>
    <row r="2930" spans="1:20" ht="15.75" customHeight="1" x14ac:dyDescent="0.2">
      <c r="A2930" s="289"/>
      <c r="B2930" s="270"/>
      <c r="C2930" s="270"/>
      <c r="D2930" s="270"/>
      <c r="E2930" s="270"/>
      <c r="F2930" s="270"/>
      <c r="G2930" s="270"/>
      <c r="H2930" s="270"/>
      <c r="I2930" s="290">
        <f t="shared" ca="1" si="2847"/>
        <v>7.0567514535101572E-2</v>
      </c>
      <c r="J2930" s="290">
        <f t="shared" ca="1" si="2848"/>
        <v>4.4273719976163702E-2</v>
      </c>
      <c r="K2930" s="270">
        <f t="shared" ref="K2930:M2930" ca="1" si="2973">RAND()</f>
        <v>0.10420889431547498</v>
      </c>
      <c r="L2930" s="270">
        <f t="shared" ca="1" si="2973"/>
        <v>7.6886506568838442E-3</v>
      </c>
      <c r="M2930" s="270">
        <f t="shared" ca="1" si="2973"/>
        <v>0.63175007873807587</v>
      </c>
      <c r="N2930" s="291">
        <f t="shared" ca="1" si="2850"/>
        <v>667122.72168030404</v>
      </c>
      <c r="O2930" s="292">
        <f ca="1">(N2930-Assumptions!$C$22)/Assumptions!$C$25</f>
        <v>48.795800125395822</v>
      </c>
      <c r="P2930" s="11"/>
      <c r="Q2930" s="11"/>
      <c r="R2930" s="11"/>
      <c r="S2930" s="11"/>
      <c r="T2930" s="11"/>
    </row>
    <row r="2931" spans="1:20" ht="15.75" customHeight="1" x14ac:dyDescent="0.2">
      <c r="A2931" s="317"/>
      <c r="B2931" s="264"/>
      <c r="C2931" s="264"/>
      <c r="D2931" s="264"/>
      <c r="E2931" s="264"/>
      <c r="F2931" s="264"/>
      <c r="G2931" s="264"/>
      <c r="H2931" s="264"/>
      <c r="I2931" s="286">
        <f t="shared" ca="1" si="2847"/>
        <v>6.7315756081759839E-2</v>
      </c>
      <c r="J2931" s="286">
        <f t="shared" ca="1" si="2848"/>
        <v>3.1913729553851897E-2</v>
      </c>
      <c r="K2931" s="264">
        <f t="shared" ref="K2931:M2931" ca="1" si="2974">RAND()</f>
        <v>0.21676649318517849</v>
      </c>
      <c r="L2931" s="264">
        <f t="shared" ca="1" si="2974"/>
        <v>0.90006497007649033</v>
      </c>
      <c r="M2931" s="264">
        <f t="shared" ca="1" si="2974"/>
        <v>0.59964566032509836</v>
      </c>
      <c r="N2931" s="287">
        <f t="shared" ca="1" si="2850"/>
        <v>3989171.2253977489</v>
      </c>
      <c r="O2931" s="288">
        <f ca="1">(N2931-Assumptions!$C$22)/Assumptions!$C$25</f>
        <v>296.70986756699619</v>
      </c>
      <c r="P2931" s="11"/>
      <c r="Q2931" s="11"/>
      <c r="R2931" s="11"/>
      <c r="S2931" s="11"/>
      <c r="T2931" s="11"/>
    </row>
    <row r="2932" spans="1:20" ht="15.75" customHeight="1" x14ac:dyDescent="0.2">
      <c r="A2932" s="289"/>
      <c r="B2932" s="270"/>
      <c r="C2932" s="270"/>
      <c r="D2932" s="270"/>
      <c r="E2932" s="270"/>
      <c r="F2932" s="270"/>
      <c r="G2932" s="270"/>
      <c r="H2932" s="270"/>
      <c r="I2932" s="290">
        <f t="shared" ca="1" si="2847"/>
        <v>9.7872925309264502E-2</v>
      </c>
      <c r="J2932" s="290">
        <f t="shared" ca="1" si="2848"/>
        <v>3.744664728770436E-2</v>
      </c>
      <c r="K2932" s="270">
        <f t="shared" ref="K2932:M2932" ca="1" si="2975">RAND()</f>
        <v>0.944604101888603</v>
      </c>
      <c r="L2932" s="270">
        <f t="shared" ca="1" si="2975"/>
        <v>0.95760183988860204</v>
      </c>
      <c r="M2932" s="270">
        <f t="shared" ca="1" si="2975"/>
        <v>0.29824961246579906</v>
      </c>
      <c r="N2932" s="291">
        <f t="shared" ca="1" si="2850"/>
        <v>4061571.9412415698</v>
      </c>
      <c r="O2932" s="292">
        <f ca="1">(N2932-Assumptions!$C$22)/Assumptions!$C$25</f>
        <v>302.11290606280375</v>
      </c>
      <c r="P2932" s="11"/>
      <c r="Q2932" s="11"/>
      <c r="R2932" s="11"/>
      <c r="S2932" s="11"/>
      <c r="T2932" s="11"/>
    </row>
    <row r="2933" spans="1:20" ht="15.75" customHeight="1" x14ac:dyDescent="0.2">
      <c r="A2933" s="317"/>
      <c r="B2933" s="264"/>
      <c r="C2933" s="264"/>
      <c r="D2933" s="264"/>
      <c r="E2933" s="264"/>
      <c r="F2933" s="264"/>
      <c r="G2933" s="264"/>
      <c r="H2933" s="264"/>
      <c r="I2933" s="286">
        <f t="shared" ca="1" si="2847"/>
        <v>8.2010937098586895E-2</v>
      </c>
      <c r="J2933" s="286">
        <f t="shared" ca="1" si="2848"/>
        <v>4.6219689729662783E-2</v>
      </c>
      <c r="K2933" s="264">
        <f t="shared" ref="K2933:M2933" ca="1" si="2976">RAND()</f>
        <v>0.69861556402632496</v>
      </c>
      <c r="L2933" s="264">
        <f t="shared" ca="1" si="2976"/>
        <v>0.58988316787246953</v>
      </c>
      <c r="M2933" s="264">
        <f t="shared" ca="1" si="2976"/>
        <v>0.9843955897316029</v>
      </c>
      <c r="N2933" s="287">
        <f t="shared" ca="1" si="2850"/>
        <v>3223073.4453604189</v>
      </c>
      <c r="O2933" s="288">
        <f ca="1">(N2933-Assumptions!$C$22)/Assumptions!$C$25</f>
        <v>239.53839144480739</v>
      </c>
      <c r="P2933" s="11"/>
      <c r="Q2933" s="11"/>
      <c r="R2933" s="11"/>
      <c r="S2933" s="11"/>
      <c r="T2933" s="11"/>
    </row>
    <row r="2934" spans="1:20" ht="15.75" customHeight="1" x14ac:dyDescent="0.2">
      <c r="A2934" s="289"/>
      <c r="B2934" s="270"/>
      <c r="C2934" s="270"/>
      <c r="D2934" s="270"/>
      <c r="E2934" s="270"/>
      <c r="F2934" s="270"/>
      <c r="G2934" s="270"/>
      <c r="H2934" s="270"/>
      <c r="I2934" s="290">
        <f t="shared" ca="1" si="2847"/>
        <v>7.935669756888411E-2</v>
      </c>
      <c r="J2934" s="290">
        <f t="shared" ca="1" si="2848"/>
        <v>5.126481778803367E-2</v>
      </c>
      <c r="K2934" s="270">
        <f t="shared" ref="K2934:M2934" ca="1" si="2977">RAND()</f>
        <v>0.35939663365576913</v>
      </c>
      <c r="L2934" s="270">
        <f t="shared" ca="1" si="2977"/>
        <v>0.53860180928593204</v>
      </c>
      <c r="M2934" s="270">
        <f t="shared" ca="1" si="2977"/>
        <v>4.3316810081914014E-2</v>
      </c>
      <c r="N2934" s="291">
        <f t="shared" ca="1" si="2850"/>
        <v>3973414.0380790015</v>
      </c>
      <c r="O2934" s="292">
        <f ca="1">(N2934-Assumptions!$C$22)/Assumptions!$C$25</f>
        <v>295.53395806559712</v>
      </c>
      <c r="P2934" s="11"/>
      <c r="Q2934" s="11"/>
      <c r="R2934" s="11"/>
      <c r="S2934" s="11"/>
      <c r="T2934" s="11"/>
    </row>
    <row r="2935" spans="1:20" ht="15.75" customHeight="1" x14ac:dyDescent="0.2">
      <c r="A2935" s="317"/>
      <c r="B2935" s="264"/>
      <c r="C2935" s="264"/>
      <c r="D2935" s="264"/>
      <c r="E2935" s="264"/>
      <c r="F2935" s="264"/>
      <c r="G2935" s="264"/>
      <c r="H2935" s="264"/>
      <c r="I2935" s="286">
        <f t="shared" ca="1" si="2847"/>
        <v>9.7281904270123121E-2</v>
      </c>
      <c r="J2935" s="286">
        <f t="shared" ca="1" si="2848"/>
        <v>3.8280423299773783E-2</v>
      </c>
      <c r="K2935" s="264">
        <f t="shared" ref="K2935:M2935" ca="1" si="2978">RAND()</f>
        <v>0.69805124222765103</v>
      </c>
      <c r="L2935" s="264">
        <f t="shared" ca="1" si="2978"/>
        <v>0.62920570775142604</v>
      </c>
      <c r="M2935" s="264">
        <f t="shared" ca="1" si="2978"/>
        <v>0.23014937446134676</v>
      </c>
      <c r="N2935" s="287">
        <f t="shared" ca="1" si="2850"/>
        <v>1891828.2667066061</v>
      </c>
      <c r="O2935" s="288">
        <f ca="1">(N2935-Assumptions!$C$22)/Assumptions!$C$25</f>
        <v>140.1917363213885</v>
      </c>
      <c r="P2935" s="11"/>
      <c r="Q2935" s="11"/>
      <c r="R2935" s="11"/>
      <c r="S2935" s="11"/>
      <c r="T2935" s="11"/>
    </row>
    <row r="2936" spans="1:20" ht="15.75" customHeight="1" x14ac:dyDescent="0.2">
      <c r="A2936" s="289"/>
      <c r="B2936" s="270"/>
      <c r="C2936" s="270"/>
      <c r="D2936" s="270"/>
      <c r="E2936" s="270"/>
      <c r="F2936" s="270"/>
      <c r="G2936" s="270"/>
      <c r="H2936" s="270"/>
      <c r="I2936" s="290">
        <f t="shared" ca="1" si="2847"/>
        <v>9.5365964678327378E-2</v>
      </c>
      <c r="J2936" s="290">
        <f t="shared" ca="1" si="2848"/>
        <v>4.4408834465845246E-2</v>
      </c>
      <c r="K2936" s="270">
        <f t="shared" ref="K2936:M2936" ca="1" si="2979">RAND()</f>
        <v>0.21096549141465482</v>
      </c>
      <c r="L2936" s="270">
        <f t="shared" ca="1" si="2979"/>
        <v>0.13588673750439029</v>
      </c>
      <c r="M2936" s="270">
        <f t="shared" ca="1" si="2979"/>
        <v>0.12879540618309238</v>
      </c>
      <c r="N2936" s="291">
        <f t="shared" ca="1" si="2850"/>
        <v>1748409.229633278</v>
      </c>
      <c r="O2936" s="292">
        <f ca="1">(N2936-Assumptions!$C$22)/Assumptions!$C$25</f>
        <v>129.48882310696104</v>
      </c>
      <c r="P2936" s="11"/>
      <c r="Q2936" s="11"/>
      <c r="R2936" s="11"/>
      <c r="S2936" s="11"/>
      <c r="T2936" s="11"/>
    </row>
    <row r="2937" spans="1:20" ht="15.75" customHeight="1" x14ac:dyDescent="0.2">
      <c r="A2937" s="317"/>
      <c r="B2937" s="264"/>
      <c r="C2937" s="264"/>
      <c r="D2937" s="264"/>
      <c r="E2937" s="264"/>
      <c r="F2937" s="264"/>
      <c r="G2937" s="264"/>
      <c r="H2937" s="264"/>
      <c r="I2937" s="286">
        <f t="shared" ca="1" si="2847"/>
        <v>9.0152575812008598E-2</v>
      </c>
      <c r="J2937" s="286">
        <f t="shared" ca="1" si="2848"/>
        <v>4.4671420910253987E-2</v>
      </c>
      <c r="K2937" s="264">
        <f t="shared" ref="K2937:M2937" ca="1" si="2980">RAND()</f>
        <v>0.32873498358852793</v>
      </c>
      <c r="L2937" s="264">
        <f t="shared" ca="1" si="2980"/>
        <v>0.63246676202719287</v>
      </c>
      <c r="M2937" s="264">
        <f t="shared" ca="1" si="2980"/>
        <v>0.53219789947603602</v>
      </c>
      <c r="N2937" s="287">
        <f t="shared" ca="1" si="2850"/>
        <v>2454218.0100389798</v>
      </c>
      <c r="O2937" s="288">
        <f ca="1">(N2937-Assumptions!$C$22)/Assumptions!$C$25</f>
        <v>182.16112015216268</v>
      </c>
      <c r="P2937" s="11"/>
      <c r="Q2937" s="11"/>
      <c r="R2937" s="11"/>
      <c r="S2937" s="11"/>
      <c r="T2937" s="11"/>
    </row>
    <row r="2938" spans="1:20" ht="15.75" customHeight="1" x14ac:dyDescent="0.2">
      <c r="A2938" s="289"/>
      <c r="B2938" s="270"/>
      <c r="C2938" s="270"/>
      <c r="D2938" s="270"/>
      <c r="E2938" s="270"/>
      <c r="F2938" s="270"/>
      <c r="G2938" s="270"/>
      <c r="H2938" s="270"/>
      <c r="I2938" s="290">
        <f t="shared" ca="1" si="2847"/>
        <v>8.0552771667760092E-2</v>
      </c>
      <c r="J2938" s="290">
        <f t="shared" ca="1" si="2848"/>
        <v>3.5403748902307013E-2</v>
      </c>
      <c r="K2938" s="270">
        <f t="shared" ref="K2938:M2938" ca="1" si="2981">RAND()</f>
        <v>0.32493346471099616</v>
      </c>
      <c r="L2938" s="270">
        <f t="shared" ca="1" si="2981"/>
        <v>0.22537723033580259</v>
      </c>
      <c r="M2938" s="270">
        <f t="shared" ca="1" si="2981"/>
        <v>3.9568224098887605E-2</v>
      </c>
      <c r="N2938" s="291">
        <f t="shared" ca="1" si="2850"/>
        <v>1973329.9044359601</v>
      </c>
      <c r="O2938" s="292">
        <f ca="1">(N2938-Assumptions!$C$22)/Assumptions!$C$25</f>
        <v>146.27394809223583</v>
      </c>
      <c r="P2938" s="11"/>
      <c r="Q2938" s="11"/>
      <c r="R2938" s="11"/>
      <c r="S2938" s="11"/>
      <c r="T2938" s="11"/>
    </row>
    <row r="2939" spans="1:20" ht="15.75" customHeight="1" x14ac:dyDescent="0.2">
      <c r="A2939" s="317"/>
      <c r="B2939" s="264"/>
      <c r="C2939" s="264"/>
      <c r="D2939" s="264"/>
      <c r="E2939" s="264"/>
      <c r="F2939" s="264"/>
      <c r="G2939" s="264"/>
      <c r="H2939" s="264"/>
      <c r="I2939" s="286">
        <f t="shared" ca="1" si="2847"/>
        <v>0.11616801167047114</v>
      </c>
      <c r="J2939" s="286">
        <f t="shared" ca="1" si="2848"/>
        <v>4.9612092624406808E-2</v>
      </c>
      <c r="K2939" s="264">
        <f t="shared" ref="K2939:M2939" ca="1" si="2982">RAND()</f>
        <v>0.3252293523604638</v>
      </c>
      <c r="L2939" s="264">
        <f t="shared" ca="1" si="2982"/>
        <v>0.9879034045452505</v>
      </c>
      <c r="M2939" s="264">
        <f t="shared" ca="1" si="2982"/>
        <v>0.96736269186677293</v>
      </c>
      <c r="N2939" s="287">
        <f t="shared" ca="1" si="2850"/>
        <v>2178046.6278200489</v>
      </c>
      <c r="O2939" s="288">
        <f ca="1">(N2939-Assumptions!$C$22)/Assumptions!$C$25</f>
        <v>161.55131550895888</v>
      </c>
      <c r="P2939" s="11"/>
      <c r="Q2939" s="11"/>
      <c r="R2939" s="11"/>
      <c r="S2939" s="11"/>
      <c r="T2939" s="11"/>
    </row>
    <row r="2940" spans="1:20" ht="15.75" customHeight="1" x14ac:dyDescent="0.2">
      <c r="A2940" s="289"/>
      <c r="B2940" s="270"/>
      <c r="C2940" s="270"/>
      <c r="D2940" s="270"/>
      <c r="E2940" s="270"/>
      <c r="F2940" s="270"/>
      <c r="G2940" s="270"/>
      <c r="H2940" s="270"/>
      <c r="I2940" s="290">
        <f t="shared" ca="1" si="2847"/>
        <v>8.6331738908693889E-2</v>
      </c>
      <c r="J2940" s="290">
        <f t="shared" ca="1" si="2848"/>
        <v>3.4295989722277147E-2</v>
      </c>
      <c r="K2940" s="270">
        <f t="shared" ref="K2940:M2940" ca="1" si="2983">RAND()</f>
        <v>0.69590266297665349</v>
      </c>
      <c r="L2940" s="270">
        <f t="shared" ca="1" si="2983"/>
        <v>0.58809365990433871</v>
      </c>
      <c r="M2940" s="270">
        <f t="shared" ca="1" si="2983"/>
        <v>0.9524194548850673</v>
      </c>
      <c r="N2940" s="291">
        <f t="shared" ca="1" si="2850"/>
        <v>2216895.5146170533</v>
      </c>
      <c r="O2940" s="292">
        <f ca="1">(N2940-Assumptions!$C$22)/Assumptions!$C$25</f>
        <v>164.45048616545174</v>
      </c>
      <c r="P2940" s="11"/>
      <c r="Q2940" s="11"/>
      <c r="R2940" s="11"/>
      <c r="S2940" s="11"/>
      <c r="T2940" s="11"/>
    </row>
    <row r="2941" spans="1:20" ht="15.75" customHeight="1" x14ac:dyDescent="0.2">
      <c r="A2941" s="317"/>
      <c r="B2941" s="264"/>
      <c r="C2941" s="264"/>
      <c r="D2941" s="264"/>
      <c r="E2941" s="264"/>
      <c r="F2941" s="264"/>
      <c r="G2941" s="264"/>
      <c r="H2941" s="264"/>
      <c r="I2941" s="286">
        <f t="shared" ca="1" si="2847"/>
        <v>9.2380571454611884E-2</v>
      </c>
      <c r="J2941" s="286">
        <f t="shared" ca="1" si="2848"/>
        <v>4.1045987113452878E-2</v>
      </c>
      <c r="K2941" s="264">
        <f t="shared" ref="K2941:M2941" ca="1" si="2984">RAND()</f>
        <v>0.8625935425023733</v>
      </c>
      <c r="L2941" s="264">
        <f t="shared" ca="1" si="2984"/>
        <v>0.53696752266949066</v>
      </c>
      <c r="M2941" s="264">
        <f t="shared" ca="1" si="2984"/>
        <v>0.57435763731888756</v>
      </c>
      <c r="N2941" s="287">
        <f t="shared" ca="1" si="2850"/>
        <v>4204214.4107583668</v>
      </c>
      <c r="O2941" s="288">
        <f ca="1">(N2941-Assumptions!$C$22)/Assumptions!$C$25</f>
        <v>312.75786647450497</v>
      </c>
      <c r="P2941" s="11"/>
      <c r="Q2941" s="11"/>
      <c r="R2941" s="11"/>
      <c r="S2941" s="11"/>
      <c r="T2941" s="11"/>
    </row>
    <row r="2942" spans="1:20" ht="15.75" customHeight="1" x14ac:dyDescent="0.2">
      <c r="A2942" s="289"/>
      <c r="B2942" s="270"/>
      <c r="C2942" s="270"/>
      <c r="D2942" s="270"/>
      <c r="E2942" s="270"/>
      <c r="F2942" s="270"/>
      <c r="G2942" s="270"/>
      <c r="H2942" s="270"/>
      <c r="I2942" s="290">
        <f t="shared" ca="1" si="2847"/>
        <v>8.9277680296832571E-2</v>
      </c>
      <c r="J2942" s="290">
        <f t="shared" ca="1" si="2848"/>
        <v>4.2144211416469304E-2</v>
      </c>
      <c r="K2942" s="270">
        <f t="shared" ref="K2942:M2942" ca="1" si="2985">RAND()</f>
        <v>0.54648432830043869</v>
      </c>
      <c r="L2942" s="270">
        <f t="shared" ca="1" si="2985"/>
        <v>2.663082256679361E-2</v>
      </c>
      <c r="M2942" s="270">
        <f t="shared" ca="1" si="2985"/>
        <v>0.79586645869354222</v>
      </c>
      <c r="N2942" s="291">
        <f t="shared" ca="1" si="2850"/>
        <v>1916128.6385047985</v>
      </c>
      <c r="O2942" s="292">
        <f ca="1">(N2942-Assumptions!$C$22)/Assumptions!$C$25</f>
        <v>142.00519690334318</v>
      </c>
      <c r="P2942" s="11"/>
      <c r="Q2942" s="11"/>
      <c r="R2942" s="11"/>
      <c r="S2942" s="11"/>
      <c r="T2942" s="11"/>
    </row>
    <row r="2943" spans="1:20" ht="15.75" customHeight="1" x14ac:dyDescent="0.2">
      <c r="A2943" s="317"/>
      <c r="B2943" s="264"/>
      <c r="C2943" s="264"/>
      <c r="D2943" s="264"/>
      <c r="E2943" s="264"/>
      <c r="F2943" s="264"/>
      <c r="G2943" s="264"/>
      <c r="H2943" s="264"/>
      <c r="I2943" s="286">
        <f t="shared" ca="1" si="2847"/>
        <v>8.528360030491787E-2</v>
      </c>
      <c r="J2943" s="286">
        <f t="shared" ca="1" si="2848"/>
        <v>2.0752906156556904E-2</v>
      </c>
      <c r="K2943" s="264">
        <f t="shared" ref="K2943:M2943" ca="1" si="2986">RAND()</f>
        <v>0.13720140430164895</v>
      </c>
      <c r="L2943" s="264">
        <f t="shared" ca="1" si="2986"/>
        <v>8.421213440137798E-2</v>
      </c>
      <c r="M2943" s="264">
        <f t="shared" ca="1" si="2986"/>
        <v>0.94770031761875373</v>
      </c>
      <c r="N2943" s="287">
        <f t="shared" ca="1" si="2850"/>
        <v>310836.02576134831</v>
      </c>
      <c r="O2943" s="288">
        <f ca="1">(N2943-Assumptions!$C$22)/Assumptions!$C$25</f>
        <v>22.207240728458828</v>
      </c>
      <c r="P2943" s="11"/>
      <c r="Q2943" s="11"/>
      <c r="R2943" s="11"/>
      <c r="S2943" s="11"/>
      <c r="T2943" s="11"/>
    </row>
    <row r="2944" spans="1:20" ht="15.75" customHeight="1" x14ac:dyDescent="0.2">
      <c r="A2944" s="289"/>
      <c r="B2944" s="270"/>
      <c r="C2944" s="270"/>
      <c r="D2944" s="270"/>
      <c r="E2944" s="270"/>
      <c r="F2944" s="270"/>
      <c r="G2944" s="270"/>
      <c r="H2944" s="270"/>
      <c r="I2944" s="290">
        <f t="shared" ca="1" si="2847"/>
        <v>6.1327348594907391E-2</v>
      </c>
      <c r="J2944" s="290">
        <f t="shared" ca="1" si="2848"/>
        <v>5.4212872447247915E-2</v>
      </c>
      <c r="K2944" s="270">
        <f t="shared" ref="K2944:M2944" ca="1" si="2987">RAND()</f>
        <v>0.19126128679323751</v>
      </c>
      <c r="L2944" s="270">
        <f t="shared" ca="1" si="2987"/>
        <v>0.80126434832981053</v>
      </c>
      <c r="M2944" s="270">
        <f t="shared" ca="1" si="2987"/>
        <v>0.58015494179492455</v>
      </c>
      <c r="N2944" s="291">
        <f t="shared" ca="1" si="2850"/>
        <v>2738085.7512648311</v>
      </c>
      <c r="O2944" s="292">
        <f ca="1">(N2944-Assumptions!$C$22)/Assumptions!$C$25</f>
        <v>203.34527994513664</v>
      </c>
      <c r="P2944" s="11"/>
      <c r="Q2944" s="11"/>
      <c r="R2944" s="11"/>
      <c r="S2944" s="11"/>
      <c r="T2944" s="11"/>
    </row>
    <row r="2945" spans="1:20" ht="15.75" customHeight="1" x14ac:dyDescent="0.2">
      <c r="A2945" s="317"/>
      <c r="B2945" s="264"/>
      <c r="C2945" s="264"/>
      <c r="D2945" s="264"/>
      <c r="E2945" s="264"/>
      <c r="F2945" s="264"/>
      <c r="G2945" s="264"/>
      <c r="H2945" s="264"/>
      <c r="I2945" s="286">
        <f t="shared" ca="1" si="2847"/>
        <v>6.7273923079357839E-2</v>
      </c>
      <c r="J2945" s="286">
        <f t="shared" ca="1" si="2848"/>
        <v>3.4283816143614587E-2</v>
      </c>
      <c r="K2945" s="264">
        <f t="shared" ref="K2945:M2945" ca="1" si="2988">RAND()</f>
        <v>0.89465767196448664</v>
      </c>
      <c r="L2945" s="264">
        <f t="shared" ca="1" si="2988"/>
        <v>0.6126864494128148</v>
      </c>
      <c r="M2945" s="264">
        <f t="shared" ca="1" si="2988"/>
        <v>9.2089066285399368E-2</v>
      </c>
      <c r="N2945" s="287">
        <f t="shared" ca="1" si="2850"/>
        <v>6542009.6902916916</v>
      </c>
      <c r="O2945" s="288">
        <f ca="1">(N2945-Assumptions!$C$22)/Assumptions!$C$25</f>
        <v>487.2202007680367</v>
      </c>
      <c r="P2945" s="11"/>
      <c r="Q2945" s="11"/>
      <c r="R2945" s="11"/>
      <c r="S2945" s="11"/>
      <c r="T2945" s="11"/>
    </row>
    <row r="2946" spans="1:20" ht="15.75" customHeight="1" x14ac:dyDescent="0.2">
      <c r="A2946" s="289"/>
      <c r="B2946" s="270"/>
      <c r="C2946" s="270"/>
      <c r="D2946" s="270"/>
      <c r="E2946" s="270"/>
      <c r="F2946" s="270"/>
      <c r="G2946" s="270"/>
      <c r="H2946" s="270"/>
      <c r="I2946" s="290">
        <f t="shared" ca="1" si="2847"/>
        <v>0.11655701685410749</v>
      </c>
      <c r="J2946" s="290">
        <f t="shared" ca="1" si="2848"/>
        <v>2.7261419857806595E-2</v>
      </c>
      <c r="K2946" s="270">
        <f t="shared" ref="K2946:M2946" ca="1" si="2989">RAND()</f>
        <v>0.53248629310355555</v>
      </c>
      <c r="L2946" s="270">
        <f t="shared" ca="1" si="2989"/>
        <v>0.58849988202167702</v>
      </c>
      <c r="M2946" s="270">
        <f t="shared" ca="1" si="2989"/>
        <v>0.74156795177982682</v>
      </c>
      <c r="N2946" s="291">
        <f t="shared" ca="1" si="2850"/>
        <v>1263674.2017251255</v>
      </c>
      <c r="O2946" s="292">
        <f ca="1">(N2946-Assumptions!$C$22)/Assumptions!$C$25</f>
        <v>93.314567292919818</v>
      </c>
      <c r="P2946" s="11"/>
      <c r="Q2946" s="11"/>
      <c r="R2946" s="11"/>
      <c r="S2946" s="11"/>
      <c r="T2946" s="11"/>
    </row>
    <row r="2947" spans="1:20" ht="15.75" customHeight="1" x14ac:dyDescent="0.2">
      <c r="A2947" s="317"/>
      <c r="B2947" s="264"/>
      <c r="C2947" s="264"/>
      <c r="D2947" s="264"/>
      <c r="E2947" s="264"/>
      <c r="F2947" s="264"/>
      <c r="G2947" s="264"/>
      <c r="H2947" s="264"/>
      <c r="I2947" s="286">
        <f t="shared" ca="1" si="2847"/>
        <v>7.216692987471067E-2</v>
      </c>
      <c r="J2947" s="286">
        <f t="shared" ca="1" si="2848"/>
        <v>2.6877202249202672E-2</v>
      </c>
      <c r="K2947" s="264">
        <f t="shared" ref="K2947:M2947" ca="1" si="2990">RAND()</f>
        <v>0.83445464546361592</v>
      </c>
      <c r="L2947" s="264">
        <f t="shared" ca="1" si="2990"/>
        <v>0.3380994932694551</v>
      </c>
      <c r="M2947" s="264">
        <f t="shared" ca="1" si="2990"/>
        <v>0.16072769202122583</v>
      </c>
      <c r="N2947" s="287">
        <f t="shared" ca="1" si="2850"/>
        <v>4765354.3214474283</v>
      </c>
      <c r="O2947" s="288">
        <f ca="1">(N2947-Assumptions!$C$22)/Assumptions!$C$25</f>
        <v>354.63397921249464</v>
      </c>
      <c r="P2947" s="11"/>
      <c r="Q2947" s="11"/>
      <c r="R2947" s="11"/>
      <c r="S2947" s="11"/>
      <c r="T2947" s="11"/>
    </row>
    <row r="2948" spans="1:20" ht="15.75" customHeight="1" x14ac:dyDescent="0.2">
      <c r="A2948" s="289"/>
      <c r="B2948" s="270"/>
      <c r="C2948" s="270"/>
      <c r="D2948" s="270"/>
      <c r="E2948" s="270"/>
      <c r="F2948" s="270"/>
      <c r="G2948" s="270"/>
      <c r="H2948" s="270"/>
      <c r="I2948" s="290">
        <f t="shared" ca="1" si="2847"/>
        <v>6.8314847726749728E-2</v>
      </c>
      <c r="J2948" s="290">
        <f t="shared" ca="1" si="2848"/>
        <v>5.1409669598496972E-2</v>
      </c>
      <c r="K2948" s="270">
        <f t="shared" ref="K2948:M2948" ca="1" si="2991">RAND()</f>
        <v>0.13548977116630123</v>
      </c>
      <c r="L2948" s="270">
        <f t="shared" ca="1" si="2991"/>
        <v>0.58732583837300456</v>
      </c>
      <c r="M2948" s="270">
        <f t="shared" ca="1" si="2991"/>
        <v>0.74925590374751527</v>
      </c>
      <c r="N2948" s="291">
        <f t="shared" ca="1" si="2850"/>
        <v>1602717.6195036676</v>
      </c>
      <c r="O2948" s="292">
        <f ca="1">(N2948-Assumptions!$C$22)/Assumptions!$C$25</f>
        <v>118.61631488833341</v>
      </c>
      <c r="P2948" s="11"/>
      <c r="Q2948" s="11"/>
      <c r="R2948" s="11"/>
      <c r="S2948" s="11"/>
      <c r="T2948" s="11"/>
    </row>
    <row r="2949" spans="1:20" ht="15.75" customHeight="1" x14ac:dyDescent="0.2">
      <c r="A2949" s="317"/>
      <c r="B2949" s="264"/>
      <c r="C2949" s="264"/>
      <c r="D2949" s="264"/>
      <c r="E2949" s="264"/>
      <c r="F2949" s="264"/>
      <c r="G2949" s="264"/>
      <c r="H2949" s="264"/>
      <c r="I2949" s="286">
        <f t="shared" ca="1" si="2847"/>
        <v>9.3499735661861136E-2</v>
      </c>
      <c r="J2949" s="286">
        <f t="shared" ca="1" si="2848"/>
        <v>4.6474481686858408E-2</v>
      </c>
      <c r="K2949" s="264">
        <f t="shared" ref="K2949:M2949" ca="1" si="2992">RAND()</f>
        <v>0.55084018063293583</v>
      </c>
      <c r="L2949" s="264">
        <f t="shared" ca="1" si="2992"/>
        <v>0.98940191026633395</v>
      </c>
      <c r="M2949" s="264">
        <f t="shared" ca="1" si="2992"/>
        <v>0.51673150599573692</v>
      </c>
      <c r="N2949" s="287">
        <f t="shared" ca="1" si="2850"/>
        <v>3003168.1619618507</v>
      </c>
      <c r="O2949" s="288">
        <f ca="1">(N2949-Assumptions!$C$22)/Assumptions!$C$25</f>
        <v>223.12754940013812</v>
      </c>
      <c r="P2949" s="11"/>
      <c r="Q2949" s="11"/>
      <c r="R2949" s="11"/>
      <c r="S2949" s="11"/>
      <c r="T2949" s="11"/>
    </row>
    <row r="2950" spans="1:20" ht="15.75" customHeight="1" x14ac:dyDescent="0.2">
      <c r="A2950" s="289"/>
      <c r="B2950" s="270"/>
      <c r="C2950" s="270"/>
      <c r="D2950" s="270"/>
      <c r="E2950" s="270"/>
      <c r="F2950" s="270"/>
      <c r="G2950" s="270"/>
      <c r="H2950" s="270"/>
      <c r="I2950" s="290">
        <f t="shared" ca="1" si="2847"/>
        <v>8.5732281452533032E-2</v>
      </c>
      <c r="J2950" s="290">
        <f t="shared" ca="1" si="2848"/>
        <v>4.3745276054971249E-2</v>
      </c>
      <c r="K2950" s="270">
        <f t="shared" ref="K2950:M2950" ca="1" si="2993">RAND()</f>
        <v>0.50929788025389977</v>
      </c>
      <c r="L2950" s="270">
        <f t="shared" ca="1" si="2993"/>
        <v>0.78980072070948892</v>
      </c>
      <c r="M2950" s="270">
        <f t="shared" ca="1" si="2993"/>
        <v>0.29038329584304468</v>
      </c>
      <c r="N2950" s="291">
        <f t="shared" ca="1" si="2850"/>
        <v>2658457.501799847</v>
      </c>
      <c r="O2950" s="292">
        <f ca="1">(N2950-Assumptions!$C$22)/Assumptions!$C$25</f>
        <v>197.40287326864529</v>
      </c>
      <c r="P2950" s="11"/>
      <c r="Q2950" s="11"/>
      <c r="R2950" s="11"/>
      <c r="S2950" s="11"/>
      <c r="T2950" s="11"/>
    </row>
    <row r="2951" spans="1:20" ht="15.75" customHeight="1" x14ac:dyDescent="0.2">
      <c r="A2951" s="317"/>
      <c r="B2951" s="264"/>
      <c r="C2951" s="264"/>
      <c r="D2951" s="264"/>
      <c r="E2951" s="264"/>
      <c r="F2951" s="264"/>
      <c r="G2951" s="264"/>
      <c r="H2951" s="264"/>
      <c r="I2951" s="286">
        <f t="shared" ca="1" si="2847"/>
        <v>0.10209357824403269</v>
      </c>
      <c r="J2951" s="286">
        <f t="shared" ca="1" si="2848"/>
        <v>3.3748333681926729E-2</v>
      </c>
      <c r="K2951" s="264">
        <f t="shared" ref="K2951:M2951" ca="1" si="2994">RAND()</f>
        <v>0.4289276842585954</v>
      </c>
      <c r="L2951" s="264">
        <f t="shared" ca="1" si="2994"/>
        <v>0.62261848465403946</v>
      </c>
      <c r="M2951" s="264">
        <f t="shared" ca="1" si="2994"/>
        <v>0.28959067378356462</v>
      </c>
      <c r="N2951" s="287">
        <f t="shared" ca="1" si="2850"/>
        <v>1633188.5296837012</v>
      </c>
      <c r="O2951" s="288">
        <f ca="1">(N2951-Assumptions!$C$22)/Assumptions!$C$25</f>
        <v>120.89026340923144</v>
      </c>
      <c r="P2951" s="11"/>
      <c r="Q2951" s="11"/>
      <c r="R2951" s="11"/>
      <c r="S2951" s="11"/>
      <c r="T2951" s="11"/>
    </row>
    <row r="2952" spans="1:20" ht="15.75" customHeight="1" x14ac:dyDescent="0.2">
      <c r="A2952" s="289"/>
      <c r="B2952" s="270"/>
      <c r="C2952" s="270"/>
      <c r="D2952" s="270"/>
      <c r="E2952" s="270"/>
      <c r="F2952" s="270"/>
      <c r="G2952" s="270"/>
      <c r="H2952" s="270"/>
      <c r="I2952" s="290">
        <f t="shared" ca="1" si="2847"/>
        <v>0.10730305130420936</v>
      </c>
      <c r="J2952" s="290">
        <f t="shared" ca="1" si="2848"/>
        <v>4.6583752095913526E-2</v>
      </c>
      <c r="K2952" s="270">
        <f t="shared" ref="K2952:M2952" ca="1" si="2995">RAND()</f>
        <v>0.98016035433594684</v>
      </c>
      <c r="L2952" s="270">
        <f t="shared" ca="1" si="2995"/>
        <v>0.57990811788551322</v>
      </c>
      <c r="M2952" s="270">
        <f t="shared" ca="1" si="2995"/>
        <v>0.37784124401034891</v>
      </c>
      <c r="N2952" s="291">
        <f t="shared" ca="1" si="2850"/>
        <v>3554415.1871223287</v>
      </c>
      <c r="O2952" s="292">
        <f ca="1">(N2952-Assumptions!$C$22)/Assumptions!$C$25</f>
        <v>264.26538709868123</v>
      </c>
      <c r="P2952" s="11"/>
      <c r="Q2952" s="11"/>
      <c r="R2952" s="11"/>
      <c r="S2952" s="11"/>
      <c r="T2952" s="11"/>
    </row>
    <row r="2953" spans="1:20" ht="15.75" customHeight="1" x14ac:dyDescent="0.2">
      <c r="A2953" s="317"/>
      <c r="B2953" s="264"/>
      <c r="C2953" s="264"/>
      <c r="D2953" s="264"/>
      <c r="E2953" s="264"/>
      <c r="F2953" s="264"/>
      <c r="G2953" s="264"/>
      <c r="H2953" s="264"/>
      <c r="I2953" s="286">
        <f t="shared" ca="1" si="2847"/>
        <v>7.7371026172849994E-2</v>
      </c>
      <c r="J2953" s="286">
        <f t="shared" ca="1" si="2848"/>
        <v>3.7852790720877466E-2</v>
      </c>
      <c r="K2953" s="264">
        <f t="shared" ref="K2953:M2953" ca="1" si="2996">RAND()</f>
        <v>0.61585506678315138</v>
      </c>
      <c r="L2953" s="264">
        <f t="shared" ca="1" si="2996"/>
        <v>0.12843040868666544</v>
      </c>
      <c r="M2953" s="264">
        <f t="shared" ca="1" si="2996"/>
        <v>0.1761156854170296</v>
      </c>
      <c r="N2953" s="287">
        <f t="shared" ca="1" si="2850"/>
        <v>2254501.3905645288</v>
      </c>
      <c r="O2953" s="288">
        <f ca="1">(N2953-Assumptions!$C$22)/Assumptions!$C$25</f>
        <v>167.25689481824841</v>
      </c>
      <c r="P2953" s="11"/>
      <c r="Q2953" s="11"/>
      <c r="R2953" s="11"/>
      <c r="S2953" s="11"/>
      <c r="T2953" s="11"/>
    </row>
    <row r="2954" spans="1:20" ht="15.75" customHeight="1" x14ac:dyDescent="0.2">
      <c r="A2954" s="289"/>
      <c r="B2954" s="270"/>
      <c r="C2954" s="270"/>
      <c r="D2954" s="270"/>
      <c r="E2954" s="270"/>
      <c r="F2954" s="270"/>
      <c r="G2954" s="270"/>
      <c r="H2954" s="270"/>
      <c r="I2954" s="290">
        <f t="shared" ca="1" si="2847"/>
        <v>6.5116545404953013E-2</v>
      </c>
      <c r="J2954" s="290">
        <f t="shared" ca="1" si="2848"/>
        <v>5.5E-2</v>
      </c>
      <c r="K2954" s="270">
        <f t="shared" ref="K2954:M2954" ca="1" si="2997">RAND()</f>
        <v>0.37941110197611438</v>
      </c>
      <c r="L2954" s="270">
        <f t="shared" ca="1" si="2997"/>
        <v>0.7746463764323307</v>
      </c>
      <c r="M2954" s="270">
        <f t="shared" ca="1" si="2997"/>
        <v>0.27314939942923477</v>
      </c>
      <c r="N2954" s="291">
        <f t="shared" ca="1" si="2850"/>
        <v>4464826.7790903514</v>
      </c>
      <c r="O2954" s="292">
        <f ca="1">(N2954-Assumptions!$C$22)/Assumptions!$C$25</f>
        <v>332.20655067838442</v>
      </c>
      <c r="P2954" s="11"/>
      <c r="Q2954" s="11"/>
      <c r="R2954" s="11"/>
      <c r="S2954" s="11"/>
      <c r="T2954" s="11"/>
    </row>
    <row r="2955" spans="1:20" ht="15.75" customHeight="1" x14ac:dyDescent="0.2">
      <c r="A2955" s="317"/>
      <c r="B2955" s="264"/>
      <c r="C2955" s="264"/>
      <c r="D2955" s="264"/>
      <c r="E2955" s="264"/>
      <c r="F2955" s="264"/>
      <c r="G2955" s="264"/>
      <c r="H2955" s="264"/>
      <c r="I2955" s="286">
        <f t="shared" ca="1" si="2847"/>
        <v>0.10412791884119679</v>
      </c>
      <c r="J2955" s="286">
        <f t="shared" ca="1" si="2848"/>
        <v>4.3069777333500148E-2</v>
      </c>
      <c r="K2955" s="264">
        <f t="shared" ref="K2955:M2955" ca="1" si="2998">RAND()</f>
        <v>0.74520897321404489</v>
      </c>
      <c r="L2955" s="264">
        <f t="shared" ca="1" si="2998"/>
        <v>0.3869859299311984</v>
      </c>
      <c r="M2955" s="264">
        <f t="shared" ca="1" si="2998"/>
        <v>6.9955462772189669E-2</v>
      </c>
      <c r="N2955" s="287">
        <f t="shared" ca="1" si="2850"/>
        <v>1828104.6019585861</v>
      </c>
      <c r="O2955" s="288">
        <f ca="1">(N2955-Assumptions!$C$22)/Assumptions!$C$25</f>
        <v>135.43623895213329</v>
      </c>
      <c r="P2955" s="11"/>
      <c r="Q2955" s="11"/>
      <c r="R2955" s="11"/>
      <c r="S2955" s="11"/>
      <c r="T2955" s="11"/>
    </row>
    <row r="2956" spans="1:20" ht="15.75" customHeight="1" x14ac:dyDescent="0.2">
      <c r="A2956" s="289"/>
      <c r="B2956" s="270"/>
      <c r="C2956" s="270"/>
      <c r="D2956" s="270"/>
      <c r="E2956" s="270"/>
      <c r="F2956" s="270"/>
      <c r="G2956" s="270"/>
      <c r="H2956" s="270"/>
      <c r="I2956" s="290">
        <f t="shared" ca="1" si="2847"/>
        <v>7.9224990542539633E-2</v>
      </c>
      <c r="J2956" s="290">
        <f t="shared" ca="1" si="2848"/>
        <v>3.6838873139840439E-2</v>
      </c>
      <c r="K2956" s="270">
        <f t="shared" ref="K2956:M2956" ca="1" si="2999">RAND()</f>
        <v>0.77870788417523085</v>
      </c>
      <c r="L2956" s="270">
        <f t="shared" ca="1" si="2999"/>
        <v>0.78113121067349156</v>
      </c>
      <c r="M2956" s="270">
        <f t="shared" ca="1" si="2999"/>
        <v>1.3514764679108837E-2</v>
      </c>
      <c r="N2956" s="291">
        <f t="shared" ca="1" si="2850"/>
        <v>2633425.1947820694</v>
      </c>
      <c r="O2956" s="292">
        <f ca="1">(N2956-Assumptions!$C$22)/Assumptions!$C$25</f>
        <v>195.53479065537832</v>
      </c>
      <c r="P2956" s="11"/>
      <c r="Q2956" s="11"/>
      <c r="R2956" s="11"/>
      <c r="S2956" s="11"/>
      <c r="T2956" s="11"/>
    </row>
    <row r="2957" spans="1:20" ht="15.75" customHeight="1" x14ac:dyDescent="0.2">
      <c r="A2957" s="317"/>
      <c r="B2957" s="264"/>
      <c r="C2957" s="264"/>
      <c r="D2957" s="264"/>
      <c r="E2957" s="264"/>
      <c r="F2957" s="264"/>
      <c r="G2957" s="264"/>
      <c r="H2957" s="264"/>
      <c r="I2957" s="286">
        <f t="shared" ca="1" si="2847"/>
        <v>9.5558576059569883E-2</v>
      </c>
      <c r="J2957" s="286">
        <f t="shared" ca="1" si="2848"/>
        <v>3.9450575700896787E-2</v>
      </c>
      <c r="K2957" s="264">
        <f t="shared" ref="K2957:M2957" ca="1" si="3000">RAND()</f>
        <v>0.66198248766574397</v>
      </c>
      <c r="L2957" s="264">
        <f t="shared" ca="1" si="3000"/>
        <v>3.1841104254415664E-2</v>
      </c>
      <c r="M2957" s="264">
        <f t="shared" ca="1" si="3000"/>
        <v>0.99098973628712417</v>
      </c>
      <c r="N2957" s="287">
        <f t="shared" ca="1" si="2850"/>
        <v>1654506.766941397</v>
      </c>
      <c r="O2957" s="288">
        <f ca="1">(N2957-Assumptions!$C$22)/Assumptions!$C$25</f>
        <v>122.48117663741769</v>
      </c>
      <c r="P2957" s="11"/>
      <c r="Q2957" s="11"/>
      <c r="R2957" s="11"/>
      <c r="S2957" s="11"/>
      <c r="T2957" s="11"/>
    </row>
    <row r="2958" spans="1:20" ht="15.75" customHeight="1" x14ac:dyDescent="0.2">
      <c r="A2958" s="289"/>
      <c r="B2958" s="270"/>
      <c r="C2958" s="270"/>
      <c r="D2958" s="270"/>
      <c r="E2958" s="270"/>
      <c r="F2958" s="270"/>
      <c r="G2958" s="270"/>
      <c r="H2958" s="270"/>
      <c r="I2958" s="290">
        <f t="shared" ca="1" si="2847"/>
        <v>0.06</v>
      </c>
      <c r="J2958" s="290">
        <f t="shared" ca="1" si="2848"/>
        <v>2.347248176909817E-2</v>
      </c>
      <c r="K2958" s="270">
        <f t="shared" ref="K2958:M2958" ca="1" si="3001">RAND()</f>
        <v>0.45747375310665983</v>
      </c>
      <c r="L2958" s="270">
        <f t="shared" ca="1" si="3001"/>
        <v>0.73977647281675918</v>
      </c>
      <c r="M2958" s="270">
        <f t="shared" ca="1" si="3001"/>
        <v>0.98570662175196044</v>
      </c>
      <c r="N2958" s="291">
        <f t="shared" ca="1" si="2850"/>
        <v>3158107.2177390354</v>
      </c>
      <c r="O2958" s="292">
        <f ca="1">(N2958-Assumptions!$C$22)/Assumptions!$C$25</f>
        <v>234.69016550291309</v>
      </c>
      <c r="P2958" s="11"/>
      <c r="Q2958" s="11"/>
      <c r="R2958" s="11"/>
      <c r="S2958" s="11"/>
      <c r="T2958" s="11"/>
    </row>
    <row r="2959" spans="1:20" ht="15.75" customHeight="1" x14ac:dyDescent="0.2">
      <c r="A2959" s="317"/>
      <c r="B2959" s="264"/>
      <c r="C2959" s="264"/>
      <c r="D2959" s="264"/>
      <c r="E2959" s="264"/>
      <c r="F2959" s="264"/>
      <c r="G2959" s="264"/>
      <c r="H2959" s="264"/>
      <c r="I2959" s="286">
        <f t="shared" ca="1" si="2847"/>
        <v>8.0339579342997069E-2</v>
      </c>
      <c r="J2959" s="286">
        <f t="shared" ca="1" si="2848"/>
        <v>3.6640308034525677E-2</v>
      </c>
      <c r="K2959" s="264">
        <f t="shared" ref="K2959:M2959" ca="1" si="3002">RAND()</f>
        <v>0.96413297694590616</v>
      </c>
      <c r="L2959" s="264">
        <f t="shared" ca="1" si="3002"/>
        <v>0.26674620693289319</v>
      </c>
      <c r="M2959" s="264">
        <f t="shared" ca="1" si="3002"/>
        <v>0.64044856672148687</v>
      </c>
      <c r="N2959" s="287">
        <f t="shared" ca="1" si="2850"/>
        <v>4451211.965545143</v>
      </c>
      <c r="O2959" s="288">
        <f ca="1">(N2959-Assumptions!$C$22)/Assumptions!$C$25</f>
        <v>331.19051981680173</v>
      </c>
      <c r="P2959" s="11"/>
      <c r="Q2959" s="11"/>
      <c r="R2959" s="11"/>
      <c r="S2959" s="11"/>
      <c r="T2959" s="11"/>
    </row>
    <row r="2960" spans="1:20" ht="15.75" customHeight="1" x14ac:dyDescent="0.2">
      <c r="A2960" s="289"/>
      <c r="B2960" s="270"/>
      <c r="C2960" s="270"/>
      <c r="D2960" s="270"/>
      <c r="E2960" s="270"/>
      <c r="F2960" s="270"/>
      <c r="G2960" s="270"/>
      <c r="H2960" s="270"/>
      <c r="I2960" s="290">
        <f t="shared" ca="1" si="2847"/>
        <v>8.1482951799094649E-2</v>
      </c>
      <c r="J2960" s="290">
        <f t="shared" ca="1" si="2848"/>
        <v>5.5E-2</v>
      </c>
      <c r="K2960" s="270">
        <f t="shared" ref="K2960:M2960" ca="1" si="3003">RAND()</f>
        <v>0.58381040983677734</v>
      </c>
      <c r="L2960" s="270">
        <f t="shared" ca="1" si="3003"/>
        <v>0.49826326138030197</v>
      </c>
      <c r="M2960" s="270">
        <f t="shared" ca="1" si="3003"/>
        <v>0.55129411628082003</v>
      </c>
      <c r="N2960" s="291">
        <f t="shared" ca="1" si="2850"/>
        <v>4214812.2431380432</v>
      </c>
      <c r="O2960" s="292">
        <f ca="1">(N2960-Assumptions!$C$22)/Assumptions!$C$25</f>
        <v>313.54874948791365</v>
      </c>
      <c r="P2960" s="11"/>
      <c r="Q2960" s="11"/>
      <c r="R2960" s="11"/>
      <c r="S2960" s="11"/>
      <c r="T2960" s="11"/>
    </row>
    <row r="2961" spans="1:20" ht="15.75" customHeight="1" x14ac:dyDescent="0.2">
      <c r="A2961" s="317"/>
      <c r="B2961" s="264"/>
      <c r="C2961" s="264"/>
      <c r="D2961" s="264"/>
      <c r="E2961" s="264"/>
      <c r="F2961" s="264"/>
      <c r="G2961" s="264"/>
      <c r="H2961" s="264"/>
      <c r="I2961" s="286">
        <f t="shared" ca="1" si="2847"/>
        <v>0.10335270184291842</v>
      </c>
      <c r="J2961" s="286">
        <f t="shared" ca="1" si="2848"/>
        <v>4.2872567805514954E-2</v>
      </c>
      <c r="K2961" s="264">
        <f t="shared" ref="K2961:M2961" ca="1" si="3004">RAND()</f>
        <v>0.3525752778009561</v>
      </c>
      <c r="L2961" s="264">
        <f t="shared" ca="1" si="3004"/>
        <v>0.47873911707658767</v>
      </c>
      <c r="M2961" s="264">
        <f t="shared" ca="1" si="3004"/>
        <v>0.98786507905107102</v>
      </c>
      <c r="N2961" s="287">
        <f t="shared" ca="1" si="2850"/>
        <v>1907367.1182633808</v>
      </c>
      <c r="O2961" s="288">
        <f ca="1">(N2961-Assumptions!$C$22)/Assumptions!$C$25</f>
        <v>141.35135210920751</v>
      </c>
      <c r="P2961" s="11"/>
      <c r="Q2961" s="11"/>
      <c r="R2961" s="11"/>
      <c r="S2961" s="11"/>
      <c r="T2961" s="11"/>
    </row>
    <row r="2962" spans="1:20" ht="15.75" customHeight="1" x14ac:dyDescent="0.2">
      <c r="A2962" s="289"/>
      <c r="B2962" s="270"/>
      <c r="C2962" s="270"/>
      <c r="D2962" s="270"/>
      <c r="E2962" s="270"/>
      <c r="F2962" s="270"/>
      <c r="G2962" s="270"/>
      <c r="H2962" s="270"/>
      <c r="I2962" s="290">
        <f t="shared" ca="1" si="2847"/>
        <v>0.1178225055731405</v>
      </c>
      <c r="J2962" s="290">
        <f t="shared" ca="1" si="2848"/>
        <v>4.9697395535294002E-2</v>
      </c>
      <c r="K2962" s="270">
        <f t="shared" ref="K2962:M2962" ca="1" si="3005">RAND()</f>
        <v>0.20139001661129363</v>
      </c>
      <c r="L2962" s="270">
        <f t="shared" ca="1" si="3005"/>
        <v>0.87057223799456762</v>
      </c>
      <c r="M2962" s="270">
        <f t="shared" ca="1" si="3005"/>
        <v>0.80600459945607428</v>
      </c>
      <c r="N2962" s="291">
        <f t="shared" ca="1" si="2850"/>
        <v>2090926.7998447875</v>
      </c>
      <c r="O2962" s="292">
        <f ca="1">(N2962-Assumptions!$C$22)/Assumptions!$C$25</f>
        <v>155.0498358093125</v>
      </c>
      <c r="P2962" s="11"/>
      <c r="Q2962" s="11"/>
      <c r="R2962" s="11"/>
      <c r="S2962" s="11"/>
      <c r="T2962" s="11"/>
    </row>
    <row r="2963" spans="1:20" ht="15.75" customHeight="1" x14ac:dyDescent="0.2">
      <c r="A2963" s="317"/>
      <c r="B2963" s="264"/>
      <c r="C2963" s="264"/>
      <c r="D2963" s="264"/>
      <c r="E2963" s="264"/>
      <c r="F2963" s="264"/>
      <c r="G2963" s="264"/>
      <c r="H2963" s="264"/>
      <c r="I2963" s="286">
        <f t="shared" ca="1" si="2847"/>
        <v>8.7407137286835968E-2</v>
      </c>
      <c r="J2963" s="286">
        <f t="shared" ca="1" si="2848"/>
        <v>3.9401621125230282E-2</v>
      </c>
      <c r="K2963" s="264">
        <f t="shared" ref="K2963:M2963" ca="1" si="3006">RAND()</f>
        <v>0.86807016627888178</v>
      </c>
      <c r="L2963" s="264">
        <f t="shared" ca="1" si="3006"/>
        <v>0.25646970674054659</v>
      </c>
      <c r="M2963" s="264">
        <f t="shared" ca="1" si="3006"/>
        <v>0.41486617929641634</v>
      </c>
      <c r="N2963" s="287">
        <f t="shared" ca="1" si="2850"/>
        <v>4026513.2429480343</v>
      </c>
      <c r="O2963" s="288">
        <f ca="1">(N2963-Assumptions!$C$22)/Assumptions!$C$25</f>
        <v>299.49658529462943</v>
      </c>
      <c r="P2963" s="11"/>
      <c r="Q2963" s="11"/>
      <c r="R2963" s="11"/>
      <c r="S2963" s="11"/>
      <c r="T2963" s="11"/>
    </row>
    <row r="2964" spans="1:20" ht="15.75" customHeight="1" x14ac:dyDescent="0.2">
      <c r="A2964" s="289"/>
      <c r="B2964" s="270"/>
      <c r="C2964" s="270"/>
      <c r="D2964" s="270"/>
      <c r="E2964" s="270"/>
      <c r="F2964" s="270"/>
      <c r="G2964" s="270"/>
      <c r="H2964" s="270"/>
      <c r="I2964" s="290">
        <f t="shared" ca="1" si="2847"/>
        <v>0.10213983769668745</v>
      </c>
      <c r="J2964" s="290">
        <f t="shared" ca="1" si="2848"/>
        <v>3.7913935870530963E-2</v>
      </c>
      <c r="K2964" s="270">
        <f t="shared" ref="K2964:M2964" ca="1" si="3007">RAND()</f>
        <v>0.70991581761965961</v>
      </c>
      <c r="L2964" s="270">
        <f t="shared" ca="1" si="3007"/>
        <v>0.75121304520774157</v>
      </c>
      <c r="M2964" s="270">
        <f t="shared" ca="1" si="3007"/>
        <v>0.40099177790181473</v>
      </c>
      <c r="N2964" s="291">
        <f t="shared" ca="1" si="2850"/>
        <v>1737938.5310834269</v>
      </c>
      <c r="O2964" s="292">
        <f ca="1">(N2964-Assumptions!$C$22)/Assumptions!$C$25</f>
        <v>128.70742769279306</v>
      </c>
      <c r="P2964" s="11"/>
      <c r="Q2964" s="11"/>
      <c r="R2964" s="11"/>
      <c r="S2964" s="11"/>
      <c r="T2964" s="11"/>
    </row>
    <row r="2965" spans="1:20" ht="15.75" customHeight="1" x14ac:dyDescent="0.2">
      <c r="A2965" s="317"/>
      <c r="B2965" s="264"/>
      <c r="C2965" s="264"/>
      <c r="D2965" s="264"/>
      <c r="E2965" s="264"/>
      <c r="F2965" s="264"/>
      <c r="G2965" s="264"/>
      <c r="H2965" s="264"/>
      <c r="I2965" s="286">
        <f t="shared" ca="1" si="2847"/>
        <v>7.5891109801281928E-2</v>
      </c>
      <c r="J2965" s="286">
        <f t="shared" ca="1" si="2848"/>
        <v>3.8537519982806807E-2</v>
      </c>
      <c r="K2965" s="264">
        <f t="shared" ref="K2965:M2965" ca="1" si="3008">RAND()</f>
        <v>0.46660573154737328</v>
      </c>
      <c r="L2965" s="264">
        <f t="shared" ca="1" si="3008"/>
        <v>9.9796529001666689E-2</v>
      </c>
      <c r="M2965" s="264">
        <f t="shared" ca="1" si="3008"/>
        <v>0.17107069114912765</v>
      </c>
      <c r="N2965" s="287">
        <f t="shared" ca="1" si="2850"/>
        <v>2385150.054173979</v>
      </c>
      <c r="O2965" s="288">
        <f ca="1">(N2965-Assumptions!$C$22)/Assumptions!$C$25</f>
        <v>177.00679508761039</v>
      </c>
      <c r="P2965" s="11"/>
      <c r="Q2965" s="11"/>
      <c r="R2965" s="11"/>
      <c r="S2965" s="11"/>
      <c r="T2965" s="11"/>
    </row>
    <row r="2966" spans="1:20" ht="15.75" customHeight="1" x14ac:dyDescent="0.2">
      <c r="A2966" s="289"/>
      <c r="B2966" s="270"/>
      <c r="C2966" s="270"/>
      <c r="D2966" s="270"/>
      <c r="E2966" s="270"/>
      <c r="F2966" s="270"/>
      <c r="G2966" s="270"/>
      <c r="H2966" s="270"/>
      <c r="I2966" s="290">
        <f t="shared" ca="1" si="2847"/>
        <v>8.9162390277196482E-2</v>
      </c>
      <c r="J2966" s="290">
        <f t="shared" ca="1" si="2848"/>
        <v>4.4372164702054857E-2</v>
      </c>
      <c r="K2966" s="270">
        <f t="shared" ref="K2966:M2966" ca="1" si="3009">RAND()</f>
        <v>0.40385825541277476</v>
      </c>
      <c r="L2966" s="270">
        <f t="shared" ca="1" si="3009"/>
        <v>0.7422441593274407</v>
      </c>
      <c r="M2966" s="270">
        <f t="shared" ca="1" si="3009"/>
        <v>0.65947238372372763</v>
      </c>
      <c r="N2966" s="291">
        <f t="shared" ca="1" si="2850"/>
        <v>2519311.765076152</v>
      </c>
      <c r="O2966" s="292">
        <f ca="1">(N2966-Assumptions!$C$22)/Assumptions!$C$25</f>
        <v>187.01886306538449</v>
      </c>
      <c r="P2966" s="11"/>
      <c r="Q2966" s="11"/>
      <c r="R2966" s="11"/>
      <c r="S2966" s="11"/>
      <c r="T2966" s="11"/>
    </row>
    <row r="2967" spans="1:20" ht="15.75" customHeight="1" x14ac:dyDescent="0.2">
      <c r="A2967" s="317"/>
      <c r="B2967" s="264"/>
      <c r="C2967" s="264"/>
      <c r="D2967" s="264"/>
      <c r="E2967" s="264"/>
      <c r="F2967" s="264"/>
      <c r="G2967" s="264"/>
      <c r="H2967" s="264"/>
      <c r="I2967" s="286">
        <f t="shared" ca="1" si="2847"/>
        <v>9.9664926952787919E-2</v>
      </c>
      <c r="J2967" s="286">
        <f t="shared" ca="1" si="2848"/>
        <v>5.0649234305782699E-2</v>
      </c>
      <c r="K2967" s="264">
        <f t="shared" ref="K2967:M2967" ca="1" si="3010">RAND()</f>
        <v>0.10377108548056135</v>
      </c>
      <c r="L2967" s="264">
        <f t="shared" ca="1" si="3010"/>
        <v>0.51099380397633221</v>
      </c>
      <c r="M2967" s="264">
        <f t="shared" ca="1" si="3010"/>
        <v>0.92799445469572228</v>
      </c>
      <c r="N2967" s="287">
        <f t="shared" ca="1" si="2850"/>
        <v>868807.82270103844</v>
      </c>
      <c r="O2967" s="288">
        <f ca="1">(N2967-Assumptions!$C$22)/Assumptions!$C$25</f>
        <v>63.846927067241673</v>
      </c>
      <c r="P2967" s="11"/>
      <c r="Q2967" s="11"/>
      <c r="R2967" s="11"/>
      <c r="S2967" s="11"/>
      <c r="T2967" s="11"/>
    </row>
    <row r="2968" spans="1:20" ht="15.75" customHeight="1" x14ac:dyDescent="0.2">
      <c r="A2968" s="289"/>
      <c r="B2968" s="270"/>
      <c r="C2968" s="270"/>
      <c r="D2968" s="270"/>
      <c r="E2968" s="270"/>
      <c r="F2968" s="270"/>
      <c r="G2968" s="270"/>
      <c r="H2968" s="270"/>
      <c r="I2968" s="290">
        <f t="shared" ca="1" si="2847"/>
        <v>8.3868585759180048E-2</v>
      </c>
      <c r="J2968" s="290">
        <f t="shared" ca="1" si="2848"/>
        <v>4.2942936914445048E-2</v>
      </c>
      <c r="K2968" s="270">
        <f t="shared" ref="K2968:M2968" ca="1" si="3011">RAND()</f>
        <v>0.66187350892629471</v>
      </c>
      <c r="L2968" s="270">
        <f t="shared" ca="1" si="3011"/>
        <v>0.6613098167473066</v>
      </c>
      <c r="M2968" s="270">
        <f t="shared" ca="1" si="3011"/>
        <v>0.54196474690607366</v>
      </c>
      <c r="N2968" s="291">
        <f t="shared" ca="1" si="2850"/>
        <v>2727401.3394565536</v>
      </c>
      <c r="O2968" s="292">
        <f ca="1">(N2968-Assumptions!$C$22)/Assumptions!$C$25</f>
        <v>202.54793578033983</v>
      </c>
      <c r="P2968" s="11"/>
      <c r="Q2968" s="11"/>
      <c r="R2968" s="11"/>
      <c r="S2968" s="11"/>
      <c r="T2968" s="11"/>
    </row>
    <row r="2969" spans="1:20" ht="15.75" customHeight="1" x14ac:dyDescent="0.2">
      <c r="A2969" s="317"/>
      <c r="B2969" s="264"/>
      <c r="C2969" s="264"/>
      <c r="D2969" s="264"/>
      <c r="E2969" s="264"/>
      <c r="F2969" s="264"/>
      <c r="G2969" s="264"/>
      <c r="H2969" s="264"/>
      <c r="I2969" s="286">
        <f t="shared" ca="1" si="2847"/>
        <v>9.0058706901373201E-2</v>
      </c>
      <c r="J2969" s="286">
        <f t="shared" ca="1" si="2848"/>
        <v>4.8178899244937401E-2</v>
      </c>
      <c r="K2969" s="264">
        <f t="shared" ref="K2969:M2969" ca="1" si="3012">RAND()</f>
        <v>0.59185805703939232</v>
      </c>
      <c r="L2969" s="264">
        <f t="shared" ca="1" si="3012"/>
        <v>0.51012901010439282</v>
      </c>
      <c r="M2969" s="264">
        <f t="shared" ca="1" si="3012"/>
        <v>0.12625966417621237</v>
      </c>
      <c r="N2969" s="287">
        <f t="shared" ca="1" si="2850"/>
        <v>2665262.2283499367</v>
      </c>
      <c r="O2969" s="288">
        <f ca="1">(N2969-Assumptions!$C$22)/Assumptions!$C$25</f>
        <v>197.91068868283111</v>
      </c>
      <c r="P2969" s="11"/>
      <c r="Q2969" s="11"/>
      <c r="R2969" s="11"/>
      <c r="S2969" s="11"/>
      <c r="T2969" s="11"/>
    </row>
    <row r="2970" spans="1:20" ht="15.75" customHeight="1" x14ac:dyDescent="0.2">
      <c r="A2970" s="289"/>
      <c r="B2970" s="270"/>
      <c r="C2970" s="270"/>
      <c r="D2970" s="270"/>
      <c r="E2970" s="270"/>
      <c r="F2970" s="270"/>
      <c r="G2970" s="270"/>
      <c r="H2970" s="270"/>
      <c r="I2970" s="290">
        <f t="shared" ca="1" si="2847"/>
        <v>8.2964118523977531E-2</v>
      </c>
      <c r="J2970" s="290">
        <f t="shared" ca="1" si="2848"/>
        <v>3.6132454896756962E-2</v>
      </c>
      <c r="K2970" s="270">
        <f t="shared" ref="K2970:M2970" ca="1" si="3013">RAND()</f>
        <v>0.62629714880732035</v>
      </c>
      <c r="L2970" s="270">
        <f t="shared" ca="1" si="3013"/>
        <v>0.76723260949564909</v>
      </c>
      <c r="M2970" s="270">
        <f t="shared" ca="1" si="3013"/>
        <v>0.93640861867266267</v>
      </c>
      <c r="N2970" s="291">
        <f t="shared" ca="1" si="2850"/>
        <v>2463244.0967579545</v>
      </c>
      <c r="O2970" s="292">
        <f ca="1">(N2970-Assumptions!$C$22)/Assumptions!$C$25</f>
        <v>182.83470871328018</v>
      </c>
      <c r="P2970" s="11"/>
      <c r="Q2970" s="11"/>
      <c r="R2970" s="11"/>
      <c r="S2970" s="11"/>
      <c r="T2970" s="11"/>
    </row>
    <row r="2971" spans="1:20" ht="15.75" customHeight="1" x14ac:dyDescent="0.2">
      <c r="A2971" s="317"/>
      <c r="B2971" s="264"/>
      <c r="C2971" s="264"/>
      <c r="D2971" s="264"/>
      <c r="E2971" s="264"/>
      <c r="F2971" s="264"/>
      <c r="G2971" s="264"/>
      <c r="H2971" s="264"/>
      <c r="I2971" s="286">
        <f t="shared" ca="1" si="2847"/>
        <v>9.6027879537946392E-2</v>
      </c>
      <c r="J2971" s="286">
        <f t="shared" ca="1" si="2848"/>
        <v>3.6385179969782043E-2</v>
      </c>
      <c r="K2971" s="264">
        <f t="shared" ref="K2971:M2971" ca="1" si="3014">RAND()</f>
        <v>0.39407614904912291</v>
      </c>
      <c r="L2971" s="264">
        <f t="shared" ca="1" si="3014"/>
        <v>0.80316836423358728</v>
      </c>
      <c r="M2971" s="264">
        <f t="shared" ca="1" si="3014"/>
        <v>0.62200500803784575</v>
      </c>
      <c r="N2971" s="287">
        <f t="shared" ca="1" si="2850"/>
        <v>2388299.3115982539</v>
      </c>
      <c r="O2971" s="288">
        <f ca="1">(N2971-Assumptions!$C$22)/Assumptions!$C$25</f>
        <v>177.24181429837716</v>
      </c>
      <c r="P2971" s="11"/>
      <c r="Q2971" s="11"/>
      <c r="R2971" s="11"/>
      <c r="S2971" s="11"/>
      <c r="T2971" s="11"/>
    </row>
    <row r="2972" spans="1:20" ht="15.75" customHeight="1" x14ac:dyDescent="0.2">
      <c r="A2972" s="289"/>
      <c r="B2972" s="270"/>
      <c r="C2972" s="270"/>
      <c r="D2972" s="270"/>
      <c r="E2972" s="270"/>
      <c r="F2972" s="270"/>
      <c r="G2972" s="270"/>
      <c r="H2972" s="270"/>
      <c r="I2972" s="290">
        <f t="shared" ca="1" si="2847"/>
        <v>7.489712135617721E-2</v>
      </c>
      <c r="J2972" s="290">
        <f t="shared" ca="1" si="2848"/>
        <v>5.0086837282544198E-2</v>
      </c>
      <c r="K2972" s="270">
        <f t="shared" ref="K2972:M2972" ca="1" si="3015">RAND()</f>
        <v>0.32428596842517066</v>
      </c>
      <c r="L2972" s="270">
        <f t="shared" ca="1" si="3015"/>
        <v>0.9135544918858477</v>
      </c>
      <c r="M2972" s="270">
        <f t="shared" ca="1" si="3015"/>
        <v>1.6284232805245824E-2</v>
      </c>
      <c r="N2972" s="291">
        <f t="shared" ca="1" si="2850"/>
        <v>5648989.8218359249</v>
      </c>
      <c r="O2972" s="292">
        <f ca="1">(N2972-Assumptions!$C$22)/Assumptions!$C$25</f>
        <v>420.57692700268097</v>
      </c>
      <c r="P2972" s="11"/>
      <c r="Q2972" s="11"/>
      <c r="R2972" s="11"/>
      <c r="S2972" s="11"/>
      <c r="T2972" s="11"/>
    </row>
    <row r="2973" spans="1:20" ht="15.75" customHeight="1" x14ac:dyDescent="0.2">
      <c r="A2973" s="317"/>
      <c r="B2973" s="264"/>
      <c r="C2973" s="264"/>
      <c r="D2973" s="264"/>
      <c r="E2973" s="264"/>
      <c r="F2973" s="264"/>
      <c r="G2973" s="264"/>
      <c r="H2973" s="264"/>
      <c r="I2973" s="286">
        <f t="shared" ca="1" si="2847"/>
        <v>0.10340124542672693</v>
      </c>
      <c r="J2973" s="286">
        <f t="shared" ca="1" si="2848"/>
        <v>2.2248038228681318E-2</v>
      </c>
      <c r="K2973" s="264">
        <f t="shared" ref="K2973:M2973" ca="1" si="3016">RAND()</f>
        <v>0.70022046012484618</v>
      </c>
      <c r="L2973" s="264">
        <f t="shared" ca="1" si="3016"/>
        <v>0.15359132244406437</v>
      </c>
      <c r="M2973" s="264">
        <f t="shared" ca="1" si="3016"/>
        <v>0.15191688202667752</v>
      </c>
      <c r="N2973" s="287">
        <f t="shared" ca="1" si="2850"/>
        <v>1097848.3766107291</v>
      </c>
      <c r="O2973" s="288">
        <f ca="1">(N2973-Assumptions!$C$22)/Assumptions!$C$25</f>
        <v>80.939505717218594</v>
      </c>
      <c r="P2973" s="11"/>
      <c r="Q2973" s="11"/>
      <c r="R2973" s="11"/>
      <c r="S2973" s="11"/>
      <c r="T2973" s="11"/>
    </row>
    <row r="2974" spans="1:20" ht="15.75" customHeight="1" x14ac:dyDescent="0.2">
      <c r="A2974" s="289"/>
      <c r="B2974" s="270"/>
      <c r="C2974" s="270"/>
      <c r="D2974" s="270"/>
      <c r="E2974" s="270"/>
      <c r="F2974" s="270"/>
      <c r="G2974" s="270"/>
      <c r="H2974" s="270"/>
      <c r="I2974" s="290">
        <f t="shared" ca="1" si="2847"/>
        <v>0.10896755524138579</v>
      </c>
      <c r="J2974" s="290">
        <f t="shared" ca="1" si="2848"/>
        <v>4.3904585084031535E-2</v>
      </c>
      <c r="K2974" s="270">
        <f t="shared" ref="K2974:M2974" ca="1" si="3017">RAND()</f>
        <v>0.70703385663140073</v>
      </c>
      <c r="L2974" s="270">
        <f t="shared" ca="1" si="3017"/>
        <v>0.16647290917277402</v>
      </c>
      <c r="M2974" s="270">
        <f t="shared" ca="1" si="3017"/>
        <v>0.83554732538347354</v>
      </c>
      <c r="N2974" s="291">
        <f t="shared" ca="1" si="2850"/>
        <v>1388098.1660584444</v>
      </c>
      <c r="O2974" s="292">
        <f ca="1">(N2974-Assumptions!$C$22)/Assumptions!$C$25</f>
        <v>102.59993776555555</v>
      </c>
      <c r="P2974" s="11"/>
      <c r="Q2974" s="11"/>
      <c r="R2974" s="11"/>
      <c r="S2974" s="11"/>
      <c r="T2974" s="11"/>
    </row>
    <row r="2975" spans="1:20" ht="15.75" customHeight="1" x14ac:dyDescent="0.2">
      <c r="A2975" s="317"/>
      <c r="B2975" s="264"/>
      <c r="C2975" s="264"/>
      <c r="D2975" s="264"/>
      <c r="E2975" s="264"/>
      <c r="F2975" s="264"/>
      <c r="G2975" s="264"/>
      <c r="H2975" s="264"/>
      <c r="I2975" s="286">
        <f t="shared" ca="1" si="2847"/>
        <v>7.5037679054482304E-2</v>
      </c>
      <c r="J2975" s="286">
        <f t="shared" ca="1" si="2848"/>
        <v>5.0719923409840995E-2</v>
      </c>
      <c r="K2975" s="264">
        <f t="shared" ref="K2975:M2975" ca="1" si="3018">RAND()</f>
        <v>0.68022978607503015</v>
      </c>
      <c r="L2975" s="264">
        <f t="shared" ca="1" si="3018"/>
        <v>0.75014567731079829</v>
      </c>
      <c r="M2975" s="264">
        <f t="shared" ca="1" si="3018"/>
        <v>0.9669505083815062</v>
      </c>
      <c r="N2975" s="287">
        <f t="shared" ca="1" si="2850"/>
        <v>4614312.7588442098</v>
      </c>
      <c r="O2975" s="288">
        <f ca="1">(N2975-Assumptions!$C$22)/Assumptions!$C$25</f>
        <v>343.36222080926939</v>
      </c>
      <c r="P2975" s="11"/>
      <c r="Q2975" s="11"/>
      <c r="R2975" s="11"/>
      <c r="S2975" s="11"/>
      <c r="T2975" s="11"/>
    </row>
    <row r="2976" spans="1:20" ht="15.75" customHeight="1" x14ac:dyDescent="0.2">
      <c r="A2976" s="289"/>
      <c r="B2976" s="270"/>
      <c r="C2976" s="270"/>
      <c r="D2976" s="270"/>
      <c r="E2976" s="270"/>
      <c r="F2976" s="270"/>
      <c r="G2976" s="270"/>
      <c r="H2976" s="270"/>
      <c r="I2976" s="290">
        <f t="shared" ca="1" si="2847"/>
        <v>8.429624378389565E-2</v>
      </c>
      <c r="J2976" s="290">
        <f t="shared" ca="1" si="2848"/>
        <v>4.259857465710748E-2</v>
      </c>
      <c r="K2976" s="270">
        <f t="shared" ref="K2976:M2976" ca="1" si="3019">RAND()</f>
        <v>0.57631397001834628</v>
      </c>
      <c r="L2976" s="270">
        <f t="shared" ca="1" si="3019"/>
        <v>0.12312894039224387</v>
      </c>
      <c r="M2976" s="270">
        <f t="shared" ca="1" si="3019"/>
        <v>0.68297534761225343</v>
      </c>
      <c r="N2976" s="291">
        <f t="shared" ca="1" si="2850"/>
        <v>2165919.3773907553</v>
      </c>
      <c r="O2976" s="292">
        <f ca="1">(N2976-Assumptions!$C$22)/Assumptions!$C$25</f>
        <v>160.64629682020563</v>
      </c>
      <c r="P2976" s="11"/>
      <c r="Q2976" s="11"/>
      <c r="R2976" s="11"/>
      <c r="S2976" s="11"/>
      <c r="T2976" s="11"/>
    </row>
    <row r="2977" spans="1:20" ht="15.75" customHeight="1" x14ac:dyDescent="0.2">
      <c r="A2977" s="317"/>
      <c r="B2977" s="264"/>
      <c r="C2977" s="264"/>
      <c r="D2977" s="264"/>
      <c r="E2977" s="264"/>
      <c r="F2977" s="264"/>
      <c r="G2977" s="264"/>
      <c r="H2977" s="264"/>
      <c r="I2977" s="286">
        <f t="shared" ca="1" si="2847"/>
        <v>8.6646076116232165E-2</v>
      </c>
      <c r="J2977" s="286">
        <f t="shared" ca="1" si="2848"/>
        <v>4.104638391209911E-2</v>
      </c>
      <c r="K2977" s="264">
        <f t="shared" ref="K2977:M2977" ca="1" si="3020">RAND()</f>
        <v>0.20773500549781754</v>
      </c>
      <c r="L2977" s="264">
        <f t="shared" ca="1" si="3020"/>
        <v>9.3735346299875788E-3</v>
      </c>
      <c r="M2977" s="264">
        <f t="shared" ca="1" si="3020"/>
        <v>0.6080038758664309</v>
      </c>
      <c r="N2977" s="287">
        <f t="shared" ca="1" si="2850"/>
        <v>1980578.9291172649</v>
      </c>
      <c r="O2977" s="288">
        <f ca="1">(N2977-Assumptions!$C$22)/Assumptions!$C$25</f>
        <v>146.81492008337798</v>
      </c>
      <c r="P2977" s="11"/>
      <c r="Q2977" s="11"/>
      <c r="R2977" s="11"/>
      <c r="S2977" s="11"/>
      <c r="T2977" s="11"/>
    </row>
    <row r="2978" spans="1:20" ht="15.75" customHeight="1" x14ac:dyDescent="0.2">
      <c r="A2978" s="289"/>
      <c r="B2978" s="270"/>
      <c r="C2978" s="270"/>
      <c r="D2978" s="270"/>
      <c r="E2978" s="270"/>
      <c r="F2978" s="270"/>
      <c r="G2978" s="270"/>
      <c r="H2978" s="270"/>
      <c r="I2978" s="290">
        <f t="shared" ca="1" si="2847"/>
        <v>8.6135104787248368E-2</v>
      </c>
      <c r="J2978" s="290">
        <f t="shared" ca="1" si="2848"/>
        <v>3.828208418768838E-2</v>
      </c>
      <c r="K2978" s="270">
        <f t="shared" ref="K2978:M2978" ca="1" si="3021">RAND()</f>
        <v>0.28845967751489676</v>
      </c>
      <c r="L2978" s="270">
        <f t="shared" ca="1" si="3021"/>
        <v>0.8330314251896741</v>
      </c>
      <c r="M2978" s="270">
        <f t="shared" ca="1" si="3021"/>
        <v>0.33947195115828654</v>
      </c>
      <c r="N2978" s="291">
        <f t="shared" ca="1" si="2850"/>
        <v>2951219.040647075</v>
      </c>
      <c r="O2978" s="292">
        <f ca="1">(N2978-Assumptions!$C$22)/Assumptions!$C$25</f>
        <v>219.25074930202052</v>
      </c>
      <c r="P2978" s="11"/>
      <c r="Q2978" s="11"/>
      <c r="R2978" s="11"/>
      <c r="S2978" s="11"/>
      <c r="T2978" s="11"/>
    </row>
    <row r="2979" spans="1:20" ht="15.75" customHeight="1" x14ac:dyDescent="0.2">
      <c r="A2979" s="317"/>
      <c r="B2979" s="264"/>
      <c r="C2979" s="264"/>
      <c r="D2979" s="264"/>
      <c r="E2979" s="264"/>
      <c r="F2979" s="264"/>
      <c r="G2979" s="264"/>
      <c r="H2979" s="264"/>
      <c r="I2979" s="286">
        <f t="shared" ca="1" si="2847"/>
        <v>0.11727080953730452</v>
      </c>
      <c r="J2979" s="286">
        <f t="shared" ca="1" si="2848"/>
        <v>3.806872385012712E-2</v>
      </c>
      <c r="K2979" s="264">
        <f t="shared" ref="K2979:M2979" ca="1" si="3022">RAND()</f>
        <v>0.60961390861303544</v>
      </c>
      <c r="L2979" s="264">
        <f t="shared" ca="1" si="3022"/>
        <v>0.82705347364699155</v>
      </c>
      <c r="M2979" s="264">
        <f t="shared" ca="1" si="3022"/>
        <v>2.6615176061848489E-2</v>
      </c>
      <c r="N2979" s="287">
        <f t="shared" ca="1" si="2850"/>
        <v>1783093.7698243218</v>
      </c>
      <c r="O2979" s="288">
        <f ca="1">(N2979-Assumptions!$C$22)/Assumptions!$C$25</f>
        <v>132.07722162868075</v>
      </c>
      <c r="P2979" s="11"/>
      <c r="Q2979" s="11"/>
      <c r="R2979" s="11"/>
      <c r="S2979" s="11"/>
      <c r="T2979" s="11"/>
    </row>
    <row r="2980" spans="1:20" ht="15.75" customHeight="1" x14ac:dyDescent="0.2">
      <c r="A2980" s="289"/>
      <c r="B2980" s="270"/>
      <c r="C2980" s="270"/>
      <c r="D2980" s="270"/>
      <c r="E2980" s="270"/>
      <c r="F2980" s="270"/>
      <c r="G2980" s="270"/>
      <c r="H2980" s="270"/>
      <c r="I2980" s="290">
        <f t="shared" ca="1" si="2847"/>
        <v>7.8354378034129243E-2</v>
      </c>
      <c r="J2980" s="290">
        <f t="shared" ca="1" si="2848"/>
        <v>2.5714511336076534E-2</v>
      </c>
      <c r="K2980" s="270">
        <f t="shared" ref="K2980:M2980" ca="1" si="3023">RAND()</f>
        <v>0.22795701405194613</v>
      </c>
      <c r="L2980" s="270">
        <f t="shared" ca="1" si="3023"/>
        <v>0.6061130953541598</v>
      </c>
      <c r="M2980" s="270">
        <f t="shared" ca="1" si="3023"/>
        <v>3.7565685746709376E-2</v>
      </c>
      <c r="N2980" s="291">
        <f t="shared" ca="1" si="2850"/>
        <v>2120458.817221662</v>
      </c>
      <c r="O2980" s="292">
        <f ca="1">(N2980-Assumptions!$C$22)/Assumptions!$C$25</f>
        <v>157.25371770310912</v>
      </c>
      <c r="P2980" s="11"/>
      <c r="Q2980" s="11"/>
      <c r="R2980" s="11"/>
      <c r="S2980" s="11"/>
      <c r="T2980" s="11"/>
    </row>
    <row r="2981" spans="1:20" ht="15.75" customHeight="1" x14ac:dyDescent="0.2">
      <c r="A2981" s="317"/>
      <c r="B2981" s="264"/>
      <c r="C2981" s="264"/>
      <c r="D2981" s="264"/>
      <c r="E2981" s="264"/>
      <c r="F2981" s="264"/>
      <c r="G2981" s="264"/>
      <c r="H2981" s="264"/>
      <c r="I2981" s="286">
        <f t="shared" ca="1" si="2847"/>
        <v>0.10101255712431087</v>
      </c>
      <c r="J2981" s="286">
        <f t="shared" ca="1" si="2848"/>
        <v>3.8306458908241303E-2</v>
      </c>
      <c r="K2981" s="264">
        <f t="shared" ref="K2981:M2981" ca="1" si="3024">RAND()</f>
        <v>0.58567947394328357</v>
      </c>
      <c r="L2981" s="264">
        <f t="shared" ca="1" si="3024"/>
        <v>0.1097906564499842</v>
      </c>
      <c r="M2981" s="264">
        <f t="shared" ca="1" si="3024"/>
        <v>0.6298761580487241</v>
      </c>
      <c r="N2981" s="287">
        <f t="shared" ca="1" si="2850"/>
        <v>1440271.2355429926</v>
      </c>
      <c r="O2981" s="288">
        <f ca="1">(N2981-Assumptions!$C$22)/Assumptions!$C$25</f>
        <v>106.49345041365616</v>
      </c>
      <c r="P2981" s="11"/>
      <c r="Q2981" s="11"/>
      <c r="R2981" s="11"/>
      <c r="S2981" s="11"/>
      <c r="T2981" s="11"/>
    </row>
    <row r="2982" spans="1:20" ht="15.75" customHeight="1" x14ac:dyDescent="0.2">
      <c r="A2982" s="289"/>
      <c r="B2982" s="270"/>
      <c r="C2982" s="270"/>
      <c r="D2982" s="270"/>
      <c r="E2982" s="270"/>
      <c r="F2982" s="270"/>
      <c r="G2982" s="270"/>
      <c r="H2982" s="270"/>
      <c r="I2982" s="290">
        <f t="shared" ca="1" si="2847"/>
        <v>0.10125968799308788</v>
      </c>
      <c r="J2982" s="290">
        <f t="shared" ca="1" si="2848"/>
        <v>3.8098925157422851E-2</v>
      </c>
      <c r="K2982" s="270">
        <f t="shared" ref="K2982:M2982" ca="1" si="3025">RAND()</f>
        <v>0.67278408071453821</v>
      </c>
      <c r="L2982" s="270">
        <f t="shared" ca="1" si="3025"/>
        <v>0.78546517136937333</v>
      </c>
      <c r="M2982" s="270">
        <f t="shared" ca="1" si="3025"/>
        <v>0.45118571225626647</v>
      </c>
      <c r="N2982" s="291">
        <f t="shared" ca="1" si="2850"/>
        <v>1767247.0132711872</v>
      </c>
      <c r="O2982" s="292">
        <f ca="1">(N2982-Assumptions!$C$22)/Assumptions!$C$25</f>
        <v>130.89462785605875</v>
      </c>
      <c r="P2982" s="11"/>
      <c r="Q2982" s="11"/>
      <c r="R2982" s="11"/>
      <c r="S2982" s="11"/>
      <c r="T2982" s="11"/>
    </row>
    <row r="2983" spans="1:20" ht="15.75" customHeight="1" x14ac:dyDescent="0.2">
      <c r="A2983" s="317"/>
      <c r="B2983" s="264"/>
      <c r="C2983" s="264"/>
      <c r="D2983" s="264"/>
      <c r="E2983" s="264"/>
      <c r="F2983" s="264"/>
      <c r="G2983" s="264"/>
      <c r="H2983" s="264"/>
      <c r="I2983" s="286">
        <f t="shared" ca="1" si="2847"/>
        <v>6.9707967547790045E-2</v>
      </c>
      <c r="J2983" s="286">
        <f t="shared" ca="1" si="2848"/>
        <v>4.6217555734499038E-2</v>
      </c>
      <c r="K2983" s="264">
        <f t="shared" ref="K2983:M2983" ca="1" si="3026">RAND()</f>
        <v>0.2500286694287116</v>
      </c>
      <c r="L2983" s="264">
        <f t="shared" ca="1" si="3026"/>
        <v>0.21902350390874015</v>
      </c>
      <c r="M2983" s="264">
        <f t="shared" ca="1" si="3026"/>
        <v>0.31318141188545701</v>
      </c>
      <c r="N2983" s="287">
        <f t="shared" ca="1" si="2850"/>
        <v>3563756.6711651403</v>
      </c>
      <c r="O2983" s="288">
        <f ca="1">(N2983-Assumptions!$C$22)/Assumptions!$C$25</f>
        <v>264.96251277351791</v>
      </c>
      <c r="P2983" s="11"/>
      <c r="Q2983" s="11"/>
      <c r="R2983" s="11"/>
      <c r="S2983" s="11"/>
      <c r="T2983" s="11"/>
    </row>
    <row r="2984" spans="1:20" ht="15.75" customHeight="1" x14ac:dyDescent="0.2">
      <c r="A2984" s="289"/>
      <c r="B2984" s="270"/>
      <c r="C2984" s="270"/>
      <c r="D2984" s="270"/>
      <c r="E2984" s="270"/>
      <c r="F2984" s="270"/>
      <c r="G2984" s="270"/>
      <c r="H2984" s="270"/>
      <c r="I2984" s="290">
        <f t="shared" ca="1" si="2847"/>
        <v>0.13675086552984167</v>
      </c>
      <c r="J2984" s="290">
        <f t="shared" ca="1" si="2848"/>
        <v>3.639641157516408E-2</v>
      </c>
      <c r="K2984" s="270">
        <f t="shared" ref="K2984:M2984" ca="1" si="3027">RAND()</f>
        <v>0.23166773473568014</v>
      </c>
      <c r="L2984" s="270">
        <f t="shared" ca="1" si="3027"/>
        <v>0.41061748297183942</v>
      </c>
      <c r="M2984" s="270">
        <f t="shared" ca="1" si="3027"/>
        <v>0.79164770629156966</v>
      </c>
      <c r="N2984" s="291">
        <f t="shared" ca="1" si="2850"/>
        <v>1128405.4225186906</v>
      </c>
      <c r="O2984" s="292">
        <f ca="1">(N2984-Assumptions!$C$22)/Assumptions!$C$25</f>
        <v>83.219882277514216</v>
      </c>
      <c r="P2984" s="11"/>
      <c r="Q2984" s="11"/>
      <c r="R2984" s="11"/>
      <c r="S2984" s="11"/>
      <c r="T2984" s="11"/>
    </row>
    <row r="2985" spans="1:20" ht="15.75" customHeight="1" x14ac:dyDescent="0.2">
      <c r="A2985" s="317"/>
      <c r="B2985" s="264"/>
      <c r="C2985" s="264"/>
      <c r="D2985" s="264"/>
      <c r="E2985" s="264"/>
      <c r="F2985" s="264"/>
      <c r="G2985" s="264"/>
      <c r="H2985" s="264"/>
      <c r="I2985" s="286">
        <f t="shared" ca="1" si="2847"/>
        <v>0.10664164783848305</v>
      </c>
      <c r="J2985" s="286">
        <f t="shared" ca="1" si="2848"/>
        <v>5.5E-2</v>
      </c>
      <c r="K2985" s="264">
        <f t="shared" ref="K2985:M2985" ca="1" si="3028">RAND()</f>
        <v>6.6835256084038508E-2</v>
      </c>
      <c r="L2985" s="264">
        <f t="shared" ca="1" si="3028"/>
        <v>0.74751390404286699</v>
      </c>
      <c r="M2985" s="264">
        <f t="shared" ca="1" si="3028"/>
        <v>0.32961903362566825</v>
      </c>
      <c r="N2985" s="287">
        <f t="shared" ca="1" si="2850"/>
        <v>752262.35681875551</v>
      </c>
      <c r="O2985" s="288">
        <f ca="1">(N2985-Assumptions!$C$22)/Assumptions!$C$25</f>
        <v>55.149504240205637</v>
      </c>
      <c r="P2985" s="11"/>
      <c r="Q2985" s="11"/>
      <c r="R2985" s="11"/>
      <c r="S2985" s="11"/>
      <c r="T2985" s="11"/>
    </row>
    <row r="2986" spans="1:20" ht="15.75" customHeight="1" x14ac:dyDescent="0.2">
      <c r="A2986" s="289"/>
      <c r="B2986" s="270"/>
      <c r="C2986" s="270"/>
      <c r="D2986" s="270"/>
      <c r="E2986" s="270"/>
      <c r="F2986" s="270"/>
      <c r="G2986" s="270"/>
      <c r="H2986" s="270"/>
      <c r="I2986" s="290">
        <f t="shared" ca="1" si="2847"/>
        <v>0.06</v>
      </c>
      <c r="J2986" s="290">
        <f t="shared" ca="1" si="2848"/>
        <v>5.1009433290314432E-2</v>
      </c>
      <c r="K2986" s="270">
        <f t="shared" ref="K2986:M2986" ca="1" si="3029">RAND()</f>
        <v>0.83542888380433944</v>
      </c>
      <c r="L2986" s="270">
        <f t="shared" ca="1" si="3029"/>
        <v>0.99553175690534523</v>
      </c>
      <c r="M2986" s="270">
        <f t="shared" ca="1" si="3029"/>
        <v>0.75016487528893605</v>
      </c>
      <c r="N2986" s="291">
        <f t="shared" ca="1" si="2850"/>
        <v>9865821.9240256399</v>
      </c>
      <c r="O2986" s="292">
        <f ca="1">(N2986-Assumptions!$C$22)/Assumptions!$C$25</f>
        <v>735.26588985265971</v>
      </c>
      <c r="P2986" s="11"/>
      <c r="Q2986" s="11"/>
      <c r="R2986" s="11"/>
      <c r="S2986" s="11"/>
      <c r="T2986" s="11"/>
    </row>
    <row r="2987" spans="1:20" ht="15.75" customHeight="1" x14ac:dyDescent="0.2">
      <c r="A2987" s="317"/>
      <c r="B2987" s="264"/>
      <c r="C2987" s="264"/>
      <c r="D2987" s="264"/>
      <c r="E2987" s="264"/>
      <c r="F2987" s="264"/>
      <c r="G2987" s="264"/>
      <c r="H2987" s="264"/>
      <c r="I2987" s="286">
        <f t="shared" ca="1" si="2847"/>
        <v>9.8378469477128125E-2</v>
      </c>
      <c r="J2987" s="286">
        <f t="shared" ca="1" si="2848"/>
        <v>3.5682635525169801E-2</v>
      </c>
      <c r="K2987" s="264">
        <f t="shared" ref="K2987:M2987" ca="1" si="3030">RAND()</f>
        <v>0.73051432844932318</v>
      </c>
      <c r="L2987" s="264">
        <f t="shared" ca="1" si="3030"/>
        <v>0.42812869956074961</v>
      </c>
      <c r="M2987" s="264">
        <f t="shared" ca="1" si="3030"/>
        <v>0.24071252549787159</v>
      </c>
      <c r="N2987" s="287">
        <f t="shared" ca="1" si="2850"/>
        <v>1780352.2569424615</v>
      </c>
      <c r="O2987" s="288">
        <f ca="1">(N2987-Assumptions!$C$22)/Assumptions!$C$25</f>
        <v>131.87263111510907</v>
      </c>
      <c r="P2987" s="11"/>
      <c r="Q2987" s="11"/>
      <c r="R2987" s="11"/>
      <c r="S2987" s="11"/>
      <c r="T2987" s="11"/>
    </row>
    <row r="2988" spans="1:20" ht="15.75" customHeight="1" x14ac:dyDescent="0.2">
      <c r="A2988" s="289"/>
      <c r="B2988" s="270"/>
      <c r="C2988" s="270"/>
      <c r="D2988" s="270"/>
      <c r="E2988" s="270"/>
      <c r="F2988" s="270"/>
      <c r="G2988" s="270"/>
      <c r="H2988" s="270"/>
      <c r="I2988" s="290">
        <f t="shared" ca="1" si="2847"/>
        <v>9.691604450008337E-2</v>
      </c>
      <c r="J2988" s="290">
        <f t="shared" ca="1" si="2848"/>
        <v>4.3787552776405808E-2</v>
      </c>
      <c r="K2988" s="270">
        <f t="shared" ref="K2988:M2988" ca="1" si="3031">RAND()</f>
        <v>0.76132819845837774</v>
      </c>
      <c r="L2988" s="270">
        <f t="shared" ca="1" si="3031"/>
        <v>0.16044298495491638</v>
      </c>
      <c r="M2988" s="270">
        <f t="shared" ca="1" si="3031"/>
        <v>0.13546914522413189</v>
      </c>
      <c r="N2988" s="291">
        <f t="shared" ca="1" si="2850"/>
        <v>1676951.7426263089</v>
      </c>
      <c r="O2988" s="292">
        <f ca="1">(N2988-Assumptions!$C$22)/Assumptions!$C$25</f>
        <v>124.15617482285887</v>
      </c>
      <c r="P2988" s="11"/>
      <c r="Q2988" s="11"/>
      <c r="R2988" s="11"/>
      <c r="S2988" s="11"/>
      <c r="T2988" s="11"/>
    </row>
    <row r="2989" spans="1:20" ht="15.75" customHeight="1" x14ac:dyDescent="0.2">
      <c r="A2989" s="317"/>
      <c r="B2989" s="264"/>
      <c r="C2989" s="264"/>
      <c r="D2989" s="264"/>
      <c r="E2989" s="264"/>
      <c r="F2989" s="264"/>
      <c r="G2989" s="264"/>
      <c r="H2989" s="264"/>
      <c r="I2989" s="286">
        <f t="shared" ca="1" si="2847"/>
        <v>0.11860382536900121</v>
      </c>
      <c r="J2989" s="286">
        <f t="shared" ca="1" si="2848"/>
        <v>5.1218612270804223E-2</v>
      </c>
      <c r="K2989" s="264">
        <f t="shared" ref="K2989:M2989" ca="1" si="3032">RAND()</f>
        <v>0.4174872734700199</v>
      </c>
      <c r="L2989" s="264">
        <f t="shared" ca="1" si="3032"/>
        <v>0.3519186563380341</v>
      </c>
      <c r="M2989" s="264">
        <f t="shared" ca="1" si="3032"/>
        <v>0.70621443606272993</v>
      </c>
      <c r="N2989" s="287">
        <f t="shared" ca="1" si="2850"/>
        <v>1674559.4035212495</v>
      </c>
      <c r="O2989" s="288">
        <f ca="1">(N2989-Assumptions!$C$22)/Assumptions!$C$25</f>
        <v>123.9776420538246</v>
      </c>
      <c r="P2989" s="11"/>
      <c r="Q2989" s="11"/>
      <c r="R2989" s="11"/>
      <c r="S2989" s="11"/>
      <c r="T2989" s="11"/>
    </row>
    <row r="2990" spans="1:20" ht="15.75" customHeight="1" x14ac:dyDescent="0.2">
      <c r="A2990" s="289"/>
      <c r="B2990" s="270"/>
      <c r="C2990" s="270"/>
      <c r="D2990" s="270"/>
      <c r="E2990" s="270"/>
      <c r="F2990" s="270"/>
      <c r="G2990" s="270"/>
      <c r="H2990" s="270"/>
      <c r="I2990" s="290">
        <f t="shared" ca="1" si="2847"/>
        <v>9.2359337822770143E-2</v>
      </c>
      <c r="J2990" s="290">
        <f t="shared" ca="1" si="2848"/>
        <v>2.9448511233214382E-2</v>
      </c>
      <c r="K2990" s="270">
        <f t="shared" ref="K2990:M2990" ca="1" si="3033">RAND()</f>
        <v>0.87056771896188345</v>
      </c>
      <c r="L2990" s="270">
        <f t="shared" ca="1" si="3033"/>
        <v>0.99813145878834664</v>
      </c>
      <c r="M2990" s="270">
        <f t="shared" ca="1" si="3033"/>
        <v>0.63578000565290438</v>
      </c>
      <c r="N2990" s="291">
        <f t="shared" ca="1" si="2850"/>
        <v>3920558.0576744205</v>
      </c>
      <c r="O2990" s="292">
        <f ca="1">(N2990-Assumptions!$C$22)/Assumptions!$C$25</f>
        <v>291.58948191600155</v>
      </c>
      <c r="P2990" s="11"/>
      <c r="Q2990" s="11"/>
      <c r="R2990" s="11"/>
      <c r="S2990" s="11"/>
      <c r="T2990" s="11"/>
    </row>
    <row r="2991" spans="1:20" ht="15.75" customHeight="1" x14ac:dyDescent="0.2">
      <c r="A2991" s="317"/>
      <c r="B2991" s="264"/>
      <c r="C2991" s="264"/>
      <c r="D2991" s="264"/>
      <c r="E2991" s="264"/>
      <c r="F2991" s="264"/>
      <c r="G2991" s="264"/>
      <c r="H2991" s="264"/>
      <c r="I2991" s="286">
        <f t="shared" ca="1" si="2847"/>
        <v>9.2594102025668673E-2</v>
      </c>
      <c r="J2991" s="286">
        <f t="shared" ca="1" si="2848"/>
        <v>5.5E-2</v>
      </c>
      <c r="K2991" s="264">
        <f t="shared" ref="K2991:M2991" ca="1" si="3034">RAND()</f>
        <v>0.54260284154748162</v>
      </c>
      <c r="L2991" s="264">
        <f t="shared" ca="1" si="3034"/>
        <v>0.13288392502337032</v>
      </c>
      <c r="M2991" s="264">
        <f t="shared" ca="1" si="3034"/>
        <v>0.59524687302525869</v>
      </c>
      <c r="N2991" s="287">
        <f t="shared" ca="1" si="2850"/>
        <v>2369890.8067626292</v>
      </c>
      <c r="O2991" s="288">
        <f ca="1">(N2991-Assumptions!$C$22)/Assumptions!$C$25</f>
        <v>175.86804528079321</v>
      </c>
      <c r="P2991" s="11"/>
      <c r="Q2991" s="11"/>
      <c r="R2991" s="11"/>
      <c r="S2991" s="11"/>
      <c r="T2991" s="11"/>
    </row>
    <row r="2992" spans="1:20" ht="15.75" customHeight="1" x14ac:dyDescent="0.2">
      <c r="A2992" s="289"/>
      <c r="B2992" s="270"/>
      <c r="C2992" s="270"/>
      <c r="D2992" s="270"/>
      <c r="E2992" s="270"/>
      <c r="F2992" s="270"/>
      <c r="G2992" s="270"/>
      <c r="H2992" s="270"/>
      <c r="I2992" s="290">
        <f t="shared" ca="1" si="2847"/>
        <v>7.4032999649985415E-2</v>
      </c>
      <c r="J2992" s="290">
        <f t="shared" ca="1" si="2848"/>
        <v>4.3077159176339301E-2</v>
      </c>
      <c r="K2992" s="270">
        <f t="shared" ref="K2992:M2992" ca="1" si="3035">RAND()</f>
        <v>0.90082354774472739</v>
      </c>
      <c r="L2992" s="270">
        <f t="shared" ca="1" si="3035"/>
        <v>3.3794090821051004E-3</v>
      </c>
      <c r="M2992" s="270">
        <f t="shared" ca="1" si="3035"/>
        <v>0.92073162170792311</v>
      </c>
      <c r="N2992" s="291">
        <f t="shared" ca="1" si="2850"/>
        <v>6364937.6995868832</v>
      </c>
      <c r="O2992" s="292">
        <f ca="1">(N2992-Assumptions!$C$22)/Assumptions!$C$25</f>
        <v>474.00587310349874</v>
      </c>
      <c r="P2992" s="11"/>
      <c r="Q2992" s="11"/>
      <c r="R2992" s="11"/>
      <c r="S2992" s="11"/>
      <c r="T2992" s="11"/>
    </row>
    <row r="2993" spans="1:20" ht="15.75" customHeight="1" x14ac:dyDescent="0.2">
      <c r="A2993" s="317"/>
      <c r="B2993" s="264"/>
      <c r="C2993" s="264"/>
      <c r="D2993" s="264"/>
      <c r="E2993" s="264"/>
      <c r="F2993" s="264"/>
      <c r="G2993" s="264"/>
      <c r="H2993" s="264"/>
      <c r="I2993" s="286">
        <f t="shared" ca="1" si="2847"/>
        <v>7.2190109593867499E-2</v>
      </c>
      <c r="J2993" s="286">
        <f t="shared" ca="1" si="2848"/>
        <v>4.6784726282269526E-2</v>
      </c>
      <c r="K2993" s="264">
        <f t="shared" ref="K2993:M2993" ca="1" si="3036">RAND()</f>
        <v>0.80241670855790059</v>
      </c>
      <c r="L2993" s="264">
        <f t="shared" ca="1" si="3036"/>
        <v>0.21267920964076326</v>
      </c>
      <c r="M2993" s="264">
        <f t="shared" ca="1" si="3036"/>
        <v>0.88668478675449136</v>
      </c>
      <c r="N2993" s="287">
        <f t="shared" ca="1" si="2850"/>
        <v>7656437.1002846574</v>
      </c>
      <c r="O2993" s="288">
        <f ca="1">(N2993-Assumptions!$C$22)/Assumptions!$C$25</f>
        <v>570.3864253943774</v>
      </c>
      <c r="P2993" s="11"/>
      <c r="Q2993" s="11"/>
      <c r="R2993" s="11"/>
      <c r="S2993" s="11"/>
      <c r="T2993" s="11"/>
    </row>
    <row r="2994" spans="1:20" ht="15.75" customHeight="1" x14ac:dyDescent="0.2">
      <c r="A2994" s="289"/>
      <c r="B2994" s="270"/>
      <c r="C2994" s="270"/>
      <c r="D2994" s="270"/>
      <c r="E2994" s="270"/>
      <c r="F2994" s="270"/>
      <c r="G2994" s="270"/>
      <c r="H2994" s="270"/>
      <c r="I2994" s="290">
        <f t="shared" ca="1" si="2847"/>
        <v>9.4901582987243688E-2</v>
      </c>
      <c r="J2994" s="290">
        <f t="shared" ca="1" si="2848"/>
        <v>5.3974251460634316E-2</v>
      </c>
      <c r="K2994" s="270">
        <f t="shared" ref="K2994:M2994" ca="1" si="3037">RAND()</f>
        <v>0.71789766877854988</v>
      </c>
      <c r="L2994" s="270">
        <f t="shared" ca="1" si="3037"/>
        <v>9.9034752969593298E-2</v>
      </c>
      <c r="M2994" s="270">
        <f t="shared" ca="1" si="3037"/>
        <v>0.98824239936037306</v>
      </c>
      <c r="N2994" s="291">
        <f t="shared" ca="1" si="2850"/>
        <v>2268192.4965623473</v>
      </c>
      <c r="O2994" s="292">
        <f ca="1">(N2994-Assumptions!$C$22)/Assumptions!$C$25</f>
        <v>168.27861914644382</v>
      </c>
      <c r="P2994" s="11"/>
      <c r="Q2994" s="11"/>
      <c r="R2994" s="11"/>
      <c r="S2994" s="11"/>
      <c r="T2994" s="11"/>
    </row>
    <row r="2995" spans="1:20" ht="15.75" customHeight="1" x14ac:dyDescent="0.2">
      <c r="A2995" s="317"/>
      <c r="B2995" s="264"/>
      <c r="C2995" s="264"/>
      <c r="D2995" s="264"/>
      <c r="E2995" s="264"/>
      <c r="F2995" s="264"/>
      <c r="G2995" s="264"/>
      <c r="H2995" s="264"/>
      <c r="I2995" s="286">
        <f t="shared" ca="1" si="2847"/>
        <v>9.5591499498559024E-2</v>
      </c>
      <c r="J2995" s="286">
        <f t="shared" ca="1" si="2848"/>
        <v>3.8205791392658277E-2</v>
      </c>
      <c r="K2995" s="264">
        <f t="shared" ref="K2995:M2995" ca="1" si="3038">RAND()</f>
        <v>0.56535755661853015</v>
      </c>
      <c r="L2995" s="264">
        <f t="shared" ca="1" si="3038"/>
        <v>0.2834369067548419</v>
      </c>
      <c r="M2995" s="264">
        <f t="shared" ca="1" si="3038"/>
        <v>1.4018250637888863E-2</v>
      </c>
      <c r="N2995" s="287">
        <f t="shared" ca="1" si="2850"/>
        <v>1552545.3936146051</v>
      </c>
      <c r="O2995" s="288">
        <f ca="1">(N2995-Assumptions!$C$22)/Assumptions!$C$25</f>
        <v>114.87211892646306</v>
      </c>
      <c r="P2995" s="11"/>
      <c r="Q2995" s="11"/>
      <c r="R2995" s="11"/>
      <c r="S2995" s="11"/>
      <c r="T2995" s="11"/>
    </row>
    <row r="2996" spans="1:20" ht="15.75" customHeight="1" x14ac:dyDescent="0.2">
      <c r="A2996" s="289"/>
      <c r="B2996" s="270"/>
      <c r="C2996" s="270"/>
      <c r="D2996" s="270"/>
      <c r="E2996" s="270"/>
      <c r="F2996" s="270"/>
      <c r="G2996" s="270"/>
      <c r="H2996" s="270"/>
      <c r="I2996" s="290">
        <f t="shared" ca="1" si="2847"/>
        <v>7.8287863382011727E-2</v>
      </c>
      <c r="J2996" s="290">
        <f t="shared" ca="1" si="2848"/>
        <v>4.3895083934846979E-2</v>
      </c>
      <c r="K2996" s="270">
        <f t="shared" ref="K2996:M2996" ca="1" si="3039">RAND()</f>
        <v>8.8032753341534487E-2</v>
      </c>
      <c r="L2996" s="270">
        <f t="shared" ca="1" si="3039"/>
        <v>1.727465736254119E-2</v>
      </c>
      <c r="M2996" s="270">
        <f t="shared" ca="1" si="3039"/>
        <v>9.0029309600543006E-2</v>
      </c>
      <c r="N2996" s="291">
        <f t="shared" ca="1" si="2850"/>
        <v>474556.44112522126</v>
      </c>
      <c r="O2996" s="292">
        <f ca="1">(N2996-Assumptions!$C$22)/Assumptions!$C$25</f>
        <v>34.425182173523972</v>
      </c>
      <c r="P2996" s="11"/>
      <c r="Q2996" s="11"/>
      <c r="R2996" s="11"/>
      <c r="S2996" s="11"/>
      <c r="T2996" s="11"/>
    </row>
    <row r="2997" spans="1:20" ht="15.75" customHeight="1" x14ac:dyDescent="0.2">
      <c r="A2997" s="317"/>
      <c r="B2997" s="264"/>
      <c r="C2997" s="264"/>
      <c r="D2997" s="264"/>
      <c r="E2997" s="264"/>
      <c r="F2997" s="264"/>
      <c r="G2997" s="264"/>
      <c r="H2997" s="264"/>
      <c r="I2997" s="286">
        <f t="shared" ca="1" si="2847"/>
        <v>6.7092023496686248E-2</v>
      </c>
      <c r="J2997" s="286">
        <f t="shared" ca="1" si="2848"/>
        <v>4.0420644547272358E-2</v>
      </c>
      <c r="K2997" s="264">
        <f t="shared" ref="K2997:M2997" ca="1" si="3040">RAND()</f>
        <v>0.69707167893088273</v>
      </c>
      <c r="L2997" s="264">
        <f t="shared" ca="1" si="3040"/>
        <v>0.94287592003364207</v>
      </c>
      <c r="M2997" s="264">
        <f t="shared" ca="1" si="3040"/>
        <v>0.95164862018379659</v>
      </c>
      <c r="N2997" s="287">
        <f t="shared" ca="1" si="2850"/>
        <v>5435110.6223148676</v>
      </c>
      <c r="O2997" s="288">
        <f ca="1">(N2997-Assumptions!$C$22)/Assumptions!$C$25</f>
        <v>404.61579271006474</v>
      </c>
      <c r="P2997" s="11"/>
      <c r="Q2997" s="11"/>
      <c r="R2997" s="11"/>
      <c r="S2997" s="11"/>
      <c r="T2997" s="11"/>
    </row>
    <row r="2998" spans="1:20" ht="15.75" customHeight="1" x14ac:dyDescent="0.2">
      <c r="A2998" s="289"/>
      <c r="B2998" s="270"/>
      <c r="C2998" s="270"/>
      <c r="D2998" s="270"/>
      <c r="E2998" s="270"/>
      <c r="F2998" s="270"/>
      <c r="G2998" s="270"/>
      <c r="H2998" s="270"/>
      <c r="I2998" s="290">
        <f t="shared" ca="1" si="2847"/>
        <v>7.5692090606148718E-2</v>
      </c>
      <c r="J2998" s="290">
        <f t="shared" ca="1" si="2848"/>
        <v>4.5872938765498465E-2</v>
      </c>
      <c r="K2998" s="270">
        <f t="shared" ref="K2998:M2998" ca="1" si="3041">RAND()</f>
        <v>0.70953340960352362</v>
      </c>
      <c r="L2998" s="270">
        <f t="shared" ca="1" si="3041"/>
        <v>0.84735946699709797</v>
      </c>
      <c r="M2998" s="270">
        <f t="shared" ca="1" si="3041"/>
        <v>0.50646445590147271</v>
      </c>
      <c r="N2998" s="291">
        <f t="shared" ca="1" si="2850"/>
        <v>4736041.6654566564</v>
      </c>
      <c r="O2998" s="292">
        <f ca="1">(N2998-Assumptions!$C$22)/Assumptions!$C$25</f>
        <v>352.44646757139225</v>
      </c>
      <c r="P2998" s="11"/>
      <c r="Q2998" s="11"/>
      <c r="R2998" s="11"/>
      <c r="S2998" s="11"/>
      <c r="T2998" s="11"/>
    </row>
    <row r="2999" spans="1:20" ht="15.75" customHeight="1" x14ac:dyDescent="0.2">
      <c r="A2999" s="317"/>
      <c r="B2999" s="264"/>
      <c r="C2999" s="264"/>
      <c r="D2999" s="264"/>
      <c r="E2999" s="264"/>
      <c r="F2999" s="264"/>
      <c r="G2999" s="264"/>
      <c r="H2999" s="264"/>
      <c r="I2999" s="286">
        <f t="shared" ca="1" si="2847"/>
        <v>9.8254294970373066E-2</v>
      </c>
      <c r="J2999" s="286">
        <f t="shared" ca="1" si="2848"/>
        <v>2.3769213990838499E-2</v>
      </c>
      <c r="K2999" s="264">
        <f t="shared" ref="K2999:M2999" ca="1" si="3042">RAND()</f>
        <v>0.53933112496537705</v>
      </c>
      <c r="L2999" s="264">
        <f t="shared" ca="1" si="3042"/>
        <v>0.83568074352227673</v>
      </c>
      <c r="M2999" s="264">
        <f t="shared" ca="1" si="3042"/>
        <v>0.14011971666246115</v>
      </c>
      <c r="N2999" s="287">
        <f t="shared" ca="1" si="2850"/>
        <v>1896013.855240365</v>
      </c>
      <c r="O2999" s="288">
        <f ca="1">(N2999-Assumptions!$C$22)/Assumptions!$C$25</f>
        <v>140.50409367465411</v>
      </c>
      <c r="P2999" s="11"/>
      <c r="Q2999" s="11"/>
      <c r="R2999" s="11"/>
      <c r="S2999" s="11"/>
      <c r="T2999" s="11"/>
    </row>
    <row r="3000" spans="1:20" ht="15.75" customHeight="1" x14ac:dyDescent="0.2">
      <c r="A3000" s="289"/>
      <c r="B3000" s="270"/>
      <c r="C3000" s="270"/>
      <c r="D3000" s="270"/>
      <c r="E3000" s="270"/>
      <c r="F3000" s="270"/>
      <c r="G3000" s="270"/>
      <c r="H3000" s="270"/>
      <c r="I3000" s="290">
        <f t="shared" ca="1" si="2847"/>
        <v>9.6669285465360813E-2</v>
      </c>
      <c r="J3000" s="290">
        <f t="shared" ca="1" si="2848"/>
        <v>3.4691173309876179E-2</v>
      </c>
      <c r="K3000" s="270">
        <f t="shared" ref="K3000:M3000" ca="1" si="3043">RAND()</f>
        <v>0.1877193306616699</v>
      </c>
      <c r="L3000" s="270">
        <f t="shared" ca="1" si="3043"/>
        <v>0.83777582233037995</v>
      </c>
      <c r="M3000" s="270">
        <f t="shared" ca="1" si="3043"/>
        <v>0.74729083969935994</v>
      </c>
      <c r="N3000" s="291">
        <f t="shared" ca="1" si="2850"/>
        <v>1124139.0570504095</v>
      </c>
      <c r="O3000" s="292">
        <f ca="1">(N3000-Assumptions!$C$22)/Assumptions!$C$25</f>
        <v>82.901496794806675</v>
      </c>
      <c r="P3000" s="11"/>
      <c r="Q3000" s="11"/>
      <c r="R3000" s="11"/>
      <c r="S3000" s="11"/>
      <c r="T3000" s="11"/>
    </row>
    <row r="3001" spans="1:20" ht="15.75" customHeight="1" x14ac:dyDescent="0.2">
      <c r="A3001" s="317"/>
      <c r="B3001" s="264"/>
      <c r="C3001" s="264"/>
      <c r="D3001" s="264"/>
      <c r="E3001" s="264"/>
      <c r="F3001" s="264"/>
      <c r="G3001" s="264"/>
      <c r="H3001" s="264"/>
      <c r="I3001" s="286">
        <f t="shared" ca="1" si="2847"/>
        <v>0.10209020568702498</v>
      </c>
      <c r="J3001" s="286">
        <f t="shared" ca="1" si="2848"/>
        <v>4.4890910916862932E-2</v>
      </c>
      <c r="K3001" s="264">
        <f t="shared" ref="K3001:M3001" ca="1" si="3044">RAND()</f>
        <v>0.57823027167279872</v>
      </c>
      <c r="L3001" s="264">
        <f t="shared" ca="1" si="3044"/>
        <v>0.42267819544665597</v>
      </c>
      <c r="M3001" s="264">
        <f t="shared" ca="1" si="3044"/>
        <v>0.96149155544637654</v>
      </c>
      <c r="N3001" s="287">
        <f t="shared" ca="1" si="2850"/>
        <v>2016769.9520533518</v>
      </c>
      <c r="O3001" s="288">
        <f ca="1">(N3001-Assumptions!$C$22)/Assumptions!$C$25</f>
        <v>149.51574269054865</v>
      </c>
      <c r="P3001" s="11"/>
      <c r="Q3001" s="11"/>
      <c r="R3001" s="11"/>
      <c r="S3001" s="11"/>
      <c r="T3001" s="11"/>
    </row>
    <row r="3002" spans="1:20" ht="15.75" customHeight="1" x14ac:dyDescent="0.2">
      <c r="A3002" s="289"/>
      <c r="B3002" s="270"/>
      <c r="C3002" s="270"/>
      <c r="D3002" s="270"/>
      <c r="E3002" s="270"/>
      <c r="F3002" s="270"/>
      <c r="G3002" s="270"/>
      <c r="H3002" s="270"/>
      <c r="I3002" s="290">
        <f t="shared" ca="1" si="2847"/>
        <v>0.11035643787131458</v>
      </c>
      <c r="J3002" s="290">
        <f t="shared" ca="1" si="2848"/>
        <v>3.8327344974419683E-2</v>
      </c>
      <c r="K3002" s="270">
        <f t="shared" ref="K3002:M3002" ca="1" si="3045">RAND()</f>
        <v>0.62270765221135438</v>
      </c>
      <c r="L3002" s="270">
        <f t="shared" ca="1" si="3045"/>
        <v>0.11212062574509774</v>
      </c>
      <c r="M3002" s="270">
        <f t="shared" ca="1" si="3045"/>
        <v>0.47727254153229171</v>
      </c>
      <c r="N3002" s="291">
        <f t="shared" ca="1" si="2850"/>
        <v>1236915.7127476372</v>
      </c>
      <c r="O3002" s="292">
        <f ca="1">(N3002-Assumptions!$C$22)/Assumptions!$C$25</f>
        <v>91.317665130420679</v>
      </c>
      <c r="P3002" s="11"/>
      <c r="Q3002" s="11"/>
      <c r="R3002" s="11"/>
      <c r="S3002" s="11"/>
      <c r="T3002" s="11"/>
    </row>
    <row r="3003" spans="1:20" ht="15.75" customHeight="1" x14ac:dyDescent="0.2">
      <c r="A3003" s="317"/>
      <c r="B3003" s="264"/>
      <c r="C3003" s="264"/>
      <c r="D3003" s="264"/>
      <c r="E3003" s="264"/>
      <c r="F3003" s="264"/>
      <c r="G3003" s="264"/>
      <c r="H3003" s="264"/>
      <c r="I3003" s="286">
        <f t="shared" ca="1" si="2847"/>
        <v>7.8548318504474579E-2</v>
      </c>
      <c r="J3003" s="286">
        <f t="shared" ca="1" si="2848"/>
        <v>4.7034021839884324E-2</v>
      </c>
      <c r="K3003" s="264">
        <f t="shared" ref="K3003:M3003" ca="1" si="3046">RAND()</f>
        <v>0.80383975678695663</v>
      </c>
      <c r="L3003" s="264">
        <f t="shared" ca="1" si="3046"/>
        <v>0.42143756672464738</v>
      </c>
      <c r="M3003" s="264">
        <f t="shared" ca="1" si="3046"/>
        <v>0.7476562635776749</v>
      </c>
      <c r="N3003" s="287">
        <f t="shared" ca="1" si="2850"/>
        <v>6887079.6750438483</v>
      </c>
      <c r="O3003" s="288">
        <f ca="1">(N3003-Assumptions!$C$22)/Assumptions!$C$25</f>
        <v>512.97169216745135</v>
      </c>
      <c r="P3003" s="11"/>
      <c r="Q3003" s="11"/>
      <c r="R3003" s="11"/>
      <c r="S3003" s="11"/>
      <c r="T3003" s="11"/>
    </row>
    <row r="3004" spans="1:20" ht="15.75" customHeight="1" x14ac:dyDescent="0.2">
      <c r="A3004" s="289"/>
      <c r="B3004" s="270"/>
      <c r="C3004" s="270"/>
      <c r="D3004" s="270"/>
      <c r="E3004" s="270"/>
      <c r="F3004" s="270"/>
      <c r="G3004" s="270"/>
      <c r="H3004" s="270"/>
      <c r="I3004" s="290">
        <f t="shared" ca="1" si="2847"/>
        <v>8.4452069291371126E-2</v>
      </c>
      <c r="J3004" s="290">
        <f t="shared" ca="1" si="2848"/>
        <v>4.1994469456457607E-2</v>
      </c>
      <c r="K3004" s="270">
        <f t="shared" ref="K3004:M3004" ca="1" si="3047">RAND()</f>
        <v>0.71458210866275262</v>
      </c>
      <c r="L3004" s="270">
        <f t="shared" ca="1" si="3047"/>
        <v>0.45813824837359485</v>
      </c>
      <c r="M3004" s="270">
        <f t="shared" ca="1" si="3047"/>
        <v>0.2713582626084764</v>
      </c>
      <c r="N3004" s="291">
        <f t="shared" ca="1" si="2850"/>
        <v>2628991.5094416491</v>
      </c>
      <c r="O3004" s="292">
        <f ca="1">(N3004-Assumptions!$C$22)/Assumptions!$C$25</f>
        <v>195.20391861504845</v>
      </c>
      <c r="P3004" s="11"/>
      <c r="Q3004" s="11"/>
      <c r="R3004" s="11"/>
      <c r="S3004" s="11"/>
      <c r="T3004" s="11"/>
    </row>
    <row r="3005" spans="1:20" ht="15.75" customHeight="1" x14ac:dyDescent="0.2">
      <c r="A3005" s="317"/>
      <c r="B3005" s="264"/>
      <c r="C3005" s="264"/>
      <c r="D3005" s="264"/>
      <c r="E3005" s="264"/>
      <c r="F3005" s="264"/>
      <c r="G3005" s="264"/>
      <c r="H3005" s="264"/>
      <c r="I3005" s="286">
        <f t="shared" ca="1" si="2847"/>
        <v>8.1291254858554457E-2</v>
      </c>
      <c r="J3005" s="286">
        <f t="shared" ca="1" si="2848"/>
        <v>5.4608736532879336E-2</v>
      </c>
      <c r="K3005" s="264">
        <f t="shared" ref="K3005:M3005" ca="1" si="3048">RAND()</f>
        <v>0.81823885625606219</v>
      </c>
      <c r="L3005" s="264">
        <f t="shared" ca="1" si="3048"/>
        <v>0.34755784396811829</v>
      </c>
      <c r="M3005" s="264">
        <f t="shared" ca="1" si="3048"/>
        <v>0.76054040289616709</v>
      </c>
      <c r="N3005" s="287">
        <f t="shared" ca="1" si="2850"/>
        <v>8134219.9181834571</v>
      </c>
      <c r="O3005" s="288">
        <f ca="1">(N3005-Assumptions!$C$22)/Assumptions!$C$25</f>
        <v>606.0418595659296</v>
      </c>
      <c r="P3005" s="11"/>
      <c r="Q3005" s="11"/>
      <c r="R3005" s="11"/>
      <c r="S3005" s="11"/>
      <c r="T3005" s="11"/>
    </row>
    <row r="3006" spans="1:20" ht="15.75" customHeight="1" x14ac:dyDescent="0.2">
      <c r="A3006" s="289"/>
      <c r="B3006" s="270"/>
      <c r="C3006" s="270"/>
      <c r="D3006" s="270"/>
      <c r="E3006" s="270"/>
      <c r="F3006" s="270"/>
      <c r="G3006" s="270"/>
      <c r="H3006" s="270"/>
      <c r="I3006" s="290">
        <f t="shared" ca="1" si="2847"/>
        <v>8.1863557121557698E-2</v>
      </c>
      <c r="J3006" s="290">
        <f t="shared" ca="1" si="2848"/>
        <v>4.413352379004154E-2</v>
      </c>
      <c r="K3006" s="270">
        <f t="shared" ref="K3006:M3006" ca="1" si="3049">RAND()</f>
        <v>0.31819885078115473</v>
      </c>
      <c r="L3006" s="270">
        <f t="shared" ca="1" si="3049"/>
        <v>0.98435393235139879</v>
      </c>
      <c r="M3006" s="270">
        <f t="shared" ca="1" si="3049"/>
        <v>0.1061133483195702</v>
      </c>
      <c r="N3006" s="291">
        <f t="shared" ca="1" si="2850"/>
        <v>3743032.6208572979</v>
      </c>
      <c r="O3006" s="292">
        <f ca="1">(N3006-Assumptions!$C$22)/Assumptions!$C$25</f>
        <v>278.34131498935056</v>
      </c>
      <c r="P3006" s="11"/>
      <c r="Q3006" s="11"/>
      <c r="R3006" s="11"/>
      <c r="S3006" s="11"/>
      <c r="T3006" s="11"/>
    </row>
    <row r="3007" spans="1:20" ht="15.75" customHeight="1" x14ac:dyDescent="0.2">
      <c r="A3007" s="317"/>
      <c r="B3007" s="264"/>
      <c r="C3007" s="264"/>
      <c r="D3007" s="264"/>
      <c r="E3007" s="264"/>
      <c r="F3007" s="264"/>
      <c r="G3007" s="264"/>
      <c r="H3007" s="264"/>
      <c r="I3007" s="286">
        <f t="shared" ca="1" si="2847"/>
        <v>8.0016582783297346E-2</v>
      </c>
      <c r="J3007" s="286">
        <f t="shared" ca="1" si="2848"/>
        <v>4.3686730991013195E-2</v>
      </c>
      <c r="K3007" s="264">
        <f t="shared" ref="K3007:M3007" ca="1" si="3050">RAND()</f>
        <v>4.0411565387118764E-2</v>
      </c>
      <c r="L3007" s="264">
        <f t="shared" ca="1" si="3050"/>
        <v>0.87772249200471752</v>
      </c>
      <c r="M3007" s="264">
        <f t="shared" ca="1" si="3050"/>
        <v>0.18818418329358677</v>
      </c>
      <c r="N3007" s="287">
        <f t="shared" ca="1" si="2850"/>
        <v>1884184.5040545654</v>
      </c>
      <c r="O3007" s="288">
        <f ca="1">(N3007-Assumptions!$C$22)/Assumptions!$C$25</f>
        <v>139.62130627272876</v>
      </c>
      <c r="P3007" s="11"/>
      <c r="Q3007" s="11"/>
      <c r="R3007" s="11"/>
      <c r="S3007" s="11"/>
      <c r="T3007" s="11"/>
    </row>
    <row r="3008" spans="1:20" ht="15.75" customHeight="1" x14ac:dyDescent="0.2">
      <c r="A3008" s="289"/>
      <c r="B3008" s="270"/>
      <c r="C3008" s="270"/>
      <c r="D3008" s="270"/>
      <c r="E3008" s="270"/>
      <c r="F3008" s="270"/>
      <c r="G3008" s="270"/>
      <c r="H3008" s="270"/>
      <c r="I3008" s="290">
        <f t="shared" ca="1" si="2847"/>
        <v>0.11975182545150148</v>
      </c>
      <c r="J3008" s="290">
        <f t="shared" ca="1" si="2848"/>
        <v>4.8603514743659509E-2</v>
      </c>
      <c r="K3008" s="270">
        <f t="shared" ref="K3008:M3008" ca="1" si="3051">RAND()</f>
        <v>0.60763356823306491</v>
      </c>
      <c r="L3008" s="270">
        <f t="shared" ca="1" si="3051"/>
        <v>0.98891145716897155</v>
      </c>
      <c r="M3008" s="270">
        <f t="shared" ca="1" si="3051"/>
        <v>0.26500213916292725</v>
      </c>
      <c r="N3008" s="291">
        <f t="shared" ca="1" si="2850"/>
        <v>1984934.6265691777</v>
      </c>
      <c r="O3008" s="292">
        <f ca="1">(N3008-Assumptions!$C$22)/Assumptions!$C$25</f>
        <v>147.13997213202819</v>
      </c>
      <c r="P3008" s="11"/>
      <c r="Q3008" s="11"/>
      <c r="R3008" s="11"/>
      <c r="S3008" s="11"/>
      <c r="T3008" s="11"/>
    </row>
    <row r="3009" spans="1:20" ht="15.75" customHeight="1" x14ac:dyDescent="0.2">
      <c r="A3009" s="317"/>
      <c r="B3009" s="264"/>
      <c r="C3009" s="264"/>
      <c r="D3009" s="264"/>
      <c r="E3009" s="264"/>
      <c r="F3009" s="264"/>
      <c r="G3009" s="264"/>
      <c r="H3009" s="264"/>
      <c r="I3009" s="286">
        <f t="shared" ca="1" si="2847"/>
        <v>9.3445310572254886E-2</v>
      </c>
      <c r="J3009" s="286">
        <f t="shared" ca="1" si="2848"/>
        <v>4.5428451298999535E-2</v>
      </c>
      <c r="K3009" s="264">
        <f t="shared" ref="K3009:M3009" ca="1" si="3052">RAND()</f>
        <v>0.67663598925778357</v>
      </c>
      <c r="L3009" s="264">
        <f t="shared" ca="1" si="3052"/>
        <v>0.54541441702611015</v>
      </c>
      <c r="M3009" s="264">
        <f t="shared" ca="1" si="3052"/>
        <v>0.2570053144283948</v>
      </c>
      <c r="N3009" s="287">
        <f t="shared" ca="1" si="2850"/>
        <v>2324614.1285927421</v>
      </c>
      <c r="O3009" s="288">
        <f ca="1">(N3009-Assumptions!$C$22)/Assumptions!$C$25</f>
        <v>172.4891887009509</v>
      </c>
      <c r="P3009" s="11"/>
      <c r="Q3009" s="11"/>
      <c r="R3009" s="11"/>
      <c r="S3009" s="11"/>
      <c r="T3009" s="11"/>
    </row>
    <row r="3010" spans="1:20" ht="15.75" customHeight="1" x14ac:dyDescent="0.2">
      <c r="A3010" s="289"/>
      <c r="B3010" s="270"/>
      <c r="C3010" s="270"/>
      <c r="D3010" s="270"/>
      <c r="E3010" s="270"/>
      <c r="F3010" s="270"/>
      <c r="G3010" s="270"/>
      <c r="H3010" s="270"/>
      <c r="I3010" s="290">
        <f t="shared" ca="1" si="2847"/>
        <v>6.0835803803761829E-2</v>
      </c>
      <c r="J3010" s="290">
        <f t="shared" ca="1" si="2848"/>
        <v>2.7421519852414616E-2</v>
      </c>
      <c r="K3010" s="270">
        <f t="shared" ref="K3010:M3010" ca="1" si="3053">RAND()</f>
        <v>0.91210025790961824</v>
      </c>
      <c r="L3010" s="270">
        <f t="shared" ca="1" si="3053"/>
        <v>0.20676147681267776</v>
      </c>
      <c r="M3010" s="270">
        <f t="shared" ca="1" si="3053"/>
        <v>0.79614619024048916</v>
      </c>
      <c r="N3010" s="291">
        <f t="shared" ca="1" si="2850"/>
        <v>5821304.4342681142</v>
      </c>
      <c r="O3010" s="292">
        <f ca="1">(N3010-Assumptions!$C$22)/Assumptions!$C$25</f>
        <v>433.43622643791895</v>
      </c>
      <c r="P3010" s="11"/>
      <c r="Q3010" s="11"/>
      <c r="R3010" s="11"/>
      <c r="S3010" s="11"/>
      <c r="T3010" s="11"/>
    </row>
    <row r="3011" spans="1:20" ht="15.75" customHeight="1" x14ac:dyDescent="0.2">
      <c r="A3011" s="317"/>
      <c r="B3011" s="264"/>
      <c r="C3011" s="264"/>
      <c r="D3011" s="264"/>
      <c r="E3011" s="264"/>
      <c r="F3011" s="264"/>
      <c r="G3011" s="264"/>
      <c r="H3011" s="264"/>
      <c r="I3011" s="286">
        <f t="shared" ca="1" si="2847"/>
        <v>0.10278060260610562</v>
      </c>
      <c r="J3011" s="286">
        <f t="shared" ca="1" si="2848"/>
        <v>3.7280267193279856E-2</v>
      </c>
      <c r="K3011" s="264">
        <f t="shared" ref="K3011:M3011" ca="1" si="3054">RAND()</f>
        <v>0.92966574568865989</v>
      </c>
      <c r="L3011" s="264">
        <f t="shared" ca="1" si="3054"/>
        <v>0.58987754965360539</v>
      </c>
      <c r="M3011" s="264">
        <f t="shared" ca="1" si="3054"/>
        <v>0.38016077159208572</v>
      </c>
      <c r="N3011" s="287">
        <f t="shared" ca="1" si="2850"/>
        <v>3294969.3753038552</v>
      </c>
      <c r="O3011" s="288">
        <f ca="1">(N3011-Assumptions!$C$22)/Assumptions!$C$25</f>
        <v>244.90375935103395</v>
      </c>
      <c r="P3011" s="11"/>
      <c r="Q3011" s="11"/>
      <c r="R3011" s="11"/>
      <c r="S3011" s="11"/>
      <c r="T3011" s="11"/>
    </row>
    <row r="3012" spans="1:20" ht="15.75" customHeight="1" x14ac:dyDescent="0.2">
      <c r="A3012" s="289"/>
      <c r="B3012" s="270"/>
      <c r="C3012" s="270"/>
      <c r="D3012" s="270"/>
      <c r="E3012" s="270"/>
      <c r="F3012" s="270"/>
      <c r="G3012" s="270"/>
      <c r="H3012" s="270"/>
      <c r="I3012" s="290">
        <f t="shared" ca="1" si="2847"/>
        <v>8.5204036461520721E-2</v>
      </c>
      <c r="J3012" s="290">
        <f t="shared" ca="1" si="2848"/>
        <v>5.3609334654741755E-2</v>
      </c>
      <c r="K3012" s="270">
        <f t="shared" ref="K3012:M3012" ca="1" si="3055">RAND()</f>
        <v>0.16020572605631112</v>
      </c>
      <c r="L3012" s="270">
        <f t="shared" ca="1" si="3055"/>
        <v>0.26037740824667865</v>
      </c>
      <c r="M3012" s="270">
        <f t="shared" ca="1" si="3055"/>
        <v>0.136211816470174</v>
      </c>
      <c r="N3012" s="291">
        <f t="shared" ca="1" si="2850"/>
        <v>516583.92330036976</v>
      </c>
      <c r="O3012" s="292">
        <f ca="1">(N3012-Assumptions!$C$22)/Assumptions!$C$25</f>
        <v>37.561561440326102</v>
      </c>
      <c r="P3012" s="11"/>
      <c r="Q3012" s="11"/>
      <c r="R3012" s="11"/>
      <c r="S3012" s="11"/>
      <c r="T3012" s="11"/>
    </row>
    <row r="3013" spans="1:20" ht="15.75" customHeight="1" x14ac:dyDescent="0.2">
      <c r="A3013" s="317"/>
      <c r="B3013" s="264"/>
      <c r="C3013" s="264"/>
      <c r="D3013" s="264"/>
      <c r="E3013" s="264"/>
      <c r="F3013" s="264"/>
      <c r="G3013" s="264"/>
      <c r="H3013" s="264"/>
      <c r="I3013" s="286">
        <f t="shared" ca="1" si="2847"/>
        <v>9.760625907982963E-2</v>
      </c>
      <c r="J3013" s="286">
        <f t="shared" ca="1" si="2848"/>
        <v>4.459080687693516E-2</v>
      </c>
      <c r="K3013" s="264">
        <f t="shared" ref="K3013:M3013" ca="1" si="3056">RAND()</f>
        <v>0.31706419504172989</v>
      </c>
      <c r="L3013" s="264">
        <f t="shared" ca="1" si="3056"/>
        <v>0.43326211280492155</v>
      </c>
      <c r="M3013" s="264">
        <f t="shared" ca="1" si="3056"/>
        <v>0.99610993042159801</v>
      </c>
      <c r="N3013" s="287">
        <f t="shared" ca="1" si="2850"/>
        <v>2175928.2280498422</v>
      </c>
      <c r="O3013" s="288">
        <f ca="1">(N3013-Assumptions!$C$22)/Assumptions!$C$25</f>
        <v>161.39322597386882</v>
      </c>
      <c r="P3013" s="11"/>
      <c r="Q3013" s="11"/>
      <c r="R3013" s="11"/>
      <c r="S3013" s="11"/>
      <c r="T3013" s="11"/>
    </row>
    <row r="3014" spans="1:20" ht="15.75" customHeight="1" x14ac:dyDescent="0.2">
      <c r="A3014" s="289"/>
      <c r="B3014" s="270"/>
      <c r="C3014" s="270"/>
      <c r="D3014" s="270"/>
      <c r="E3014" s="270"/>
      <c r="F3014" s="270"/>
      <c r="G3014" s="270"/>
      <c r="H3014" s="270"/>
      <c r="I3014" s="290">
        <f t="shared" ca="1" si="2847"/>
        <v>9.2206505508735909E-2</v>
      </c>
      <c r="J3014" s="290">
        <f t="shared" ca="1" si="2848"/>
        <v>4.0946180821251447E-2</v>
      </c>
      <c r="K3014" s="270">
        <f t="shared" ref="K3014:M3014" ca="1" si="3057">RAND()</f>
        <v>7.3842343424592616E-2</v>
      </c>
      <c r="L3014" s="270">
        <f t="shared" ca="1" si="3057"/>
        <v>0.45421979849655536</v>
      </c>
      <c r="M3014" s="270">
        <f t="shared" ca="1" si="3057"/>
        <v>2.983390168248834E-2</v>
      </c>
      <c r="N3014" s="291">
        <f t="shared" ca="1" si="2850"/>
        <v>757858.4012064687</v>
      </c>
      <c r="O3014" s="292">
        <f ca="1">(N3014-Assumptions!$C$22)/Assumptions!$C$25</f>
        <v>55.567119493020051</v>
      </c>
      <c r="P3014" s="11"/>
      <c r="Q3014" s="11"/>
      <c r="R3014" s="11"/>
      <c r="S3014" s="11"/>
      <c r="T3014" s="11"/>
    </row>
    <row r="3015" spans="1:20" ht="15.75" customHeight="1" x14ac:dyDescent="0.2">
      <c r="A3015" s="317"/>
      <c r="B3015" s="264"/>
      <c r="C3015" s="264"/>
      <c r="D3015" s="264"/>
      <c r="E3015" s="264"/>
      <c r="F3015" s="264"/>
      <c r="G3015" s="264"/>
      <c r="H3015" s="264"/>
      <c r="I3015" s="286">
        <f t="shared" ca="1" si="2847"/>
        <v>8.5577388416497105E-2</v>
      </c>
      <c r="J3015" s="286">
        <f t="shared" ca="1" si="2848"/>
        <v>2.2425722568477878E-2</v>
      </c>
      <c r="K3015" s="264">
        <f t="shared" ref="K3015:M3015" ca="1" si="3058">RAND()</f>
        <v>0.82360967704655552</v>
      </c>
      <c r="L3015" s="264">
        <f t="shared" ca="1" si="3058"/>
        <v>6.7038226223894215E-2</v>
      </c>
      <c r="M3015" s="264">
        <f t="shared" ca="1" si="3058"/>
        <v>0.80497198624828581</v>
      </c>
      <c r="N3015" s="287">
        <f t="shared" ca="1" si="2850"/>
        <v>3080120.1634489014</v>
      </c>
      <c r="O3015" s="288">
        <f ca="1">(N3015-Assumptions!$C$22)/Assumptions!$C$25</f>
        <v>228.87023607827624</v>
      </c>
      <c r="P3015" s="11"/>
      <c r="Q3015" s="11"/>
      <c r="R3015" s="11"/>
      <c r="S3015" s="11"/>
      <c r="T3015" s="11"/>
    </row>
    <row r="3016" spans="1:20" ht="15.75" customHeight="1" x14ac:dyDescent="0.2">
      <c r="A3016" s="289"/>
      <c r="B3016" s="270"/>
      <c r="C3016" s="270"/>
      <c r="D3016" s="270"/>
      <c r="E3016" s="270"/>
      <c r="F3016" s="270"/>
      <c r="G3016" s="270"/>
      <c r="H3016" s="270"/>
      <c r="I3016" s="290">
        <f t="shared" ca="1" si="2847"/>
        <v>0.12519701687874946</v>
      </c>
      <c r="J3016" s="290">
        <f t="shared" ca="1" si="2848"/>
        <v>3.9573636477630708E-2</v>
      </c>
      <c r="K3016" s="270">
        <f t="shared" ref="K3016:M3016" ca="1" si="3059">RAND()</f>
        <v>1.8052183853864756E-2</v>
      </c>
      <c r="L3016" s="270">
        <f t="shared" ca="1" si="3059"/>
        <v>0.73748905098449613</v>
      </c>
      <c r="M3016" s="270">
        <f t="shared" ca="1" si="3059"/>
        <v>0.50573881992152259</v>
      </c>
      <c r="N3016" s="291">
        <f t="shared" ca="1" si="2850"/>
        <v>453708.64279114426</v>
      </c>
      <c r="O3016" s="292">
        <f ca="1">(N3016-Assumptions!$C$22)/Assumptions!$C$25</f>
        <v>32.869376327697331</v>
      </c>
      <c r="P3016" s="11"/>
      <c r="Q3016" s="11"/>
      <c r="R3016" s="11"/>
      <c r="S3016" s="11"/>
      <c r="T3016" s="11"/>
    </row>
    <row r="3017" spans="1:20" ht="15.75" customHeight="1" x14ac:dyDescent="0.2">
      <c r="A3017" s="317"/>
      <c r="B3017" s="264"/>
      <c r="C3017" s="264"/>
      <c r="D3017" s="264"/>
      <c r="E3017" s="264"/>
      <c r="F3017" s="264"/>
      <c r="G3017" s="264"/>
      <c r="H3017" s="264"/>
      <c r="I3017" s="286">
        <f t="shared" ca="1" si="2847"/>
        <v>0.10189655767145474</v>
      </c>
      <c r="J3017" s="286">
        <f t="shared" ca="1" si="2848"/>
        <v>4.1487214306014805E-2</v>
      </c>
      <c r="K3017" s="264">
        <f t="shared" ref="K3017:M3017" ca="1" si="3060">RAND()</f>
        <v>0.45502356067562388</v>
      </c>
      <c r="L3017" s="264">
        <f t="shared" ca="1" si="3060"/>
        <v>0.65323621079210026</v>
      </c>
      <c r="M3017" s="264">
        <f t="shared" ca="1" si="3060"/>
        <v>0.64075263782588054</v>
      </c>
      <c r="N3017" s="287">
        <f t="shared" ca="1" si="2850"/>
        <v>1867931.9450511509</v>
      </c>
      <c r="O3017" s="288">
        <f ca="1">(N3017-Assumptions!$C$22)/Assumptions!$C$25</f>
        <v>138.4084287351605</v>
      </c>
      <c r="P3017" s="11"/>
      <c r="Q3017" s="11"/>
      <c r="R3017" s="11"/>
      <c r="S3017" s="11"/>
      <c r="T3017" s="11"/>
    </row>
    <row r="3018" spans="1:20" ht="15.75" customHeight="1" x14ac:dyDescent="0.2">
      <c r="A3018" s="289"/>
      <c r="B3018" s="270"/>
      <c r="C3018" s="270"/>
      <c r="D3018" s="270"/>
      <c r="E3018" s="270"/>
      <c r="F3018" s="270"/>
      <c r="G3018" s="270"/>
      <c r="H3018" s="270"/>
      <c r="I3018" s="290">
        <f t="shared" ca="1" si="2847"/>
        <v>9.8799023435918662E-2</v>
      </c>
      <c r="J3018" s="290">
        <f t="shared" ca="1" si="2848"/>
        <v>2.5650289033579819E-2</v>
      </c>
      <c r="K3018" s="270">
        <f t="shared" ref="K3018:M3018" ca="1" si="3061">RAND()</f>
        <v>0.81238806140107178</v>
      </c>
      <c r="L3018" s="270">
        <f t="shared" ca="1" si="3061"/>
        <v>0.64753992713926634</v>
      </c>
      <c r="M3018" s="270">
        <f t="shared" ca="1" si="3061"/>
        <v>0.17573782065251542</v>
      </c>
      <c r="N3018" s="291">
        <f t="shared" ca="1" si="2850"/>
        <v>2950448.849467597</v>
      </c>
      <c r="O3018" s="292">
        <f ca="1">(N3018-Assumptions!$C$22)/Assumptions!$C$25</f>
        <v>219.19327234832812</v>
      </c>
      <c r="P3018" s="11"/>
      <c r="Q3018" s="11"/>
      <c r="R3018" s="11"/>
      <c r="S3018" s="11"/>
      <c r="T3018" s="11"/>
    </row>
    <row r="3019" spans="1:20" ht="15.75" customHeight="1" x14ac:dyDescent="0.2">
      <c r="A3019" s="317"/>
      <c r="B3019" s="264"/>
      <c r="C3019" s="264"/>
      <c r="D3019" s="264"/>
      <c r="E3019" s="264"/>
      <c r="F3019" s="264"/>
      <c r="G3019" s="264"/>
      <c r="H3019" s="264"/>
      <c r="I3019" s="286">
        <f t="shared" ca="1" si="2847"/>
        <v>7.556329116968008E-2</v>
      </c>
      <c r="J3019" s="286">
        <f t="shared" ca="1" si="2848"/>
        <v>3.0514138941396179E-2</v>
      </c>
      <c r="K3019" s="264">
        <f t="shared" ref="K3019:M3019" ca="1" si="3062">RAND()</f>
        <v>0.56892884364855767</v>
      </c>
      <c r="L3019" s="264">
        <f t="shared" ca="1" si="3062"/>
        <v>0.2338525013404682</v>
      </c>
      <c r="M3019" s="264">
        <f t="shared" ca="1" si="3062"/>
        <v>0.72734541039350697</v>
      </c>
      <c r="N3019" s="287">
        <f t="shared" ca="1" si="2850"/>
        <v>2004783.3330154361</v>
      </c>
      <c r="O3019" s="288">
        <f ca="1">(N3019-Assumptions!$C$22)/Assumptions!$C$25</f>
        <v>148.62121888174897</v>
      </c>
      <c r="P3019" s="11"/>
      <c r="Q3019" s="11"/>
      <c r="R3019" s="11"/>
      <c r="S3019" s="11"/>
      <c r="T3019" s="11"/>
    </row>
    <row r="3020" spans="1:20" ht="15.75" customHeight="1" x14ac:dyDescent="0.2">
      <c r="A3020" s="289"/>
      <c r="B3020" s="270"/>
      <c r="C3020" s="270"/>
      <c r="D3020" s="270"/>
      <c r="E3020" s="270"/>
      <c r="F3020" s="270"/>
      <c r="G3020" s="270"/>
      <c r="H3020" s="270"/>
      <c r="I3020" s="290">
        <f t="shared" ca="1" si="2847"/>
        <v>9.2095195985982758E-2</v>
      </c>
      <c r="J3020" s="290">
        <f t="shared" ca="1" si="2848"/>
        <v>3.5987942968106729E-2</v>
      </c>
      <c r="K3020" s="270">
        <f t="shared" ref="K3020:M3020" ca="1" si="3063">RAND()</f>
        <v>0.11048732852107812</v>
      </c>
      <c r="L3020" s="270">
        <f t="shared" ca="1" si="3063"/>
        <v>0.88276939544507016</v>
      </c>
      <c r="M3020" s="270">
        <f t="shared" ca="1" si="3063"/>
        <v>0.86146917883652629</v>
      </c>
      <c r="N3020" s="291">
        <f t="shared" ca="1" si="2850"/>
        <v>1241764.8843730274</v>
      </c>
      <c r="O3020" s="292">
        <f ca="1">(N3020-Assumptions!$C$22)/Assumptions!$C$25</f>
        <v>91.679543609927421</v>
      </c>
      <c r="P3020" s="11"/>
      <c r="Q3020" s="11"/>
      <c r="R3020" s="11"/>
      <c r="S3020" s="11"/>
      <c r="T3020" s="11"/>
    </row>
    <row r="3021" spans="1:20" ht="15.75" customHeight="1" x14ac:dyDescent="0.2">
      <c r="A3021" s="317"/>
      <c r="B3021" s="264"/>
      <c r="C3021" s="264"/>
      <c r="D3021" s="264"/>
      <c r="E3021" s="264"/>
      <c r="F3021" s="264"/>
      <c r="G3021" s="264"/>
      <c r="H3021" s="264"/>
      <c r="I3021" s="286">
        <f t="shared" ca="1" si="2847"/>
        <v>7.8274072811772524E-2</v>
      </c>
      <c r="J3021" s="286">
        <f t="shared" ca="1" si="2848"/>
        <v>2.8567770384288434E-2</v>
      </c>
      <c r="K3021" s="264">
        <f t="shared" ref="K3021:M3021" ca="1" si="3064">RAND()</f>
        <v>0.86347194708499941</v>
      </c>
      <c r="L3021" s="264">
        <f t="shared" ca="1" si="3064"/>
        <v>0.36619508279144897</v>
      </c>
      <c r="M3021" s="264">
        <f t="shared" ca="1" si="3064"/>
        <v>0.29515986660651661</v>
      </c>
      <c r="N3021" s="287">
        <f t="shared" ca="1" si="2850"/>
        <v>4341936.3082227036</v>
      </c>
      <c r="O3021" s="288">
        <f ca="1">(N3021-Assumptions!$C$22)/Assumptions!$C$25</f>
        <v>323.0356200166197</v>
      </c>
      <c r="P3021" s="11"/>
      <c r="Q3021" s="11"/>
      <c r="R3021" s="11"/>
      <c r="S3021" s="11"/>
      <c r="T3021" s="11"/>
    </row>
    <row r="3022" spans="1:20" ht="15.75" customHeight="1" x14ac:dyDescent="0.2">
      <c r="A3022" s="289"/>
      <c r="B3022" s="270"/>
      <c r="C3022" s="270"/>
      <c r="D3022" s="270"/>
      <c r="E3022" s="270"/>
      <c r="F3022" s="270"/>
      <c r="G3022" s="270"/>
      <c r="H3022" s="270"/>
      <c r="I3022" s="290">
        <f t="shared" ca="1" si="2847"/>
        <v>7.281025344047308E-2</v>
      </c>
      <c r="J3022" s="290">
        <f t="shared" ca="1" si="2848"/>
        <v>3.7950862799716045E-2</v>
      </c>
      <c r="K3022" s="270">
        <f t="shared" ref="K3022:M3022" ca="1" si="3065">RAND()</f>
        <v>8.8213140610181706E-2</v>
      </c>
      <c r="L3022" s="270">
        <f t="shared" ca="1" si="3065"/>
        <v>0.26221948442731546</v>
      </c>
      <c r="M3022" s="270">
        <f t="shared" ca="1" si="3065"/>
        <v>0.11742984495382158</v>
      </c>
      <c r="N3022" s="291">
        <f t="shared" ca="1" si="2850"/>
        <v>468204.25471719349</v>
      </c>
      <c r="O3022" s="292">
        <f ca="1">(N3022-Assumptions!$C$22)/Assumptions!$C$25</f>
        <v>33.951138411730859</v>
      </c>
      <c r="P3022" s="11"/>
      <c r="Q3022" s="11"/>
      <c r="R3022" s="11"/>
      <c r="S3022" s="11"/>
      <c r="T3022" s="11"/>
    </row>
    <row r="3023" spans="1:20" ht="15.75" customHeight="1" x14ac:dyDescent="0.2">
      <c r="A3023" s="317"/>
      <c r="B3023" s="264"/>
      <c r="C3023" s="264"/>
      <c r="D3023" s="264"/>
      <c r="E3023" s="264"/>
      <c r="F3023" s="264"/>
      <c r="G3023" s="264"/>
      <c r="H3023" s="264"/>
      <c r="I3023" s="286">
        <f t="shared" ca="1" si="2847"/>
        <v>0.10012940144711074</v>
      </c>
      <c r="J3023" s="286">
        <f t="shared" ca="1" si="2848"/>
        <v>4.1273462113897333E-2</v>
      </c>
      <c r="K3023" s="264">
        <f t="shared" ref="K3023:M3023" ca="1" si="3066">RAND()</f>
        <v>0.94160600474465073</v>
      </c>
      <c r="L3023" s="264">
        <f t="shared" ca="1" si="3066"/>
        <v>0.64475965608952501</v>
      </c>
      <c r="M3023" s="264">
        <f t="shared" ca="1" si="3066"/>
        <v>0.74878694957365466</v>
      </c>
      <c r="N3023" s="287">
        <f t="shared" ca="1" si="2850"/>
        <v>3687673.2321477281</v>
      </c>
      <c r="O3023" s="288">
        <f ca="1">(N3023-Assumptions!$C$22)/Assumptions!$C$25</f>
        <v>274.21001732445734</v>
      </c>
      <c r="P3023" s="11"/>
      <c r="Q3023" s="11"/>
      <c r="R3023" s="11"/>
      <c r="S3023" s="11"/>
      <c r="T3023" s="11"/>
    </row>
    <row r="3024" spans="1:20" ht="15.75" customHeight="1" x14ac:dyDescent="0.2">
      <c r="A3024" s="289"/>
      <c r="B3024" s="270"/>
      <c r="C3024" s="270"/>
      <c r="D3024" s="270"/>
      <c r="E3024" s="270"/>
      <c r="F3024" s="270"/>
      <c r="G3024" s="270"/>
      <c r="H3024" s="270"/>
      <c r="I3024" s="290">
        <f t="shared" ca="1" si="2847"/>
        <v>9.1129543634236615E-2</v>
      </c>
      <c r="J3024" s="290">
        <f t="shared" ca="1" si="2848"/>
        <v>4.401261811357042E-2</v>
      </c>
      <c r="K3024" s="270">
        <f t="shared" ref="K3024:M3024" ca="1" si="3067">RAND()</f>
        <v>0.57415282895350261</v>
      </c>
      <c r="L3024" s="270">
        <f t="shared" ca="1" si="3067"/>
        <v>0.9910579541505421</v>
      </c>
      <c r="M3024" s="270">
        <f t="shared" ca="1" si="3067"/>
        <v>9.0876379432394572E-2</v>
      </c>
      <c r="N3024" s="291">
        <f t="shared" ca="1" si="2850"/>
        <v>2997325.1434657983</v>
      </c>
      <c r="O3024" s="292">
        <f ca="1">(N3024-Assumptions!$C$22)/Assumptions!$C$25</f>
        <v>222.69150324371628</v>
      </c>
      <c r="P3024" s="11"/>
      <c r="Q3024" s="11"/>
      <c r="R3024" s="11"/>
      <c r="S3024" s="11"/>
      <c r="T3024" s="11"/>
    </row>
    <row r="3025" spans="1:20" ht="15.75" customHeight="1" x14ac:dyDescent="0.2">
      <c r="A3025" s="317"/>
      <c r="B3025" s="264"/>
      <c r="C3025" s="264"/>
      <c r="D3025" s="264"/>
      <c r="E3025" s="264"/>
      <c r="F3025" s="264"/>
      <c r="G3025" s="264"/>
      <c r="H3025" s="264"/>
      <c r="I3025" s="286">
        <f t="shared" ca="1" si="2847"/>
        <v>7.4208947100797298E-2</v>
      </c>
      <c r="J3025" s="286">
        <f t="shared" ca="1" si="2848"/>
        <v>5.5E-2</v>
      </c>
      <c r="K3025" s="264">
        <f t="shared" ref="K3025:M3025" ca="1" si="3068">RAND()</f>
        <v>0.49126171032890331</v>
      </c>
      <c r="L3025" s="264">
        <f t="shared" ca="1" si="3068"/>
        <v>0.7736500680854379</v>
      </c>
      <c r="M3025" s="264">
        <f t="shared" ca="1" si="3068"/>
        <v>0.42268197170676325</v>
      </c>
      <c r="N3025" s="287">
        <f t="shared" ca="1" si="2850"/>
        <v>4464826.7790903514</v>
      </c>
      <c r="O3025" s="288">
        <f ca="1">(N3025-Assumptions!$C$22)/Assumptions!$C$25</f>
        <v>332.20655067838442</v>
      </c>
      <c r="P3025" s="11"/>
      <c r="Q3025" s="11"/>
      <c r="R3025" s="11"/>
      <c r="S3025" s="11"/>
      <c r="T3025" s="11"/>
    </row>
    <row r="3026" spans="1:20" ht="15.75" customHeight="1" x14ac:dyDescent="0.2">
      <c r="A3026" s="289"/>
      <c r="B3026" s="270"/>
      <c r="C3026" s="270"/>
      <c r="D3026" s="270"/>
      <c r="E3026" s="270"/>
      <c r="F3026" s="270"/>
      <c r="G3026" s="270"/>
      <c r="H3026" s="270"/>
      <c r="I3026" s="290">
        <f t="shared" ca="1" si="2847"/>
        <v>0.11648083770305258</v>
      </c>
      <c r="J3026" s="290">
        <f t="shared" ca="1" si="2848"/>
        <v>5.2316932167967914E-2</v>
      </c>
      <c r="K3026" s="270">
        <f t="shared" ref="K3026:M3026" ca="1" si="3069">RAND()</f>
        <v>0.62284859217558608</v>
      </c>
      <c r="L3026" s="270">
        <f t="shared" ca="1" si="3069"/>
        <v>0.84097635702583851</v>
      </c>
      <c r="M3026" s="270">
        <f t="shared" ca="1" si="3069"/>
        <v>0.24406439674344749</v>
      </c>
      <c r="N3026" s="291">
        <f t="shared" ca="1" si="2850"/>
        <v>2200999.8357827016</v>
      </c>
      <c r="O3026" s="292">
        <f ca="1">(N3026-Assumptions!$C$22)/Assumptions!$C$25</f>
        <v>163.26424147632102</v>
      </c>
      <c r="P3026" s="11"/>
      <c r="Q3026" s="11"/>
      <c r="R3026" s="11"/>
      <c r="S3026" s="11"/>
      <c r="T3026" s="11"/>
    </row>
    <row r="3027" spans="1:20" ht="15.75" customHeight="1" x14ac:dyDescent="0.2">
      <c r="A3027" s="317"/>
      <c r="B3027" s="264"/>
      <c r="C3027" s="264"/>
      <c r="D3027" s="264"/>
      <c r="E3027" s="264"/>
      <c r="F3027" s="264"/>
      <c r="G3027" s="264"/>
      <c r="H3027" s="264"/>
      <c r="I3027" s="286">
        <f t="shared" ca="1" si="2847"/>
        <v>0.10492245580291278</v>
      </c>
      <c r="J3027" s="286">
        <f t="shared" ca="1" si="2848"/>
        <v>4.6418011009254273E-2</v>
      </c>
      <c r="K3027" s="264">
        <f t="shared" ref="K3027:M3027" ca="1" si="3070">RAND()</f>
        <v>0.3098567183418286</v>
      </c>
      <c r="L3027" s="264">
        <f t="shared" ca="1" si="3070"/>
        <v>0.16738911803914203</v>
      </c>
      <c r="M3027" s="264">
        <f t="shared" ca="1" si="3070"/>
        <v>0.22379782144226512</v>
      </c>
      <c r="N3027" s="287">
        <f t="shared" ca="1" si="2850"/>
        <v>1522857.2306490073</v>
      </c>
      <c r="O3027" s="288">
        <f ca="1">(N3027-Assumptions!$C$22)/Assumptions!$C$25</f>
        <v>112.65658437679159</v>
      </c>
      <c r="P3027" s="11"/>
      <c r="Q3027" s="11"/>
      <c r="R3027" s="11"/>
      <c r="S3027" s="11"/>
      <c r="T3027" s="11"/>
    </row>
    <row r="3028" spans="1:20" ht="15.75" customHeight="1" x14ac:dyDescent="0.2">
      <c r="A3028" s="289"/>
      <c r="B3028" s="270"/>
      <c r="C3028" s="270"/>
      <c r="D3028" s="270"/>
      <c r="E3028" s="270"/>
      <c r="F3028" s="270"/>
      <c r="G3028" s="270"/>
      <c r="H3028" s="270"/>
      <c r="I3028" s="290">
        <f t="shared" ca="1" si="2847"/>
        <v>7.4720807115807142E-2</v>
      </c>
      <c r="J3028" s="290">
        <f t="shared" ca="1" si="2848"/>
        <v>5.136118112653023E-2</v>
      </c>
      <c r="K3028" s="270">
        <f t="shared" ref="K3028:M3028" ca="1" si="3071">RAND()</f>
        <v>3.7130501539391902E-3</v>
      </c>
      <c r="L3028" s="270">
        <f t="shared" ca="1" si="3071"/>
        <v>0.77494590506932448</v>
      </c>
      <c r="M3028" s="270">
        <f t="shared" ca="1" si="3071"/>
        <v>0.56906529237730785</v>
      </c>
      <c r="N3028" s="291">
        <f t="shared" ca="1" si="2850"/>
        <v>1553922.7085192578</v>
      </c>
      <c r="O3028" s="292">
        <f ca="1">(N3028-Assumptions!$C$22)/Assumptions!$C$25</f>
        <v>114.97490362084014</v>
      </c>
      <c r="P3028" s="11"/>
      <c r="Q3028" s="11"/>
      <c r="R3028" s="11"/>
      <c r="S3028" s="11"/>
      <c r="T3028" s="11"/>
    </row>
    <row r="3029" spans="1:20" ht="15.75" customHeight="1" x14ac:dyDescent="0.2">
      <c r="A3029" s="317"/>
      <c r="B3029" s="264"/>
      <c r="C3029" s="264"/>
      <c r="D3029" s="264"/>
      <c r="E3029" s="264"/>
      <c r="F3029" s="264"/>
      <c r="G3029" s="264"/>
      <c r="H3029" s="264"/>
      <c r="I3029" s="286">
        <f t="shared" ca="1" si="2847"/>
        <v>9.5889264056941856E-2</v>
      </c>
      <c r="J3029" s="286">
        <f t="shared" ca="1" si="2848"/>
        <v>4.3195082205285062E-2</v>
      </c>
      <c r="K3029" s="264">
        <f t="shared" ref="K3029:M3029" ca="1" si="3072">RAND()</f>
        <v>0.86647397041101937</v>
      </c>
      <c r="L3029" s="264">
        <f t="shared" ca="1" si="3072"/>
        <v>0.30834876956861423</v>
      </c>
      <c r="M3029" s="264">
        <f t="shared" ca="1" si="3072"/>
        <v>0.51803436826858162</v>
      </c>
      <c r="N3029" s="287">
        <f t="shared" ca="1" si="2850"/>
        <v>4095738.6882856726</v>
      </c>
      <c r="O3029" s="288">
        <f ca="1">(N3029-Assumptions!$C$22)/Assumptions!$C$25</f>
        <v>304.66266330490095</v>
      </c>
      <c r="P3029" s="11"/>
      <c r="Q3029" s="11"/>
      <c r="R3029" s="11"/>
      <c r="S3029" s="11"/>
      <c r="T3029" s="11"/>
    </row>
    <row r="3030" spans="1:20" ht="15.75" customHeight="1" x14ac:dyDescent="0.2">
      <c r="A3030" s="289"/>
      <c r="B3030" s="270"/>
      <c r="C3030" s="270"/>
      <c r="D3030" s="270"/>
      <c r="E3030" s="270"/>
      <c r="F3030" s="270"/>
      <c r="G3030" s="270"/>
      <c r="H3030" s="270"/>
      <c r="I3030" s="290">
        <f t="shared" ca="1" si="2847"/>
        <v>9.688171646754469E-2</v>
      </c>
      <c r="J3030" s="290">
        <f t="shared" ca="1" si="2848"/>
        <v>5.4999208379941669E-2</v>
      </c>
      <c r="K3030" s="270">
        <f t="shared" ref="K3030:M3030" ca="1" si="3073">RAND()</f>
        <v>0.49822787236230526</v>
      </c>
      <c r="L3030" s="270">
        <f t="shared" ca="1" si="3073"/>
        <v>0.84303111679756326</v>
      </c>
      <c r="M3030" s="270">
        <f t="shared" ca="1" si="3073"/>
        <v>0.20277786013039645</v>
      </c>
      <c r="N3030" s="291">
        <f t="shared" ca="1" si="2850"/>
        <v>3371926.658511166</v>
      </c>
      <c r="O3030" s="292">
        <f ca="1">(N3030-Assumptions!$C$22)/Assumptions!$C$25</f>
        <v>250.64684018740044</v>
      </c>
      <c r="P3030" s="11"/>
      <c r="Q3030" s="11"/>
      <c r="R3030" s="11"/>
      <c r="S3030" s="11"/>
      <c r="T3030" s="11"/>
    </row>
    <row r="3031" spans="1:20" ht="15.75" customHeight="1" x14ac:dyDescent="0.2">
      <c r="A3031" s="317"/>
      <c r="B3031" s="264"/>
      <c r="C3031" s="264"/>
      <c r="D3031" s="264"/>
      <c r="E3031" s="264"/>
      <c r="F3031" s="264"/>
      <c r="G3031" s="264"/>
      <c r="H3031" s="264"/>
      <c r="I3031" s="286">
        <f t="shared" ca="1" si="2847"/>
        <v>8.1970993860764868E-2</v>
      </c>
      <c r="J3031" s="286">
        <f t="shared" ca="1" si="2848"/>
        <v>5.5E-2</v>
      </c>
      <c r="K3031" s="264">
        <f t="shared" ref="K3031:M3031" ca="1" si="3074">RAND()</f>
        <v>0.83000569990762341</v>
      </c>
      <c r="L3031" s="264">
        <f t="shared" ca="1" si="3074"/>
        <v>0.87737638636289828</v>
      </c>
      <c r="M3031" s="264">
        <f t="shared" ca="1" si="3074"/>
        <v>0.49222424460580239</v>
      </c>
      <c r="N3031" s="287">
        <f t="shared" ca="1" si="2850"/>
        <v>9099615.5571061634</v>
      </c>
      <c r="O3031" s="288">
        <f ca="1">(N3031-Assumptions!$C$22)/Assumptions!$C$25</f>
        <v>678.08631023180328</v>
      </c>
      <c r="P3031" s="11"/>
      <c r="Q3031" s="11"/>
      <c r="R3031" s="11"/>
      <c r="S3031" s="11"/>
      <c r="T3031" s="11"/>
    </row>
    <row r="3032" spans="1:20" ht="15.75" customHeight="1" x14ac:dyDescent="0.2">
      <c r="A3032" s="289"/>
      <c r="B3032" s="270"/>
      <c r="C3032" s="270"/>
      <c r="D3032" s="270"/>
      <c r="E3032" s="270"/>
      <c r="F3032" s="270"/>
      <c r="G3032" s="270"/>
      <c r="H3032" s="270"/>
      <c r="I3032" s="290">
        <f t="shared" ca="1" si="2847"/>
        <v>6.8558100537980782E-2</v>
      </c>
      <c r="J3032" s="290">
        <f t="shared" ca="1" si="2848"/>
        <v>3.5915547851575143E-2</v>
      </c>
      <c r="K3032" s="270">
        <f t="shared" ref="K3032:M3032" ca="1" si="3075">RAND()</f>
        <v>0.17830360119282385</v>
      </c>
      <c r="L3032" s="270">
        <f t="shared" ca="1" si="3075"/>
        <v>0.13586114588894127</v>
      </c>
      <c r="M3032" s="270">
        <f t="shared" ca="1" si="3075"/>
        <v>5.3363375792375933E-2</v>
      </c>
      <c r="N3032" s="291">
        <f t="shared" ca="1" si="2850"/>
        <v>500001.18470049539</v>
      </c>
      <c r="O3032" s="292">
        <f ca="1">(N3032-Assumptions!$C$22)/Assumptions!$C$25</f>
        <v>36.324043634365324</v>
      </c>
      <c r="P3032" s="11"/>
      <c r="Q3032" s="11"/>
      <c r="R3032" s="11"/>
      <c r="S3032" s="11"/>
      <c r="T3032" s="11"/>
    </row>
    <row r="3033" spans="1:20" ht="15.75" customHeight="1" x14ac:dyDescent="0.2">
      <c r="A3033" s="317"/>
      <c r="B3033" s="264"/>
      <c r="C3033" s="264"/>
      <c r="D3033" s="264"/>
      <c r="E3033" s="264"/>
      <c r="F3033" s="264"/>
      <c r="G3033" s="264"/>
      <c r="H3033" s="264"/>
      <c r="I3033" s="286">
        <f t="shared" ca="1" si="2847"/>
        <v>7.0708427647349872E-2</v>
      </c>
      <c r="J3033" s="286">
        <f t="shared" ca="1" si="2848"/>
        <v>4.9209127245827045E-2</v>
      </c>
      <c r="K3033" s="264">
        <f t="shared" ref="K3033:M3033" ca="1" si="3076">RAND()</f>
        <v>0.94070010546136007</v>
      </c>
      <c r="L3033" s="264">
        <f t="shared" ca="1" si="3076"/>
        <v>0.11440198900844956</v>
      </c>
      <c r="M3033" s="264">
        <f t="shared" ca="1" si="3076"/>
        <v>0.95666669484478517</v>
      </c>
      <c r="N3033" s="287">
        <f t="shared" ca="1" si="2850"/>
        <v>7881279.8421243047</v>
      </c>
      <c r="O3033" s="288">
        <f ca="1">(N3033-Assumptions!$C$22)/Assumptions!$C$25</f>
        <v>587.16573448688837</v>
      </c>
      <c r="P3033" s="11"/>
      <c r="Q3033" s="11"/>
      <c r="R3033" s="11"/>
      <c r="S3033" s="11"/>
      <c r="T3033" s="11"/>
    </row>
    <row r="3034" spans="1:20" ht="15.75" customHeight="1" x14ac:dyDescent="0.2">
      <c r="A3034" s="289"/>
      <c r="B3034" s="270"/>
      <c r="C3034" s="270"/>
      <c r="D3034" s="270"/>
      <c r="E3034" s="270"/>
      <c r="F3034" s="270"/>
      <c r="G3034" s="270"/>
      <c r="H3034" s="270"/>
      <c r="I3034" s="290">
        <f t="shared" ca="1" si="2847"/>
        <v>7.251475349526576E-2</v>
      </c>
      <c r="J3034" s="290">
        <f t="shared" ca="1" si="2848"/>
        <v>2.8168876247477638E-2</v>
      </c>
      <c r="K3034" s="270">
        <f t="shared" ref="K3034:M3034" ca="1" si="3077">RAND()</f>
        <v>0.42534523253771928</v>
      </c>
      <c r="L3034" s="270">
        <f t="shared" ca="1" si="3077"/>
        <v>0.30199731317312339</v>
      </c>
      <c r="M3034" s="270">
        <f t="shared" ca="1" si="3077"/>
        <v>0.87376300737175649</v>
      </c>
      <c r="N3034" s="291">
        <f t="shared" ca="1" si="2850"/>
        <v>2544555.4187903069</v>
      </c>
      <c r="O3034" s="292">
        <f ca="1">(N3034-Assumptions!$C$22)/Assumptions!$C$25</f>
        <v>188.90271782017214</v>
      </c>
      <c r="P3034" s="11"/>
      <c r="Q3034" s="11"/>
      <c r="R3034" s="11"/>
      <c r="S3034" s="11"/>
      <c r="T3034" s="11"/>
    </row>
    <row r="3035" spans="1:20" ht="15.75" customHeight="1" x14ac:dyDescent="0.2">
      <c r="A3035" s="317"/>
      <c r="B3035" s="264"/>
      <c r="C3035" s="264"/>
      <c r="D3035" s="264"/>
      <c r="E3035" s="264"/>
      <c r="F3035" s="264"/>
      <c r="G3035" s="264"/>
      <c r="H3035" s="264"/>
      <c r="I3035" s="286">
        <f t="shared" ca="1" si="2847"/>
        <v>0.10754281049835224</v>
      </c>
      <c r="J3035" s="286">
        <f t="shared" ca="1" si="2848"/>
        <v>4.7847051955034747E-2</v>
      </c>
      <c r="K3035" s="264">
        <f t="shared" ref="K3035:M3035" ca="1" si="3078">RAND()</f>
        <v>0.98931311789493104</v>
      </c>
      <c r="L3035" s="264">
        <f t="shared" ca="1" si="3078"/>
        <v>0.68565027942453072</v>
      </c>
      <c r="M3035" s="264">
        <f t="shared" ca="1" si="3078"/>
        <v>0.69700800893662274</v>
      </c>
      <c r="N3035" s="287">
        <f t="shared" ca="1" si="2850"/>
        <v>3635793.8541732109</v>
      </c>
      <c r="O3035" s="288">
        <f ca="1">(N3035-Assumptions!$C$22)/Assumptions!$C$25</f>
        <v>270.33842195322467</v>
      </c>
      <c r="P3035" s="11"/>
      <c r="Q3035" s="11"/>
      <c r="R3035" s="11"/>
      <c r="S3035" s="11"/>
      <c r="T3035" s="11"/>
    </row>
    <row r="3036" spans="1:20" ht="15.75" customHeight="1" x14ac:dyDescent="0.2">
      <c r="A3036" s="289"/>
      <c r="B3036" s="270"/>
      <c r="C3036" s="270"/>
      <c r="D3036" s="270"/>
      <c r="E3036" s="270"/>
      <c r="F3036" s="270"/>
      <c r="G3036" s="270"/>
      <c r="H3036" s="270"/>
      <c r="I3036" s="290">
        <f t="shared" ca="1" si="2847"/>
        <v>9.483238300379053E-2</v>
      </c>
      <c r="J3036" s="290">
        <f t="shared" ca="1" si="2848"/>
        <v>3.9912793839547413E-2</v>
      </c>
      <c r="K3036" s="270">
        <f t="shared" ref="K3036:M3036" ca="1" si="3079">RAND()</f>
        <v>4.6969019445306626E-2</v>
      </c>
      <c r="L3036" s="270">
        <f t="shared" ca="1" si="3079"/>
        <v>0.46083875102179106</v>
      </c>
      <c r="M3036" s="270">
        <f t="shared" ca="1" si="3079"/>
        <v>0.55837896884972005</v>
      </c>
      <c r="N3036" s="291">
        <f t="shared" ca="1" si="2850"/>
        <v>707362.67885766586</v>
      </c>
      <c r="O3036" s="292">
        <f ca="1">(N3036-Assumptions!$C$22)/Assumptions!$C$25</f>
        <v>51.798782004303419</v>
      </c>
      <c r="P3036" s="11"/>
      <c r="Q3036" s="11"/>
      <c r="R3036" s="11"/>
      <c r="S3036" s="11"/>
      <c r="T3036" s="11"/>
    </row>
    <row r="3037" spans="1:20" ht="15.75" customHeight="1" x14ac:dyDescent="0.2">
      <c r="A3037" s="317"/>
      <c r="B3037" s="264"/>
      <c r="C3037" s="264"/>
      <c r="D3037" s="264"/>
      <c r="E3037" s="264"/>
      <c r="F3037" s="264"/>
      <c r="G3037" s="264"/>
      <c r="H3037" s="264"/>
      <c r="I3037" s="286">
        <f t="shared" ca="1" si="2847"/>
        <v>6.2015188419724532E-2</v>
      </c>
      <c r="J3037" s="286">
        <f t="shared" ca="1" si="2848"/>
        <v>3.3663374523958428E-2</v>
      </c>
      <c r="K3037" s="264">
        <f t="shared" ref="K3037:M3037" ca="1" si="3080">RAND()</f>
        <v>2.2420105339742258E-2</v>
      </c>
      <c r="L3037" s="264">
        <f t="shared" ca="1" si="3080"/>
        <v>0.59085804370923822</v>
      </c>
      <c r="M3037" s="264">
        <f t="shared" ca="1" si="3080"/>
        <v>0.27735623303660728</v>
      </c>
      <c r="N3037" s="287">
        <f t="shared" ca="1" si="2850"/>
        <v>1370214.5427380502</v>
      </c>
      <c r="O3037" s="288">
        <f ca="1">(N3037-Assumptions!$C$22)/Assumptions!$C$25</f>
        <v>101.26533901030226</v>
      </c>
      <c r="P3037" s="11"/>
      <c r="Q3037" s="11"/>
      <c r="R3037" s="11"/>
      <c r="S3037" s="11"/>
      <c r="T3037" s="11"/>
    </row>
    <row r="3038" spans="1:20" ht="15.75" customHeight="1" x14ac:dyDescent="0.2">
      <c r="A3038" s="289"/>
      <c r="B3038" s="270"/>
      <c r="C3038" s="270"/>
      <c r="D3038" s="270"/>
      <c r="E3038" s="270"/>
      <c r="F3038" s="270"/>
      <c r="G3038" s="270"/>
      <c r="H3038" s="270"/>
      <c r="I3038" s="290">
        <f t="shared" ca="1" si="2847"/>
        <v>8.8374263957914395E-2</v>
      </c>
      <c r="J3038" s="290">
        <f t="shared" ca="1" si="2848"/>
        <v>3.1627658303024046E-2</v>
      </c>
      <c r="K3038" s="270">
        <f t="shared" ref="K3038:M3038" ca="1" si="3081">RAND()</f>
        <v>0.75319085399697194</v>
      </c>
      <c r="L3038" s="270">
        <f t="shared" ca="1" si="3081"/>
        <v>0.97202426915779105</v>
      </c>
      <c r="M3038" s="270">
        <f t="shared" ca="1" si="3081"/>
        <v>0.62958165087920992</v>
      </c>
      <c r="N3038" s="291">
        <f t="shared" ca="1" si="2850"/>
        <v>2510187.467190519</v>
      </c>
      <c r="O3038" s="292">
        <f ca="1">(N3038-Assumptions!$C$22)/Assumptions!$C$25</f>
        <v>186.33794531272531</v>
      </c>
      <c r="P3038" s="11"/>
      <c r="Q3038" s="11"/>
      <c r="R3038" s="11"/>
      <c r="S3038" s="11"/>
      <c r="T3038" s="11"/>
    </row>
    <row r="3039" spans="1:20" ht="15.75" customHeight="1" x14ac:dyDescent="0.2">
      <c r="A3039" s="317"/>
      <c r="B3039" s="264"/>
      <c r="C3039" s="264"/>
      <c r="D3039" s="264"/>
      <c r="E3039" s="264"/>
      <c r="F3039" s="264"/>
      <c r="G3039" s="264"/>
      <c r="H3039" s="264"/>
      <c r="I3039" s="286">
        <f t="shared" ca="1" si="2847"/>
        <v>9.8479327074579168E-2</v>
      </c>
      <c r="J3039" s="286">
        <f t="shared" ca="1" si="2848"/>
        <v>2.6575845456406608E-2</v>
      </c>
      <c r="K3039" s="264">
        <f t="shared" ref="K3039:M3039" ca="1" si="3082">RAND()</f>
        <v>0.81551334557940069</v>
      </c>
      <c r="L3039" s="264">
        <f t="shared" ca="1" si="3082"/>
        <v>0.10725458392531528</v>
      </c>
      <c r="M3039" s="264">
        <f t="shared" ca="1" si="3082"/>
        <v>0.88135192315650468</v>
      </c>
      <c r="N3039" s="287">
        <f t="shared" ca="1" si="2850"/>
        <v>2705219.7606619182</v>
      </c>
      <c r="O3039" s="288">
        <f ca="1">(N3039-Assumptions!$C$22)/Assumptions!$C$25</f>
        <v>200.89259407924763</v>
      </c>
      <c r="P3039" s="11"/>
      <c r="Q3039" s="11"/>
      <c r="R3039" s="11"/>
      <c r="S3039" s="11"/>
      <c r="T3039" s="11"/>
    </row>
    <row r="3040" spans="1:20" ht="15.75" customHeight="1" x14ac:dyDescent="0.2">
      <c r="A3040" s="289"/>
      <c r="B3040" s="270"/>
      <c r="C3040" s="270"/>
      <c r="D3040" s="270"/>
      <c r="E3040" s="270"/>
      <c r="F3040" s="270"/>
      <c r="G3040" s="270"/>
      <c r="H3040" s="270"/>
      <c r="I3040" s="290">
        <f t="shared" ca="1" si="2847"/>
        <v>9.1849395205776257E-2</v>
      </c>
      <c r="J3040" s="290">
        <f t="shared" ca="1" si="2848"/>
        <v>3.2612476781931354E-2</v>
      </c>
      <c r="K3040" s="270">
        <f t="shared" ref="K3040:M3040" ca="1" si="3083">RAND()</f>
        <v>8.6965199235317869E-2</v>
      </c>
      <c r="L3040" s="270">
        <f t="shared" ca="1" si="3083"/>
        <v>0.45947357496786889</v>
      </c>
      <c r="M3040" s="270">
        <f t="shared" ca="1" si="3083"/>
        <v>0.1498879839235131</v>
      </c>
      <c r="N3040" s="291">
        <f t="shared" ca="1" si="2850"/>
        <v>655808.38346485898</v>
      </c>
      <c r="O3040" s="292">
        <f ca="1">(N3040-Assumptions!$C$22)/Assumptions!$C$25</f>
        <v>47.951446527228285</v>
      </c>
      <c r="P3040" s="11"/>
      <c r="Q3040" s="11"/>
      <c r="R3040" s="11"/>
      <c r="S3040" s="11"/>
      <c r="T3040" s="11"/>
    </row>
    <row r="3041" spans="1:20" ht="15.75" customHeight="1" x14ac:dyDescent="0.2">
      <c r="A3041" s="317"/>
      <c r="B3041" s="264"/>
      <c r="C3041" s="264"/>
      <c r="D3041" s="264"/>
      <c r="E3041" s="264"/>
      <c r="F3041" s="264"/>
      <c r="G3041" s="264"/>
      <c r="H3041" s="264"/>
      <c r="I3041" s="286">
        <f t="shared" ca="1" si="2847"/>
        <v>8.1377070404402299E-2</v>
      </c>
      <c r="J3041" s="286">
        <f t="shared" ca="1" si="2848"/>
        <v>4.0807645357913445E-2</v>
      </c>
      <c r="K3041" s="264">
        <f t="shared" ref="K3041:M3041" ca="1" si="3084">RAND()</f>
        <v>0.94271250327046396</v>
      </c>
      <c r="L3041" s="264">
        <f t="shared" ca="1" si="3084"/>
        <v>0.78221032907905763</v>
      </c>
      <c r="M3041" s="264">
        <f t="shared" ca="1" si="3084"/>
        <v>0.18848944975710191</v>
      </c>
      <c r="N3041" s="287">
        <f t="shared" ca="1" si="2850"/>
        <v>5319809.1668807147</v>
      </c>
      <c r="O3041" s="288">
        <f ca="1">(N3041-Assumptions!$C$22)/Assumptions!$C$25</f>
        <v>396.01120648363542</v>
      </c>
      <c r="P3041" s="11"/>
      <c r="Q3041" s="11"/>
      <c r="R3041" s="11"/>
      <c r="S3041" s="11"/>
      <c r="T3041" s="11"/>
    </row>
    <row r="3042" spans="1:20" ht="15.75" customHeight="1" x14ac:dyDescent="0.2">
      <c r="A3042" s="289"/>
      <c r="B3042" s="270"/>
      <c r="C3042" s="270"/>
      <c r="D3042" s="270"/>
      <c r="E3042" s="270"/>
      <c r="F3042" s="270"/>
      <c r="G3042" s="270"/>
      <c r="H3042" s="270"/>
      <c r="I3042" s="290">
        <f t="shared" ca="1" si="2847"/>
        <v>0.10312781940386223</v>
      </c>
      <c r="J3042" s="290">
        <f t="shared" ca="1" si="2848"/>
        <v>5.5E-2</v>
      </c>
      <c r="K3042" s="270">
        <f t="shared" ref="K3042:M3042" ca="1" si="3085">RAND()</f>
        <v>0.19204960278524219</v>
      </c>
      <c r="L3042" s="270">
        <f t="shared" ca="1" si="3085"/>
        <v>0.14072225125045057</v>
      </c>
      <c r="M3042" s="270">
        <f t="shared" ca="1" si="3085"/>
        <v>0.15560043319183436</v>
      </c>
      <c r="N3042" s="291">
        <f t="shared" ca="1" si="2850"/>
        <v>339124.34049612028</v>
      </c>
      <c r="O3042" s="292">
        <f ca="1">(N3042-Assumptions!$C$22)/Assumptions!$C$25</f>
        <v>24.318308992247783</v>
      </c>
      <c r="P3042" s="11"/>
      <c r="Q3042" s="11"/>
      <c r="R3042" s="11"/>
      <c r="S3042" s="11"/>
      <c r="T3042" s="11"/>
    </row>
    <row r="3043" spans="1:20" ht="15.75" customHeight="1" x14ac:dyDescent="0.2">
      <c r="A3043" s="317"/>
      <c r="B3043" s="264"/>
      <c r="C3043" s="264"/>
      <c r="D3043" s="264"/>
      <c r="E3043" s="264"/>
      <c r="F3043" s="264"/>
      <c r="G3043" s="264"/>
      <c r="H3043" s="264"/>
      <c r="I3043" s="286">
        <f t="shared" ca="1" si="2847"/>
        <v>0.10239584283703912</v>
      </c>
      <c r="J3043" s="286">
        <f t="shared" ca="1" si="2848"/>
        <v>5.3747003470023071E-2</v>
      </c>
      <c r="K3043" s="264">
        <f t="shared" ref="K3043:M3043" ca="1" si="3086">RAND()</f>
        <v>0.8006699327553285</v>
      </c>
      <c r="L3043" s="264">
        <f t="shared" ca="1" si="3086"/>
        <v>0.50924510796117284</v>
      </c>
      <c r="M3043" s="264">
        <f t="shared" ca="1" si="3086"/>
        <v>0.61084001336179949</v>
      </c>
      <c r="N3043" s="287">
        <f t="shared" ca="1" si="2850"/>
        <v>4461390.5461258749</v>
      </c>
      <c r="O3043" s="288">
        <f ca="1">(N3043-Assumptions!$C$22)/Assumptions!$C$25</f>
        <v>331.950115382528</v>
      </c>
      <c r="P3043" s="11"/>
      <c r="Q3043" s="11"/>
      <c r="R3043" s="11"/>
      <c r="S3043" s="11"/>
      <c r="T3043" s="11"/>
    </row>
    <row r="3044" spans="1:20" ht="15.75" customHeight="1" x14ac:dyDescent="0.2">
      <c r="A3044" s="289"/>
      <c r="B3044" s="270"/>
      <c r="C3044" s="270"/>
      <c r="D3044" s="270"/>
      <c r="E3044" s="270"/>
      <c r="F3044" s="270"/>
      <c r="G3044" s="270"/>
      <c r="H3044" s="270"/>
      <c r="I3044" s="290">
        <f t="shared" ca="1" si="2847"/>
        <v>7.4986790527003133E-2</v>
      </c>
      <c r="J3044" s="290">
        <f t="shared" ca="1" si="2848"/>
        <v>5.5E-2</v>
      </c>
      <c r="K3044" s="270">
        <f t="shared" ref="K3044:M3044" ca="1" si="3087">RAND()</f>
        <v>0.25811052823870995</v>
      </c>
      <c r="L3044" s="270">
        <f t="shared" ca="1" si="3087"/>
        <v>0.34027480893295958</v>
      </c>
      <c r="M3044" s="270">
        <f t="shared" ca="1" si="3087"/>
        <v>0.16733427084183927</v>
      </c>
      <c r="N3044" s="291">
        <f t="shared" ca="1" si="2850"/>
        <v>4464826.7790903514</v>
      </c>
      <c r="O3044" s="292">
        <f ca="1">(N3044-Assumptions!$C$22)/Assumptions!$C$25</f>
        <v>332.20655067838442</v>
      </c>
      <c r="P3044" s="11"/>
      <c r="Q3044" s="11"/>
      <c r="R3044" s="11"/>
      <c r="S3044" s="11"/>
      <c r="T3044" s="11"/>
    </row>
    <row r="3045" spans="1:20" ht="15.75" customHeight="1" x14ac:dyDescent="0.2">
      <c r="A3045" s="317"/>
      <c r="B3045" s="264"/>
      <c r="C3045" s="264"/>
      <c r="D3045" s="264"/>
      <c r="E3045" s="264"/>
      <c r="F3045" s="264"/>
      <c r="G3045" s="264"/>
      <c r="H3045" s="264"/>
      <c r="I3045" s="286">
        <f t="shared" ca="1" si="2847"/>
        <v>6.2112140063425206E-2</v>
      </c>
      <c r="J3045" s="286">
        <f t="shared" ca="1" si="2848"/>
        <v>2.5608218653659837E-2</v>
      </c>
      <c r="K3045" s="264">
        <f t="shared" ref="K3045:M3045" ca="1" si="3088">RAND()</f>
        <v>0.84997400056714045</v>
      </c>
      <c r="L3045" s="264">
        <f t="shared" ca="1" si="3088"/>
        <v>0.61676711642242354</v>
      </c>
      <c r="M3045" s="264">
        <f t="shared" ca="1" si="3088"/>
        <v>1.6744271148395051E-2</v>
      </c>
      <c r="N3045" s="287">
        <f t="shared" ca="1" si="2850"/>
        <v>5912285.3359983359</v>
      </c>
      <c r="O3045" s="288">
        <f ca="1">(N3045-Assumptions!$C$22)/Assumptions!$C$25</f>
        <v>440.22584597002509</v>
      </c>
      <c r="P3045" s="11"/>
      <c r="Q3045" s="11"/>
      <c r="R3045" s="11"/>
      <c r="S3045" s="11"/>
      <c r="T3045" s="11"/>
    </row>
    <row r="3046" spans="1:20" ht="15.75" customHeight="1" x14ac:dyDescent="0.2">
      <c r="A3046" s="289"/>
      <c r="B3046" s="270"/>
      <c r="C3046" s="270"/>
      <c r="D3046" s="270"/>
      <c r="E3046" s="270"/>
      <c r="F3046" s="270"/>
      <c r="G3046" s="270"/>
      <c r="H3046" s="270"/>
      <c r="I3046" s="290">
        <f t="shared" ca="1" si="2847"/>
        <v>7.8629334047919552E-2</v>
      </c>
      <c r="J3046" s="290">
        <f t="shared" ca="1" si="2848"/>
        <v>2.3049294061638997E-2</v>
      </c>
      <c r="K3046" s="270">
        <f t="shared" ref="K3046:M3046" ca="1" si="3089">RAND()</f>
        <v>0.43650677626414736</v>
      </c>
      <c r="L3046" s="270">
        <f t="shared" ca="1" si="3089"/>
        <v>0.87921874258569588</v>
      </c>
      <c r="M3046" s="270">
        <f t="shared" ca="1" si="3089"/>
        <v>0.33237873042882782</v>
      </c>
      <c r="N3046" s="291">
        <f t="shared" ca="1" si="2850"/>
        <v>2540925.5837303861</v>
      </c>
      <c r="O3046" s="292">
        <f ca="1">(N3046-Assumptions!$C$22)/Assumptions!$C$25</f>
        <v>188.63183460674523</v>
      </c>
      <c r="P3046" s="11"/>
      <c r="Q3046" s="11"/>
      <c r="R3046" s="11"/>
      <c r="S3046" s="11"/>
      <c r="T3046" s="11"/>
    </row>
    <row r="3047" spans="1:20" ht="15.75" customHeight="1" x14ac:dyDescent="0.2">
      <c r="A3047" s="317"/>
      <c r="B3047" s="264"/>
      <c r="C3047" s="264"/>
      <c r="D3047" s="264"/>
      <c r="E3047" s="264"/>
      <c r="F3047" s="264"/>
      <c r="G3047" s="264"/>
      <c r="H3047" s="264"/>
      <c r="I3047" s="286">
        <f t="shared" ca="1" si="2847"/>
        <v>0.12088746298594621</v>
      </c>
      <c r="J3047" s="286">
        <f t="shared" ca="1" si="2848"/>
        <v>3.4429250344051102E-2</v>
      </c>
      <c r="K3047" s="264">
        <f t="shared" ref="K3047:M3047" ca="1" si="3090">RAND()</f>
        <v>0.36076588765481399</v>
      </c>
      <c r="L3047" s="264">
        <f t="shared" ca="1" si="3090"/>
        <v>0.93986175146631212</v>
      </c>
      <c r="M3047" s="264">
        <f t="shared" ca="1" si="3090"/>
        <v>3.2684236908466113E-2</v>
      </c>
      <c r="N3047" s="287">
        <f t="shared" ca="1" si="2850"/>
        <v>1633445.120255294</v>
      </c>
      <c r="O3047" s="288">
        <f ca="1">(N3047-Assumptions!$C$22)/Assumptions!$C$25</f>
        <v>120.90941195935029</v>
      </c>
      <c r="P3047" s="11"/>
      <c r="Q3047" s="11"/>
      <c r="R3047" s="11"/>
      <c r="S3047" s="11"/>
      <c r="T3047" s="11"/>
    </row>
    <row r="3048" spans="1:20" ht="15.75" customHeight="1" x14ac:dyDescent="0.2">
      <c r="A3048" s="289"/>
      <c r="B3048" s="270"/>
      <c r="C3048" s="270"/>
      <c r="D3048" s="270"/>
      <c r="E3048" s="270"/>
      <c r="F3048" s="270"/>
      <c r="G3048" s="270"/>
      <c r="H3048" s="270"/>
      <c r="I3048" s="290">
        <f t="shared" ca="1" si="2847"/>
        <v>7.7641811134966543E-2</v>
      </c>
      <c r="J3048" s="290">
        <f t="shared" ca="1" si="2848"/>
        <v>4.2453195279597351E-2</v>
      </c>
      <c r="K3048" s="270">
        <f t="shared" ref="K3048:M3048" ca="1" si="3091">RAND()</f>
        <v>0.97828305505981261</v>
      </c>
      <c r="L3048" s="270">
        <f t="shared" ca="1" si="3091"/>
        <v>0.60058428622302917</v>
      </c>
      <c r="M3048" s="270">
        <f t="shared" ca="1" si="3091"/>
        <v>0.45784499426895131</v>
      </c>
      <c r="N3048" s="291">
        <f t="shared" ca="1" si="2850"/>
        <v>6133279.016840349</v>
      </c>
      <c r="O3048" s="292">
        <f ca="1">(N3048-Assumptions!$C$22)/Assumptions!$C$25</f>
        <v>456.71791170450365</v>
      </c>
      <c r="P3048" s="11"/>
      <c r="Q3048" s="11"/>
      <c r="R3048" s="11"/>
      <c r="S3048" s="11"/>
      <c r="T3048" s="11"/>
    </row>
    <row r="3049" spans="1:20" ht="15.75" customHeight="1" x14ac:dyDescent="0.2">
      <c r="A3049" s="317"/>
      <c r="B3049" s="264"/>
      <c r="C3049" s="264"/>
      <c r="D3049" s="264"/>
      <c r="E3049" s="264"/>
      <c r="F3049" s="264"/>
      <c r="G3049" s="264"/>
      <c r="H3049" s="264"/>
      <c r="I3049" s="286">
        <f t="shared" ca="1" si="2847"/>
        <v>9.0591059497497448E-2</v>
      </c>
      <c r="J3049" s="286">
        <f t="shared" ca="1" si="2848"/>
        <v>3.8665792231552081E-2</v>
      </c>
      <c r="K3049" s="264">
        <f t="shared" ref="K3049:M3049" ca="1" si="3092">RAND()</f>
        <v>0.85008285761895641</v>
      </c>
      <c r="L3049" s="264">
        <f t="shared" ca="1" si="3092"/>
        <v>2.1532824617461976E-2</v>
      </c>
      <c r="M3049" s="264">
        <f t="shared" ca="1" si="3092"/>
        <v>0.74523547182269345</v>
      </c>
      <c r="N3049" s="287">
        <f t="shared" ca="1" si="2850"/>
        <v>3746051.3845335916</v>
      </c>
      <c r="O3049" s="288">
        <f ca="1">(N3049-Assumptions!$C$22)/Assumptions!$C$25</f>
        <v>278.56659586071578</v>
      </c>
      <c r="P3049" s="11"/>
      <c r="Q3049" s="11"/>
      <c r="R3049" s="11"/>
      <c r="S3049" s="11"/>
      <c r="T3049" s="11"/>
    </row>
    <row r="3050" spans="1:20" ht="15.75" customHeight="1" x14ac:dyDescent="0.2">
      <c r="A3050" s="289"/>
      <c r="B3050" s="270"/>
      <c r="C3050" s="270"/>
      <c r="D3050" s="270"/>
      <c r="E3050" s="270"/>
      <c r="F3050" s="270"/>
      <c r="G3050" s="270"/>
      <c r="H3050" s="270"/>
      <c r="I3050" s="290">
        <f t="shared" ca="1" si="2847"/>
        <v>6.0685191665511048E-2</v>
      </c>
      <c r="J3050" s="290">
        <f t="shared" ca="1" si="2848"/>
        <v>4.0274095035447523E-2</v>
      </c>
      <c r="K3050" s="270">
        <f t="shared" ref="K3050:M3050" ca="1" si="3093">RAND()</f>
        <v>0.37951490891026063</v>
      </c>
      <c r="L3050" s="270">
        <f t="shared" ca="1" si="3093"/>
        <v>0.10859027240280184</v>
      </c>
      <c r="M3050" s="270">
        <f t="shared" ca="1" si="3093"/>
        <v>0.84776259760972916</v>
      </c>
      <c r="N3050" s="291">
        <f t="shared" ca="1" si="2850"/>
        <v>3612551.5821495499</v>
      </c>
      <c r="O3050" s="292">
        <f ca="1">(N3050-Assumptions!$C$22)/Assumptions!$C$25</f>
        <v>268.60392404101117</v>
      </c>
      <c r="P3050" s="11"/>
      <c r="Q3050" s="11"/>
      <c r="R3050" s="11"/>
      <c r="S3050" s="11"/>
      <c r="T3050" s="11"/>
    </row>
    <row r="3051" spans="1:20" ht="15.75" customHeight="1" x14ac:dyDescent="0.2">
      <c r="A3051" s="317"/>
      <c r="B3051" s="264"/>
      <c r="C3051" s="264"/>
      <c r="D3051" s="264"/>
      <c r="E3051" s="264"/>
      <c r="F3051" s="264"/>
      <c r="G3051" s="264"/>
      <c r="H3051" s="264"/>
      <c r="I3051" s="286">
        <f t="shared" ca="1" si="2847"/>
        <v>7.5923317320250899E-2</v>
      </c>
      <c r="J3051" s="286">
        <f t="shared" ca="1" si="2848"/>
        <v>2.9377007883286812E-2</v>
      </c>
      <c r="K3051" s="264">
        <f t="shared" ref="K3051:M3051" ca="1" si="3094">RAND()</f>
        <v>8.1611992777448905E-2</v>
      </c>
      <c r="L3051" s="264">
        <f t="shared" ca="1" si="3094"/>
        <v>0.41714411763520243</v>
      </c>
      <c r="M3051" s="264">
        <f t="shared" ca="1" si="3094"/>
        <v>0.41923861719021727</v>
      </c>
      <c r="N3051" s="287">
        <f t="shared" ca="1" si="2850"/>
        <v>834611.12562730524</v>
      </c>
      <c r="O3051" s="288">
        <f ca="1">(N3051-Assumptions!$C$22)/Assumptions!$C$25</f>
        <v>61.29493474830636</v>
      </c>
      <c r="P3051" s="11"/>
      <c r="Q3051" s="11"/>
      <c r="R3051" s="11"/>
      <c r="S3051" s="11"/>
      <c r="T3051" s="11"/>
    </row>
    <row r="3052" spans="1:20" ht="15.75" customHeight="1" x14ac:dyDescent="0.2">
      <c r="A3052" s="289"/>
      <c r="B3052" s="270"/>
      <c r="C3052" s="270"/>
      <c r="D3052" s="270"/>
      <c r="E3052" s="270"/>
      <c r="F3052" s="270"/>
      <c r="G3052" s="270"/>
      <c r="H3052" s="270"/>
      <c r="I3052" s="290">
        <f t="shared" ca="1" si="2847"/>
        <v>8.9789811434517239E-2</v>
      </c>
      <c r="J3052" s="290">
        <f t="shared" ca="1" si="2848"/>
        <v>2.6823406243561838E-2</v>
      </c>
      <c r="K3052" s="270">
        <f t="shared" ref="K3052:M3052" ca="1" si="3095">RAND()</f>
        <v>0.78269606134219938</v>
      </c>
      <c r="L3052" s="270">
        <f t="shared" ca="1" si="3095"/>
        <v>0.64915123588044632</v>
      </c>
      <c r="M3052" s="270">
        <f t="shared" ca="1" si="3095"/>
        <v>0.61046584726047448</v>
      </c>
      <c r="N3052" s="291">
        <f t="shared" ca="1" si="2850"/>
        <v>1792075.3441404602</v>
      </c>
      <c r="O3052" s="292">
        <f ca="1">(N3052-Assumptions!$C$22)/Assumptions!$C$25</f>
        <v>132.74748836869105</v>
      </c>
      <c r="P3052" s="11"/>
      <c r="Q3052" s="11"/>
      <c r="R3052" s="11"/>
      <c r="S3052" s="11"/>
      <c r="T3052" s="11"/>
    </row>
    <row r="3053" spans="1:20" ht="15.75" customHeight="1" x14ac:dyDescent="0.2">
      <c r="A3053" s="317"/>
      <c r="B3053" s="264"/>
      <c r="C3053" s="264"/>
      <c r="D3053" s="264"/>
      <c r="E3053" s="264"/>
      <c r="F3053" s="264"/>
      <c r="G3053" s="264"/>
      <c r="H3053" s="264"/>
      <c r="I3053" s="286">
        <f t="shared" ca="1" si="2847"/>
        <v>8.9639658762460203E-2</v>
      </c>
      <c r="J3053" s="286">
        <f t="shared" ca="1" si="2848"/>
        <v>3.2740166905055976E-2</v>
      </c>
      <c r="K3053" s="264">
        <f t="shared" ref="K3053:M3053" ca="1" si="3096">RAND()</f>
        <v>0.26494640614571174</v>
      </c>
      <c r="L3053" s="264">
        <f t="shared" ca="1" si="3096"/>
        <v>0.39015025722002483</v>
      </c>
      <c r="M3053" s="264">
        <f t="shared" ca="1" si="3096"/>
        <v>0.60414590153760794</v>
      </c>
      <c r="N3053" s="287">
        <f t="shared" ca="1" si="2850"/>
        <v>1983155.5356356897</v>
      </c>
      <c r="O3053" s="288">
        <f ca="1">(N3053-Assumptions!$C$22)/Assumptions!$C$25</f>
        <v>147.00720415191714</v>
      </c>
      <c r="P3053" s="11"/>
      <c r="Q3053" s="11"/>
      <c r="R3053" s="11"/>
      <c r="S3053" s="11"/>
      <c r="T3053" s="11"/>
    </row>
    <row r="3054" spans="1:20" ht="15.75" customHeight="1" x14ac:dyDescent="0.2">
      <c r="A3054" s="289"/>
      <c r="B3054" s="270"/>
      <c r="C3054" s="270"/>
      <c r="D3054" s="270"/>
      <c r="E3054" s="270"/>
      <c r="F3054" s="270"/>
      <c r="G3054" s="270"/>
      <c r="H3054" s="270"/>
      <c r="I3054" s="290">
        <f t="shared" ca="1" si="2847"/>
        <v>7.7448896894634148E-2</v>
      </c>
      <c r="J3054" s="290">
        <f t="shared" ca="1" si="2848"/>
        <v>4.841108214599632E-2</v>
      </c>
      <c r="K3054" s="270">
        <f t="shared" ref="K3054:M3054" ca="1" si="3097">RAND()</f>
        <v>9.193653692728021E-2</v>
      </c>
      <c r="L3054" s="270">
        <f t="shared" ca="1" si="3097"/>
        <v>0.11390707780264742</v>
      </c>
      <c r="M3054" s="270">
        <f t="shared" ca="1" si="3097"/>
        <v>0.17090123346309094</v>
      </c>
      <c r="N3054" s="291">
        <f t="shared" ca="1" si="2850"/>
        <v>562071.04963422904</v>
      </c>
      <c r="O3054" s="292">
        <f ca="1">(N3054-Assumptions!$C$22)/Assumptions!$C$25</f>
        <v>40.95612310703202</v>
      </c>
      <c r="P3054" s="11"/>
      <c r="Q3054" s="11"/>
      <c r="R3054" s="11"/>
      <c r="S3054" s="11"/>
      <c r="T3054" s="11"/>
    </row>
    <row r="3055" spans="1:20" ht="15.75" customHeight="1" x14ac:dyDescent="0.2">
      <c r="A3055" s="317"/>
      <c r="B3055" s="264"/>
      <c r="C3055" s="264"/>
      <c r="D3055" s="264"/>
      <c r="E3055" s="264"/>
      <c r="F3055" s="264"/>
      <c r="G3055" s="264"/>
      <c r="H3055" s="264"/>
      <c r="I3055" s="286">
        <f t="shared" ca="1" si="2847"/>
        <v>0.10006251844050632</v>
      </c>
      <c r="J3055" s="286">
        <f t="shared" ca="1" si="2848"/>
        <v>5.5E-2</v>
      </c>
      <c r="K3055" s="264">
        <f t="shared" ref="K3055:M3055" ca="1" si="3098">RAND()</f>
        <v>0.85965828819193746</v>
      </c>
      <c r="L3055" s="264">
        <f t="shared" ca="1" si="3098"/>
        <v>0.42361678873862774</v>
      </c>
      <c r="M3055" s="264">
        <f t="shared" ca="1" si="3098"/>
        <v>0.43861991450739113</v>
      </c>
      <c r="N3055" s="287">
        <f t="shared" ca="1" si="2850"/>
        <v>4789381.6574484054</v>
      </c>
      <c r="O3055" s="288">
        <f ca="1">(N3055-Assumptions!$C$22)/Assumptions!$C$25</f>
        <v>356.427063988687</v>
      </c>
      <c r="P3055" s="11"/>
      <c r="Q3055" s="11"/>
      <c r="R3055" s="11"/>
      <c r="S3055" s="11"/>
      <c r="T3055" s="11"/>
    </row>
    <row r="3056" spans="1:20" ht="15.75" customHeight="1" x14ac:dyDescent="0.2">
      <c r="A3056" s="289"/>
      <c r="B3056" s="270"/>
      <c r="C3056" s="270"/>
      <c r="D3056" s="270"/>
      <c r="E3056" s="270"/>
      <c r="F3056" s="270"/>
      <c r="G3056" s="270"/>
      <c r="H3056" s="270"/>
      <c r="I3056" s="290">
        <f t="shared" ca="1" si="2847"/>
        <v>7.4468826461295462E-2</v>
      </c>
      <c r="J3056" s="290">
        <f t="shared" ca="1" si="2848"/>
        <v>3.8307008684105193E-2</v>
      </c>
      <c r="K3056" s="270">
        <f t="shared" ref="K3056:M3056" ca="1" si="3099">RAND()</f>
        <v>0.913618005696062</v>
      </c>
      <c r="L3056" s="270">
        <f t="shared" ca="1" si="3099"/>
        <v>0.36945103798395551</v>
      </c>
      <c r="M3056" s="270">
        <f t="shared" ca="1" si="3099"/>
        <v>0.20923934036949476</v>
      </c>
      <c r="N3056" s="291">
        <f t="shared" ca="1" si="2850"/>
        <v>5968217.6539677419</v>
      </c>
      <c r="O3056" s="292">
        <f ca="1">(N3056-Assumptions!$C$22)/Assumptions!$C$25</f>
        <v>444.3998995498315</v>
      </c>
      <c r="P3056" s="11"/>
      <c r="Q3056" s="11"/>
      <c r="R3056" s="11"/>
      <c r="S3056" s="11"/>
      <c r="T3056" s="11"/>
    </row>
    <row r="3057" spans="1:20" ht="15.75" customHeight="1" x14ac:dyDescent="0.2">
      <c r="A3057" s="317"/>
      <c r="B3057" s="264"/>
      <c r="C3057" s="264"/>
      <c r="D3057" s="264"/>
      <c r="E3057" s="264"/>
      <c r="F3057" s="264"/>
      <c r="G3057" s="264"/>
      <c r="H3057" s="264"/>
      <c r="I3057" s="286">
        <f t="shared" ca="1" si="2847"/>
        <v>7.1065324247215789E-2</v>
      </c>
      <c r="J3057" s="286">
        <f t="shared" ca="1" si="2848"/>
        <v>2.3953623679212256E-2</v>
      </c>
      <c r="K3057" s="264">
        <f t="shared" ref="K3057:M3057" ca="1" si="3100">RAND()</f>
        <v>5.2791481416192276E-4</v>
      </c>
      <c r="L3057" s="264">
        <f t="shared" ca="1" si="3100"/>
        <v>0.45143983547393085</v>
      </c>
      <c r="M3057" s="264">
        <f t="shared" ca="1" si="3100"/>
        <v>0.5301527460190969</v>
      </c>
      <c r="N3057" s="287">
        <f t="shared" ca="1" si="2850"/>
        <v>824594.89351071254</v>
      </c>
      <c r="O3057" s="288">
        <f ca="1">(N3057-Assumptions!$C$22)/Assumptions!$C$25</f>
        <v>60.547454739605413</v>
      </c>
      <c r="P3057" s="11"/>
      <c r="Q3057" s="11"/>
      <c r="R3057" s="11"/>
      <c r="S3057" s="11"/>
      <c r="T3057" s="11"/>
    </row>
    <row r="3058" spans="1:20" ht="15.75" customHeight="1" x14ac:dyDescent="0.2">
      <c r="A3058" s="289"/>
      <c r="B3058" s="270"/>
      <c r="C3058" s="270"/>
      <c r="D3058" s="270"/>
      <c r="E3058" s="270"/>
      <c r="F3058" s="270"/>
      <c r="G3058" s="270"/>
      <c r="H3058" s="270"/>
      <c r="I3058" s="290">
        <f t="shared" ca="1" si="2847"/>
        <v>0.10486331632551012</v>
      </c>
      <c r="J3058" s="290">
        <f t="shared" ca="1" si="2848"/>
        <v>4.6084057365687825E-2</v>
      </c>
      <c r="K3058" s="270">
        <f t="shared" ref="K3058:M3058" ca="1" si="3101">RAND()</f>
        <v>0.43521926936250499</v>
      </c>
      <c r="L3058" s="270">
        <f t="shared" ca="1" si="3101"/>
        <v>0.85905365177708781</v>
      </c>
      <c r="M3058" s="270">
        <f t="shared" ca="1" si="3101"/>
        <v>0.5010163009794929</v>
      </c>
      <c r="N3058" s="291">
        <f t="shared" ca="1" si="2850"/>
        <v>2402628.8872139449</v>
      </c>
      <c r="O3058" s="292">
        <f ca="1">(N3058-Assumptions!$C$22)/Assumptions!$C$25</f>
        <v>178.31118561298098</v>
      </c>
      <c r="P3058" s="11"/>
      <c r="Q3058" s="11"/>
      <c r="R3058" s="11"/>
      <c r="S3058" s="11"/>
      <c r="T3058" s="11"/>
    </row>
    <row r="3059" spans="1:20" ht="15.75" customHeight="1" x14ac:dyDescent="0.2">
      <c r="A3059" s="317"/>
      <c r="B3059" s="264"/>
      <c r="C3059" s="264"/>
      <c r="D3059" s="264"/>
      <c r="E3059" s="264"/>
      <c r="F3059" s="264"/>
      <c r="G3059" s="264"/>
      <c r="H3059" s="264"/>
      <c r="I3059" s="286">
        <f t="shared" ca="1" si="2847"/>
        <v>7.1643684037728125E-2</v>
      </c>
      <c r="J3059" s="286">
        <f t="shared" ca="1" si="2848"/>
        <v>0.02</v>
      </c>
      <c r="K3059" s="264">
        <f t="shared" ref="K3059:M3059" ca="1" si="3102">RAND()</f>
        <v>0.83379545561027291</v>
      </c>
      <c r="L3059" s="264">
        <f t="shared" ca="1" si="3102"/>
        <v>0.70768386894952395</v>
      </c>
      <c r="M3059" s="264">
        <f t="shared" ca="1" si="3102"/>
        <v>0.35458708305309106</v>
      </c>
      <c r="N3059" s="287">
        <f t="shared" ca="1" si="2850"/>
        <v>4179051.1904558111</v>
      </c>
      <c r="O3059" s="288">
        <f ca="1">(N3059-Assumptions!$C$22)/Assumptions!$C$25</f>
        <v>310.88001421312021</v>
      </c>
      <c r="P3059" s="11"/>
      <c r="Q3059" s="11"/>
      <c r="R3059" s="11"/>
      <c r="S3059" s="11"/>
      <c r="T3059" s="11"/>
    </row>
    <row r="3060" spans="1:20" ht="15.75" customHeight="1" x14ac:dyDescent="0.2">
      <c r="A3060" s="289"/>
      <c r="B3060" s="270"/>
      <c r="C3060" s="270"/>
      <c r="D3060" s="270"/>
      <c r="E3060" s="270"/>
      <c r="F3060" s="270"/>
      <c r="G3060" s="270"/>
      <c r="H3060" s="270"/>
      <c r="I3060" s="290">
        <f t="shared" ca="1" si="2847"/>
        <v>7.3406267418235693E-2</v>
      </c>
      <c r="J3060" s="290">
        <f t="shared" ca="1" si="2848"/>
        <v>5.1783997588670645E-2</v>
      </c>
      <c r="K3060" s="270">
        <f t="shared" ref="K3060:M3060" ca="1" si="3103">RAND()</f>
        <v>0.71834560691888016</v>
      </c>
      <c r="L3060" s="270">
        <f t="shared" ca="1" si="3103"/>
        <v>0.41212154225558117</v>
      </c>
      <c r="M3060" s="270">
        <f t="shared" ca="1" si="3103"/>
        <v>0.93076977834562991</v>
      </c>
      <c r="N3060" s="291">
        <f t="shared" ca="1" si="2850"/>
        <v>4614312.7588442098</v>
      </c>
      <c r="O3060" s="292">
        <f ca="1">(N3060-Assumptions!$C$22)/Assumptions!$C$25</f>
        <v>343.36222080926939</v>
      </c>
      <c r="P3060" s="11"/>
      <c r="Q3060" s="11"/>
      <c r="R3060" s="11"/>
      <c r="S3060" s="11"/>
      <c r="T3060" s="11"/>
    </row>
    <row r="3061" spans="1:20" ht="15.75" customHeight="1" x14ac:dyDescent="0.2">
      <c r="A3061" s="317"/>
      <c r="B3061" s="264"/>
      <c r="C3061" s="264"/>
      <c r="D3061" s="264"/>
      <c r="E3061" s="264"/>
      <c r="F3061" s="264"/>
      <c r="G3061" s="264"/>
      <c r="H3061" s="264"/>
      <c r="I3061" s="286">
        <f t="shared" ca="1" si="2847"/>
        <v>8.1927852164160181E-2</v>
      </c>
      <c r="J3061" s="286">
        <f t="shared" ca="1" si="2848"/>
        <v>3.8950003817202275E-2</v>
      </c>
      <c r="K3061" s="264">
        <f t="shared" ref="K3061:M3061" ca="1" si="3104">RAND()</f>
        <v>7.5291397137535743E-2</v>
      </c>
      <c r="L3061" s="264">
        <f t="shared" ca="1" si="3104"/>
        <v>0.93193498056983293</v>
      </c>
      <c r="M3061" s="264">
        <f t="shared" ca="1" si="3104"/>
        <v>0.33065371970559398</v>
      </c>
      <c r="N3061" s="287">
        <f t="shared" ca="1" si="2850"/>
        <v>1592730.8233071659</v>
      </c>
      <c r="O3061" s="288">
        <f ca="1">(N3061-Assumptions!$C$22)/Assumptions!$C$25</f>
        <v>117.871031590087</v>
      </c>
      <c r="P3061" s="11"/>
      <c r="Q3061" s="11"/>
      <c r="R3061" s="11"/>
      <c r="S3061" s="11"/>
      <c r="T3061" s="11"/>
    </row>
    <row r="3062" spans="1:20" ht="15.75" customHeight="1" x14ac:dyDescent="0.2">
      <c r="A3062" s="289"/>
      <c r="B3062" s="270"/>
      <c r="C3062" s="270"/>
      <c r="D3062" s="270"/>
      <c r="E3062" s="270"/>
      <c r="F3062" s="270"/>
      <c r="G3062" s="270"/>
      <c r="H3062" s="270"/>
      <c r="I3062" s="290">
        <f t="shared" ref="I3062:I3316" ca="1" si="3105">MAX($D$6,MIN($E$6,_xlfn.NORM.INV(RAND(),$B$6,$C$6)))</f>
        <v>8.8691458413305849E-2</v>
      </c>
      <c r="J3062" s="290">
        <f t="shared" ref="J3062:J3316" ca="1" si="3106">MAX($D$7,MIN($E$7,_xlfn.NORM.INV(RAND(),$B$7,$C$7)))</f>
        <v>4.8979044592639451E-2</v>
      </c>
      <c r="K3062" s="270">
        <f t="shared" ref="K3062:M3062" ca="1" si="3107">RAND()</f>
        <v>0.26365353199155084</v>
      </c>
      <c r="L3062" s="270">
        <f t="shared" ca="1" si="3107"/>
        <v>0.86351658218231508</v>
      </c>
      <c r="M3062" s="270">
        <f t="shared" ca="1" si="3107"/>
        <v>0.88775088427147075</v>
      </c>
      <c r="N3062" s="291">
        <f t="shared" ref="N3062:N3316" ca="1" si="3108">(IF(K3062&lt;$E$10,$B$10,IF(K3062&lt;$E$10+$F$10,$C$10,$D$10))+IF(L3062&lt;$E$11,$B$11,IF(L3062&lt;$E$11+$F$11,$C$11,$D$11))+IF(M3062&lt;$E$12,$B$12,IF(M3062&lt;$E$12+$F$12,$C$12,$D$12)))*MIN(2.5,MAX(0.5,(0.09-0.04)/MAX(0.025,(I3062-J3062))))</f>
        <v>3586904.0588608091</v>
      </c>
      <c r="O3062" s="292">
        <f ca="1">(N3062-Assumptions!$C$22)/Assumptions!$C$25</f>
        <v>266.68992976573202</v>
      </c>
      <c r="P3062" s="11"/>
      <c r="Q3062" s="11"/>
      <c r="R3062" s="11"/>
      <c r="S3062" s="11"/>
      <c r="T3062" s="11"/>
    </row>
    <row r="3063" spans="1:20" ht="15.75" customHeight="1" x14ac:dyDescent="0.2">
      <c r="A3063" s="317"/>
      <c r="B3063" s="264"/>
      <c r="C3063" s="264"/>
      <c r="D3063" s="264"/>
      <c r="E3063" s="264"/>
      <c r="F3063" s="264"/>
      <c r="G3063" s="264"/>
      <c r="H3063" s="264"/>
      <c r="I3063" s="286">
        <f t="shared" ca="1" si="3105"/>
        <v>0.10853329689094168</v>
      </c>
      <c r="J3063" s="286">
        <f t="shared" ca="1" si="3106"/>
        <v>2.3618253242206941E-2</v>
      </c>
      <c r="K3063" s="264">
        <f t="shared" ref="K3063:M3063" ca="1" si="3109">RAND()</f>
        <v>0.55105951073148529</v>
      </c>
      <c r="L3063" s="264">
        <f t="shared" ca="1" si="3109"/>
        <v>0.79771401489548832</v>
      </c>
      <c r="M3063" s="264">
        <f t="shared" ca="1" si="3109"/>
        <v>0.1293608229136981</v>
      </c>
      <c r="N3063" s="287">
        <f t="shared" ca="1" si="3108"/>
        <v>1314498.169947322</v>
      </c>
      <c r="O3063" s="288">
        <f ca="1">(N3063-Assumptions!$C$22)/Assumptions!$C$25</f>
        <v>97.107400742337461</v>
      </c>
      <c r="P3063" s="11"/>
      <c r="Q3063" s="11"/>
      <c r="R3063" s="11"/>
      <c r="S3063" s="11"/>
      <c r="T3063" s="11"/>
    </row>
    <row r="3064" spans="1:20" ht="15.75" customHeight="1" x14ac:dyDescent="0.2">
      <c r="A3064" s="289"/>
      <c r="B3064" s="270"/>
      <c r="C3064" s="270"/>
      <c r="D3064" s="270"/>
      <c r="E3064" s="270"/>
      <c r="F3064" s="270"/>
      <c r="G3064" s="270"/>
      <c r="H3064" s="270"/>
      <c r="I3064" s="290">
        <f t="shared" ca="1" si="3105"/>
        <v>9.6834680077308569E-2</v>
      </c>
      <c r="J3064" s="290">
        <f t="shared" ca="1" si="3106"/>
        <v>2.9818930295728713E-2</v>
      </c>
      <c r="K3064" s="270">
        <f t="shared" ref="K3064:M3064" ca="1" si="3110">RAND()</f>
        <v>0.49751667097412999</v>
      </c>
      <c r="L3064" s="270">
        <f t="shared" ca="1" si="3110"/>
        <v>0.96009230068100482</v>
      </c>
      <c r="M3064" s="270">
        <f t="shared" ca="1" si="3110"/>
        <v>0.18574789593416707</v>
      </c>
      <c r="N3064" s="291">
        <f t="shared" ca="1" si="3108"/>
        <v>2107336.6485666861</v>
      </c>
      <c r="O3064" s="292">
        <f ca="1">(N3064-Assumptions!$C$22)/Assumptions!$C$25</f>
        <v>156.2744513855736</v>
      </c>
      <c r="P3064" s="11"/>
      <c r="Q3064" s="11"/>
      <c r="R3064" s="11"/>
      <c r="S3064" s="11"/>
      <c r="T3064" s="11"/>
    </row>
    <row r="3065" spans="1:20" ht="15.75" customHeight="1" x14ac:dyDescent="0.2">
      <c r="A3065" s="317"/>
      <c r="B3065" s="264"/>
      <c r="C3065" s="264"/>
      <c r="D3065" s="264"/>
      <c r="E3065" s="264"/>
      <c r="F3065" s="264"/>
      <c r="G3065" s="264"/>
      <c r="H3065" s="264"/>
      <c r="I3065" s="286">
        <f t="shared" ca="1" si="3105"/>
        <v>0.1064800435015027</v>
      </c>
      <c r="J3065" s="286">
        <f t="shared" ca="1" si="3106"/>
        <v>5.4930837208295412E-2</v>
      </c>
      <c r="K3065" s="264">
        <f t="shared" ref="K3065:M3065" ca="1" si="3111">RAND()</f>
        <v>0.23399208561698792</v>
      </c>
      <c r="L3065" s="264">
        <f t="shared" ca="1" si="3111"/>
        <v>0.12855015426749639</v>
      </c>
      <c r="M3065" s="264">
        <f t="shared" ca="1" si="3111"/>
        <v>0.40155234055211519</v>
      </c>
      <c r="N3065" s="287">
        <f t="shared" ca="1" si="3108"/>
        <v>1728327.6152181716</v>
      </c>
      <c r="O3065" s="288">
        <f ca="1">(N3065-Assumptions!$C$22)/Assumptions!$C$25</f>
        <v>127.9901951655352</v>
      </c>
      <c r="P3065" s="11"/>
      <c r="Q3065" s="11"/>
      <c r="R3065" s="11"/>
      <c r="S3065" s="11"/>
      <c r="T3065" s="11"/>
    </row>
    <row r="3066" spans="1:20" ht="15.75" customHeight="1" x14ac:dyDescent="0.2">
      <c r="A3066" s="289"/>
      <c r="B3066" s="270"/>
      <c r="C3066" s="270"/>
      <c r="D3066" s="270"/>
      <c r="E3066" s="270"/>
      <c r="F3066" s="270"/>
      <c r="G3066" s="270"/>
      <c r="H3066" s="270"/>
      <c r="I3066" s="290">
        <f t="shared" ca="1" si="3105"/>
        <v>9.4059757249544546E-2</v>
      </c>
      <c r="J3066" s="290">
        <f t="shared" ca="1" si="3106"/>
        <v>2.3687592048598455E-2</v>
      </c>
      <c r="K3066" s="270">
        <f t="shared" ref="K3066:M3066" ca="1" si="3112">RAND()</f>
        <v>0.38625756077619866</v>
      </c>
      <c r="L3066" s="270">
        <f t="shared" ca="1" si="3112"/>
        <v>0.65294160290178627</v>
      </c>
      <c r="M3066" s="270">
        <f t="shared" ca="1" si="3112"/>
        <v>0.3488746681521453</v>
      </c>
      <c r="N3066" s="291">
        <f t="shared" ca="1" si="3108"/>
        <v>1586148.0055150862</v>
      </c>
      <c r="O3066" s="292">
        <f ca="1">(N3066-Assumptions!$C$22)/Assumptions!$C$25</f>
        <v>117.37977653097659</v>
      </c>
      <c r="P3066" s="11"/>
      <c r="Q3066" s="11"/>
      <c r="R3066" s="11"/>
      <c r="S3066" s="11"/>
      <c r="T3066" s="11"/>
    </row>
    <row r="3067" spans="1:20" ht="15.75" customHeight="1" x14ac:dyDescent="0.2">
      <c r="A3067" s="317"/>
      <c r="B3067" s="264"/>
      <c r="C3067" s="264"/>
      <c r="D3067" s="264"/>
      <c r="E3067" s="264"/>
      <c r="F3067" s="264"/>
      <c r="G3067" s="264"/>
      <c r="H3067" s="264"/>
      <c r="I3067" s="286">
        <f t="shared" ca="1" si="3105"/>
        <v>8.7135124725256016E-2</v>
      </c>
      <c r="J3067" s="286">
        <f t="shared" ca="1" si="3106"/>
        <v>3.688773130407029E-2</v>
      </c>
      <c r="K3067" s="264">
        <f t="shared" ref="K3067:M3067" ca="1" si="3113">RAND()</f>
        <v>0.16068793816931282</v>
      </c>
      <c r="L3067" s="264">
        <f t="shared" ca="1" si="3113"/>
        <v>0.25353789470978527</v>
      </c>
      <c r="M3067" s="264">
        <f t="shared" ca="1" si="3113"/>
        <v>0.2815397605300991</v>
      </c>
      <c r="N3067" s="287">
        <f t="shared" ca="1" si="3108"/>
        <v>324819.13794098678</v>
      </c>
      <c r="O3067" s="288">
        <f ca="1">(N3067-Assumptions!$C$22)/Assumptions!$C$25</f>
        <v>23.250756562760209</v>
      </c>
      <c r="P3067" s="11"/>
      <c r="Q3067" s="11"/>
      <c r="R3067" s="11"/>
      <c r="S3067" s="11"/>
      <c r="T3067" s="11"/>
    </row>
    <row r="3068" spans="1:20" ht="15.75" customHeight="1" x14ac:dyDescent="0.2">
      <c r="A3068" s="289"/>
      <c r="B3068" s="270"/>
      <c r="C3068" s="270"/>
      <c r="D3068" s="270"/>
      <c r="E3068" s="270"/>
      <c r="F3068" s="270"/>
      <c r="G3068" s="270"/>
      <c r="H3068" s="270"/>
      <c r="I3068" s="290">
        <f t="shared" ca="1" si="3105"/>
        <v>9.9283436980070874E-2</v>
      </c>
      <c r="J3068" s="290">
        <f t="shared" ca="1" si="3106"/>
        <v>3.3219836745378324E-2</v>
      </c>
      <c r="K3068" s="270">
        <f t="shared" ref="K3068:M3068" ca="1" si="3114">RAND()</f>
        <v>0.92649542615067426</v>
      </c>
      <c r="L3068" s="270">
        <f t="shared" ca="1" si="3114"/>
        <v>0.76194388687229253</v>
      </c>
      <c r="M3068" s="270">
        <f t="shared" ca="1" si="3114"/>
        <v>0.69488652905466186</v>
      </c>
      <c r="N3068" s="291">
        <f t="shared" ca="1" si="3108"/>
        <v>3285341.2660066448</v>
      </c>
      <c r="O3068" s="292">
        <f ca="1">(N3068-Assumptions!$C$22)/Assumptions!$C$25</f>
        <v>244.18524373183917</v>
      </c>
      <c r="P3068" s="11"/>
      <c r="Q3068" s="11"/>
      <c r="R3068" s="11"/>
      <c r="S3068" s="11"/>
      <c r="T3068" s="11"/>
    </row>
    <row r="3069" spans="1:20" ht="15.75" customHeight="1" x14ac:dyDescent="0.2">
      <c r="A3069" s="317"/>
      <c r="B3069" s="264"/>
      <c r="C3069" s="264"/>
      <c r="D3069" s="264"/>
      <c r="E3069" s="264"/>
      <c r="F3069" s="264"/>
      <c r="G3069" s="264"/>
      <c r="H3069" s="264"/>
      <c r="I3069" s="286">
        <f t="shared" ca="1" si="3105"/>
        <v>8.6764176159023376E-2</v>
      </c>
      <c r="J3069" s="286">
        <f t="shared" ca="1" si="3106"/>
        <v>2.3116951176310522E-2</v>
      </c>
      <c r="K3069" s="264">
        <f t="shared" ref="K3069:M3069" ca="1" si="3115">RAND()</f>
        <v>0.43278589941609957</v>
      </c>
      <c r="L3069" s="264">
        <f t="shared" ca="1" si="3115"/>
        <v>0.48452033861383448</v>
      </c>
      <c r="M3069" s="264">
        <f t="shared" ca="1" si="3115"/>
        <v>0.83599439687712285</v>
      </c>
      <c r="N3069" s="287">
        <f t="shared" ca="1" si="3108"/>
        <v>1772905.9245319418</v>
      </c>
      <c r="O3069" s="288">
        <f ca="1">(N3069-Assumptions!$C$22)/Assumptions!$C$25</f>
        <v>131.31693466656282</v>
      </c>
      <c r="P3069" s="11"/>
      <c r="Q3069" s="11"/>
      <c r="R3069" s="11"/>
      <c r="S3069" s="11"/>
      <c r="T3069" s="11"/>
    </row>
    <row r="3070" spans="1:20" ht="15.75" customHeight="1" x14ac:dyDescent="0.2">
      <c r="A3070" s="289"/>
      <c r="B3070" s="270"/>
      <c r="C3070" s="270"/>
      <c r="D3070" s="270"/>
      <c r="E3070" s="270"/>
      <c r="F3070" s="270"/>
      <c r="G3070" s="270"/>
      <c r="H3070" s="270"/>
      <c r="I3070" s="290">
        <f t="shared" ca="1" si="3105"/>
        <v>7.8949411419538887E-2</v>
      </c>
      <c r="J3070" s="290">
        <f t="shared" ca="1" si="3106"/>
        <v>4.3801324919038223E-2</v>
      </c>
      <c r="K3070" s="270">
        <f t="shared" ref="K3070:M3070" ca="1" si="3116">RAND()</f>
        <v>0.75997410807890864</v>
      </c>
      <c r="L3070" s="270">
        <f t="shared" ca="1" si="3116"/>
        <v>0.60530668382290043</v>
      </c>
      <c r="M3070" s="270">
        <f t="shared" ca="1" si="3116"/>
        <v>0.61868905094510884</v>
      </c>
      <c r="N3070" s="291">
        <f t="shared" ca="1" si="3108"/>
        <v>3210432.0174090187</v>
      </c>
      <c r="O3070" s="292">
        <f ca="1">(N3070-Assumptions!$C$22)/Assumptions!$C$25</f>
        <v>238.5950012991805</v>
      </c>
      <c r="P3070" s="11"/>
      <c r="Q3070" s="11"/>
      <c r="R3070" s="11"/>
      <c r="S3070" s="11"/>
      <c r="T3070" s="11"/>
    </row>
    <row r="3071" spans="1:20" ht="15.75" customHeight="1" x14ac:dyDescent="0.2">
      <c r="A3071" s="317"/>
      <c r="B3071" s="264"/>
      <c r="C3071" s="264"/>
      <c r="D3071" s="264"/>
      <c r="E3071" s="264"/>
      <c r="F3071" s="264"/>
      <c r="G3071" s="264"/>
      <c r="H3071" s="264"/>
      <c r="I3071" s="286">
        <f t="shared" ca="1" si="3105"/>
        <v>8.7654096905223175E-2</v>
      </c>
      <c r="J3071" s="286">
        <f t="shared" ca="1" si="3106"/>
        <v>2.6978690156031989E-2</v>
      </c>
      <c r="K3071" s="264">
        <f t="shared" ref="K3071:M3071" ca="1" si="3117">RAND()</f>
        <v>0.36065060800939241</v>
      </c>
      <c r="L3071" s="264">
        <f t="shared" ca="1" si="3117"/>
        <v>0.40319709277918414</v>
      </c>
      <c r="M3071" s="264">
        <f t="shared" ca="1" si="3117"/>
        <v>0.23451760864534554</v>
      </c>
      <c r="N3071" s="287">
        <f t="shared" ca="1" si="3108"/>
        <v>1839636.1138320137</v>
      </c>
      <c r="O3071" s="288">
        <f ca="1">(N3071-Assumptions!$C$22)/Assumptions!$C$25</f>
        <v>136.2967995397025</v>
      </c>
      <c r="P3071" s="11"/>
      <c r="Q3071" s="11"/>
      <c r="R3071" s="11"/>
      <c r="S3071" s="11"/>
      <c r="T3071" s="11"/>
    </row>
    <row r="3072" spans="1:20" ht="15.75" customHeight="1" x14ac:dyDescent="0.2">
      <c r="A3072" s="289"/>
      <c r="B3072" s="270"/>
      <c r="C3072" s="270"/>
      <c r="D3072" s="270"/>
      <c r="E3072" s="270"/>
      <c r="F3072" s="270"/>
      <c r="G3072" s="270"/>
      <c r="H3072" s="270"/>
      <c r="I3072" s="290">
        <f t="shared" ca="1" si="3105"/>
        <v>8.3999790295754634E-2</v>
      </c>
      <c r="J3072" s="290">
        <f t="shared" ca="1" si="3106"/>
        <v>2.5340531653493894E-2</v>
      </c>
      <c r="K3072" s="270">
        <f t="shared" ref="K3072:M3072" ca="1" si="3118">RAND()</f>
        <v>0.88694886689428865</v>
      </c>
      <c r="L3072" s="270">
        <f t="shared" ca="1" si="3118"/>
        <v>0.37841384604663497</v>
      </c>
      <c r="M3072" s="270">
        <f t="shared" ca="1" si="3118"/>
        <v>0.41463338534894878</v>
      </c>
      <c r="N3072" s="291">
        <f t="shared" ca="1" si="3108"/>
        <v>3679241.8495024079</v>
      </c>
      <c r="O3072" s="292">
        <f ca="1">(N3072-Assumptions!$C$22)/Assumptions!$C$25</f>
        <v>273.58080966435881</v>
      </c>
      <c r="P3072" s="11"/>
      <c r="Q3072" s="11"/>
      <c r="R3072" s="11"/>
      <c r="S3072" s="11"/>
      <c r="T3072" s="11"/>
    </row>
    <row r="3073" spans="1:20" ht="15.75" customHeight="1" x14ac:dyDescent="0.2">
      <c r="A3073" s="317"/>
      <c r="B3073" s="264"/>
      <c r="C3073" s="264"/>
      <c r="D3073" s="264"/>
      <c r="E3073" s="264"/>
      <c r="F3073" s="264"/>
      <c r="G3073" s="264"/>
      <c r="H3073" s="264"/>
      <c r="I3073" s="286">
        <f t="shared" ca="1" si="3105"/>
        <v>8.0608782676326318E-2</v>
      </c>
      <c r="J3073" s="286">
        <f t="shared" ca="1" si="3106"/>
        <v>2.9155380269412813E-2</v>
      </c>
      <c r="K3073" s="264">
        <f t="shared" ref="K3073:M3073" ca="1" si="3119">RAND()</f>
        <v>0.11157696920339077</v>
      </c>
      <c r="L3073" s="264">
        <f t="shared" ca="1" si="3119"/>
        <v>0.13275154999081062</v>
      </c>
      <c r="M3073" s="264">
        <f t="shared" ca="1" si="3119"/>
        <v>0.35463749754278295</v>
      </c>
      <c r="N3073" s="287">
        <f t="shared" ca="1" si="3108"/>
        <v>317205.7483346943</v>
      </c>
      <c r="O3073" s="288">
        <f ca="1">(N3073-Assumptions!$C$22)/Assumptions!$C$25</f>
        <v>22.682593159305544</v>
      </c>
      <c r="P3073" s="11"/>
      <c r="Q3073" s="11"/>
      <c r="R3073" s="11"/>
      <c r="S3073" s="11"/>
      <c r="T3073" s="11"/>
    </row>
    <row r="3074" spans="1:20" ht="15.75" customHeight="1" x14ac:dyDescent="0.2">
      <c r="A3074" s="289"/>
      <c r="B3074" s="270"/>
      <c r="C3074" s="270"/>
      <c r="D3074" s="270"/>
      <c r="E3074" s="270"/>
      <c r="F3074" s="270"/>
      <c r="G3074" s="270"/>
      <c r="H3074" s="270"/>
      <c r="I3074" s="290">
        <f t="shared" ca="1" si="3105"/>
        <v>7.1407339328882158E-2</v>
      </c>
      <c r="J3074" s="290">
        <f t="shared" ca="1" si="3106"/>
        <v>3.4505374697236982E-2</v>
      </c>
      <c r="K3074" s="270">
        <f t="shared" ref="K3074:M3074" ca="1" si="3120">RAND()</f>
        <v>0.81313253378187833</v>
      </c>
      <c r="L3074" s="270">
        <f t="shared" ca="1" si="3120"/>
        <v>0.61301637762850936</v>
      </c>
      <c r="M3074" s="270">
        <f t="shared" ca="1" si="3120"/>
        <v>0.13060892363975607</v>
      </c>
      <c r="N3074" s="291">
        <f t="shared" ca="1" si="3108"/>
        <v>5848512.4413217362</v>
      </c>
      <c r="O3074" s="292">
        <f ca="1">(N3074-Assumptions!$C$22)/Assumptions!$C$25</f>
        <v>435.46667472550268</v>
      </c>
      <c r="P3074" s="11"/>
      <c r="Q3074" s="11"/>
      <c r="R3074" s="11"/>
      <c r="S3074" s="11"/>
      <c r="T3074" s="11"/>
    </row>
    <row r="3075" spans="1:20" ht="15.75" customHeight="1" x14ac:dyDescent="0.2">
      <c r="A3075" s="317"/>
      <c r="B3075" s="264"/>
      <c r="C3075" s="264"/>
      <c r="D3075" s="264"/>
      <c r="E3075" s="264"/>
      <c r="F3075" s="264"/>
      <c r="G3075" s="264"/>
      <c r="H3075" s="264"/>
      <c r="I3075" s="286">
        <f t="shared" ca="1" si="3105"/>
        <v>7.9794412367750325E-2</v>
      </c>
      <c r="J3075" s="286">
        <f t="shared" ca="1" si="3106"/>
        <v>3.7539318958540291E-2</v>
      </c>
      <c r="K3075" s="264">
        <f t="shared" ref="K3075:M3075" ca="1" si="3121">RAND()</f>
        <v>0.37746633987928635</v>
      </c>
      <c r="L3075" s="264">
        <f t="shared" ca="1" si="3121"/>
        <v>0.25346662947521048</v>
      </c>
      <c r="M3075" s="264">
        <f t="shared" ca="1" si="3121"/>
        <v>0.29426732693957991</v>
      </c>
      <c r="N3075" s="287">
        <f t="shared" ca="1" si="3108"/>
        <v>2108477.5725453575</v>
      </c>
      <c r="O3075" s="288">
        <f ca="1">(N3075-Assumptions!$C$22)/Assumptions!$C$25</f>
        <v>156.35959496607146</v>
      </c>
      <c r="P3075" s="11"/>
      <c r="Q3075" s="11"/>
      <c r="R3075" s="11"/>
      <c r="S3075" s="11"/>
      <c r="T3075" s="11"/>
    </row>
    <row r="3076" spans="1:20" ht="15.75" customHeight="1" x14ac:dyDescent="0.2">
      <c r="A3076" s="289"/>
      <c r="B3076" s="270"/>
      <c r="C3076" s="270"/>
      <c r="D3076" s="270"/>
      <c r="E3076" s="270"/>
      <c r="F3076" s="270"/>
      <c r="G3076" s="270"/>
      <c r="H3076" s="270"/>
      <c r="I3076" s="290">
        <f t="shared" ca="1" si="3105"/>
        <v>9.2579485680671522E-2</v>
      </c>
      <c r="J3076" s="290">
        <f t="shared" ca="1" si="3106"/>
        <v>3.8097580275023607E-2</v>
      </c>
      <c r="K3076" s="270">
        <f t="shared" ref="K3076:M3076" ca="1" si="3122">RAND()</f>
        <v>0.50878585447495639</v>
      </c>
      <c r="L3076" s="270">
        <f t="shared" ca="1" si="3122"/>
        <v>4.3436160283966796E-2</v>
      </c>
      <c r="M3076" s="270">
        <f t="shared" ca="1" si="3122"/>
        <v>1.7524613642103892E-2</v>
      </c>
      <c r="N3076" s="291">
        <f t="shared" ca="1" si="3108"/>
        <v>1635293.7019323211</v>
      </c>
      <c r="O3076" s="292">
        <f ca="1">(N3076-Assumptions!$C$22)/Assumptions!$C$25</f>
        <v>121.04736581584486</v>
      </c>
      <c r="P3076" s="11"/>
      <c r="Q3076" s="11"/>
      <c r="R3076" s="11"/>
      <c r="S3076" s="11"/>
      <c r="T3076" s="11"/>
    </row>
    <row r="3077" spans="1:20" ht="15.75" customHeight="1" x14ac:dyDescent="0.2">
      <c r="A3077" s="317"/>
      <c r="B3077" s="264"/>
      <c r="C3077" s="264"/>
      <c r="D3077" s="264"/>
      <c r="E3077" s="264"/>
      <c r="F3077" s="264"/>
      <c r="G3077" s="264"/>
      <c r="H3077" s="264"/>
      <c r="I3077" s="286">
        <f t="shared" ca="1" si="3105"/>
        <v>8.5065278630579944E-2</v>
      </c>
      <c r="J3077" s="286">
        <f t="shared" ca="1" si="3106"/>
        <v>3.8637002986999881E-2</v>
      </c>
      <c r="K3077" s="264">
        <f t="shared" ref="K3077:M3077" ca="1" si="3123">RAND()</f>
        <v>0.75382868682565429</v>
      </c>
      <c r="L3077" s="264">
        <f t="shared" ca="1" si="3123"/>
        <v>0.93096276599134675</v>
      </c>
      <c r="M3077" s="264">
        <f t="shared" ca="1" si="3123"/>
        <v>0.67668615721434922</v>
      </c>
      <c r="N3077" s="287">
        <f t="shared" ca="1" si="3108"/>
        <v>3068057.4788955166</v>
      </c>
      <c r="O3077" s="288">
        <f ca="1">(N3077-Assumptions!$C$22)/Assumptions!$C$25</f>
        <v>227.97003573847138</v>
      </c>
      <c r="P3077" s="11"/>
      <c r="Q3077" s="11"/>
      <c r="R3077" s="11"/>
      <c r="S3077" s="11"/>
      <c r="T3077" s="11"/>
    </row>
    <row r="3078" spans="1:20" ht="15.75" customHeight="1" x14ac:dyDescent="0.2">
      <c r="A3078" s="289"/>
      <c r="B3078" s="270"/>
      <c r="C3078" s="270"/>
      <c r="D3078" s="270"/>
      <c r="E3078" s="270"/>
      <c r="F3078" s="270"/>
      <c r="G3078" s="270"/>
      <c r="H3078" s="270"/>
      <c r="I3078" s="290">
        <f t="shared" ca="1" si="3105"/>
        <v>8.4789156581440747E-2</v>
      </c>
      <c r="J3078" s="290">
        <f t="shared" ca="1" si="3106"/>
        <v>4.6211063558880522E-2</v>
      </c>
      <c r="K3078" s="270">
        <f t="shared" ref="K3078:M3078" ca="1" si="3124">RAND()</f>
        <v>0.56179031981052141</v>
      </c>
      <c r="L3078" s="270">
        <f t="shared" ca="1" si="3124"/>
        <v>0.91684665759956852</v>
      </c>
      <c r="M3078" s="270">
        <f t="shared" ca="1" si="3124"/>
        <v>6.6670996519028081E-2</v>
      </c>
      <c r="N3078" s="291">
        <f t="shared" ca="1" si="3108"/>
        <v>3660749.7800192144</v>
      </c>
      <c r="O3078" s="292">
        <f ca="1">(N3078-Assumptions!$C$22)/Assumptions!$C$25</f>
        <v>272.20080447904587</v>
      </c>
      <c r="P3078" s="11"/>
      <c r="Q3078" s="11"/>
      <c r="R3078" s="11"/>
      <c r="S3078" s="11"/>
      <c r="T3078" s="11"/>
    </row>
    <row r="3079" spans="1:20" ht="15.75" customHeight="1" x14ac:dyDescent="0.2">
      <c r="A3079" s="317"/>
      <c r="B3079" s="264"/>
      <c r="C3079" s="264"/>
      <c r="D3079" s="264"/>
      <c r="E3079" s="264"/>
      <c r="F3079" s="264"/>
      <c r="G3079" s="264"/>
      <c r="H3079" s="264"/>
      <c r="I3079" s="286">
        <f t="shared" ca="1" si="3105"/>
        <v>8.767372607649801E-2</v>
      </c>
      <c r="J3079" s="286">
        <f t="shared" ca="1" si="3106"/>
        <v>3.1956796208086932E-2</v>
      </c>
      <c r="K3079" s="264">
        <f t="shared" ref="K3079:M3079" ca="1" si="3125">RAND()</f>
        <v>0.1438381123786272</v>
      </c>
      <c r="L3079" s="264">
        <f t="shared" ca="1" si="3125"/>
        <v>0.889580481530301</v>
      </c>
      <c r="M3079" s="264">
        <f t="shared" ca="1" si="3125"/>
        <v>0.19562315182546475</v>
      </c>
      <c r="N3079" s="287">
        <f t="shared" ca="1" si="3108"/>
        <v>1228569.9148048353</v>
      </c>
      <c r="O3079" s="288">
        <f ca="1">(N3079-Assumptions!$C$22)/Assumptions!$C$25</f>
        <v>90.694844388420549</v>
      </c>
      <c r="P3079" s="11"/>
      <c r="Q3079" s="11"/>
      <c r="R3079" s="11"/>
      <c r="S3079" s="11"/>
      <c r="T3079" s="11"/>
    </row>
    <row r="3080" spans="1:20" ht="15.75" customHeight="1" x14ac:dyDescent="0.2">
      <c r="A3080" s="289"/>
      <c r="B3080" s="270"/>
      <c r="C3080" s="270"/>
      <c r="D3080" s="270"/>
      <c r="E3080" s="270"/>
      <c r="F3080" s="270"/>
      <c r="G3080" s="270"/>
      <c r="H3080" s="270"/>
      <c r="I3080" s="290">
        <f t="shared" ca="1" si="3105"/>
        <v>0.12443994490137707</v>
      </c>
      <c r="J3080" s="290">
        <f t="shared" ca="1" si="3106"/>
        <v>2.183833606879786E-2</v>
      </c>
      <c r="K3080" s="270">
        <f t="shared" ref="K3080:M3080" ca="1" si="3126">RAND()</f>
        <v>0.5188258456521605</v>
      </c>
      <c r="L3080" s="270">
        <f t="shared" ca="1" si="3126"/>
        <v>0.94555287603794591</v>
      </c>
      <c r="M3080" s="270">
        <f t="shared" ca="1" si="3126"/>
        <v>0.10122462277724997</v>
      </c>
      <c r="N3080" s="291">
        <f t="shared" ca="1" si="3108"/>
        <v>1412247.4554589815</v>
      </c>
      <c r="O3080" s="292">
        <f ca="1">(N3080-Assumptions!$C$22)/Assumptions!$C$25</f>
        <v>104.40212354171503</v>
      </c>
      <c r="P3080" s="11"/>
      <c r="Q3080" s="11"/>
      <c r="R3080" s="11"/>
      <c r="S3080" s="11"/>
      <c r="T3080" s="11"/>
    </row>
    <row r="3081" spans="1:20" ht="15.75" customHeight="1" x14ac:dyDescent="0.2">
      <c r="A3081" s="317"/>
      <c r="B3081" s="264"/>
      <c r="C3081" s="264"/>
      <c r="D3081" s="264"/>
      <c r="E3081" s="264"/>
      <c r="F3081" s="264"/>
      <c r="G3081" s="264"/>
      <c r="H3081" s="264"/>
      <c r="I3081" s="286">
        <f t="shared" ca="1" si="3105"/>
        <v>0.10590312194800304</v>
      </c>
      <c r="J3081" s="286">
        <f t="shared" ca="1" si="3106"/>
        <v>4.4840959574980174E-2</v>
      </c>
      <c r="K3081" s="264">
        <f t="shared" ref="K3081:M3081" ca="1" si="3127">RAND()</f>
        <v>0.76178474610150693</v>
      </c>
      <c r="L3081" s="264">
        <f t="shared" ca="1" si="3127"/>
        <v>0.7909840454643573</v>
      </c>
      <c r="M3081" s="264">
        <f t="shared" ca="1" si="3127"/>
        <v>0.10880839997438962</v>
      </c>
      <c r="N3081" s="287">
        <f t="shared" ca="1" si="3108"/>
        <v>1827984.223607721</v>
      </c>
      <c r="O3081" s="288">
        <f ca="1">(N3081-Assumptions!$C$22)/Assumptions!$C$25</f>
        <v>135.42725549311351</v>
      </c>
      <c r="P3081" s="11"/>
      <c r="Q3081" s="11"/>
      <c r="R3081" s="11"/>
      <c r="S3081" s="11"/>
      <c r="T3081" s="11"/>
    </row>
    <row r="3082" spans="1:20" ht="15.75" customHeight="1" x14ac:dyDescent="0.2">
      <c r="A3082" s="289"/>
      <c r="B3082" s="270"/>
      <c r="C3082" s="270"/>
      <c r="D3082" s="270"/>
      <c r="E3082" s="270"/>
      <c r="F3082" s="270"/>
      <c r="G3082" s="270"/>
      <c r="H3082" s="270"/>
      <c r="I3082" s="290">
        <f t="shared" ca="1" si="3105"/>
        <v>8.591354954847677E-2</v>
      </c>
      <c r="J3082" s="290">
        <f t="shared" ca="1" si="3106"/>
        <v>3.3692845522941585E-2</v>
      </c>
      <c r="K3082" s="270">
        <f t="shared" ref="K3082:M3082" ca="1" si="3128">RAND()</f>
        <v>0.48545012550648958</v>
      </c>
      <c r="L3082" s="270">
        <f t="shared" ca="1" si="3128"/>
        <v>5.8752832858391613E-2</v>
      </c>
      <c r="M3082" s="270">
        <f t="shared" ca="1" si="3128"/>
        <v>0.82792634029987067</v>
      </c>
      <c r="N3082" s="291">
        <f t="shared" ca="1" si="3108"/>
        <v>1729463.2701538568</v>
      </c>
      <c r="O3082" s="292">
        <f ca="1">(N3082-Assumptions!$C$22)/Assumptions!$C$25</f>
        <v>128.07494553386991</v>
      </c>
      <c r="P3082" s="11"/>
      <c r="Q3082" s="11"/>
      <c r="R3082" s="11"/>
      <c r="S3082" s="11"/>
      <c r="T3082" s="11"/>
    </row>
    <row r="3083" spans="1:20" ht="15.75" customHeight="1" x14ac:dyDescent="0.2">
      <c r="A3083" s="317"/>
      <c r="B3083" s="264"/>
      <c r="C3083" s="264"/>
      <c r="D3083" s="264"/>
      <c r="E3083" s="264"/>
      <c r="F3083" s="264"/>
      <c r="G3083" s="264"/>
      <c r="H3083" s="264"/>
      <c r="I3083" s="286">
        <f t="shared" ca="1" si="3105"/>
        <v>9.0400431905301601E-2</v>
      </c>
      <c r="J3083" s="286">
        <f t="shared" ca="1" si="3106"/>
        <v>5.5E-2</v>
      </c>
      <c r="K3083" s="264">
        <f t="shared" ref="K3083:M3083" ca="1" si="3129">RAND()</f>
        <v>0.34419476962475826</v>
      </c>
      <c r="L3083" s="264">
        <f t="shared" ca="1" si="3129"/>
        <v>3.7328229688770032E-3</v>
      </c>
      <c r="M3083" s="264">
        <f t="shared" ca="1" si="3129"/>
        <v>0.14935418836683745</v>
      </c>
      <c r="N3083" s="287">
        <f t="shared" ca="1" si="3108"/>
        <v>2516746.6040374986</v>
      </c>
      <c r="O3083" s="288">
        <f ca="1">(N3083-Assumptions!$C$22)/Assumptions!$C$25</f>
        <v>186.82743313712675</v>
      </c>
      <c r="P3083" s="11"/>
      <c r="Q3083" s="11"/>
      <c r="R3083" s="11"/>
      <c r="S3083" s="11"/>
      <c r="T3083" s="11"/>
    </row>
    <row r="3084" spans="1:20" ht="15.75" customHeight="1" x14ac:dyDescent="0.2">
      <c r="A3084" s="289"/>
      <c r="B3084" s="270"/>
      <c r="C3084" s="270"/>
      <c r="D3084" s="270"/>
      <c r="E3084" s="270"/>
      <c r="F3084" s="270"/>
      <c r="G3084" s="270"/>
      <c r="H3084" s="270"/>
      <c r="I3084" s="290">
        <f t="shared" ca="1" si="3105"/>
        <v>9.3319477498128592E-2</v>
      </c>
      <c r="J3084" s="290">
        <f t="shared" ca="1" si="3106"/>
        <v>2.1077676787815941E-2</v>
      </c>
      <c r="K3084" s="270">
        <f t="shared" ref="K3084:M3084" ca="1" si="3130">RAND()</f>
        <v>7.3165743797127814E-3</v>
      </c>
      <c r="L3084" s="270">
        <f t="shared" ca="1" si="3130"/>
        <v>0.11308680850025077</v>
      </c>
      <c r="M3084" s="270">
        <f t="shared" ca="1" si="3130"/>
        <v>0.25065883731302574</v>
      </c>
      <c r="N3084" s="291">
        <f t="shared" ca="1" si="3108"/>
        <v>225926.19306790424</v>
      </c>
      <c r="O3084" s="292">
        <f ca="1">(N3084-Assumptions!$C$22)/Assumptions!$C$25</f>
        <v>15.8706860498436</v>
      </c>
      <c r="P3084" s="11"/>
      <c r="Q3084" s="11"/>
      <c r="R3084" s="11"/>
      <c r="S3084" s="11"/>
      <c r="T3084" s="11"/>
    </row>
    <row r="3085" spans="1:20" ht="15.75" customHeight="1" x14ac:dyDescent="0.2">
      <c r="A3085" s="317"/>
      <c r="B3085" s="264"/>
      <c r="C3085" s="264"/>
      <c r="D3085" s="264"/>
      <c r="E3085" s="264"/>
      <c r="F3085" s="264"/>
      <c r="G3085" s="264"/>
      <c r="H3085" s="264"/>
      <c r="I3085" s="286">
        <f t="shared" ca="1" si="3105"/>
        <v>7.8632263363851054E-2</v>
      </c>
      <c r="J3085" s="286">
        <f t="shared" ca="1" si="3106"/>
        <v>3.4802841168057555E-2</v>
      </c>
      <c r="K3085" s="264">
        <f t="shared" ref="K3085:M3085" ca="1" si="3131">RAND()</f>
        <v>0.61404643175124818</v>
      </c>
      <c r="L3085" s="264">
        <f t="shared" ca="1" si="3131"/>
        <v>0.46801856966388466</v>
      </c>
      <c r="M3085" s="264">
        <f t="shared" ca="1" si="3131"/>
        <v>0.28966713395306753</v>
      </c>
      <c r="N3085" s="287">
        <f t="shared" ca="1" si="3108"/>
        <v>2546706.3877463462</v>
      </c>
      <c r="O3085" s="288">
        <f ca="1">(N3085-Assumptions!$C$22)/Assumptions!$C$25</f>
        <v>189.06323789151838</v>
      </c>
      <c r="P3085" s="11"/>
      <c r="Q3085" s="11"/>
      <c r="R3085" s="11"/>
      <c r="S3085" s="11"/>
      <c r="T3085" s="11"/>
    </row>
    <row r="3086" spans="1:20" ht="15.75" customHeight="1" x14ac:dyDescent="0.2">
      <c r="A3086" s="289"/>
      <c r="B3086" s="270"/>
      <c r="C3086" s="270"/>
      <c r="D3086" s="270"/>
      <c r="E3086" s="270"/>
      <c r="F3086" s="270"/>
      <c r="G3086" s="270"/>
      <c r="H3086" s="270"/>
      <c r="I3086" s="290">
        <f t="shared" ca="1" si="3105"/>
        <v>6.0309651383184879E-2</v>
      </c>
      <c r="J3086" s="290">
        <f t="shared" ca="1" si="3106"/>
        <v>2.633238188553913E-2</v>
      </c>
      <c r="K3086" s="270">
        <f t="shared" ref="K3086:M3086" ca="1" si="3132">RAND()</f>
        <v>0.52934927146691169</v>
      </c>
      <c r="L3086" s="270">
        <f t="shared" ca="1" si="3132"/>
        <v>0.8479751254335014</v>
      </c>
      <c r="M3086" s="270">
        <f t="shared" ca="1" si="3132"/>
        <v>0.9640798226263767</v>
      </c>
      <c r="N3086" s="291">
        <f t="shared" ca="1" si="3108"/>
        <v>4266437.4501838312</v>
      </c>
      <c r="O3086" s="292">
        <f ca="1">(N3086-Assumptions!$C$22)/Assumptions!$C$25</f>
        <v>317.4013768793904</v>
      </c>
      <c r="P3086" s="11"/>
      <c r="Q3086" s="11"/>
      <c r="R3086" s="11"/>
      <c r="S3086" s="11"/>
      <c r="T3086" s="11"/>
    </row>
    <row r="3087" spans="1:20" ht="15.75" customHeight="1" x14ac:dyDescent="0.2">
      <c r="A3087" s="317"/>
      <c r="B3087" s="264"/>
      <c r="C3087" s="264"/>
      <c r="D3087" s="264"/>
      <c r="E3087" s="264"/>
      <c r="F3087" s="264"/>
      <c r="G3087" s="264"/>
      <c r="H3087" s="264"/>
      <c r="I3087" s="286">
        <f t="shared" ca="1" si="3105"/>
        <v>0.10495127446094253</v>
      </c>
      <c r="J3087" s="286">
        <f t="shared" ca="1" si="3106"/>
        <v>4.1900442869920541E-2</v>
      </c>
      <c r="K3087" s="264">
        <f t="shared" ref="K3087:M3087" ca="1" si="3133">RAND()</f>
        <v>0.47434536468247712</v>
      </c>
      <c r="L3087" s="264">
        <f t="shared" ca="1" si="3133"/>
        <v>0.6369251327412162</v>
      </c>
      <c r="M3087" s="264">
        <f t="shared" ca="1" si="3133"/>
        <v>0.5932510787964681</v>
      </c>
      <c r="N3087" s="287">
        <f t="shared" ca="1" si="3108"/>
        <v>1770328.2678535336</v>
      </c>
      <c r="O3087" s="288">
        <f ca="1">(N3087-Assumptions!$C$22)/Assumptions!$C$25</f>
        <v>131.12457222787563</v>
      </c>
      <c r="P3087" s="11"/>
      <c r="Q3087" s="11"/>
      <c r="R3087" s="11"/>
      <c r="S3087" s="11"/>
      <c r="T3087" s="11"/>
    </row>
    <row r="3088" spans="1:20" ht="15.75" customHeight="1" x14ac:dyDescent="0.2">
      <c r="A3088" s="289"/>
      <c r="B3088" s="270"/>
      <c r="C3088" s="270"/>
      <c r="D3088" s="270"/>
      <c r="E3088" s="270"/>
      <c r="F3088" s="270"/>
      <c r="G3088" s="270"/>
      <c r="H3088" s="270"/>
      <c r="I3088" s="290">
        <f t="shared" ca="1" si="3105"/>
        <v>8.7012768635757159E-2</v>
      </c>
      <c r="J3088" s="290">
        <f t="shared" ca="1" si="3106"/>
        <v>5.1890094840758072E-2</v>
      </c>
      <c r="K3088" s="270">
        <f t="shared" ref="K3088:M3088" ca="1" si="3134">RAND()</f>
        <v>0.48885904555412107</v>
      </c>
      <c r="L3088" s="270">
        <f t="shared" ca="1" si="3134"/>
        <v>6.5118648081422426E-2</v>
      </c>
      <c r="M3088" s="270">
        <f t="shared" ca="1" si="3134"/>
        <v>0.73517073533014132</v>
      </c>
      <c r="N3088" s="291">
        <f t="shared" ca="1" si="3108"/>
        <v>2571381.3840277162</v>
      </c>
      <c r="O3088" s="292">
        <f ca="1">(N3088-Assumptions!$C$22)/Assumptions!$C$25</f>
        <v>190.90465552445644</v>
      </c>
      <c r="P3088" s="11"/>
      <c r="Q3088" s="11"/>
      <c r="R3088" s="11"/>
      <c r="S3088" s="11"/>
      <c r="T3088" s="11"/>
    </row>
    <row r="3089" spans="1:20" ht="15.75" customHeight="1" x14ac:dyDescent="0.2">
      <c r="A3089" s="317"/>
      <c r="B3089" s="264"/>
      <c r="C3089" s="264"/>
      <c r="D3089" s="264"/>
      <c r="E3089" s="264"/>
      <c r="F3089" s="264"/>
      <c r="G3089" s="264"/>
      <c r="H3089" s="264"/>
      <c r="I3089" s="286">
        <f t="shared" ca="1" si="3105"/>
        <v>6.4586660776610322E-2</v>
      </c>
      <c r="J3089" s="286">
        <f t="shared" ca="1" si="3106"/>
        <v>3.3218055923501771E-2</v>
      </c>
      <c r="K3089" s="264">
        <f t="shared" ref="K3089:M3089" ca="1" si="3135">RAND()</f>
        <v>0.86593767658514109</v>
      </c>
      <c r="L3089" s="264">
        <f t="shared" ca="1" si="3135"/>
        <v>9.7115784788282977E-2</v>
      </c>
      <c r="M3089" s="264">
        <f t="shared" ca="1" si="3135"/>
        <v>0.90457795130323027</v>
      </c>
      <c r="N3089" s="287">
        <f t="shared" ca="1" si="3108"/>
        <v>6281184.5466433698</v>
      </c>
      <c r="O3089" s="288">
        <f ca="1">(N3089-Assumptions!$C$22)/Assumptions!$C$25</f>
        <v>467.75563780920669</v>
      </c>
      <c r="P3089" s="11"/>
      <c r="Q3089" s="11"/>
      <c r="R3089" s="11"/>
      <c r="S3089" s="11"/>
      <c r="T3089" s="11"/>
    </row>
    <row r="3090" spans="1:20" ht="15.75" customHeight="1" x14ac:dyDescent="0.2">
      <c r="A3090" s="289"/>
      <c r="B3090" s="270"/>
      <c r="C3090" s="270"/>
      <c r="D3090" s="270"/>
      <c r="E3090" s="270"/>
      <c r="F3090" s="270"/>
      <c r="G3090" s="270"/>
      <c r="H3090" s="270"/>
      <c r="I3090" s="290">
        <f t="shared" ca="1" si="3105"/>
        <v>7.8754895817768789E-2</v>
      </c>
      <c r="J3090" s="290">
        <f t="shared" ca="1" si="3106"/>
        <v>3.1742805031924073E-2</v>
      </c>
      <c r="K3090" s="270">
        <f t="shared" ref="K3090:M3090" ca="1" si="3136">RAND()</f>
        <v>0.73616738757322076</v>
      </c>
      <c r="L3090" s="270">
        <f t="shared" ca="1" si="3136"/>
        <v>0.17695222617735151</v>
      </c>
      <c r="M3090" s="270">
        <f t="shared" ca="1" si="3136"/>
        <v>0.97981134393377756</v>
      </c>
      <c r="N3090" s="291">
        <f t="shared" ca="1" si="3108"/>
        <v>1974621.0968546476</v>
      </c>
      <c r="O3090" s="292">
        <f ca="1">(N3090-Assumptions!$C$22)/Assumptions!$C$25</f>
        <v>146.37030573542145</v>
      </c>
      <c r="P3090" s="11"/>
      <c r="Q3090" s="11"/>
      <c r="R3090" s="11"/>
      <c r="S3090" s="11"/>
      <c r="T3090" s="11"/>
    </row>
    <row r="3091" spans="1:20" ht="15.75" customHeight="1" x14ac:dyDescent="0.2">
      <c r="A3091" s="317"/>
      <c r="B3091" s="264"/>
      <c r="C3091" s="264"/>
      <c r="D3091" s="264"/>
      <c r="E3091" s="264"/>
      <c r="F3091" s="264"/>
      <c r="G3091" s="264"/>
      <c r="H3091" s="264"/>
      <c r="I3091" s="286">
        <f t="shared" ca="1" si="3105"/>
        <v>8.7614687935484881E-2</v>
      </c>
      <c r="J3091" s="286">
        <f t="shared" ca="1" si="3106"/>
        <v>5.5E-2</v>
      </c>
      <c r="K3091" s="264">
        <f t="shared" ref="K3091:M3091" ca="1" si="3137">RAND()</f>
        <v>0.93011704571461939</v>
      </c>
      <c r="L3091" s="264">
        <f t="shared" ca="1" si="3137"/>
        <v>0.55621135416201306</v>
      </c>
      <c r="M3091" s="264">
        <f t="shared" ca="1" si="3137"/>
        <v>0.44672989266699736</v>
      </c>
      <c r="N3091" s="287">
        <f t="shared" ca="1" si="3108"/>
        <v>6617313.0242517805</v>
      </c>
      <c r="O3091" s="288">
        <f ca="1">(N3091-Assumptions!$C$22)/Assumptions!$C$25</f>
        <v>492.83985255610304</v>
      </c>
      <c r="P3091" s="11"/>
      <c r="Q3091" s="11"/>
      <c r="R3091" s="11"/>
      <c r="S3091" s="11"/>
      <c r="T3091" s="11"/>
    </row>
    <row r="3092" spans="1:20" ht="15.75" customHeight="1" x14ac:dyDescent="0.2">
      <c r="A3092" s="289"/>
      <c r="B3092" s="270"/>
      <c r="C3092" s="270"/>
      <c r="D3092" s="270"/>
      <c r="E3092" s="270"/>
      <c r="F3092" s="270"/>
      <c r="G3092" s="270"/>
      <c r="H3092" s="270"/>
      <c r="I3092" s="290">
        <f t="shared" ca="1" si="3105"/>
        <v>8.7473763876752125E-2</v>
      </c>
      <c r="J3092" s="290">
        <f t="shared" ca="1" si="3106"/>
        <v>3.7343173963381569E-2</v>
      </c>
      <c r="K3092" s="270">
        <f t="shared" ref="K3092:M3092" ca="1" si="3138">RAND()</f>
        <v>9.9792188174577579E-2</v>
      </c>
      <c r="L3092" s="270">
        <f t="shared" ca="1" si="3138"/>
        <v>0.49437939217597682</v>
      </c>
      <c r="M3092" s="270">
        <f t="shared" ca="1" si="3138"/>
        <v>0.22197598174582434</v>
      </c>
      <c r="N3092" s="291">
        <f t="shared" ca="1" si="3108"/>
        <v>774937.3741684237</v>
      </c>
      <c r="O3092" s="292">
        <f ca="1">(N3092-Assumptions!$C$22)/Assumptions!$C$25</f>
        <v>56.841669714061467</v>
      </c>
      <c r="P3092" s="11"/>
      <c r="Q3092" s="11"/>
      <c r="R3092" s="11"/>
      <c r="S3092" s="11"/>
      <c r="T3092" s="11"/>
    </row>
    <row r="3093" spans="1:20" ht="15.75" customHeight="1" x14ac:dyDescent="0.2">
      <c r="A3093" s="317"/>
      <c r="B3093" s="264"/>
      <c r="C3093" s="264"/>
      <c r="D3093" s="264"/>
      <c r="E3093" s="264"/>
      <c r="F3093" s="264"/>
      <c r="G3093" s="264"/>
      <c r="H3093" s="264"/>
      <c r="I3093" s="286">
        <f t="shared" ca="1" si="3105"/>
        <v>8.4181867941764618E-2</v>
      </c>
      <c r="J3093" s="286">
        <f t="shared" ca="1" si="3106"/>
        <v>3.019747919841357E-2</v>
      </c>
      <c r="K3093" s="264">
        <f t="shared" ref="K3093:M3093" ca="1" si="3139">RAND()</f>
        <v>0.52188588794202762</v>
      </c>
      <c r="L3093" s="264">
        <f t="shared" ca="1" si="3139"/>
        <v>3.3577197908999268E-2</v>
      </c>
      <c r="M3093" s="264">
        <f t="shared" ca="1" si="3139"/>
        <v>0.66166312722749832</v>
      </c>
      <c r="N3093" s="287">
        <f t="shared" ca="1" si="3108"/>
        <v>1672961.232979825</v>
      </c>
      <c r="O3093" s="288">
        <f ca="1">(N3093-Assumptions!$C$22)/Assumptions!$C$25</f>
        <v>123.85837559550933</v>
      </c>
      <c r="P3093" s="11"/>
      <c r="Q3093" s="11"/>
      <c r="R3093" s="11"/>
      <c r="S3093" s="11"/>
      <c r="T3093" s="11"/>
    </row>
    <row r="3094" spans="1:20" ht="15.75" customHeight="1" x14ac:dyDescent="0.2">
      <c r="A3094" s="289"/>
      <c r="B3094" s="270"/>
      <c r="C3094" s="270"/>
      <c r="D3094" s="270"/>
      <c r="E3094" s="270"/>
      <c r="F3094" s="270"/>
      <c r="G3094" s="270"/>
      <c r="H3094" s="270"/>
      <c r="I3094" s="290">
        <f t="shared" ca="1" si="3105"/>
        <v>9.0843933820704256E-2</v>
      </c>
      <c r="J3094" s="290">
        <f t="shared" ca="1" si="3106"/>
        <v>5.2181787360491241E-2</v>
      </c>
      <c r="K3094" s="270">
        <f t="shared" ref="K3094:M3094" ca="1" si="3140">RAND()</f>
        <v>0.36599061793697207</v>
      </c>
      <c r="L3094" s="270">
        <f t="shared" ca="1" si="3140"/>
        <v>0.82602196152845941</v>
      </c>
      <c r="M3094" s="270">
        <f t="shared" ca="1" si="3140"/>
        <v>0.58420931978968837</v>
      </c>
      <c r="N3094" s="291">
        <f t="shared" ca="1" si="3108"/>
        <v>3652791.1271359879</v>
      </c>
      <c r="O3094" s="292">
        <f ca="1">(N3094-Assumptions!$C$22)/Assumptions!$C$25</f>
        <v>271.60687515940208</v>
      </c>
      <c r="P3094" s="11"/>
      <c r="Q3094" s="11"/>
      <c r="R3094" s="11"/>
      <c r="S3094" s="11"/>
      <c r="T3094" s="11"/>
    </row>
    <row r="3095" spans="1:20" ht="15.75" customHeight="1" x14ac:dyDescent="0.2">
      <c r="A3095" s="317"/>
      <c r="B3095" s="264"/>
      <c r="C3095" s="264"/>
      <c r="D3095" s="264"/>
      <c r="E3095" s="264"/>
      <c r="F3095" s="264"/>
      <c r="G3095" s="264"/>
      <c r="H3095" s="264"/>
      <c r="I3095" s="286">
        <f t="shared" ca="1" si="3105"/>
        <v>9.2058844658846936E-2</v>
      </c>
      <c r="J3095" s="286">
        <f t="shared" ca="1" si="3106"/>
        <v>4.3929303369472608E-2</v>
      </c>
      <c r="K3095" s="264">
        <f t="shared" ref="K3095:M3095" ca="1" si="3141">RAND()</f>
        <v>0.92225233657046635</v>
      </c>
      <c r="L3095" s="264">
        <f t="shared" ca="1" si="3141"/>
        <v>0.57758442577454883</v>
      </c>
      <c r="M3095" s="264">
        <f t="shared" ca="1" si="3141"/>
        <v>0.18093675674029919</v>
      </c>
      <c r="N3095" s="287">
        <f t="shared" ca="1" si="3108"/>
        <v>4484181.5125513971</v>
      </c>
      <c r="O3095" s="288">
        <f ca="1">(N3095-Assumptions!$C$22)/Assumptions!$C$25</f>
        <v>333.65093377249229</v>
      </c>
      <c r="P3095" s="11"/>
      <c r="Q3095" s="11"/>
      <c r="R3095" s="11"/>
      <c r="S3095" s="11"/>
      <c r="T3095" s="11"/>
    </row>
    <row r="3096" spans="1:20" ht="15.75" customHeight="1" x14ac:dyDescent="0.2">
      <c r="A3096" s="289"/>
      <c r="B3096" s="270"/>
      <c r="C3096" s="270"/>
      <c r="D3096" s="270"/>
      <c r="E3096" s="270"/>
      <c r="F3096" s="270"/>
      <c r="G3096" s="270"/>
      <c r="H3096" s="270"/>
      <c r="I3096" s="290">
        <f t="shared" ca="1" si="3105"/>
        <v>9.4977782887651949E-2</v>
      </c>
      <c r="J3096" s="290">
        <f t="shared" ca="1" si="3106"/>
        <v>3.1440475597888567E-2</v>
      </c>
      <c r="K3096" s="270">
        <f t="shared" ref="K3096:M3096" ca="1" si="3142">RAND()</f>
        <v>0.48812356003965574</v>
      </c>
      <c r="L3096" s="270">
        <f t="shared" ca="1" si="3142"/>
        <v>0.35714694205293362</v>
      </c>
      <c r="M3096" s="270">
        <f t="shared" ca="1" si="3142"/>
        <v>0.38039345071988007</v>
      </c>
      <c r="N3096" s="291">
        <f t="shared" ca="1" si="3108"/>
        <v>1756773.6852336237</v>
      </c>
      <c r="O3096" s="292">
        <f ca="1">(N3096-Assumptions!$C$22)/Assumptions!$C$25</f>
        <v>130.11303621146445</v>
      </c>
      <c r="P3096" s="11"/>
      <c r="Q3096" s="11"/>
      <c r="R3096" s="11"/>
      <c r="S3096" s="11"/>
      <c r="T3096" s="11"/>
    </row>
    <row r="3097" spans="1:20" ht="15.75" customHeight="1" x14ac:dyDescent="0.2">
      <c r="A3097" s="317"/>
      <c r="B3097" s="264"/>
      <c r="C3097" s="264"/>
      <c r="D3097" s="264"/>
      <c r="E3097" s="264"/>
      <c r="F3097" s="264"/>
      <c r="G3097" s="264"/>
      <c r="H3097" s="264"/>
      <c r="I3097" s="286">
        <f t="shared" ca="1" si="3105"/>
        <v>0.10885546630415306</v>
      </c>
      <c r="J3097" s="286">
        <f t="shared" ca="1" si="3106"/>
        <v>2.3989937492358317E-2</v>
      </c>
      <c r="K3097" s="264">
        <f t="shared" ref="K3097:M3097" ca="1" si="3143">RAND()</f>
        <v>0.75025646467815932</v>
      </c>
      <c r="L3097" s="264">
        <f t="shared" ca="1" si="3143"/>
        <v>0.43053872291096462</v>
      </c>
      <c r="M3097" s="264">
        <f t="shared" ca="1" si="3143"/>
        <v>0.10894545667136724</v>
      </c>
      <c r="N3097" s="287">
        <f t="shared" ca="1" si="3108"/>
        <v>1315265.1145884993</v>
      </c>
      <c r="O3097" s="288">
        <f ca="1">(N3097-Assumptions!$C$22)/Assumptions!$C$25</f>
        <v>97.164635417052182</v>
      </c>
      <c r="P3097" s="11"/>
      <c r="Q3097" s="11"/>
      <c r="R3097" s="11"/>
      <c r="S3097" s="11"/>
      <c r="T3097" s="11"/>
    </row>
    <row r="3098" spans="1:20" ht="15.75" customHeight="1" x14ac:dyDescent="0.2">
      <c r="A3098" s="289"/>
      <c r="B3098" s="270"/>
      <c r="C3098" s="270"/>
      <c r="D3098" s="270"/>
      <c r="E3098" s="270"/>
      <c r="F3098" s="270"/>
      <c r="G3098" s="270"/>
      <c r="H3098" s="270"/>
      <c r="I3098" s="290">
        <f t="shared" ca="1" si="3105"/>
        <v>0.11339154837150764</v>
      </c>
      <c r="J3098" s="290">
        <f t="shared" ca="1" si="3106"/>
        <v>3.6786023499405789E-2</v>
      </c>
      <c r="K3098" s="270">
        <f t="shared" ref="K3098:M3098" ca="1" si="3144">RAND()</f>
        <v>0.57295795806020244</v>
      </c>
      <c r="L3098" s="270">
        <f t="shared" ca="1" si="3144"/>
        <v>0.65973194406929803</v>
      </c>
      <c r="M3098" s="270">
        <f t="shared" ca="1" si="3144"/>
        <v>0.27199558919571454</v>
      </c>
      <c r="N3098" s="291">
        <f t="shared" ca="1" si="3108"/>
        <v>1457083.8025536297</v>
      </c>
      <c r="O3098" s="292">
        <f ca="1">(N3098-Assumptions!$C$22)/Assumptions!$C$25</f>
        <v>107.74811959355446</v>
      </c>
      <c r="P3098" s="11"/>
      <c r="Q3098" s="11"/>
      <c r="R3098" s="11"/>
      <c r="S3098" s="11"/>
      <c r="T3098" s="11"/>
    </row>
    <row r="3099" spans="1:20" ht="15.75" customHeight="1" x14ac:dyDescent="0.2">
      <c r="A3099" s="317"/>
      <c r="B3099" s="264"/>
      <c r="C3099" s="264"/>
      <c r="D3099" s="264"/>
      <c r="E3099" s="264"/>
      <c r="F3099" s="264"/>
      <c r="G3099" s="264"/>
      <c r="H3099" s="264"/>
      <c r="I3099" s="286">
        <f t="shared" ca="1" si="3105"/>
        <v>9.0271790317792741E-2</v>
      </c>
      <c r="J3099" s="286">
        <f t="shared" ca="1" si="3106"/>
        <v>2.6049996629276442E-2</v>
      </c>
      <c r="K3099" s="264">
        <f t="shared" ref="K3099:M3099" ca="1" si="3145">RAND()</f>
        <v>0.10693190713935441</v>
      </c>
      <c r="L3099" s="264">
        <f t="shared" ca="1" si="3145"/>
        <v>0.43821223400599896</v>
      </c>
      <c r="M3099" s="264">
        <f t="shared" ca="1" si="3145"/>
        <v>0.26004230091977143</v>
      </c>
      <c r="N3099" s="287">
        <f t="shared" ca="1" si="3108"/>
        <v>604904.74466346134</v>
      </c>
      <c r="O3099" s="288">
        <f ca="1">(N3099-Assumptions!$C$22)/Assumptions!$C$25</f>
        <v>44.152667512198605</v>
      </c>
      <c r="P3099" s="11"/>
      <c r="Q3099" s="11"/>
      <c r="R3099" s="11"/>
      <c r="S3099" s="11"/>
      <c r="T3099" s="11"/>
    </row>
    <row r="3100" spans="1:20" ht="15.75" customHeight="1" x14ac:dyDescent="0.2">
      <c r="A3100" s="289"/>
      <c r="B3100" s="270"/>
      <c r="C3100" s="270"/>
      <c r="D3100" s="270"/>
      <c r="E3100" s="270"/>
      <c r="F3100" s="270"/>
      <c r="G3100" s="270"/>
      <c r="H3100" s="270"/>
      <c r="I3100" s="290">
        <f t="shared" ca="1" si="3105"/>
        <v>0.06</v>
      </c>
      <c r="J3100" s="290">
        <f t="shared" ca="1" si="3106"/>
        <v>4.6543798047591407E-2</v>
      </c>
      <c r="K3100" s="270">
        <f t="shared" ref="K3100:M3100" ca="1" si="3146">RAND()</f>
        <v>0.98675852157199251</v>
      </c>
      <c r="L3100" s="270">
        <f t="shared" ca="1" si="3146"/>
        <v>0.56717267369188351</v>
      </c>
      <c r="M3100" s="270">
        <f t="shared" ca="1" si="3146"/>
        <v>0.30908004395853217</v>
      </c>
      <c r="N3100" s="291">
        <f t="shared" ca="1" si="3108"/>
        <v>8632863.9702956583</v>
      </c>
      <c r="O3100" s="292">
        <f ca="1">(N3100-Assumptions!$C$22)/Assumptions!$C$25</f>
        <v>643.25410226087001</v>
      </c>
      <c r="P3100" s="11"/>
      <c r="Q3100" s="11"/>
      <c r="R3100" s="11"/>
      <c r="S3100" s="11"/>
      <c r="T3100" s="11"/>
    </row>
    <row r="3101" spans="1:20" ht="15.75" customHeight="1" x14ac:dyDescent="0.2">
      <c r="A3101" s="317"/>
      <c r="B3101" s="264"/>
      <c r="C3101" s="264"/>
      <c r="D3101" s="264"/>
      <c r="E3101" s="264"/>
      <c r="F3101" s="264"/>
      <c r="G3101" s="264"/>
      <c r="H3101" s="264"/>
      <c r="I3101" s="286">
        <f t="shared" ca="1" si="3105"/>
        <v>8.6393392701434785E-2</v>
      </c>
      <c r="J3101" s="286">
        <f t="shared" ca="1" si="3106"/>
        <v>3.0486154185885059E-2</v>
      </c>
      <c r="K3101" s="264">
        <f t="shared" ref="K3101:M3101" ca="1" si="3147">RAND()</f>
        <v>0.33518534074108353</v>
      </c>
      <c r="L3101" s="264">
        <f t="shared" ca="1" si="3147"/>
        <v>0.21068815003269981</v>
      </c>
      <c r="M3101" s="264">
        <f t="shared" ca="1" si="3147"/>
        <v>0.89737550269495703</v>
      </c>
      <c r="N3101" s="287">
        <f t="shared" ca="1" si="3108"/>
        <v>1615422.1162009172</v>
      </c>
      <c r="O3101" s="288">
        <f ca="1">(N3101-Assumptions!$C$22)/Assumptions!$C$25</f>
        <v>119.56441165678487</v>
      </c>
      <c r="P3101" s="11"/>
      <c r="Q3101" s="11"/>
      <c r="R3101" s="11"/>
      <c r="S3101" s="11"/>
      <c r="T3101" s="11"/>
    </row>
    <row r="3102" spans="1:20" ht="15.75" customHeight="1" x14ac:dyDescent="0.2">
      <c r="A3102" s="289"/>
      <c r="B3102" s="270"/>
      <c r="C3102" s="270"/>
      <c r="D3102" s="270"/>
      <c r="E3102" s="270"/>
      <c r="F3102" s="270"/>
      <c r="G3102" s="270"/>
      <c r="H3102" s="270"/>
      <c r="I3102" s="290">
        <f t="shared" ca="1" si="3105"/>
        <v>0.11657763919337931</v>
      </c>
      <c r="J3102" s="290">
        <f t="shared" ca="1" si="3106"/>
        <v>2.7700035287590564E-2</v>
      </c>
      <c r="K3102" s="270">
        <f t="shared" ref="K3102:M3102" ca="1" si="3148">RAND()</f>
        <v>0.47206241053953835</v>
      </c>
      <c r="L3102" s="270">
        <f t="shared" ca="1" si="3148"/>
        <v>0.57865075276817979</v>
      </c>
      <c r="M3102" s="270">
        <f t="shared" ca="1" si="3148"/>
        <v>1.9246856753948882E-2</v>
      </c>
      <c r="N3102" s="291">
        <f t="shared" ca="1" si="3108"/>
        <v>1255891.974715902</v>
      </c>
      <c r="O3102" s="292">
        <f ca="1">(N3102-Assumptions!$C$22)/Assumptions!$C$25</f>
        <v>92.733804083276269</v>
      </c>
      <c r="P3102" s="11"/>
      <c r="Q3102" s="11"/>
      <c r="R3102" s="11"/>
      <c r="S3102" s="11"/>
      <c r="T3102" s="11"/>
    </row>
    <row r="3103" spans="1:20" ht="15.75" customHeight="1" x14ac:dyDescent="0.2">
      <c r="A3103" s="317"/>
      <c r="B3103" s="264"/>
      <c r="C3103" s="264"/>
      <c r="D3103" s="264"/>
      <c r="E3103" s="264"/>
      <c r="F3103" s="264"/>
      <c r="G3103" s="264"/>
      <c r="H3103" s="264"/>
      <c r="I3103" s="286">
        <f t="shared" ca="1" si="3105"/>
        <v>8.5447912937527334E-2</v>
      </c>
      <c r="J3103" s="286">
        <f t="shared" ca="1" si="3106"/>
        <v>3.1939252225152884E-2</v>
      </c>
      <c r="K3103" s="264">
        <f t="shared" ref="K3103:M3103" ca="1" si="3149">RAND()</f>
        <v>0.36088955323368999</v>
      </c>
      <c r="L3103" s="264">
        <f t="shared" ca="1" si="3149"/>
        <v>0.83795032920437662</v>
      </c>
      <c r="M3103" s="264">
        <f t="shared" ca="1" si="3149"/>
        <v>0.4904112799610767</v>
      </c>
      <c r="N3103" s="287">
        <f t="shared" ca="1" si="3108"/>
        <v>2639287.6156072132</v>
      </c>
      <c r="O3103" s="288">
        <f ca="1">(N3103-Assumptions!$C$22)/Assumptions!$C$25</f>
        <v>195.97228474680696</v>
      </c>
      <c r="P3103" s="11"/>
      <c r="Q3103" s="11"/>
      <c r="R3103" s="11"/>
      <c r="S3103" s="11"/>
      <c r="T3103" s="11"/>
    </row>
    <row r="3104" spans="1:20" ht="15.75" customHeight="1" x14ac:dyDescent="0.2">
      <c r="A3104" s="289"/>
      <c r="B3104" s="270"/>
      <c r="C3104" s="270"/>
      <c r="D3104" s="270"/>
      <c r="E3104" s="270"/>
      <c r="F3104" s="270"/>
      <c r="G3104" s="270"/>
      <c r="H3104" s="270"/>
      <c r="I3104" s="290">
        <f t="shared" ca="1" si="3105"/>
        <v>0.10051328012492801</v>
      </c>
      <c r="J3104" s="290">
        <f t="shared" ca="1" si="3106"/>
        <v>5.2218273517801173E-2</v>
      </c>
      <c r="K3104" s="270">
        <f t="shared" ref="K3104:M3104" ca="1" si="3150">RAND()</f>
        <v>0.781674061831652</v>
      </c>
      <c r="L3104" s="270">
        <f t="shared" ca="1" si="3150"/>
        <v>0.36356029030087078</v>
      </c>
      <c r="M3104" s="270">
        <f t="shared" ca="1" si="3150"/>
        <v>0.97315490856481457</v>
      </c>
      <c r="N3104" s="291">
        <f t="shared" ca="1" si="3108"/>
        <v>2388607.5823433483</v>
      </c>
      <c r="O3104" s="292">
        <f ca="1">(N3104-Assumptions!$C$22)/Assumptions!$C$25</f>
        <v>177.2648195778618</v>
      </c>
      <c r="P3104" s="11"/>
      <c r="Q3104" s="11"/>
      <c r="R3104" s="11"/>
      <c r="S3104" s="11"/>
      <c r="T3104" s="11"/>
    </row>
    <row r="3105" spans="1:20" ht="15.75" customHeight="1" x14ac:dyDescent="0.2">
      <c r="A3105" s="317"/>
      <c r="B3105" s="264"/>
      <c r="C3105" s="264"/>
      <c r="D3105" s="264"/>
      <c r="E3105" s="264"/>
      <c r="F3105" s="264"/>
      <c r="G3105" s="264"/>
      <c r="H3105" s="264"/>
      <c r="I3105" s="286">
        <f t="shared" ca="1" si="3105"/>
        <v>7.1107274868650511E-2</v>
      </c>
      <c r="J3105" s="286">
        <f t="shared" ca="1" si="3106"/>
        <v>4.2767102221492818E-2</v>
      </c>
      <c r="K3105" s="264">
        <f t="shared" ref="K3105:M3105" ca="1" si="3151">RAND()</f>
        <v>0.36766652468314953</v>
      </c>
      <c r="L3105" s="264">
        <f t="shared" ca="1" si="3151"/>
        <v>0.17717484087447311</v>
      </c>
      <c r="M3105" s="264">
        <f t="shared" ca="1" si="3151"/>
        <v>0.76166153755101174</v>
      </c>
      <c r="N3105" s="287">
        <f t="shared" ca="1" si="3108"/>
        <v>3186776.2655566093</v>
      </c>
      <c r="O3105" s="288">
        <f ca="1">(N3105-Assumptions!$C$22)/Assumptions!$C$25</f>
        <v>236.82964668332906</v>
      </c>
      <c r="P3105" s="11"/>
      <c r="Q3105" s="11"/>
      <c r="R3105" s="11"/>
      <c r="S3105" s="11"/>
      <c r="T3105" s="11"/>
    </row>
    <row r="3106" spans="1:20" ht="15.75" customHeight="1" x14ac:dyDescent="0.2">
      <c r="A3106" s="289"/>
      <c r="B3106" s="270"/>
      <c r="C3106" s="270"/>
      <c r="D3106" s="270"/>
      <c r="E3106" s="270"/>
      <c r="F3106" s="270"/>
      <c r="G3106" s="270"/>
      <c r="H3106" s="270"/>
      <c r="I3106" s="290">
        <f t="shared" ca="1" si="3105"/>
        <v>6.0922862679972892E-2</v>
      </c>
      <c r="J3106" s="290">
        <f t="shared" ca="1" si="3106"/>
        <v>3.9639878320319288E-2</v>
      </c>
      <c r="K3106" s="270">
        <f t="shared" ref="K3106:M3106" ca="1" si="3152">RAND()</f>
        <v>0.24982226718666301</v>
      </c>
      <c r="L3106" s="270">
        <f t="shared" ca="1" si="3152"/>
        <v>0.41193746056411218</v>
      </c>
      <c r="M3106" s="270">
        <f t="shared" ca="1" si="3152"/>
        <v>0.60251360654285346</v>
      </c>
      <c r="N3106" s="291">
        <f t="shared" ca="1" si="3108"/>
        <v>4513621.6900747614</v>
      </c>
      <c r="O3106" s="292">
        <f ca="1">(N3106-Assumptions!$C$22)/Assumptions!$C$25</f>
        <v>335.84796194587773</v>
      </c>
      <c r="P3106" s="11"/>
      <c r="Q3106" s="11"/>
      <c r="R3106" s="11"/>
      <c r="S3106" s="11"/>
      <c r="T3106" s="11"/>
    </row>
    <row r="3107" spans="1:20" ht="15.75" customHeight="1" x14ac:dyDescent="0.2">
      <c r="A3107" s="317"/>
      <c r="B3107" s="264"/>
      <c r="C3107" s="264"/>
      <c r="D3107" s="264"/>
      <c r="E3107" s="264"/>
      <c r="F3107" s="264"/>
      <c r="G3107" s="264"/>
      <c r="H3107" s="264"/>
      <c r="I3107" s="286">
        <f t="shared" ca="1" si="3105"/>
        <v>9.823500410663287E-2</v>
      </c>
      <c r="J3107" s="286">
        <f t="shared" ca="1" si="3106"/>
        <v>3.532244578874813E-2</v>
      </c>
      <c r="K3107" s="264">
        <f t="shared" ref="K3107:M3107" ca="1" si="3153">RAND()</f>
        <v>0.60276714976257462</v>
      </c>
      <c r="L3107" s="264">
        <f t="shared" ca="1" si="3153"/>
        <v>9.4856485337113661E-3</v>
      </c>
      <c r="M3107" s="264">
        <f t="shared" ca="1" si="3153"/>
        <v>0.15168565108048593</v>
      </c>
      <c r="N3107" s="287">
        <f t="shared" ca="1" si="3108"/>
        <v>1416154.7258808732</v>
      </c>
      <c r="O3107" s="288">
        <f ca="1">(N3107-Assumptions!$C$22)/Assumptions!$C$25</f>
        <v>104.69371088663233</v>
      </c>
      <c r="P3107" s="11"/>
      <c r="Q3107" s="11"/>
      <c r="R3107" s="11"/>
      <c r="S3107" s="11"/>
      <c r="T3107" s="11"/>
    </row>
    <row r="3108" spans="1:20" ht="15.75" customHeight="1" x14ac:dyDescent="0.2">
      <c r="A3108" s="289"/>
      <c r="B3108" s="270"/>
      <c r="C3108" s="270"/>
      <c r="D3108" s="270"/>
      <c r="E3108" s="270"/>
      <c r="F3108" s="270"/>
      <c r="G3108" s="270"/>
      <c r="H3108" s="270"/>
      <c r="I3108" s="290">
        <f t="shared" ca="1" si="3105"/>
        <v>9.8111979229396698E-2</v>
      </c>
      <c r="J3108" s="290">
        <f t="shared" ca="1" si="3106"/>
        <v>3.9419096014494955E-2</v>
      </c>
      <c r="K3108" s="270">
        <f t="shared" ref="K3108:M3108" ca="1" si="3154">RAND()</f>
        <v>0.72914526905856247</v>
      </c>
      <c r="L3108" s="270">
        <f t="shared" ca="1" si="3154"/>
        <v>0.36776543574836895</v>
      </c>
      <c r="M3108" s="270">
        <f t="shared" ca="1" si="3154"/>
        <v>0.83153540907958134</v>
      </c>
      <c r="N3108" s="291">
        <f t="shared" ca="1" si="3108"/>
        <v>1922559.1940799318</v>
      </c>
      <c r="O3108" s="292">
        <f ca="1">(N3108-Assumptions!$C$22)/Assumptions!$C$25</f>
        <v>142.48508911044269</v>
      </c>
      <c r="P3108" s="11"/>
      <c r="Q3108" s="11"/>
      <c r="R3108" s="11"/>
      <c r="S3108" s="11"/>
      <c r="T3108" s="11"/>
    </row>
    <row r="3109" spans="1:20" ht="15.75" customHeight="1" x14ac:dyDescent="0.2">
      <c r="A3109" s="317"/>
      <c r="B3109" s="264"/>
      <c r="C3109" s="264"/>
      <c r="D3109" s="264"/>
      <c r="E3109" s="264"/>
      <c r="F3109" s="264"/>
      <c r="G3109" s="264"/>
      <c r="H3109" s="264"/>
      <c r="I3109" s="286">
        <f t="shared" ca="1" si="3105"/>
        <v>0.10000689708517406</v>
      </c>
      <c r="J3109" s="286">
        <f t="shared" ca="1" si="3106"/>
        <v>3.9695564946762484E-2</v>
      </c>
      <c r="K3109" s="264">
        <f t="shared" ref="K3109:M3109" ca="1" si="3155">RAND()</f>
        <v>0.12206661907021332</v>
      </c>
      <c r="L3109" s="264">
        <f t="shared" ca="1" si="3155"/>
        <v>0.55185329324283183</v>
      </c>
      <c r="M3109" s="264">
        <f t="shared" ca="1" si="3155"/>
        <v>0.70959872519643163</v>
      </c>
      <c r="N3109" s="287">
        <f t="shared" ca="1" si="3108"/>
        <v>664351.77381984727</v>
      </c>
      <c r="O3109" s="288">
        <f ca="1">(N3109-Assumptions!$C$22)/Assumptions!$C$25</f>
        <v>48.589012971630396</v>
      </c>
      <c r="P3109" s="11"/>
      <c r="Q3109" s="11"/>
      <c r="R3109" s="11"/>
      <c r="S3109" s="11"/>
      <c r="T3109" s="11"/>
    </row>
    <row r="3110" spans="1:20" ht="15.75" customHeight="1" x14ac:dyDescent="0.2">
      <c r="A3110" s="289"/>
      <c r="B3110" s="270"/>
      <c r="C3110" s="270"/>
      <c r="D3110" s="270"/>
      <c r="E3110" s="270"/>
      <c r="F3110" s="270"/>
      <c r="G3110" s="270"/>
      <c r="H3110" s="270"/>
      <c r="I3110" s="290">
        <f t="shared" ca="1" si="3105"/>
        <v>9.3287585796905381E-2</v>
      </c>
      <c r="J3110" s="290">
        <f t="shared" ca="1" si="3106"/>
        <v>3.5726568092479566E-2</v>
      </c>
      <c r="K3110" s="270">
        <f t="shared" ref="K3110:M3110" ca="1" si="3156">RAND()</f>
        <v>0.99462204981009605</v>
      </c>
      <c r="L3110" s="270">
        <f t="shared" ca="1" si="3156"/>
        <v>0.91569295884905133</v>
      </c>
      <c r="M3110" s="270">
        <f t="shared" ca="1" si="3156"/>
        <v>0.45525531976053324</v>
      </c>
      <c r="N3110" s="291">
        <f t="shared" ca="1" si="3108"/>
        <v>4263748.0210354282</v>
      </c>
      <c r="O3110" s="292">
        <f ca="1">(N3110-Assumptions!$C$22)/Assumptions!$C$25</f>
        <v>317.20067321159911</v>
      </c>
      <c r="P3110" s="11"/>
      <c r="Q3110" s="11"/>
      <c r="R3110" s="11"/>
      <c r="S3110" s="11"/>
      <c r="T3110" s="11"/>
    </row>
    <row r="3111" spans="1:20" ht="15.75" customHeight="1" x14ac:dyDescent="0.2">
      <c r="A3111" s="317"/>
      <c r="B3111" s="264"/>
      <c r="C3111" s="264"/>
      <c r="D3111" s="264"/>
      <c r="E3111" s="264"/>
      <c r="F3111" s="264"/>
      <c r="G3111" s="264"/>
      <c r="H3111" s="264"/>
      <c r="I3111" s="286">
        <f t="shared" ca="1" si="3105"/>
        <v>9.5696631916204755E-2</v>
      </c>
      <c r="J3111" s="286">
        <f t="shared" ca="1" si="3106"/>
        <v>3.5097457915872238E-2</v>
      </c>
      <c r="K3111" s="264">
        <f t="shared" ref="K3111:M3111" ca="1" si="3157">RAND()</f>
        <v>0.21565077494529938</v>
      </c>
      <c r="L3111" s="264">
        <f t="shared" ca="1" si="3157"/>
        <v>0.18176752589279821</v>
      </c>
      <c r="M3111" s="264">
        <f t="shared" ca="1" si="3157"/>
        <v>0.13799502211709769</v>
      </c>
      <c r="N3111" s="287">
        <f t="shared" ca="1" si="3108"/>
        <v>1470216.6860993789</v>
      </c>
      <c r="O3111" s="288">
        <f ca="1">(N3111-Assumptions!$C$22)/Assumptions!$C$25</f>
        <v>108.72818552980439</v>
      </c>
      <c r="P3111" s="11"/>
      <c r="Q3111" s="11"/>
      <c r="R3111" s="11"/>
      <c r="S3111" s="11"/>
      <c r="T3111" s="11"/>
    </row>
    <row r="3112" spans="1:20" ht="15.75" customHeight="1" x14ac:dyDescent="0.2">
      <c r="A3112" s="289"/>
      <c r="B3112" s="270"/>
      <c r="C3112" s="270"/>
      <c r="D3112" s="270"/>
      <c r="E3112" s="270"/>
      <c r="F3112" s="270"/>
      <c r="G3112" s="270"/>
      <c r="H3112" s="270"/>
      <c r="I3112" s="290">
        <f t="shared" ca="1" si="3105"/>
        <v>9.0446310462051649E-2</v>
      </c>
      <c r="J3112" s="290">
        <f t="shared" ca="1" si="3106"/>
        <v>3.2932561904715676E-2</v>
      </c>
      <c r="K3112" s="270">
        <f t="shared" ref="K3112:M3112" ca="1" si="3158">RAND()</f>
        <v>0.95119615554085224</v>
      </c>
      <c r="L3112" s="270">
        <f t="shared" ca="1" si="3158"/>
        <v>0.42450721851518991</v>
      </c>
      <c r="M3112" s="270">
        <f t="shared" ca="1" si="3158"/>
        <v>0.60588148837810818</v>
      </c>
      <c r="N3112" s="291">
        <f t="shared" ca="1" si="3108"/>
        <v>3773731.9767225934</v>
      </c>
      <c r="O3112" s="292">
        <f ca="1">(N3112-Assumptions!$C$22)/Assumptions!$C$25</f>
        <v>280.63231169571594</v>
      </c>
      <c r="P3112" s="11"/>
      <c r="Q3112" s="11"/>
      <c r="R3112" s="11"/>
      <c r="S3112" s="11"/>
      <c r="T3112" s="11"/>
    </row>
    <row r="3113" spans="1:20" ht="15.75" customHeight="1" x14ac:dyDescent="0.2">
      <c r="A3113" s="317"/>
      <c r="B3113" s="264"/>
      <c r="C3113" s="264"/>
      <c r="D3113" s="264"/>
      <c r="E3113" s="264"/>
      <c r="F3113" s="264"/>
      <c r="G3113" s="264"/>
      <c r="H3113" s="264"/>
      <c r="I3113" s="286">
        <f t="shared" ca="1" si="3105"/>
        <v>7.2805802801838723E-2</v>
      </c>
      <c r="J3113" s="286">
        <f t="shared" ca="1" si="3106"/>
        <v>3.4767929707928323E-2</v>
      </c>
      <c r="K3113" s="264">
        <f t="shared" ref="K3113:M3113" ca="1" si="3159">RAND()</f>
        <v>0.12493516707696262</v>
      </c>
      <c r="L3113" s="264">
        <f t="shared" ca="1" si="3159"/>
        <v>0.36352333549321025</v>
      </c>
      <c r="M3113" s="264">
        <f t="shared" ca="1" si="3159"/>
        <v>0.28783444818922399</v>
      </c>
      <c r="N3113" s="287">
        <f t="shared" ca="1" si="3108"/>
        <v>1021299.6824788491</v>
      </c>
      <c r="O3113" s="288">
        <f ca="1">(N3113-Assumptions!$C$22)/Assumptions!$C$25</f>
        <v>75.22691660289918</v>
      </c>
      <c r="P3113" s="11"/>
      <c r="Q3113" s="11"/>
      <c r="R3113" s="11"/>
      <c r="S3113" s="11"/>
      <c r="T3113" s="11"/>
    </row>
    <row r="3114" spans="1:20" ht="15.75" customHeight="1" x14ac:dyDescent="0.2">
      <c r="A3114" s="289"/>
      <c r="B3114" s="270"/>
      <c r="C3114" s="270"/>
      <c r="D3114" s="270"/>
      <c r="E3114" s="270"/>
      <c r="F3114" s="270"/>
      <c r="G3114" s="270"/>
      <c r="H3114" s="270"/>
      <c r="I3114" s="290">
        <f t="shared" ca="1" si="3105"/>
        <v>6.9102010321536303E-2</v>
      </c>
      <c r="J3114" s="290">
        <f t="shared" ca="1" si="3106"/>
        <v>4.7481231372773124E-2</v>
      </c>
      <c r="K3114" s="270">
        <f t="shared" ref="K3114:M3114" ca="1" si="3160">RAND()</f>
        <v>0.33199209689675402</v>
      </c>
      <c r="L3114" s="270">
        <f t="shared" ca="1" si="3160"/>
        <v>0.71398511576498358</v>
      </c>
      <c r="M3114" s="270">
        <f t="shared" ca="1" si="3160"/>
        <v>0.59215370064141382</v>
      </c>
      <c r="N3114" s="291">
        <f t="shared" ca="1" si="3108"/>
        <v>4464826.7790903514</v>
      </c>
      <c r="O3114" s="292">
        <f ca="1">(N3114-Assumptions!$C$22)/Assumptions!$C$25</f>
        <v>332.20655067838442</v>
      </c>
      <c r="P3114" s="11"/>
      <c r="Q3114" s="11"/>
      <c r="R3114" s="11"/>
      <c r="S3114" s="11"/>
      <c r="T3114" s="11"/>
    </row>
    <row r="3115" spans="1:20" ht="15.75" customHeight="1" x14ac:dyDescent="0.2">
      <c r="A3115" s="317"/>
      <c r="B3115" s="264"/>
      <c r="C3115" s="264"/>
      <c r="D3115" s="264"/>
      <c r="E3115" s="264"/>
      <c r="F3115" s="264"/>
      <c r="G3115" s="264"/>
      <c r="H3115" s="264"/>
      <c r="I3115" s="286">
        <f t="shared" ca="1" si="3105"/>
        <v>7.6913980365177201E-2</v>
      </c>
      <c r="J3115" s="286">
        <f t="shared" ca="1" si="3106"/>
        <v>2.8742119772466861E-2</v>
      </c>
      <c r="K3115" s="264">
        <f t="shared" ref="K3115:M3115" ca="1" si="3161">RAND()</f>
        <v>0.54398592334004958</v>
      </c>
      <c r="L3115" s="264">
        <f t="shared" ca="1" si="3161"/>
        <v>0.15180500833661426</v>
      </c>
      <c r="M3115" s="264">
        <f t="shared" ca="1" si="3161"/>
        <v>0.12251250085530341</v>
      </c>
      <c r="N3115" s="287">
        <f t="shared" ca="1" si="3108"/>
        <v>1849501.2582638494</v>
      </c>
      <c r="O3115" s="288">
        <f ca="1">(N3115-Assumptions!$C$22)/Assumptions!$C$25</f>
        <v>137.03300434804845</v>
      </c>
      <c r="P3115" s="11"/>
      <c r="Q3115" s="11"/>
      <c r="R3115" s="11"/>
      <c r="S3115" s="11"/>
      <c r="T3115" s="11"/>
    </row>
    <row r="3116" spans="1:20" ht="15.75" customHeight="1" x14ac:dyDescent="0.2">
      <c r="A3116" s="289"/>
      <c r="B3116" s="270"/>
      <c r="C3116" s="270"/>
      <c r="D3116" s="270"/>
      <c r="E3116" s="270"/>
      <c r="F3116" s="270"/>
      <c r="G3116" s="270"/>
      <c r="H3116" s="270"/>
      <c r="I3116" s="290">
        <f t="shared" ca="1" si="3105"/>
        <v>6.6542229404413247E-2</v>
      </c>
      <c r="J3116" s="290">
        <f t="shared" ca="1" si="3106"/>
        <v>2.8087481582481467E-2</v>
      </c>
      <c r="K3116" s="270">
        <f t="shared" ref="K3116:M3116" ca="1" si="3162">RAND()</f>
        <v>0.89860528376916382</v>
      </c>
      <c r="L3116" s="270">
        <f t="shared" ca="1" si="3162"/>
        <v>0.17034705586237808</v>
      </c>
      <c r="M3116" s="270">
        <f t="shared" ca="1" si="3162"/>
        <v>0.64699642799546153</v>
      </c>
      <c r="N3116" s="291">
        <f t="shared" ca="1" si="3108"/>
        <v>5058275.7748039225</v>
      </c>
      <c r="O3116" s="292">
        <f ca="1">(N3116-Assumptions!$C$22)/Assumptions!$C$25</f>
        <v>376.49378916447182</v>
      </c>
      <c r="P3116" s="11"/>
      <c r="Q3116" s="11"/>
      <c r="R3116" s="11"/>
      <c r="S3116" s="11"/>
      <c r="T3116" s="11"/>
    </row>
    <row r="3117" spans="1:20" ht="15.75" customHeight="1" x14ac:dyDescent="0.2">
      <c r="A3117" s="317"/>
      <c r="B3117" s="264"/>
      <c r="C3117" s="264"/>
      <c r="D3117" s="264"/>
      <c r="E3117" s="264"/>
      <c r="F3117" s="264"/>
      <c r="G3117" s="264"/>
      <c r="H3117" s="264"/>
      <c r="I3117" s="286">
        <f t="shared" ca="1" si="3105"/>
        <v>8.9985544835145037E-2</v>
      </c>
      <c r="J3117" s="286">
        <f t="shared" ca="1" si="3106"/>
        <v>4.9047434827458491E-2</v>
      </c>
      <c r="K3117" s="264">
        <f t="shared" ref="K3117:M3117" ca="1" si="3163">RAND()</f>
        <v>3.6624562132105964E-3</v>
      </c>
      <c r="L3117" s="264">
        <f t="shared" ca="1" si="3163"/>
        <v>0.85061122882082785</v>
      </c>
      <c r="M3117" s="264">
        <f t="shared" ca="1" si="3163"/>
        <v>0.5705276757347304</v>
      </c>
      <c r="N3117" s="287">
        <f t="shared" ca="1" si="3108"/>
        <v>1672088.5201776093</v>
      </c>
      <c r="O3117" s="288">
        <f ca="1">(N3117-Assumptions!$C$22)/Assumptions!$C$25</f>
        <v>123.79324777444846</v>
      </c>
      <c r="P3117" s="11"/>
      <c r="Q3117" s="11"/>
      <c r="R3117" s="11"/>
      <c r="S3117" s="11"/>
      <c r="T3117" s="11"/>
    </row>
    <row r="3118" spans="1:20" ht="15.75" customHeight="1" x14ac:dyDescent="0.2">
      <c r="A3118" s="289"/>
      <c r="B3118" s="270"/>
      <c r="C3118" s="270"/>
      <c r="D3118" s="270"/>
      <c r="E3118" s="270"/>
      <c r="F3118" s="270"/>
      <c r="G3118" s="270"/>
      <c r="H3118" s="270"/>
      <c r="I3118" s="290">
        <f t="shared" ca="1" si="3105"/>
        <v>0.10324260738709433</v>
      </c>
      <c r="J3118" s="290">
        <f t="shared" ca="1" si="3106"/>
        <v>4.3194445782057479E-2</v>
      </c>
      <c r="K3118" s="270">
        <f t="shared" ref="K3118:M3118" ca="1" si="3164">RAND()</f>
        <v>0.32007088621556501</v>
      </c>
      <c r="L3118" s="270">
        <f t="shared" ca="1" si="3164"/>
        <v>0.35837938811658299</v>
      </c>
      <c r="M3118" s="270">
        <f t="shared" ca="1" si="3164"/>
        <v>0.91018578705117514</v>
      </c>
      <c r="N3118" s="291">
        <f t="shared" ca="1" si="3108"/>
        <v>1921088.2712757192</v>
      </c>
      <c r="O3118" s="292">
        <f ca="1">(N3118-Assumptions!$C$22)/Assumptions!$C$25</f>
        <v>142.37531875191934</v>
      </c>
      <c r="P3118" s="11"/>
      <c r="Q3118" s="11"/>
      <c r="R3118" s="11"/>
      <c r="S3118" s="11"/>
      <c r="T3118" s="11"/>
    </row>
    <row r="3119" spans="1:20" ht="15.75" customHeight="1" x14ac:dyDescent="0.2">
      <c r="A3119" s="317"/>
      <c r="B3119" s="264"/>
      <c r="C3119" s="264"/>
      <c r="D3119" s="264"/>
      <c r="E3119" s="264"/>
      <c r="F3119" s="264"/>
      <c r="G3119" s="264"/>
      <c r="H3119" s="264"/>
      <c r="I3119" s="286">
        <f t="shared" ca="1" si="3105"/>
        <v>9.8378953239653691E-2</v>
      </c>
      <c r="J3119" s="286">
        <f t="shared" ca="1" si="3106"/>
        <v>2.4355656015532842E-2</v>
      </c>
      <c r="K3119" s="264">
        <f t="shared" ref="K3119:M3119" ca="1" si="3165">RAND()</f>
        <v>0.85034649403918128</v>
      </c>
      <c r="L3119" s="264">
        <f t="shared" ca="1" si="3165"/>
        <v>9.6245063143851839E-2</v>
      </c>
      <c r="M3119" s="264">
        <f t="shared" ca="1" si="3165"/>
        <v>0.61856231836557152</v>
      </c>
      <c r="N3119" s="287">
        <f t="shared" ca="1" si="3108"/>
        <v>2627750.0007185284</v>
      </c>
      <c r="O3119" s="288">
        <f ca="1">(N3119-Assumptions!$C$22)/Assumptions!$C$25</f>
        <v>195.11126871033795</v>
      </c>
      <c r="P3119" s="11"/>
      <c r="Q3119" s="11"/>
      <c r="R3119" s="11"/>
      <c r="S3119" s="11"/>
      <c r="T3119" s="11"/>
    </row>
    <row r="3120" spans="1:20" ht="15.75" customHeight="1" x14ac:dyDescent="0.2">
      <c r="A3120" s="289"/>
      <c r="B3120" s="270"/>
      <c r="C3120" s="270"/>
      <c r="D3120" s="270"/>
      <c r="E3120" s="270"/>
      <c r="F3120" s="270"/>
      <c r="G3120" s="270"/>
      <c r="H3120" s="270"/>
      <c r="I3120" s="290">
        <f t="shared" ca="1" si="3105"/>
        <v>0.11276565304083533</v>
      </c>
      <c r="J3120" s="290">
        <f t="shared" ca="1" si="3106"/>
        <v>5.3132269077069708E-2</v>
      </c>
      <c r="K3120" s="270">
        <f t="shared" ref="K3120:M3120" ca="1" si="3166">RAND()</f>
        <v>0.73855501918871813</v>
      </c>
      <c r="L3120" s="270">
        <f t="shared" ca="1" si="3166"/>
        <v>0.57002847199934126</v>
      </c>
      <c r="M3120" s="270">
        <f t="shared" ca="1" si="3166"/>
        <v>0.50588722686306309</v>
      </c>
      <c r="N3120" s="291">
        <f t="shared" ca="1" si="3108"/>
        <v>1871781.5769952221</v>
      </c>
      <c r="O3120" s="292">
        <f ca="1">(N3120-Assumptions!$C$22)/Assumptions!$C$25</f>
        <v>138.69571470113598</v>
      </c>
      <c r="P3120" s="11"/>
      <c r="Q3120" s="11"/>
      <c r="R3120" s="11"/>
      <c r="S3120" s="11"/>
      <c r="T3120" s="11"/>
    </row>
    <row r="3121" spans="1:20" ht="15.75" customHeight="1" x14ac:dyDescent="0.2">
      <c r="A3121" s="317"/>
      <c r="B3121" s="264"/>
      <c r="C3121" s="264"/>
      <c r="D3121" s="264"/>
      <c r="E3121" s="264"/>
      <c r="F3121" s="264"/>
      <c r="G3121" s="264"/>
      <c r="H3121" s="264"/>
      <c r="I3121" s="286">
        <f t="shared" ca="1" si="3105"/>
        <v>0.1010655869293276</v>
      </c>
      <c r="J3121" s="286">
        <f t="shared" ca="1" si="3106"/>
        <v>5.3171935185990483E-2</v>
      </c>
      <c r="K3121" s="264">
        <f t="shared" ref="K3121:M3121" ca="1" si="3167">RAND()</f>
        <v>0.83895677721409545</v>
      </c>
      <c r="L3121" s="264">
        <f t="shared" ca="1" si="3167"/>
        <v>0.49679200944121527</v>
      </c>
      <c r="M3121" s="264">
        <f t="shared" ca="1" si="3167"/>
        <v>0.39780000240204061</v>
      </c>
      <c r="N3121" s="287">
        <f t="shared" ca="1" si="3108"/>
        <v>4506267.3528003898</v>
      </c>
      <c r="O3121" s="288">
        <f ca="1">(N3121-Assumptions!$C$22)/Assumptions!$C$25</f>
        <v>335.29913080599925</v>
      </c>
      <c r="P3121" s="11"/>
      <c r="Q3121" s="11"/>
      <c r="R3121" s="11"/>
      <c r="S3121" s="11"/>
      <c r="T3121" s="11"/>
    </row>
    <row r="3122" spans="1:20" ht="15.75" customHeight="1" x14ac:dyDescent="0.2">
      <c r="A3122" s="289"/>
      <c r="B3122" s="270"/>
      <c r="C3122" s="270"/>
      <c r="D3122" s="270"/>
      <c r="E3122" s="270"/>
      <c r="F3122" s="270"/>
      <c r="G3122" s="270"/>
      <c r="H3122" s="270"/>
      <c r="I3122" s="290">
        <f t="shared" ca="1" si="3105"/>
        <v>8.6995172067163687E-2</v>
      </c>
      <c r="J3122" s="290">
        <f t="shared" ca="1" si="3106"/>
        <v>4.1985498862355919E-2</v>
      </c>
      <c r="K3122" s="270">
        <f t="shared" ref="K3122:M3122" ca="1" si="3168">RAND()</f>
        <v>0.37645635277970069</v>
      </c>
      <c r="L3122" s="270">
        <f t="shared" ca="1" si="3168"/>
        <v>0.94881776089127479</v>
      </c>
      <c r="M3122" s="270">
        <f t="shared" ca="1" si="3168"/>
        <v>0.22206240410278399</v>
      </c>
      <c r="N3122" s="291">
        <f t="shared" ca="1" si="3108"/>
        <v>3137653.2085288065</v>
      </c>
      <c r="O3122" s="292">
        <f ca="1">(N3122-Assumptions!$C$22)/Assumptions!$C$25</f>
        <v>233.16374690513481</v>
      </c>
      <c r="P3122" s="11"/>
      <c r="Q3122" s="11"/>
      <c r="R3122" s="11"/>
      <c r="S3122" s="11"/>
      <c r="T3122" s="11"/>
    </row>
    <row r="3123" spans="1:20" ht="15.75" customHeight="1" x14ac:dyDescent="0.2">
      <c r="A3123" s="317"/>
      <c r="B3123" s="264"/>
      <c r="C3123" s="264"/>
      <c r="D3123" s="264"/>
      <c r="E3123" s="264"/>
      <c r="F3123" s="264"/>
      <c r="G3123" s="264"/>
      <c r="H3123" s="264"/>
      <c r="I3123" s="286">
        <f t="shared" ca="1" si="3105"/>
        <v>7.4565733079340085E-2</v>
      </c>
      <c r="J3123" s="286">
        <f t="shared" ca="1" si="3106"/>
        <v>5.4474532061502351E-2</v>
      </c>
      <c r="K3123" s="264">
        <f t="shared" ref="K3123:M3123" ca="1" si="3169">RAND()</f>
        <v>0.4183816709672018</v>
      </c>
      <c r="L3123" s="264">
        <f t="shared" ca="1" si="3169"/>
        <v>0.28877047303944181</v>
      </c>
      <c r="M3123" s="264">
        <f t="shared" ca="1" si="3169"/>
        <v>0.49778763343201438</v>
      </c>
      <c r="N3123" s="287">
        <f t="shared" ca="1" si="3108"/>
        <v>3563756.6711651403</v>
      </c>
      <c r="O3123" s="288">
        <f ca="1">(N3123-Assumptions!$C$22)/Assumptions!$C$25</f>
        <v>264.96251277351791</v>
      </c>
      <c r="P3123" s="11"/>
      <c r="Q3123" s="11"/>
      <c r="R3123" s="11"/>
      <c r="S3123" s="11"/>
      <c r="T3123" s="11"/>
    </row>
    <row r="3124" spans="1:20" ht="15.75" customHeight="1" x14ac:dyDescent="0.2">
      <c r="A3124" s="289"/>
      <c r="B3124" s="270"/>
      <c r="C3124" s="270"/>
      <c r="D3124" s="270"/>
      <c r="E3124" s="270"/>
      <c r="F3124" s="270"/>
      <c r="G3124" s="270"/>
      <c r="H3124" s="270"/>
      <c r="I3124" s="290">
        <f t="shared" ca="1" si="3105"/>
        <v>0.11409259573825978</v>
      </c>
      <c r="J3124" s="290">
        <f t="shared" ca="1" si="3106"/>
        <v>5.5E-2</v>
      </c>
      <c r="K3124" s="270">
        <f t="shared" ref="K3124:M3124" ca="1" si="3170">RAND()</f>
        <v>0.33419801761073442</v>
      </c>
      <c r="L3124" s="270">
        <f t="shared" ca="1" si="3170"/>
        <v>0.21625388956817471</v>
      </c>
      <c r="M3124" s="270">
        <f t="shared" ca="1" si="3170"/>
        <v>0.74053085843975563</v>
      </c>
      <c r="N3124" s="291">
        <f t="shared" ca="1" si="3108"/>
        <v>1528343.5839198492</v>
      </c>
      <c r="O3124" s="292">
        <f ca="1">(N3124-Assumptions!$C$22)/Assumptions!$C$25</f>
        <v>113.06601372536188</v>
      </c>
      <c r="P3124" s="11"/>
      <c r="Q3124" s="11"/>
      <c r="R3124" s="11"/>
      <c r="S3124" s="11"/>
      <c r="T3124" s="11"/>
    </row>
    <row r="3125" spans="1:20" ht="15.75" customHeight="1" x14ac:dyDescent="0.2">
      <c r="A3125" s="317"/>
      <c r="B3125" s="264"/>
      <c r="C3125" s="264"/>
      <c r="D3125" s="264"/>
      <c r="E3125" s="264"/>
      <c r="F3125" s="264"/>
      <c r="G3125" s="264"/>
      <c r="H3125" s="264"/>
      <c r="I3125" s="286">
        <f t="shared" ca="1" si="3105"/>
        <v>0.105038735197797</v>
      </c>
      <c r="J3125" s="286">
        <f t="shared" ca="1" si="3106"/>
        <v>2.32009416729409E-2</v>
      </c>
      <c r="K3125" s="264">
        <f t="shared" ref="K3125:M3125" ca="1" si="3171">RAND()</f>
        <v>0.67646302647171441</v>
      </c>
      <c r="L3125" s="264">
        <f t="shared" ca="1" si="3171"/>
        <v>2.533934589924669E-2</v>
      </c>
      <c r="M3125" s="264">
        <f t="shared" ca="1" si="3171"/>
        <v>0.93357697811797735</v>
      </c>
      <c r="N3125" s="287">
        <f t="shared" ca="1" si="3108"/>
        <v>1134330.0237533893</v>
      </c>
      <c r="O3125" s="288">
        <f ca="1">(N3125-Assumptions!$C$22)/Assumptions!$C$25</f>
        <v>83.662016698014128</v>
      </c>
      <c r="P3125" s="11"/>
      <c r="Q3125" s="11"/>
      <c r="R3125" s="11"/>
      <c r="S3125" s="11"/>
      <c r="T3125" s="11"/>
    </row>
    <row r="3126" spans="1:20" ht="15.75" customHeight="1" x14ac:dyDescent="0.2">
      <c r="A3126" s="289"/>
      <c r="B3126" s="270"/>
      <c r="C3126" s="270"/>
      <c r="D3126" s="270"/>
      <c r="E3126" s="270"/>
      <c r="F3126" s="270"/>
      <c r="G3126" s="270"/>
      <c r="H3126" s="270"/>
      <c r="I3126" s="290">
        <f t="shared" ca="1" si="3105"/>
        <v>6.9382188023534103E-2</v>
      </c>
      <c r="J3126" s="290">
        <f t="shared" ca="1" si="3106"/>
        <v>4.5852306132697356E-2</v>
      </c>
      <c r="K3126" s="270">
        <f t="shared" ref="K3126:M3126" ca="1" si="3172">RAND()</f>
        <v>0.89799720959612994</v>
      </c>
      <c r="L3126" s="270">
        <f t="shared" ca="1" si="3172"/>
        <v>0.69577634056945559</v>
      </c>
      <c r="M3126" s="270">
        <f t="shared" ca="1" si="3172"/>
        <v>0.77675074901749797</v>
      </c>
      <c r="N3126" s="291">
        <f t="shared" ca="1" si="3108"/>
        <v>8681658.8812800664</v>
      </c>
      <c r="O3126" s="292">
        <f ca="1">(N3126-Assumptions!$C$22)/Assumptions!$C$25</f>
        <v>646.89551352836315</v>
      </c>
      <c r="P3126" s="11"/>
      <c r="Q3126" s="11"/>
      <c r="R3126" s="11"/>
      <c r="S3126" s="11"/>
      <c r="T3126" s="11"/>
    </row>
    <row r="3127" spans="1:20" ht="15.75" customHeight="1" x14ac:dyDescent="0.2">
      <c r="A3127" s="317"/>
      <c r="B3127" s="264"/>
      <c r="C3127" s="264"/>
      <c r="D3127" s="264"/>
      <c r="E3127" s="264"/>
      <c r="F3127" s="264"/>
      <c r="G3127" s="264"/>
      <c r="H3127" s="264"/>
      <c r="I3127" s="286">
        <f t="shared" ca="1" si="3105"/>
        <v>0.11784178847162309</v>
      </c>
      <c r="J3127" s="286">
        <f t="shared" ca="1" si="3106"/>
        <v>4.9833731948539545E-2</v>
      </c>
      <c r="K3127" s="264">
        <f t="shared" ref="K3127:M3127" ca="1" si="3173">RAND()</f>
        <v>0.76054531741599041</v>
      </c>
      <c r="L3127" s="264">
        <f t="shared" ca="1" si="3173"/>
        <v>0.38973857699314407</v>
      </c>
      <c r="M3127" s="264">
        <f t="shared" ca="1" si="3173"/>
        <v>0.18551909948408296</v>
      </c>
      <c r="N3127" s="287">
        <f t="shared" ca="1" si="3108"/>
        <v>1641285.9767485356</v>
      </c>
      <c r="O3127" s="288">
        <f ca="1">(N3127-Assumptions!$C$22)/Assumptions!$C$25</f>
        <v>121.49455050362207</v>
      </c>
      <c r="P3127" s="11"/>
      <c r="Q3127" s="11"/>
      <c r="R3127" s="11"/>
      <c r="S3127" s="11"/>
      <c r="T3127" s="11"/>
    </row>
    <row r="3128" spans="1:20" ht="15.75" customHeight="1" x14ac:dyDescent="0.2">
      <c r="A3128" s="289"/>
      <c r="B3128" s="270"/>
      <c r="C3128" s="270"/>
      <c r="D3128" s="270"/>
      <c r="E3128" s="270"/>
      <c r="F3128" s="270"/>
      <c r="G3128" s="270"/>
      <c r="H3128" s="270"/>
      <c r="I3128" s="290">
        <f t="shared" ca="1" si="3105"/>
        <v>9.0778768137927998E-2</v>
      </c>
      <c r="J3128" s="290">
        <f t="shared" ca="1" si="3106"/>
        <v>3.9864164171990867E-2</v>
      </c>
      <c r="K3128" s="270">
        <f t="shared" ref="K3128:M3128" ca="1" si="3174">RAND()</f>
        <v>0.71296848425015236</v>
      </c>
      <c r="L3128" s="270">
        <f t="shared" ca="1" si="3174"/>
        <v>0.54500388369644948</v>
      </c>
      <c r="M3128" s="270">
        <f t="shared" ca="1" si="3174"/>
        <v>0.8170391870999274</v>
      </c>
      <c r="N3128" s="291">
        <f t="shared" ca="1" si="3108"/>
        <v>2216270.6465783683</v>
      </c>
      <c r="O3128" s="292">
        <f ca="1">(N3128-Assumptions!$C$22)/Assumptions!$C$25</f>
        <v>164.40385422226629</v>
      </c>
      <c r="P3128" s="11"/>
      <c r="Q3128" s="11"/>
      <c r="R3128" s="11"/>
      <c r="S3128" s="11"/>
      <c r="T3128" s="11"/>
    </row>
    <row r="3129" spans="1:20" ht="15.75" customHeight="1" x14ac:dyDescent="0.2">
      <c r="A3129" s="317"/>
      <c r="B3129" s="264"/>
      <c r="C3129" s="264"/>
      <c r="D3129" s="264"/>
      <c r="E3129" s="264"/>
      <c r="F3129" s="264"/>
      <c r="G3129" s="264"/>
      <c r="H3129" s="264"/>
      <c r="I3129" s="286">
        <f t="shared" ca="1" si="3105"/>
        <v>0.10062083154330644</v>
      </c>
      <c r="J3129" s="286">
        <f t="shared" ca="1" si="3106"/>
        <v>3.3788095387707079E-2</v>
      </c>
      <c r="K3129" s="264">
        <f t="shared" ref="K3129:M3129" ca="1" si="3175">RAND()</f>
        <v>0.51076151826658311</v>
      </c>
      <c r="L3129" s="264">
        <f t="shared" ca="1" si="3175"/>
        <v>0.44656021693876369</v>
      </c>
      <c r="M3129" s="264">
        <f t="shared" ca="1" si="3175"/>
        <v>0.26071634185504</v>
      </c>
      <c r="N3129" s="287">
        <f t="shared" ca="1" si="3108"/>
        <v>1670149.6287296184</v>
      </c>
      <c r="O3129" s="288">
        <f ca="1">(N3129-Assumptions!$C$22)/Assumptions!$C$25</f>
        <v>123.64855438280735</v>
      </c>
      <c r="P3129" s="11"/>
      <c r="Q3129" s="11"/>
      <c r="R3129" s="11"/>
      <c r="S3129" s="11"/>
      <c r="T3129" s="11"/>
    </row>
    <row r="3130" spans="1:20" ht="15.75" customHeight="1" x14ac:dyDescent="0.2">
      <c r="A3130" s="289"/>
      <c r="B3130" s="270"/>
      <c r="C3130" s="270"/>
      <c r="D3130" s="270"/>
      <c r="E3130" s="270"/>
      <c r="F3130" s="270"/>
      <c r="G3130" s="270"/>
      <c r="H3130" s="270"/>
      <c r="I3130" s="290">
        <f t="shared" ca="1" si="3105"/>
        <v>7.8399523626475148E-2</v>
      </c>
      <c r="J3130" s="290">
        <f t="shared" ca="1" si="3106"/>
        <v>5.5E-2</v>
      </c>
      <c r="K3130" s="270">
        <f t="shared" ref="K3130:M3130" ca="1" si="3176">RAND()</f>
        <v>0.54814618643180302</v>
      </c>
      <c r="L3130" s="270">
        <f t="shared" ca="1" si="3176"/>
        <v>0.3583916052598296</v>
      </c>
      <c r="M3130" s="270">
        <f t="shared" ca="1" si="3176"/>
        <v>0.20380018798427124</v>
      </c>
      <c r="N3130" s="291">
        <f t="shared" ca="1" si="3108"/>
        <v>4464826.7790903514</v>
      </c>
      <c r="O3130" s="292">
        <f ca="1">(N3130-Assumptions!$C$22)/Assumptions!$C$25</f>
        <v>332.20655067838442</v>
      </c>
      <c r="P3130" s="11"/>
      <c r="Q3130" s="11"/>
      <c r="R3130" s="11"/>
      <c r="S3130" s="11"/>
      <c r="T3130" s="11"/>
    </row>
    <row r="3131" spans="1:20" ht="15.75" customHeight="1" x14ac:dyDescent="0.2">
      <c r="A3131" s="317"/>
      <c r="B3131" s="264"/>
      <c r="C3131" s="264"/>
      <c r="D3131" s="264"/>
      <c r="E3131" s="264"/>
      <c r="F3131" s="264"/>
      <c r="G3131" s="264"/>
      <c r="H3131" s="264"/>
      <c r="I3131" s="286">
        <f t="shared" ca="1" si="3105"/>
        <v>7.8903848261977133E-2</v>
      </c>
      <c r="J3131" s="286">
        <f t="shared" ca="1" si="3106"/>
        <v>5.0318393274815666E-2</v>
      </c>
      <c r="K3131" s="264">
        <f t="shared" ref="K3131:M3131" ca="1" si="3177">RAND()</f>
        <v>0.21523207877139339</v>
      </c>
      <c r="L3131" s="264">
        <f t="shared" ca="1" si="3177"/>
        <v>0.25511950766285574</v>
      </c>
      <c r="M3131" s="264">
        <f t="shared" ca="1" si="3177"/>
        <v>0.27438876043379334</v>
      </c>
      <c r="N3131" s="287">
        <f t="shared" ca="1" si="3108"/>
        <v>3116756.9947423646</v>
      </c>
      <c r="O3131" s="288">
        <f ca="1">(N3131-Assumptions!$C$22)/Assumptions!$C$25</f>
        <v>231.60432796584811</v>
      </c>
      <c r="P3131" s="11"/>
      <c r="Q3131" s="11"/>
      <c r="R3131" s="11"/>
      <c r="S3131" s="11"/>
      <c r="T3131" s="11"/>
    </row>
    <row r="3132" spans="1:20" ht="15.75" customHeight="1" x14ac:dyDescent="0.2">
      <c r="A3132" s="289"/>
      <c r="B3132" s="270"/>
      <c r="C3132" s="270"/>
      <c r="D3132" s="270"/>
      <c r="E3132" s="270"/>
      <c r="F3132" s="270"/>
      <c r="G3132" s="270"/>
      <c r="H3132" s="270"/>
      <c r="I3132" s="290">
        <f t="shared" ca="1" si="3105"/>
        <v>7.4536158004731984E-2</v>
      </c>
      <c r="J3132" s="290">
        <f t="shared" ca="1" si="3106"/>
        <v>4.8109277976205636E-2</v>
      </c>
      <c r="K3132" s="270">
        <f t="shared" ref="K3132:M3132" ca="1" si="3178">RAND()</f>
        <v>0.70284472490899108</v>
      </c>
      <c r="L3132" s="270">
        <f t="shared" ca="1" si="3178"/>
        <v>0.91960875807771825</v>
      </c>
      <c r="M3132" s="270">
        <f t="shared" ca="1" si="3178"/>
        <v>0.73939178847200726</v>
      </c>
      <c r="N3132" s="291">
        <f t="shared" ca="1" si="3108"/>
        <v>5390141.3321113707</v>
      </c>
      <c r="O3132" s="292">
        <f ca="1">(N3132-Assumptions!$C$22)/Assumptions!$C$25</f>
        <v>401.25987553069933</v>
      </c>
      <c r="P3132" s="11"/>
      <c r="Q3132" s="11"/>
      <c r="R3132" s="11"/>
      <c r="S3132" s="11"/>
      <c r="T3132" s="11"/>
    </row>
    <row r="3133" spans="1:20" ht="15.75" customHeight="1" x14ac:dyDescent="0.2">
      <c r="A3133" s="317"/>
      <c r="B3133" s="264"/>
      <c r="C3133" s="264"/>
      <c r="D3133" s="264"/>
      <c r="E3133" s="264"/>
      <c r="F3133" s="264"/>
      <c r="G3133" s="264"/>
      <c r="H3133" s="264"/>
      <c r="I3133" s="286">
        <f t="shared" ca="1" si="3105"/>
        <v>0.10148818831899523</v>
      </c>
      <c r="J3133" s="286">
        <f t="shared" ca="1" si="3106"/>
        <v>3.0614210165198191E-2</v>
      </c>
      <c r="K3133" s="264">
        <f t="shared" ref="K3133:M3133" ca="1" si="3179">RAND()</f>
        <v>0.16615991034115785</v>
      </c>
      <c r="L3133" s="264">
        <f t="shared" ca="1" si="3179"/>
        <v>9.0686497687657242E-2</v>
      </c>
      <c r="M3133" s="264">
        <f t="shared" ca="1" si="3179"/>
        <v>0.8675249873596631</v>
      </c>
      <c r="N3133" s="287">
        <f t="shared" ca="1" si="3108"/>
        <v>247498.28140586233</v>
      </c>
      <c r="O3133" s="288">
        <f ca="1">(N3133-Assumptions!$C$22)/Assumptions!$C$25</f>
        <v>17.480543388497189</v>
      </c>
      <c r="P3133" s="11"/>
      <c r="Q3133" s="11"/>
      <c r="R3133" s="11"/>
      <c r="S3133" s="11"/>
      <c r="T3133" s="11"/>
    </row>
    <row r="3134" spans="1:20" ht="15.75" customHeight="1" x14ac:dyDescent="0.2">
      <c r="A3134" s="289"/>
      <c r="B3134" s="270"/>
      <c r="C3134" s="270"/>
      <c r="D3134" s="270"/>
      <c r="E3134" s="270"/>
      <c r="F3134" s="270"/>
      <c r="G3134" s="270"/>
      <c r="H3134" s="270"/>
      <c r="I3134" s="290">
        <f t="shared" ca="1" si="3105"/>
        <v>8.1240882739515977E-2</v>
      </c>
      <c r="J3134" s="290">
        <f t="shared" ca="1" si="3106"/>
        <v>3.7448873579573778E-2</v>
      </c>
      <c r="K3134" s="270">
        <f t="shared" ref="K3134:M3134" ca="1" si="3180">RAND()</f>
        <v>0.70114870483938974</v>
      </c>
      <c r="L3134" s="270">
        <f t="shared" ca="1" si="3180"/>
        <v>0.85420170910582061</v>
      </c>
      <c r="M3134" s="270">
        <f t="shared" ca="1" si="3180"/>
        <v>0.9924588557171663</v>
      </c>
      <c r="N3134" s="291">
        <f t="shared" ca="1" si="3108"/>
        <v>3310236.2239261079</v>
      </c>
      <c r="O3134" s="292">
        <f ca="1">(N3134-Assumptions!$C$22)/Assumptions!$C$25</f>
        <v>246.04307641239612</v>
      </c>
      <c r="P3134" s="11"/>
      <c r="Q3134" s="11"/>
      <c r="R3134" s="11"/>
      <c r="S3134" s="11"/>
      <c r="T3134" s="11"/>
    </row>
    <row r="3135" spans="1:20" ht="15.75" customHeight="1" x14ac:dyDescent="0.2">
      <c r="A3135" s="317"/>
      <c r="B3135" s="264"/>
      <c r="C3135" s="264"/>
      <c r="D3135" s="264"/>
      <c r="E3135" s="264"/>
      <c r="F3135" s="264"/>
      <c r="G3135" s="264"/>
      <c r="H3135" s="264"/>
      <c r="I3135" s="286">
        <f t="shared" ca="1" si="3105"/>
        <v>8.3417274579200007E-2</v>
      </c>
      <c r="J3135" s="286">
        <f t="shared" ca="1" si="3106"/>
        <v>2.8882670215938076E-2</v>
      </c>
      <c r="K3135" s="264">
        <f t="shared" ref="K3135:M3135" ca="1" si="3181">RAND()</f>
        <v>2.9334802591890474E-3</v>
      </c>
      <c r="L3135" s="264">
        <f t="shared" ca="1" si="3181"/>
        <v>0.47580310934792269</v>
      </c>
      <c r="M3135" s="264">
        <f t="shared" ca="1" si="3181"/>
        <v>0.23547517211416646</v>
      </c>
      <c r="N3135" s="287">
        <f t="shared" ca="1" si="3108"/>
        <v>712356.2766534352</v>
      </c>
      <c r="O3135" s="288">
        <f ca="1">(N3135-Assumptions!$C$22)/Assumptions!$C$25</f>
        <v>52.171438556226505</v>
      </c>
      <c r="P3135" s="11"/>
      <c r="Q3135" s="11"/>
      <c r="R3135" s="11"/>
      <c r="S3135" s="11"/>
      <c r="T3135" s="11"/>
    </row>
    <row r="3136" spans="1:20" ht="15.75" customHeight="1" x14ac:dyDescent="0.2">
      <c r="A3136" s="289"/>
      <c r="B3136" s="270"/>
      <c r="C3136" s="270"/>
      <c r="D3136" s="270"/>
      <c r="E3136" s="270"/>
      <c r="F3136" s="270"/>
      <c r="G3136" s="270"/>
      <c r="H3136" s="270"/>
      <c r="I3136" s="290">
        <f t="shared" ca="1" si="3105"/>
        <v>7.7996551826889096E-2</v>
      </c>
      <c r="J3136" s="290">
        <f t="shared" ca="1" si="3106"/>
        <v>5.441038202965949E-2</v>
      </c>
      <c r="K3136" s="270">
        <f t="shared" ref="K3136:M3136" ca="1" si="3182">RAND()</f>
        <v>0.41761219160647911</v>
      </c>
      <c r="L3136" s="270">
        <f t="shared" ca="1" si="3182"/>
        <v>7.3129599576646109E-2</v>
      </c>
      <c r="M3136" s="270">
        <f t="shared" ca="1" si="3182"/>
        <v>0.91628858069226471</v>
      </c>
      <c r="N3136" s="291">
        <f t="shared" ca="1" si="3108"/>
        <v>3713242.6509189988</v>
      </c>
      <c r="O3136" s="292">
        <f ca="1">(N3136-Assumptions!$C$22)/Assumptions!$C$25</f>
        <v>276.11818290440289</v>
      </c>
      <c r="P3136" s="11"/>
      <c r="Q3136" s="11"/>
      <c r="R3136" s="11"/>
      <c r="S3136" s="11"/>
      <c r="T3136" s="11"/>
    </row>
    <row r="3137" spans="1:20" ht="15.75" customHeight="1" x14ac:dyDescent="0.2">
      <c r="A3137" s="317"/>
      <c r="B3137" s="264"/>
      <c r="C3137" s="264"/>
      <c r="D3137" s="264"/>
      <c r="E3137" s="264"/>
      <c r="F3137" s="264"/>
      <c r="G3137" s="264"/>
      <c r="H3137" s="264"/>
      <c r="I3137" s="286">
        <f t="shared" ca="1" si="3105"/>
        <v>9.2987126154218724E-2</v>
      </c>
      <c r="J3137" s="286">
        <f t="shared" ca="1" si="3106"/>
        <v>3.82218850813228E-2</v>
      </c>
      <c r="K3137" s="264">
        <f t="shared" ref="K3137:M3137" ca="1" si="3183">RAND()</f>
        <v>0.54724010056982186</v>
      </c>
      <c r="L3137" s="264">
        <f t="shared" ca="1" si="3183"/>
        <v>0.48442755101344981</v>
      </c>
      <c r="M3137" s="264">
        <f t="shared" ca="1" si="3183"/>
        <v>0.4796287359911432</v>
      </c>
      <c r="N3137" s="287">
        <f t="shared" ca="1" si="3108"/>
        <v>2038166.3129846319</v>
      </c>
      <c r="O3137" s="288">
        <f ca="1">(N3137-Assumptions!$C$22)/Assumptions!$C$25</f>
        <v>151.11248604362925</v>
      </c>
      <c r="P3137" s="11"/>
      <c r="Q3137" s="11"/>
      <c r="R3137" s="11"/>
      <c r="S3137" s="11"/>
      <c r="T3137" s="11"/>
    </row>
    <row r="3138" spans="1:20" ht="15.75" customHeight="1" x14ac:dyDescent="0.2">
      <c r="A3138" s="289"/>
      <c r="B3138" s="270"/>
      <c r="C3138" s="270"/>
      <c r="D3138" s="270"/>
      <c r="E3138" s="270"/>
      <c r="F3138" s="270"/>
      <c r="G3138" s="270"/>
      <c r="H3138" s="270"/>
      <c r="I3138" s="290">
        <f t="shared" ca="1" si="3105"/>
        <v>7.8475524983981915E-2</v>
      </c>
      <c r="J3138" s="290">
        <f t="shared" ca="1" si="3106"/>
        <v>3.460257634033622E-2</v>
      </c>
      <c r="K3138" s="270">
        <f t="shared" ref="K3138:M3138" ca="1" si="3184">RAND()</f>
        <v>0.54045440149083446</v>
      </c>
      <c r="L3138" s="270">
        <f t="shared" ca="1" si="3184"/>
        <v>0.68393865359782602</v>
      </c>
      <c r="M3138" s="270">
        <f t="shared" ca="1" si="3184"/>
        <v>6.5123040810989186E-2</v>
      </c>
      <c r="N3138" s="291">
        <f t="shared" ca="1" si="3108"/>
        <v>2544179.7947953809</v>
      </c>
      <c r="O3138" s="292">
        <f ca="1">(N3138-Assumptions!$C$22)/Assumptions!$C$25</f>
        <v>188.87468617875976</v>
      </c>
      <c r="P3138" s="11"/>
      <c r="Q3138" s="11"/>
      <c r="R3138" s="11"/>
      <c r="S3138" s="11"/>
      <c r="T3138" s="11"/>
    </row>
    <row r="3139" spans="1:20" ht="15.75" customHeight="1" x14ac:dyDescent="0.2">
      <c r="A3139" s="317"/>
      <c r="B3139" s="264"/>
      <c r="C3139" s="264"/>
      <c r="D3139" s="264"/>
      <c r="E3139" s="264"/>
      <c r="F3139" s="264"/>
      <c r="G3139" s="264"/>
      <c r="H3139" s="264"/>
      <c r="I3139" s="286">
        <f t="shared" ca="1" si="3105"/>
        <v>9.3898082159273422E-2</v>
      </c>
      <c r="J3139" s="286">
        <f t="shared" ca="1" si="3106"/>
        <v>3.9922741927021013E-2</v>
      </c>
      <c r="K3139" s="264">
        <f t="shared" ref="K3139:M3139" ca="1" si="3185">RAND()</f>
        <v>0.55049838008951057</v>
      </c>
      <c r="L3139" s="264">
        <f t="shared" ca="1" si="3185"/>
        <v>0.98425278646301084</v>
      </c>
      <c r="M3139" s="264">
        <f t="shared" ca="1" si="3185"/>
        <v>0.70853753867428604</v>
      </c>
      <c r="N3139" s="287">
        <f t="shared" ca="1" si="3108"/>
        <v>2639068.4654803169</v>
      </c>
      <c r="O3139" s="288">
        <f ca="1">(N3139-Assumptions!$C$22)/Assumptions!$C$25</f>
        <v>195.95593025972514</v>
      </c>
      <c r="P3139" s="11"/>
      <c r="Q3139" s="11"/>
      <c r="R3139" s="11"/>
      <c r="S3139" s="11"/>
      <c r="T3139" s="11"/>
    </row>
    <row r="3140" spans="1:20" ht="15.75" customHeight="1" x14ac:dyDescent="0.2">
      <c r="A3140" s="289"/>
      <c r="B3140" s="270"/>
      <c r="C3140" s="270"/>
      <c r="D3140" s="270"/>
      <c r="E3140" s="270"/>
      <c r="F3140" s="270"/>
      <c r="G3140" s="270"/>
      <c r="H3140" s="270"/>
      <c r="I3140" s="290">
        <f t="shared" ca="1" si="3105"/>
        <v>8.3848026608239354E-2</v>
      </c>
      <c r="J3140" s="290">
        <f t="shared" ca="1" si="3106"/>
        <v>4.7410927260698996E-2</v>
      </c>
      <c r="K3140" s="270">
        <f t="shared" ref="K3140:M3140" ca="1" si="3186">RAND()</f>
        <v>0.76237234935547593</v>
      </c>
      <c r="L3140" s="270">
        <f t="shared" ca="1" si="3186"/>
        <v>0.36582775833162362</v>
      </c>
      <c r="M3140" s="270">
        <f t="shared" ca="1" si="3186"/>
        <v>0.4570537751300896</v>
      </c>
      <c r="N3140" s="291">
        <f t="shared" ca="1" si="3108"/>
        <v>3063379.6728057503</v>
      </c>
      <c r="O3140" s="292">
        <f ca="1">(N3140-Assumptions!$C$22)/Assumptions!$C$25</f>
        <v>227.62094573177239</v>
      </c>
      <c r="P3140" s="11"/>
      <c r="Q3140" s="11"/>
      <c r="R3140" s="11"/>
      <c r="S3140" s="11"/>
      <c r="T3140" s="11"/>
    </row>
    <row r="3141" spans="1:20" ht="15.75" customHeight="1" x14ac:dyDescent="0.2">
      <c r="A3141" s="317"/>
      <c r="B3141" s="264"/>
      <c r="C3141" s="264"/>
      <c r="D3141" s="264"/>
      <c r="E3141" s="264"/>
      <c r="F3141" s="264"/>
      <c r="G3141" s="264"/>
      <c r="H3141" s="264"/>
      <c r="I3141" s="286">
        <f t="shared" ca="1" si="3105"/>
        <v>0.11585842600355847</v>
      </c>
      <c r="J3141" s="286">
        <f t="shared" ca="1" si="3106"/>
        <v>3.2687715577645209E-2</v>
      </c>
      <c r="K3141" s="264">
        <f t="shared" ref="K3141:M3141" ca="1" si="3187">RAND()</f>
        <v>0.58421092474092029</v>
      </c>
      <c r="L3141" s="264">
        <f t="shared" ca="1" si="3187"/>
        <v>0.34877108277348368</v>
      </c>
      <c r="M3141" s="264">
        <f t="shared" ca="1" si="3187"/>
        <v>4.78211860444967E-2</v>
      </c>
      <c r="N3141" s="287">
        <f t="shared" ca="1" si="3108"/>
        <v>1342067.0438626127</v>
      </c>
      <c r="O3141" s="288">
        <f ca="1">(N3141-Assumptions!$C$22)/Assumptions!$C$25</f>
        <v>99.164779392732285</v>
      </c>
      <c r="P3141" s="11"/>
      <c r="Q3141" s="11"/>
      <c r="R3141" s="11"/>
      <c r="S3141" s="11"/>
      <c r="T3141" s="11"/>
    </row>
    <row r="3142" spans="1:20" ht="15.75" customHeight="1" x14ac:dyDescent="0.2">
      <c r="A3142" s="289"/>
      <c r="B3142" s="270"/>
      <c r="C3142" s="270"/>
      <c r="D3142" s="270"/>
      <c r="E3142" s="270"/>
      <c r="F3142" s="270"/>
      <c r="G3142" s="270"/>
      <c r="H3142" s="270"/>
      <c r="I3142" s="290">
        <f t="shared" ca="1" si="3105"/>
        <v>8.8377566952943326E-2</v>
      </c>
      <c r="J3142" s="290">
        <f t="shared" ca="1" si="3106"/>
        <v>5.202071499274305E-2</v>
      </c>
      <c r="K3142" s="270">
        <f t="shared" ref="K3142:M3142" ca="1" si="3188">RAND()</f>
        <v>7.1267833441445605E-2</v>
      </c>
      <c r="L3142" s="270">
        <f t="shared" ca="1" si="3188"/>
        <v>0.19762481479970662</v>
      </c>
      <c r="M3142" s="270">
        <f t="shared" ca="1" si="3188"/>
        <v>0.64795544669549043</v>
      </c>
      <c r="N3142" s="291">
        <f t="shared" ca="1" si="3108"/>
        <v>482472.67966609646</v>
      </c>
      <c r="O3142" s="292">
        <f ca="1">(N3142-Assumptions!$C$22)/Assumptions!$C$25</f>
        <v>35.01594624373854</v>
      </c>
      <c r="P3142" s="11"/>
      <c r="Q3142" s="11"/>
      <c r="R3142" s="11"/>
      <c r="S3142" s="11"/>
      <c r="T3142" s="11"/>
    </row>
    <row r="3143" spans="1:20" ht="15.75" customHeight="1" x14ac:dyDescent="0.2">
      <c r="A3143" s="317"/>
      <c r="B3143" s="264"/>
      <c r="C3143" s="264"/>
      <c r="D3143" s="264"/>
      <c r="E3143" s="264"/>
      <c r="F3143" s="264"/>
      <c r="G3143" s="264"/>
      <c r="H3143" s="264"/>
      <c r="I3143" s="286">
        <f t="shared" ca="1" si="3105"/>
        <v>8.7190589343680541E-2</v>
      </c>
      <c r="J3143" s="286">
        <f t="shared" ca="1" si="3106"/>
        <v>3.1333114610604354E-2</v>
      </c>
      <c r="K3143" s="264">
        <f t="shared" ref="K3143:M3143" ca="1" si="3189">RAND()</f>
        <v>0.77594271464875253</v>
      </c>
      <c r="L3143" s="264">
        <f t="shared" ca="1" si="3189"/>
        <v>0.24694009889520019</v>
      </c>
      <c r="M3143" s="264">
        <f t="shared" ca="1" si="3189"/>
        <v>0.31008334027927476</v>
      </c>
      <c r="N3143" s="287">
        <f t="shared" ca="1" si="3108"/>
        <v>1595022.2813486995</v>
      </c>
      <c r="O3143" s="288">
        <f ca="1">(N3143-Assumptions!$C$22)/Assumptions!$C$25</f>
        <v>118.04203592154474</v>
      </c>
      <c r="P3143" s="11"/>
      <c r="Q3143" s="11"/>
      <c r="R3143" s="11"/>
      <c r="S3143" s="11"/>
      <c r="T3143" s="11"/>
    </row>
    <row r="3144" spans="1:20" ht="15.75" customHeight="1" x14ac:dyDescent="0.2">
      <c r="A3144" s="289"/>
      <c r="B3144" s="270"/>
      <c r="C3144" s="270"/>
      <c r="D3144" s="270"/>
      <c r="E3144" s="270"/>
      <c r="F3144" s="270"/>
      <c r="G3144" s="270"/>
      <c r="H3144" s="270"/>
      <c r="I3144" s="290">
        <f t="shared" ca="1" si="3105"/>
        <v>0.10074243918049551</v>
      </c>
      <c r="J3144" s="290">
        <f t="shared" ca="1" si="3106"/>
        <v>3.4407731370927112E-2</v>
      </c>
      <c r="K3144" s="270">
        <f t="shared" ref="K3144:M3144" ca="1" si="3190">RAND()</f>
        <v>9.8453312277284377E-2</v>
      </c>
      <c r="L3144" s="270">
        <f t="shared" ca="1" si="3190"/>
        <v>0.9001234052279331</v>
      </c>
      <c r="M3144" s="270">
        <f t="shared" ca="1" si="3190"/>
        <v>0.10137448352048883</v>
      </c>
      <c r="N3144" s="291">
        <f t="shared" ca="1" si="3108"/>
        <v>1031920.4838910431</v>
      </c>
      <c r="O3144" s="292">
        <f ca="1">(N3144-Assumptions!$C$22)/Assumptions!$C$25</f>
        <v>76.019513723212171</v>
      </c>
      <c r="P3144" s="11"/>
      <c r="Q3144" s="11"/>
      <c r="R3144" s="11"/>
      <c r="S3144" s="11"/>
      <c r="T3144" s="11"/>
    </row>
    <row r="3145" spans="1:20" ht="15.75" customHeight="1" x14ac:dyDescent="0.2">
      <c r="A3145" s="317"/>
      <c r="B3145" s="264"/>
      <c r="C3145" s="264"/>
      <c r="D3145" s="264"/>
      <c r="E3145" s="264"/>
      <c r="F3145" s="264"/>
      <c r="G3145" s="264"/>
      <c r="H3145" s="264"/>
      <c r="I3145" s="286">
        <f t="shared" ca="1" si="3105"/>
        <v>8.620183212779256E-2</v>
      </c>
      <c r="J3145" s="286">
        <f t="shared" ca="1" si="3106"/>
        <v>2.9052120752279337E-2</v>
      </c>
      <c r="K3145" s="264">
        <f t="shared" ref="K3145:M3145" ca="1" si="3191">RAND()</f>
        <v>0.94758942933856938</v>
      </c>
      <c r="L3145" s="264">
        <f t="shared" ca="1" si="3191"/>
        <v>0.4248526736109064</v>
      </c>
      <c r="M3145" s="264">
        <f t="shared" ca="1" si="3191"/>
        <v>0.17756701204692449</v>
      </c>
      <c r="N3145" s="287">
        <f t="shared" ca="1" si="3108"/>
        <v>3776425.0083310823</v>
      </c>
      <c r="O3145" s="288">
        <f ca="1">(N3145-Assumptions!$C$22)/Assumptions!$C$25</f>
        <v>280.83328420381213</v>
      </c>
      <c r="P3145" s="11"/>
      <c r="Q3145" s="11"/>
      <c r="R3145" s="11"/>
      <c r="S3145" s="11"/>
      <c r="T3145" s="11"/>
    </row>
    <row r="3146" spans="1:20" ht="15.75" customHeight="1" x14ac:dyDescent="0.2">
      <c r="A3146" s="289"/>
      <c r="B3146" s="270"/>
      <c r="C3146" s="270"/>
      <c r="D3146" s="270"/>
      <c r="E3146" s="270"/>
      <c r="F3146" s="270"/>
      <c r="G3146" s="270"/>
      <c r="H3146" s="270"/>
      <c r="I3146" s="290">
        <f t="shared" ca="1" si="3105"/>
        <v>6.6010707335887819E-2</v>
      </c>
      <c r="J3146" s="290">
        <f t="shared" ca="1" si="3106"/>
        <v>4.7772120562765912E-2</v>
      </c>
      <c r="K3146" s="270">
        <f t="shared" ref="K3146:M3146" ca="1" si="3192">RAND()</f>
        <v>0.17107577716777345</v>
      </c>
      <c r="L3146" s="270">
        <f t="shared" ca="1" si="3192"/>
        <v>0.22927195405720591</v>
      </c>
      <c r="M3146" s="270">
        <f t="shared" ca="1" si="3192"/>
        <v>0.35450197447928633</v>
      </c>
      <c r="N3146" s="291">
        <f t="shared" ca="1" si="3108"/>
        <v>652852.60059404629</v>
      </c>
      <c r="O3146" s="292">
        <f ca="1">(N3146-Assumptions!$C$22)/Assumptions!$C$25</f>
        <v>47.730865715973607</v>
      </c>
      <c r="P3146" s="11"/>
      <c r="Q3146" s="11"/>
      <c r="R3146" s="11"/>
      <c r="S3146" s="11"/>
      <c r="T3146" s="11"/>
    </row>
    <row r="3147" spans="1:20" ht="15.75" customHeight="1" x14ac:dyDescent="0.2">
      <c r="A3147" s="317"/>
      <c r="B3147" s="264"/>
      <c r="C3147" s="264"/>
      <c r="D3147" s="264"/>
      <c r="E3147" s="264"/>
      <c r="F3147" s="264"/>
      <c r="G3147" s="264"/>
      <c r="H3147" s="264"/>
      <c r="I3147" s="286">
        <f t="shared" ca="1" si="3105"/>
        <v>8.7218450407817671E-2</v>
      </c>
      <c r="J3147" s="286">
        <f t="shared" ca="1" si="3106"/>
        <v>3.7626376511447394E-2</v>
      </c>
      <c r="K3147" s="264">
        <f t="shared" ref="K3147:M3147" ca="1" si="3193">RAND()</f>
        <v>0.79126589493069244</v>
      </c>
      <c r="L3147" s="264">
        <f t="shared" ca="1" si="3193"/>
        <v>0.85665448317077297</v>
      </c>
      <c r="M3147" s="264">
        <f t="shared" ca="1" si="3193"/>
        <v>0.96509623193332916</v>
      </c>
      <c r="N3147" s="287">
        <f t="shared" ca="1" si="3108"/>
        <v>2923085.9621370784</v>
      </c>
      <c r="O3147" s="288">
        <f ca="1">(N3147-Assumptions!$C$22)/Assumptions!$C$25</f>
        <v>217.15126583112524</v>
      </c>
      <c r="P3147" s="11"/>
      <c r="Q3147" s="11"/>
      <c r="R3147" s="11"/>
      <c r="S3147" s="11"/>
      <c r="T3147" s="11"/>
    </row>
    <row r="3148" spans="1:20" ht="15.75" customHeight="1" x14ac:dyDescent="0.2">
      <c r="A3148" s="289"/>
      <c r="B3148" s="270"/>
      <c r="C3148" s="270"/>
      <c r="D3148" s="270"/>
      <c r="E3148" s="270"/>
      <c r="F3148" s="270"/>
      <c r="G3148" s="270"/>
      <c r="H3148" s="270"/>
      <c r="I3148" s="290">
        <f t="shared" ca="1" si="3105"/>
        <v>8.9894731769606662E-2</v>
      </c>
      <c r="J3148" s="290">
        <f t="shared" ca="1" si="3106"/>
        <v>3.0909198658916139E-2</v>
      </c>
      <c r="K3148" s="270">
        <f t="shared" ref="K3148:M3148" ca="1" si="3194">RAND()</f>
        <v>6.5614171413870048E-2</v>
      </c>
      <c r="L3148" s="270">
        <f t="shared" ca="1" si="3194"/>
        <v>0.19475143029810904</v>
      </c>
      <c r="M3148" s="270">
        <f t="shared" ca="1" si="3194"/>
        <v>0.1978683493113893</v>
      </c>
      <c r="N3148" s="291">
        <f t="shared" ca="1" si="3108"/>
        <v>276700.30521251814</v>
      </c>
      <c r="O3148" s="292">
        <f ca="1">(N3148-Assumptions!$C$22)/Assumptions!$C$25</f>
        <v>19.659798896456579</v>
      </c>
      <c r="P3148" s="11"/>
      <c r="Q3148" s="11"/>
      <c r="R3148" s="11"/>
      <c r="S3148" s="11"/>
      <c r="T3148" s="11"/>
    </row>
    <row r="3149" spans="1:20" ht="15.75" customHeight="1" x14ac:dyDescent="0.2">
      <c r="A3149" s="317"/>
      <c r="B3149" s="264"/>
      <c r="C3149" s="264"/>
      <c r="D3149" s="264"/>
      <c r="E3149" s="264"/>
      <c r="F3149" s="264"/>
      <c r="G3149" s="264"/>
      <c r="H3149" s="264"/>
      <c r="I3149" s="286">
        <f t="shared" ca="1" si="3105"/>
        <v>7.4493958533239646E-2</v>
      </c>
      <c r="J3149" s="286">
        <f t="shared" ca="1" si="3106"/>
        <v>2.295880854103511E-2</v>
      </c>
      <c r="K3149" s="264">
        <f t="shared" ref="K3149:M3149" ca="1" si="3195">RAND()</f>
        <v>0.78967092956718321</v>
      </c>
      <c r="L3149" s="264">
        <f t="shared" ca="1" si="3195"/>
        <v>0.93421203496860028</v>
      </c>
      <c r="M3149" s="264">
        <f t="shared" ca="1" si="3195"/>
        <v>0.91017345588588838</v>
      </c>
      <c r="N3149" s="287">
        <f t="shared" ca="1" si="3108"/>
        <v>2812874.2239359398</v>
      </c>
      <c r="O3149" s="288">
        <f ca="1">(N3149-Assumptions!$C$22)/Assumptions!$C$25</f>
        <v>208.92650924895074</v>
      </c>
      <c r="P3149" s="11"/>
      <c r="Q3149" s="11"/>
      <c r="R3149" s="11"/>
      <c r="S3149" s="11"/>
      <c r="T3149" s="11"/>
    </row>
    <row r="3150" spans="1:20" ht="15.75" customHeight="1" x14ac:dyDescent="0.2">
      <c r="A3150" s="289"/>
      <c r="B3150" s="270"/>
      <c r="C3150" s="270"/>
      <c r="D3150" s="270"/>
      <c r="E3150" s="270"/>
      <c r="F3150" s="270"/>
      <c r="G3150" s="270"/>
      <c r="H3150" s="270"/>
      <c r="I3150" s="290">
        <f t="shared" ca="1" si="3105"/>
        <v>0.10122380670579675</v>
      </c>
      <c r="J3150" s="290">
        <f t="shared" ca="1" si="3106"/>
        <v>3.8952479884900311E-2</v>
      </c>
      <c r="K3150" s="270">
        <f t="shared" ref="K3150:M3150" ca="1" si="3196">RAND()</f>
        <v>0.9722711388375308</v>
      </c>
      <c r="L3150" s="270">
        <f t="shared" ca="1" si="3196"/>
        <v>0.44935570359198451</v>
      </c>
      <c r="M3150" s="270">
        <f t="shared" ca="1" si="3196"/>
        <v>0.27117590265782643</v>
      </c>
      <c r="N3150" s="291">
        <f t="shared" ca="1" si="3108"/>
        <v>3465826.2522353716</v>
      </c>
      <c r="O3150" s="292">
        <f ca="1">(N3150-Assumptions!$C$22)/Assumptions!$C$25</f>
        <v>257.6542725548785</v>
      </c>
      <c r="P3150" s="11"/>
      <c r="Q3150" s="11"/>
      <c r="R3150" s="11"/>
      <c r="S3150" s="11"/>
      <c r="T3150" s="11"/>
    </row>
    <row r="3151" spans="1:20" ht="15.75" customHeight="1" x14ac:dyDescent="0.2">
      <c r="A3151" s="317"/>
      <c r="B3151" s="264"/>
      <c r="C3151" s="264"/>
      <c r="D3151" s="264"/>
      <c r="E3151" s="264"/>
      <c r="F3151" s="264"/>
      <c r="G3151" s="264"/>
      <c r="H3151" s="264"/>
      <c r="I3151" s="286">
        <f t="shared" ca="1" si="3105"/>
        <v>0.1042624628268118</v>
      </c>
      <c r="J3151" s="286">
        <f t="shared" ca="1" si="3106"/>
        <v>4.0416938580008256E-2</v>
      </c>
      <c r="K3151" s="264">
        <f t="shared" ref="K3151:M3151" ca="1" si="3197">RAND()</f>
        <v>0.38294619512176498</v>
      </c>
      <c r="L3151" s="264">
        <f t="shared" ca="1" si="3197"/>
        <v>0.42979615770829038</v>
      </c>
      <c r="M3151" s="264">
        <f t="shared" ca="1" si="3197"/>
        <v>0.56405392643664098</v>
      </c>
      <c r="N3151" s="287">
        <f t="shared" ca="1" si="3108"/>
        <v>1748292.7862848139</v>
      </c>
      <c r="O3151" s="288">
        <f ca="1">(N3151-Assumptions!$C$22)/Assumptions!$C$25</f>
        <v>129.48013330483687</v>
      </c>
      <c r="P3151" s="11"/>
      <c r="Q3151" s="11"/>
      <c r="R3151" s="11"/>
      <c r="S3151" s="11"/>
      <c r="T3151" s="11"/>
    </row>
    <row r="3152" spans="1:20" ht="15.75" customHeight="1" x14ac:dyDescent="0.2">
      <c r="A3152" s="289"/>
      <c r="B3152" s="270"/>
      <c r="C3152" s="270"/>
      <c r="D3152" s="270"/>
      <c r="E3152" s="270"/>
      <c r="F3152" s="270"/>
      <c r="G3152" s="270"/>
      <c r="H3152" s="270"/>
      <c r="I3152" s="290">
        <f t="shared" ca="1" si="3105"/>
        <v>0.11303408237755574</v>
      </c>
      <c r="J3152" s="290">
        <f t="shared" ca="1" si="3106"/>
        <v>5.5E-2</v>
      </c>
      <c r="K3152" s="270">
        <f t="shared" ref="K3152:M3152" ca="1" si="3198">RAND()</f>
        <v>0.87180853338929598</v>
      </c>
      <c r="L3152" s="270">
        <f t="shared" ca="1" si="3198"/>
        <v>0.56768489915938447</v>
      </c>
      <c r="M3152" s="270">
        <f t="shared" ca="1" si="3198"/>
        <v>0.13502344693200863</v>
      </c>
      <c r="N3152" s="291">
        <f t="shared" ca="1" si="3108"/>
        <v>3718876.7430371041</v>
      </c>
      <c r="O3152" s="292">
        <f ca="1">(N3152-Assumptions!$C$22)/Assumptions!$C$25</f>
        <v>276.53863754008239</v>
      </c>
      <c r="P3152" s="11"/>
      <c r="Q3152" s="11"/>
      <c r="R3152" s="11"/>
      <c r="S3152" s="11"/>
      <c r="T3152" s="11"/>
    </row>
    <row r="3153" spans="1:20" ht="15.75" customHeight="1" x14ac:dyDescent="0.2">
      <c r="A3153" s="317"/>
      <c r="B3153" s="264"/>
      <c r="C3153" s="264"/>
      <c r="D3153" s="264"/>
      <c r="E3153" s="264"/>
      <c r="F3153" s="264"/>
      <c r="G3153" s="264"/>
      <c r="H3153" s="264"/>
      <c r="I3153" s="286">
        <f t="shared" ca="1" si="3105"/>
        <v>9.8213424524918186E-2</v>
      </c>
      <c r="J3153" s="286">
        <f t="shared" ca="1" si="3106"/>
        <v>3.0540137949053095E-2</v>
      </c>
      <c r="K3153" s="264">
        <f t="shared" ref="K3153:M3153" ca="1" si="3199">RAND()</f>
        <v>0.51101148024046583</v>
      </c>
      <c r="L3153" s="264">
        <f t="shared" ca="1" si="3199"/>
        <v>1.6809668928900456E-2</v>
      </c>
      <c r="M3153" s="264">
        <f t="shared" ca="1" si="3199"/>
        <v>0.93763959005456965</v>
      </c>
      <c r="N3153" s="287">
        <f t="shared" ca="1" si="3108"/>
        <v>1371753.4786626147</v>
      </c>
      <c r="O3153" s="288">
        <f ca="1">(N3153-Assumptions!$C$22)/Assumptions!$C$25</f>
        <v>101.38018497482199</v>
      </c>
      <c r="P3153" s="11"/>
      <c r="Q3153" s="11"/>
      <c r="R3153" s="11"/>
      <c r="S3153" s="11"/>
      <c r="T3153" s="11"/>
    </row>
    <row r="3154" spans="1:20" ht="15.75" customHeight="1" x14ac:dyDescent="0.2">
      <c r="A3154" s="289"/>
      <c r="B3154" s="270"/>
      <c r="C3154" s="270"/>
      <c r="D3154" s="270"/>
      <c r="E3154" s="270"/>
      <c r="F3154" s="270"/>
      <c r="G3154" s="270"/>
      <c r="H3154" s="270"/>
      <c r="I3154" s="290">
        <f t="shared" ca="1" si="3105"/>
        <v>8.6526561845460356E-2</v>
      </c>
      <c r="J3154" s="290">
        <f t="shared" ca="1" si="3106"/>
        <v>3.493034763236489E-2</v>
      </c>
      <c r="K3154" s="270">
        <f t="shared" ref="K3154:M3154" ca="1" si="3200">RAND()</f>
        <v>0.82173235533782962</v>
      </c>
      <c r="L3154" s="270">
        <f t="shared" ca="1" si="3200"/>
        <v>0.9513437474086085</v>
      </c>
      <c r="M3154" s="270">
        <f t="shared" ca="1" si="3200"/>
        <v>0.2540971065333959</v>
      </c>
      <c r="N3154" s="291">
        <f t="shared" ca="1" si="3108"/>
        <v>4756660.5238207597</v>
      </c>
      <c r="O3154" s="292">
        <f ca="1">(N3154-Assumptions!$C$22)/Assumptions!$C$25</f>
        <v>353.98518834483281</v>
      </c>
      <c r="P3154" s="11"/>
      <c r="Q3154" s="11"/>
      <c r="R3154" s="11"/>
      <c r="S3154" s="11"/>
      <c r="T3154" s="11"/>
    </row>
    <row r="3155" spans="1:20" ht="15.75" customHeight="1" x14ac:dyDescent="0.2">
      <c r="A3155" s="317"/>
      <c r="B3155" s="264"/>
      <c r="C3155" s="264"/>
      <c r="D3155" s="264"/>
      <c r="E3155" s="264"/>
      <c r="F3155" s="264"/>
      <c r="G3155" s="264"/>
      <c r="H3155" s="264"/>
      <c r="I3155" s="286">
        <f t="shared" ca="1" si="3105"/>
        <v>7.9514293439817085E-2</v>
      </c>
      <c r="J3155" s="286">
        <f t="shared" ca="1" si="3106"/>
        <v>3.924822541862865E-2</v>
      </c>
      <c r="K3155" s="264">
        <f t="shared" ref="K3155:M3155" ca="1" si="3201">RAND()</f>
        <v>0.43202192005116358</v>
      </c>
      <c r="L3155" s="264">
        <f t="shared" ca="1" si="3201"/>
        <v>0.94287103759209201</v>
      </c>
      <c r="M3155" s="264">
        <f t="shared" ca="1" si="3201"/>
        <v>3.3407489699462722E-2</v>
      </c>
      <c r="N3155" s="287">
        <f t="shared" ca="1" si="3108"/>
        <v>3507289.2012099158</v>
      </c>
      <c r="O3155" s="288">
        <f ca="1">(N3155-Assumptions!$C$22)/Assumptions!$C$25</f>
        <v>260.7485224783519</v>
      </c>
      <c r="P3155" s="11"/>
      <c r="Q3155" s="11"/>
      <c r="R3155" s="11"/>
      <c r="S3155" s="11"/>
      <c r="T3155" s="11"/>
    </row>
    <row r="3156" spans="1:20" ht="15.75" customHeight="1" x14ac:dyDescent="0.2">
      <c r="A3156" s="289"/>
      <c r="B3156" s="270"/>
      <c r="C3156" s="270"/>
      <c r="D3156" s="270"/>
      <c r="E3156" s="270"/>
      <c r="F3156" s="270"/>
      <c r="G3156" s="270"/>
      <c r="H3156" s="270"/>
      <c r="I3156" s="290">
        <f t="shared" ca="1" si="3105"/>
        <v>0.10348164723537449</v>
      </c>
      <c r="J3156" s="290">
        <f t="shared" ca="1" si="3106"/>
        <v>3.3224767012140305E-2</v>
      </c>
      <c r="K3156" s="270">
        <f t="shared" ref="K3156:M3156" ca="1" si="3202">RAND()</f>
        <v>0.32684404067436612</v>
      </c>
      <c r="L3156" s="270">
        <f t="shared" ca="1" si="3202"/>
        <v>0.57539563391701476</v>
      </c>
      <c r="M3156" s="270">
        <f t="shared" ca="1" si="3202"/>
        <v>0.92327475362406564</v>
      </c>
      <c r="N3156" s="291">
        <f t="shared" ca="1" si="3108"/>
        <v>1641943.3741516469</v>
      </c>
      <c r="O3156" s="292">
        <f ca="1">(N3156-Assumptions!$C$22)/Assumptions!$C$25</f>
        <v>121.54361001131693</v>
      </c>
      <c r="P3156" s="11"/>
      <c r="Q3156" s="11"/>
      <c r="R3156" s="11"/>
      <c r="S3156" s="11"/>
      <c r="T3156" s="11"/>
    </row>
    <row r="3157" spans="1:20" ht="15.75" customHeight="1" x14ac:dyDescent="0.2">
      <c r="A3157" s="317"/>
      <c r="B3157" s="264"/>
      <c r="C3157" s="264"/>
      <c r="D3157" s="264"/>
      <c r="E3157" s="264"/>
      <c r="F3157" s="264"/>
      <c r="G3157" s="264"/>
      <c r="H3157" s="264"/>
      <c r="I3157" s="286">
        <f t="shared" ca="1" si="3105"/>
        <v>9.5385337828470709E-2</v>
      </c>
      <c r="J3157" s="286">
        <f t="shared" ca="1" si="3106"/>
        <v>3.5722855210670562E-2</v>
      </c>
      <c r="K3157" s="264">
        <f t="shared" ref="K3157:M3157" ca="1" si="3203">RAND()</f>
        <v>0.33841921107650041</v>
      </c>
      <c r="L3157" s="264">
        <f t="shared" ca="1" si="3203"/>
        <v>0.62107403709642961</v>
      </c>
      <c r="M3157" s="264">
        <f t="shared" ca="1" si="3203"/>
        <v>0.13034180167890275</v>
      </c>
      <c r="N3157" s="287">
        <f t="shared" ca="1" si="3108"/>
        <v>1870868.6695507548</v>
      </c>
      <c r="O3157" s="288">
        <f ca="1">(N3157-Assumptions!$C$22)/Assumptions!$C$25</f>
        <v>138.62758727990709</v>
      </c>
      <c r="P3157" s="11"/>
      <c r="Q3157" s="11"/>
      <c r="R3157" s="11"/>
      <c r="S3157" s="11"/>
      <c r="T3157" s="11"/>
    </row>
    <row r="3158" spans="1:20" ht="15.75" customHeight="1" x14ac:dyDescent="0.2">
      <c r="A3158" s="289"/>
      <c r="B3158" s="270"/>
      <c r="C3158" s="270"/>
      <c r="D3158" s="270"/>
      <c r="E3158" s="270"/>
      <c r="F3158" s="270"/>
      <c r="G3158" s="270"/>
      <c r="H3158" s="270"/>
      <c r="I3158" s="290">
        <f t="shared" ca="1" si="3105"/>
        <v>7.7842032431252442E-2</v>
      </c>
      <c r="J3158" s="290">
        <f t="shared" ca="1" si="3106"/>
        <v>4.8611713881330239E-2</v>
      </c>
      <c r="K3158" s="270">
        <f t="shared" ref="K3158:M3158" ca="1" si="3204">RAND()</f>
        <v>0.34204821335305657</v>
      </c>
      <c r="L3158" s="270">
        <f t="shared" ca="1" si="3204"/>
        <v>0.45304569760822111</v>
      </c>
      <c r="M3158" s="270">
        <f t="shared" ca="1" si="3204"/>
        <v>0.86383880446985195</v>
      </c>
      <c r="N3158" s="291">
        <f t="shared" ca="1" si="3108"/>
        <v>3860393.8598599155</v>
      </c>
      <c r="O3158" s="292">
        <f ca="1">(N3158-Assumptions!$C$22)/Assumptions!$C$25</f>
        <v>287.09961640745638</v>
      </c>
      <c r="P3158" s="11"/>
      <c r="Q3158" s="11"/>
      <c r="R3158" s="11"/>
      <c r="S3158" s="11"/>
      <c r="T3158" s="11"/>
    </row>
    <row r="3159" spans="1:20" ht="15.75" customHeight="1" x14ac:dyDescent="0.2">
      <c r="A3159" s="317"/>
      <c r="B3159" s="264"/>
      <c r="C3159" s="264"/>
      <c r="D3159" s="264"/>
      <c r="E3159" s="264"/>
      <c r="F3159" s="264"/>
      <c r="G3159" s="264"/>
      <c r="H3159" s="264"/>
      <c r="I3159" s="286">
        <f t="shared" ca="1" si="3105"/>
        <v>8.5179272780971496E-2</v>
      </c>
      <c r="J3159" s="286">
        <f t="shared" ca="1" si="3106"/>
        <v>4.9294426012580723E-2</v>
      </c>
      <c r="K3159" s="264">
        <f t="shared" ref="K3159:M3159" ca="1" si="3205">RAND()</f>
        <v>0.29190331393282409</v>
      </c>
      <c r="L3159" s="264">
        <f t="shared" ca="1" si="3205"/>
        <v>0.80542996775463294</v>
      </c>
      <c r="M3159" s="264">
        <f t="shared" ca="1" si="3205"/>
        <v>0.51231037819436009</v>
      </c>
      <c r="N3159" s="287">
        <f t="shared" ca="1" si="3108"/>
        <v>3935498.0796600808</v>
      </c>
      <c r="O3159" s="288">
        <f ca="1">(N3159-Assumptions!$C$22)/Assumptions!$C$25</f>
        <v>292.70440892985675</v>
      </c>
      <c r="P3159" s="11"/>
      <c r="Q3159" s="11"/>
      <c r="R3159" s="11"/>
      <c r="S3159" s="11"/>
      <c r="T3159" s="11"/>
    </row>
    <row r="3160" spans="1:20" ht="15.75" customHeight="1" x14ac:dyDescent="0.2">
      <c r="A3160" s="289"/>
      <c r="B3160" s="270"/>
      <c r="C3160" s="270"/>
      <c r="D3160" s="270"/>
      <c r="E3160" s="270"/>
      <c r="F3160" s="270"/>
      <c r="G3160" s="270"/>
      <c r="H3160" s="270"/>
      <c r="I3160" s="290">
        <f t="shared" ca="1" si="3105"/>
        <v>9.6040635682908118E-2</v>
      </c>
      <c r="J3160" s="290">
        <f t="shared" ca="1" si="3106"/>
        <v>4.0164957549167775E-2</v>
      </c>
      <c r="K3160" s="270">
        <f t="shared" ref="K3160:M3160" ca="1" si="3206">RAND()</f>
        <v>0.22497969368089543</v>
      </c>
      <c r="L3160" s="270">
        <f t="shared" ca="1" si="3206"/>
        <v>0.25698449652861366</v>
      </c>
      <c r="M3160" s="270">
        <f t="shared" ca="1" si="3206"/>
        <v>0.82856743889799112</v>
      </c>
      <c r="N3160" s="291">
        <f t="shared" ca="1" si="3108"/>
        <v>1616334.5586172505</v>
      </c>
      <c r="O3160" s="292">
        <f ca="1">(N3160-Assumptions!$C$22)/Assumptions!$C$25</f>
        <v>119.63250437442169</v>
      </c>
      <c r="P3160" s="11"/>
      <c r="Q3160" s="11"/>
      <c r="R3160" s="11"/>
      <c r="S3160" s="11"/>
      <c r="T3160" s="11"/>
    </row>
    <row r="3161" spans="1:20" ht="15.75" customHeight="1" x14ac:dyDescent="0.2">
      <c r="A3161" s="317"/>
      <c r="B3161" s="264"/>
      <c r="C3161" s="264"/>
      <c r="D3161" s="264"/>
      <c r="E3161" s="264"/>
      <c r="F3161" s="264"/>
      <c r="G3161" s="264"/>
      <c r="H3161" s="264"/>
      <c r="I3161" s="286">
        <f t="shared" ca="1" si="3105"/>
        <v>0.10360111648920131</v>
      </c>
      <c r="J3161" s="286">
        <f t="shared" ca="1" si="3106"/>
        <v>4.6027901857363308E-2</v>
      </c>
      <c r="K3161" s="264">
        <f t="shared" ref="K3161:M3161" ca="1" si="3207">RAND()</f>
        <v>0.11277723493349401</v>
      </c>
      <c r="L3161" s="264">
        <f t="shared" ca="1" si="3207"/>
        <v>0.76378802725756456</v>
      </c>
      <c r="M3161" s="264">
        <f t="shared" ca="1" si="3207"/>
        <v>0.68275915877133053</v>
      </c>
      <c r="N3161" s="287">
        <f t="shared" ca="1" si="3108"/>
        <v>695947.59896269732</v>
      </c>
      <c r="O3161" s="288">
        <f ca="1">(N3161-Assumptions!$C$22)/Assumptions!$C$25</f>
        <v>50.946910370350544</v>
      </c>
      <c r="P3161" s="11"/>
      <c r="Q3161" s="11"/>
      <c r="R3161" s="11"/>
      <c r="S3161" s="11"/>
      <c r="T3161" s="11"/>
    </row>
    <row r="3162" spans="1:20" ht="15.75" customHeight="1" x14ac:dyDescent="0.2">
      <c r="A3162" s="289"/>
      <c r="B3162" s="270"/>
      <c r="C3162" s="270"/>
      <c r="D3162" s="270"/>
      <c r="E3162" s="270"/>
      <c r="F3162" s="270"/>
      <c r="G3162" s="270"/>
      <c r="H3162" s="270"/>
      <c r="I3162" s="290">
        <f t="shared" ca="1" si="3105"/>
        <v>9.6296247863561849E-2</v>
      </c>
      <c r="J3162" s="290">
        <f t="shared" ca="1" si="3106"/>
        <v>3.8639121635530585E-2</v>
      </c>
      <c r="K3162" s="270">
        <f t="shared" ref="K3162:M3162" ca="1" si="3208">RAND()</f>
        <v>4.1832776751502543E-2</v>
      </c>
      <c r="L3162" s="270">
        <f t="shared" ca="1" si="3208"/>
        <v>0.80933629837184706</v>
      </c>
      <c r="M3162" s="270">
        <f t="shared" ca="1" si="3208"/>
        <v>0.56371583943411141</v>
      </c>
      <c r="N3162" s="291">
        <f t="shared" ca="1" si="3108"/>
        <v>1187227.8113705446</v>
      </c>
      <c r="O3162" s="292">
        <f ca="1">(N3162-Assumptions!$C$22)/Assumptions!$C$25</f>
        <v>87.609612788846619</v>
      </c>
      <c r="P3162" s="11"/>
      <c r="Q3162" s="11"/>
      <c r="R3162" s="11"/>
      <c r="S3162" s="11"/>
      <c r="T3162" s="11"/>
    </row>
    <row r="3163" spans="1:20" ht="15.75" customHeight="1" x14ac:dyDescent="0.2">
      <c r="A3163" s="317"/>
      <c r="B3163" s="264"/>
      <c r="C3163" s="264"/>
      <c r="D3163" s="264"/>
      <c r="E3163" s="264"/>
      <c r="F3163" s="264"/>
      <c r="G3163" s="264"/>
      <c r="H3163" s="264"/>
      <c r="I3163" s="286">
        <f t="shared" ca="1" si="3105"/>
        <v>8.8704318947660385E-2</v>
      </c>
      <c r="J3163" s="286">
        <f t="shared" ca="1" si="3106"/>
        <v>3.6146000527461038E-2</v>
      </c>
      <c r="K3163" s="264">
        <f t="shared" ref="K3163:M3163" ca="1" si="3209">RAND()</f>
        <v>0.99473165713591438</v>
      </c>
      <c r="L3163" s="264">
        <f t="shared" ca="1" si="3209"/>
        <v>0.66341021803574118</v>
      </c>
      <c r="M3163" s="264">
        <f t="shared" ca="1" si="3209"/>
        <v>0.87827958410229701</v>
      </c>
      <c r="N3163" s="287">
        <f t="shared" ca="1" si="3108"/>
        <v>4129536.0764165497</v>
      </c>
      <c r="O3163" s="288">
        <f ca="1">(N3163-Assumptions!$C$22)/Assumptions!$C$25</f>
        <v>307.18485644899624</v>
      </c>
      <c r="P3163" s="11"/>
      <c r="Q3163" s="11"/>
      <c r="R3163" s="11"/>
      <c r="S3163" s="11"/>
      <c r="T3163" s="11"/>
    </row>
    <row r="3164" spans="1:20" ht="15.75" customHeight="1" x14ac:dyDescent="0.2">
      <c r="A3164" s="289"/>
      <c r="B3164" s="270"/>
      <c r="C3164" s="270"/>
      <c r="D3164" s="270"/>
      <c r="E3164" s="270"/>
      <c r="F3164" s="270"/>
      <c r="G3164" s="270"/>
      <c r="H3164" s="270"/>
      <c r="I3164" s="290">
        <f t="shared" ca="1" si="3105"/>
        <v>0.11409484277899903</v>
      </c>
      <c r="J3164" s="290">
        <f t="shared" ca="1" si="3106"/>
        <v>4.5575188902742432E-2</v>
      </c>
      <c r="K3164" s="270">
        <f t="shared" ref="K3164:M3164" ca="1" si="3210">RAND()</f>
        <v>0.13010531603165987</v>
      </c>
      <c r="L3164" s="270">
        <f t="shared" ca="1" si="3210"/>
        <v>0.15820610300631466</v>
      </c>
      <c r="M3164" s="270">
        <f t="shared" ca="1" si="3210"/>
        <v>0.71902530375267337</v>
      </c>
      <c r="N3164" s="291">
        <f t="shared" ca="1" si="3108"/>
        <v>256002.28251502829</v>
      </c>
      <c r="O3164" s="292">
        <f ca="1">(N3164-Assumptions!$C$22)/Assumptions!$C$25</f>
        <v>18.115170336942409</v>
      </c>
      <c r="P3164" s="11"/>
      <c r="Q3164" s="11"/>
      <c r="R3164" s="11"/>
      <c r="S3164" s="11"/>
      <c r="T3164" s="11"/>
    </row>
    <row r="3165" spans="1:20" ht="15.75" customHeight="1" x14ac:dyDescent="0.2">
      <c r="A3165" s="317"/>
      <c r="B3165" s="264"/>
      <c r="C3165" s="264"/>
      <c r="D3165" s="264"/>
      <c r="E3165" s="264"/>
      <c r="F3165" s="264"/>
      <c r="G3165" s="264"/>
      <c r="H3165" s="264"/>
      <c r="I3165" s="286">
        <f t="shared" ca="1" si="3105"/>
        <v>0.10843630737046117</v>
      </c>
      <c r="J3165" s="286">
        <f t="shared" ca="1" si="3106"/>
        <v>3.7965650082828324E-2</v>
      </c>
      <c r="K3165" s="264">
        <f t="shared" ref="K3165:M3165" ca="1" si="3211">RAND()</f>
        <v>0.92734455320298415</v>
      </c>
      <c r="L3165" s="264">
        <f t="shared" ca="1" si="3211"/>
        <v>0.95187639136814417</v>
      </c>
      <c r="M3165" s="264">
        <f t="shared" ca="1" si="3211"/>
        <v>0.49140738307397147</v>
      </c>
      <c r="N3165" s="287">
        <f t="shared" ca="1" si="3108"/>
        <v>3482664.7681786478</v>
      </c>
      <c r="O3165" s="288">
        <f ca="1">(N3165-Assumptions!$C$22)/Assumptions!$C$25</f>
        <v>258.91087822228718</v>
      </c>
      <c r="P3165" s="11"/>
      <c r="Q3165" s="11"/>
      <c r="R3165" s="11"/>
      <c r="S3165" s="11"/>
      <c r="T3165" s="11"/>
    </row>
    <row r="3166" spans="1:20" ht="15.75" customHeight="1" x14ac:dyDescent="0.2">
      <c r="A3166" s="289"/>
      <c r="B3166" s="270"/>
      <c r="C3166" s="270"/>
      <c r="D3166" s="270"/>
      <c r="E3166" s="270"/>
      <c r="F3166" s="270"/>
      <c r="G3166" s="270"/>
      <c r="H3166" s="270"/>
      <c r="I3166" s="290">
        <f t="shared" ca="1" si="3105"/>
        <v>0.1131787750899477</v>
      </c>
      <c r="J3166" s="290">
        <f t="shared" ca="1" si="3106"/>
        <v>5.5E-2</v>
      </c>
      <c r="K3166" s="270">
        <f t="shared" ref="K3166:M3166" ca="1" si="3212">RAND()</f>
        <v>0.24236256274656931</v>
      </c>
      <c r="L3166" s="270">
        <f t="shared" ca="1" si="3212"/>
        <v>0.40595010035926771</v>
      </c>
      <c r="M3166" s="270">
        <f t="shared" ca="1" si="3212"/>
        <v>0.5465925162959514</v>
      </c>
      <c r="N3166" s="291">
        <f t="shared" ca="1" si="3108"/>
        <v>1918580.6044332646</v>
      </c>
      <c r="O3166" s="292">
        <f ca="1">(N3166-Assumptions!$C$22)/Assumptions!$C$25</f>
        <v>142.18817943531826</v>
      </c>
      <c r="P3166" s="11"/>
      <c r="Q3166" s="11"/>
      <c r="R3166" s="11"/>
      <c r="S3166" s="11"/>
      <c r="T3166" s="11"/>
    </row>
    <row r="3167" spans="1:20" ht="15.75" customHeight="1" x14ac:dyDescent="0.2">
      <c r="A3167" s="317"/>
      <c r="B3167" s="264"/>
      <c r="C3167" s="264"/>
      <c r="D3167" s="264"/>
      <c r="E3167" s="264"/>
      <c r="F3167" s="264"/>
      <c r="G3167" s="264"/>
      <c r="H3167" s="264"/>
      <c r="I3167" s="286">
        <f t="shared" ca="1" si="3105"/>
        <v>9.5291314212737163E-2</v>
      </c>
      <c r="J3167" s="286">
        <f t="shared" ca="1" si="3106"/>
        <v>4.8237771397080402E-2</v>
      </c>
      <c r="K3167" s="264">
        <f t="shared" ref="K3167:M3167" ca="1" si="3213">RAND()</f>
        <v>0.15981693154931509</v>
      </c>
      <c r="L3167" s="264">
        <f t="shared" ca="1" si="3213"/>
        <v>0.29087875145776088</v>
      </c>
      <c r="M3167" s="264">
        <f t="shared" ca="1" si="3213"/>
        <v>0.65142183594819991</v>
      </c>
      <c r="N3167" s="287">
        <f t="shared" ca="1" si="3108"/>
        <v>372792.07345094281</v>
      </c>
      <c r="O3167" s="288">
        <f ca="1">(N3167-Assumptions!$C$22)/Assumptions!$C$25</f>
        <v>26.830826376936031</v>
      </c>
      <c r="P3167" s="11"/>
      <c r="Q3167" s="11"/>
      <c r="R3167" s="11"/>
      <c r="S3167" s="11"/>
      <c r="T3167" s="11"/>
    </row>
    <row r="3168" spans="1:20" ht="15.75" customHeight="1" x14ac:dyDescent="0.2">
      <c r="A3168" s="289"/>
      <c r="B3168" s="270"/>
      <c r="C3168" s="270"/>
      <c r="D3168" s="270"/>
      <c r="E3168" s="270"/>
      <c r="F3168" s="270"/>
      <c r="G3168" s="270"/>
      <c r="H3168" s="270"/>
      <c r="I3168" s="290">
        <f t="shared" ca="1" si="3105"/>
        <v>0.11900525291965816</v>
      </c>
      <c r="J3168" s="290">
        <f t="shared" ca="1" si="3106"/>
        <v>4.8752194915329172E-2</v>
      </c>
      <c r="K3168" s="270">
        <f t="shared" ref="K3168:M3168" ca="1" si="3214">RAND()</f>
        <v>0.4858514265367887</v>
      </c>
      <c r="L3168" s="270">
        <f t="shared" ca="1" si="3214"/>
        <v>0.12418721120363796</v>
      </c>
      <c r="M3168" s="270">
        <f t="shared" ca="1" si="3214"/>
        <v>0.64077424505953728</v>
      </c>
      <c r="N3168" s="291">
        <f t="shared" ca="1" si="3108"/>
        <v>1285549.5848760579</v>
      </c>
      <c r="O3168" s="292">
        <f ca="1">(N3168-Assumptions!$C$22)/Assumptions!$C$25</f>
        <v>94.947058572840149</v>
      </c>
      <c r="P3168" s="11"/>
      <c r="Q3168" s="11"/>
      <c r="R3168" s="11"/>
      <c r="S3168" s="11"/>
      <c r="T3168" s="11"/>
    </row>
    <row r="3169" spans="1:20" ht="15.75" customHeight="1" x14ac:dyDescent="0.2">
      <c r="A3169" s="317"/>
      <c r="B3169" s="264"/>
      <c r="C3169" s="264"/>
      <c r="D3169" s="264"/>
      <c r="E3169" s="264"/>
      <c r="F3169" s="264"/>
      <c r="G3169" s="264"/>
      <c r="H3169" s="264"/>
      <c r="I3169" s="286">
        <f t="shared" ca="1" si="3105"/>
        <v>7.1091850266477088E-2</v>
      </c>
      <c r="J3169" s="286">
        <f t="shared" ca="1" si="3106"/>
        <v>4.2603993765143983E-2</v>
      </c>
      <c r="K3169" s="264">
        <f t="shared" ref="K3169:M3169" ca="1" si="3215">RAND()</f>
        <v>0.96858735306283661</v>
      </c>
      <c r="L3169" s="264">
        <f t="shared" ca="1" si="3215"/>
        <v>0.16572106265295328</v>
      </c>
      <c r="M3169" s="264">
        <f t="shared" ca="1" si="3215"/>
        <v>0.76969934963515863</v>
      </c>
      <c r="N3169" s="287">
        <f t="shared" ca="1" si="3108"/>
        <v>6827987.1925347913</v>
      </c>
      <c r="O3169" s="288">
        <f ca="1">(N3169-Assumptions!$C$22)/Assumptions!$C$25</f>
        <v>508.56180541304411</v>
      </c>
      <c r="P3169" s="11"/>
      <c r="Q3169" s="11"/>
      <c r="R3169" s="11"/>
      <c r="S3169" s="11"/>
      <c r="T3169" s="11"/>
    </row>
    <row r="3170" spans="1:20" ht="15.75" customHeight="1" x14ac:dyDescent="0.2">
      <c r="A3170" s="289"/>
      <c r="B3170" s="270"/>
      <c r="C3170" s="270"/>
      <c r="D3170" s="270"/>
      <c r="E3170" s="270"/>
      <c r="F3170" s="270"/>
      <c r="G3170" s="270"/>
      <c r="H3170" s="270"/>
      <c r="I3170" s="290">
        <f t="shared" ca="1" si="3105"/>
        <v>9.182401980933938E-2</v>
      </c>
      <c r="J3170" s="290">
        <f t="shared" ca="1" si="3106"/>
        <v>3.3102075720467541E-2</v>
      </c>
      <c r="K3170" s="270">
        <f t="shared" ref="K3170:M3170" ca="1" si="3216">RAND()</f>
        <v>0.74518304256355938</v>
      </c>
      <c r="L3170" s="270">
        <f t="shared" ca="1" si="3216"/>
        <v>0.8081821230513887</v>
      </c>
      <c r="M3170" s="270">
        <f t="shared" ca="1" si="3216"/>
        <v>0.98512954583957846</v>
      </c>
      <c r="N3170" s="291">
        <f t="shared" ca="1" si="3108"/>
        <v>2468615.3922348721</v>
      </c>
      <c r="O3170" s="292">
        <f ca="1">(N3170-Assumptions!$C$22)/Assumptions!$C$25</f>
        <v>183.23555165931882</v>
      </c>
      <c r="P3170" s="11"/>
      <c r="Q3170" s="11"/>
      <c r="R3170" s="11"/>
      <c r="S3170" s="11"/>
      <c r="T3170" s="11"/>
    </row>
    <row r="3171" spans="1:20" ht="15.75" customHeight="1" x14ac:dyDescent="0.2">
      <c r="A3171" s="317"/>
      <c r="B3171" s="264"/>
      <c r="C3171" s="264"/>
      <c r="D3171" s="264"/>
      <c r="E3171" s="264"/>
      <c r="F3171" s="264"/>
      <c r="G3171" s="264"/>
      <c r="H3171" s="264"/>
      <c r="I3171" s="286">
        <f t="shared" ca="1" si="3105"/>
        <v>6.8705797428444543E-2</v>
      </c>
      <c r="J3171" s="286">
        <f t="shared" ca="1" si="3106"/>
        <v>2.9709465380938389E-2</v>
      </c>
      <c r="K3171" s="264">
        <f t="shared" ref="K3171:M3171" ca="1" si="3217">RAND()</f>
        <v>0.66287112178665364</v>
      </c>
      <c r="L3171" s="264">
        <f t="shared" ca="1" si="3217"/>
        <v>0.64239988763549982</v>
      </c>
      <c r="M3171" s="264">
        <f t="shared" ca="1" si="3217"/>
        <v>0.81898100903967153</v>
      </c>
      <c r="N3171" s="287">
        <f t="shared" ca="1" si="3108"/>
        <v>2893619.3823153502</v>
      </c>
      <c r="O3171" s="288">
        <f ca="1">(N3171-Assumptions!$C$22)/Assumptions!$C$25</f>
        <v>214.95226733696643</v>
      </c>
      <c r="P3171" s="11"/>
      <c r="Q3171" s="11"/>
      <c r="R3171" s="11"/>
      <c r="S3171" s="11"/>
      <c r="T3171" s="11"/>
    </row>
    <row r="3172" spans="1:20" ht="15.75" customHeight="1" x14ac:dyDescent="0.2">
      <c r="A3172" s="289"/>
      <c r="B3172" s="270"/>
      <c r="C3172" s="270"/>
      <c r="D3172" s="270"/>
      <c r="E3172" s="270"/>
      <c r="F3172" s="270"/>
      <c r="G3172" s="270"/>
      <c r="H3172" s="270"/>
      <c r="I3172" s="290">
        <f t="shared" ca="1" si="3105"/>
        <v>8.4866244376676475E-2</v>
      </c>
      <c r="J3172" s="290">
        <f t="shared" ca="1" si="3106"/>
        <v>5.5E-2</v>
      </c>
      <c r="K3172" s="270">
        <f t="shared" ref="K3172:M3172" ca="1" si="3218">RAND()</f>
        <v>0.74654996206615454</v>
      </c>
      <c r="L3172" s="270">
        <f t="shared" ca="1" si="3218"/>
        <v>2.8767356815521672E-2</v>
      </c>
      <c r="M3172" s="270">
        <f t="shared" ca="1" si="3218"/>
        <v>0.34359032009844992</v>
      </c>
      <c r="N3172" s="291">
        <f t="shared" ca="1" si="3108"/>
        <v>2983097.4278341089</v>
      </c>
      <c r="O3172" s="292">
        <f ca="1">(N3172-Assumptions!$C$22)/Assumptions!$C$25</f>
        <v>221.62973342045589</v>
      </c>
      <c r="P3172" s="11"/>
      <c r="Q3172" s="11"/>
      <c r="R3172" s="11"/>
      <c r="S3172" s="11"/>
      <c r="T3172" s="11"/>
    </row>
    <row r="3173" spans="1:20" ht="15.75" customHeight="1" x14ac:dyDescent="0.2">
      <c r="A3173" s="317"/>
      <c r="B3173" s="264"/>
      <c r="C3173" s="264"/>
      <c r="D3173" s="264"/>
      <c r="E3173" s="264"/>
      <c r="F3173" s="264"/>
      <c r="G3173" s="264"/>
      <c r="H3173" s="264"/>
      <c r="I3173" s="286">
        <f t="shared" ca="1" si="3105"/>
        <v>9.6582666355955152E-2</v>
      </c>
      <c r="J3173" s="286">
        <f t="shared" ca="1" si="3106"/>
        <v>3.999283454352124E-2</v>
      </c>
      <c r="K3173" s="264">
        <f t="shared" ref="K3173:M3173" ca="1" si="3219">RAND()</f>
        <v>0.83743052475755408</v>
      </c>
      <c r="L3173" s="264">
        <f t="shared" ca="1" si="3219"/>
        <v>0.25924532603949657</v>
      </c>
      <c r="M3173" s="264">
        <f t="shared" ca="1" si="3219"/>
        <v>0.29598090731681204</v>
      </c>
      <c r="N3173" s="287">
        <f t="shared" ca="1" si="3108"/>
        <v>3415716.9294995228</v>
      </c>
      <c r="O3173" s="288">
        <f ca="1">(N3173-Assumptions!$C$22)/Assumptions!$C$25</f>
        <v>253.91477085817334</v>
      </c>
      <c r="P3173" s="11"/>
      <c r="Q3173" s="11"/>
      <c r="R3173" s="11"/>
      <c r="S3173" s="11"/>
      <c r="T3173" s="11"/>
    </row>
    <row r="3174" spans="1:20" ht="15.75" customHeight="1" x14ac:dyDescent="0.2">
      <c r="A3174" s="289"/>
      <c r="B3174" s="270"/>
      <c r="C3174" s="270"/>
      <c r="D3174" s="270"/>
      <c r="E3174" s="270"/>
      <c r="F3174" s="270"/>
      <c r="G3174" s="270"/>
      <c r="H3174" s="270"/>
      <c r="I3174" s="290">
        <f t="shared" ca="1" si="3105"/>
        <v>0.10548513219939167</v>
      </c>
      <c r="J3174" s="290">
        <f t="shared" ca="1" si="3106"/>
        <v>2.8020885628610367E-2</v>
      </c>
      <c r="K3174" s="270">
        <f t="shared" ref="K3174:M3174" ca="1" si="3220">RAND()</f>
        <v>0.20066817538358817</v>
      </c>
      <c r="L3174" s="270">
        <f t="shared" ca="1" si="3220"/>
        <v>0.67630197306205442</v>
      </c>
      <c r="M3174" s="270">
        <f t="shared" ca="1" si="3220"/>
        <v>0.75454940202740961</v>
      </c>
      <c r="N3174" s="291">
        <f t="shared" ca="1" si="3108"/>
        <v>1456679.0131853076</v>
      </c>
      <c r="O3174" s="292">
        <f ca="1">(N3174-Assumptions!$C$22)/Assumptions!$C$25</f>
        <v>107.71791143173938</v>
      </c>
      <c r="P3174" s="11"/>
      <c r="Q3174" s="11"/>
      <c r="R3174" s="11"/>
      <c r="S3174" s="11"/>
      <c r="T3174" s="11"/>
    </row>
    <row r="3175" spans="1:20" ht="15.75" customHeight="1" x14ac:dyDescent="0.2">
      <c r="A3175" s="317"/>
      <c r="B3175" s="264"/>
      <c r="C3175" s="264"/>
      <c r="D3175" s="264"/>
      <c r="E3175" s="264"/>
      <c r="F3175" s="264"/>
      <c r="G3175" s="264"/>
      <c r="H3175" s="264"/>
      <c r="I3175" s="286">
        <f t="shared" ca="1" si="3105"/>
        <v>6.1656672370926646E-2</v>
      </c>
      <c r="J3175" s="286">
        <f t="shared" ca="1" si="3106"/>
        <v>2.5772807657259963E-2</v>
      </c>
      <c r="K3175" s="264">
        <f t="shared" ref="K3175:M3175" ca="1" si="3221">RAND()</f>
        <v>0.66665205414553508</v>
      </c>
      <c r="L3175" s="264">
        <f t="shared" ca="1" si="3221"/>
        <v>0.97566800766542239</v>
      </c>
      <c r="M3175" s="264">
        <f t="shared" ca="1" si="3221"/>
        <v>0.17800852835352421</v>
      </c>
      <c r="N3175" s="287">
        <f t="shared" ca="1" si="3108"/>
        <v>3935605.7847389956</v>
      </c>
      <c r="O3175" s="288">
        <f ca="1">(N3175-Assumptions!$C$22)/Assumptions!$C$25</f>
        <v>292.71244662231311</v>
      </c>
      <c r="P3175" s="11"/>
      <c r="Q3175" s="11"/>
      <c r="R3175" s="11"/>
      <c r="S3175" s="11"/>
      <c r="T3175" s="11"/>
    </row>
    <row r="3176" spans="1:20" ht="15.75" customHeight="1" x14ac:dyDescent="0.2">
      <c r="A3176" s="289"/>
      <c r="B3176" s="270"/>
      <c r="C3176" s="270"/>
      <c r="D3176" s="270"/>
      <c r="E3176" s="270"/>
      <c r="F3176" s="270"/>
      <c r="G3176" s="270"/>
      <c r="H3176" s="270"/>
      <c r="I3176" s="290">
        <f t="shared" ca="1" si="3105"/>
        <v>8.7869478633179718E-2</v>
      </c>
      <c r="J3176" s="290">
        <f t="shared" ca="1" si="3106"/>
        <v>3.6367563222708038E-2</v>
      </c>
      <c r="K3176" s="270">
        <f t="shared" ref="K3176:M3176" ca="1" si="3222">RAND()</f>
        <v>0.13218261609709359</v>
      </c>
      <c r="L3176" s="270">
        <f t="shared" ca="1" si="3222"/>
        <v>0.3332648503769281</v>
      </c>
      <c r="M3176" s="270">
        <f t="shared" ca="1" si="3222"/>
        <v>0.56834774077427208</v>
      </c>
      <c r="N3176" s="291">
        <f t="shared" ca="1" si="3108"/>
        <v>754303.35752294422</v>
      </c>
      <c r="O3176" s="292">
        <f ca="1">(N3176-Assumptions!$C$22)/Assumptions!$C$25</f>
        <v>55.301817725592855</v>
      </c>
      <c r="P3176" s="11"/>
      <c r="Q3176" s="11"/>
      <c r="R3176" s="11"/>
      <c r="S3176" s="11"/>
      <c r="T3176" s="11"/>
    </row>
    <row r="3177" spans="1:20" ht="15.75" customHeight="1" x14ac:dyDescent="0.2">
      <c r="A3177" s="317"/>
      <c r="B3177" s="264"/>
      <c r="C3177" s="264"/>
      <c r="D3177" s="264"/>
      <c r="E3177" s="264"/>
      <c r="F3177" s="264"/>
      <c r="G3177" s="264"/>
      <c r="H3177" s="264"/>
      <c r="I3177" s="286">
        <f t="shared" ca="1" si="3105"/>
        <v>0.10477220663102096</v>
      </c>
      <c r="J3177" s="286">
        <f t="shared" ca="1" si="3106"/>
        <v>4.6853423271432118E-2</v>
      </c>
      <c r="K3177" s="264">
        <f t="shared" ref="K3177:M3177" ca="1" si="3223">RAND()</f>
        <v>0.89705724071673687</v>
      </c>
      <c r="L3177" s="264">
        <f t="shared" ca="1" si="3223"/>
        <v>0.90265063872112106</v>
      </c>
      <c r="M3177" s="264">
        <f t="shared" ca="1" si="3223"/>
        <v>6.0507653050090204E-2</v>
      </c>
      <c r="N3177" s="287">
        <f t="shared" ca="1" si="3108"/>
        <v>4237410.7515744101</v>
      </c>
      <c r="O3177" s="288">
        <f ca="1">(N3177-Assumptions!$C$22)/Assumptions!$C$25</f>
        <v>315.2352053413739</v>
      </c>
      <c r="P3177" s="11"/>
      <c r="Q3177" s="11"/>
      <c r="R3177" s="11"/>
      <c r="S3177" s="11"/>
      <c r="T3177" s="11"/>
    </row>
    <row r="3178" spans="1:20" ht="15.75" customHeight="1" x14ac:dyDescent="0.2">
      <c r="A3178" s="289"/>
      <c r="B3178" s="270"/>
      <c r="C3178" s="270"/>
      <c r="D3178" s="270"/>
      <c r="E3178" s="270"/>
      <c r="F3178" s="270"/>
      <c r="G3178" s="270"/>
      <c r="H3178" s="270"/>
      <c r="I3178" s="290">
        <f t="shared" ca="1" si="3105"/>
        <v>6.7291872647091591E-2</v>
      </c>
      <c r="J3178" s="290">
        <f t="shared" ca="1" si="3106"/>
        <v>4.6433577695528368E-2</v>
      </c>
      <c r="K3178" s="270">
        <f t="shared" ref="K3178:M3178" ca="1" si="3224">RAND()</f>
        <v>0.78913341364892575</v>
      </c>
      <c r="L3178" s="270">
        <f t="shared" ca="1" si="3224"/>
        <v>0.10324593718738839</v>
      </c>
      <c r="M3178" s="270">
        <f t="shared" ca="1" si="3224"/>
        <v>0.68076869266848761</v>
      </c>
      <c r="N3178" s="291">
        <f t="shared" ca="1" si="3108"/>
        <v>3612551.5821495499</v>
      </c>
      <c r="O3178" s="292">
        <f ca="1">(N3178-Assumptions!$C$22)/Assumptions!$C$25</f>
        <v>268.60392404101117</v>
      </c>
      <c r="P3178" s="11"/>
      <c r="Q3178" s="11"/>
      <c r="R3178" s="11"/>
      <c r="S3178" s="11"/>
      <c r="T3178" s="11"/>
    </row>
    <row r="3179" spans="1:20" ht="15.75" customHeight="1" x14ac:dyDescent="0.2">
      <c r="A3179" s="317"/>
      <c r="B3179" s="264"/>
      <c r="C3179" s="264"/>
      <c r="D3179" s="264"/>
      <c r="E3179" s="264"/>
      <c r="F3179" s="264"/>
      <c r="G3179" s="264"/>
      <c r="H3179" s="264"/>
      <c r="I3179" s="286">
        <f t="shared" ca="1" si="3105"/>
        <v>0.10969889100117045</v>
      </c>
      <c r="J3179" s="286">
        <f t="shared" ca="1" si="3106"/>
        <v>2.8914744235001795E-2</v>
      </c>
      <c r="K3179" s="264">
        <f t="shared" ref="K3179:M3179" ca="1" si="3225">RAND()</f>
        <v>0.95713570032242756</v>
      </c>
      <c r="L3179" s="264">
        <f t="shared" ca="1" si="3225"/>
        <v>0.1430843917316531</v>
      </c>
      <c r="M3179" s="264">
        <f t="shared" ca="1" si="3225"/>
        <v>0.81329987029694373</v>
      </c>
      <c r="N3179" s="287">
        <f t="shared" ca="1" si="3108"/>
        <v>2407832.8127534501</v>
      </c>
      <c r="O3179" s="288">
        <f ca="1">(N3179-Assumptions!$C$22)/Assumptions!$C$25</f>
        <v>178.69953826518284</v>
      </c>
      <c r="P3179" s="11"/>
      <c r="Q3179" s="11"/>
      <c r="R3179" s="11"/>
      <c r="S3179" s="11"/>
      <c r="T3179" s="11"/>
    </row>
    <row r="3180" spans="1:20" ht="15.75" customHeight="1" x14ac:dyDescent="0.2">
      <c r="A3180" s="289"/>
      <c r="B3180" s="270"/>
      <c r="C3180" s="270"/>
      <c r="D3180" s="270"/>
      <c r="E3180" s="270"/>
      <c r="F3180" s="270"/>
      <c r="G3180" s="270"/>
      <c r="H3180" s="270"/>
      <c r="I3180" s="290">
        <f t="shared" ca="1" si="3105"/>
        <v>7.2831232638846888E-2</v>
      </c>
      <c r="J3180" s="290">
        <f t="shared" ca="1" si="3106"/>
        <v>3.3628586226855883E-2</v>
      </c>
      <c r="K3180" s="270">
        <f t="shared" ref="K3180:M3180" ca="1" si="3226">RAND()</f>
        <v>0.3077878924325087</v>
      </c>
      <c r="L3180" s="270">
        <f t="shared" ca="1" si="3226"/>
        <v>0.84149354801332332</v>
      </c>
      <c r="M3180" s="270">
        <f t="shared" ca="1" si="3226"/>
        <v>4.7491468751863386E-2</v>
      </c>
      <c r="N3180" s="291">
        <f t="shared" ca="1" si="3108"/>
        <v>3602428.8784417724</v>
      </c>
      <c r="O3180" s="292">
        <f ca="1">(N3180-Assumptions!$C$22)/Assumptions!$C$25</f>
        <v>267.84849839117703</v>
      </c>
      <c r="P3180" s="11"/>
      <c r="Q3180" s="11"/>
      <c r="R3180" s="11"/>
      <c r="S3180" s="11"/>
      <c r="T3180" s="11"/>
    </row>
    <row r="3181" spans="1:20" ht="15.75" customHeight="1" x14ac:dyDescent="0.2">
      <c r="A3181" s="317"/>
      <c r="B3181" s="264"/>
      <c r="C3181" s="264"/>
      <c r="D3181" s="264"/>
      <c r="E3181" s="264"/>
      <c r="F3181" s="264"/>
      <c r="G3181" s="264"/>
      <c r="H3181" s="264"/>
      <c r="I3181" s="286">
        <f t="shared" ca="1" si="3105"/>
        <v>8.4579466166152903E-2</v>
      </c>
      <c r="J3181" s="286">
        <f t="shared" ca="1" si="3106"/>
        <v>2.8574340207429872E-2</v>
      </c>
      <c r="K3181" s="264">
        <f t="shared" ref="K3181:M3181" ca="1" si="3227">RAND()</f>
        <v>0.13005835848492009</v>
      </c>
      <c r="L3181" s="264">
        <f t="shared" ca="1" si="3227"/>
        <v>0.69926226897829402</v>
      </c>
      <c r="M3181" s="264">
        <f t="shared" ca="1" si="3227"/>
        <v>0.17990176004719716</v>
      </c>
      <c r="N3181" s="287">
        <f t="shared" ca="1" si="3108"/>
        <v>693652.00145453284</v>
      </c>
      <c r="O3181" s="288">
        <f ca="1">(N3181-Assumptions!$C$22)/Assumptions!$C$25</f>
        <v>50.7755971234726</v>
      </c>
      <c r="P3181" s="11"/>
      <c r="Q3181" s="11"/>
      <c r="R3181" s="11"/>
      <c r="S3181" s="11"/>
      <c r="T3181" s="11"/>
    </row>
    <row r="3182" spans="1:20" ht="15.75" customHeight="1" x14ac:dyDescent="0.2">
      <c r="A3182" s="289"/>
      <c r="B3182" s="270"/>
      <c r="C3182" s="270"/>
      <c r="D3182" s="270"/>
      <c r="E3182" s="270"/>
      <c r="F3182" s="270"/>
      <c r="G3182" s="270"/>
      <c r="H3182" s="270"/>
      <c r="I3182" s="290">
        <f t="shared" ca="1" si="3105"/>
        <v>9.9206156010187521E-2</v>
      </c>
      <c r="J3182" s="290">
        <f t="shared" ca="1" si="3106"/>
        <v>3.6783984061910829E-2</v>
      </c>
      <c r="K3182" s="270">
        <f t="shared" ref="K3182:M3182" ca="1" si="3228">RAND()</f>
        <v>0.94741311882971568</v>
      </c>
      <c r="L3182" s="270">
        <f t="shared" ca="1" si="3228"/>
        <v>0.23264429053883107</v>
      </c>
      <c r="M3182" s="270">
        <f t="shared" ca="1" si="3228"/>
        <v>0.21027455963663799</v>
      </c>
      <c r="N3182" s="291">
        <f t="shared" ca="1" si="3108"/>
        <v>3096573.5495302244</v>
      </c>
      <c r="O3182" s="292">
        <f ca="1">(N3182-Assumptions!$C$22)/Assumptions!$C$25</f>
        <v>230.09810071121078</v>
      </c>
      <c r="P3182" s="11"/>
      <c r="Q3182" s="11"/>
      <c r="R3182" s="11"/>
      <c r="S3182" s="11"/>
      <c r="T3182" s="11"/>
    </row>
    <row r="3183" spans="1:20" ht="15.75" customHeight="1" x14ac:dyDescent="0.2">
      <c r="A3183" s="317"/>
      <c r="B3183" s="264"/>
      <c r="C3183" s="264"/>
      <c r="D3183" s="264"/>
      <c r="E3183" s="264"/>
      <c r="F3183" s="264"/>
      <c r="G3183" s="264"/>
      <c r="H3183" s="264"/>
      <c r="I3183" s="286">
        <f t="shared" ca="1" si="3105"/>
        <v>8.5737230338244375E-2</v>
      </c>
      <c r="J3183" s="286">
        <f t="shared" ca="1" si="3106"/>
        <v>3.1166187921169035E-2</v>
      </c>
      <c r="K3183" s="264">
        <f t="shared" ref="K3183:M3183" ca="1" si="3229">RAND()</f>
        <v>0.87601526586011436</v>
      </c>
      <c r="L3183" s="264">
        <f t="shared" ca="1" si="3229"/>
        <v>0.77082252696947928</v>
      </c>
      <c r="M3183" s="264">
        <f t="shared" ca="1" si="3229"/>
        <v>0.92724626535595689</v>
      </c>
      <c r="N3183" s="287">
        <f t="shared" ca="1" si="3108"/>
        <v>4023356.3264779737</v>
      </c>
      <c r="O3183" s="288">
        <f ca="1">(N3183-Assumptions!$C$22)/Assumptions!$C$25</f>
        <v>299.26099451328162</v>
      </c>
      <c r="P3183" s="11"/>
      <c r="Q3183" s="11"/>
      <c r="R3183" s="11"/>
      <c r="S3183" s="11"/>
      <c r="T3183" s="11"/>
    </row>
    <row r="3184" spans="1:20" ht="15.75" customHeight="1" x14ac:dyDescent="0.2">
      <c r="A3184" s="289"/>
      <c r="B3184" s="270"/>
      <c r="C3184" s="270"/>
      <c r="D3184" s="270"/>
      <c r="E3184" s="270"/>
      <c r="F3184" s="270"/>
      <c r="G3184" s="270"/>
      <c r="H3184" s="270"/>
      <c r="I3184" s="290">
        <f t="shared" ca="1" si="3105"/>
        <v>8.9820665594274485E-2</v>
      </c>
      <c r="J3184" s="290">
        <f t="shared" ca="1" si="3106"/>
        <v>4.3839249698341666E-2</v>
      </c>
      <c r="K3184" s="270">
        <f t="shared" ref="K3184:M3184" ca="1" si="3230">RAND()</f>
        <v>0.25289466680109585</v>
      </c>
      <c r="L3184" s="270">
        <f t="shared" ca="1" si="3230"/>
        <v>0.6947471061530347</v>
      </c>
      <c r="M3184" s="270">
        <f t="shared" ca="1" si="3230"/>
        <v>0.59391630327831657</v>
      </c>
      <c r="N3184" s="291">
        <f t="shared" ca="1" si="3108"/>
        <v>2427517.0153499329</v>
      </c>
      <c r="O3184" s="292">
        <f ca="1">(N3184-Assumptions!$C$22)/Assumptions!$C$25</f>
        <v>180.16850860820395</v>
      </c>
      <c r="P3184" s="11"/>
      <c r="Q3184" s="11"/>
      <c r="R3184" s="11"/>
      <c r="S3184" s="11"/>
      <c r="T3184" s="11"/>
    </row>
    <row r="3185" spans="1:20" ht="15.75" customHeight="1" x14ac:dyDescent="0.2">
      <c r="A3185" s="317"/>
      <c r="B3185" s="264"/>
      <c r="C3185" s="264"/>
      <c r="D3185" s="264"/>
      <c r="E3185" s="264"/>
      <c r="F3185" s="264"/>
      <c r="G3185" s="264"/>
      <c r="H3185" s="264"/>
      <c r="I3185" s="286">
        <f t="shared" ca="1" si="3105"/>
        <v>8.0220149622568307E-2</v>
      </c>
      <c r="J3185" s="286">
        <f t="shared" ca="1" si="3106"/>
        <v>4.7711337866325788E-2</v>
      </c>
      <c r="K3185" s="264">
        <f t="shared" ref="K3185:M3185" ca="1" si="3231">RAND()</f>
        <v>0.85864550242055249</v>
      </c>
      <c r="L3185" s="264">
        <f t="shared" ca="1" si="3231"/>
        <v>0.54600982736087866</v>
      </c>
      <c r="M3185" s="264">
        <f t="shared" ca="1" si="3231"/>
        <v>0.60863256023542833</v>
      </c>
      <c r="N3185" s="287">
        <f t="shared" ca="1" si="3108"/>
        <v>6676388.9636884136</v>
      </c>
      <c r="O3185" s="288">
        <f ca="1">(N3185-Assumptions!$C$22)/Assumptions!$C$25</f>
        <v>497.24850475286667</v>
      </c>
      <c r="P3185" s="11"/>
      <c r="Q3185" s="11"/>
      <c r="R3185" s="11"/>
      <c r="S3185" s="11"/>
      <c r="T3185" s="11"/>
    </row>
    <row r="3186" spans="1:20" ht="15.75" customHeight="1" x14ac:dyDescent="0.2">
      <c r="A3186" s="289"/>
      <c r="B3186" s="270"/>
      <c r="C3186" s="270"/>
      <c r="D3186" s="270"/>
      <c r="E3186" s="270"/>
      <c r="F3186" s="270"/>
      <c r="G3186" s="270"/>
      <c r="H3186" s="270"/>
      <c r="I3186" s="290">
        <f t="shared" ca="1" si="3105"/>
        <v>6.3564358099027343E-2</v>
      </c>
      <c r="J3186" s="290">
        <f t="shared" ca="1" si="3106"/>
        <v>4.1148964143302082E-2</v>
      </c>
      <c r="K3186" s="270">
        <f t="shared" ref="K3186:M3186" ca="1" si="3232">RAND()</f>
        <v>0.60845627531246438</v>
      </c>
      <c r="L3186" s="270">
        <f t="shared" ca="1" si="3232"/>
        <v>0.95667976942161137</v>
      </c>
      <c r="M3186" s="270">
        <f t="shared" ca="1" si="3232"/>
        <v>0.48431763448659182</v>
      </c>
      <c r="N3186" s="291">
        <f t="shared" ca="1" si="3108"/>
        <v>5648989.8218359249</v>
      </c>
      <c r="O3186" s="292">
        <f ca="1">(N3186-Assumptions!$C$22)/Assumptions!$C$25</f>
        <v>420.57692700268097</v>
      </c>
      <c r="P3186" s="11"/>
      <c r="Q3186" s="11"/>
      <c r="R3186" s="11"/>
      <c r="S3186" s="11"/>
      <c r="T3186" s="11"/>
    </row>
    <row r="3187" spans="1:20" ht="15.75" customHeight="1" x14ac:dyDescent="0.2">
      <c r="A3187" s="317"/>
      <c r="B3187" s="264"/>
      <c r="C3187" s="264"/>
      <c r="D3187" s="264"/>
      <c r="E3187" s="264"/>
      <c r="F3187" s="264"/>
      <c r="G3187" s="264"/>
      <c r="H3187" s="264"/>
      <c r="I3187" s="286">
        <f t="shared" ca="1" si="3105"/>
        <v>8.6259954999156924E-2</v>
      </c>
      <c r="J3187" s="286">
        <f t="shared" ca="1" si="3106"/>
        <v>4.4660461277545527E-2</v>
      </c>
      <c r="K3187" s="264">
        <f t="shared" ref="K3187:M3187" ca="1" si="3233">RAND()</f>
        <v>0.50906664001577184</v>
      </c>
      <c r="L3187" s="264">
        <f t="shared" ca="1" si="3233"/>
        <v>0.33546253057430919</v>
      </c>
      <c r="M3187" s="264">
        <f t="shared" ca="1" si="3233"/>
        <v>0.59983319303425553</v>
      </c>
      <c r="N3187" s="287">
        <f t="shared" ca="1" si="3108"/>
        <v>2683221.8253480964</v>
      </c>
      <c r="O3187" s="288">
        <f ca="1">(N3187-Assumptions!$C$22)/Assumptions!$C$25</f>
        <v>199.25095711552959</v>
      </c>
      <c r="P3187" s="11"/>
      <c r="Q3187" s="11"/>
      <c r="R3187" s="11"/>
      <c r="S3187" s="11"/>
      <c r="T3187" s="11"/>
    </row>
    <row r="3188" spans="1:20" ht="15.75" customHeight="1" x14ac:dyDescent="0.2">
      <c r="A3188" s="289"/>
      <c r="B3188" s="270"/>
      <c r="C3188" s="270"/>
      <c r="D3188" s="270"/>
      <c r="E3188" s="270"/>
      <c r="F3188" s="270"/>
      <c r="G3188" s="270"/>
      <c r="H3188" s="270"/>
      <c r="I3188" s="290">
        <f t="shared" ca="1" si="3105"/>
        <v>6.9823134183616326E-2</v>
      </c>
      <c r="J3188" s="290">
        <f t="shared" ca="1" si="3106"/>
        <v>3.5195686042396555E-2</v>
      </c>
      <c r="K3188" s="270">
        <f t="shared" ref="K3188:M3188" ca="1" si="3234">RAND()</f>
        <v>0.40650192945047514</v>
      </c>
      <c r="L3188" s="270">
        <f t="shared" ca="1" si="3234"/>
        <v>0.63340004080732415</v>
      </c>
      <c r="M3188" s="270">
        <f t="shared" ca="1" si="3234"/>
        <v>0.92130334773362521</v>
      </c>
      <c r="N3188" s="291">
        <f t="shared" ca="1" si="3108"/>
        <v>3331398.2162545146</v>
      </c>
      <c r="O3188" s="292">
        <f ca="1">(N3188-Assumptions!$C$22)/Assumptions!$C$25</f>
        <v>247.62232957123243</v>
      </c>
      <c r="P3188" s="11"/>
      <c r="Q3188" s="11"/>
      <c r="R3188" s="11"/>
      <c r="S3188" s="11"/>
      <c r="T3188" s="11"/>
    </row>
    <row r="3189" spans="1:20" ht="15.75" customHeight="1" x14ac:dyDescent="0.2">
      <c r="A3189" s="317"/>
      <c r="B3189" s="264"/>
      <c r="C3189" s="264"/>
      <c r="D3189" s="264"/>
      <c r="E3189" s="264"/>
      <c r="F3189" s="264"/>
      <c r="G3189" s="264"/>
      <c r="H3189" s="264"/>
      <c r="I3189" s="286">
        <f t="shared" ca="1" si="3105"/>
        <v>0.13358950834949646</v>
      </c>
      <c r="J3189" s="286">
        <f t="shared" ca="1" si="3106"/>
        <v>3.7642131121321941E-2</v>
      </c>
      <c r="K3189" s="264">
        <f t="shared" ref="K3189:M3189" ca="1" si="3235">RAND()</f>
        <v>0.98267269768091647</v>
      </c>
      <c r="L3189" s="264">
        <f t="shared" ca="1" si="3235"/>
        <v>0.4241866419582202</v>
      </c>
      <c r="M3189" s="264">
        <f t="shared" ca="1" si="3235"/>
        <v>0.10419048685687271</v>
      </c>
      <c r="N3189" s="287">
        <f t="shared" ca="1" si="3108"/>
        <v>2249374.6623645746</v>
      </c>
      <c r="O3189" s="288">
        <f ca="1">(N3189-Assumptions!$C$22)/Assumptions!$C$25</f>
        <v>166.87430316153541</v>
      </c>
      <c r="P3189" s="11"/>
      <c r="Q3189" s="11"/>
      <c r="R3189" s="11"/>
      <c r="S3189" s="11"/>
      <c r="T3189" s="11"/>
    </row>
    <row r="3190" spans="1:20" ht="15.75" customHeight="1" x14ac:dyDescent="0.2">
      <c r="A3190" s="289"/>
      <c r="B3190" s="270"/>
      <c r="C3190" s="270"/>
      <c r="D3190" s="270"/>
      <c r="E3190" s="270"/>
      <c r="F3190" s="270"/>
      <c r="G3190" s="270"/>
      <c r="H3190" s="270"/>
      <c r="I3190" s="290">
        <f t="shared" ca="1" si="3105"/>
        <v>7.8604683442246276E-2</v>
      </c>
      <c r="J3190" s="290">
        <f t="shared" ca="1" si="3106"/>
        <v>3.1337643867291591E-2</v>
      </c>
      <c r="K3190" s="270">
        <f t="shared" ref="K3190:M3190" ca="1" si="3236">RAND()</f>
        <v>0.89824881464770645</v>
      </c>
      <c r="L3190" s="270">
        <f t="shared" ca="1" si="3236"/>
        <v>0.44748063098654278</v>
      </c>
      <c r="M3190" s="270">
        <f t="shared" ca="1" si="3236"/>
        <v>0.84792291697959177</v>
      </c>
      <c r="N3190" s="291">
        <f t="shared" ca="1" si="3108"/>
        <v>4591814.3802474383</v>
      </c>
      <c r="O3190" s="292">
        <f ca="1">(N3190-Assumptions!$C$22)/Assumptions!$C$25</f>
        <v>341.6832373318984</v>
      </c>
      <c r="P3190" s="11"/>
      <c r="Q3190" s="11"/>
      <c r="R3190" s="11"/>
      <c r="S3190" s="11"/>
      <c r="T3190" s="11"/>
    </row>
    <row r="3191" spans="1:20" ht="15.75" customHeight="1" x14ac:dyDescent="0.2">
      <c r="A3191" s="317"/>
      <c r="B3191" s="264"/>
      <c r="C3191" s="264"/>
      <c r="D3191" s="264"/>
      <c r="E3191" s="264"/>
      <c r="F3191" s="264"/>
      <c r="G3191" s="264"/>
      <c r="H3191" s="264"/>
      <c r="I3191" s="286">
        <f t="shared" ca="1" si="3105"/>
        <v>0.10787802215495898</v>
      </c>
      <c r="J3191" s="286">
        <f t="shared" ca="1" si="3106"/>
        <v>4.4345922457019828E-2</v>
      </c>
      <c r="K3191" s="264">
        <f t="shared" ref="K3191:M3191" ca="1" si="3237">RAND()</f>
        <v>0.95778665466321944</v>
      </c>
      <c r="L3191" s="264">
        <f t="shared" ca="1" si="3237"/>
        <v>0.74882024241900969</v>
      </c>
      <c r="M3191" s="264">
        <f t="shared" ca="1" si="3237"/>
        <v>0.39933538984260453</v>
      </c>
      <c r="N3191" s="287">
        <f t="shared" ca="1" si="3108"/>
        <v>3397048.1108527295</v>
      </c>
      <c r="O3191" s="288">
        <f ca="1">(N3191-Assumptions!$C$22)/Assumptions!$C$25</f>
        <v>252.52157543677086</v>
      </c>
      <c r="P3191" s="11"/>
      <c r="Q3191" s="11"/>
      <c r="R3191" s="11"/>
      <c r="S3191" s="11"/>
      <c r="T3191" s="11"/>
    </row>
    <row r="3192" spans="1:20" ht="15.75" customHeight="1" x14ac:dyDescent="0.2">
      <c r="A3192" s="289"/>
      <c r="B3192" s="270"/>
      <c r="C3192" s="270"/>
      <c r="D3192" s="270"/>
      <c r="E3192" s="270"/>
      <c r="F3192" s="270"/>
      <c r="G3192" s="270"/>
      <c r="H3192" s="270"/>
      <c r="I3192" s="290">
        <f t="shared" ca="1" si="3105"/>
        <v>0.10719831612781999</v>
      </c>
      <c r="J3192" s="290">
        <f t="shared" ca="1" si="3106"/>
        <v>3.6437719948035595E-2</v>
      </c>
      <c r="K3192" s="270">
        <f t="shared" ref="K3192:M3192" ca="1" si="3238">RAND()</f>
        <v>0.19556799022181237</v>
      </c>
      <c r="L3192" s="270">
        <f t="shared" ca="1" si="3238"/>
        <v>0.39457227435436548</v>
      </c>
      <c r="M3192" s="270">
        <f t="shared" ca="1" si="3238"/>
        <v>0.87178821216638591</v>
      </c>
      <c r="N3192" s="291">
        <f t="shared" ca="1" si="3108"/>
        <v>566246.50795464485</v>
      </c>
      <c r="O3192" s="292">
        <f ca="1">(N3192-Assumptions!$C$22)/Assumptions!$C$25</f>
        <v>41.267724474227229</v>
      </c>
      <c r="P3192" s="11"/>
      <c r="Q3192" s="11"/>
      <c r="R3192" s="11"/>
      <c r="S3192" s="11"/>
      <c r="T3192" s="11"/>
    </row>
    <row r="3193" spans="1:20" ht="15.75" customHeight="1" x14ac:dyDescent="0.2">
      <c r="A3193" s="317"/>
      <c r="B3193" s="264"/>
      <c r="C3193" s="264"/>
      <c r="D3193" s="264"/>
      <c r="E3193" s="264"/>
      <c r="F3193" s="264"/>
      <c r="G3193" s="264"/>
      <c r="H3193" s="264"/>
      <c r="I3193" s="286">
        <f t="shared" ca="1" si="3105"/>
        <v>7.5708404945169172E-2</v>
      </c>
      <c r="J3193" s="286">
        <f t="shared" ca="1" si="3106"/>
        <v>2.7546538997314317E-2</v>
      </c>
      <c r="K3193" s="264">
        <f t="shared" ref="K3193:M3193" ca="1" si="3239">RAND()</f>
        <v>0.8795262574181526</v>
      </c>
      <c r="L3193" s="264">
        <f t="shared" ca="1" si="3239"/>
        <v>0.13609630635440439</v>
      </c>
      <c r="M3193" s="264">
        <f t="shared" ca="1" si="3239"/>
        <v>0.34037448225422773</v>
      </c>
      <c r="N3193" s="287">
        <f t="shared" ca="1" si="3108"/>
        <v>4013441.8124194499</v>
      </c>
      <c r="O3193" s="288">
        <f ca="1">(N3193-Assumptions!$C$22)/Assumptions!$C$25</f>
        <v>298.52110540443658</v>
      </c>
      <c r="P3193" s="11"/>
      <c r="Q3193" s="11"/>
      <c r="R3193" s="11"/>
      <c r="S3193" s="11"/>
      <c r="T3193" s="11"/>
    </row>
    <row r="3194" spans="1:20" ht="15.75" customHeight="1" x14ac:dyDescent="0.2">
      <c r="A3194" s="289"/>
      <c r="B3194" s="270"/>
      <c r="C3194" s="270"/>
      <c r="D3194" s="270"/>
      <c r="E3194" s="270"/>
      <c r="F3194" s="270"/>
      <c r="G3194" s="270"/>
      <c r="H3194" s="270"/>
      <c r="I3194" s="290">
        <f t="shared" ca="1" si="3105"/>
        <v>0.11483514390835663</v>
      </c>
      <c r="J3194" s="290">
        <f t="shared" ca="1" si="3106"/>
        <v>4.5210013862435346E-2</v>
      </c>
      <c r="K3194" s="270">
        <f t="shared" ref="K3194:M3194" ca="1" si="3240">RAND()</f>
        <v>0.78629795407485414</v>
      </c>
      <c r="L3194" s="270">
        <f t="shared" ca="1" si="3240"/>
        <v>0.53717982517167362</v>
      </c>
      <c r="M3194" s="270">
        <f t="shared" ca="1" si="3240"/>
        <v>3.3432717663844702E-2</v>
      </c>
      <c r="N3194" s="291">
        <f t="shared" ca="1" si="3108"/>
        <v>1603166.4056302567</v>
      </c>
      <c r="O3194" s="292">
        <f ca="1">(N3194-Assumptions!$C$22)/Assumptions!$C$25</f>
        <v>118.64980639031766</v>
      </c>
      <c r="P3194" s="11"/>
      <c r="Q3194" s="11"/>
      <c r="R3194" s="11"/>
      <c r="S3194" s="11"/>
      <c r="T3194" s="11"/>
    </row>
    <row r="3195" spans="1:20" ht="15.75" customHeight="1" x14ac:dyDescent="0.2">
      <c r="A3195" s="317"/>
      <c r="B3195" s="264"/>
      <c r="C3195" s="264"/>
      <c r="D3195" s="264"/>
      <c r="E3195" s="264"/>
      <c r="F3195" s="264"/>
      <c r="G3195" s="264"/>
      <c r="H3195" s="264"/>
      <c r="I3195" s="286">
        <f t="shared" ca="1" si="3105"/>
        <v>0.1116583566336572</v>
      </c>
      <c r="J3195" s="286">
        <f t="shared" ca="1" si="3106"/>
        <v>3.9419473846280487E-2</v>
      </c>
      <c r="K3195" s="264">
        <f t="shared" ref="K3195:M3195" ca="1" si="3241">RAND()</f>
        <v>0.93237541645050259</v>
      </c>
      <c r="L3195" s="264">
        <f t="shared" ca="1" si="3241"/>
        <v>0.46079919583001472</v>
      </c>
      <c r="M3195" s="264">
        <f t="shared" ca="1" si="3241"/>
        <v>0.52699030257333868</v>
      </c>
      <c r="N3195" s="287">
        <f t="shared" ca="1" si="3108"/>
        <v>2987609.8706098064</v>
      </c>
      <c r="O3195" s="288">
        <f ca="1">(N3195-Assumptions!$C$22)/Assumptions!$C$25</f>
        <v>221.96648288132883</v>
      </c>
      <c r="P3195" s="11"/>
      <c r="Q3195" s="11"/>
      <c r="R3195" s="11"/>
      <c r="S3195" s="11"/>
      <c r="T3195" s="11"/>
    </row>
    <row r="3196" spans="1:20" ht="15.75" customHeight="1" x14ac:dyDescent="0.2">
      <c r="A3196" s="289"/>
      <c r="B3196" s="270"/>
      <c r="C3196" s="270"/>
      <c r="D3196" s="270"/>
      <c r="E3196" s="270"/>
      <c r="F3196" s="270"/>
      <c r="G3196" s="270"/>
      <c r="H3196" s="270"/>
      <c r="I3196" s="290">
        <f t="shared" ca="1" si="3105"/>
        <v>0.11030473884254099</v>
      </c>
      <c r="J3196" s="290">
        <f t="shared" ca="1" si="3106"/>
        <v>5.2109713925689818E-2</v>
      </c>
      <c r="K3196" s="270">
        <f t="shared" ref="K3196:M3196" ca="1" si="3242">RAND()</f>
        <v>7.7137060800252955E-2</v>
      </c>
      <c r="L3196" s="270">
        <f t="shared" ca="1" si="3242"/>
        <v>0.208209648453061</v>
      </c>
      <c r="M3196" s="270">
        <f t="shared" ca="1" si="3242"/>
        <v>0.88392120579781042</v>
      </c>
      <c r="N3196" s="291">
        <f t="shared" ca="1" si="3108"/>
        <v>301420.74540777638</v>
      </c>
      <c r="O3196" s="292">
        <f ca="1">(N3196-Assumptions!$C$22)/Assumptions!$C$25</f>
        <v>21.50460786625197</v>
      </c>
      <c r="P3196" s="11"/>
      <c r="Q3196" s="11"/>
      <c r="R3196" s="11"/>
      <c r="S3196" s="11"/>
      <c r="T3196" s="11"/>
    </row>
    <row r="3197" spans="1:20" ht="15.75" customHeight="1" x14ac:dyDescent="0.2">
      <c r="A3197" s="317"/>
      <c r="B3197" s="264"/>
      <c r="C3197" s="264"/>
      <c r="D3197" s="264"/>
      <c r="E3197" s="264"/>
      <c r="F3197" s="264"/>
      <c r="G3197" s="264"/>
      <c r="H3197" s="264"/>
      <c r="I3197" s="286">
        <f t="shared" ca="1" si="3105"/>
        <v>0.10103269477754537</v>
      </c>
      <c r="J3197" s="286">
        <f t="shared" ca="1" si="3106"/>
        <v>4.0113774033778152E-2</v>
      </c>
      <c r="K3197" s="264">
        <f t="shared" ref="K3197:M3197" ca="1" si="3243">RAND()</f>
        <v>0.28456832659015974</v>
      </c>
      <c r="L3197" s="264">
        <f t="shared" ca="1" si="3243"/>
        <v>0.56903378748470934</v>
      </c>
      <c r="M3197" s="264">
        <f t="shared" ca="1" si="3243"/>
        <v>0.86893668401626067</v>
      </c>
      <c r="N3197" s="287">
        <f t="shared" ca="1" si="3108"/>
        <v>1852306.9823658043</v>
      </c>
      <c r="O3197" s="288">
        <f ca="1">(N3197-Assumptions!$C$22)/Assumptions!$C$25</f>
        <v>137.24238674371674</v>
      </c>
      <c r="P3197" s="11"/>
      <c r="Q3197" s="11"/>
      <c r="R3197" s="11"/>
      <c r="S3197" s="11"/>
      <c r="T3197" s="11"/>
    </row>
    <row r="3198" spans="1:20" ht="15.75" customHeight="1" x14ac:dyDescent="0.2">
      <c r="A3198" s="289"/>
      <c r="B3198" s="270"/>
      <c r="C3198" s="270"/>
      <c r="D3198" s="270"/>
      <c r="E3198" s="270"/>
      <c r="F3198" s="270"/>
      <c r="G3198" s="270"/>
      <c r="H3198" s="270"/>
      <c r="I3198" s="290">
        <f t="shared" ca="1" si="3105"/>
        <v>6.9771335235344872E-2</v>
      </c>
      <c r="J3198" s="290">
        <f t="shared" ca="1" si="3106"/>
        <v>3.7061599999618472E-2</v>
      </c>
      <c r="K3198" s="270">
        <f t="shared" ref="K3198:M3198" ca="1" si="3244">RAND()</f>
        <v>0.61324846180110582</v>
      </c>
      <c r="L3198" s="270">
        <f t="shared" ca="1" si="3244"/>
        <v>0.72235963314062057</v>
      </c>
      <c r="M3198" s="270">
        <f t="shared" ca="1" si="3244"/>
        <v>2.2333299057770706E-2</v>
      </c>
      <c r="N3198" s="291">
        <f t="shared" ca="1" si="3108"/>
        <v>3412460.1948885196</v>
      </c>
      <c r="O3198" s="292">
        <f ca="1">(N3198-Assumptions!$C$22)/Assumptions!$C$25</f>
        <v>253.67173096182981</v>
      </c>
      <c r="P3198" s="11"/>
      <c r="Q3198" s="11"/>
      <c r="R3198" s="11"/>
      <c r="S3198" s="11"/>
      <c r="T3198" s="11"/>
    </row>
    <row r="3199" spans="1:20" ht="15.75" customHeight="1" x14ac:dyDescent="0.2">
      <c r="A3199" s="317"/>
      <c r="B3199" s="264"/>
      <c r="C3199" s="264"/>
      <c r="D3199" s="264"/>
      <c r="E3199" s="264"/>
      <c r="F3199" s="264"/>
      <c r="G3199" s="264"/>
      <c r="H3199" s="264"/>
      <c r="I3199" s="286">
        <f t="shared" ca="1" si="3105"/>
        <v>7.4173325588574784E-2</v>
      </c>
      <c r="J3199" s="286">
        <f t="shared" ca="1" si="3106"/>
        <v>4.0671492262745537E-2</v>
      </c>
      <c r="K3199" s="264">
        <f t="shared" ref="K3199:M3199" ca="1" si="3245">RAND()</f>
        <v>0.17733824773021112</v>
      </c>
      <c r="L3199" s="264">
        <f t="shared" ca="1" si="3245"/>
        <v>0.33960652213907505</v>
      </c>
      <c r="M3199" s="264">
        <f t="shared" ca="1" si="3245"/>
        <v>0.7991729395723538</v>
      </c>
      <c r="N3199" s="287">
        <f t="shared" ca="1" si="3108"/>
        <v>1195992.4729462524</v>
      </c>
      <c r="O3199" s="288">
        <f ca="1">(N3199-Assumptions!$C$22)/Assumptions!$C$25</f>
        <v>88.263692010914355</v>
      </c>
      <c r="P3199" s="11"/>
      <c r="Q3199" s="11"/>
      <c r="R3199" s="11"/>
      <c r="S3199" s="11"/>
      <c r="T3199" s="11"/>
    </row>
    <row r="3200" spans="1:20" ht="15.75" customHeight="1" x14ac:dyDescent="0.2">
      <c r="A3200" s="289"/>
      <c r="B3200" s="270"/>
      <c r="C3200" s="270"/>
      <c r="D3200" s="270"/>
      <c r="E3200" s="270"/>
      <c r="F3200" s="270"/>
      <c r="G3200" s="270"/>
      <c r="H3200" s="270"/>
      <c r="I3200" s="290">
        <f t="shared" ca="1" si="3105"/>
        <v>7.7433814339825269E-2</v>
      </c>
      <c r="J3200" s="290">
        <f t="shared" ca="1" si="3106"/>
        <v>5.5E-2</v>
      </c>
      <c r="K3200" s="270">
        <f t="shared" ref="K3200:M3200" ca="1" si="3246">RAND()</f>
        <v>0.92331387204434456</v>
      </c>
      <c r="L3200" s="270">
        <f t="shared" ca="1" si="3246"/>
        <v>0.1233122601155251</v>
      </c>
      <c r="M3200" s="270">
        <f t="shared" ca="1" si="3246"/>
        <v>0.40008152834283561</v>
      </c>
      <c r="N3200" s="291">
        <f t="shared" ca="1" si="3108"/>
        <v>7731793.8623704463</v>
      </c>
      <c r="O3200" s="292">
        <f ca="1">(N3200-Assumptions!$C$22)/Assumptions!$C$25</f>
        <v>576.01006435600345</v>
      </c>
      <c r="P3200" s="11"/>
      <c r="Q3200" s="11"/>
      <c r="R3200" s="11"/>
      <c r="S3200" s="11"/>
      <c r="T3200" s="11"/>
    </row>
    <row r="3201" spans="1:20" ht="15.75" customHeight="1" x14ac:dyDescent="0.2">
      <c r="A3201" s="317"/>
      <c r="B3201" s="264"/>
      <c r="C3201" s="264"/>
      <c r="D3201" s="264"/>
      <c r="E3201" s="264"/>
      <c r="F3201" s="264"/>
      <c r="G3201" s="264"/>
      <c r="H3201" s="264"/>
      <c r="I3201" s="286">
        <f t="shared" ca="1" si="3105"/>
        <v>8.7706910584714234E-2</v>
      </c>
      <c r="J3201" s="286">
        <f t="shared" ca="1" si="3106"/>
        <v>4.4542759903958534E-2</v>
      </c>
      <c r="K3201" s="264">
        <f t="shared" ref="K3201:M3201" ca="1" si="3247">RAND()</f>
        <v>0.74839959843958415</v>
      </c>
      <c r="L3201" s="264">
        <f t="shared" ca="1" si="3247"/>
        <v>7.6188681257915225E-2</v>
      </c>
      <c r="M3201" s="264">
        <f t="shared" ca="1" si="3247"/>
        <v>0.36944669955948295</v>
      </c>
      <c r="N3201" s="287">
        <f t="shared" ca="1" si="3108"/>
        <v>2064072.0452968425</v>
      </c>
      <c r="O3201" s="288">
        <f ca="1">(N3201-Assumptions!$C$22)/Assumptions!$C$25</f>
        <v>153.04574964901809</v>
      </c>
      <c r="P3201" s="11"/>
      <c r="Q3201" s="11"/>
      <c r="R3201" s="11"/>
      <c r="S3201" s="11"/>
      <c r="T3201" s="11"/>
    </row>
    <row r="3202" spans="1:20" ht="15.75" customHeight="1" x14ac:dyDescent="0.2">
      <c r="A3202" s="289"/>
      <c r="B3202" s="270"/>
      <c r="C3202" s="270"/>
      <c r="D3202" s="270"/>
      <c r="E3202" s="270"/>
      <c r="F3202" s="270"/>
      <c r="G3202" s="270"/>
      <c r="H3202" s="270"/>
      <c r="I3202" s="290">
        <f t="shared" ca="1" si="3105"/>
        <v>0.10061103984084571</v>
      </c>
      <c r="J3202" s="290">
        <f t="shared" ca="1" si="3106"/>
        <v>3.5029297026086453E-2</v>
      </c>
      <c r="K3202" s="270">
        <f t="shared" ref="K3202:M3202" ca="1" si="3248">RAND()</f>
        <v>0.64002693915404874</v>
      </c>
      <c r="L3202" s="270">
        <f t="shared" ca="1" si="3248"/>
        <v>0.18144925725932837</v>
      </c>
      <c r="M3202" s="270">
        <f t="shared" ca="1" si="3248"/>
        <v>0.10190938095372026</v>
      </c>
      <c r="N3202" s="291">
        <f t="shared" ca="1" si="3108"/>
        <v>1358517.0651957393</v>
      </c>
      <c r="O3202" s="292">
        <f ca="1">(N3202-Assumptions!$C$22)/Assumptions!$C$25</f>
        <v>100.39239292505516</v>
      </c>
      <c r="P3202" s="11"/>
      <c r="Q3202" s="11"/>
      <c r="R3202" s="11"/>
      <c r="S3202" s="11"/>
      <c r="T3202" s="11"/>
    </row>
    <row r="3203" spans="1:20" ht="15.75" customHeight="1" x14ac:dyDescent="0.2">
      <c r="A3203" s="317"/>
      <c r="B3203" s="264"/>
      <c r="C3203" s="264"/>
      <c r="D3203" s="264"/>
      <c r="E3203" s="264"/>
      <c r="F3203" s="264"/>
      <c r="G3203" s="264"/>
      <c r="H3203" s="264"/>
      <c r="I3203" s="286">
        <f t="shared" ca="1" si="3105"/>
        <v>9.9341250845719167E-2</v>
      </c>
      <c r="J3203" s="286">
        <f t="shared" ca="1" si="3106"/>
        <v>3.9458916241652507E-2</v>
      </c>
      <c r="K3203" s="264">
        <f t="shared" ref="K3203:M3203" ca="1" si="3249">RAND()</f>
        <v>0.34993589681737935</v>
      </c>
      <c r="L3203" s="264">
        <f t="shared" ca="1" si="3249"/>
        <v>0.74440385377968687</v>
      </c>
      <c r="M3203" s="264">
        <f t="shared" ca="1" si="3249"/>
        <v>0.11815235332876028</v>
      </c>
      <c r="N3203" s="287">
        <f t="shared" ca="1" si="3108"/>
        <v>1863999.9628484517</v>
      </c>
      <c r="O3203" s="288">
        <f ca="1">(N3203-Assumptions!$C$22)/Assumptions!$C$25</f>
        <v>138.11499722749639</v>
      </c>
      <c r="P3203" s="11"/>
      <c r="Q3203" s="11"/>
      <c r="R3203" s="11"/>
      <c r="S3203" s="11"/>
      <c r="T3203" s="11"/>
    </row>
    <row r="3204" spans="1:20" ht="15.75" customHeight="1" x14ac:dyDescent="0.2">
      <c r="A3204" s="289"/>
      <c r="B3204" s="270"/>
      <c r="C3204" s="270"/>
      <c r="D3204" s="270"/>
      <c r="E3204" s="270"/>
      <c r="F3204" s="270"/>
      <c r="G3204" s="270"/>
      <c r="H3204" s="270"/>
      <c r="I3204" s="290">
        <f t="shared" ca="1" si="3105"/>
        <v>9.5073174564828125E-2</v>
      </c>
      <c r="J3204" s="290">
        <f t="shared" ca="1" si="3106"/>
        <v>2.6186968624395783E-2</v>
      </c>
      <c r="K3204" s="270">
        <f t="shared" ref="K3204:M3204" ca="1" si="3250">RAND()</f>
        <v>0.18072946157757408</v>
      </c>
      <c r="L3204" s="270">
        <f t="shared" ca="1" si="3250"/>
        <v>0.57566110107455526</v>
      </c>
      <c r="M3204" s="270">
        <f t="shared" ca="1" si="3250"/>
        <v>0.75477095620764734</v>
      </c>
      <c r="N3204" s="291">
        <f t="shared" ca="1" si="3108"/>
        <v>581654.04728835635</v>
      </c>
      <c r="O3204" s="292">
        <f ca="1">(N3204-Assumptions!$C$22)/Assumptions!$C$25</f>
        <v>42.417540842414653</v>
      </c>
      <c r="P3204" s="11"/>
      <c r="Q3204" s="11"/>
      <c r="R3204" s="11"/>
      <c r="S3204" s="11"/>
      <c r="T3204" s="11"/>
    </row>
    <row r="3205" spans="1:20" ht="15.75" customHeight="1" x14ac:dyDescent="0.2">
      <c r="A3205" s="317"/>
      <c r="B3205" s="264"/>
      <c r="C3205" s="264"/>
      <c r="D3205" s="264"/>
      <c r="E3205" s="264"/>
      <c r="F3205" s="264"/>
      <c r="G3205" s="264"/>
      <c r="H3205" s="264"/>
      <c r="I3205" s="286">
        <f t="shared" ca="1" si="3105"/>
        <v>0.1025990392880281</v>
      </c>
      <c r="J3205" s="286">
        <f t="shared" ca="1" si="3106"/>
        <v>5.0240170790074784E-2</v>
      </c>
      <c r="K3205" s="264">
        <f t="shared" ref="K3205:M3205" ca="1" si="3251">RAND()</f>
        <v>0.98969172650695725</v>
      </c>
      <c r="L3205" s="264">
        <f t="shared" ca="1" si="3251"/>
        <v>0.46132591288721636</v>
      </c>
      <c r="M3205" s="264">
        <f t="shared" ca="1" si="3251"/>
        <v>0.32547934863514472</v>
      </c>
      <c r="N3205" s="287">
        <f t="shared" ca="1" si="3108"/>
        <v>4121968.3589195181</v>
      </c>
      <c r="O3205" s="288">
        <f ca="1">(N3205-Assumptions!$C$22)/Assumptions!$C$25</f>
        <v>306.62010141190433</v>
      </c>
      <c r="P3205" s="11"/>
      <c r="Q3205" s="11"/>
      <c r="R3205" s="11"/>
      <c r="S3205" s="11"/>
      <c r="T3205" s="11"/>
    </row>
    <row r="3206" spans="1:20" ht="15.75" customHeight="1" x14ac:dyDescent="0.2">
      <c r="A3206" s="289"/>
      <c r="B3206" s="270"/>
      <c r="C3206" s="270"/>
      <c r="D3206" s="270"/>
      <c r="E3206" s="270"/>
      <c r="F3206" s="270"/>
      <c r="G3206" s="270"/>
      <c r="H3206" s="270"/>
      <c r="I3206" s="290">
        <f t="shared" ca="1" si="3105"/>
        <v>0.1020016757016684</v>
      </c>
      <c r="J3206" s="290">
        <f t="shared" ca="1" si="3106"/>
        <v>3.5747223101592465E-2</v>
      </c>
      <c r="K3206" s="270">
        <f t="shared" ref="K3206:M3206" ca="1" si="3252">RAND()</f>
        <v>7.7451662154233936E-2</v>
      </c>
      <c r="L3206" s="270">
        <f t="shared" ca="1" si="3252"/>
        <v>0.6925314360245014</v>
      </c>
      <c r="M3206" s="270">
        <f t="shared" ca="1" si="3252"/>
        <v>0.89209560753385064</v>
      </c>
      <c r="N3206" s="291">
        <f t="shared" ca="1" si="3108"/>
        <v>604758.45645347261</v>
      </c>
      <c r="O3206" s="292">
        <f ca="1">(N3206-Assumptions!$C$22)/Assumptions!$C$25</f>
        <v>44.141750481602436</v>
      </c>
      <c r="P3206" s="11"/>
      <c r="Q3206" s="11"/>
      <c r="R3206" s="11"/>
      <c r="S3206" s="11"/>
      <c r="T3206" s="11"/>
    </row>
    <row r="3207" spans="1:20" ht="15.75" customHeight="1" x14ac:dyDescent="0.2">
      <c r="A3207" s="317"/>
      <c r="B3207" s="264"/>
      <c r="C3207" s="264"/>
      <c r="D3207" s="264"/>
      <c r="E3207" s="264"/>
      <c r="F3207" s="264"/>
      <c r="G3207" s="264"/>
      <c r="H3207" s="264"/>
      <c r="I3207" s="286">
        <f t="shared" ca="1" si="3105"/>
        <v>7.7893089528263057E-2</v>
      </c>
      <c r="J3207" s="286">
        <f t="shared" ca="1" si="3106"/>
        <v>3.5584202068028543E-2</v>
      </c>
      <c r="K3207" s="264">
        <f t="shared" ref="K3207:M3207" ca="1" si="3253">RAND()</f>
        <v>0.55446381225900165</v>
      </c>
      <c r="L3207" s="264">
        <f t="shared" ca="1" si="3253"/>
        <v>0.26634522155056939</v>
      </c>
      <c r="M3207" s="264">
        <f t="shared" ca="1" si="3253"/>
        <v>0.16341396016023435</v>
      </c>
      <c r="N3207" s="287">
        <f t="shared" ca="1" si="3108"/>
        <v>2105796.7280010977</v>
      </c>
      <c r="O3207" s="288">
        <f ca="1">(N3207-Assumptions!$C$22)/Assumptions!$C$25</f>
        <v>156.15953194038042</v>
      </c>
      <c r="P3207" s="11"/>
      <c r="Q3207" s="11"/>
      <c r="R3207" s="11"/>
      <c r="S3207" s="11"/>
      <c r="T3207" s="11"/>
    </row>
    <row r="3208" spans="1:20" ht="15.75" customHeight="1" x14ac:dyDescent="0.2">
      <c r="A3208" s="289"/>
      <c r="B3208" s="270"/>
      <c r="C3208" s="270"/>
      <c r="D3208" s="270"/>
      <c r="E3208" s="270"/>
      <c r="F3208" s="270"/>
      <c r="G3208" s="270"/>
      <c r="H3208" s="270"/>
      <c r="I3208" s="290">
        <f t="shared" ca="1" si="3105"/>
        <v>7.8864195986025815E-2</v>
      </c>
      <c r="J3208" s="290">
        <f t="shared" ca="1" si="3106"/>
        <v>4.9446143308780277E-2</v>
      </c>
      <c r="K3208" s="270">
        <f t="shared" ref="K3208:M3208" ca="1" si="3254">RAND()</f>
        <v>0.13642950332057424</v>
      </c>
      <c r="L3208" s="270">
        <f t="shared" ca="1" si="3254"/>
        <v>0.53465278500298286</v>
      </c>
      <c r="M3208" s="270">
        <f t="shared" ca="1" si="3254"/>
        <v>0.43363733377831315</v>
      </c>
      <c r="N3208" s="291">
        <f t="shared" ca="1" si="3108"/>
        <v>1320551.980078202</v>
      </c>
      <c r="O3208" s="292">
        <f ca="1">(N3208-Assumptions!$C$22)/Assumptions!$C$25</f>
        <v>97.559177617776271</v>
      </c>
      <c r="P3208" s="11"/>
      <c r="Q3208" s="11"/>
      <c r="R3208" s="11"/>
      <c r="S3208" s="11"/>
      <c r="T3208" s="11"/>
    </row>
    <row r="3209" spans="1:20" ht="15.75" customHeight="1" x14ac:dyDescent="0.2">
      <c r="A3209" s="317"/>
      <c r="B3209" s="264"/>
      <c r="C3209" s="264"/>
      <c r="D3209" s="264"/>
      <c r="E3209" s="264"/>
      <c r="F3209" s="264"/>
      <c r="G3209" s="264"/>
      <c r="H3209" s="264"/>
      <c r="I3209" s="286">
        <f t="shared" ca="1" si="3105"/>
        <v>9.0785199862689986E-2</v>
      </c>
      <c r="J3209" s="286">
        <f t="shared" ca="1" si="3106"/>
        <v>3.2107767984092948E-2</v>
      </c>
      <c r="K3209" s="264">
        <f t="shared" ref="K3209:M3209" ca="1" si="3255">RAND()</f>
        <v>0.83687520638546697</v>
      </c>
      <c r="L3209" s="264">
        <f t="shared" ca="1" si="3255"/>
        <v>6.349662434058323E-2</v>
      </c>
      <c r="M3209" s="264">
        <f t="shared" ca="1" si="3255"/>
        <v>0.63784985727331178</v>
      </c>
      <c r="N3209" s="287">
        <f t="shared" ca="1" si="3108"/>
        <v>3314983.5142124188</v>
      </c>
      <c r="O3209" s="288">
        <f ca="1">(N3209-Assumptions!$C$22)/Assumptions!$C$25</f>
        <v>246.39735180689692</v>
      </c>
      <c r="P3209" s="11"/>
      <c r="Q3209" s="11"/>
      <c r="R3209" s="11"/>
      <c r="S3209" s="11"/>
      <c r="T3209" s="11"/>
    </row>
    <row r="3210" spans="1:20" ht="15.75" customHeight="1" x14ac:dyDescent="0.2">
      <c r="A3210" s="289"/>
      <c r="B3210" s="270"/>
      <c r="C3210" s="270"/>
      <c r="D3210" s="270"/>
      <c r="E3210" s="270"/>
      <c r="F3210" s="270"/>
      <c r="G3210" s="270"/>
      <c r="H3210" s="270"/>
      <c r="I3210" s="290">
        <f t="shared" ca="1" si="3105"/>
        <v>9.2833450936717243E-2</v>
      </c>
      <c r="J3210" s="290">
        <f t="shared" ca="1" si="3106"/>
        <v>3.4199463322224434E-2</v>
      </c>
      <c r="K3210" s="270">
        <f t="shared" ref="K3210:M3210" ca="1" si="3256">RAND()</f>
        <v>0.6972476439170695</v>
      </c>
      <c r="L3210" s="270">
        <f t="shared" ca="1" si="3256"/>
        <v>0.51847971688708716</v>
      </c>
      <c r="M3210" s="270">
        <f t="shared" ca="1" si="3256"/>
        <v>0.52776804478524753</v>
      </c>
      <c r="N3210" s="291">
        <f t="shared" ca="1" si="3108"/>
        <v>1903685.4564820533</v>
      </c>
      <c r="O3210" s="292">
        <f ca="1">(N3210-Assumptions!$C$22)/Assumptions!$C$25</f>
        <v>141.07660123000397</v>
      </c>
      <c r="P3210" s="11"/>
      <c r="Q3210" s="11"/>
      <c r="R3210" s="11"/>
      <c r="S3210" s="11"/>
      <c r="T3210" s="11"/>
    </row>
    <row r="3211" spans="1:20" ht="15.75" customHeight="1" x14ac:dyDescent="0.2">
      <c r="A3211" s="317"/>
      <c r="B3211" s="264"/>
      <c r="C3211" s="264"/>
      <c r="D3211" s="264"/>
      <c r="E3211" s="264"/>
      <c r="F3211" s="264"/>
      <c r="G3211" s="264"/>
      <c r="H3211" s="264"/>
      <c r="I3211" s="286">
        <f t="shared" ca="1" si="3105"/>
        <v>6.7422704836025804E-2</v>
      </c>
      <c r="J3211" s="286">
        <f t="shared" ca="1" si="3106"/>
        <v>3.6795349815403479E-2</v>
      </c>
      <c r="K3211" s="264">
        <f t="shared" ref="K3211:M3211" ca="1" si="3257">RAND()</f>
        <v>0.36571361424113269</v>
      </c>
      <c r="L3211" s="264">
        <f t="shared" ca="1" si="3257"/>
        <v>3.5504624830983822E-2</v>
      </c>
      <c r="M3211" s="264">
        <f t="shared" ca="1" si="3257"/>
        <v>0.1769954458565719</v>
      </c>
      <c r="N3211" s="287">
        <f t="shared" ca="1" si="3108"/>
        <v>2908965.4238552065</v>
      </c>
      <c r="O3211" s="288">
        <f ca="1">(N3211-Assumptions!$C$22)/Assumptions!$C$25</f>
        <v>216.09749431755273</v>
      </c>
      <c r="P3211" s="11"/>
      <c r="Q3211" s="11"/>
      <c r="R3211" s="11"/>
      <c r="S3211" s="11"/>
      <c r="T3211" s="11"/>
    </row>
    <row r="3212" spans="1:20" ht="15.75" customHeight="1" x14ac:dyDescent="0.2">
      <c r="A3212" s="289"/>
      <c r="B3212" s="270"/>
      <c r="C3212" s="270"/>
      <c r="D3212" s="270"/>
      <c r="E3212" s="270"/>
      <c r="F3212" s="270"/>
      <c r="G3212" s="270"/>
      <c r="H3212" s="270"/>
      <c r="I3212" s="290">
        <f t="shared" ca="1" si="3105"/>
        <v>9.6437702797608937E-2</v>
      </c>
      <c r="J3212" s="290">
        <f t="shared" ca="1" si="3106"/>
        <v>3.7013698433471791E-2</v>
      </c>
      <c r="K3212" s="270">
        <f t="shared" ref="K3212:M3212" ca="1" si="3258">RAND()</f>
        <v>0.25156127193956745</v>
      </c>
      <c r="L3212" s="270">
        <f t="shared" ca="1" si="3258"/>
        <v>0.57022098866799453</v>
      </c>
      <c r="M3212" s="270">
        <f t="shared" ca="1" si="3258"/>
        <v>0.23261634003589715</v>
      </c>
      <c r="N3212" s="291">
        <f t="shared" ca="1" si="3108"/>
        <v>1878376.7716707888</v>
      </c>
      <c r="O3212" s="292">
        <f ca="1">(N3212-Assumptions!$C$22)/Assumptions!$C$25</f>
        <v>139.18789340826783</v>
      </c>
      <c r="P3212" s="11"/>
      <c r="Q3212" s="11"/>
      <c r="R3212" s="11"/>
      <c r="S3212" s="11"/>
      <c r="T3212" s="11"/>
    </row>
    <row r="3213" spans="1:20" ht="15.75" customHeight="1" x14ac:dyDescent="0.2">
      <c r="A3213" s="317"/>
      <c r="B3213" s="264"/>
      <c r="C3213" s="264"/>
      <c r="D3213" s="264"/>
      <c r="E3213" s="264"/>
      <c r="F3213" s="264"/>
      <c r="G3213" s="264"/>
      <c r="H3213" s="264"/>
      <c r="I3213" s="286">
        <f t="shared" ca="1" si="3105"/>
        <v>0.10993444070458533</v>
      </c>
      <c r="J3213" s="286">
        <f t="shared" ca="1" si="3106"/>
        <v>4.2469715772313087E-2</v>
      </c>
      <c r="K3213" s="264">
        <f t="shared" ref="K3213:M3213" ca="1" si="3259">RAND()</f>
        <v>0.50172026520537572</v>
      </c>
      <c r="L3213" s="264">
        <f t="shared" ca="1" si="3259"/>
        <v>0.86964436131936851</v>
      </c>
      <c r="M3213" s="264">
        <f t="shared" ca="1" si="3259"/>
        <v>0.21849211748998798</v>
      </c>
      <c r="N3213" s="287">
        <f t="shared" ca="1" si="3108"/>
        <v>2093312.4041886111</v>
      </c>
      <c r="O3213" s="288">
        <f ca="1">(N3213-Assumptions!$C$22)/Assumptions!$C$25</f>
        <v>155.22786598422471</v>
      </c>
      <c r="P3213" s="11"/>
      <c r="Q3213" s="11"/>
      <c r="R3213" s="11"/>
      <c r="S3213" s="11"/>
      <c r="T3213" s="11"/>
    </row>
    <row r="3214" spans="1:20" ht="15.75" customHeight="1" x14ac:dyDescent="0.2">
      <c r="A3214" s="289"/>
      <c r="B3214" s="270"/>
      <c r="C3214" s="270"/>
      <c r="D3214" s="270"/>
      <c r="E3214" s="270"/>
      <c r="F3214" s="270"/>
      <c r="G3214" s="270"/>
      <c r="H3214" s="270"/>
      <c r="I3214" s="290">
        <f t="shared" ca="1" si="3105"/>
        <v>6.1596544264765268E-2</v>
      </c>
      <c r="J3214" s="290">
        <f t="shared" ca="1" si="3106"/>
        <v>5.5E-2</v>
      </c>
      <c r="K3214" s="270">
        <f t="shared" ref="K3214:M3214" ca="1" si="3260">RAND()</f>
        <v>0.88003581746320103</v>
      </c>
      <c r="L3214" s="270">
        <f t="shared" ca="1" si="3260"/>
        <v>0.84147980543024248</v>
      </c>
      <c r="M3214" s="270">
        <f t="shared" ca="1" si="3260"/>
        <v>0.5828865478130878</v>
      </c>
      <c r="N3214" s="291">
        <f t="shared" ca="1" si="3108"/>
        <v>9817027.0130412318</v>
      </c>
      <c r="O3214" s="292">
        <f ca="1">(N3214-Assumptions!$C$22)/Assumptions!$C$25</f>
        <v>731.62447858516657</v>
      </c>
      <c r="P3214" s="11"/>
      <c r="Q3214" s="11"/>
      <c r="R3214" s="11"/>
      <c r="S3214" s="11"/>
      <c r="T3214" s="11"/>
    </row>
    <row r="3215" spans="1:20" ht="15.75" customHeight="1" x14ac:dyDescent="0.2">
      <c r="A3215" s="317"/>
      <c r="B3215" s="264"/>
      <c r="C3215" s="264"/>
      <c r="D3215" s="264"/>
      <c r="E3215" s="264"/>
      <c r="F3215" s="264"/>
      <c r="G3215" s="264"/>
      <c r="H3215" s="264"/>
      <c r="I3215" s="286">
        <f t="shared" ca="1" si="3105"/>
        <v>9.794382491470896E-2</v>
      </c>
      <c r="J3215" s="286">
        <f t="shared" ca="1" si="3106"/>
        <v>3.8554274436679498E-2</v>
      </c>
      <c r="K3215" s="264">
        <f t="shared" ref="K3215:M3215" ca="1" si="3261">RAND()</f>
        <v>0.30021884572048896</v>
      </c>
      <c r="L3215" s="264">
        <f t="shared" ca="1" si="3261"/>
        <v>0.50337119607737124</v>
      </c>
      <c r="M3215" s="264">
        <f t="shared" ca="1" si="3261"/>
        <v>7.3953141290544755E-3</v>
      </c>
      <c r="N3215" s="287">
        <f t="shared" ca="1" si="3108"/>
        <v>1879466.481541255</v>
      </c>
      <c r="O3215" s="288">
        <f ca="1">(N3215-Assumptions!$C$22)/Assumptions!$C$25</f>
        <v>139.26921504039217</v>
      </c>
      <c r="P3215" s="11"/>
      <c r="Q3215" s="11"/>
      <c r="R3215" s="11"/>
      <c r="S3215" s="11"/>
      <c r="T3215" s="11"/>
    </row>
    <row r="3216" spans="1:20" ht="15.75" customHeight="1" x14ac:dyDescent="0.2">
      <c r="A3216" s="289"/>
      <c r="B3216" s="270"/>
      <c r="C3216" s="270"/>
      <c r="D3216" s="270"/>
      <c r="E3216" s="270"/>
      <c r="F3216" s="270"/>
      <c r="G3216" s="270"/>
      <c r="H3216" s="270"/>
      <c r="I3216" s="290">
        <f t="shared" ca="1" si="3105"/>
        <v>7.7679402030795264E-2</v>
      </c>
      <c r="J3216" s="290">
        <f t="shared" ca="1" si="3106"/>
        <v>4.0324974173633094E-2</v>
      </c>
      <c r="K3216" s="270">
        <f t="shared" ref="K3216:M3216" ca="1" si="3262">RAND()</f>
        <v>0.25202603562491765</v>
      </c>
      <c r="L3216" s="270">
        <f t="shared" ca="1" si="3262"/>
        <v>0.27939623861533458</v>
      </c>
      <c r="M3216" s="270">
        <f t="shared" ca="1" si="3262"/>
        <v>0.73175510234304808</v>
      </c>
      <c r="N3216" s="291">
        <f t="shared" ca="1" si="3108"/>
        <v>2417753.2553593214</v>
      </c>
      <c r="O3216" s="292">
        <f ca="1">(N3216-Assumptions!$C$22)/Assumptions!$C$25</f>
        <v>179.43986980293442</v>
      </c>
      <c r="P3216" s="11"/>
      <c r="Q3216" s="11"/>
      <c r="R3216" s="11"/>
      <c r="S3216" s="11"/>
      <c r="T3216" s="11"/>
    </row>
    <row r="3217" spans="1:20" ht="15.75" customHeight="1" x14ac:dyDescent="0.2">
      <c r="A3217" s="317"/>
      <c r="B3217" s="264"/>
      <c r="C3217" s="264"/>
      <c r="D3217" s="264"/>
      <c r="E3217" s="264"/>
      <c r="F3217" s="264"/>
      <c r="G3217" s="264"/>
      <c r="H3217" s="264"/>
      <c r="I3217" s="286">
        <f t="shared" ca="1" si="3105"/>
        <v>8.864946355757379E-2</v>
      </c>
      <c r="J3217" s="286">
        <f t="shared" ca="1" si="3106"/>
        <v>4.0099664601086715E-2</v>
      </c>
      <c r="K3217" s="264">
        <f t="shared" ref="K3217:M3217" ca="1" si="3263">RAND()</f>
        <v>0.24450504651538663</v>
      </c>
      <c r="L3217" s="264">
        <f t="shared" ca="1" si="3263"/>
        <v>0.20247101931595091</v>
      </c>
      <c r="M3217" s="264">
        <f t="shared" ca="1" si="3263"/>
        <v>0.84793574748533684</v>
      </c>
      <c r="N3217" s="287">
        <f t="shared" ca="1" si="3108"/>
        <v>1860229.9390504749</v>
      </c>
      <c r="O3217" s="288">
        <f ca="1">(N3217-Assumptions!$C$22)/Assumptions!$C$25</f>
        <v>137.8336521679459</v>
      </c>
      <c r="P3217" s="11"/>
      <c r="Q3217" s="11"/>
      <c r="R3217" s="11"/>
      <c r="S3217" s="11"/>
      <c r="T3217" s="11"/>
    </row>
    <row r="3218" spans="1:20" ht="15.75" customHeight="1" x14ac:dyDescent="0.2">
      <c r="A3218" s="289"/>
      <c r="B3218" s="270"/>
      <c r="C3218" s="270"/>
      <c r="D3218" s="270"/>
      <c r="E3218" s="270"/>
      <c r="F3218" s="270"/>
      <c r="G3218" s="270"/>
      <c r="H3218" s="270"/>
      <c r="I3218" s="290">
        <f t="shared" ca="1" si="3105"/>
        <v>7.0434495740071962E-2</v>
      </c>
      <c r="J3218" s="290">
        <f t="shared" ca="1" si="3106"/>
        <v>4.4771615459917723E-2</v>
      </c>
      <c r="K3218" s="270">
        <f t="shared" ref="K3218:M3218" ca="1" si="3264">RAND()</f>
        <v>0.54774272675508551</v>
      </c>
      <c r="L3218" s="270">
        <f t="shared" ca="1" si="3264"/>
        <v>0.24527896626734347</v>
      </c>
      <c r="M3218" s="270">
        <f t="shared" ca="1" si="3264"/>
        <v>1.3300477229962526E-2</v>
      </c>
      <c r="N3218" s="291">
        <f t="shared" ca="1" si="3108"/>
        <v>3471703.7139446549</v>
      </c>
      <c r="O3218" s="292">
        <f ca="1">(N3218-Assumptions!$C$22)/Assumptions!$C$25</f>
        <v>258.09288910034741</v>
      </c>
      <c r="P3218" s="11"/>
      <c r="Q3218" s="11"/>
      <c r="R3218" s="11"/>
      <c r="S3218" s="11"/>
      <c r="T3218" s="11"/>
    </row>
    <row r="3219" spans="1:20" ht="15.75" customHeight="1" x14ac:dyDescent="0.2">
      <c r="A3219" s="317"/>
      <c r="B3219" s="264"/>
      <c r="C3219" s="264"/>
      <c r="D3219" s="264"/>
      <c r="E3219" s="264"/>
      <c r="F3219" s="264"/>
      <c r="G3219" s="264"/>
      <c r="H3219" s="264"/>
      <c r="I3219" s="286">
        <f t="shared" ca="1" si="3105"/>
        <v>0.12745984582967917</v>
      </c>
      <c r="J3219" s="286">
        <f t="shared" ca="1" si="3106"/>
        <v>3.9931691981996524E-2</v>
      </c>
      <c r="K3219" s="264">
        <f t="shared" ref="K3219:M3219" ca="1" si="3265">RAND()</f>
        <v>0.91027354298737218</v>
      </c>
      <c r="L3219" s="264">
        <f t="shared" ca="1" si="3265"/>
        <v>0.36796645175218323</v>
      </c>
      <c r="M3219" s="264">
        <f t="shared" ca="1" si="3265"/>
        <v>0.24691499673474915</v>
      </c>
      <c r="N3219" s="287">
        <f t="shared" ca="1" si="3108"/>
        <v>2465739.1909918077</v>
      </c>
      <c r="O3219" s="288">
        <f ca="1">(N3219-Assumptions!$C$22)/Assumptions!$C$25</f>
        <v>183.02090977550804</v>
      </c>
      <c r="P3219" s="11"/>
      <c r="Q3219" s="11"/>
      <c r="R3219" s="11"/>
      <c r="S3219" s="11"/>
      <c r="T3219" s="11"/>
    </row>
    <row r="3220" spans="1:20" ht="15.75" customHeight="1" x14ac:dyDescent="0.2">
      <c r="A3220" s="289"/>
      <c r="B3220" s="270"/>
      <c r="C3220" s="270"/>
      <c r="D3220" s="270"/>
      <c r="E3220" s="270"/>
      <c r="F3220" s="270"/>
      <c r="G3220" s="270"/>
      <c r="H3220" s="270"/>
      <c r="I3220" s="290">
        <f t="shared" ca="1" si="3105"/>
        <v>7.0976683559671627E-2</v>
      </c>
      <c r="J3220" s="290">
        <f t="shared" ca="1" si="3106"/>
        <v>2.2429155533603886E-2</v>
      </c>
      <c r="K3220" s="270">
        <f t="shared" ref="K3220:M3220" ca="1" si="3266">RAND()</f>
        <v>0.23826393310512595</v>
      </c>
      <c r="L3220" s="270">
        <f t="shared" ca="1" si="3266"/>
        <v>0.23402998967867861</v>
      </c>
      <c r="M3220" s="270">
        <f t="shared" ca="1" si="3266"/>
        <v>0.55049726120196185</v>
      </c>
      <c r="N3220" s="291">
        <f t="shared" ca="1" si="3108"/>
        <v>1835189.5637464647</v>
      </c>
      <c r="O3220" s="292">
        <f ca="1">(N3220-Assumptions!$C$22)/Assumptions!$C$25</f>
        <v>135.96496744376603</v>
      </c>
      <c r="P3220" s="11"/>
      <c r="Q3220" s="11"/>
      <c r="R3220" s="11"/>
      <c r="S3220" s="11"/>
      <c r="T3220" s="11"/>
    </row>
    <row r="3221" spans="1:20" ht="15.75" customHeight="1" x14ac:dyDescent="0.2">
      <c r="A3221" s="317"/>
      <c r="B3221" s="264"/>
      <c r="C3221" s="264"/>
      <c r="D3221" s="264"/>
      <c r="E3221" s="264"/>
      <c r="F3221" s="264"/>
      <c r="G3221" s="264"/>
      <c r="H3221" s="264"/>
      <c r="I3221" s="286">
        <f t="shared" ca="1" si="3105"/>
        <v>7.4855537249803122E-2</v>
      </c>
      <c r="J3221" s="286">
        <f t="shared" ca="1" si="3106"/>
        <v>3.6790942757826225E-2</v>
      </c>
      <c r="K3221" s="264">
        <f t="shared" ref="K3221:M3221" ca="1" si="3267">RAND()</f>
        <v>0.50419904183222186</v>
      </c>
      <c r="L3221" s="264">
        <f t="shared" ca="1" si="3267"/>
        <v>0.95993778559202758</v>
      </c>
      <c r="M3221" s="264">
        <f t="shared" ca="1" si="3267"/>
        <v>0.70541024644144601</v>
      </c>
      <c r="N3221" s="287">
        <f t="shared" ca="1" si="3108"/>
        <v>3742181.4213870661</v>
      </c>
      <c r="O3221" s="288">
        <f ca="1">(N3221-Assumptions!$C$22)/Assumptions!$C$25</f>
        <v>278.27779264082585</v>
      </c>
      <c r="P3221" s="11"/>
      <c r="Q3221" s="11"/>
      <c r="R3221" s="11"/>
      <c r="S3221" s="11"/>
      <c r="T3221" s="11"/>
    </row>
    <row r="3222" spans="1:20" ht="15.75" customHeight="1" x14ac:dyDescent="0.2">
      <c r="A3222" s="289"/>
      <c r="B3222" s="270"/>
      <c r="C3222" s="270"/>
      <c r="D3222" s="270"/>
      <c r="E3222" s="270"/>
      <c r="F3222" s="270"/>
      <c r="G3222" s="270"/>
      <c r="H3222" s="270"/>
      <c r="I3222" s="290">
        <f t="shared" ca="1" si="3105"/>
        <v>6.435789097552938E-2</v>
      </c>
      <c r="J3222" s="290">
        <f t="shared" ca="1" si="3106"/>
        <v>3.9514750429600384E-2</v>
      </c>
      <c r="K3222" s="270">
        <f t="shared" ref="K3222:M3222" ca="1" si="3268">RAND()</f>
        <v>0.55155119959686438</v>
      </c>
      <c r="L3222" s="270">
        <f t="shared" ca="1" si="3268"/>
        <v>0.51755928370019255</v>
      </c>
      <c r="M3222" s="270">
        <f t="shared" ca="1" si="3268"/>
        <v>0.34529922038802174</v>
      </c>
      <c r="N3222" s="291">
        <f t="shared" ca="1" si="3108"/>
        <v>4464826.7790903514</v>
      </c>
      <c r="O3222" s="292">
        <f ca="1">(N3222-Assumptions!$C$22)/Assumptions!$C$25</f>
        <v>332.20655067838442</v>
      </c>
      <c r="P3222" s="11"/>
      <c r="Q3222" s="11"/>
      <c r="R3222" s="11"/>
      <c r="S3222" s="11"/>
      <c r="T3222" s="11"/>
    </row>
    <row r="3223" spans="1:20" ht="15.75" customHeight="1" x14ac:dyDescent="0.2">
      <c r="A3223" s="317"/>
      <c r="B3223" s="264"/>
      <c r="C3223" s="264"/>
      <c r="D3223" s="264"/>
      <c r="E3223" s="264"/>
      <c r="F3223" s="264"/>
      <c r="G3223" s="264"/>
      <c r="H3223" s="264"/>
      <c r="I3223" s="286">
        <f t="shared" ca="1" si="3105"/>
        <v>0.10563780329021094</v>
      </c>
      <c r="J3223" s="286">
        <f t="shared" ca="1" si="3106"/>
        <v>2.7060943398110389E-2</v>
      </c>
      <c r="K3223" s="264">
        <f t="shared" ref="K3223:M3223" ca="1" si="3269">RAND()</f>
        <v>0.16308722246759522</v>
      </c>
      <c r="L3223" s="264">
        <f t="shared" ca="1" si="3269"/>
        <v>0.54160620551941474</v>
      </c>
      <c r="M3223" s="264">
        <f t="shared" ca="1" si="3269"/>
        <v>0.90089771220284409</v>
      </c>
      <c r="N3223" s="287">
        <f t="shared" ca="1" si="3108"/>
        <v>541956.21033093811</v>
      </c>
      <c r="O3223" s="288">
        <f ca="1">(N3223-Assumptions!$C$22)/Assumptions!$C$25</f>
        <v>39.455015696338663</v>
      </c>
      <c r="P3223" s="11"/>
      <c r="Q3223" s="11"/>
      <c r="R3223" s="11"/>
      <c r="S3223" s="11"/>
      <c r="T3223" s="11"/>
    </row>
    <row r="3224" spans="1:20" ht="15.75" customHeight="1" x14ac:dyDescent="0.2">
      <c r="A3224" s="289"/>
      <c r="B3224" s="270"/>
      <c r="C3224" s="270"/>
      <c r="D3224" s="270"/>
      <c r="E3224" s="270"/>
      <c r="F3224" s="270"/>
      <c r="G3224" s="270"/>
      <c r="H3224" s="270"/>
      <c r="I3224" s="290">
        <f t="shared" ca="1" si="3105"/>
        <v>9.8666512024182501E-2</v>
      </c>
      <c r="J3224" s="290">
        <f t="shared" ca="1" si="3106"/>
        <v>3.5043141637615821E-2</v>
      </c>
      <c r="K3224" s="270">
        <f t="shared" ref="K3224:M3224" ca="1" si="3270">RAND()</f>
        <v>2.3045906922645409E-2</v>
      </c>
      <c r="L3224" s="270">
        <f t="shared" ca="1" si="3270"/>
        <v>0.90866256358741126</v>
      </c>
      <c r="M3224" s="270">
        <f t="shared" ca="1" si="3270"/>
        <v>0.1360216497496759</v>
      </c>
      <c r="N3224" s="291">
        <f t="shared" ca="1" si="3108"/>
        <v>1075896.221242527</v>
      </c>
      <c r="O3224" s="292">
        <f ca="1">(N3224-Assumptions!$C$22)/Assumptions!$C$25</f>
        <v>79.301285167352759</v>
      </c>
      <c r="P3224" s="11"/>
      <c r="Q3224" s="11"/>
      <c r="R3224" s="11"/>
      <c r="S3224" s="11"/>
      <c r="T3224" s="11"/>
    </row>
    <row r="3225" spans="1:20" ht="15.75" customHeight="1" x14ac:dyDescent="0.2">
      <c r="A3225" s="317"/>
      <c r="B3225" s="264"/>
      <c r="C3225" s="264"/>
      <c r="D3225" s="264"/>
      <c r="E3225" s="264"/>
      <c r="F3225" s="264"/>
      <c r="G3225" s="264"/>
      <c r="H3225" s="264"/>
      <c r="I3225" s="286">
        <f t="shared" ca="1" si="3105"/>
        <v>9.841528929637261E-2</v>
      </c>
      <c r="J3225" s="286">
        <f t="shared" ca="1" si="3106"/>
        <v>4.1929563037825211E-2</v>
      </c>
      <c r="K3225" s="264">
        <f t="shared" ref="K3225:M3225" ca="1" si="3271">RAND()</f>
        <v>0.76136497810217141</v>
      </c>
      <c r="L3225" s="264">
        <f t="shared" ca="1" si="3271"/>
        <v>0.47258664821309693</v>
      </c>
      <c r="M3225" s="264">
        <f t="shared" ca="1" si="3271"/>
        <v>0.4687175612917579</v>
      </c>
      <c r="N3225" s="287">
        <f t="shared" ca="1" si="3108"/>
        <v>1976086.2941966406</v>
      </c>
      <c r="O3225" s="288">
        <f ca="1">(N3225-Assumptions!$C$22)/Assumptions!$C$25</f>
        <v>146.47964882064483</v>
      </c>
      <c r="P3225" s="11"/>
      <c r="Q3225" s="11"/>
      <c r="R3225" s="11"/>
      <c r="S3225" s="11"/>
      <c r="T3225" s="11"/>
    </row>
    <row r="3226" spans="1:20" ht="15.75" customHeight="1" x14ac:dyDescent="0.2">
      <c r="A3226" s="289"/>
      <c r="B3226" s="270"/>
      <c r="C3226" s="270"/>
      <c r="D3226" s="270"/>
      <c r="E3226" s="270"/>
      <c r="F3226" s="270"/>
      <c r="G3226" s="270"/>
      <c r="H3226" s="270"/>
      <c r="I3226" s="290">
        <f t="shared" ca="1" si="3105"/>
        <v>8.1509343941971069E-2</v>
      </c>
      <c r="J3226" s="290">
        <f t="shared" ca="1" si="3106"/>
        <v>5.22085194400837E-2</v>
      </c>
      <c r="K3226" s="270">
        <f t="shared" ref="K3226:M3226" ca="1" si="3272">RAND()</f>
        <v>0.27134626548435448</v>
      </c>
      <c r="L3226" s="270">
        <f t="shared" ca="1" si="3272"/>
        <v>0.99872223406586635</v>
      </c>
      <c r="M3226" s="270">
        <f t="shared" ca="1" si="3272"/>
        <v>0.9439332521918623</v>
      </c>
      <c r="N3226" s="291">
        <f t="shared" ca="1" si="3108"/>
        <v>4947365.7313092705</v>
      </c>
      <c r="O3226" s="292">
        <f ca="1">(N3226-Assumptions!$C$22)/Assumptions!$C$25</f>
        <v>368.21692024696046</v>
      </c>
      <c r="P3226" s="11"/>
      <c r="Q3226" s="11"/>
      <c r="R3226" s="11"/>
      <c r="S3226" s="11"/>
      <c r="T3226" s="11"/>
    </row>
    <row r="3227" spans="1:20" ht="15.75" customHeight="1" x14ac:dyDescent="0.2">
      <c r="A3227" s="317"/>
      <c r="B3227" s="264"/>
      <c r="C3227" s="264"/>
      <c r="D3227" s="264"/>
      <c r="E3227" s="264"/>
      <c r="F3227" s="264"/>
      <c r="G3227" s="264"/>
      <c r="H3227" s="264"/>
      <c r="I3227" s="286">
        <f t="shared" ca="1" si="3105"/>
        <v>0.1036674067587784</v>
      </c>
      <c r="J3227" s="286">
        <f t="shared" ca="1" si="3106"/>
        <v>4.7805568357313262E-2</v>
      </c>
      <c r="K3227" s="264">
        <f t="shared" ref="K3227:M3227" ca="1" si="3273">RAND()</f>
        <v>0.31365383837492455</v>
      </c>
      <c r="L3227" s="264">
        <f t="shared" ca="1" si="3273"/>
        <v>0.98934936938330875</v>
      </c>
      <c r="M3227" s="264">
        <f t="shared" ca="1" si="3273"/>
        <v>0.89754635463539045</v>
      </c>
      <c r="N3227" s="287">
        <f t="shared" ca="1" si="3108"/>
        <v>2549945.0500857909</v>
      </c>
      <c r="O3227" s="288">
        <f ca="1">(N3227-Assumptions!$C$22)/Assumptions!$C$25</f>
        <v>189.30492911087993</v>
      </c>
      <c r="P3227" s="11"/>
      <c r="Q3227" s="11"/>
      <c r="R3227" s="11"/>
      <c r="S3227" s="11"/>
      <c r="T3227" s="11"/>
    </row>
    <row r="3228" spans="1:20" ht="15.75" customHeight="1" x14ac:dyDescent="0.2">
      <c r="A3228" s="289"/>
      <c r="B3228" s="270"/>
      <c r="C3228" s="270"/>
      <c r="D3228" s="270"/>
      <c r="E3228" s="270"/>
      <c r="F3228" s="270"/>
      <c r="G3228" s="270"/>
      <c r="H3228" s="270"/>
      <c r="I3228" s="290">
        <f t="shared" ca="1" si="3105"/>
        <v>9.9926752547149819E-2</v>
      </c>
      <c r="J3228" s="290">
        <f t="shared" ca="1" si="3106"/>
        <v>3.8494097859336766E-2</v>
      </c>
      <c r="K3228" s="270">
        <f t="shared" ref="K3228:M3228" ca="1" si="3274">RAND()</f>
        <v>0.554740809294061</v>
      </c>
      <c r="L3228" s="270">
        <f t="shared" ca="1" si="3274"/>
        <v>5.8311167340300729E-2</v>
      </c>
      <c r="M3228" s="270">
        <f t="shared" ca="1" si="3274"/>
        <v>0.35198917894156967</v>
      </c>
      <c r="N3228" s="291">
        <f t="shared" ca="1" si="3108"/>
        <v>1450269.6852656584</v>
      </c>
      <c r="O3228" s="292">
        <f ca="1">(N3228-Assumptions!$C$22)/Assumptions!$C$25</f>
        <v>107.2396033780342</v>
      </c>
      <c r="P3228" s="11"/>
      <c r="Q3228" s="11"/>
      <c r="R3228" s="11"/>
      <c r="S3228" s="11"/>
      <c r="T3228" s="11"/>
    </row>
    <row r="3229" spans="1:20" ht="15.75" customHeight="1" x14ac:dyDescent="0.2">
      <c r="A3229" s="317"/>
      <c r="B3229" s="264"/>
      <c r="C3229" s="264"/>
      <c r="D3229" s="264"/>
      <c r="E3229" s="264"/>
      <c r="F3229" s="264"/>
      <c r="G3229" s="264"/>
      <c r="H3229" s="264"/>
      <c r="I3229" s="286">
        <f t="shared" ca="1" si="3105"/>
        <v>9.8731857573263221E-2</v>
      </c>
      <c r="J3229" s="286">
        <f t="shared" ca="1" si="3106"/>
        <v>4.4045210646885519E-2</v>
      </c>
      <c r="K3229" s="264">
        <f t="shared" ref="K3229:M3229" ca="1" si="3275">RAND()</f>
        <v>0.39598594019270983</v>
      </c>
      <c r="L3229" s="264">
        <f t="shared" ca="1" si="3275"/>
        <v>0.25389712849826329</v>
      </c>
      <c r="M3229" s="264">
        <f t="shared" ca="1" si="3275"/>
        <v>0.53335768886364632</v>
      </c>
      <c r="N3229" s="287">
        <f t="shared" ca="1" si="3108"/>
        <v>1629171.320360377</v>
      </c>
      <c r="O3229" s="288">
        <f ca="1">(N3229-Assumptions!$C$22)/Assumptions!$C$25</f>
        <v>120.59047166868484</v>
      </c>
      <c r="P3229" s="11"/>
      <c r="Q3229" s="11"/>
      <c r="R3229" s="11"/>
      <c r="S3229" s="11"/>
      <c r="T3229" s="11"/>
    </row>
    <row r="3230" spans="1:20" ht="15.75" customHeight="1" x14ac:dyDescent="0.2">
      <c r="A3230" s="289"/>
      <c r="B3230" s="270"/>
      <c r="C3230" s="270"/>
      <c r="D3230" s="270"/>
      <c r="E3230" s="270"/>
      <c r="F3230" s="270"/>
      <c r="G3230" s="270"/>
      <c r="H3230" s="270"/>
      <c r="I3230" s="290">
        <f t="shared" ca="1" si="3105"/>
        <v>0.11748594097520171</v>
      </c>
      <c r="J3230" s="290">
        <f t="shared" ca="1" si="3106"/>
        <v>2.8874680939719906E-2</v>
      </c>
      <c r="K3230" s="270">
        <f t="shared" ref="K3230:M3230" ca="1" si="3276">RAND()</f>
        <v>0.79466990017417727</v>
      </c>
      <c r="L3230" s="270">
        <f t="shared" ca="1" si="3276"/>
        <v>0.21753408471229263</v>
      </c>
      <c r="M3230" s="270">
        <f t="shared" ca="1" si="3276"/>
        <v>0.58612425884070751</v>
      </c>
      <c r="N3230" s="291">
        <f t="shared" ca="1" si="3108"/>
        <v>1005446.9008053089</v>
      </c>
      <c r="O3230" s="292">
        <f ca="1">(N3230-Assumptions!$C$22)/Assumptions!$C$25</f>
        <v>74.043873194426041</v>
      </c>
      <c r="P3230" s="11"/>
      <c r="Q3230" s="11"/>
      <c r="R3230" s="11"/>
      <c r="S3230" s="11"/>
      <c r="T3230" s="11"/>
    </row>
    <row r="3231" spans="1:20" ht="15.75" customHeight="1" x14ac:dyDescent="0.2">
      <c r="A3231" s="317"/>
      <c r="B3231" s="264"/>
      <c r="C3231" s="264"/>
      <c r="D3231" s="264"/>
      <c r="E3231" s="264"/>
      <c r="F3231" s="264"/>
      <c r="G3231" s="264"/>
      <c r="H3231" s="264"/>
      <c r="I3231" s="286">
        <f t="shared" ca="1" si="3105"/>
        <v>9.5701065553743581E-2</v>
      </c>
      <c r="J3231" s="286">
        <f t="shared" ca="1" si="3106"/>
        <v>5.1446111514401947E-2</v>
      </c>
      <c r="K3231" s="264">
        <f t="shared" ref="K3231:M3231" ca="1" si="3277">RAND()</f>
        <v>0.39938700772125113</v>
      </c>
      <c r="L3231" s="264">
        <f t="shared" ca="1" si="3277"/>
        <v>0.16730641423301185</v>
      </c>
      <c r="M3231" s="264">
        <f t="shared" ca="1" si="3277"/>
        <v>0.26442354324161788</v>
      </c>
      <c r="N3231" s="287">
        <f t="shared" ca="1" si="3108"/>
        <v>2013196.4593145</v>
      </c>
      <c r="O3231" s="288">
        <f ca="1">(N3231-Assumptions!$C$22)/Assumptions!$C$25</f>
        <v>149.24906412794775</v>
      </c>
      <c r="P3231" s="11"/>
      <c r="Q3231" s="11"/>
      <c r="R3231" s="11"/>
      <c r="S3231" s="11"/>
      <c r="T3231" s="11"/>
    </row>
    <row r="3232" spans="1:20" ht="15.75" customHeight="1" x14ac:dyDescent="0.2">
      <c r="A3232" s="289"/>
      <c r="B3232" s="270"/>
      <c r="C3232" s="270"/>
      <c r="D3232" s="270"/>
      <c r="E3232" s="270"/>
      <c r="F3232" s="270"/>
      <c r="G3232" s="270"/>
      <c r="H3232" s="270"/>
      <c r="I3232" s="290">
        <f t="shared" ca="1" si="3105"/>
        <v>9.2745599873997803E-2</v>
      </c>
      <c r="J3232" s="290">
        <f t="shared" ca="1" si="3106"/>
        <v>5.5E-2</v>
      </c>
      <c r="K3232" s="270">
        <f t="shared" ref="K3232:M3232" ca="1" si="3278">RAND()</f>
        <v>0.9096404606317533</v>
      </c>
      <c r="L3232" s="270">
        <f t="shared" ca="1" si="3278"/>
        <v>0.29966404097909416</v>
      </c>
      <c r="M3232" s="270">
        <f t="shared" ca="1" si="3278"/>
        <v>0.40771209773569728</v>
      </c>
      <c r="N3232" s="291">
        <f t="shared" ca="1" si="3108"/>
        <v>5120990.1870553708</v>
      </c>
      <c r="O3232" s="292">
        <f ca="1">(N3232-Assumptions!$C$22)/Assumptions!$C$25</f>
        <v>381.17396918323664</v>
      </c>
      <c r="P3232" s="11"/>
      <c r="Q3232" s="11"/>
      <c r="R3232" s="11"/>
      <c r="S3232" s="11"/>
      <c r="T3232" s="11"/>
    </row>
    <row r="3233" spans="1:20" ht="15.75" customHeight="1" x14ac:dyDescent="0.2">
      <c r="A3233" s="317"/>
      <c r="B3233" s="264"/>
      <c r="C3233" s="264"/>
      <c r="D3233" s="264"/>
      <c r="E3233" s="264"/>
      <c r="F3233" s="264"/>
      <c r="G3233" s="264"/>
      <c r="H3233" s="264"/>
      <c r="I3233" s="286">
        <f t="shared" ca="1" si="3105"/>
        <v>9.1737248614124203E-2</v>
      </c>
      <c r="J3233" s="286">
        <f t="shared" ca="1" si="3106"/>
        <v>4.1990055001491958E-2</v>
      </c>
      <c r="K3233" s="264">
        <f t="shared" ref="K3233:M3233" ca="1" si="3279">RAND()</f>
        <v>0.33163137531468445</v>
      </c>
      <c r="L3233" s="264">
        <f t="shared" ca="1" si="3279"/>
        <v>0.51564389116396492</v>
      </c>
      <c r="M3233" s="264">
        <f t="shared" ca="1" si="3279"/>
        <v>0.2315399483261511</v>
      </c>
      <c r="N3233" s="287">
        <f t="shared" ca="1" si="3108"/>
        <v>2243758.1172200055</v>
      </c>
      <c r="O3233" s="288">
        <f ca="1">(N3233-Assumptions!$C$22)/Assumptions!$C$25</f>
        <v>166.45515800149295</v>
      </c>
      <c r="P3233" s="11"/>
      <c r="Q3233" s="11"/>
      <c r="R3233" s="11"/>
      <c r="S3233" s="11"/>
      <c r="T3233" s="11"/>
    </row>
    <row r="3234" spans="1:20" ht="15.75" customHeight="1" x14ac:dyDescent="0.2">
      <c r="A3234" s="289"/>
      <c r="B3234" s="270"/>
      <c r="C3234" s="270"/>
      <c r="D3234" s="270"/>
      <c r="E3234" s="270"/>
      <c r="F3234" s="270"/>
      <c r="G3234" s="270"/>
      <c r="H3234" s="270"/>
      <c r="I3234" s="290">
        <f t="shared" ca="1" si="3105"/>
        <v>9.494770485237719E-2</v>
      </c>
      <c r="J3234" s="290">
        <f t="shared" ca="1" si="3106"/>
        <v>5.2290318414905612E-2</v>
      </c>
      <c r="K3234" s="270">
        <f t="shared" ref="K3234:M3234" ca="1" si="3280">RAND()</f>
        <v>0.95628203456854632</v>
      </c>
      <c r="L3234" s="270">
        <f t="shared" ca="1" si="3280"/>
        <v>0.37479562704031866</v>
      </c>
      <c r="M3234" s="270">
        <f t="shared" ca="1" si="3280"/>
        <v>0.26029018316750308</v>
      </c>
      <c r="N3234" s="291">
        <f t="shared" ca="1" si="3108"/>
        <v>5059419.1834454974</v>
      </c>
      <c r="O3234" s="292">
        <f ca="1">(N3234-Assumptions!$C$22)/Assumptions!$C$25</f>
        <v>376.57911816757445</v>
      </c>
      <c r="P3234" s="11"/>
      <c r="Q3234" s="11"/>
      <c r="R3234" s="11"/>
      <c r="S3234" s="11"/>
      <c r="T3234" s="11"/>
    </row>
    <row r="3235" spans="1:20" ht="15.75" customHeight="1" x14ac:dyDescent="0.2">
      <c r="A3235" s="317"/>
      <c r="B3235" s="264"/>
      <c r="C3235" s="264"/>
      <c r="D3235" s="264"/>
      <c r="E3235" s="264"/>
      <c r="F3235" s="264"/>
      <c r="G3235" s="264"/>
      <c r="H3235" s="264"/>
      <c r="I3235" s="286">
        <f t="shared" ca="1" si="3105"/>
        <v>9.3266081669805614E-2</v>
      </c>
      <c r="J3235" s="286">
        <f t="shared" ca="1" si="3106"/>
        <v>5.5E-2</v>
      </c>
      <c r="K3235" s="264">
        <f t="shared" ref="K3235:M3235" ca="1" si="3281">RAND()</f>
        <v>0.4776936954733203</v>
      </c>
      <c r="L3235" s="264">
        <f t="shared" ca="1" si="3281"/>
        <v>0.9684845332227574</v>
      </c>
      <c r="M3235" s="264">
        <f t="shared" ca="1" si="3281"/>
        <v>0.38542240937144823</v>
      </c>
      <c r="N3235" s="287">
        <f t="shared" ca="1" si="3108"/>
        <v>3690598.5505522373</v>
      </c>
      <c r="O3235" s="288">
        <f ca="1">(N3235-Assumptions!$C$22)/Assumptions!$C$25</f>
        <v>274.42832466807744</v>
      </c>
      <c r="P3235" s="11"/>
      <c r="Q3235" s="11"/>
      <c r="R3235" s="11"/>
      <c r="S3235" s="11"/>
      <c r="T3235" s="11"/>
    </row>
    <row r="3236" spans="1:20" ht="15.75" customHeight="1" x14ac:dyDescent="0.2">
      <c r="A3236" s="289"/>
      <c r="B3236" s="270"/>
      <c r="C3236" s="270"/>
      <c r="D3236" s="270"/>
      <c r="E3236" s="270"/>
      <c r="F3236" s="270"/>
      <c r="G3236" s="270"/>
      <c r="H3236" s="270"/>
      <c r="I3236" s="290">
        <f t="shared" ca="1" si="3105"/>
        <v>0.10526249088564864</v>
      </c>
      <c r="J3236" s="290">
        <f t="shared" ca="1" si="3106"/>
        <v>4.5781801663844809E-2</v>
      </c>
      <c r="K3236" s="270">
        <f t="shared" ref="K3236:M3236" ca="1" si="3282">RAND()</f>
        <v>0.53156481649583498</v>
      </c>
      <c r="L3236" s="270">
        <f t="shared" ca="1" si="3282"/>
        <v>0.86518971382692211</v>
      </c>
      <c r="M3236" s="270">
        <f t="shared" ca="1" si="3282"/>
        <v>0.89129288964530817</v>
      </c>
      <c r="N3236" s="291">
        <f t="shared" ca="1" si="3108"/>
        <v>2394804.4345843336</v>
      </c>
      <c r="O3236" s="292">
        <f ca="1">(N3236-Assumptions!$C$22)/Assumptions!$C$25</f>
        <v>177.72727123763684</v>
      </c>
      <c r="P3236" s="11"/>
      <c r="Q3236" s="11"/>
      <c r="R3236" s="11"/>
      <c r="S3236" s="11"/>
      <c r="T3236" s="11"/>
    </row>
    <row r="3237" spans="1:20" ht="15.75" customHeight="1" x14ac:dyDescent="0.2">
      <c r="A3237" s="317"/>
      <c r="B3237" s="264"/>
      <c r="C3237" s="264"/>
      <c r="D3237" s="264"/>
      <c r="E3237" s="264"/>
      <c r="F3237" s="264"/>
      <c r="G3237" s="264"/>
      <c r="H3237" s="264"/>
      <c r="I3237" s="286">
        <f t="shared" ca="1" si="3105"/>
        <v>9.0913079930177526E-2</v>
      </c>
      <c r="J3237" s="286">
        <f t="shared" ca="1" si="3106"/>
        <v>2.3377889394870243E-2</v>
      </c>
      <c r="K3237" s="264">
        <f t="shared" ref="K3237:M3237" ca="1" si="3283">RAND()</f>
        <v>0.20856148637158678</v>
      </c>
      <c r="L3237" s="264">
        <f t="shared" ca="1" si="3283"/>
        <v>0.19946094120885427</v>
      </c>
      <c r="M3237" s="264">
        <f t="shared" ca="1" si="3283"/>
        <v>0.6591477135733721</v>
      </c>
      <c r="N3237" s="287">
        <f t="shared" ca="1" si="3108"/>
        <v>1337284.8856704249</v>
      </c>
      <c r="O3237" s="288">
        <f ca="1">(N3237-Assumptions!$C$22)/Assumptions!$C$25</f>
        <v>98.807901915703354</v>
      </c>
      <c r="P3237" s="11"/>
      <c r="Q3237" s="11"/>
      <c r="R3237" s="11"/>
      <c r="S3237" s="11"/>
      <c r="T3237" s="11"/>
    </row>
    <row r="3238" spans="1:20" ht="15.75" customHeight="1" x14ac:dyDescent="0.2">
      <c r="A3238" s="289"/>
      <c r="B3238" s="270"/>
      <c r="C3238" s="270"/>
      <c r="D3238" s="270"/>
      <c r="E3238" s="270"/>
      <c r="F3238" s="270"/>
      <c r="G3238" s="270"/>
      <c r="H3238" s="270"/>
      <c r="I3238" s="290">
        <f t="shared" ca="1" si="3105"/>
        <v>9.5406240853864649E-2</v>
      </c>
      <c r="J3238" s="290">
        <f t="shared" ca="1" si="3106"/>
        <v>5.1979551904609435E-2</v>
      </c>
      <c r="K3238" s="270">
        <f t="shared" ref="K3238:M3238" ca="1" si="3284">RAND()</f>
        <v>0.59321202474616219</v>
      </c>
      <c r="L3238" s="270">
        <f t="shared" ca="1" si="3284"/>
        <v>3.7615960782635183E-2</v>
      </c>
      <c r="M3238" s="270">
        <f t="shared" ca="1" si="3284"/>
        <v>0.68987071310587367</v>
      </c>
      <c r="N3238" s="291">
        <f t="shared" ca="1" si="3108"/>
        <v>2079683.985561779</v>
      </c>
      <c r="O3238" s="292">
        <f ca="1">(N3238-Assumptions!$C$22)/Assumptions!$C$25</f>
        <v>154.21081981804321</v>
      </c>
      <c r="P3238" s="11"/>
      <c r="Q3238" s="11"/>
      <c r="R3238" s="11"/>
      <c r="S3238" s="11"/>
      <c r="T3238" s="11"/>
    </row>
    <row r="3239" spans="1:20" ht="15.75" customHeight="1" x14ac:dyDescent="0.2">
      <c r="A3239" s="317"/>
      <c r="B3239" s="264"/>
      <c r="C3239" s="264"/>
      <c r="D3239" s="264"/>
      <c r="E3239" s="264"/>
      <c r="F3239" s="264"/>
      <c r="G3239" s="264"/>
      <c r="H3239" s="264"/>
      <c r="I3239" s="286">
        <f t="shared" ca="1" si="3105"/>
        <v>0.10078897429947357</v>
      </c>
      <c r="J3239" s="286">
        <f t="shared" ca="1" si="3106"/>
        <v>2.4956888830886471E-2</v>
      </c>
      <c r="K3239" s="264">
        <f t="shared" ref="K3239:M3239" ca="1" si="3285">RAND()</f>
        <v>0.11319068274804434</v>
      </c>
      <c r="L3239" s="264">
        <f t="shared" ca="1" si="3285"/>
        <v>0.3661596937411481</v>
      </c>
      <c r="M3239" s="264">
        <f t="shared" ca="1" si="3285"/>
        <v>0.74447924550674716</v>
      </c>
      <c r="N3239" s="287">
        <f t="shared" ca="1" si="3108"/>
        <v>528377.14062591025</v>
      </c>
      <c r="O3239" s="288">
        <f ca="1">(N3239-Assumptions!$C$22)/Assumptions!$C$25</f>
        <v>38.441652285515687</v>
      </c>
      <c r="P3239" s="11"/>
      <c r="Q3239" s="11"/>
      <c r="R3239" s="11"/>
      <c r="S3239" s="11"/>
      <c r="T3239" s="11"/>
    </row>
    <row r="3240" spans="1:20" ht="15.75" customHeight="1" x14ac:dyDescent="0.2">
      <c r="A3240" s="289"/>
      <c r="B3240" s="270"/>
      <c r="C3240" s="270"/>
      <c r="D3240" s="270"/>
      <c r="E3240" s="270"/>
      <c r="F3240" s="270"/>
      <c r="G3240" s="270"/>
      <c r="H3240" s="270"/>
      <c r="I3240" s="290">
        <f t="shared" ca="1" si="3105"/>
        <v>9.8120335029835859E-2</v>
      </c>
      <c r="J3240" s="290">
        <f t="shared" ca="1" si="3106"/>
        <v>5.1442627391513743E-2</v>
      </c>
      <c r="K3240" s="270">
        <f t="shared" ref="K3240:M3240" ca="1" si="3286">RAND()</f>
        <v>0.46871148274268115</v>
      </c>
      <c r="L3240" s="270">
        <f t="shared" ca="1" si="3286"/>
        <v>4.2607376013141129E-2</v>
      </c>
      <c r="M3240" s="270">
        <f t="shared" ca="1" si="3286"/>
        <v>0.73919825467514044</v>
      </c>
      <c r="N3240" s="291">
        <f t="shared" ca="1" si="3108"/>
        <v>1934837.7228274955</v>
      </c>
      <c r="O3240" s="292">
        <f ca="1">(N3240-Assumptions!$C$22)/Assumptions!$C$25</f>
        <v>143.4013972259325</v>
      </c>
      <c r="P3240" s="11"/>
      <c r="Q3240" s="11"/>
      <c r="R3240" s="11"/>
      <c r="S3240" s="11"/>
      <c r="T3240" s="11"/>
    </row>
    <row r="3241" spans="1:20" ht="15.75" customHeight="1" x14ac:dyDescent="0.2">
      <c r="A3241" s="317"/>
      <c r="B3241" s="264"/>
      <c r="C3241" s="264"/>
      <c r="D3241" s="264"/>
      <c r="E3241" s="264"/>
      <c r="F3241" s="264"/>
      <c r="G3241" s="264"/>
      <c r="H3241" s="264"/>
      <c r="I3241" s="286">
        <f t="shared" ca="1" si="3105"/>
        <v>8.9408627057172868E-2</v>
      </c>
      <c r="J3241" s="286">
        <f t="shared" ca="1" si="3106"/>
        <v>5.114814569848309E-2</v>
      </c>
      <c r="K3241" s="264">
        <f t="shared" ref="K3241:M3241" ca="1" si="3287">RAND()</f>
        <v>0.40136926770809034</v>
      </c>
      <c r="L3241" s="264">
        <f t="shared" ca="1" si="3287"/>
        <v>0.31139715654458122</v>
      </c>
      <c r="M3241" s="264">
        <f t="shared" ca="1" si="3287"/>
        <v>0.10132338953104703</v>
      </c>
      <c r="N3241" s="287">
        <f t="shared" ca="1" si="3108"/>
        <v>2917388.0075062709</v>
      </c>
      <c r="O3241" s="288">
        <f ca="1">(N3241-Assumptions!$C$22)/Assumptions!$C$25</f>
        <v>216.72604533628888</v>
      </c>
      <c r="P3241" s="11"/>
      <c r="Q3241" s="11"/>
      <c r="R3241" s="11"/>
      <c r="S3241" s="11"/>
      <c r="T3241" s="11"/>
    </row>
    <row r="3242" spans="1:20" ht="15.75" customHeight="1" x14ac:dyDescent="0.2">
      <c r="A3242" s="289"/>
      <c r="B3242" s="270"/>
      <c r="C3242" s="270"/>
      <c r="D3242" s="270"/>
      <c r="E3242" s="270"/>
      <c r="F3242" s="270"/>
      <c r="G3242" s="270"/>
      <c r="H3242" s="270"/>
      <c r="I3242" s="290">
        <f t="shared" ca="1" si="3105"/>
        <v>0.10961375891063643</v>
      </c>
      <c r="J3242" s="290">
        <f t="shared" ca="1" si="3106"/>
        <v>4.1588559035140894E-2</v>
      </c>
      <c r="K3242" s="270">
        <f t="shared" ref="K3242:M3242" ca="1" si="3288">RAND()</f>
        <v>0.46445689464124806</v>
      </c>
      <c r="L3242" s="270">
        <f t="shared" ca="1" si="3288"/>
        <v>0.5102336746246966</v>
      </c>
      <c r="M3242" s="270">
        <f t="shared" ca="1" si="3288"/>
        <v>0.90652053278293865</v>
      </c>
      <c r="N3242" s="291">
        <f t="shared" ca="1" si="3108"/>
        <v>1695810.070124618</v>
      </c>
      <c r="O3242" s="292">
        <f ca="1">(N3242-Assumptions!$C$22)/Assumptions!$C$25</f>
        <v>125.56351269586702</v>
      </c>
      <c r="P3242" s="11"/>
      <c r="Q3242" s="11"/>
      <c r="R3242" s="11"/>
      <c r="S3242" s="11"/>
      <c r="T3242" s="11"/>
    </row>
    <row r="3243" spans="1:20" ht="15.75" customHeight="1" x14ac:dyDescent="0.2">
      <c r="A3243" s="317"/>
      <c r="B3243" s="264"/>
      <c r="C3243" s="264"/>
      <c r="D3243" s="264"/>
      <c r="E3243" s="264"/>
      <c r="F3243" s="264"/>
      <c r="G3243" s="264"/>
      <c r="H3243" s="264"/>
      <c r="I3243" s="286">
        <f t="shared" ca="1" si="3105"/>
        <v>0.11270567600946559</v>
      </c>
      <c r="J3243" s="286">
        <f t="shared" ca="1" si="3106"/>
        <v>4.0770961412480947E-2</v>
      </c>
      <c r="K3243" s="264">
        <f t="shared" ref="K3243:M3243" ca="1" si="3289">RAND()</f>
        <v>0.27512450143140088</v>
      </c>
      <c r="L3243" s="264">
        <f t="shared" ca="1" si="3289"/>
        <v>0.83158233117582436</v>
      </c>
      <c r="M3243" s="264">
        <f t="shared" ca="1" si="3289"/>
        <v>0.87290692341912313</v>
      </c>
      <c r="N3243" s="287">
        <f t="shared" ca="1" si="3108"/>
        <v>1980193.0002580339</v>
      </c>
      <c r="O3243" s="288">
        <f ca="1">(N3243-Assumptions!$C$22)/Assumptions!$C$25</f>
        <v>146.78611942224134</v>
      </c>
      <c r="P3243" s="11"/>
      <c r="Q3243" s="11"/>
      <c r="R3243" s="11"/>
      <c r="S3243" s="11"/>
      <c r="T3243" s="11"/>
    </row>
    <row r="3244" spans="1:20" ht="15.75" customHeight="1" x14ac:dyDescent="0.2">
      <c r="A3244" s="289"/>
      <c r="B3244" s="270"/>
      <c r="C3244" s="270"/>
      <c r="D3244" s="270"/>
      <c r="E3244" s="270"/>
      <c r="F3244" s="270"/>
      <c r="G3244" s="270"/>
      <c r="H3244" s="270"/>
      <c r="I3244" s="290">
        <f t="shared" ca="1" si="3105"/>
        <v>6.4343218590503862E-2</v>
      </c>
      <c r="J3244" s="290">
        <f t="shared" ca="1" si="3106"/>
        <v>3.2116747859079815E-2</v>
      </c>
      <c r="K3244" s="270">
        <f t="shared" ref="K3244:M3244" ca="1" si="3290">RAND()</f>
        <v>1.1117106010001931E-2</v>
      </c>
      <c r="L3244" s="270">
        <f t="shared" ca="1" si="3290"/>
        <v>0.1323709996264667</v>
      </c>
      <c r="M3244" s="270">
        <f t="shared" ca="1" si="3290"/>
        <v>0.69982074263350036</v>
      </c>
      <c r="N3244" s="291">
        <f t="shared" ca="1" si="3108"/>
        <v>544309.92259903217</v>
      </c>
      <c r="O3244" s="292">
        <f ca="1">(N3244-Assumptions!$C$22)/Assumptions!$C$25</f>
        <v>39.630665865599418</v>
      </c>
      <c r="P3244" s="11"/>
      <c r="Q3244" s="11"/>
      <c r="R3244" s="11"/>
      <c r="S3244" s="11"/>
      <c r="T3244" s="11"/>
    </row>
    <row r="3245" spans="1:20" ht="15.75" customHeight="1" x14ac:dyDescent="0.2">
      <c r="A3245" s="317"/>
      <c r="B3245" s="264"/>
      <c r="C3245" s="264"/>
      <c r="D3245" s="264"/>
      <c r="E3245" s="264"/>
      <c r="F3245" s="264"/>
      <c r="G3245" s="264"/>
      <c r="H3245" s="264"/>
      <c r="I3245" s="286">
        <f t="shared" ca="1" si="3105"/>
        <v>0.12918369824064102</v>
      </c>
      <c r="J3245" s="286">
        <f t="shared" ca="1" si="3106"/>
        <v>5.0446742855759334E-2</v>
      </c>
      <c r="K3245" s="264">
        <f t="shared" ref="K3245:M3245" ca="1" si="3291">RAND()</f>
        <v>0.23338085778329798</v>
      </c>
      <c r="L3245" s="264">
        <f t="shared" ca="1" si="3291"/>
        <v>0.367936731686065</v>
      </c>
      <c r="M3245" s="264">
        <f t="shared" ca="1" si="3291"/>
        <v>0.36756720228537332</v>
      </c>
      <c r="N3245" s="287">
        <f t="shared" ca="1" si="3108"/>
        <v>1417640.1529832475</v>
      </c>
      <c r="O3245" s="288">
        <f ca="1">(N3245-Assumptions!$C$22)/Assumptions!$C$25</f>
        <v>104.80456365546624</v>
      </c>
      <c r="P3245" s="11"/>
      <c r="Q3245" s="11"/>
      <c r="R3245" s="11"/>
      <c r="S3245" s="11"/>
      <c r="T3245" s="11"/>
    </row>
    <row r="3246" spans="1:20" ht="15.75" customHeight="1" x14ac:dyDescent="0.2">
      <c r="A3246" s="289"/>
      <c r="B3246" s="270"/>
      <c r="C3246" s="270"/>
      <c r="D3246" s="270"/>
      <c r="E3246" s="270"/>
      <c r="F3246" s="270"/>
      <c r="G3246" s="270"/>
      <c r="H3246" s="270"/>
      <c r="I3246" s="290">
        <f t="shared" ca="1" si="3105"/>
        <v>0.06</v>
      </c>
      <c r="J3246" s="290">
        <f t="shared" ca="1" si="3106"/>
        <v>5.5E-2</v>
      </c>
      <c r="K3246" s="270">
        <f t="shared" ref="K3246:M3246" ca="1" si="3292">RAND()</f>
        <v>0.75052316048541368</v>
      </c>
      <c r="L3246" s="270">
        <f t="shared" ca="1" si="3292"/>
        <v>0.4911421807232027</v>
      </c>
      <c r="M3246" s="270">
        <f t="shared" ca="1" si="3292"/>
        <v>0.72641464553531565</v>
      </c>
      <c r="N3246" s="291">
        <f t="shared" ca="1" si="3108"/>
        <v>4513621.6900747614</v>
      </c>
      <c r="O3246" s="292">
        <f ca="1">(N3246-Assumptions!$C$22)/Assumptions!$C$25</f>
        <v>335.84796194587773</v>
      </c>
      <c r="P3246" s="11"/>
      <c r="Q3246" s="11"/>
      <c r="R3246" s="11"/>
      <c r="S3246" s="11"/>
      <c r="T3246" s="11"/>
    </row>
    <row r="3247" spans="1:20" ht="15.75" customHeight="1" x14ac:dyDescent="0.2">
      <c r="A3247" s="317"/>
      <c r="B3247" s="264"/>
      <c r="C3247" s="264"/>
      <c r="D3247" s="264"/>
      <c r="E3247" s="264"/>
      <c r="F3247" s="264"/>
      <c r="G3247" s="264"/>
      <c r="H3247" s="264"/>
      <c r="I3247" s="286">
        <f t="shared" ca="1" si="3105"/>
        <v>0.11016520600819341</v>
      </c>
      <c r="J3247" s="286">
        <f t="shared" ca="1" si="3106"/>
        <v>4.8791109338985658E-2</v>
      </c>
      <c r="K3247" s="264">
        <f t="shared" ref="K3247:M3247" ca="1" si="3293">RAND()</f>
        <v>7.784899590790606E-2</v>
      </c>
      <c r="L3247" s="264">
        <f t="shared" ca="1" si="3293"/>
        <v>0.34590888887264104</v>
      </c>
      <c r="M3247" s="264">
        <f t="shared" ca="1" si="3293"/>
        <v>0.84361225318666055</v>
      </c>
      <c r="N3247" s="287">
        <f t="shared" ca="1" si="3108"/>
        <v>652847.74297451042</v>
      </c>
      <c r="O3247" s="288">
        <f ca="1">(N3247-Assumptions!$C$22)/Assumptions!$C$25</f>
        <v>47.730503207053019</v>
      </c>
      <c r="P3247" s="11"/>
      <c r="Q3247" s="11"/>
      <c r="R3247" s="11"/>
      <c r="S3247" s="11"/>
      <c r="T3247" s="11"/>
    </row>
    <row r="3248" spans="1:20" ht="15.75" customHeight="1" x14ac:dyDescent="0.2">
      <c r="A3248" s="289"/>
      <c r="B3248" s="270"/>
      <c r="C3248" s="270"/>
      <c r="D3248" s="270"/>
      <c r="E3248" s="270"/>
      <c r="F3248" s="270"/>
      <c r="G3248" s="270"/>
      <c r="H3248" s="270"/>
      <c r="I3248" s="290">
        <f t="shared" ca="1" si="3105"/>
        <v>9.6648836102652957E-2</v>
      </c>
      <c r="J3248" s="290">
        <f t="shared" ca="1" si="3106"/>
        <v>5.5E-2</v>
      </c>
      <c r="K3248" s="270">
        <f t="shared" ref="K3248:M3248" ca="1" si="3294">RAND()</f>
        <v>0.92715364130188882</v>
      </c>
      <c r="L3248" s="270">
        <f t="shared" ca="1" si="3294"/>
        <v>0.95495659111456455</v>
      </c>
      <c r="M3248" s="270">
        <f t="shared" ca="1" si="3294"/>
        <v>0.62509705387462466</v>
      </c>
      <c r="N3248" s="291">
        <f t="shared" ca="1" si="3108"/>
        <v>5922027.3885379992</v>
      </c>
      <c r="O3248" s="292">
        <f ca="1">(N3248-Assumptions!$C$22)/Assumptions!$C$25</f>
        <v>440.95286481626857</v>
      </c>
      <c r="P3248" s="11"/>
      <c r="Q3248" s="11"/>
      <c r="R3248" s="11"/>
      <c r="S3248" s="11"/>
      <c r="T3248" s="11"/>
    </row>
    <row r="3249" spans="1:20" ht="15.75" customHeight="1" x14ac:dyDescent="0.2">
      <c r="A3249" s="317"/>
      <c r="B3249" s="264"/>
      <c r="C3249" s="264"/>
      <c r="D3249" s="264"/>
      <c r="E3249" s="264"/>
      <c r="F3249" s="264"/>
      <c r="G3249" s="264"/>
      <c r="H3249" s="264"/>
      <c r="I3249" s="286">
        <f t="shared" ca="1" si="3105"/>
        <v>8.9984395628480054E-2</v>
      </c>
      <c r="J3249" s="286">
        <f t="shared" ca="1" si="3106"/>
        <v>5.336259086414126E-2</v>
      </c>
      <c r="K3249" s="264">
        <f t="shared" ref="K3249:M3249" ca="1" si="3295">RAND()</f>
        <v>0.74144855155536038</v>
      </c>
      <c r="L3249" s="264">
        <f t="shared" ca="1" si="3295"/>
        <v>0.32563116754923138</v>
      </c>
      <c r="M3249" s="264">
        <f t="shared" ca="1" si="3295"/>
        <v>7.2658457371613916E-2</v>
      </c>
      <c r="N3249" s="287">
        <f t="shared" ca="1" si="3108"/>
        <v>3047929.2376642134</v>
      </c>
      <c r="O3249" s="288">
        <f ca="1">(N3249-Assumptions!$C$22)/Assumptions!$C$25</f>
        <v>226.46792818389653</v>
      </c>
      <c r="P3249" s="11"/>
      <c r="Q3249" s="11"/>
      <c r="R3249" s="11"/>
      <c r="S3249" s="11"/>
      <c r="T3249" s="11"/>
    </row>
    <row r="3250" spans="1:20" ht="15.75" customHeight="1" x14ac:dyDescent="0.2">
      <c r="A3250" s="289"/>
      <c r="B3250" s="270"/>
      <c r="C3250" s="270"/>
      <c r="D3250" s="270"/>
      <c r="E3250" s="270"/>
      <c r="F3250" s="270"/>
      <c r="G3250" s="270"/>
      <c r="H3250" s="270"/>
      <c r="I3250" s="290">
        <f t="shared" ca="1" si="3105"/>
        <v>0.10041173316555924</v>
      </c>
      <c r="J3250" s="290">
        <f t="shared" ca="1" si="3106"/>
        <v>3.6607168701704697E-2</v>
      </c>
      <c r="K3250" s="270">
        <f t="shared" ref="K3250:M3250" ca="1" si="3296">RAND()</f>
        <v>0.20133052025666986</v>
      </c>
      <c r="L3250" s="270">
        <f t="shared" ca="1" si="3296"/>
        <v>0.22688055328843726</v>
      </c>
      <c r="M3250" s="270">
        <f t="shared" ca="1" si="3296"/>
        <v>0.27354491526491287</v>
      </c>
      <c r="N3250" s="291">
        <f t="shared" ca="1" si="3108"/>
        <v>1396356.4758693783</v>
      </c>
      <c r="O3250" s="292">
        <f ca="1">(N3250-Assumptions!$C$22)/Assumptions!$C$25</f>
        <v>103.21622954249092</v>
      </c>
      <c r="P3250" s="11"/>
      <c r="Q3250" s="11"/>
      <c r="R3250" s="11"/>
      <c r="S3250" s="11"/>
      <c r="T3250" s="11"/>
    </row>
    <row r="3251" spans="1:20" ht="15.75" customHeight="1" x14ac:dyDescent="0.2">
      <c r="A3251" s="317"/>
      <c r="B3251" s="264"/>
      <c r="C3251" s="264"/>
      <c r="D3251" s="264"/>
      <c r="E3251" s="264"/>
      <c r="F3251" s="264"/>
      <c r="G3251" s="264"/>
      <c r="H3251" s="264"/>
      <c r="I3251" s="286">
        <f t="shared" ca="1" si="3105"/>
        <v>0.10237877313505001</v>
      </c>
      <c r="J3251" s="286">
        <f t="shared" ca="1" si="3106"/>
        <v>3.1695776273018936E-2</v>
      </c>
      <c r="K3251" s="264">
        <f t="shared" ref="K3251:M3251" ca="1" si="3297">RAND()</f>
        <v>0.69229300874314337</v>
      </c>
      <c r="L3251" s="264">
        <f t="shared" ca="1" si="3297"/>
        <v>0.37757320361844615</v>
      </c>
      <c r="M3251" s="264">
        <f t="shared" ca="1" si="3297"/>
        <v>0.91861164417809715</v>
      </c>
      <c r="N3251" s="287">
        <f t="shared" ca="1" si="3108"/>
        <v>1632044.8211367824</v>
      </c>
      <c r="O3251" s="288">
        <f ca="1">(N3251-Assumptions!$C$22)/Assumptions!$C$25</f>
        <v>120.80491202513302</v>
      </c>
      <c r="P3251" s="11"/>
      <c r="Q3251" s="11"/>
      <c r="R3251" s="11"/>
      <c r="S3251" s="11"/>
      <c r="T3251" s="11"/>
    </row>
    <row r="3252" spans="1:20" ht="15.75" customHeight="1" x14ac:dyDescent="0.2">
      <c r="A3252" s="289"/>
      <c r="B3252" s="270"/>
      <c r="C3252" s="270"/>
      <c r="D3252" s="270"/>
      <c r="E3252" s="270"/>
      <c r="F3252" s="270"/>
      <c r="G3252" s="270"/>
      <c r="H3252" s="270"/>
      <c r="I3252" s="290">
        <f t="shared" ca="1" si="3105"/>
        <v>9.9524608624626323E-2</v>
      </c>
      <c r="J3252" s="290">
        <f t="shared" ca="1" si="3106"/>
        <v>3.9443374996941678E-2</v>
      </c>
      <c r="K3252" s="270">
        <f t="shared" ref="K3252:M3252" ca="1" si="3298">RAND()</f>
        <v>0.94641107646425404</v>
      </c>
      <c r="L3252" s="270">
        <f t="shared" ca="1" si="3298"/>
        <v>0.27234617202640921</v>
      </c>
      <c r="M3252" s="270">
        <f t="shared" ca="1" si="3298"/>
        <v>0.66530382623891937</v>
      </c>
      <c r="N3252" s="291">
        <f t="shared" ca="1" si="3108"/>
        <v>3237528.7188550932</v>
      </c>
      <c r="O3252" s="292">
        <f ca="1">(N3252-Assumptions!$C$22)/Assumptions!$C$25</f>
        <v>240.61714319814129</v>
      </c>
      <c r="P3252" s="11"/>
      <c r="Q3252" s="11"/>
      <c r="R3252" s="11"/>
      <c r="S3252" s="11"/>
      <c r="T3252" s="11"/>
    </row>
    <row r="3253" spans="1:20" ht="15.75" customHeight="1" x14ac:dyDescent="0.2">
      <c r="A3253" s="317"/>
      <c r="B3253" s="264"/>
      <c r="C3253" s="264"/>
      <c r="D3253" s="264"/>
      <c r="E3253" s="264"/>
      <c r="F3253" s="264"/>
      <c r="G3253" s="264"/>
      <c r="H3253" s="264"/>
      <c r="I3253" s="286">
        <f t="shared" ca="1" si="3105"/>
        <v>9.5768519604660332E-2</v>
      </c>
      <c r="J3253" s="286">
        <f t="shared" ca="1" si="3106"/>
        <v>3.8982526443805177E-2</v>
      </c>
      <c r="K3253" s="264">
        <f t="shared" ref="K3253:M3253" ca="1" si="3299">RAND()</f>
        <v>0.99306328399565502</v>
      </c>
      <c r="L3253" s="264">
        <f t="shared" ca="1" si="3299"/>
        <v>0.26318792110141354</v>
      </c>
      <c r="M3253" s="264">
        <f t="shared" ca="1" si="3299"/>
        <v>0.782477458289775</v>
      </c>
      <c r="N3253" s="287">
        <f t="shared" ca="1" si="3108"/>
        <v>3425399.618932053</v>
      </c>
      <c r="O3253" s="288">
        <f ca="1">(N3253-Assumptions!$C$22)/Assumptions!$C$25</f>
        <v>254.63735962179499</v>
      </c>
      <c r="P3253" s="11"/>
      <c r="Q3253" s="11"/>
      <c r="R3253" s="11"/>
      <c r="S3253" s="11"/>
      <c r="T3253" s="11"/>
    </row>
    <row r="3254" spans="1:20" ht="15.75" customHeight="1" x14ac:dyDescent="0.2">
      <c r="A3254" s="289"/>
      <c r="B3254" s="270"/>
      <c r="C3254" s="270"/>
      <c r="D3254" s="270"/>
      <c r="E3254" s="270"/>
      <c r="F3254" s="270"/>
      <c r="G3254" s="270"/>
      <c r="H3254" s="270"/>
      <c r="I3254" s="290">
        <f t="shared" ca="1" si="3105"/>
        <v>8.4945088685488002E-2</v>
      </c>
      <c r="J3254" s="290">
        <f t="shared" ca="1" si="3106"/>
        <v>4.9865955253192769E-2</v>
      </c>
      <c r="K3254" s="270">
        <f t="shared" ref="K3254:M3254" ca="1" si="3300">RAND()</f>
        <v>0.69598870053139439</v>
      </c>
      <c r="L3254" s="270">
        <f t="shared" ca="1" si="3300"/>
        <v>0.8511112166195175</v>
      </c>
      <c r="M3254" s="270">
        <f t="shared" ca="1" si="3300"/>
        <v>0.30881127985637602</v>
      </c>
      <c r="N3254" s="291">
        <f t="shared" ca="1" si="3108"/>
        <v>4025890.372077466</v>
      </c>
      <c r="O3254" s="292">
        <f ca="1">(N3254-Assumptions!$C$22)/Assumptions!$C$25</f>
        <v>299.45010239384072</v>
      </c>
      <c r="P3254" s="11"/>
      <c r="Q3254" s="11"/>
      <c r="R3254" s="11"/>
      <c r="S3254" s="11"/>
      <c r="T3254" s="11"/>
    </row>
    <row r="3255" spans="1:20" ht="15.75" customHeight="1" x14ac:dyDescent="0.2">
      <c r="A3255" s="317"/>
      <c r="B3255" s="264"/>
      <c r="C3255" s="264"/>
      <c r="D3255" s="264"/>
      <c r="E3255" s="264"/>
      <c r="F3255" s="264"/>
      <c r="G3255" s="264"/>
      <c r="H3255" s="264"/>
      <c r="I3255" s="286">
        <f t="shared" ca="1" si="3105"/>
        <v>9.8848301968061672E-2</v>
      </c>
      <c r="J3255" s="286">
        <f t="shared" ca="1" si="3106"/>
        <v>4.2266585787498319E-2</v>
      </c>
      <c r="K3255" s="264">
        <f t="shared" ref="K3255:M3255" ca="1" si="3301">RAND()</f>
        <v>1.618755864717103E-2</v>
      </c>
      <c r="L3255" s="264">
        <f t="shared" ca="1" si="3301"/>
        <v>0.25280242523869745</v>
      </c>
      <c r="M3255" s="264">
        <f t="shared" ca="1" si="3301"/>
        <v>0.51133944782145635</v>
      </c>
      <c r="N3255" s="287">
        <f t="shared" ca="1" si="3108"/>
        <v>288455.63755554252</v>
      </c>
      <c r="O3255" s="288">
        <f ca="1">(N3255-Assumptions!$C$22)/Assumptions!$C$25</f>
        <v>20.537062504144963</v>
      </c>
      <c r="P3255" s="11"/>
      <c r="Q3255" s="11"/>
      <c r="R3255" s="11"/>
      <c r="S3255" s="11"/>
      <c r="T3255" s="11"/>
    </row>
    <row r="3256" spans="1:20" ht="15.75" customHeight="1" x14ac:dyDescent="0.2">
      <c r="A3256" s="289"/>
      <c r="B3256" s="270"/>
      <c r="C3256" s="270"/>
      <c r="D3256" s="270"/>
      <c r="E3256" s="270"/>
      <c r="F3256" s="270"/>
      <c r="G3256" s="270"/>
      <c r="H3256" s="270"/>
      <c r="I3256" s="290">
        <f t="shared" ca="1" si="3105"/>
        <v>7.5799749927919144E-2</v>
      </c>
      <c r="J3256" s="290">
        <f t="shared" ca="1" si="3106"/>
        <v>3.4716693731809141E-2</v>
      </c>
      <c r="K3256" s="270">
        <f t="shared" ref="K3256:M3256" ca="1" si="3302">RAND()</f>
        <v>0.7036131516896853</v>
      </c>
      <c r="L3256" s="270">
        <f t="shared" ca="1" si="3302"/>
        <v>0.9738263654834749</v>
      </c>
      <c r="M3256" s="270">
        <f t="shared" ca="1" si="3302"/>
        <v>0.34863942847438822</v>
      </c>
      <c r="N3256" s="291">
        <f t="shared" ca="1" si="3108"/>
        <v>3437542.3501056423</v>
      </c>
      <c r="O3256" s="292">
        <f ca="1">(N3256-Assumptions!$C$22)/Assumptions!$C$25</f>
        <v>255.54353358997332</v>
      </c>
      <c r="P3256" s="11"/>
      <c r="Q3256" s="11"/>
      <c r="R3256" s="11"/>
      <c r="S3256" s="11"/>
      <c r="T3256" s="11"/>
    </row>
    <row r="3257" spans="1:20" ht="15.75" customHeight="1" x14ac:dyDescent="0.2">
      <c r="A3257" s="317"/>
      <c r="B3257" s="264"/>
      <c r="C3257" s="264"/>
      <c r="D3257" s="264"/>
      <c r="E3257" s="264"/>
      <c r="F3257" s="264"/>
      <c r="G3257" s="264"/>
      <c r="H3257" s="264"/>
      <c r="I3257" s="286">
        <f t="shared" ca="1" si="3105"/>
        <v>9.3299595933166446E-2</v>
      </c>
      <c r="J3257" s="286">
        <f t="shared" ca="1" si="3106"/>
        <v>3.9518403403408266E-2</v>
      </c>
      <c r="K3257" s="264">
        <f t="shared" ref="K3257:M3257" ca="1" si="3303">RAND()</f>
        <v>0.26524939535943592</v>
      </c>
      <c r="L3257" s="264">
        <f t="shared" ca="1" si="3303"/>
        <v>0.18913160935407447</v>
      </c>
      <c r="M3257" s="264">
        <f t="shared" ca="1" si="3303"/>
        <v>3.2790712360304397E-3</v>
      </c>
      <c r="N3257" s="287">
        <f t="shared" ca="1" si="3108"/>
        <v>1656599.8742000954</v>
      </c>
      <c r="O3257" s="288">
        <f ca="1">(N3257-Assumptions!$C$22)/Assumptions!$C$25</f>
        <v>122.63737867164892</v>
      </c>
      <c r="P3257" s="11"/>
      <c r="Q3257" s="11"/>
      <c r="R3257" s="11"/>
      <c r="S3257" s="11"/>
      <c r="T3257" s="11"/>
    </row>
    <row r="3258" spans="1:20" ht="15.75" customHeight="1" x14ac:dyDescent="0.2">
      <c r="A3258" s="289"/>
      <c r="B3258" s="270"/>
      <c r="C3258" s="270"/>
      <c r="D3258" s="270"/>
      <c r="E3258" s="270"/>
      <c r="F3258" s="270"/>
      <c r="G3258" s="270"/>
      <c r="H3258" s="270"/>
      <c r="I3258" s="290">
        <f t="shared" ca="1" si="3105"/>
        <v>0.108339803245904</v>
      </c>
      <c r="J3258" s="290">
        <f t="shared" ca="1" si="3106"/>
        <v>3.8806214834170676E-2</v>
      </c>
      <c r="K3258" s="270">
        <f t="shared" ref="K3258:M3258" ca="1" si="3304">RAND()</f>
        <v>0.25244500934610536</v>
      </c>
      <c r="L3258" s="270">
        <f t="shared" ca="1" si="3304"/>
        <v>0.17727203318803064</v>
      </c>
      <c r="M3258" s="270">
        <f t="shared" ca="1" si="3304"/>
        <v>2.8138205620018564E-2</v>
      </c>
      <c r="N3258" s="291">
        <f t="shared" ca="1" si="3108"/>
        <v>1281307.6214558564</v>
      </c>
      <c r="O3258" s="292">
        <f ca="1">(N3258-Assumptions!$C$22)/Assumptions!$C$25</f>
        <v>94.630494138496744</v>
      </c>
      <c r="P3258" s="11"/>
      <c r="Q3258" s="11"/>
      <c r="R3258" s="11"/>
      <c r="S3258" s="11"/>
      <c r="T3258" s="11"/>
    </row>
    <row r="3259" spans="1:20" ht="15.75" customHeight="1" x14ac:dyDescent="0.2">
      <c r="A3259" s="317"/>
      <c r="B3259" s="264"/>
      <c r="C3259" s="264"/>
      <c r="D3259" s="264"/>
      <c r="E3259" s="264"/>
      <c r="F3259" s="264"/>
      <c r="G3259" s="264"/>
      <c r="H3259" s="264"/>
      <c r="I3259" s="286">
        <f t="shared" ca="1" si="3105"/>
        <v>0.10270522809228706</v>
      </c>
      <c r="J3259" s="286">
        <f t="shared" ca="1" si="3106"/>
        <v>5.5E-2</v>
      </c>
      <c r="K3259" s="264">
        <f t="shared" ref="K3259:M3259" ca="1" si="3305">RAND()</f>
        <v>0.4237549035633158</v>
      </c>
      <c r="L3259" s="264">
        <f t="shared" ca="1" si="3305"/>
        <v>0.87477606812724851</v>
      </c>
      <c r="M3259" s="264">
        <f t="shared" ca="1" si="3305"/>
        <v>0.14022327180710703</v>
      </c>
      <c r="N3259" s="287">
        <f t="shared" ca="1" si="3108"/>
        <v>2960362.0230616028</v>
      </c>
      <c r="O3259" s="288">
        <f ca="1">(N3259-Assumptions!$C$22)/Assumptions!$C$25</f>
        <v>219.93306142250768</v>
      </c>
      <c r="P3259" s="11"/>
      <c r="Q3259" s="11"/>
      <c r="R3259" s="11"/>
      <c r="S3259" s="11"/>
      <c r="T3259" s="11"/>
    </row>
    <row r="3260" spans="1:20" ht="15.75" customHeight="1" x14ac:dyDescent="0.2">
      <c r="A3260" s="289"/>
      <c r="B3260" s="270"/>
      <c r="C3260" s="270"/>
      <c r="D3260" s="270"/>
      <c r="E3260" s="270"/>
      <c r="F3260" s="270"/>
      <c r="G3260" s="270"/>
      <c r="H3260" s="270"/>
      <c r="I3260" s="290">
        <f t="shared" ca="1" si="3105"/>
        <v>6.7259727966994545E-2</v>
      </c>
      <c r="J3260" s="290">
        <f t="shared" ca="1" si="3106"/>
        <v>4.4059343227647818E-2</v>
      </c>
      <c r="K3260" s="270">
        <f t="shared" ref="K3260:M3260" ca="1" si="3306">RAND()</f>
        <v>0.49762295198380646</v>
      </c>
      <c r="L3260" s="270">
        <f t="shared" ca="1" si="3306"/>
        <v>0.29132819754276007</v>
      </c>
      <c r="M3260" s="270">
        <f t="shared" ca="1" si="3306"/>
        <v>0.65303859262530162</v>
      </c>
      <c r="N3260" s="291">
        <f t="shared" ca="1" si="3108"/>
        <v>3612551.5821495499</v>
      </c>
      <c r="O3260" s="292">
        <f ca="1">(N3260-Assumptions!$C$22)/Assumptions!$C$25</f>
        <v>268.60392404101117</v>
      </c>
      <c r="P3260" s="11"/>
      <c r="Q3260" s="11"/>
      <c r="R3260" s="11"/>
      <c r="S3260" s="11"/>
      <c r="T3260" s="11"/>
    </row>
    <row r="3261" spans="1:20" ht="15.75" customHeight="1" x14ac:dyDescent="0.2">
      <c r="A3261" s="317"/>
      <c r="B3261" s="264"/>
      <c r="C3261" s="264"/>
      <c r="D3261" s="264"/>
      <c r="E3261" s="264"/>
      <c r="F3261" s="264"/>
      <c r="G3261" s="264"/>
      <c r="H3261" s="264"/>
      <c r="I3261" s="286">
        <f t="shared" ca="1" si="3105"/>
        <v>7.4540356473277822E-2</v>
      </c>
      <c r="J3261" s="286">
        <f t="shared" ca="1" si="3106"/>
        <v>4.1332997251507027E-2</v>
      </c>
      <c r="K3261" s="264">
        <f t="shared" ref="K3261:M3261" ca="1" si="3307">RAND()</f>
        <v>0.49249243984168001</v>
      </c>
      <c r="L3261" s="264">
        <f t="shared" ca="1" si="3307"/>
        <v>0.10249694001314613</v>
      </c>
      <c r="M3261" s="264">
        <f t="shared" ca="1" si="3307"/>
        <v>0.46752659961600773</v>
      </c>
      <c r="N3261" s="287">
        <f t="shared" ca="1" si="3108"/>
        <v>2682956.9970959448</v>
      </c>
      <c r="O3261" s="288">
        <f ca="1">(N3261-Assumptions!$C$22)/Assumptions!$C$25</f>
        <v>199.2311938131302</v>
      </c>
      <c r="P3261" s="11"/>
      <c r="Q3261" s="11"/>
      <c r="R3261" s="11"/>
      <c r="S3261" s="11"/>
      <c r="T3261" s="11"/>
    </row>
    <row r="3262" spans="1:20" ht="15.75" customHeight="1" x14ac:dyDescent="0.2">
      <c r="A3262" s="289"/>
      <c r="B3262" s="270"/>
      <c r="C3262" s="270"/>
      <c r="D3262" s="270"/>
      <c r="E3262" s="270"/>
      <c r="F3262" s="270"/>
      <c r="G3262" s="270"/>
      <c r="H3262" s="270"/>
      <c r="I3262" s="290">
        <f t="shared" ca="1" si="3105"/>
        <v>8.6388745288948396E-2</v>
      </c>
      <c r="J3262" s="290">
        <f t="shared" ca="1" si="3106"/>
        <v>4.7976396917774562E-2</v>
      </c>
      <c r="K3262" s="270">
        <f t="shared" ref="K3262:M3262" ca="1" si="3308">RAND()</f>
        <v>1.6648662152436877E-2</v>
      </c>
      <c r="L3262" s="270">
        <f t="shared" ca="1" si="3308"/>
        <v>0.35114449607971121</v>
      </c>
      <c r="M3262" s="270">
        <f t="shared" ca="1" si="3308"/>
        <v>0.86659675204502273</v>
      </c>
      <c r="N3262" s="291">
        <f t="shared" ca="1" si="3108"/>
        <v>1043100.518104753</v>
      </c>
      <c r="O3262" s="292">
        <f ca="1">(N3262-Assumptions!$C$22)/Assumptions!$C$25</f>
        <v>76.853844634683057</v>
      </c>
      <c r="P3262" s="11"/>
      <c r="Q3262" s="11"/>
      <c r="R3262" s="11"/>
      <c r="S3262" s="11"/>
      <c r="T3262" s="11"/>
    </row>
    <row r="3263" spans="1:20" ht="15.75" customHeight="1" x14ac:dyDescent="0.2">
      <c r="A3263" s="317"/>
      <c r="B3263" s="264"/>
      <c r="C3263" s="264"/>
      <c r="D3263" s="264"/>
      <c r="E3263" s="264"/>
      <c r="F3263" s="264"/>
      <c r="G3263" s="264"/>
      <c r="H3263" s="264"/>
      <c r="I3263" s="286">
        <f t="shared" ca="1" si="3105"/>
        <v>8.1582169051963083E-2</v>
      </c>
      <c r="J3263" s="286">
        <f t="shared" ca="1" si="3106"/>
        <v>3.7027437799270368E-2</v>
      </c>
      <c r="K3263" s="264">
        <f t="shared" ref="K3263:M3263" ca="1" si="3309">RAND()</f>
        <v>0.51346699254278672</v>
      </c>
      <c r="L3263" s="264">
        <f t="shared" ca="1" si="3309"/>
        <v>0.12040286017804458</v>
      </c>
      <c r="M3263" s="264">
        <f t="shared" ca="1" si="3309"/>
        <v>0.45801286636748251</v>
      </c>
      <c r="N3263" s="287">
        <f t="shared" ca="1" si="3108"/>
        <v>1999651.0869705679</v>
      </c>
      <c r="O3263" s="288">
        <f ca="1">(N3263-Assumptions!$C$22)/Assumptions!$C$25</f>
        <v>148.23821544556478</v>
      </c>
      <c r="P3263" s="11"/>
      <c r="Q3263" s="11"/>
      <c r="R3263" s="11"/>
      <c r="S3263" s="11"/>
      <c r="T3263" s="11"/>
    </row>
    <row r="3264" spans="1:20" ht="15.75" customHeight="1" x14ac:dyDescent="0.2">
      <c r="A3264" s="289"/>
      <c r="B3264" s="270"/>
      <c r="C3264" s="270"/>
      <c r="D3264" s="270"/>
      <c r="E3264" s="270"/>
      <c r="F3264" s="270"/>
      <c r="G3264" s="270"/>
      <c r="H3264" s="270"/>
      <c r="I3264" s="290">
        <f t="shared" ca="1" si="3105"/>
        <v>8.8387633635935325E-2</v>
      </c>
      <c r="J3264" s="290">
        <f t="shared" ca="1" si="3106"/>
        <v>4.4023630834634168E-2</v>
      </c>
      <c r="K3264" s="270">
        <f t="shared" ref="K3264:M3264" ca="1" si="3310">RAND()</f>
        <v>0.4343096699165071</v>
      </c>
      <c r="L3264" s="270">
        <f t="shared" ca="1" si="3310"/>
        <v>0.4223756036500399</v>
      </c>
      <c r="M3264" s="270">
        <f t="shared" ca="1" si="3310"/>
        <v>0.12412498223005886</v>
      </c>
      <c r="N3264" s="291">
        <f t="shared" ca="1" si="3108"/>
        <v>2516018.8988624145</v>
      </c>
      <c r="O3264" s="292">
        <f ca="1">(N3264-Assumptions!$C$22)/Assumptions!$C$25</f>
        <v>186.7731267807772</v>
      </c>
      <c r="P3264" s="11"/>
      <c r="Q3264" s="11"/>
      <c r="R3264" s="11"/>
      <c r="S3264" s="11"/>
      <c r="T3264" s="11"/>
    </row>
    <row r="3265" spans="1:20" ht="15.75" customHeight="1" x14ac:dyDescent="0.2">
      <c r="A3265" s="317"/>
      <c r="B3265" s="264"/>
      <c r="C3265" s="264"/>
      <c r="D3265" s="264"/>
      <c r="E3265" s="264"/>
      <c r="F3265" s="264"/>
      <c r="G3265" s="264"/>
      <c r="H3265" s="264"/>
      <c r="I3265" s="286">
        <f t="shared" ca="1" si="3105"/>
        <v>8.2325748894678474E-2</v>
      </c>
      <c r="J3265" s="286">
        <f t="shared" ca="1" si="3106"/>
        <v>4.5561729474603622E-2</v>
      </c>
      <c r="K3265" s="264">
        <f t="shared" ref="K3265:M3265" ca="1" si="3311">RAND()</f>
        <v>0.15893340483183671</v>
      </c>
      <c r="L3265" s="264">
        <f t="shared" ca="1" si="3311"/>
        <v>0.1812969074185774</v>
      </c>
      <c r="M3265" s="264">
        <f t="shared" ca="1" si="3311"/>
        <v>0.23620091605635307</v>
      </c>
      <c r="N3265" s="287">
        <f t="shared" ca="1" si="3108"/>
        <v>443948.05770173675</v>
      </c>
      <c r="O3265" s="288">
        <f ca="1">(N3265-Assumptions!$C$22)/Assumptions!$C$25</f>
        <v>32.140974455353486</v>
      </c>
      <c r="P3265" s="11"/>
      <c r="Q3265" s="11"/>
      <c r="R3265" s="11"/>
      <c r="S3265" s="11"/>
      <c r="T3265" s="11"/>
    </row>
    <row r="3266" spans="1:20" ht="15.75" customHeight="1" x14ac:dyDescent="0.2">
      <c r="A3266" s="289"/>
      <c r="B3266" s="270"/>
      <c r="C3266" s="270"/>
      <c r="D3266" s="270"/>
      <c r="E3266" s="270"/>
      <c r="F3266" s="270"/>
      <c r="G3266" s="270"/>
      <c r="H3266" s="270"/>
      <c r="I3266" s="290">
        <f t="shared" ca="1" si="3105"/>
        <v>0.10012781087685912</v>
      </c>
      <c r="J3266" s="290">
        <f t="shared" ca="1" si="3106"/>
        <v>2.3264481766085265E-2</v>
      </c>
      <c r="K3266" s="270">
        <f t="shared" ref="K3266:M3266" ca="1" si="3312">RAND()</f>
        <v>0.6841153162588286</v>
      </c>
      <c r="L3266" s="270">
        <f t="shared" ca="1" si="3312"/>
        <v>0.98668860283799042</v>
      </c>
      <c r="M3266" s="270">
        <f t="shared" ca="1" si="3312"/>
        <v>0.92411787540865253</v>
      </c>
      <c r="N3266" s="291">
        <f t="shared" ca="1" si="3108"/>
        <v>1885969.5086954727</v>
      </c>
      <c r="O3266" s="292">
        <f ca="1">(N3266-Assumptions!$C$22)/Assumptions!$C$25</f>
        <v>139.754515574289</v>
      </c>
      <c r="P3266" s="11"/>
      <c r="Q3266" s="11"/>
      <c r="R3266" s="11"/>
      <c r="S3266" s="11"/>
      <c r="T3266" s="11"/>
    </row>
    <row r="3267" spans="1:20" ht="15.75" customHeight="1" x14ac:dyDescent="0.2">
      <c r="A3267" s="317"/>
      <c r="B3267" s="264"/>
      <c r="C3267" s="264"/>
      <c r="D3267" s="264"/>
      <c r="E3267" s="264"/>
      <c r="F3267" s="264"/>
      <c r="G3267" s="264"/>
      <c r="H3267" s="264"/>
      <c r="I3267" s="286">
        <f t="shared" ca="1" si="3105"/>
        <v>9.3468475109231355E-2</v>
      </c>
      <c r="J3267" s="286">
        <f t="shared" ca="1" si="3106"/>
        <v>4.339417694477541E-2</v>
      </c>
      <c r="K3267" s="264">
        <f t="shared" ref="K3267:M3267" ca="1" si="3313">RAND()</f>
        <v>0.7732195722628088</v>
      </c>
      <c r="L3267" s="264">
        <f t="shared" ca="1" si="3313"/>
        <v>8.8242550229679417E-2</v>
      </c>
      <c r="M3267" s="264">
        <f t="shared" ca="1" si="3313"/>
        <v>0.26408740434450373</v>
      </c>
      <c r="N3267" s="287">
        <f t="shared" ca="1" si="3108"/>
        <v>1779234.4584945121</v>
      </c>
      <c r="O3267" s="288">
        <f ca="1">(N3267-Assumptions!$C$22)/Assumptions!$C$25</f>
        <v>131.78921332048597</v>
      </c>
      <c r="P3267" s="11"/>
      <c r="Q3267" s="11"/>
      <c r="R3267" s="11"/>
      <c r="S3267" s="11"/>
      <c r="T3267" s="11"/>
    </row>
    <row r="3268" spans="1:20" ht="15.75" customHeight="1" x14ac:dyDescent="0.2">
      <c r="A3268" s="289"/>
      <c r="B3268" s="270"/>
      <c r="C3268" s="270"/>
      <c r="D3268" s="270"/>
      <c r="E3268" s="270"/>
      <c r="F3268" s="270"/>
      <c r="G3268" s="270"/>
      <c r="H3268" s="270"/>
      <c r="I3268" s="290">
        <f t="shared" ca="1" si="3105"/>
        <v>8.2816417344508286E-2</v>
      </c>
      <c r="J3268" s="290">
        <f t="shared" ca="1" si="3106"/>
        <v>3.4971188197120619E-2</v>
      </c>
      <c r="K3268" s="270">
        <f t="shared" ref="K3268:M3268" ca="1" si="3314">RAND()</f>
        <v>0.27009612064277022</v>
      </c>
      <c r="L3268" s="270">
        <f t="shared" ca="1" si="3314"/>
        <v>0.32872166036939143</v>
      </c>
      <c r="M3268" s="270">
        <f t="shared" ca="1" si="3314"/>
        <v>0.35736898285847218</v>
      </c>
      <c r="N3268" s="291">
        <f t="shared" ca="1" si="3108"/>
        <v>2332952.9707844076</v>
      </c>
      <c r="O3268" s="292">
        <f ca="1">(N3268-Assumptions!$C$22)/Assumptions!$C$25</f>
        <v>173.11149035704534</v>
      </c>
      <c r="P3268" s="11"/>
      <c r="Q3268" s="11"/>
      <c r="R3268" s="11"/>
      <c r="S3268" s="11"/>
      <c r="T3268" s="11"/>
    </row>
    <row r="3269" spans="1:20" ht="15.75" customHeight="1" x14ac:dyDescent="0.2">
      <c r="A3269" s="317"/>
      <c r="B3269" s="264"/>
      <c r="C3269" s="264"/>
      <c r="D3269" s="264"/>
      <c r="E3269" s="264"/>
      <c r="F3269" s="264"/>
      <c r="G3269" s="264"/>
      <c r="H3269" s="264"/>
      <c r="I3269" s="286">
        <f t="shared" ca="1" si="3105"/>
        <v>0.12353434830883352</v>
      </c>
      <c r="J3269" s="286">
        <f t="shared" ca="1" si="3106"/>
        <v>4.7134448490818083E-2</v>
      </c>
      <c r="K3269" s="264">
        <f t="shared" ref="K3269:M3269" ca="1" si="3315">RAND()</f>
        <v>0.70242584657882134</v>
      </c>
      <c r="L3269" s="264">
        <f t="shared" ca="1" si="3315"/>
        <v>0.96406970959051252</v>
      </c>
      <c r="M3269" s="264">
        <f t="shared" ca="1" si="3315"/>
        <v>0.33251210681973187</v>
      </c>
      <c r="N3269" s="287">
        <f t="shared" ca="1" si="3108"/>
        <v>1848493.8577445194</v>
      </c>
      <c r="O3269" s="288">
        <f ca="1">(N3269-Assumptions!$C$22)/Assumptions!$C$25</f>
        <v>136.95782520481487</v>
      </c>
      <c r="P3269" s="11"/>
      <c r="Q3269" s="11"/>
      <c r="R3269" s="11"/>
      <c r="S3269" s="11"/>
      <c r="T3269" s="11"/>
    </row>
    <row r="3270" spans="1:20" ht="15.75" customHeight="1" x14ac:dyDescent="0.2">
      <c r="A3270" s="289"/>
      <c r="B3270" s="270"/>
      <c r="C3270" s="270"/>
      <c r="D3270" s="270"/>
      <c r="E3270" s="270"/>
      <c r="F3270" s="270"/>
      <c r="G3270" s="270"/>
      <c r="H3270" s="270"/>
      <c r="I3270" s="290">
        <f t="shared" ca="1" si="3105"/>
        <v>8.2946398695350421E-2</v>
      </c>
      <c r="J3270" s="290">
        <f t="shared" ca="1" si="3106"/>
        <v>3.6166397090208517E-2</v>
      </c>
      <c r="K3270" s="270">
        <f t="shared" ref="K3270:M3270" ca="1" si="3316">RAND()</f>
        <v>0.81277746379011251</v>
      </c>
      <c r="L3270" s="270">
        <f t="shared" ca="1" si="3316"/>
        <v>0.52112492368096619</v>
      </c>
      <c r="M3270" s="270">
        <f t="shared" ca="1" si="3316"/>
        <v>0.24768122224834921</v>
      </c>
      <c r="N3270" s="291">
        <f t="shared" ca="1" si="3108"/>
        <v>4613544.0755023202</v>
      </c>
      <c r="O3270" s="292">
        <f ca="1">(N3270-Assumptions!$C$22)/Assumptions!$C$25</f>
        <v>343.30485638077016</v>
      </c>
      <c r="P3270" s="11"/>
      <c r="Q3270" s="11"/>
      <c r="R3270" s="11"/>
      <c r="S3270" s="11"/>
      <c r="T3270" s="11"/>
    </row>
    <row r="3271" spans="1:20" ht="15.75" customHeight="1" x14ac:dyDescent="0.2">
      <c r="A3271" s="317"/>
      <c r="B3271" s="264"/>
      <c r="C3271" s="264"/>
      <c r="D3271" s="264"/>
      <c r="E3271" s="264"/>
      <c r="F3271" s="264"/>
      <c r="G3271" s="264"/>
      <c r="H3271" s="264"/>
      <c r="I3271" s="286">
        <f t="shared" ca="1" si="3105"/>
        <v>6.1266758089538215E-2</v>
      </c>
      <c r="J3271" s="286">
        <f t="shared" ca="1" si="3106"/>
        <v>4.2943044001019927E-2</v>
      </c>
      <c r="K3271" s="264">
        <f t="shared" ref="K3271:M3271" ca="1" si="3317">RAND()</f>
        <v>0.63597483344860151</v>
      </c>
      <c r="L3271" s="264">
        <f t="shared" ca="1" si="3317"/>
        <v>0.83995397926710147</v>
      </c>
      <c r="M3271" s="264">
        <f t="shared" ca="1" si="3317"/>
        <v>0.71817890695174469</v>
      </c>
      <c r="N3271" s="287">
        <f t="shared" ca="1" si="3108"/>
        <v>5697784.7328203348</v>
      </c>
      <c r="O3271" s="288">
        <f ca="1">(N3271-Assumptions!$C$22)/Assumptions!$C$25</f>
        <v>424.21833827017423</v>
      </c>
      <c r="P3271" s="11"/>
      <c r="Q3271" s="11"/>
      <c r="R3271" s="11"/>
      <c r="S3271" s="11"/>
      <c r="T3271" s="11"/>
    </row>
    <row r="3272" spans="1:20" ht="15.75" customHeight="1" x14ac:dyDescent="0.2">
      <c r="A3272" s="289"/>
      <c r="B3272" s="270"/>
      <c r="C3272" s="270"/>
      <c r="D3272" s="270"/>
      <c r="E3272" s="270"/>
      <c r="F3272" s="270"/>
      <c r="G3272" s="270"/>
      <c r="H3272" s="270"/>
      <c r="I3272" s="290">
        <f t="shared" ca="1" si="3105"/>
        <v>7.2527678460345732E-2</v>
      </c>
      <c r="J3272" s="290">
        <f t="shared" ca="1" si="3106"/>
        <v>4.7306119308699948E-2</v>
      </c>
      <c r="K3272" s="270">
        <f t="shared" ref="K3272:M3272" ca="1" si="3318">RAND()</f>
        <v>0.7350171349848299</v>
      </c>
      <c r="L3272" s="270">
        <f t="shared" ca="1" si="3318"/>
        <v>6.2851051251909373E-2</v>
      </c>
      <c r="M3272" s="270">
        <f t="shared" ca="1" si="3318"/>
        <v>0.97029353078601299</v>
      </c>
      <c r="N3272" s="291">
        <f t="shared" ca="1" si="3108"/>
        <v>3680623.6170739452</v>
      </c>
      <c r="O3272" s="292">
        <f ca="1">(N3272-Assumptions!$C$22)/Assumptions!$C$25</f>
        <v>273.68392664730936</v>
      </c>
      <c r="P3272" s="11"/>
      <c r="Q3272" s="11"/>
      <c r="R3272" s="11"/>
      <c r="S3272" s="11"/>
      <c r="T3272" s="11"/>
    </row>
    <row r="3273" spans="1:20" ht="15.75" customHeight="1" x14ac:dyDescent="0.2">
      <c r="A3273" s="317"/>
      <c r="B3273" s="264"/>
      <c r="C3273" s="264"/>
      <c r="D3273" s="264"/>
      <c r="E3273" s="264"/>
      <c r="F3273" s="264"/>
      <c r="G3273" s="264"/>
      <c r="H3273" s="264"/>
      <c r="I3273" s="286">
        <f t="shared" ca="1" si="3105"/>
        <v>0.06</v>
      </c>
      <c r="J3273" s="286">
        <f t="shared" ca="1" si="3106"/>
        <v>3.2130338226505198E-2</v>
      </c>
      <c r="K3273" s="264">
        <f t="shared" ref="K3273:M3273" ca="1" si="3319">RAND()</f>
        <v>0.38940734875917371</v>
      </c>
      <c r="L3273" s="264">
        <f t="shared" ca="1" si="3319"/>
        <v>0.14621281054965329</v>
      </c>
      <c r="M3273" s="264">
        <f t="shared" ca="1" si="3319"/>
        <v>0.7890842158119451</v>
      </c>
      <c r="N3273" s="287">
        <f t="shared" ca="1" si="3108"/>
        <v>3240577.1655123173</v>
      </c>
      <c r="O3273" s="288">
        <f ca="1">(N3273-Assumptions!$C$22)/Assumptions!$C$25</f>
        <v>240.84463921733712</v>
      </c>
      <c r="P3273" s="11"/>
      <c r="Q3273" s="11"/>
      <c r="R3273" s="11"/>
      <c r="S3273" s="11"/>
      <c r="T3273" s="11"/>
    </row>
    <row r="3274" spans="1:20" ht="15.75" customHeight="1" x14ac:dyDescent="0.2">
      <c r="A3274" s="289"/>
      <c r="B3274" s="270"/>
      <c r="C3274" s="270"/>
      <c r="D3274" s="270"/>
      <c r="E3274" s="270"/>
      <c r="F3274" s="270"/>
      <c r="G3274" s="270"/>
      <c r="H3274" s="270"/>
      <c r="I3274" s="290">
        <f t="shared" ca="1" si="3105"/>
        <v>0.10598283106792518</v>
      </c>
      <c r="J3274" s="290">
        <f t="shared" ca="1" si="3106"/>
        <v>3.7079332695156585E-2</v>
      </c>
      <c r="K3274" s="270">
        <f t="shared" ref="K3274:M3274" ca="1" si="3320">RAND()</f>
        <v>0.38596049058726256</v>
      </c>
      <c r="L3274" s="270">
        <f t="shared" ca="1" si="3320"/>
        <v>0.62491799805465797</v>
      </c>
      <c r="M3274" s="270">
        <f t="shared" ca="1" si="3320"/>
        <v>0.35644964299180604</v>
      </c>
      <c r="N3274" s="291">
        <f t="shared" ca="1" si="3108"/>
        <v>1619956.4915178888</v>
      </c>
      <c r="O3274" s="292">
        <f ca="1">(N3274-Assumptions!$C$22)/Assumptions!$C$25</f>
        <v>119.90279787446931</v>
      </c>
      <c r="P3274" s="11"/>
      <c r="Q3274" s="11"/>
      <c r="R3274" s="11"/>
      <c r="S3274" s="11"/>
      <c r="T3274" s="11"/>
    </row>
    <row r="3275" spans="1:20" ht="15.75" customHeight="1" x14ac:dyDescent="0.2">
      <c r="A3275" s="317"/>
      <c r="B3275" s="264"/>
      <c r="C3275" s="264"/>
      <c r="D3275" s="264"/>
      <c r="E3275" s="264"/>
      <c r="F3275" s="264"/>
      <c r="G3275" s="264"/>
      <c r="H3275" s="264"/>
      <c r="I3275" s="286">
        <f t="shared" ca="1" si="3105"/>
        <v>8.997201928671443E-2</v>
      </c>
      <c r="J3275" s="286">
        <f t="shared" ca="1" si="3106"/>
        <v>4.4406809105543787E-2</v>
      </c>
      <c r="K3275" s="264">
        <f t="shared" ref="K3275:M3275" ca="1" si="3321">RAND()</f>
        <v>0.36595721630150946</v>
      </c>
      <c r="L3275" s="264">
        <f t="shared" ca="1" si="3321"/>
        <v>1.1502134037720713E-2</v>
      </c>
      <c r="M3275" s="264">
        <f t="shared" ca="1" si="3321"/>
        <v>0.32953423406417126</v>
      </c>
      <c r="N3275" s="287">
        <f t="shared" ca="1" si="3108"/>
        <v>1955305.7348991593</v>
      </c>
      <c r="O3275" s="288">
        <f ca="1">(N3275-Assumptions!$C$22)/Assumptions!$C$25</f>
        <v>144.92886081337011</v>
      </c>
      <c r="P3275" s="11"/>
      <c r="Q3275" s="11"/>
      <c r="R3275" s="11"/>
      <c r="S3275" s="11"/>
      <c r="T3275" s="11"/>
    </row>
    <row r="3276" spans="1:20" ht="15.75" customHeight="1" x14ac:dyDescent="0.2">
      <c r="A3276" s="289"/>
      <c r="B3276" s="270"/>
      <c r="C3276" s="270"/>
      <c r="D3276" s="270"/>
      <c r="E3276" s="270"/>
      <c r="F3276" s="270"/>
      <c r="G3276" s="270"/>
      <c r="H3276" s="270"/>
      <c r="I3276" s="290">
        <f t="shared" ca="1" si="3105"/>
        <v>9.5932862225000581E-2</v>
      </c>
      <c r="J3276" s="290">
        <f t="shared" ca="1" si="3106"/>
        <v>2.9718614730326005E-2</v>
      </c>
      <c r="K3276" s="270">
        <f t="shared" ref="K3276:M3276" ca="1" si="3322">RAND()</f>
        <v>0.5625234761945791</v>
      </c>
      <c r="L3276" s="270">
        <f t="shared" ca="1" si="3322"/>
        <v>0.8326516785164102</v>
      </c>
      <c r="M3276" s="270">
        <f t="shared" ca="1" si="3322"/>
        <v>0.94443678534368247</v>
      </c>
      <c r="N3276" s="291">
        <f t="shared" ca="1" si="3108"/>
        <v>2189285.5469119912</v>
      </c>
      <c r="O3276" s="292">
        <f ca="1">(N3276-Assumptions!$C$22)/Assumptions!$C$25</f>
        <v>162.3900408143277</v>
      </c>
      <c r="P3276" s="11"/>
      <c r="Q3276" s="11"/>
      <c r="R3276" s="11"/>
      <c r="S3276" s="11"/>
      <c r="T3276" s="11"/>
    </row>
    <row r="3277" spans="1:20" ht="15.75" customHeight="1" x14ac:dyDescent="0.2">
      <c r="A3277" s="317"/>
      <c r="B3277" s="264"/>
      <c r="C3277" s="264"/>
      <c r="D3277" s="264"/>
      <c r="E3277" s="264"/>
      <c r="F3277" s="264"/>
      <c r="G3277" s="264"/>
      <c r="H3277" s="264"/>
      <c r="I3277" s="286">
        <f t="shared" ca="1" si="3105"/>
        <v>9.6396207083094765E-2</v>
      </c>
      <c r="J3277" s="286">
        <f t="shared" ca="1" si="3106"/>
        <v>5.2573262183254997E-2</v>
      </c>
      <c r="K3277" s="264">
        <f t="shared" ref="K3277:M3277" ca="1" si="3323">RAND()</f>
        <v>0.17334060358766956</v>
      </c>
      <c r="L3277" s="264">
        <f t="shared" ca="1" si="3323"/>
        <v>0.54471884610935595</v>
      </c>
      <c r="M3277" s="264">
        <f t="shared" ca="1" si="3323"/>
        <v>0.60173776169509863</v>
      </c>
      <c r="N3277" s="287">
        <f t="shared" ca="1" si="3108"/>
        <v>914314.1926944803</v>
      </c>
      <c r="O3277" s="288">
        <f ca="1">(N3277-Assumptions!$C$22)/Assumptions!$C$25</f>
        <v>67.242924827946297</v>
      </c>
      <c r="P3277" s="11"/>
      <c r="Q3277" s="11"/>
      <c r="R3277" s="11"/>
      <c r="S3277" s="11"/>
      <c r="T3277" s="11"/>
    </row>
    <row r="3278" spans="1:20" ht="15.75" customHeight="1" x14ac:dyDescent="0.2">
      <c r="A3278" s="289"/>
      <c r="B3278" s="270"/>
      <c r="C3278" s="270"/>
      <c r="D3278" s="270"/>
      <c r="E3278" s="270"/>
      <c r="F3278" s="270"/>
      <c r="G3278" s="270"/>
      <c r="H3278" s="270"/>
      <c r="I3278" s="290">
        <f t="shared" ca="1" si="3105"/>
        <v>0.06</v>
      </c>
      <c r="J3278" s="290">
        <f t="shared" ca="1" si="3106"/>
        <v>4.1972836119875158E-2</v>
      </c>
      <c r="K3278" s="270">
        <f t="shared" ref="K3278:M3278" ca="1" si="3324">RAND()</f>
        <v>0.79607339843752767</v>
      </c>
      <c r="L3278" s="270">
        <f t="shared" ca="1" si="3324"/>
        <v>7.7928601536607078E-2</v>
      </c>
      <c r="M3278" s="270">
        <f t="shared" ca="1" si="3324"/>
        <v>0.36225373863870747</v>
      </c>
      <c r="N3278" s="291">
        <f t="shared" ca="1" si="3108"/>
        <v>3563756.6711651403</v>
      </c>
      <c r="O3278" s="292">
        <f ca="1">(N3278-Assumptions!$C$22)/Assumptions!$C$25</f>
        <v>264.96251277351791</v>
      </c>
      <c r="P3278" s="11"/>
      <c r="Q3278" s="11"/>
      <c r="R3278" s="11"/>
      <c r="S3278" s="11"/>
      <c r="T3278" s="11"/>
    </row>
    <row r="3279" spans="1:20" ht="15.75" customHeight="1" x14ac:dyDescent="0.2">
      <c r="A3279" s="317"/>
      <c r="B3279" s="264"/>
      <c r="C3279" s="264"/>
      <c r="D3279" s="264"/>
      <c r="E3279" s="264"/>
      <c r="F3279" s="264"/>
      <c r="G3279" s="264"/>
      <c r="H3279" s="264"/>
      <c r="I3279" s="286">
        <f t="shared" ca="1" si="3105"/>
        <v>9.8974995233126972E-2</v>
      </c>
      <c r="J3279" s="286">
        <f t="shared" ca="1" si="3106"/>
        <v>4.1734936221993896E-2</v>
      </c>
      <c r="K3279" s="264">
        <f t="shared" ref="K3279:M3279" ca="1" si="3325">RAND()</f>
        <v>0.99075235166873477</v>
      </c>
      <c r="L3279" s="264">
        <f t="shared" ca="1" si="3325"/>
        <v>0.97673699192236474</v>
      </c>
      <c r="M3279" s="264">
        <f t="shared" ca="1" si="3325"/>
        <v>0.99058195827523887</v>
      </c>
      <c r="N3279" s="287">
        <f t="shared" ca="1" si="3108"/>
        <v>4352944.9326985423</v>
      </c>
      <c r="O3279" s="288">
        <f ca="1">(N3279-Assumptions!$C$22)/Assumptions!$C$25</f>
        <v>323.85715915660762</v>
      </c>
      <c r="P3279" s="11"/>
      <c r="Q3279" s="11"/>
      <c r="R3279" s="11"/>
      <c r="S3279" s="11"/>
      <c r="T3279" s="11"/>
    </row>
    <row r="3280" spans="1:20" ht="15.75" customHeight="1" x14ac:dyDescent="0.2">
      <c r="A3280" s="289"/>
      <c r="B3280" s="270"/>
      <c r="C3280" s="270"/>
      <c r="D3280" s="270"/>
      <c r="E3280" s="270"/>
      <c r="F3280" s="270"/>
      <c r="G3280" s="270"/>
      <c r="H3280" s="270"/>
      <c r="I3280" s="290">
        <f t="shared" ca="1" si="3105"/>
        <v>8.2675072653755996E-2</v>
      </c>
      <c r="J3280" s="290">
        <f t="shared" ca="1" si="3106"/>
        <v>4.3193073469755656E-2</v>
      </c>
      <c r="K3280" s="270">
        <f t="shared" ref="K3280:M3280" ca="1" si="3326">RAND()</f>
        <v>0.4601514222720402</v>
      </c>
      <c r="L3280" s="270">
        <f t="shared" ca="1" si="3326"/>
        <v>0.77272813653833272</v>
      </c>
      <c r="M3280" s="270">
        <f t="shared" ca="1" si="3326"/>
        <v>0.18560303567671455</v>
      </c>
      <c r="N3280" s="291">
        <f t="shared" ca="1" si="3108"/>
        <v>2827128.103545777</v>
      </c>
      <c r="O3280" s="292">
        <f ca="1">(N3280-Assumptions!$C$22)/Assumptions!$C$25</f>
        <v>209.9902316078938</v>
      </c>
      <c r="P3280" s="11"/>
      <c r="Q3280" s="11"/>
      <c r="R3280" s="11"/>
      <c r="S3280" s="11"/>
      <c r="T3280" s="11"/>
    </row>
    <row r="3281" spans="1:20" ht="15.75" customHeight="1" x14ac:dyDescent="0.2">
      <c r="A3281" s="317"/>
      <c r="B3281" s="264"/>
      <c r="C3281" s="264"/>
      <c r="D3281" s="264"/>
      <c r="E3281" s="264"/>
      <c r="F3281" s="264"/>
      <c r="G3281" s="264"/>
      <c r="H3281" s="264"/>
      <c r="I3281" s="286">
        <f t="shared" ca="1" si="3105"/>
        <v>0.12377663291500665</v>
      </c>
      <c r="J3281" s="286">
        <f t="shared" ca="1" si="3106"/>
        <v>2.0421485309526598E-2</v>
      </c>
      <c r="K3281" s="264">
        <f t="shared" ref="K3281:M3281" ca="1" si="3327">RAND()</f>
        <v>0.12623528965846509</v>
      </c>
      <c r="L3281" s="264">
        <f t="shared" ca="1" si="3327"/>
        <v>0.39520530011012933</v>
      </c>
      <c r="M3281" s="264">
        <f t="shared" ca="1" si="3327"/>
        <v>0.73278333162286446</v>
      </c>
      <c r="N3281" s="287">
        <f t="shared" ca="1" si="3108"/>
        <v>400679.40487591695</v>
      </c>
      <c r="O3281" s="288">
        <f ca="1">(N3281-Assumptions!$C$22)/Assumptions!$C$25</f>
        <v>28.911970513128132</v>
      </c>
      <c r="P3281" s="11"/>
      <c r="Q3281" s="11"/>
      <c r="R3281" s="11"/>
      <c r="S3281" s="11"/>
      <c r="T3281" s="11"/>
    </row>
    <row r="3282" spans="1:20" ht="15.75" customHeight="1" x14ac:dyDescent="0.2">
      <c r="A3282" s="289"/>
      <c r="B3282" s="270"/>
      <c r="C3282" s="270"/>
      <c r="D3282" s="270"/>
      <c r="E3282" s="270"/>
      <c r="F3282" s="270"/>
      <c r="G3282" s="270"/>
      <c r="H3282" s="270"/>
      <c r="I3282" s="290">
        <f t="shared" ca="1" si="3105"/>
        <v>7.8359025323725184E-2</v>
      </c>
      <c r="J3282" s="290">
        <f t="shared" ca="1" si="3106"/>
        <v>5.4639527701217008E-2</v>
      </c>
      <c r="K3282" s="270">
        <f t="shared" ref="K3282:M3282" ca="1" si="3328">RAND()</f>
        <v>0.25633397622327692</v>
      </c>
      <c r="L3282" s="270">
        <f t="shared" ca="1" si="3328"/>
        <v>0.8648943558157165</v>
      </c>
      <c r="M3282" s="270">
        <f t="shared" ca="1" si="3328"/>
        <v>4.3141609298143146E-2</v>
      </c>
      <c r="N3282" s="291">
        <f t="shared" ca="1" si="3108"/>
        <v>5648989.8218359249</v>
      </c>
      <c r="O3282" s="292">
        <f ca="1">(N3282-Assumptions!$C$22)/Assumptions!$C$25</f>
        <v>420.57692700268097</v>
      </c>
      <c r="P3282" s="11"/>
      <c r="Q3282" s="11"/>
      <c r="R3282" s="11"/>
      <c r="S3282" s="11"/>
      <c r="T3282" s="11"/>
    </row>
    <row r="3283" spans="1:20" ht="15.75" customHeight="1" x14ac:dyDescent="0.2">
      <c r="A3283" s="317"/>
      <c r="B3283" s="264"/>
      <c r="C3283" s="264"/>
      <c r="D3283" s="264"/>
      <c r="E3283" s="264"/>
      <c r="F3283" s="264"/>
      <c r="G3283" s="264"/>
      <c r="H3283" s="264"/>
      <c r="I3283" s="286">
        <f t="shared" ca="1" si="3105"/>
        <v>6.8768695441361355E-2</v>
      </c>
      <c r="J3283" s="286">
        <f t="shared" ca="1" si="3106"/>
        <v>3.6036044493089121E-2</v>
      </c>
      <c r="K3283" s="264">
        <f t="shared" ref="K3283:M3283" ca="1" si="3329">RAND()</f>
        <v>6.5429963146178105E-2</v>
      </c>
      <c r="L3283" s="264">
        <f t="shared" ca="1" si="3329"/>
        <v>0.58611367967285755</v>
      </c>
      <c r="M3283" s="264">
        <f t="shared" ca="1" si="3329"/>
        <v>0.77147171370847345</v>
      </c>
      <c r="N3283" s="287">
        <f t="shared" ca="1" si="3108"/>
        <v>1224097.0201561584</v>
      </c>
      <c r="O3283" s="288">
        <f ca="1">(N3283-Assumptions!$C$22)/Assumptions!$C$25</f>
        <v>90.361046280310319</v>
      </c>
      <c r="P3283" s="11"/>
      <c r="Q3283" s="11"/>
      <c r="R3283" s="11"/>
      <c r="S3283" s="11"/>
      <c r="T3283" s="11"/>
    </row>
    <row r="3284" spans="1:20" ht="15.75" customHeight="1" x14ac:dyDescent="0.2">
      <c r="A3284" s="289"/>
      <c r="B3284" s="270"/>
      <c r="C3284" s="270"/>
      <c r="D3284" s="270"/>
      <c r="E3284" s="270"/>
      <c r="F3284" s="270"/>
      <c r="G3284" s="270"/>
      <c r="H3284" s="270"/>
      <c r="I3284" s="290">
        <f t="shared" ca="1" si="3105"/>
        <v>0.10635231917268895</v>
      </c>
      <c r="J3284" s="290">
        <f t="shared" ca="1" si="3106"/>
        <v>4.1221668980338667E-2</v>
      </c>
      <c r="K3284" s="270">
        <f t="shared" ref="K3284:M3284" ca="1" si="3330">RAND()</f>
        <v>0.44742914021222069</v>
      </c>
      <c r="L3284" s="270">
        <f t="shared" ca="1" si="3330"/>
        <v>0.24276556152928319</v>
      </c>
      <c r="M3284" s="270">
        <f t="shared" ca="1" si="3330"/>
        <v>0.24863098331914912</v>
      </c>
      <c r="N3284" s="291">
        <f t="shared" ca="1" si="3108"/>
        <v>1367926.1072322712</v>
      </c>
      <c r="O3284" s="292">
        <f ca="1">(N3284-Assumptions!$C$22)/Assumptions!$C$25</f>
        <v>101.09456024121427</v>
      </c>
      <c r="P3284" s="11"/>
      <c r="Q3284" s="11"/>
      <c r="R3284" s="11"/>
      <c r="S3284" s="11"/>
      <c r="T3284" s="11"/>
    </row>
    <row r="3285" spans="1:20" ht="15.75" customHeight="1" x14ac:dyDescent="0.2">
      <c r="A3285" s="317"/>
      <c r="B3285" s="264"/>
      <c r="C3285" s="264"/>
      <c r="D3285" s="264"/>
      <c r="E3285" s="264"/>
      <c r="F3285" s="264"/>
      <c r="G3285" s="264"/>
      <c r="H3285" s="264"/>
      <c r="I3285" s="286">
        <f t="shared" ca="1" si="3105"/>
        <v>8.7137395212259203E-2</v>
      </c>
      <c r="J3285" s="286">
        <f t="shared" ca="1" si="3106"/>
        <v>2.815468731436644E-2</v>
      </c>
      <c r="K3285" s="264">
        <f t="shared" ref="K3285:M3285" ca="1" si="3331">RAND()</f>
        <v>0.86630881976842666</v>
      </c>
      <c r="L3285" s="264">
        <f t="shared" ca="1" si="3331"/>
        <v>0.91062726608305411</v>
      </c>
      <c r="M3285" s="264">
        <f t="shared" ca="1" si="3331"/>
        <v>0.88294695801109657</v>
      </c>
      <c r="N3285" s="287">
        <f t="shared" ca="1" si="3108"/>
        <v>4181658.6062413179</v>
      </c>
      <c r="O3285" s="288">
        <f ca="1">(N3285-Assumptions!$C$22)/Assumptions!$C$25</f>
        <v>311.07459748069539</v>
      </c>
      <c r="P3285" s="11"/>
      <c r="Q3285" s="11"/>
      <c r="R3285" s="11"/>
      <c r="S3285" s="11"/>
      <c r="T3285" s="11"/>
    </row>
    <row r="3286" spans="1:20" ht="15.75" customHeight="1" x14ac:dyDescent="0.2">
      <c r="A3286" s="289"/>
      <c r="B3286" s="270"/>
      <c r="C3286" s="270"/>
      <c r="D3286" s="270"/>
      <c r="E3286" s="270"/>
      <c r="F3286" s="270"/>
      <c r="G3286" s="270"/>
      <c r="H3286" s="270"/>
      <c r="I3286" s="290">
        <f t="shared" ca="1" si="3105"/>
        <v>9.9385359509232135E-2</v>
      </c>
      <c r="J3286" s="290">
        <f t="shared" ca="1" si="3106"/>
        <v>3.7345990374500017E-2</v>
      </c>
      <c r="K3286" s="270">
        <f t="shared" ref="K3286:M3286" ca="1" si="3332">RAND()</f>
        <v>0.77850619842267288</v>
      </c>
      <c r="L3286" s="270">
        <f t="shared" ca="1" si="3332"/>
        <v>0.38412485928246121</v>
      </c>
      <c r="M3286" s="270">
        <f t="shared" ca="1" si="3332"/>
        <v>0.76439708369044079</v>
      </c>
      <c r="N3286" s="291">
        <f t="shared" ca="1" si="3108"/>
        <v>1818853.7992191864</v>
      </c>
      <c r="O3286" s="292">
        <f ca="1">(N3286-Assumptions!$C$22)/Assumptions!$C$25</f>
        <v>134.74588053874527</v>
      </c>
      <c r="P3286" s="11"/>
      <c r="Q3286" s="11"/>
      <c r="R3286" s="11"/>
      <c r="S3286" s="11"/>
      <c r="T3286" s="11"/>
    </row>
    <row r="3287" spans="1:20" ht="15.75" customHeight="1" x14ac:dyDescent="0.2">
      <c r="A3287" s="317"/>
      <c r="B3287" s="264"/>
      <c r="C3287" s="264"/>
      <c r="D3287" s="264"/>
      <c r="E3287" s="264"/>
      <c r="F3287" s="264"/>
      <c r="G3287" s="264"/>
      <c r="H3287" s="264"/>
      <c r="I3287" s="286">
        <f t="shared" ca="1" si="3105"/>
        <v>6.7106280033885218E-2</v>
      </c>
      <c r="J3287" s="286">
        <f t="shared" ca="1" si="3106"/>
        <v>5.1300196883590429E-2</v>
      </c>
      <c r="K3287" s="264">
        <f t="shared" ref="K3287:M3287" ca="1" si="3333">RAND()</f>
        <v>0.83293115069751478</v>
      </c>
      <c r="L3287" s="264">
        <f t="shared" ca="1" si="3333"/>
        <v>0.48351012511189539</v>
      </c>
      <c r="M3287" s="264">
        <f t="shared" ca="1" si="3333"/>
        <v>0.99968101639848606</v>
      </c>
      <c r="N3287" s="287">
        <f t="shared" ca="1" si="3108"/>
        <v>8782349.9500495158</v>
      </c>
      <c r="O3287" s="288">
        <f ca="1">(N3287-Assumptions!$C$22)/Assumptions!$C$25</f>
        <v>654.40977239175493</v>
      </c>
      <c r="P3287" s="11"/>
      <c r="Q3287" s="11"/>
      <c r="R3287" s="11"/>
      <c r="S3287" s="11"/>
      <c r="T3287" s="11"/>
    </row>
    <row r="3288" spans="1:20" ht="15.75" customHeight="1" x14ac:dyDescent="0.2">
      <c r="A3288" s="289"/>
      <c r="B3288" s="270"/>
      <c r="C3288" s="270"/>
      <c r="D3288" s="270"/>
      <c r="E3288" s="270"/>
      <c r="F3288" s="270"/>
      <c r="G3288" s="270"/>
      <c r="H3288" s="270"/>
      <c r="I3288" s="290">
        <f t="shared" ca="1" si="3105"/>
        <v>7.9790012766162821E-2</v>
      </c>
      <c r="J3288" s="290">
        <f t="shared" ca="1" si="3106"/>
        <v>4.1031186214709775E-2</v>
      </c>
      <c r="K3288" s="270">
        <f t="shared" ref="K3288:M3288" ca="1" si="3334">RAND()</f>
        <v>0.10820591802459401</v>
      </c>
      <c r="L3288" s="270">
        <f t="shared" ca="1" si="3334"/>
        <v>0.29634017875290131</v>
      </c>
      <c r="M3288" s="270">
        <f t="shared" ca="1" si="3334"/>
        <v>0.31740539922827604</v>
      </c>
      <c r="N3288" s="291">
        <f t="shared" ca="1" si="3108"/>
        <v>421099.3073586559</v>
      </c>
      <c r="O3288" s="292">
        <f ca="1">(N3288-Assumptions!$C$22)/Assumptions!$C$25</f>
        <v>30.435843832735515</v>
      </c>
      <c r="P3288" s="11"/>
      <c r="Q3288" s="11"/>
      <c r="R3288" s="11"/>
      <c r="S3288" s="11"/>
      <c r="T3288" s="11"/>
    </row>
    <row r="3289" spans="1:20" ht="15.75" customHeight="1" x14ac:dyDescent="0.2">
      <c r="A3289" s="317"/>
      <c r="B3289" s="264"/>
      <c r="C3289" s="264"/>
      <c r="D3289" s="264"/>
      <c r="E3289" s="264"/>
      <c r="F3289" s="264"/>
      <c r="G3289" s="264"/>
      <c r="H3289" s="264"/>
      <c r="I3289" s="286">
        <f t="shared" ca="1" si="3105"/>
        <v>8.7592384040807561E-2</v>
      </c>
      <c r="J3289" s="286">
        <f t="shared" ca="1" si="3106"/>
        <v>4.9307614729033181E-2</v>
      </c>
      <c r="K3289" s="264">
        <f t="shared" ref="K3289:M3289" ca="1" si="3335">RAND()</f>
        <v>0.31599379998270416</v>
      </c>
      <c r="L3289" s="264">
        <f t="shared" ca="1" si="3335"/>
        <v>0.44660630324967721</v>
      </c>
      <c r="M3289" s="264">
        <f t="shared" ca="1" si="3335"/>
        <v>0.34736082141806912</v>
      </c>
      <c r="N3289" s="287">
        <f t="shared" ca="1" si="3108"/>
        <v>2915537.2092820778</v>
      </c>
      <c r="O3289" s="288">
        <f ca="1">(N3289-Assumptions!$C$22)/Assumptions!$C$25</f>
        <v>216.58792606582671</v>
      </c>
      <c r="P3289" s="11"/>
      <c r="Q3289" s="11"/>
      <c r="R3289" s="11"/>
      <c r="S3289" s="11"/>
      <c r="T3289" s="11"/>
    </row>
    <row r="3290" spans="1:20" ht="15.75" customHeight="1" x14ac:dyDescent="0.2">
      <c r="A3290" s="289"/>
      <c r="B3290" s="270"/>
      <c r="C3290" s="270"/>
      <c r="D3290" s="270"/>
      <c r="E3290" s="270"/>
      <c r="F3290" s="270"/>
      <c r="G3290" s="270"/>
      <c r="H3290" s="270"/>
      <c r="I3290" s="290">
        <f t="shared" ca="1" si="3105"/>
        <v>8.9121368527023029E-2</v>
      </c>
      <c r="J3290" s="290">
        <f t="shared" ca="1" si="3106"/>
        <v>3.7531181214327677E-2</v>
      </c>
      <c r="K3290" s="270">
        <f t="shared" ref="K3290:M3290" ca="1" si="3336">RAND()</f>
        <v>0.6444748765387045</v>
      </c>
      <c r="L3290" s="270">
        <f t="shared" ca="1" si="3336"/>
        <v>0.30610697621377547</v>
      </c>
      <c r="M3290" s="270">
        <f t="shared" ca="1" si="3336"/>
        <v>0.69671625055597552</v>
      </c>
      <c r="N3290" s="291">
        <f t="shared" ca="1" si="3108"/>
        <v>2187248.1595759038</v>
      </c>
      <c r="O3290" s="292">
        <f ca="1">(N3290-Assumptions!$C$22)/Assumptions!$C$25</f>
        <v>162.23799698327639</v>
      </c>
      <c r="P3290" s="11"/>
      <c r="Q3290" s="11"/>
      <c r="R3290" s="11"/>
      <c r="S3290" s="11"/>
      <c r="T3290" s="11"/>
    </row>
    <row r="3291" spans="1:20" ht="15.75" customHeight="1" x14ac:dyDescent="0.2">
      <c r="A3291" s="317"/>
      <c r="B3291" s="264"/>
      <c r="C3291" s="264"/>
      <c r="D3291" s="264"/>
      <c r="E3291" s="264"/>
      <c r="F3291" s="264"/>
      <c r="G3291" s="264"/>
      <c r="H3291" s="264"/>
      <c r="I3291" s="286">
        <f t="shared" ca="1" si="3105"/>
        <v>9.3196571271297018E-2</v>
      </c>
      <c r="J3291" s="286">
        <f t="shared" ca="1" si="3106"/>
        <v>2.7967209817305015E-2</v>
      </c>
      <c r="K3291" s="264">
        <f t="shared" ref="K3291:M3291" ca="1" si="3337">RAND()</f>
        <v>0.59279565694216141</v>
      </c>
      <c r="L3291" s="264">
        <f t="shared" ca="1" si="3337"/>
        <v>0.78571750908167926</v>
      </c>
      <c r="M3291" s="264">
        <f t="shared" ca="1" si="3337"/>
        <v>0.34361756278328626</v>
      </c>
      <c r="N3291" s="287">
        <f t="shared" ca="1" si="3108"/>
        <v>1711202.8538864024</v>
      </c>
      <c r="O3291" s="288">
        <f ca="1">(N3291-Assumptions!$C$22)/Assumptions!$C$25</f>
        <v>126.71222790197034</v>
      </c>
      <c r="P3291" s="11"/>
      <c r="Q3291" s="11"/>
      <c r="R3291" s="11"/>
      <c r="S3291" s="11"/>
      <c r="T3291" s="11"/>
    </row>
    <row r="3292" spans="1:20" ht="15.75" customHeight="1" x14ac:dyDescent="0.2">
      <c r="A3292" s="289"/>
      <c r="B3292" s="270"/>
      <c r="C3292" s="270"/>
      <c r="D3292" s="270"/>
      <c r="E3292" s="270"/>
      <c r="F3292" s="270"/>
      <c r="G3292" s="270"/>
      <c r="H3292" s="270"/>
      <c r="I3292" s="290">
        <f t="shared" ca="1" si="3105"/>
        <v>9.1737870117080456E-2</v>
      </c>
      <c r="J3292" s="290">
        <f t="shared" ca="1" si="3106"/>
        <v>2.2992121283931747E-2</v>
      </c>
      <c r="K3292" s="270">
        <f t="shared" ref="K3292:M3292" ca="1" si="3338">RAND()</f>
        <v>0.69565283472101658</v>
      </c>
      <c r="L3292" s="270">
        <f t="shared" ca="1" si="3338"/>
        <v>0.38775160763959882</v>
      </c>
      <c r="M3292" s="270">
        <f t="shared" ca="1" si="3338"/>
        <v>0.67079731967510225</v>
      </c>
      <c r="N3292" s="291">
        <f t="shared" ca="1" si="3108"/>
        <v>1641418.475573549</v>
      </c>
      <c r="O3292" s="292">
        <f ca="1">(N3292-Assumptions!$C$22)/Assumptions!$C$25</f>
        <v>121.50443847563798</v>
      </c>
      <c r="P3292" s="11"/>
      <c r="Q3292" s="11"/>
      <c r="R3292" s="11"/>
      <c r="S3292" s="11"/>
      <c r="T3292" s="11"/>
    </row>
    <row r="3293" spans="1:20" ht="15.75" customHeight="1" x14ac:dyDescent="0.2">
      <c r="A3293" s="317"/>
      <c r="B3293" s="264"/>
      <c r="C3293" s="264"/>
      <c r="D3293" s="264"/>
      <c r="E3293" s="264"/>
      <c r="F3293" s="264"/>
      <c r="G3293" s="264"/>
      <c r="H3293" s="264"/>
      <c r="I3293" s="286">
        <f t="shared" ca="1" si="3105"/>
        <v>8.8093671833071416E-2</v>
      </c>
      <c r="J3293" s="286">
        <f t="shared" ca="1" si="3106"/>
        <v>3.2994809728325199E-2</v>
      </c>
      <c r="K3293" s="264">
        <f t="shared" ref="K3293:M3293" ca="1" si="3339">RAND()</f>
        <v>0.7941542176999723</v>
      </c>
      <c r="L3293" s="264">
        <f t="shared" ca="1" si="3339"/>
        <v>0.52626581156518759</v>
      </c>
      <c r="M3293" s="264">
        <f t="shared" ca="1" si="3339"/>
        <v>0.54959527159260879</v>
      </c>
      <c r="N3293" s="287">
        <f t="shared" ca="1" si="3108"/>
        <v>2025825.3113296833</v>
      </c>
      <c r="O3293" s="288">
        <f ca="1">(N3293-Assumptions!$C$22)/Assumptions!$C$25</f>
        <v>150.19151577087189</v>
      </c>
      <c r="P3293" s="11"/>
      <c r="Q3293" s="11"/>
      <c r="R3293" s="11"/>
      <c r="S3293" s="11"/>
      <c r="T3293" s="11"/>
    </row>
    <row r="3294" spans="1:20" ht="15.75" customHeight="1" x14ac:dyDescent="0.2">
      <c r="A3294" s="289"/>
      <c r="B3294" s="270"/>
      <c r="C3294" s="270"/>
      <c r="D3294" s="270"/>
      <c r="E3294" s="270"/>
      <c r="F3294" s="270"/>
      <c r="G3294" s="270"/>
      <c r="H3294" s="270"/>
      <c r="I3294" s="290">
        <f t="shared" ca="1" si="3105"/>
        <v>0.10436933036230284</v>
      </c>
      <c r="J3294" s="290">
        <f t="shared" ca="1" si="3106"/>
        <v>3.1629175872299665E-2</v>
      </c>
      <c r="K3294" s="270">
        <f t="shared" ref="K3294:M3294" ca="1" si="3340">RAND()</f>
        <v>0.19656220216193854</v>
      </c>
      <c r="L3294" s="270">
        <f t="shared" ca="1" si="3340"/>
        <v>0.60187925963898092</v>
      </c>
      <c r="M3294" s="270">
        <f t="shared" ca="1" si="3340"/>
        <v>0.78340442681129885</v>
      </c>
      <c r="N3294" s="291">
        <f t="shared" ca="1" si="3108"/>
        <v>550836.61518890935</v>
      </c>
      <c r="O3294" s="292">
        <f ca="1">(N3294-Assumptions!$C$22)/Assumptions!$C$25</f>
        <v>40.117732476784276</v>
      </c>
      <c r="P3294" s="11"/>
      <c r="Q3294" s="11"/>
      <c r="R3294" s="11"/>
      <c r="S3294" s="11"/>
      <c r="T3294" s="11"/>
    </row>
    <row r="3295" spans="1:20" ht="15.75" customHeight="1" x14ac:dyDescent="0.2">
      <c r="A3295" s="317"/>
      <c r="B3295" s="264"/>
      <c r="C3295" s="264"/>
      <c r="D3295" s="264"/>
      <c r="E3295" s="264"/>
      <c r="F3295" s="264"/>
      <c r="G3295" s="264"/>
      <c r="H3295" s="264"/>
      <c r="I3295" s="286">
        <f t="shared" ca="1" si="3105"/>
        <v>8.8047649444122009E-2</v>
      </c>
      <c r="J3295" s="286">
        <f t="shared" ca="1" si="3106"/>
        <v>5.5E-2</v>
      </c>
      <c r="K3295" s="264">
        <f t="shared" ref="K3295:M3295" ca="1" si="3341">RAND()</f>
        <v>0.5749361636543534</v>
      </c>
      <c r="L3295" s="264">
        <f t="shared" ca="1" si="3341"/>
        <v>0.80097474934413448</v>
      </c>
      <c r="M3295" s="264">
        <f t="shared" ca="1" si="3341"/>
        <v>0.79977342300882648</v>
      </c>
      <c r="N3295" s="287">
        <f t="shared" ca="1" si="3108"/>
        <v>4310279.8751650453</v>
      </c>
      <c r="O3295" s="288">
        <f ca="1">(N3295-Assumptions!$C$22)/Assumptions!$C$25</f>
        <v>320.67319963918249</v>
      </c>
      <c r="P3295" s="11"/>
      <c r="Q3295" s="11"/>
      <c r="R3295" s="11"/>
      <c r="S3295" s="11"/>
      <c r="T3295" s="11"/>
    </row>
    <row r="3296" spans="1:20" ht="15.75" customHeight="1" x14ac:dyDescent="0.2">
      <c r="A3296" s="289"/>
      <c r="B3296" s="270"/>
      <c r="C3296" s="270"/>
      <c r="D3296" s="270"/>
      <c r="E3296" s="270"/>
      <c r="F3296" s="270"/>
      <c r="G3296" s="270"/>
      <c r="H3296" s="270"/>
      <c r="I3296" s="290">
        <f t="shared" ca="1" si="3105"/>
        <v>9.0949357858724933E-2</v>
      </c>
      <c r="J3296" s="290">
        <f t="shared" ca="1" si="3106"/>
        <v>3.3429722402215978E-2</v>
      </c>
      <c r="K3296" s="270">
        <f t="shared" ref="K3296:M3296" ca="1" si="3342">RAND()</f>
        <v>0.5137374700368843</v>
      </c>
      <c r="L3296" s="270">
        <f t="shared" ca="1" si="3342"/>
        <v>0.70210613854065262</v>
      </c>
      <c r="M3296" s="270">
        <f t="shared" ca="1" si="3342"/>
        <v>8.8954733437960121E-2</v>
      </c>
      <c r="N3296" s="291">
        <f t="shared" ca="1" si="3108"/>
        <v>1940566.3577554496</v>
      </c>
      <c r="O3296" s="292">
        <f ca="1">(N3296-Assumptions!$C$22)/Assumptions!$C$25</f>
        <v>143.8289072951828</v>
      </c>
      <c r="P3296" s="11"/>
      <c r="Q3296" s="11"/>
      <c r="R3296" s="11"/>
      <c r="S3296" s="11"/>
      <c r="T3296" s="11"/>
    </row>
    <row r="3297" spans="1:20" ht="15.75" customHeight="1" x14ac:dyDescent="0.2">
      <c r="A3297" s="317"/>
      <c r="B3297" s="264"/>
      <c r="C3297" s="264"/>
      <c r="D3297" s="264"/>
      <c r="E3297" s="264"/>
      <c r="F3297" s="264"/>
      <c r="G3297" s="264"/>
      <c r="H3297" s="264"/>
      <c r="I3297" s="286">
        <f t="shared" ca="1" si="3105"/>
        <v>8.1474164029668089E-2</v>
      </c>
      <c r="J3297" s="286">
        <f t="shared" ca="1" si="3106"/>
        <v>5.4443019465927479E-2</v>
      </c>
      <c r="K3297" s="264">
        <f t="shared" ref="K3297:M3297" ca="1" si="3343">RAND()</f>
        <v>0.81493307851485919</v>
      </c>
      <c r="L3297" s="264">
        <f t="shared" ca="1" si="3343"/>
        <v>0.91489250170363823</v>
      </c>
      <c r="M3297" s="264">
        <f t="shared" ca="1" si="3343"/>
        <v>0.65799508455691957</v>
      </c>
      <c r="N3297" s="287">
        <f t="shared" ca="1" si="3108"/>
        <v>9124495.1733005662</v>
      </c>
      <c r="O3297" s="288">
        <f ca="1">(N3297-Assumptions!$C$22)/Assumptions!$C$25</f>
        <v>679.94299800750491</v>
      </c>
      <c r="P3297" s="11"/>
      <c r="Q3297" s="11"/>
      <c r="R3297" s="11"/>
      <c r="S3297" s="11"/>
      <c r="T3297" s="11"/>
    </row>
    <row r="3298" spans="1:20" ht="15.75" customHeight="1" x14ac:dyDescent="0.2">
      <c r="A3298" s="289"/>
      <c r="B3298" s="270"/>
      <c r="C3298" s="270"/>
      <c r="D3298" s="270"/>
      <c r="E3298" s="270"/>
      <c r="F3298" s="270"/>
      <c r="G3298" s="270"/>
      <c r="H3298" s="270"/>
      <c r="I3298" s="290">
        <f t="shared" ca="1" si="3105"/>
        <v>8.8883156360493723E-2</v>
      </c>
      <c r="J3298" s="290">
        <f t="shared" ca="1" si="3106"/>
        <v>4.552558268648569E-2</v>
      </c>
      <c r="K3298" s="270">
        <f t="shared" ref="K3298:M3298" ca="1" si="3344">RAND()</f>
        <v>2.4753681261555305E-2</v>
      </c>
      <c r="L3298" s="270">
        <f t="shared" ca="1" si="3344"/>
        <v>6.3742748329193799E-2</v>
      </c>
      <c r="M3298" s="270">
        <f t="shared" ca="1" si="3344"/>
        <v>0.15797787853008771</v>
      </c>
      <c r="N3298" s="291">
        <f t="shared" ca="1" si="3108"/>
        <v>376435.15611749853</v>
      </c>
      <c r="O3298" s="292">
        <f ca="1">(N3298-Assumptions!$C$22)/Assumptions!$C$25</f>
        <v>27.10269821772377</v>
      </c>
      <c r="P3298" s="11"/>
      <c r="Q3298" s="11"/>
      <c r="R3298" s="11"/>
      <c r="S3298" s="11"/>
      <c r="T3298" s="11"/>
    </row>
    <row r="3299" spans="1:20" ht="15.75" customHeight="1" x14ac:dyDescent="0.2">
      <c r="A3299" s="317"/>
      <c r="B3299" s="264"/>
      <c r="C3299" s="264"/>
      <c r="D3299" s="264"/>
      <c r="E3299" s="264"/>
      <c r="F3299" s="264"/>
      <c r="G3299" s="264"/>
      <c r="H3299" s="264"/>
      <c r="I3299" s="286">
        <f t="shared" ca="1" si="3105"/>
        <v>9.5695648873725558E-2</v>
      </c>
      <c r="J3299" s="286">
        <f t="shared" ca="1" si="3106"/>
        <v>2.4202829597588474E-2</v>
      </c>
      <c r="K3299" s="264">
        <f t="shared" ref="K3299:M3299" ca="1" si="3345">RAND()</f>
        <v>0.81294092371565607</v>
      </c>
      <c r="L3299" s="264">
        <f t="shared" ca="1" si="3345"/>
        <v>0.93603266351851255</v>
      </c>
      <c r="M3299" s="264">
        <f t="shared" ca="1" si="3345"/>
        <v>0.8536604588663983</v>
      </c>
      <c r="N3299" s="287">
        <f t="shared" ca="1" si="3108"/>
        <v>3449934.5612317533</v>
      </c>
      <c r="O3299" s="288">
        <f ca="1">(N3299-Assumptions!$C$22)/Assumptions!$C$25</f>
        <v>256.46832546505624</v>
      </c>
      <c r="P3299" s="11"/>
      <c r="Q3299" s="11"/>
      <c r="R3299" s="11"/>
      <c r="S3299" s="11"/>
      <c r="T3299" s="11"/>
    </row>
    <row r="3300" spans="1:20" ht="15.75" customHeight="1" x14ac:dyDescent="0.2">
      <c r="A3300" s="289"/>
      <c r="B3300" s="270"/>
      <c r="C3300" s="270"/>
      <c r="D3300" s="270"/>
      <c r="E3300" s="270"/>
      <c r="F3300" s="270"/>
      <c r="G3300" s="270"/>
      <c r="H3300" s="270"/>
      <c r="I3300" s="290">
        <f t="shared" ca="1" si="3105"/>
        <v>7.1150891850073991E-2</v>
      </c>
      <c r="J3300" s="290">
        <f t="shared" ca="1" si="3106"/>
        <v>3.3594955429675041E-2</v>
      </c>
      <c r="K3300" s="270">
        <f t="shared" ref="K3300:M3300" ca="1" si="3346">RAND()</f>
        <v>6.8525605689746638E-2</v>
      </c>
      <c r="L3300" s="270">
        <f t="shared" ca="1" si="3346"/>
        <v>0.70192561401803055</v>
      </c>
      <c r="M3300" s="270">
        <f t="shared" ca="1" si="3346"/>
        <v>0.56176118039124823</v>
      </c>
      <c r="N3300" s="291">
        <f t="shared" ca="1" si="3108"/>
        <v>1034405.5139011435</v>
      </c>
      <c r="O3300" s="292">
        <f ca="1">(N3300-Assumptions!$C$22)/Assumptions!$C$25</f>
        <v>76.204963723965932</v>
      </c>
      <c r="P3300" s="11"/>
      <c r="Q3300" s="11"/>
      <c r="R3300" s="11"/>
      <c r="S3300" s="11"/>
      <c r="T3300" s="11"/>
    </row>
    <row r="3301" spans="1:20" ht="15.75" customHeight="1" x14ac:dyDescent="0.2">
      <c r="A3301" s="317"/>
      <c r="B3301" s="264"/>
      <c r="C3301" s="264"/>
      <c r="D3301" s="264"/>
      <c r="E3301" s="264"/>
      <c r="F3301" s="264"/>
      <c r="G3301" s="264"/>
      <c r="H3301" s="264"/>
      <c r="I3301" s="286">
        <f t="shared" ca="1" si="3105"/>
        <v>8.810871394910233E-2</v>
      </c>
      <c r="J3301" s="286">
        <f t="shared" ca="1" si="3106"/>
        <v>4.1090283391324985E-2</v>
      </c>
      <c r="K3301" s="264">
        <f t="shared" ref="K3301:M3301" ca="1" si="3347">RAND()</f>
        <v>0.614006828782659</v>
      </c>
      <c r="L3301" s="264">
        <f t="shared" ca="1" si="3347"/>
        <v>0.60219269630892636</v>
      </c>
      <c r="M3301" s="264">
        <f t="shared" ca="1" si="3347"/>
        <v>0.32612305825739951</v>
      </c>
      <c r="N3301" s="287">
        <f t="shared" ca="1" si="3108"/>
        <v>2373976.9310270092</v>
      </c>
      <c r="O3301" s="288">
        <f ca="1">(N3301-Assumptions!$C$22)/Assumptions!$C$25</f>
        <v>176.17297992738875</v>
      </c>
      <c r="P3301" s="11"/>
      <c r="Q3301" s="11"/>
      <c r="R3301" s="11"/>
      <c r="S3301" s="11"/>
      <c r="T3301" s="11"/>
    </row>
    <row r="3302" spans="1:20" ht="15.75" customHeight="1" x14ac:dyDescent="0.2">
      <c r="A3302" s="289"/>
      <c r="B3302" s="270"/>
      <c r="C3302" s="270"/>
      <c r="D3302" s="270"/>
      <c r="E3302" s="270"/>
      <c r="F3302" s="270"/>
      <c r="G3302" s="270"/>
      <c r="H3302" s="270"/>
      <c r="I3302" s="290">
        <f t="shared" ca="1" si="3105"/>
        <v>0.10279048586053674</v>
      </c>
      <c r="J3302" s="290">
        <f t="shared" ca="1" si="3106"/>
        <v>4.5591451131140201E-2</v>
      </c>
      <c r="K3302" s="270">
        <f t="shared" ref="K3302:M3302" ca="1" si="3348">RAND()</f>
        <v>0.50168987867877957</v>
      </c>
      <c r="L3302" s="270">
        <f t="shared" ca="1" si="3348"/>
        <v>5.8356956409582939E-2</v>
      </c>
      <c r="M3302" s="270">
        <f t="shared" ca="1" si="3348"/>
        <v>0.10243838857915355</v>
      </c>
      <c r="N3302" s="291">
        <f t="shared" ca="1" si="3108"/>
        <v>1557612.2429447242</v>
      </c>
      <c r="O3302" s="292">
        <f ca="1">(N3302-Assumptions!$C$22)/Assumptions!$C$25</f>
        <v>115.25024201080031</v>
      </c>
      <c r="P3302" s="11"/>
      <c r="Q3302" s="11"/>
      <c r="R3302" s="11"/>
      <c r="S3302" s="11"/>
      <c r="T3302" s="11"/>
    </row>
    <row r="3303" spans="1:20" ht="15.75" customHeight="1" x14ac:dyDescent="0.2">
      <c r="A3303" s="317"/>
      <c r="B3303" s="264"/>
      <c r="C3303" s="264"/>
      <c r="D3303" s="264"/>
      <c r="E3303" s="264"/>
      <c r="F3303" s="264"/>
      <c r="G3303" s="264"/>
      <c r="H3303" s="264"/>
      <c r="I3303" s="286">
        <f t="shared" ca="1" si="3105"/>
        <v>8.1122637490705085E-2</v>
      </c>
      <c r="J3303" s="286">
        <f t="shared" ca="1" si="3106"/>
        <v>2.0886146689228221E-2</v>
      </c>
      <c r="K3303" s="264">
        <f t="shared" ref="K3303:M3303" ca="1" si="3349">RAND()</f>
        <v>0.25367119624165002</v>
      </c>
      <c r="L3303" s="264">
        <f t="shared" ca="1" si="3349"/>
        <v>0.53966794737939738</v>
      </c>
      <c r="M3303" s="264">
        <f t="shared" ca="1" si="3349"/>
        <v>0.3128871764576846</v>
      </c>
      <c r="N3303" s="287">
        <f t="shared" ca="1" si="3108"/>
        <v>1853040.7065898022</v>
      </c>
      <c r="O3303" s="288">
        <f ca="1">(N3303-Assumptions!$C$22)/Assumptions!$C$25</f>
        <v>137.29714228282106</v>
      </c>
      <c r="P3303" s="11"/>
      <c r="Q3303" s="11"/>
      <c r="R3303" s="11"/>
      <c r="S3303" s="11"/>
      <c r="T3303" s="11"/>
    </row>
    <row r="3304" spans="1:20" ht="15.75" customHeight="1" x14ac:dyDescent="0.2">
      <c r="A3304" s="289"/>
      <c r="B3304" s="270"/>
      <c r="C3304" s="270"/>
      <c r="D3304" s="270"/>
      <c r="E3304" s="270"/>
      <c r="F3304" s="270"/>
      <c r="G3304" s="270"/>
      <c r="H3304" s="270"/>
      <c r="I3304" s="290">
        <f t="shared" ca="1" si="3105"/>
        <v>6.7869547967406615E-2</v>
      </c>
      <c r="J3304" s="290">
        <f t="shared" ca="1" si="3106"/>
        <v>4.8662690336307324E-2</v>
      </c>
      <c r="K3304" s="270">
        <f t="shared" ref="K3304:M3304" ca="1" si="3350">RAND()</f>
        <v>0.84078889940931967</v>
      </c>
      <c r="L3304" s="270">
        <f t="shared" ca="1" si="3350"/>
        <v>0.42412546333091006</v>
      </c>
      <c r="M3304" s="270">
        <f t="shared" ca="1" si="3350"/>
        <v>0.31712750425986302</v>
      </c>
      <c r="N3304" s="291">
        <f t="shared" ca="1" si="3108"/>
        <v>8632863.9702956583</v>
      </c>
      <c r="O3304" s="292">
        <f ca="1">(N3304-Assumptions!$C$22)/Assumptions!$C$25</f>
        <v>643.25410226087001</v>
      </c>
      <c r="P3304" s="11"/>
      <c r="Q3304" s="11"/>
      <c r="R3304" s="11"/>
      <c r="S3304" s="11"/>
      <c r="T3304" s="11"/>
    </row>
    <row r="3305" spans="1:20" ht="15.75" customHeight="1" x14ac:dyDescent="0.2">
      <c r="A3305" s="317"/>
      <c r="B3305" s="264"/>
      <c r="C3305" s="264"/>
      <c r="D3305" s="264"/>
      <c r="E3305" s="264"/>
      <c r="F3305" s="264"/>
      <c r="G3305" s="264"/>
      <c r="H3305" s="264"/>
      <c r="I3305" s="286">
        <f t="shared" ca="1" si="3105"/>
        <v>9.6726567007300521E-2</v>
      </c>
      <c r="J3305" s="286">
        <f t="shared" ca="1" si="3106"/>
        <v>3.6893692838707255E-2</v>
      </c>
      <c r="K3305" s="264">
        <f t="shared" ref="K3305:M3305" ca="1" si="3351">RAND()</f>
        <v>0.22834186117588651</v>
      </c>
      <c r="L3305" s="264">
        <f t="shared" ca="1" si="3351"/>
        <v>0.38075330802342644</v>
      </c>
      <c r="M3305" s="264">
        <f t="shared" ca="1" si="3351"/>
        <v>0.1802830420442042</v>
      </c>
      <c r="N3305" s="287">
        <f t="shared" ca="1" si="3108"/>
        <v>1865540.8256461353</v>
      </c>
      <c r="O3305" s="288">
        <f ca="1">(N3305-Assumptions!$C$22)/Assumptions!$C$25</f>
        <v>138.22998698851757</v>
      </c>
      <c r="P3305" s="11"/>
      <c r="Q3305" s="11"/>
      <c r="R3305" s="11"/>
      <c r="S3305" s="11"/>
      <c r="T3305" s="11"/>
    </row>
    <row r="3306" spans="1:20" ht="15.75" customHeight="1" x14ac:dyDescent="0.2">
      <c r="A3306" s="289"/>
      <c r="B3306" s="270"/>
      <c r="C3306" s="270"/>
      <c r="D3306" s="270"/>
      <c r="E3306" s="270"/>
      <c r="F3306" s="270"/>
      <c r="G3306" s="270"/>
      <c r="H3306" s="270"/>
      <c r="I3306" s="290">
        <f t="shared" ca="1" si="3105"/>
        <v>0.10119484178906041</v>
      </c>
      <c r="J3306" s="290">
        <f t="shared" ca="1" si="3106"/>
        <v>2.1967818085956384E-2</v>
      </c>
      <c r="K3306" s="270">
        <f t="shared" ref="K3306:M3306" ca="1" si="3352">RAND()</f>
        <v>0.23172952821437809</v>
      </c>
      <c r="L3306" s="270">
        <f t="shared" ca="1" si="3352"/>
        <v>0.43126077408691799</v>
      </c>
      <c r="M3306" s="270">
        <f t="shared" ca="1" si="3352"/>
        <v>0.51350365585084445</v>
      </c>
      <c r="N3306" s="291">
        <f t="shared" ca="1" si="3108"/>
        <v>1408871.1687005558</v>
      </c>
      <c r="O3306" s="292">
        <f ca="1">(N3306-Assumptions!$C$22)/Assumptions!$C$25</f>
        <v>104.15016184332507</v>
      </c>
      <c r="P3306" s="11"/>
      <c r="Q3306" s="11"/>
      <c r="R3306" s="11"/>
      <c r="S3306" s="11"/>
      <c r="T3306" s="11"/>
    </row>
    <row r="3307" spans="1:20" ht="15.75" customHeight="1" x14ac:dyDescent="0.2">
      <c r="A3307" s="317"/>
      <c r="B3307" s="264"/>
      <c r="C3307" s="264"/>
      <c r="D3307" s="264"/>
      <c r="E3307" s="264"/>
      <c r="F3307" s="264"/>
      <c r="G3307" s="264"/>
      <c r="H3307" s="264"/>
      <c r="I3307" s="286">
        <f t="shared" ca="1" si="3105"/>
        <v>8.5126570546797814E-2</v>
      </c>
      <c r="J3307" s="286">
        <f t="shared" ca="1" si="3106"/>
        <v>4.2948665500434538E-2</v>
      </c>
      <c r="K3307" s="264">
        <f t="shared" ref="K3307:M3307" ca="1" si="3353">RAND()</f>
        <v>0.24994393283885319</v>
      </c>
      <c r="L3307" s="264">
        <f t="shared" ca="1" si="3353"/>
        <v>0.66638164662330734</v>
      </c>
      <c r="M3307" s="264">
        <f t="shared" ca="1" si="3353"/>
        <v>0.54083180705744949</v>
      </c>
      <c r="N3307" s="287">
        <f t="shared" ca="1" si="3108"/>
        <v>2646425.1686887215</v>
      </c>
      <c r="O3307" s="288">
        <f ca="1">(N3307-Assumptions!$C$22)/Assumptions!$C$25</f>
        <v>196.50493796184489</v>
      </c>
      <c r="P3307" s="11"/>
      <c r="Q3307" s="11"/>
      <c r="R3307" s="11"/>
      <c r="S3307" s="11"/>
      <c r="T3307" s="11"/>
    </row>
    <row r="3308" spans="1:20" ht="15.75" customHeight="1" x14ac:dyDescent="0.2">
      <c r="A3308" s="289"/>
      <c r="B3308" s="270"/>
      <c r="C3308" s="270"/>
      <c r="D3308" s="270"/>
      <c r="E3308" s="270"/>
      <c r="F3308" s="270"/>
      <c r="G3308" s="270"/>
      <c r="H3308" s="270"/>
      <c r="I3308" s="290">
        <f t="shared" ca="1" si="3105"/>
        <v>9.2741781078665611E-2</v>
      </c>
      <c r="J3308" s="290">
        <f t="shared" ca="1" si="3106"/>
        <v>4.8543865521849805E-2</v>
      </c>
      <c r="K3308" s="270">
        <f t="shared" ref="K3308:M3308" ca="1" si="3354">RAND()</f>
        <v>0.93653125646952862</v>
      </c>
      <c r="L3308" s="270">
        <f t="shared" ca="1" si="3354"/>
        <v>0.87113774319312787</v>
      </c>
      <c r="M3308" s="270">
        <f t="shared" ca="1" si="3354"/>
        <v>0.16119544935884489</v>
      </c>
      <c r="N3308" s="291">
        <f t="shared" ca="1" si="3108"/>
        <v>5552878.9589757808</v>
      </c>
      <c r="O3308" s="292">
        <f ca="1">(N3308-Assumptions!$C$22)/Assumptions!$C$25</f>
        <v>413.40447455043142</v>
      </c>
      <c r="P3308" s="11"/>
      <c r="Q3308" s="11"/>
      <c r="R3308" s="11"/>
      <c r="S3308" s="11"/>
      <c r="T3308" s="11"/>
    </row>
    <row r="3309" spans="1:20" ht="15.75" customHeight="1" x14ac:dyDescent="0.2">
      <c r="A3309" s="317"/>
      <c r="B3309" s="264"/>
      <c r="C3309" s="264"/>
      <c r="D3309" s="264"/>
      <c r="E3309" s="264"/>
      <c r="F3309" s="264"/>
      <c r="G3309" s="264"/>
      <c r="H3309" s="264"/>
      <c r="I3309" s="286">
        <f t="shared" ca="1" si="3105"/>
        <v>9.1094682239494754E-2</v>
      </c>
      <c r="J3309" s="286">
        <f t="shared" ca="1" si="3106"/>
        <v>4.7067841818780855E-2</v>
      </c>
      <c r="K3309" s="264">
        <f t="shared" ref="K3309:M3309" ca="1" si="3355">RAND()</f>
        <v>0.61994986784086037</v>
      </c>
      <c r="L3309" s="264">
        <f t="shared" ca="1" si="3355"/>
        <v>0.78471427485574419</v>
      </c>
      <c r="M3309" s="264">
        <f t="shared" ca="1" si="3355"/>
        <v>5.9441786644460204E-2</v>
      </c>
      <c r="N3309" s="287">
        <f t="shared" ca="1" si="3108"/>
        <v>2535286.8479915522</v>
      </c>
      <c r="O3309" s="288">
        <f ca="1">(N3309-Assumptions!$C$22)/Assumptions!$C$25</f>
        <v>188.2110334322054</v>
      </c>
      <c r="P3309" s="11"/>
      <c r="Q3309" s="11"/>
      <c r="R3309" s="11"/>
      <c r="S3309" s="11"/>
      <c r="T3309" s="11"/>
    </row>
    <row r="3310" spans="1:20" ht="15.75" customHeight="1" x14ac:dyDescent="0.2">
      <c r="A3310" s="289"/>
      <c r="B3310" s="270"/>
      <c r="C3310" s="270"/>
      <c r="D3310" s="270"/>
      <c r="E3310" s="270"/>
      <c r="F3310" s="270"/>
      <c r="G3310" s="270"/>
      <c r="H3310" s="270"/>
      <c r="I3310" s="290">
        <f t="shared" ca="1" si="3105"/>
        <v>9.7037129162643551E-2</v>
      </c>
      <c r="J3310" s="290">
        <f t="shared" ca="1" si="3106"/>
        <v>3.3770353971292015E-2</v>
      </c>
      <c r="K3310" s="270">
        <f t="shared" ref="K3310:M3310" ca="1" si="3356">RAND()</f>
        <v>0.59743593515287696</v>
      </c>
      <c r="L3310" s="270">
        <f t="shared" ca="1" si="3356"/>
        <v>0.81523795900891216</v>
      </c>
      <c r="M3310" s="270">
        <f t="shared" ca="1" si="3356"/>
        <v>0.51138684643951204</v>
      </c>
      <c r="N3310" s="291">
        <f t="shared" ca="1" si="3108"/>
        <v>2232210.2733822176</v>
      </c>
      <c r="O3310" s="292">
        <f ca="1">(N3310-Assumptions!$C$22)/Assumptions!$C$25</f>
        <v>165.59337861061326</v>
      </c>
      <c r="P3310" s="11"/>
      <c r="Q3310" s="11"/>
      <c r="R3310" s="11"/>
      <c r="S3310" s="11"/>
      <c r="T3310" s="11"/>
    </row>
    <row r="3311" spans="1:20" ht="15.75" customHeight="1" x14ac:dyDescent="0.2">
      <c r="A3311" s="317"/>
      <c r="B3311" s="264"/>
      <c r="C3311" s="264"/>
      <c r="D3311" s="264"/>
      <c r="E3311" s="264"/>
      <c r="F3311" s="264"/>
      <c r="G3311" s="264"/>
      <c r="H3311" s="264"/>
      <c r="I3311" s="286">
        <f t="shared" ca="1" si="3105"/>
        <v>8.4722914221880982E-2</v>
      </c>
      <c r="J3311" s="286">
        <f t="shared" ca="1" si="3106"/>
        <v>4.6428347705331718E-2</v>
      </c>
      <c r="K3311" s="264">
        <f t="shared" ref="K3311:M3311" ca="1" si="3357">RAND()</f>
        <v>0.35128228384608617</v>
      </c>
      <c r="L3311" s="264">
        <f t="shared" ca="1" si="3357"/>
        <v>0.41007967822352442</v>
      </c>
      <c r="M3311" s="264">
        <f t="shared" ca="1" si="3357"/>
        <v>0.78348624789951693</v>
      </c>
      <c r="N3311" s="287">
        <f t="shared" ca="1" si="3108"/>
        <v>2946646.2873552628</v>
      </c>
      <c r="O3311" s="288">
        <f ca="1">(N3311-Assumptions!$C$22)/Assumptions!$C$25</f>
        <v>218.9094990563629</v>
      </c>
      <c r="P3311" s="11"/>
      <c r="Q3311" s="11"/>
      <c r="R3311" s="11"/>
      <c r="S3311" s="11"/>
      <c r="T3311" s="11"/>
    </row>
    <row r="3312" spans="1:20" ht="15.75" customHeight="1" x14ac:dyDescent="0.2">
      <c r="A3312" s="289"/>
      <c r="B3312" s="270"/>
      <c r="C3312" s="270"/>
      <c r="D3312" s="270"/>
      <c r="E3312" s="270"/>
      <c r="F3312" s="270"/>
      <c r="G3312" s="270"/>
      <c r="H3312" s="270"/>
      <c r="I3312" s="290">
        <f t="shared" ca="1" si="3105"/>
        <v>7.8237459521896521E-2</v>
      </c>
      <c r="J3312" s="290">
        <f t="shared" ca="1" si="3106"/>
        <v>4.0105604229591085E-2</v>
      </c>
      <c r="K3312" s="270">
        <f t="shared" ref="K3312:M3312" ca="1" si="3358">RAND()</f>
        <v>0.57203834831467715</v>
      </c>
      <c r="L3312" s="270">
        <f t="shared" ca="1" si="3358"/>
        <v>0.11740336374279825</v>
      </c>
      <c r="M3312" s="270">
        <f t="shared" ca="1" si="3358"/>
        <v>0.94505866263526828</v>
      </c>
      <c r="N3312" s="291">
        <f t="shared" ca="1" si="3108"/>
        <v>2434475.4683810836</v>
      </c>
      <c r="O3312" s="292">
        <f ca="1">(N3312-Assumptions!$C$22)/Assumptions!$C$25</f>
        <v>180.68779614784205</v>
      </c>
      <c r="P3312" s="11"/>
      <c r="Q3312" s="11"/>
      <c r="R3312" s="11"/>
      <c r="S3312" s="11"/>
      <c r="T3312" s="11"/>
    </row>
    <row r="3313" spans="1:20" ht="15.75" customHeight="1" x14ac:dyDescent="0.2">
      <c r="A3313" s="317"/>
      <c r="B3313" s="264"/>
      <c r="C3313" s="264"/>
      <c r="D3313" s="264"/>
      <c r="E3313" s="264"/>
      <c r="F3313" s="264"/>
      <c r="G3313" s="264"/>
      <c r="H3313" s="264"/>
      <c r="I3313" s="286">
        <f t="shared" ca="1" si="3105"/>
        <v>0.10651227616830937</v>
      </c>
      <c r="J3313" s="286">
        <f t="shared" ca="1" si="3106"/>
        <v>4.0156052895909733E-2</v>
      </c>
      <c r="K3313" s="264">
        <f t="shared" ref="K3313:M3313" ca="1" si="3359">RAND()</f>
        <v>0.10775643912734467</v>
      </c>
      <c r="L3313" s="264">
        <f t="shared" ca="1" si="3359"/>
        <v>0.3799570810798909</v>
      </c>
      <c r="M3313" s="264">
        <f t="shared" ca="1" si="3359"/>
        <v>0.95610191607726069</v>
      </c>
      <c r="N3313" s="287">
        <f t="shared" ca="1" si="3108"/>
        <v>641766.74178713991</v>
      </c>
      <c r="O3313" s="288">
        <f ca="1">(N3313-Assumptions!$C$22)/Assumptions!$C$25</f>
        <v>46.903562819935814</v>
      </c>
      <c r="P3313" s="11"/>
      <c r="Q3313" s="11"/>
      <c r="R3313" s="11"/>
      <c r="S3313" s="11"/>
      <c r="T3313" s="11"/>
    </row>
    <row r="3314" spans="1:20" ht="15.75" customHeight="1" x14ac:dyDescent="0.2">
      <c r="A3314" s="289"/>
      <c r="B3314" s="270"/>
      <c r="C3314" s="270"/>
      <c r="D3314" s="270"/>
      <c r="E3314" s="270"/>
      <c r="F3314" s="270"/>
      <c r="G3314" s="270"/>
      <c r="H3314" s="270"/>
      <c r="I3314" s="290">
        <f t="shared" ca="1" si="3105"/>
        <v>8.7017875008864529E-2</v>
      </c>
      <c r="J3314" s="290">
        <f t="shared" ca="1" si="3106"/>
        <v>4.8721026754705646E-2</v>
      </c>
      <c r="K3314" s="270">
        <f t="shared" ref="K3314:M3314" ca="1" si="3360">RAND()</f>
        <v>0.42450937888729445</v>
      </c>
      <c r="L3314" s="270">
        <f t="shared" ca="1" si="3360"/>
        <v>0.89788357780913042</v>
      </c>
      <c r="M3314" s="270">
        <f t="shared" ca="1" si="3360"/>
        <v>0.33561653564173699</v>
      </c>
      <c r="N3314" s="291">
        <f t="shared" ca="1" si="3108"/>
        <v>3687633.6300223265</v>
      </c>
      <c r="O3314" s="292">
        <f ca="1">(N3314-Assumptions!$C$22)/Assumptions!$C$25</f>
        <v>274.20706194196464</v>
      </c>
      <c r="P3314" s="11"/>
      <c r="Q3314" s="11"/>
      <c r="R3314" s="11"/>
      <c r="S3314" s="11"/>
      <c r="T3314" s="11"/>
    </row>
    <row r="3315" spans="1:20" ht="15.75" customHeight="1" x14ac:dyDescent="0.2">
      <c r="A3315" s="317"/>
      <c r="B3315" s="264"/>
      <c r="C3315" s="264"/>
      <c r="D3315" s="264"/>
      <c r="E3315" s="264"/>
      <c r="F3315" s="264"/>
      <c r="G3315" s="264"/>
      <c r="H3315" s="264"/>
      <c r="I3315" s="286">
        <f t="shared" ca="1" si="3105"/>
        <v>0.12295814181274206</v>
      </c>
      <c r="J3315" s="286">
        <f t="shared" ca="1" si="3106"/>
        <v>4.1998583342316924E-2</v>
      </c>
      <c r="K3315" s="264">
        <f t="shared" ref="K3315:M3315" ca="1" si="3361">RAND()</f>
        <v>0.79056803928451569</v>
      </c>
      <c r="L3315" s="264">
        <f t="shared" ca="1" si="3361"/>
        <v>0.69196795311515213</v>
      </c>
      <c r="M3315" s="264">
        <f t="shared" ca="1" si="3361"/>
        <v>0.93653539013542653</v>
      </c>
      <c r="N3315" s="287">
        <f t="shared" ca="1" si="3108"/>
        <v>1424882.0170288596</v>
      </c>
      <c r="O3315" s="288">
        <f ca="1">(N3315-Assumptions!$C$22)/Assumptions!$C$25</f>
        <v>105.34500127081041</v>
      </c>
      <c r="P3315" s="11"/>
      <c r="Q3315" s="11"/>
      <c r="R3315" s="11"/>
      <c r="S3315" s="11"/>
      <c r="T3315" s="11"/>
    </row>
    <row r="3316" spans="1:20" ht="15.75" customHeight="1" x14ac:dyDescent="0.2">
      <c r="A3316" s="289"/>
      <c r="B3316" s="270"/>
      <c r="C3316" s="270"/>
      <c r="D3316" s="270"/>
      <c r="E3316" s="270"/>
      <c r="F3316" s="270"/>
      <c r="G3316" s="270"/>
      <c r="H3316" s="270"/>
      <c r="I3316" s="290">
        <f t="shared" ca="1" si="3105"/>
        <v>9.6496318112178903E-2</v>
      </c>
      <c r="J3316" s="290">
        <f t="shared" ca="1" si="3106"/>
        <v>5.3160685778355379E-2</v>
      </c>
      <c r="K3316" s="270">
        <f t="shared" ref="K3316:M3316" ca="1" si="3362">RAND()</f>
        <v>0.23464511459940252</v>
      </c>
      <c r="L3316" s="270">
        <f t="shared" ca="1" si="3362"/>
        <v>0.72655864505660206</v>
      </c>
      <c r="M3316" s="270">
        <f t="shared" ca="1" si="3362"/>
        <v>0.79328412140998017</v>
      </c>
      <c r="N3316" s="291">
        <f t="shared" ca="1" si="3108"/>
        <v>2603874.3679250954</v>
      </c>
      <c r="O3316" s="292">
        <f ca="1">(N3316-Assumptions!$C$22)/Assumptions!$C$25</f>
        <v>193.32950506903697</v>
      </c>
      <c r="P3316" s="11"/>
      <c r="Q3316" s="11"/>
      <c r="R3316" s="11"/>
      <c r="S3316" s="11"/>
      <c r="T3316" s="11"/>
    </row>
    <row r="3317" spans="1:20" ht="15.75" customHeight="1" x14ac:dyDescent="0.2">
      <c r="A3317" s="317"/>
      <c r="B3317" s="264"/>
      <c r="C3317" s="264"/>
      <c r="D3317" s="264"/>
      <c r="E3317" s="264"/>
      <c r="F3317" s="264"/>
      <c r="G3317" s="264"/>
      <c r="H3317" s="264"/>
      <c r="I3317" s="286">
        <f t="shared" ref="I3317:I3571" ca="1" si="3363">MAX($D$6,MIN($E$6,_xlfn.NORM.INV(RAND(),$B$6,$C$6)))</f>
        <v>9.1299587701621124E-2</v>
      </c>
      <c r="J3317" s="286">
        <f t="shared" ref="J3317:J3571" ca="1" si="3364">MAX($D$7,MIN($E$7,_xlfn.NORM.INV(RAND(),$B$7,$C$7)))</f>
        <v>5.5E-2</v>
      </c>
      <c r="K3317" s="264">
        <f t="shared" ref="K3317:M3317" ca="1" si="3365">RAND()</f>
        <v>0.57306007567050565</v>
      </c>
      <c r="L3317" s="264">
        <f t="shared" ca="1" si="3365"/>
        <v>0.69108677639983118</v>
      </c>
      <c r="M3317" s="264">
        <f t="shared" ca="1" si="3365"/>
        <v>0.78536208835249155</v>
      </c>
      <c r="N3317" s="287">
        <f t="shared" ref="N3317:N3571" ca="1" si="3366">(IF(K3317&lt;$E$10,$B$10,IF(K3317&lt;$E$10+$F$10,$C$10,$D$10))+IF(L3317&lt;$E$11,$B$11,IF(L3317&lt;$E$11+$F$11,$C$11,$D$11))+IF(M3317&lt;$E$12,$B$12,IF(M3317&lt;$E$12+$F$12,$C$12,$D$12)))*MIN(2.5,MAX(0.5,(0.09-0.04)/MAX(0.025,(I3317-J3317))))</f>
        <v>3108590.1905940836</v>
      </c>
      <c r="O3317" s="288">
        <f ca="1">(N3317-Assumptions!$C$22)/Assumptions!$C$25</f>
        <v>230.99486496970772</v>
      </c>
      <c r="P3317" s="11"/>
      <c r="Q3317" s="11"/>
      <c r="R3317" s="11"/>
      <c r="S3317" s="11"/>
      <c r="T3317" s="11"/>
    </row>
    <row r="3318" spans="1:20" ht="15.75" customHeight="1" x14ac:dyDescent="0.2">
      <c r="A3318" s="289"/>
      <c r="B3318" s="270"/>
      <c r="C3318" s="270"/>
      <c r="D3318" s="270"/>
      <c r="E3318" s="270"/>
      <c r="F3318" s="270"/>
      <c r="G3318" s="270"/>
      <c r="H3318" s="270"/>
      <c r="I3318" s="290">
        <f t="shared" ca="1" si="3363"/>
        <v>9.5731442058066052E-2</v>
      </c>
      <c r="J3318" s="290">
        <f t="shared" ca="1" si="3364"/>
        <v>3.9367274228717948E-2</v>
      </c>
      <c r="K3318" s="270">
        <f t="shared" ref="K3318:M3318" ca="1" si="3367">RAND()</f>
        <v>0.51306411887129688</v>
      </c>
      <c r="L3318" s="270">
        <f t="shared" ca="1" si="3367"/>
        <v>0.78027947632762706</v>
      </c>
      <c r="M3318" s="270">
        <f t="shared" ca="1" si="3367"/>
        <v>0.32106947503851835</v>
      </c>
      <c r="N3318" s="291">
        <f t="shared" ca="1" si="3366"/>
        <v>1980348.0433740981</v>
      </c>
      <c r="O3318" s="292">
        <f ca="1">(N3318-Assumptions!$C$22)/Assumptions!$C$25</f>
        <v>146.79768980403716</v>
      </c>
      <c r="P3318" s="11"/>
      <c r="Q3318" s="11"/>
      <c r="R3318" s="11"/>
      <c r="S3318" s="11"/>
      <c r="T3318" s="11"/>
    </row>
    <row r="3319" spans="1:20" ht="15.75" customHeight="1" x14ac:dyDescent="0.2">
      <c r="A3319" s="317"/>
      <c r="B3319" s="264"/>
      <c r="C3319" s="264"/>
      <c r="D3319" s="264"/>
      <c r="E3319" s="264"/>
      <c r="F3319" s="264"/>
      <c r="G3319" s="264"/>
      <c r="H3319" s="264"/>
      <c r="I3319" s="286">
        <f t="shared" ca="1" si="3363"/>
        <v>9.1935389106727605E-2</v>
      </c>
      <c r="J3319" s="286">
        <f t="shared" ca="1" si="3364"/>
        <v>3.4041660281309796E-2</v>
      </c>
      <c r="K3319" s="264">
        <f t="shared" ref="K3319:M3319" ca="1" si="3368">RAND()</f>
        <v>0.52718741722567908</v>
      </c>
      <c r="L3319" s="264">
        <f t="shared" ca="1" si="3368"/>
        <v>0.87384175538300668</v>
      </c>
      <c r="M3319" s="264">
        <f t="shared" ca="1" si="3368"/>
        <v>0.19869652096428203</v>
      </c>
      <c r="N3319" s="287">
        <f t="shared" ca="1" si="3366"/>
        <v>2439378.9864834975</v>
      </c>
      <c r="O3319" s="288">
        <f ca="1">(N3319-Assumptions!$C$22)/Assumptions!$C$25</f>
        <v>181.05373033458937</v>
      </c>
      <c r="P3319" s="11"/>
      <c r="Q3319" s="11"/>
      <c r="R3319" s="11"/>
      <c r="S3319" s="11"/>
      <c r="T3319" s="11"/>
    </row>
    <row r="3320" spans="1:20" ht="15.75" customHeight="1" x14ac:dyDescent="0.2">
      <c r="A3320" s="289"/>
      <c r="B3320" s="270"/>
      <c r="C3320" s="270"/>
      <c r="D3320" s="270"/>
      <c r="E3320" s="270"/>
      <c r="F3320" s="270"/>
      <c r="G3320" s="270"/>
      <c r="H3320" s="270"/>
      <c r="I3320" s="290">
        <f t="shared" ca="1" si="3363"/>
        <v>9.6308006673794869E-2</v>
      </c>
      <c r="J3320" s="290">
        <f t="shared" ca="1" si="3364"/>
        <v>2.4153431460421305E-2</v>
      </c>
      <c r="K3320" s="270">
        <f t="shared" ref="K3320:M3320" ca="1" si="3369">RAND()</f>
        <v>0.50312208070038233</v>
      </c>
      <c r="L3320" s="270">
        <f t="shared" ca="1" si="3369"/>
        <v>0.82267694166280292</v>
      </c>
      <c r="M3320" s="270">
        <f t="shared" ca="1" si="3369"/>
        <v>0.79512907516751807</v>
      </c>
      <c r="N3320" s="291">
        <f t="shared" ca="1" si="3366"/>
        <v>1974159.1977954966</v>
      </c>
      <c r="O3320" s="292">
        <f ca="1">(N3320-Assumptions!$C$22)/Assumptions!$C$25</f>
        <v>146.33583565638034</v>
      </c>
      <c r="P3320" s="11"/>
      <c r="Q3320" s="11"/>
      <c r="R3320" s="11"/>
      <c r="S3320" s="11"/>
      <c r="T3320" s="11"/>
    </row>
    <row r="3321" spans="1:20" ht="15.75" customHeight="1" x14ac:dyDescent="0.2">
      <c r="A3321" s="317"/>
      <c r="B3321" s="264"/>
      <c r="C3321" s="264"/>
      <c r="D3321" s="264"/>
      <c r="E3321" s="264"/>
      <c r="F3321" s="264"/>
      <c r="G3321" s="264"/>
      <c r="H3321" s="264"/>
      <c r="I3321" s="286">
        <f t="shared" ca="1" si="3363"/>
        <v>6.3569256222185927E-2</v>
      </c>
      <c r="J3321" s="286">
        <f t="shared" ca="1" si="3364"/>
        <v>3.4186741071336679E-2</v>
      </c>
      <c r="K3321" s="264">
        <f t="shared" ref="K3321:M3321" ca="1" si="3370">RAND()</f>
        <v>0.43853065559712012</v>
      </c>
      <c r="L3321" s="264">
        <f t="shared" ca="1" si="3370"/>
        <v>5.725628758351764E-2</v>
      </c>
      <c r="M3321" s="264">
        <f t="shared" ca="1" si="3370"/>
        <v>0.71562317381417184</v>
      </c>
      <c r="N3321" s="287">
        <f t="shared" ca="1" si="3366"/>
        <v>3073725.6184526598</v>
      </c>
      <c r="O3321" s="288">
        <f ca="1">(N3321-Assumptions!$C$22)/Assumptions!$C$25</f>
        <v>228.39303122781044</v>
      </c>
      <c r="P3321" s="11"/>
      <c r="Q3321" s="11"/>
      <c r="R3321" s="11"/>
      <c r="S3321" s="11"/>
      <c r="T3321" s="11"/>
    </row>
    <row r="3322" spans="1:20" ht="15.75" customHeight="1" x14ac:dyDescent="0.2">
      <c r="A3322" s="289"/>
      <c r="B3322" s="270"/>
      <c r="C3322" s="270"/>
      <c r="D3322" s="270"/>
      <c r="E3322" s="270"/>
      <c r="F3322" s="270"/>
      <c r="G3322" s="270"/>
      <c r="H3322" s="270"/>
      <c r="I3322" s="290">
        <f t="shared" ca="1" si="3363"/>
        <v>0.1026631495365941</v>
      </c>
      <c r="J3322" s="290">
        <f t="shared" ca="1" si="3364"/>
        <v>4.7874066819144627E-2</v>
      </c>
      <c r="K3322" s="270">
        <f t="shared" ref="K3322:M3322" ca="1" si="3371">RAND()</f>
        <v>0.60756370019799122</v>
      </c>
      <c r="L3322" s="270">
        <f t="shared" ca="1" si="3371"/>
        <v>0.21856052052213526</v>
      </c>
      <c r="M3322" s="270">
        <f t="shared" ca="1" si="3371"/>
        <v>0.63290152985292325</v>
      </c>
      <c r="N3322" s="291">
        <f t="shared" ca="1" si="3366"/>
        <v>1648390.2462739209</v>
      </c>
      <c r="O3322" s="292">
        <f ca="1">(N3322-Assumptions!$C$22)/Assumptions!$C$25</f>
        <v>122.02471987118813</v>
      </c>
      <c r="P3322" s="11"/>
      <c r="Q3322" s="11"/>
      <c r="R3322" s="11"/>
      <c r="S3322" s="11"/>
      <c r="T3322" s="11"/>
    </row>
    <row r="3323" spans="1:20" ht="15.75" customHeight="1" x14ac:dyDescent="0.2">
      <c r="A3323" s="317"/>
      <c r="B3323" s="264"/>
      <c r="C3323" s="264"/>
      <c r="D3323" s="264"/>
      <c r="E3323" s="264"/>
      <c r="F3323" s="264"/>
      <c r="G3323" s="264"/>
      <c r="H3323" s="264"/>
      <c r="I3323" s="286">
        <f t="shared" ca="1" si="3363"/>
        <v>0.10465531856515678</v>
      </c>
      <c r="J3323" s="286">
        <f t="shared" ca="1" si="3364"/>
        <v>2.9977272249831585E-2</v>
      </c>
      <c r="K3323" s="264">
        <f t="shared" ref="K3323:M3323" ca="1" si="3372">RAND()</f>
        <v>0.61987068886356367</v>
      </c>
      <c r="L3323" s="264">
        <f t="shared" ca="1" si="3372"/>
        <v>0.59293602155285519</v>
      </c>
      <c r="M3323" s="264">
        <f t="shared" ca="1" si="3372"/>
        <v>0.54882638333033551</v>
      </c>
      <c r="N3323" s="287">
        <f t="shared" ca="1" si="3366"/>
        <v>1494691.8804750834</v>
      </c>
      <c r="O3323" s="288">
        <f ca="1">(N3323-Assumptions!$C$22)/Assumptions!$C$25</f>
        <v>110.55469257276742</v>
      </c>
      <c r="P3323" s="11"/>
      <c r="Q3323" s="11"/>
      <c r="R3323" s="11"/>
      <c r="S3323" s="11"/>
      <c r="T3323" s="11"/>
    </row>
    <row r="3324" spans="1:20" ht="15.75" customHeight="1" x14ac:dyDescent="0.2">
      <c r="A3324" s="289"/>
      <c r="B3324" s="270"/>
      <c r="C3324" s="270"/>
      <c r="D3324" s="270"/>
      <c r="E3324" s="270"/>
      <c r="F3324" s="270"/>
      <c r="G3324" s="270"/>
      <c r="H3324" s="270"/>
      <c r="I3324" s="290">
        <f t="shared" ca="1" si="3363"/>
        <v>0.10634787541129898</v>
      </c>
      <c r="J3324" s="290">
        <f t="shared" ca="1" si="3364"/>
        <v>3.4274618213300176E-2</v>
      </c>
      <c r="K3324" s="270">
        <f t="shared" ref="K3324:M3324" ca="1" si="3373">RAND()</f>
        <v>0.86836858635838232</v>
      </c>
      <c r="L3324" s="270">
        <f t="shared" ca="1" si="3373"/>
        <v>0.58376107054014426</v>
      </c>
      <c r="M3324" s="270">
        <f t="shared" ca="1" si="3373"/>
        <v>0.64951085020007426</v>
      </c>
      <c r="N3324" s="291">
        <f t="shared" ca="1" si="3366"/>
        <v>3011400.9061051304</v>
      </c>
      <c r="O3324" s="292">
        <f ca="1">(N3324-Assumptions!$C$22)/Assumptions!$C$25</f>
        <v>223.74193329142764</v>
      </c>
      <c r="P3324" s="11"/>
      <c r="Q3324" s="11"/>
      <c r="R3324" s="11"/>
      <c r="S3324" s="11"/>
      <c r="T3324" s="11"/>
    </row>
    <row r="3325" spans="1:20" ht="15.75" customHeight="1" x14ac:dyDescent="0.2">
      <c r="A3325" s="317"/>
      <c r="B3325" s="264"/>
      <c r="C3325" s="264"/>
      <c r="D3325" s="264"/>
      <c r="E3325" s="264"/>
      <c r="F3325" s="264"/>
      <c r="G3325" s="264"/>
      <c r="H3325" s="264"/>
      <c r="I3325" s="286">
        <f t="shared" ca="1" si="3363"/>
        <v>0.10969639452394123</v>
      </c>
      <c r="J3325" s="286">
        <f t="shared" ca="1" si="3364"/>
        <v>4.0826646875978666E-2</v>
      </c>
      <c r="K3325" s="264">
        <f t="shared" ref="K3325:M3325" ca="1" si="3374">RAND()</f>
        <v>0.94186385236043291</v>
      </c>
      <c r="L3325" s="264">
        <f t="shared" ca="1" si="3374"/>
        <v>0.60488965775988945</v>
      </c>
      <c r="M3325" s="264">
        <f t="shared" ca="1" si="3374"/>
        <v>0.79868073337535472</v>
      </c>
      <c r="N3325" s="287">
        <f t="shared" ca="1" si="3366"/>
        <v>3151477.6726268819</v>
      </c>
      <c r="O3325" s="288">
        <f ca="1">(N3325-Assumptions!$C$22)/Assumptions!$C$25</f>
        <v>234.19542333036432</v>
      </c>
      <c r="P3325" s="11"/>
      <c r="Q3325" s="11"/>
      <c r="R3325" s="11"/>
      <c r="S3325" s="11"/>
      <c r="T3325" s="11"/>
    </row>
    <row r="3326" spans="1:20" ht="15.75" customHeight="1" x14ac:dyDescent="0.2">
      <c r="A3326" s="289"/>
      <c r="B3326" s="270"/>
      <c r="C3326" s="270"/>
      <c r="D3326" s="270"/>
      <c r="E3326" s="270"/>
      <c r="F3326" s="270"/>
      <c r="G3326" s="270"/>
      <c r="H3326" s="270"/>
      <c r="I3326" s="290">
        <f t="shared" ca="1" si="3363"/>
        <v>0.06</v>
      </c>
      <c r="J3326" s="290">
        <f t="shared" ca="1" si="3364"/>
        <v>3.7782922967353944E-2</v>
      </c>
      <c r="K3326" s="270">
        <f t="shared" ref="K3326:M3326" ca="1" si="3375">RAND()</f>
        <v>0.95072380186275451</v>
      </c>
      <c r="L3326" s="270">
        <f t="shared" ca="1" si="3375"/>
        <v>0.1212457851265113</v>
      </c>
      <c r="M3326" s="270">
        <f t="shared" ca="1" si="3375"/>
        <v>0.93663992943600072</v>
      </c>
      <c r="N3326" s="291">
        <f t="shared" ca="1" si="3366"/>
        <v>7881279.8421243047</v>
      </c>
      <c r="O3326" s="292">
        <f ca="1">(N3326-Assumptions!$C$22)/Assumptions!$C$25</f>
        <v>587.16573448688837</v>
      </c>
      <c r="P3326" s="11"/>
      <c r="Q3326" s="11"/>
      <c r="R3326" s="11"/>
      <c r="S3326" s="11"/>
      <c r="T3326" s="11"/>
    </row>
    <row r="3327" spans="1:20" ht="15.75" customHeight="1" x14ac:dyDescent="0.2">
      <c r="A3327" s="317"/>
      <c r="B3327" s="264"/>
      <c r="C3327" s="264"/>
      <c r="D3327" s="264"/>
      <c r="E3327" s="264"/>
      <c r="F3327" s="264"/>
      <c r="G3327" s="264"/>
      <c r="H3327" s="264"/>
      <c r="I3327" s="286">
        <f t="shared" ca="1" si="3363"/>
        <v>7.2612138549076763E-2</v>
      </c>
      <c r="J3327" s="286">
        <f t="shared" ca="1" si="3364"/>
        <v>3.7088013580615566E-2</v>
      </c>
      <c r="K3327" s="264">
        <f t="shared" ref="K3327:M3327" ca="1" si="3376">RAND()</f>
        <v>0.72745340727707619</v>
      </c>
      <c r="L3327" s="264">
        <f t="shared" ca="1" si="3376"/>
        <v>0.99961584129394421</v>
      </c>
      <c r="M3327" s="264">
        <f t="shared" ca="1" si="3376"/>
        <v>0.62658997342114997</v>
      </c>
      <c r="N3327" s="287">
        <f t="shared" ca="1" si="3366"/>
        <v>4009799.4939206145</v>
      </c>
      <c r="O3327" s="288">
        <f ca="1">(N3327-Assumptions!$C$22)/Assumptions!$C$25</f>
        <v>298.24929059109064</v>
      </c>
      <c r="P3327" s="11"/>
      <c r="Q3327" s="11"/>
      <c r="R3327" s="11"/>
      <c r="S3327" s="11"/>
      <c r="T3327" s="11"/>
    </row>
    <row r="3328" spans="1:20" ht="15.75" customHeight="1" x14ac:dyDescent="0.2">
      <c r="A3328" s="289"/>
      <c r="B3328" s="270"/>
      <c r="C3328" s="270"/>
      <c r="D3328" s="270"/>
      <c r="E3328" s="270"/>
      <c r="F3328" s="270"/>
      <c r="G3328" s="270"/>
      <c r="H3328" s="270"/>
      <c r="I3328" s="290">
        <f t="shared" ca="1" si="3363"/>
        <v>9.7909283732017974E-2</v>
      </c>
      <c r="J3328" s="290">
        <f t="shared" ca="1" si="3364"/>
        <v>4.8676899268903895E-2</v>
      </c>
      <c r="K3328" s="270">
        <f t="shared" ref="K3328:M3328" ca="1" si="3377">RAND()</f>
        <v>0.88810759068705547</v>
      </c>
      <c r="L3328" s="270">
        <f t="shared" ca="1" si="3377"/>
        <v>0.12177685643977976</v>
      </c>
      <c r="M3328" s="270">
        <f t="shared" ca="1" si="3377"/>
        <v>0.1175753793796368</v>
      </c>
      <c r="N3328" s="291">
        <f t="shared" ca="1" si="3366"/>
        <v>3926172.7553350916</v>
      </c>
      <c r="O3328" s="292">
        <f ca="1">(N3328-Assumptions!$C$22)/Assumptions!$C$25</f>
        <v>292.0084892041113</v>
      </c>
      <c r="P3328" s="11"/>
      <c r="Q3328" s="11"/>
      <c r="R3328" s="11"/>
      <c r="S3328" s="11"/>
      <c r="T3328" s="11"/>
    </row>
    <row r="3329" spans="1:20" ht="15.75" customHeight="1" x14ac:dyDescent="0.2">
      <c r="A3329" s="317"/>
      <c r="B3329" s="264"/>
      <c r="C3329" s="264"/>
      <c r="D3329" s="264"/>
      <c r="E3329" s="264"/>
      <c r="F3329" s="264"/>
      <c r="G3329" s="264"/>
      <c r="H3329" s="264"/>
      <c r="I3329" s="286">
        <f t="shared" ca="1" si="3363"/>
        <v>8.173890108886249E-2</v>
      </c>
      <c r="J3329" s="286">
        <f t="shared" ca="1" si="3364"/>
        <v>3.23866979511198E-2</v>
      </c>
      <c r="K3329" s="264">
        <f t="shared" ref="K3329:M3329" ca="1" si="3378">RAND()</f>
        <v>0.36132499195202294</v>
      </c>
      <c r="L3329" s="264">
        <f t="shared" ca="1" si="3378"/>
        <v>0.42556527912725473</v>
      </c>
      <c r="M3329" s="264">
        <f t="shared" ca="1" si="3378"/>
        <v>0.94952890833776038</v>
      </c>
      <c r="N3329" s="287">
        <f t="shared" ca="1" si="3366"/>
        <v>2337440.1067595701</v>
      </c>
      <c r="O3329" s="288">
        <f ca="1">(N3329-Assumptions!$C$22)/Assumptions!$C$25</f>
        <v>173.44635125071417</v>
      </c>
      <c r="P3329" s="11"/>
      <c r="Q3329" s="11"/>
      <c r="R3329" s="11"/>
      <c r="S3329" s="11"/>
      <c r="T3329" s="11"/>
    </row>
    <row r="3330" spans="1:20" ht="15.75" customHeight="1" x14ac:dyDescent="0.2">
      <c r="A3330" s="289"/>
      <c r="B3330" s="270"/>
      <c r="C3330" s="270"/>
      <c r="D3330" s="270"/>
      <c r="E3330" s="270"/>
      <c r="F3330" s="270"/>
      <c r="G3330" s="270"/>
      <c r="H3330" s="270"/>
      <c r="I3330" s="290">
        <f t="shared" ca="1" si="3363"/>
        <v>0.11168550214966774</v>
      </c>
      <c r="J3330" s="290">
        <f t="shared" ca="1" si="3364"/>
        <v>5.5E-2</v>
      </c>
      <c r="K3330" s="270">
        <f t="shared" ref="K3330:M3330" ca="1" si="3379">RAND()</f>
        <v>0.88475929067453085</v>
      </c>
      <c r="L3330" s="270">
        <f t="shared" ca="1" si="3379"/>
        <v>0.86465976280236168</v>
      </c>
      <c r="M3330" s="270">
        <f t="shared" ca="1" si="3379"/>
        <v>3.2265770809413064E-2</v>
      </c>
      <c r="N3330" s="291">
        <f t="shared" ca="1" si="3366"/>
        <v>4329602.2090097927</v>
      </c>
      <c r="O3330" s="292">
        <f ca="1">(N3330-Assumptions!$C$22)/Assumptions!$C$25</f>
        <v>322.11516485147706</v>
      </c>
      <c r="P3330" s="11"/>
      <c r="Q3330" s="11"/>
      <c r="R3330" s="11"/>
      <c r="S3330" s="11"/>
      <c r="T3330" s="11"/>
    </row>
    <row r="3331" spans="1:20" ht="15.75" customHeight="1" x14ac:dyDescent="0.2">
      <c r="A3331" s="317"/>
      <c r="B3331" s="264"/>
      <c r="C3331" s="264"/>
      <c r="D3331" s="264"/>
      <c r="E3331" s="264"/>
      <c r="F3331" s="264"/>
      <c r="G3331" s="264"/>
      <c r="H3331" s="264"/>
      <c r="I3331" s="286">
        <f t="shared" ca="1" si="3363"/>
        <v>9.1558521661870701E-2</v>
      </c>
      <c r="J3331" s="286">
        <f t="shared" ca="1" si="3364"/>
        <v>5.5E-2</v>
      </c>
      <c r="K3331" s="264">
        <f t="shared" ref="K3331:M3331" ca="1" si="3380">RAND()</f>
        <v>0.78378359640964579</v>
      </c>
      <c r="L3331" s="264">
        <f t="shared" ca="1" si="3380"/>
        <v>0.71745698109682332</v>
      </c>
      <c r="M3331" s="264">
        <f t="shared" ca="1" si="3380"/>
        <v>0.66866643345845311</v>
      </c>
      <c r="N3331" s="287">
        <f t="shared" ca="1" si="3366"/>
        <v>3086572.9007187374</v>
      </c>
      <c r="O3331" s="288">
        <f ca="1">(N3331-Assumptions!$C$22)/Assumptions!$C$25</f>
        <v>229.35178363572666</v>
      </c>
      <c r="P3331" s="11"/>
      <c r="Q3331" s="11"/>
      <c r="R3331" s="11"/>
      <c r="S3331" s="11"/>
      <c r="T3331" s="11"/>
    </row>
    <row r="3332" spans="1:20" ht="15.75" customHeight="1" x14ac:dyDescent="0.2">
      <c r="A3332" s="289"/>
      <c r="B3332" s="270"/>
      <c r="C3332" s="270"/>
      <c r="D3332" s="270"/>
      <c r="E3332" s="270"/>
      <c r="F3332" s="270"/>
      <c r="G3332" s="270"/>
      <c r="H3332" s="270"/>
      <c r="I3332" s="290">
        <f t="shared" ca="1" si="3363"/>
        <v>0.06</v>
      </c>
      <c r="J3332" s="290">
        <f t="shared" ca="1" si="3364"/>
        <v>2.6494715655544412E-2</v>
      </c>
      <c r="K3332" s="270">
        <f t="shared" ref="K3332:M3332" ca="1" si="3381">RAND()</f>
        <v>0.22566093270515353</v>
      </c>
      <c r="L3332" s="270">
        <f t="shared" ca="1" si="3381"/>
        <v>4.589548421101497E-2</v>
      </c>
      <c r="M3332" s="270">
        <f t="shared" ca="1" si="3381"/>
        <v>0.14936876440785796</v>
      </c>
      <c r="N3332" s="291">
        <f t="shared" ca="1" si="3366"/>
        <v>2659100.4530266481</v>
      </c>
      <c r="O3332" s="292">
        <f ca="1">(N3332-Assumptions!$C$22)/Assumptions!$C$25</f>
        <v>197.45085470348121</v>
      </c>
      <c r="P3332" s="11"/>
      <c r="Q3332" s="11"/>
      <c r="R3332" s="11"/>
      <c r="S3332" s="11"/>
      <c r="T3332" s="11"/>
    </row>
    <row r="3333" spans="1:20" ht="15.75" customHeight="1" x14ac:dyDescent="0.2">
      <c r="A3333" s="317"/>
      <c r="B3333" s="264"/>
      <c r="C3333" s="264"/>
      <c r="D3333" s="264"/>
      <c r="E3333" s="264"/>
      <c r="F3333" s="264"/>
      <c r="G3333" s="264"/>
      <c r="H3333" s="264"/>
      <c r="I3333" s="286">
        <f t="shared" ca="1" si="3363"/>
        <v>7.226022262149398E-2</v>
      </c>
      <c r="J3333" s="286">
        <f t="shared" ca="1" si="3364"/>
        <v>3.0435082712633524E-2</v>
      </c>
      <c r="K3333" s="264">
        <f t="shared" ref="K3333:M3333" ca="1" si="3382">RAND()</f>
        <v>0.22110436975676606</v>
      </c>
      <c r="L3333" s="264">
        <f t="shared" ca="1" si="3382"/>
        <v>0.92005811585182129</v>
      </c>
      <c r="M3333" s="264">
        <f t="shared" ca="1" si="3382"/>
        <v>0.7064217898707863</v>
      </c>
      <c r="N3333" s="287">
        <f t="shared" ca="1" si="3366"/>
        <v>3405717.6767586176</v>
      </c>
      <c r="O3333" s="288">
        <f ca="1">(N3333-Assumptions!$C$22)/Assumptions!$C$25</f>
        <v>253.16855796706102</v>
      </c>
      <c r="P3333" s="11"/>
      <c r="Q3333" s="11"/>
      <c r="R3333" s="11"/>
      <c r="S3333" s="11"/>
      <c r="T3333" s="11"/>
    </row>
    <row r="3334" spans="1:20" ht="15.75" customHeight="1" x14ac:dyDescent="0.2">
      <c r="A3334" s="289"/>
      <c r="B3334" s="270"/>
      <c r="C3334" s="270"/>
      <c r="D3334" s="270"/>
      <c r="E3334" s="270"/>
      <c r="F3334" s="270"/>
      <c r="G3334" s="270"/>
      <c r="H3334" s="270"/>
      <c r="I3334" s="290">
        <f t="shared" ca="1" si="3363"/>
        <v>8.0847922745180295E-2</v>
      </c>
      <c r="J3334" s="290">
        <f t="shared" ca="1" si="3364"/>
        <v>4.5096373351668197E-2</v>
      </c>
      <c r="K3334" s="270">
        <f t="shared" ref="K3334:M3334" ca="1" si="3383">RAND()</f>
        <v>0.80931657323644635</v>
      </c>
      <c r="L3334" s="270">
        <f t="shared" ca="1" si="3383"/>
        <v>2.9739157890114609E-2</v>
      </c>
      <c r="M3334" s="270">
        <f t="shared" ca="1" si="3383"/>
        <v>0.65035064766354878</v>
      </c>
      <c r="N3334" s="291">
        <f t="shared" ca="1" si="3366"/>
        <v>5440735.3704555919</v>
      </c>
      <c r="O3334" s="292">
        <f ca="1">(N3334-Assumptions!$C$22)/Assumptions!$C$25</f>
        <v>405.03555003399941</v>
      </c>
      <c r="P3334" s="11"/>
      <c r="Q3334" s="11"/>
      <c r="R3334" s="11"/>
      <c r="S3334" s="11"/>
      <c r="T3334" s="11"/>
    </row>
    <row r="3335" spans="1:20" ht="15.75" customHeight="1" x14ac:dyDescent="0.2">
      <c r="A3335" s="317"/>
      <c r="B3335" s="264"/>
      <c r="C3335" s="264"/>
      <c r="D3335" s="264"/>
      <c r="E3335" s="264"/>
      <c r="F3335" s="264"/>
      <c r="G3335" s="264"/>
      <c r="H3335" s="264"/>
      <c r="I3335" s="286">
        <f t="shared" ca="1" si="3363"/>
        <v>9.9516706968390004E-2</v>
      </c>
      <c r="J3335" s="286">
        <f t="shared" ca="1" si="3364"/>
        <v>3.7828098205435125E-2</v>
      </c>
      <c r="K3335" s="264">
        <f t="shared" ref="K3335:M3335" ca="1" si="3384">RAND()</f>
        <v>0.73320651127565228</v>
      </c>
      <c r="L3335" s="264">
        <f t="shared" ca="1" si="3384"/>
        <v>0.23927612255527431</v>
      </c>
      <c r="M3335" s="264">
        <f t="shared" ca="1" si="3384"/>
        <v>0.5504045121522505</v>
      </c>
      <c r="N3335" s="287">
        <f t="shared" ca="1" si="3366"/>
        <v>1444252.32738643</v>
      </c>
      <c r="O3335" s="288">
        <f ca="1">(N3335-Assumptions!$C$22)/Assumptions!$C$25</f>
        <v>106.79054681988283</v>
      </c>
      <c r="P3335" s="11"/>
      <c r="Q3335" s="11"/>
      <c r="R3335" s="11"/>
      <c r="S3335" s="11"/>
      <c r="T3335" s="11"/>
    </row>
    <row r="3336" spans="1:20" ht="15.75" customHeight="1" x14ac:dyDescent="0.2">
      <c r="A3336" s="289"/>
      <c r="B3336" s="270"/>
      <c r="C3336" s="270"/>
      <c r="D3336" s="270"/>
      <c r="E3336" s="270"/>
      <c r="F3336" s="270"/>
      <c r="G3336" s="270"/>
      <c r="H3336" s="270"/>
      <c r="I3336" s="290">
        <f t="shared" ca="1" si="3363"/>
        <v>9.5335795038027013E-2</v>
      </c>
      <c r="J3336" s="290">
        <f t="shared" ca="1" si="3364"/>
        <v>4.5217168179080724E-2</v>
      </c>
      <c r="K3336" s="270">
        <f t="shared" ref="K3336:M3336" ca="1" si="3385">RAND()</f>
        <v>6.4874413485028315E-2</v>
      </c>
      <c r="L3336" s="270">
        <f t="shared" ca="1" si="3385"/>
        <v>0.724694918677387</v>
      </c>
      <c r="M3336" s="270">
        <f t="shared" ca="1" si="3385"/>
        <v>0.33281202668302701</v>
      </c>
      <c r="N3336" s="291">
        <f t="shared" ca="1" si="3366"/>
        <v>775122.34767156199</v>
      </c>
      <c r="O3336" s="292">
        <f ca="1">(N3336-Assumptions!$C$22)/Assumptions!$C$25</f>
        <v>56.855473706832981</v>
      </c>
      <c r="P3336" s="11"/>
      <c r="Q3336" s="11"/>
      <c r="R3336" s="11"/>
      <c r="S3336" s="11"/>
      <c r="T3336" s="11"/>
    </row>
    <row r="3337" spans="1:20" ht="15.75" customHeight="1" x14ac:dyDescent="0.2">
      <c r="A3337" s="317"/>
      <c r="B3337" s="264"/>
      <c r="C3337" s="264"/>
      <c r="D3337" s="264"/>
      <c r="E3337" s="264"/>
      <c r="F3337" s="264"/>
      <c r="G3337" s="264"/>
      <c r="H3337" s="264"/>
      <c r="I3337" s="286">
        <f t="shared" ca="1" si="3363"/>
        <v>8.466565935387102E-2</v>
      </c>
      <c r="J3337" s="286">
        <f t="shared" ca="1" si="3364"/>
        <v>2.9696647708520943E-2</v>
      </c>
      <c r="K3337" s="264">
        <f t="shared" ref="K3337:M3337" ca="1" si="3386">RAND()</f>
        <v>0.18130086547406676</v>
      </c>
      <c r="L3337" s="264">
        <f t="shared" ca="1" si="3386"/>
        <v>0.65727696989702156</v>
      </c>
      <c r="M3337" s="264">
        <f t="shared" ca="1" si="3386"/>
        <v>0.13558705901975421</v>
      </c>
      <c r="N3337" s="287">
        <f t="shared" ca="1" si="3366"/>
        <v>706726.69109683135</v>
      </c>
      <c r="O3337" s="288">
        <f ca="1">(N3337-Assumptions!$C$22)/Assumptions!$C$25</f>
        <v>51.751320231106817</v>
      </c>
      <c r="P3337" s="11"/>
      <c r="Q3337" s="11"/>
      <c r="R3337" s="11"/>
      <c r="S3337" s="11"/>
      <c r="T3337" s="11"/>
    </row>
    <row r="3338" spans="1:20" ht="15.75" customHeight="1" x14ac:dyDescent="0.2">
      <c r="A3338" s="289"/>
      <c r="B3338" s="270"/>
      <c r="C3338" s="270"/>
      <c r="D3338" s="270"/>
      <c r="E3338" s="270"/>
      <c r="F3338" s="270"/>
      <c r="G3338" s="270"/>
      <c r="H3338" s="270"/>
      <c r="I3338" s="290">
        <f t="shared" ca="1" si="3363"/>
        <v>9.2633108845081497E-2</v>
      </c>
      <c r="J3338" s="290">
        <f t="shared" ca="1" si="3364"/>
        <v>5.1402343245437222E-2</v>
      </c>
      <c r="K3338" s="270">
        <f t="shared" ref="K3338:M3338" ca="1" si="3387">RAND()</f>
        <v>0.20186085826194611</v>
      </c>
      <c r="L3338" s="270">
        <f t="shared" ca="1" si="3387"/>
        <v>0.5146085350841163</v>
      </c>
      <c r="M3338" s="270">
        <f t="shared" ca="1" si="3387"/>
        <v>0.43880358795168728</v>
      </c>
      <c r="N3338" s="291">
        <f t="shared" ca="1" si="3366"/>
        <v>2707217.9682790516</v>
      </c>
      <c r="O3338" s="292">
        <f ca="1">(N3338-Assumptions!$C$22)/Assumptions!$C$25</f>
        <v>201.04171405067549</v>
      </c>
      <c r="P3338" s="11"/>
      <c r="Q3338" s="11"/>
      <c r="R3338" s="11"/>
      <c r="S3338" s="11"/>
      <c r="T3338" s="11"/>
    </row>
    <row r="3339" spans="1:20" ht="15.75" customHeight="1" x14ac:dyDescent="0.2">
      <c r="A3339" s="317"/>
      <c r="B3339" s="264"/>
      <c r="C3339" s="264"/>
      <c r="D3339" s="264"/>
      <c r="E3339" s="264"/>
      <c r="F3339" s="264"/>
      <c r="G3339" s="264"/>
      <c r="H3339" s="264"/>
      <c r="I3339" s="286">
        <f t="shared" ca="1" si="3363"/>
        <v>8.6707493381613654E-2</v>
      </c>
      <c r="J3339" s="286">
        <f t="shared" ca="1" si="3364"/>
        <v>4.0591114313577752E-2</v>
      </c>
      <c r="K3339" s="264">
        <f t="shared" ref="K3339:M3339" ca="1" si="3388">RAND()</f>
        <v>0.23307326705616216</v>
      </c>
      <c r="L3339" s="264">
        <f t="shared" ca="1" si="3388"/>
        <v>0.16769092173235212</v>
      </c>
      <c r="M3339" s="264">
        <f t="shared" ca="1" si="3388"/>
        <v>0.2494997437943498</v>
      </c>
      <c r="N3339" s="287">
        <f t="shared" ca="1" si="3366"/>
        <v>1931936.5175589235</v>
      </c>
      <c r="O3339" s="288">
        <f ca="1">(N3339-Assumptions!$C$22)/Assumptions!$C$25</f>
        <v>143.1848893700689</v>
      </c>
      <c r="P3339" s="11"/>
      <c r="Q3339" s="11"/>
      <c r="R3339" s="11"/>
      <c r="S3339" s="11"/>
      <c r="T3339" s="11"/>
    </row>
    <row r="3340" spans="1:20" ht="15.75" customHeight="1" x14ac:dyDescent="0.2">
      <c r="A3340" s="289"/>
      <c r="B3340" s="270"/>
      <c r="C3340" s="270"/>
      <c r="D3340" s="270"/>
      <c r="E3340" s="270"/>
      <c r="F3340" s="270"/>
      <c r="G3340" s="270"/>
      <c r="H3340" s="270"/>
      <c r="I3340" s="290">
        <f t="shared" ca="1" si="3363"/>
        <v>6.8638304016589408E-2</v>
      </c>
      <c r="J3340" s="290">
        <f t="shared" ca="1" si="3364"/>
        <v>4.2337434938453523E-2</v>
      </c>
      <c r="K3340" s="270">
        <f t="shared" ref="K3340:M3340" ca="1" si="3389">RAND()</f>
        <v>0.76802245442005423</v>
      </c>
      <c r="L3340" s="270">
        <f t="shared" ca="1" si="3389"/>
        <v>3.891653864504574E-2</v>
      </c>
      <c r="M3340" s="270">
        <f t="shared" ca="1" si="3389"/>
        <v>0.4733394782381074</v>
      </c>
      <c r="N3340" s="291">
        <f t="shared" ca="1" si="3366"/>
        <v>3387489.4595476687</v>
      </c>
      <c r="O3340" s="292">
        <f ca="1">(N3340-Assumptions!$C$22)/Assumptions!$C$25</f>
        <v>251.80824324982603</v>
      </c>
      <c r="P3340" s="11"/>
      <c r="Q3340" s="11"/>
      <c r="R3340" s="11"/>
      <c r="S3340" s="11"/>
      <c r="T3340" s="11"/>
    </row>
    <row r="3341" spans="1:20" ht="15.75" customHeight="1" x14ac:dyDescent="0.2">
      <c r="A3341" s="317"/>
      <c r="B3341" s="264"/>
      <c r="C3341" s="264"/>
      <c r="D3341" s="264"/>
      <c r="E3341" s="264"/>
      <c r="F3341" s="264"/>
      <c r="G3341" s="264"/>
      <c r="H3341" s="264"/>
      <c r="I3341" s="286">
        <f t="shared" ca="1" si="3363"/>
        <v>9.2695083012364302E-2</v>
      </c>
      <c r="J3341" s="286">
        <f t="shared" ca="1" si="3364"/>
        <v>3.8163276634494925E-2</v>
      </c>
      <c r="K3341" s="264">
        <f t="shared" ref="K3341:M3341" ca="1" si="3390">RAND()</f>
        <v>0.78735625503484941</v>
      </c>
      <c r="L3341" s="264">
        <f t="shared" ca="1" si="3390"/>
        <v>0.71208506170740959</v>
      </c>
      <c r="M3341" s="264">
        <f t="shared" ca="1" si="3390"/>
        <v>0.51805728261786255</v>
      </c>
      <c r="N3341" s="287">
        <f t="shared" ca="1" si="3366"/>
        <v>2046891.1061519096</v>
      </c>
      <c r="O3341" s="288">
        <f ca="1">(N3341-Assumptions!$C$22)/Assumptions!$C$25</f>
        <v>151.76359001133653</v>
      </c>
      <c r="P3341" s="11"/>
      <c r="Q3341" s="11"/>
      <c r="R3341" s="11"/>
      <c r="S3341" s="11"/>
      <c r="T3341" s="11"/>
    </row>
    <row r="3342" spans="1:20" ht="15.75" customHeight="1" x14ac:dyDescent="0.2">
      <c r="A3342" s="289"/>
      <c r="B3342" s="270"/>
      <c r="C3342" s="270"/>
      <c r="D3342" s="270"/>
      <c r="E3342" s="270"/>
      <c r="F3342" s="270"/>
      <c r="G3342" s="270"/>
      <c r="H3342" s="270"/>
      <c r="I3342" s="290">
        <f t="shared" ca="1" si="3363"/>
        <v>9.3938072564670211E-2</v>
      </c>
      <c r="J3342" s="290">
        <f t="shared" ca="1" si="3364"/>
        <v>3.5104177311063765E-2</v>
      </c>
      <c r="K3342" s="270">
        <f t="shared" ref="K3342:M3342" ca="1" si="3391">RAND()</f>
        <v>0.56176646392083851</v>
      </c>
      <c r="L3342" s="270">
        <f t="shared" ca="1" si="3391"/>
        <v>0.18872939905635755</v>
      </c>
      <c r="M3342" s="270">
        <f t="shared" ca="1" si="3391"/>
        <v>0.90434017586711535</v>
      </c>
      <c r="N3342" s="291">
        <f t="shared" ca="1" si="3366"/>
        <v>1577850.0789863057</v>
      </c>
      <c r="O3342" s="292">
        <f ca="1">(N3342-Assumptions!$C$22)/Assumptions!$C$25</f>
        <v>116.76052828256013</v>
      </c>
      <c r="P3342" s="11"/>
      <c r="Q3342" s="11"/>
      <c r="R3342" s="11"/>
      <c r="S3342" s="11"/>
      <c r="T3342" s="11"/>
    </row>
    <row r="3343" spans="1:20" ht="15.75" customHeight="1" x14ac:dyDescent="0.2">
      <c r="A3343" s="317"/>
      <c r="B3343" s="264"/>
      <c r="C3343" s="264"/>
      <c r="D3343" s="264"/>
      <c r="E3343" s="264"/>
      <c r="F3343" s="264"/>
      <c r="G3343" s="264"/>
      <c r="H3343" s="264"/>
      <c r="I3343" s="286">
        <f t="shared" ca="1" si="3363"/>
        <v>0.10486743727333524</v>
      </c>
      <c r="J3343" s="286">
        <f t="shared" ca="1" si="3364"/>
        <v>2.6462268094076147E-2</v>
      </c>
      <c r="K3343" s="264">
        <f t="shared" ref="K3343:M3343" ca="1" si="3392">RAND()</f>
        <v>3.0252940181227261E-2</v>
      </c>
      <c r="L3343" s="264">
        <f t="shared" ca="1" si="3392"/>
        <v>0.57992966186073835</v>
      </c>
      <c r="M3343" s="264">
        <f t="shared" ca="1" si="3392"/>
        <v>2.2559073215949854E-2</v>
      </c>
      <c r="N3343" s="287">
        <f t="shared" ca="1" si="3366"/>
        <v>495478.3991877173</v>
      </c>
      <c r="O3343" s="288">
        <f ca="1">(N3343-Assumptions!$C$22)/Assumptions!$C$25</f>
        <v>35.986522327441591</v>
      </c>
      <c r="P3343" s="11"/>
      <c r="Q3343" s="11"/>
      <c r="R3343" s="11"/>
      <c r="S3343" s="11"/>
      <c r="T3343" s="11"/>
    </row>
    <row r="3344" spans="1:20" ht="15.75" customHeight="1" x14ac:dyDescent="0.2">
      <c r="A3344" s="289"/>
      <c r="B3344" s="270"/>
      <c r="C3344" s="270"/>
      <c r="D3344" s="270"/>
      <c r="E3344" s="270"/>
      <c r="F3344" s="270"/>
      <c r="G3344" s="270"/>
      <c r="H3344" s="270"/>
      <c r="I3344" s="290">
        <f t="shared" ca="1" si="3363"/>
        <v>0.10690758906865529</v>
      </c>
      <c r="J3344" s="290">
        <f t="shared" ca="1" si="3364"/>
        <v>2.5348346733019299E-2</v>
      </c>
      <c r="K3344" s="270">
        <f t="shared" ref="K3344:M3344" ca="1" si="3393">RAND()</f>
        <v>0.28344610429534434</v>
      </c>
      <c r="L3344" s="270">
        <f t="shared" ca="1" si="3393"/>
        <v>0.43194901950930231</v>
      </c>
      <c r="M3344" s="270">
        <f t="shared" ca="1" si="3393"/>
        <v>0.24665422135832382</v>
      </c>
      <c r="N3344" s="291">
        <f t="shared" ca="1" si="3366"/>
        <v>1368583.9431650527</v>
      </c>
      <c r="O3344" s="292">
        <f ca="1">(N3344-Assumptions!$C$22)/Assumptions!$C$25</f>
        <v>101.14365247500393</v>
      </c>
      <c r="P3344" s="11"/>
      <c r="Q3344" s="11"/>
      <c r="R3344" s="11"/>
      <c r="S3344" s="11"/>
      <c r="T3344" s="11"/>
    </row>
    <row r="3345" spans="1:20" ht="15.75" customHeight="1" x14ac:dyDescent="0.2">
      <c r="A3345" s="317"/>
      <c r="B3345" s="264"/>
      <c r="C3345" s="264"/>
      <c r="D3345" s="264"/>
      <c r="E3345" s="264"/>
      <c r="F3345" s="264"/>
      <c r="G3345" s="264"/>
      <c r="H3345" s="264"/>
      <c r="I3345" s="286">
        <f t="shared" ca="1" si="3363"/>
        <v>7.9244832362601811E-2</v>
      </c>
      <c r="J3345" s="286">
        <f t="shared" ca="1" si="3364"/>
        <v>4.6052710143846626E-2</v>
      </c>
      <c r="K3345" s="264">
        <f t="shared" ref="K3345:M3345" ca="1" si="3394">RAND()</f>
        <v>0.50192034098742466</v>
      </c>
      <c r="L3345" s="264">
        <f t="shared" ca="1" si="3394"/>
        <v>0.62813871346849715</v>
      </c>
      <c r="M3345" s="264">
        <f t="shared" ca="1" si="3394"/>
        <v>0.97306601482985811</v>
      </c>
      <c r="N3345" s="287">
        <f t="shared" ca="1" si="3366"/>
        <v>3475457.7670819256</v>
      </c>
      <c r="O3345" s="288">
        <f ca="1">(N3345-Assumptions!$C$22)/Assumptions!$C$25</f>
        <v>258.3730423195467</v>
      </c>
      <c r="P3345" s="11"/>
      <c r="Q3345" s="11"/>
      <c r="R3345" s="11"/>
      <c r="S3345" s="11"/>
      <c r="T3345" s="11"/>
    </row>
    <row r="3346" spans="1:20" ht="15.75" customHeight="1" x14ac:dyDescent="0.2">
      <c r="A3346" s="289"/>
      <c r="B3346" s="270"/>
      <c r="C3346" s="270"/>
      <c r="D3346" s="270"/>
      <c r="E3346" s="270"/>
      <c r="F3346" s="270"/>
      <c r="G3346" s="270"/>
      <c r="H3346" s="270"/>
      <c r="I3346" s="290">
        <f t="shared" ca="1" si="3363"/>
        <v>7.6092469483484582E-2</v>
      </c>
      <c r="J3346" s="290">
        <f t="shared" ca="1" si="3364"/>
        <v>2.6823959097029226E-2</v>
      </c>
      <c r="K3346" s="270">
        <f t="shared" ref="K3346:M3346" ca="1" si="3395">RAND()</f>
        <v>0.50167477454735243</v>
      </c>
      <c r="L3346" s="270">
        <f t="shared" ca="1" si="3395"/>
        <v>0.53745853069381022</v>
      </c>
      <c r="M3346" s="270">
        <f t="shared" ca="1" si="3395"/>
        <v>0.24934387310122419</v>
      </c>
      <c r="N3346" s="291">
        <f t="shared" ca="1" si="3366"/>
        <v>2265558.0329448115</v>
      </c>
      <c r="O3346" s="292">
        <f ca="1">(N3346-Assumptions!$C$22)/Assumptions!$C$25</f>
        <v>168.08201738394115</v>
      </c>
      <c r="P3346" s="11"/>
      <c r="Q3346" s="11"/>
      <c r="R3346" s="11"/>
      <c r="S3346" s="11"/>
      <c r="T3346" s="11"/>
    </row>
    <row r="3347" spans="1:20" ht="15.75" customHeight="1" x14ac:dyDescent="0.2">
      <c r="A3347" s="317"/>
      <c r="B3347" s="264"/>
      <c r="C3347" s="264"/>
      <c r="D3347" s="264"/>
      <c r="E3347" s="264"/>
      <c r="F3347" s="264"/>
      <c r="G3347" s="264"/>
      <c r="H3347" s="264"/>
      <c r="I3347" s="286">
        <f t="shared" ca="1" si="3363"/>
        <v>7.9358277712938116E-2</v>
      </c>
      <c r="J3347" s="286">
        <f t="shared" ca="1" si="3364"/>
        <v>2.0691274108908527E-2</v>
      </c>
      <c r="K3347" s="264">
        <f t="shared" ref="K3347:M3347" ca="1" si="3396">RAND()</f>
        <v>0.68623169264420647</v>
      </c>
      <c r="L3347" s="264">
        <f t="shared" ca="1" si="3396"/>
        <v>9.9516352211570402E-2</v>
      </c>
      <c r="M3347" s="264">
        <f t="shared" ca="1" si="3396"/>
        <v>0.51551979913219936</v>
      </c>
      <c r="N3347" s="287">
        <f t="shared" ca="1" si="3366"/>
        <v>1518637.5868190587</v>
      </c>
      <c r="O3347" s="288">
        <f ca="1">(N3347-Assumptions!$C$22)/Assumptions!$C$25</f>
        <v>112.34168558351185</v>
      </c>
      <c r="P3347" s="11"/>
      <c r="Q3347" s="11"/>
      <c r="R3347" s="11"/>
      <c r="S3347" s="11"/>
      <c r="T3347" s="11"/>
    </row>
    <row r="3348" spans="1:20" ht="15.75" customHeight="1" x14ac:dyDescent="0.2">
      <c r="A3348" s="289"/>
      <c r="B3348" s="270"/>
      <c r="C3348" s="270"/>
      <c r="D3348" s="270"/>
      <c r="E3348" s="270"/>
      <c r="F3348" s="270"/>
      <c r="G3348" s="270"/>
      <c r="H3348" s="270"/>
      <c r="I3348" s="290">
        <f t="shared" ca="1" si="3363"/>
        <v>0.10157277202174059</v>
      </c>
      <c r="J3348" s="290">
        <f t="shared" ca="1" si="3364"/>
        <v>2.8463780455608656E-2</v>
      </c>
      <c r="K3348" s="270">
        <f t="shared" ref="K3348:M3348" ca="1" si="3397">RAND()</f>
        <v>0.26432953534571657</v>
      </c>
      <c r="L3348" s="270">
        <f t="shared" ca="1" si="3397"/>
        <v>0.65746391817448036</v>
      </c>
      <c r="M3348" s="270">
        <f t="shared" ca="1" si="3397"/>
        <v>0.54316403281516978</v>
      </c>
      <c r="N3348" s="291">
        <f t="shared" ca="1" si="3366"/>
        <v>1526770.7444205477</v>
      </c>
      <c r="O3348" s="292">
        <f ca="1">(N3348-Assumptions!$C$22)/Assumptions!$C$25</f>
        <v>112.94863764332446</v>
      </c>
      <c r="P3348" s="11"/>
      <c r="Q3348" s="11"/>
      <c r="R3348" s="11"/>
      <c r="S3348" s="11"/>
      <c r="T3348" s="11"/>
    </row>
    <row r="3349" spans="1:20" ht="15.75" customHeight="1" x14ac:dyDescent="0.2">
      <c r="A3349" s="317"/>
      <c r="B3349" s="264"/>
      <c r="C3349" s="264"/>
      <c r="D3349" s="264"/>
      <c r="E3349" s="264"/>
      <c r="F3349" s="264"/>
      <c r="G3349" s="264"/>
      <c r="H3349" s="264"/>
      <c r="I3349" s="286">
        <f t="shared" ca="1" si="3363"/>
        <v>0.13037192389457578</v>
      </c>
      <c r="J3349" s="286">
        <f t="shared" ca="1" si="3364"/>
        <v>0.02</v>
      </c>
      <c r="K3349" s="264">
        <f t="shared" ref="K3349:M3349" ca="1" si="3398">RAND()</f>
        <v>0.1608714576731296</v>
      </c>
      <c r="L3349" s="264">
        <f t="shared" ca="1" si="3398"/>
        <v>0.83237413003251637</v>
      </c>
      <c r="M3349" s="264">
        <f t="shared" ca="1" si="3398"/>
        <v>0.15292818026267596</v>
      </c>
      <c r="N3349" s="287">
        <f t="shared" ca="1" si="3366"/>
        <v>684521.43781620788</v>
      </c>
      <c r="O3349" s="288">
        <f ca="1">(N3349-Assumptions!$C$22)/Assumptions!$C$25</f>
        <v>50.094211777328944</v>
      </c>
      <c r="P3349" s="11"/>
      <c r="Q3349" s="11"/>
      <c r="R3349" s="11"/>
      <c r="S3349" s="11"/>
      <c r="T3349" s="11"/>
    </row>
    <row r="3350" spans="1:20" ht="15.75" customHeight="1" x14ac:dyDescent="0.2">
      <c r="A3350" s="289"/>
      <c r="B3350" s="270"/>
      <c r="C3350" s="270"/>
      <c r="D3350" s="270"/>
      <c r="E3350" s="270"/>
      <c r="F3350" s="270"/>
      <c r="G3350" s="270"/>
      <c r="H3350" s="270"/>
      <c r="I3350" s="290">
        <f t="shared" ca="1" si="3363"/>
        <v>9.8559472478610813E-2</v>
      </c>
      <c r="J3350" s="290">
        <f t="shared" ca="1" si="3364"/>
        <v>5.5E-2</v>
      </c>
      <c r="K3350" s="270">
        <f t="shared" ref="K3350:M3350" ca="1" si="3399">RAND()</f>
        <v>0.91639120622098624</v>
      </c>
      <c r="L3350" s="270">
        <f t="shared" ca="1" si="3399"/>
        <v>0.66404643339652969</v>
      </c>
      <c r="M3350" s="270">
        <f t="shared" ca="1" si="3399"/>
        <v>0.97492549147432817</v>
      </c>
      <c r="N3350" s="291">
        <f t="shared" ca="1" si="3366"/>
        <v>5040436.3565019928</v>
      </c>
      <c r="O3350" s="292">
        <f ca="1">(N3350-Assumptions!$C$22)/Assumptions!$C$25</f>
        <v>375.16248929119348</v>
      </c>
      <c r="P3350" s="11"/>
      <c r="Q3350" s="11"/>
      <c r="R3350" s="11"/>
      <c r="S3350" s="11"/>
      <c r="T3350" s="11"/>
    </row>
    <row r="3351" spans="1:20" ht="15.75" customHeight="1" x14ac:dyDescent="0.2">
      <c r="A3351" s="317"/>
      <c r="B3351" s="264"/>
      <c r="C3351" s="264"/>
      <c r="D3351" s="264"/>
      <c r="E3351" s="264"/>
      <c r="F3351" s="264"/>
      <c r="G3351" s="264"/>
      <c r="H3351" s="264"/>
      <c r="I3351" s="286">
        <f t="shared" ca="1" si="3363"/>
        <v>8.6892272800015963E-2</v>
      </c>
      <c r="J3351" s="286">
        <f t="shared" ca="1" si="3364"/>
        <v>3.2248243207004881E-2</v>
      </c>
      <c r="K3351" s="264">
        <f t="shared" ref="K3351:M3351" ca="1" si="3400">RAND()</f>
        <v>0.79956247400495573</v>
      </c>
      <c r="L3351" s="264">
        <f t="shared" ca="1" si="3400"/>
        <v>0.58887276228609764</v>
      </c>
      <c r="M3351" s="264">
        <f t="shared" ca="1" si="3400"/>
        <v>0.83143013806157151</v>
      </c>
      <c r="N3351" s="287">
        <f t="shared" ca="1" si="3366"/>
        <v>2065011.367066188</v>
      </c>
      <c r="O3351" s="288">
        <f ca="1">(N3351-Assumptions!$C$22)/Assumptions!$C$25</f>
        <v>153.11584828852151</v>
      </c>
      <c r="P3351" s="11"/>
      <c r="Q3351" s="11"/>
      <c r="R3351" s="11"/>
      <c r="S3351" s="11"/>
      <c r="T3351" s="11"/>
    </row>
    <row r="3352" spans="1:20" ht="15.75" customHeight="1" x14ac:dyDescent="0.2">
      <c r="A3352" s="289"/>
      <c r="B3352" s="270"/>
      <c r="C3352" s="270"/>
      <c r="D3352" s="270"/>
      <c r="E3352" s="270"/>
      <c r="F3352" s="270"/>
      <c r="G3352" s="270"/>
      <c r="H3352" s="270"/>
      <c r="I3352" s="290">
        <f t="shared" ca="1" si="3363"/>
        <v>7.9205578515630287E-2</v>
      </c>
      <c r="J3352" s="290">
        <f t="shared" ca="1" si="3364"/>
        <v>4.8640665689123778E-2</v>
      </c>
      <c r="K3352" s="270">
        <f t="shared" ref="K3352:M3352" ca="1" si="3401">RAND()</f>
        <v>0.66560942648497756</v>
      </c>
      <c r="L3352" s="270">
        <f t="shared" ca="1" si="3401"/>
        <v>0.49597135556877914</v>
      </c>
      <c r="M3352" s="270">
        <f t="shared" ca="1" si="3401"/>
        <v>0.34380862603850193</v>
      </c>
      <c r="N3352" s="291">
        <f t="shared" ca="1" si="3366"/>
        <v>3651921.7349266936</v>
      </c>
      <c r="O3352" s="292">
        <f ca="1">(N3352-Assumptions!$C$22)/Assumptions!$C$25</f>
        <v>271.54199514378308</v>
      </c>
      <c r="P3352" s="11"/>
      <c r="Q3352" s="11"/>
      <c r="R3352" s="11"/>
      <c r="S3352" s="11"/>
      <c r="T3352" s="11"/>
    </row>
    <row r="3353" spans="1:20" ht="15.75" customHeight="1" x14ac:dyDescent="0.2">
      <c r="A3353" s="317"/>
      <c r="B3353" s="264"/>
      <c r="C3353" s="264"/>
      <c r="D3353" s="264"/>
      <c r="E3353" s="264"/>
      <c r="F3353" s="264"/>
      <c r="G3353" s="264"/>
      <c r="H3353" s="264"/>
      <c r="I3353" s="286">
        <f t="shared" ca="1" si="3363"/>
        <v>9.2022396044038057E-2</v>
      </c>
      <c r="J3353" s="286">
        <f t="shared" ca="1" si="3364"/>
        <v>4.1100543197414151E-2</v>
      </c>
      <c r="K3353" s="264">
        <f t="shared" ref="K3353:M3353" ca="1" si="3402">RAND()</f>
        <v>0.99283339572674756</v>
      </c>
      <c r="L3353" s="264">
        <f t="shared" ca="1" si="3402"/>
        <v>0.88282778049267119</v>
      </c>
      <c r="M3353" s="264">
        <f t="shared" ca="1" si="3402"/>
        <v>0.75532506592125859</v>
      </c>
      <c r="N3353" s="287">
        <f t="shared" ca="1" si="3366"/>
        <v>4843609.0659060432</v>
      </c>
      <c r="O3353" s="288">
        <f ca="1">(N3353-Assumptions!$C$22)/Assumptions!$C$25</f>
        <v>360.47388551537637</v>
      </c>
      <c r="P3353" s="11"/>
      <c r="Q3353" s="11"/>
      <c r="R3353" s="11"/>
      <c r="S3353" s="11"/>
      <c r="T3353" s="11"/>
    </row>
    <row r="3354" spans="1:20" ht="15.75" customHeight="1" x14ac:dyDescent="0.2">
      <c r="A3354" s="289"/>
      <c r="B3354" s="270"/>
      <c r="C3354" s="270"/>
      <c r="D3354" s="270"/>
      <c r="E3354" s="270"/>
      <c r="F3354" s="270"/>
      <c r="G3354" s="270"/>
      <c r="H3354" s="270"/>
      <c r="I3354" s="290">
        <f t="shared" ca="1" si="3363"/>
        <v>9.9407264653729288E-2</v>
      </c>
      <c r="J3354" s="290">
        <f t="shared" ca="1" si="3364"/>
        <v>5.5E-2</v>
      </c>
      <c r="K3354" s="270">
        <f t="shared" ref="K3354:M3354" ca="1" si="3403">RAND()</f>
        <v>0.44519228397310606</v>
      </c>
      <c r="L3354" s="270">
        <f t="shared" ca="1" si="3403"/>
        <v>8.6024577092928101E-2</v>
      </c>
      <c r="M3354" s="270">
        <f t="shared" ca="1" si="3403"/>
        <v>0.48588693158633656</v>
      </c>
      <c r="N3354" s="291">
        <f t="shared" ca="1" si="3366"/>
        <v>2006291.4812215634</v>
      </c>
      <c r="O3354" s="292">
        <f ca="1">(N3354-Assumptions!$C$22)/Assumptions!$C$25</f>
        <v>148.73376725534055</v>
      </c>
      <c r="P3354" s="11"/>
      <c r="Q3354" s="11"/>
      <c r="R3354" s="11"/>
      <c r="S3354" s="11"/>
      <c r="T3354" s="11"/>
    </row>
    <row r="3355" spans="1:20" ht="15.75" customHeight="1" x14ac:dyDescent="0.2">
      <c r="A3355" s="317"/>
      <c r="B3355" s="264"/>
      <c r="C3355" s="264"/>
      <c r="D3355" s="264"/>
      <c r="E3355" s="264"/>
      <c r="F3355" s="264"/>
      <c r="G3355" s="264"/>
      <c r="H3355" s="264"/>
      <c r="I3355" s="286">
        <f t="shared" ca="1" si="3363"/>
        <v>6.5434302972283281E-2</v>
      </c>
      <c r="J3355" s="286">
        <f t="shared" ca="1" si="3364"/>
        <v>5.5E-2</v>
      </c>
      <c r="K3355" s="264">
        <f t="shared" ref="K3355:M3355" ca="1" si="3404">RAND()</f>
        <v>0.13100014901965951</v>
      </c>
      <c r="L3355" s="264">
        <f t="shared" ca="1" si="3404"/>
        <v>0.6414311742261064</v>
      </c>
      <c r="M3355" s="264">
        <f t="shared" ca="1" si="3404"/>
        <v>0.5196169507590086</v>
      </c>
      <c r="N3355" s="287">
        <f t="shared" ca="1" si="3366"/>
        <v>1553922.7085192578</v>
      </c>
      <c r="O3355" s="288">
        <f ca="1">(N3355-Assumptions!$C$22)/Assumptions!$C$25</f>
        <v>114.97490362084014</v>
      </c>
      <c r="P3355" s="11"/>
      <c r="Q3355" s="11"/>
      <c r="R3355" s="11"/>
      <c r="S3355" s="11"/>
      <c r="T3355" s="11"/>
    </row>
    <row r="3356" spans="1:20" ht="15.75" customHeight="1" x14ac:dyDescent="0.2">
      <c r="A3356" s="289"/>
      <c r="B3356" s="270"/>
      <c r="C3356" s="270"/>
      <c r="D3356" s="270"/>
      <c r="E3356" s="270"/>
      <c r="F3356" s="270"/>
      <c r="G3356" s="270"/>
      <c r="H3356" s="270"/>
      <c r="I3356" s="290">
        <f t="shared" ca="1" si="3363"/>
        <v>7.6310035867535542E-2</v>
      </c>
      <c r="J3356" s="290">
        <f t="shared" ca="1" si="3364"/>
        <v>3.2086722831116007E-2</v>
      </c>
      <c r="K3356" s="270">
        <f t="shared" ref="K3356:M3356" ca="1" si="3405">RAND()</f>
        <v>0.42462284860679966</v>
      </c>
      <c r="L3356" s="270">
        <f t="shared" ca="1" si="3405"/>
        <v>0.62665738858052089</v>
      </c>
      <c r="M3356" s="270">
        <f t="shared" ca="1" si="3405"/>
        <v>0.56056234610517441</v>
      </c>
      <c r="N3356" s="291">
        <f t="shared" ca="1" si="3366"/>
        <v>2524023.2314873165</v>
      </c>
      <c r="O3356" s="292">
        <f ca="1">(N3356-Assumptions!$C$22)/Assumptions!$C$25</f>
        <v>187.37046503636691</v>
      </c>
      <c r="P3356" s="11"/>
      <c r="Q3356" s="11"/>
      <c r="R3356" s="11"/>
      <c r="S3356" s="11"/>
      <c r="T3356" s="11"/>
    </row>
    <row r="3357" spans="1:20" ht="15.75" customHeight="1" x14ac:dyDescent="0.2">
      <c r="A3357" s="317"/>
      <c r="B3357" s="264"/>
      <c r="C3357" s="264"/>
      <c r="D3357" s="264"/>
      <c r="E3357" s="264"/>
      <c r="F3357" s="264"/>
      <c r="G3357" s="264"/>
      <c r="H3357" s="264"/>
      <c r="I3357" s="286">
        <f t="shared" ca="1" si="3363"/>
        <v>7.9142584835325464E-2</v>
      </c>
      <c r="J3357" s="286">
        <f t="shared" ca="1" si="3364"/>
        <v>4.8140391527414769E-2</v>
      </c>
      <c r="K3357" s="264">
        <f t="shared" ref="K3357:M3357" ca="1" si="3406">RAND()</f>
        <v>0.91050793615163461</v>
      </c>
      <c r="L3357" s="264">
        <f t="shared" ca="1" si="3406"/>
        <v>0.30298747872324283</v>
      </c>
      <c r="M3357" s="264">
        <f t="shared" ca="1" si="3406"/>
        <v>0.23987354519882154</v>
      </c>
      <c r="N3357" s="287">
        <f t="shared" ca="1" si="3366"/>
        <v>6961494.5340761179</v>
      </c>
      <c r="O3357" s="288">
        <f ca="1">(N3357-Assumptions!$C$22)/Assumptions!$C$25</f>
        <v>518.5250398564267</v>
      </c>
      <c r="P3357" s="11"/>
      <c r="Q3357" s="11"/>
      <c r="R3357" s="11"/>
      <c r="S3357" s="11"/>
      <c r="T3357" s="11"/>
    </row>
    <row r="3358" spans="1:20" ht="15.75" customHeight="1" x14ac:dyDescent="0.2">
      <c r="A3358" s="289"/>
      <c r="B3358" s="270"/>
      <c r="C3358" s="270"/>
      <c r="D3358" s="270"/>
      <c r="E3358" s="270"/>
      <c r="F3358" s="270"/>
      <c r="G3358" s="270"/>
      <c r="H3358" s="270"/>
      <c r="I3358" s="290">
        <f t="shared" ca="1" si="3363"/>
        <v>8.9020078276513523E-2</v>
      </c>
      <c r="J3358" s="290">
        <f t="shared" ca="1" si="3364"/>
        <v>4.3073260107649301E-2</v>
      </c>
      <c r="K3358" s="270">
        <f t="shared" ref="K3358:M3358" ca="1" si="3407">RAND()</f>
        <v>0.53278554179679694</v>
      </c>
      <c r="L3358" s="270">
        <f t="shared" ca="1" si="3407"/>
        <v>0.28463166885505931</v>
      </c>
      <c r="M3358" s="270">
        <f t="shared" ca="1" si="3407"/>
        <v>0.63243088094301847</v>
      </c>
      <c r="N3358" s="291">
        <f t="shared" ca="1" si="3366"/>
        <v>1965615.7521466792</v>
      </c>
      <c r="O3358" s="292">
        <f ca="1">(N3358-Assumptions!$C$22)/Assumptions!$C$25</f>
        <v>145.69826508557307</v>
      </c>
      <c r="P3358" s="11"/>
      <c r="Q3358" s="11"/>
      <c r="R3358" s="11"/>
      <c r="S3358" s="11"/>
      <c r="T3358" s="11"/>
    </row>
    <row r="3359" spans="1:20" ht="15.75" customHeight="1" x14ac:dyDescent="0.2">
      <c r="A3359" s="317"/>
      <c r="B3359" s="264"/>
      <c r="C3359" s="264"/>
      <c r="D3359" s="264"/>
      <c r="E3359" s="264"/>
      <c r="F3359" s="264"/>
      <c r="G3359" s="264"/>
      <c r="H3359" s="264"/>
      <c r="I3359" s="286">
        <f t="shared" ca="1" si="3363"/>
        <v>8.369883839743246E-2</v>
      </c>
      <c r="J3359" s="286">
        <f t="shared" ca="1" si="3364"/>
        <v>3.3115802761258528E-2</v>
      </c>
      <c r="K3359" s="264">
        <f t="shared" ref="K3359:M3359" ca="1" si="3408">RAND()</f>
        <v>0.19623570410770563</v>
      </c>
      <c r="L3359" s="264">
        <f t="shared" ca="1" si="3408"/>
        <v>0.48732095020793997</v>
      </c>
      <c r="M3359" s="264">
        <f t="shared" ca="1" si="3408"/>
        <v>0.29411225647708372</v>
      </c>
      <c r="N3359" s="287">
        <f t="shared" ca="1" si="3366"/>
        <v>768005.85857286223</v>
      </c>
      <c r="O3359" s="288">
        <f ca="1">(N3359-Assumptions!$C$22)/Assumptions!$C$25</f>
        <v>56.324392430810612</v>
      </c>
      <c r="P3359" s="11"/>
      <c r="Q3359" s="11"/>
      <c r="R3359" s="11"/>
      <c r="S3359" s="11"/>
      <c r="T3359" s="11"/>
    </row>
    <row r="3360" spans="1:20" ht="15.75" customHeight="1" x14ac:dyDescent="0.2">
      <c r="A3360" s="289"/>
      <c r="B3360" s="270"/>
      <c r="C3360" s="270"/>
      <c r="D3360" s="270"/>
      <c r="E3360" s="270"/>
      <c r="F3360" s="270"/>
      <c r="G3360" s="270"/>
      <c r="H3360" s="270"/>
      <c r="I3360" s="290">
        <f t="shared" ca="1" si="3363"/>
        <v>9.0598150633468807E-2</v>
      </c>
      <c r="J3360" s="290">
        <f t="shared" ca="1" si="3364"/>
        <v>3.1992911496981302E-2</v>
      </c>
      <c r="K3360" s="270">
        <f t="shared" ref="K3360:M3360" ca="1" si="3409">RAND()</f>
        <v>0.66517297286836297</v>
      </c>
      <c r="L3360" s="270">
        <f t="shared" ca="1" si="3409"/>
        <v>0.29637543952954559</v>
      </c>
      <c r="M3360" s="270">
        <f t="shared" ca="1" si="3409"/>
        <v>0.44704793586799263</v>
      </c>
      <c r="N3360" s="291">
        <f t="shared" ca="1" si="3366"/>
        <v>1520238.0894929038</v>
      </c>
      <c r="O3360" s="292">
        <f ca="1">(N3360-Assumptions!$C$22)/Assumptions!$C$25</f>
        <v>112.46112608155998</v>
      </c>
      <c r="P3360" s="11"/>
      <c r="Q3360" s="11"/>
      <c r="R3360" s="11"/>
      <c r="S3360" s="11"/>
      <c r="T3360" s="11"/>
    </row>
    <row r="3361" spans="1:20" ht="15.75" customHeight="1" x14ac:dyDescent="0.2">
      <c r="A3361" s="317"/>
      <c r="B3361" s="264"/>
      <c r="C3361" s="264"/>
      <c r="D3361" s="264"/>
      <c r="E3361" s="264"/>
      <c r="F3361" s="264"/>
      <c r="G3361" s="264"/>
      <c r="H3361" s="264"/>
      <c r="I3361" s="286">
        <f t="shared" ca="1" si="3363"/>
        <v>9.9963430175619719E-2</v>
      </c>
      <c r="J3361" s="286">
        <f t="shared" ca="1" si="3364"/>
        <v>4.8153916226956632E-2</v>
      </c>
      <c r="K3361" s="264">
        <f t="shared" ref="K3361:M3361" ca="1" si="3410">RAND()</f>
        <v>0.62037363832497439</v>
      </c>
      <c r="L3361" s="264">
        <f t="shared" ca="1" si="3410"/>
        <v>0.62779814848216042</v>
      </c>
      <c r="M3361" s="264">
        <f t="shared" ca="1" si="3410"/>
        <v>0.54639677707629586</v>
      </c>
      <c r="N3361" s="287">
        <f t="shared" ca="1" si="3366"/>
        <v>2154443.4790077605</v>
      </c>
      <c r="O3361" s="288">
        <f ca="1">(N3361-Assumptions!$C$22)/Assumptions!$C$25</f>
        <v>159.78988649311646</v>
      </c>
      <c r="P3361" s="11"/>
      <c r="Q3361" s="11"/>
      <c r="R3361" s="11"/>
      <c r="S3361" s="11"/>
      <c r="T3361" s="11"/>
    </row>
    <row r="3362" spans="1:20" ht="15.75" customHeight="1" x14ac:dyDescent="0.2">
      <c r="A3362" s="289"/>
      <c r="B3362" s="270"/>
      <c r="C3362" s="270"/>
      <c r="D3362" s="270"/>
      <c r="E3362" s="270"/>
      <c r="F3362" s="270"/>
      <c r="G3362" s="270"/>
      <c r="H3362" s="270"/>
      <c r="I3362" s="290">
        <f t="shared" ca="1" si="3363"/>
        <v>0.11457565835032188</v>
      </c>
      <c r="J3362" s="290">
        <f t="shared" ca="1" si="3364"/>
        <v>5.0901120025715306E-2</v>
      </c>
      <c r="K3362" s="270">
        <f t="shared" ref="K3362:M3362" ca="1" si="3411">RAND()</f>
        <v>0.74610019746427247</v>
      </c>
      <c r="L3362" s="270">
        <f t="shared" ca="1" si="3411"/>
        <v>0.13225993762432842</v>
      </c>
      <c r="M3362" s="270">
        <f t="shared" ca="1" si="3411"/>
        <v>0.5327694354018423</v>
      </c>
      <c r="N3362" s="291">
        <f t="shared" ca="1" si="3366"/>
        <v>1399207.8957045034</v>
      </c>
      <c r="O3362" s="292">
        <f ca="1">(N3362-Assumptions!$C$22)/Assumptions!$C$25</f>
        <v>103.42902206750026</v>
      </c>
      <c r="P3362" s="11"/>
      <c r="Q3362" s="11"/>
      <c r="R3362" s="11"/>
      <c r="S3362" s="11"/>
      <c r="T3362" s="11"/>
    </row>
    <row r="3363" spans="1:20" ht="15.75" customHeight="1" x14ac:dyDescent="0.2">
      <c r="A3363" s="317"/>
      <c r="B3363" s="264"/>
      <c r="C3363" s="264"/>
      <c r="D3363" s="264"/>
      <c r="E3363" s="264"/>
      <c r="F3363" s="264"/>
      <c r="G3363" s="264"/>
      <c r="H3363" s="264"/>
      <c r="I3363" s="286">
        <f t="shared" ca="1" si="3363"/>
        <v>0.10006652660009671</v>
      </c>
      <c r="J3363" s="286">
        <f t="shared" ca="1" si="3364"/>
        <v>4.4464201326074045E-2</v>
      </c>
      <c r="K3363" s="264">
        <f t="shared" ref="K3363:M3363" ca="1" si="3412">RAND()</f>
        <v>0.75407321639930858</v>
      </c>
      <c r="L3363" s="264">
        <f t="shared" ca="1" si="3412"/>
        <v>0.33541509413521298</v>
      </c>
      <c r="M3363" s="264">
        <f t="shared" ca="1" si="3412"/>
        <v>0.95795621471957171</v>
      </c>
      <c r="N3363" s="287">
        <f t="shared" ca="1" si="3366"/>
        <v>2074694.1499764989</v>
      </c>
      <c r="O3363" s="288">
        <f ca="1">(N3363-Assumptions!$C$22)/Assumptions!$C$25</f>
        <v>153.83844402809694</v>
      </c>
      <c r="P3363" s="11"/>
      <c r="Q3363" s="11"/>
      <c r="R3363" s="11"/>
      <c r="S3363" s="11"/>
      <c r="T3363" s="11"/>
    </row>
    <row r="3364" spans="1:20" ht="15.75" customHeight="1" x14ac:dyDescent="0.2">
      <c r="A3364" s="289"/>
      <c r="B3364" s="270"/>
      <c r="C3364" s="270"/>
      <c r="D3364" s="270"/>
      <c r="E3364" s="270"/>
      <c r="F3364" s="270"/>
      <c r="G3364" s="270"/>
      <c r="H3364" s="270"/>
      <c r="I3364" s="290">
        <f t="shared" ca="1" si="3363"/>
        <v>8.4795460004766787E-2</v>
      </c>
      <c r="J3364" s="290">
        <f t="shared" ca="1" si="3364"/>
        <v>3.8997149229515457E-2</v>
      </c>
      <c r="K3364" s="270">
        <f t="shared" ref="K3364:M3364" ca="1" si="3413">RAND()</f>
        <v>0.73700634444373159</v>
      </c>
      <c r="L3364" s="270">
        <f t="shared" ca="1" si="3413"/>
        <v>0.98444523109932425</v>
      </c>
      <c r="M3364" s="270">
        <f t="shared" ca="1" si="3413"/>
        <v>7.0940653364589767E-2</v>
      </c>
      <c r="N3364" s="291">
        <f t="shared" ca="1" si="3366"/>
        <v>3083623.460239361</v>
      </c>
      <c r="O3364" s="292">
        <f ca="1">(N3364-Assumptions!$C$22)/Assumptions!$C$25</f>
        <v>229.13167613726574</v>
      </c>
      <c r="P3364" s="11"/>
      <c r="Q3364" s="11"/>
      <c r="R3364" s="11"/>
      <c r="S3364" s="11"/>
      <c r="T3364" s="11"/>
    </row>
    <row r="3365" spans="1:20" ht="15.75" customHeight="1" x14ac:dyDescent="0.2">
      <c r="A3365" s="317"/>
      <c r="B3365" s="264"/>
      <c r="C3365" s="264"/>
      <c r="D3365" s="264"/>
      <c r="E3365" s="264"/>
      <c r="F3365" s="264"/>
      <c r="G3365" s="264"/>
      <c r="H3365" s="264"/>
      <c r="I3365" s="286">
        <f t="shared" ca="1" si="3363"/>
        <v>9.3043875667214518E-2</v>
      </c>
      <c r="J3365" s="286">
        <f t="shared" ca="1" si="3364"/>
        <v>5.1420691188190107E-2</v>
      </c>
      <c r="K3365" s="264">
        <f t="shared" ref="K3365:M3365" ca="1" si="3414">RAND()</f>
        <v>0.2941706657504497</v>
      </c>
      <c r="L3365" s="264">
        <f t="shared" ca="1" si="3414"/>
        <v>0.20521972472314509</v>
      </c>
      <c r="M3365" s="264">
        <f t="shared" ca="1" si="3414"/>
        <v>0.75745185184767483</v>
      </c>
      <c r="N3365" s="287">
        <f t="shared" ca="1" si="3366"/>
        <v>2169795.2879903144</v>
      </c>
      <c r="O3365" s="288">
        <f ca="1">(N3365-Assumptions!$C$22)/Assumptions!$C$25</f>
        <v>160.93554387987422</v>
      </c>
      <c r="P3365" s="11"/>
      <c r="Q3365" s="11"/>
      <c r="R3365" s="11"/>
      <c r="S3365" s="11"/>
      <c r="T3365" s="11"/>
    </row>
    <row r="3366" spans="1:20" ht="15.75" customHeight="1" x14ac:dyDescent="0.2">
      <c r="A3366" s="289"/>
      <c r="B3366" s="270"/>
      <c r="C3366" s="270"/>
      <c r="D3366" s="270"/>
      <c r="E3366" s="270"/>
      <c r="F3366" s="270"/>
      <c r="G3366" s="270"/>
      <c r="H3366" s="270"/>
      <c r="I3366" s="290">
        <f t="shared" ca="1" si="3363"/>
        <v>8.2988576370852982E-2</v>
      </c>
      <c r="J3366" s="290">
        <f t="shared" ca="1" si="3364"/>
        <v>3.0336895877180685E-2</v>
      </c>
      <c r="K3366" s="270">
        <f t="shared" ref="K3366:M3366" ca="1" si="3415">RAND()</f>
        <v>0.30573477786359315</v>
      </c>
      <c r="L3366" s="270">
        <f t="shared" ca="1" si="3415"/>
        <v>3.1788115607753742E-3</v>
      </c>
      <c r="M3366" s="270">
        <f t="shared" ca="1" si="3415"/>
        <v>0.59697007347541264</v>
      </c>
      <c r="N3366" s="291">
        <f t="shared" ca="1" si="3366"/>
        <v>1692138.141532555</v>
      </c>
      <c r="O3366" s="292">
        <f ca="1">(N3366-Assumptions!$C$22)/Assumptions!$C$25</f>
        <v>125.28948817407127</v>
      </c>
      <c r="P3366" s="11"/>
      <c r="Q3366" s="11"/>
      <c r="R3366" s="11"/>
      <c r="S3366" s="11"/>
      <c r="T3366" s="11"/>
    </row>
    <row r="3367" spans="1:20" ht="15.75" customHeight="1" x14ac:dyDescent="0.2">
      <c r="A3367" s="317"/>
      <c r="B3367" s="264"/>
      <c r="C3367" s="264"/>
      <c r="D3367" s="264"/>
      <c r="E3367" s="264"/>
      <c r="F3367" s="264"/>
      <c r="G3367" s="264"/>
      <c r="H3367" s="264"/>
      <c r="I3367" s="286">
        <f t="shared" ca="1" si="3363"/>
        <v>9.2240043699434435E-2</v>
      </c>
      <c r="J3367" s="286">
        <f t="shared" ca="1" si="3364"/>
        <v>2.6509692602868444E-2</v>
      </c>
      <c r="K3367" s="264">
        <f t="shared" ref="K3367:M3367" ca="1" si="3416">RAND()</f>
        <v>0.78351433808933668</v>
      </c>
      <c r="L3367" s="264">
        <f t="shared" ca="1" si="3416"/>
        <v>0.13661961746263329</v>
      </c>
      <c r="M3367" s="264">
        <f t="shared" ca="1" si="3416"/>
        <v>0.97676329049355592</v>
      </c>
      <c r="N3367" s="287">
        <f t="shared" ca="1" si="3366"/>
        <v>1412301.3908231631</v>
      </c>
      <c r="O3367" s="288">
        <f ca="1">(N3367-Assumptions!$C$22)/Assumptions!$C$25</f>
        <v>104.40614856889277</v>
      </c>
      <c r="P3367" s="11"/>
      <c r="Q3367" s="11"/>
      <c r="R3367" s="11"/>
      <c r="S3367" s="11"/>
      <c r="T3367" s="11"/>
    </row>
    <row r="3368" spans="1:20" ht="15.75" customHeight="1" x14ac:dyDescent="0.2">
      <c r="A3368" s="289"/>
      <c r="B3368" s="270"/>
      <c r="C3368" s="270"/>
      <c r="D3368" s="270"/>
      <c r="E3368" s="270"/>
      <c r="F3368" s="270"/>
      <c r="G3368" s="270"/>
      <c r="H3368" s="270"/>
      <c r="I3368" s="290">
        <f t="shared" ca="1" si="3363"/>
        <v>0.10811058142335597</v>
      </c>
      <c r="J3368" s="290">
        <f t="shared" ca="1" si="3364"/>
        <v>5.1514538786958275E-2</v>
      </c>
      <c r="K3368" s="270">
        <f t="shared" ref="K3368:M3368" ca="1" si="3417">RAND()</f>
        <v>0.41863746471574725</v>
      </c>
      <c r="L3368" s="270">
        <f t="shared" ca="1" si="3417"/>
        <v>0.69026314071765249</v>
      </c>
      <c r="M3368" s="270">
        <f t="shared" ca="1" si="3417"/>
        <v>0.83749654528925188</v>
      </c>
      <c r="N3368" s="291">
        <f t="shared" ca="1" si="3366"/>
        <v>1993788.5582710288</v>
      </c>
      <c r="O3368" s="292">
        <f ca="1">(N3368-Assumptions!$C$22)/Assumptions!$C$25</f>
        <v>147.80071330380812</v>
      </c>
      <c r="P3368" s="11"/>
      <c r="Q3368" s="11"/>
      <c r="R3368" s="11"/>
      <c r="S3368" s="11"/>
      <c r="T3368" s="11"/>
    </row>
    <row r="3369" spans="1:20" ht="15.75" customHeight="1" x14ac:dyDescent="0.2">
      <c r="A3369" s="317"/>
      <c r="B3369" s="264"/>
      <c r="C3369" s="264"/>
      <c r="D3369" s="264"/>
      <c r="E3369" s="264"/>
      <c r="F3369" s="264"/>
      <c r="G3369" s="264"/>
      <c r="H3369" s="264"/>
      <c r="I3369" s="286">
        <f t="shared" ca="1" si="3363"/>
        <v>8.2801154137409114E-2</v>
      </c>
      <c r="J3369" s="286">
        <f t="shared" ca="1" si="3364"/>
        <v>5.5E-2</v>
      </c>
      <c r="K3369" s="264">
        <f t="shared" ref="K3369:M3369" ca="1" si="3418">RAND()</f>
        <v>6.1386401873426255E-2</v>
      </c>
      <c r="L3369" s="264">
        <f t="shared" ca="1" si="3418"/>
        <v>0.72112903389375038</v>
      </c>
      <c r="M3369" s="264">
        <f t="shared" ca="1" si="3418"/>
        <v>0.41383156284731981</v>
      </c>
      <c r="N3369" s="287">
        <f t="shared" ca="1" si="3366"/>
        <v>1397354.4954634693</v>
      </c>
      <c r="O3369" s="288">
        <f ca="1">(N3369-Assumptions!$C$22)/Assumptions!$C$25</f>
        <v>103.29070861667681</v>
      </c>
      <c r="P3369" s="11"/>
      <c r="Q3369" s="11"/>
      <c r="R3369" s="11"/>
      <c r="S3369" s="11"/>
      <c r="T3369" s="11"/>
    </row>
    <row r="3370" spans="1:20" ht="15.75" customHeight="1" x14ac:dyDescent="0.2">
      <c r="A3370" s="289"/>
      <c r="B3370" s="270"/>
      <c r="C3370" s="270"/>
      <c r="D3370" s="270"/>
      <c r="E3370" s="270"/>
      <c r="F3370" s="270"/>
      <c r="G3370" s="270"/>
      <c r="H3370" s="270"/>
      <c r="I3370" s="290">
        <f t="shared" ca="1" si="3363"/>
        <v>8.763712291085124E-2</v>
      </c>
      <c r="J3370" s="290">
        <f t="shared" ca="1" si="3364"/>
        <v>3.4719123046849314E-2</v>
      </c>
      <c r="K3370" s="270">
        <f t="shared" ref="K3370:M3370" ca="1" si="3419">RAND()</f>
        <v>0.46741320447923995</v>
      </c>
      <c r="L3370" s="270">
        <f t="shared" ca="1" si="3419"/>
        <v>0.19172219372392196</v>
      </c>
      <c r="M3370" s="270">
        <f t="shared" ca="1" si="3419"/>
        <v>0.58360112465409497</v>
      </c>
      <c r="N3370" s="291">
        <f t="shared" ca="1" si="3366"/>
        <v>1683622.1514059086</v>
      </c>
      <c r="O3370" s="292">
        <f ca="1">(N3370-Assumptions!$C$22)/Assumptions!$C$25</f>
        <v>124.65396652282901</v>
      </c>
      <c r="P3370" s="11"/>
      <c r="Q3370" s="11"/>
      <c r="R3370" s="11"/>
      <c r="S3370" s="11"/>
      <c r="T3370" s="11"/>
    </row>
    <row r="3371" spans="1:20" ht="15.75" customHeight="1" x14ac:dyDescent="0.2">
      <c r="A3371" s="317"/>
      <c r="B3371" s="264"/>
      <c r="C3371" s="264"/>
      <c r="D3371" s="264"/>
      <c r="E3371" s="264"/>
      <c r="F3371" s="264"/>
      <c r="G3371" s="264"/>
      <c r="H3371" s="264"/>
      <c r="I3371" s="286">
        <f t="shared" ca="1" si="3363"/>
        <v>0.10214451566804222</v>
      </c>
      <c r="J3371" s="286">
        <f t="shared" ca="1" si="3364"/>
        <v>4.201640868353114E-2</v>
      </c>
      <c r="K3371" s="264">
        <f t="shared" ref="K3371:M3371" ca="1" si="3420">RAND()</f>
        <v>0.1909211725820108</v>
      </c>
      <c r="L3371" s="264">
        <f t="shared" ca="1" si="3420"/>
        <v>0.38060906685019624</v>
      </c>
      <c r="M3371" s="264">
        <f t="shared" ca="1" si="3420"/>
        <v>0.93646090702739748</v>
      </c>
      <c r="N3371" s="287">
        <f t="shared" ca="1" si="3366"/>
        <v>708241.4421893874</v>
      </c>
      <c r="O3371" s="288">
        <f ca="1">(N3371-Assumptions!$C$22)/Assumptions!$C$25</f>
        <v>51.864361357416968</v>
      </c>
      <c r="P3371" s="11"/>
      <c r="Q3371" s="11"/>
      <c r="R3371" s="11"/>
      <c r="S3371" s="11"/>
      <c r="T3371" s="11"/>
    </row>
    <row r="3372" spans="1:20" ht="15.75" customHeight="1" x14ac:dyDescent="0.2">
      <c r="A3372" s="289"/>
      <c r="B3372" s="270"/>
      <c r="C3372" s="270"/>
      <c r="D3372" s="270"/>
      <c r="E3372" s="270"/>
      <c r="F3372" s="270"/>
      <c r="G3372" s="270"/>
      <c r="H3372" s="270"/>
      <c r="I3372" s="290">
        <f t="shared" ca="1" si="3363"/>
        <v>0.1090754766310244</v>
      </c>
      <c r="J3372" s="290">
        <f t="shared" ca="1" si="3364"/>
        <v>4.6697874655051042E-2</v>
      </c>
      <c r="K3372" s="270">
        <f t="shared" ref="K3372:M3372" ca="1" si="3421">RAND()</f>
        <v>6.6277702471139177E-3</v>
      </c>
      <c r="L3372" s="270">
        <f t="shared" ca="1" si="3421"/>
        <v>0.18590704001887526</v>
      </c>
      <c r="M3372" s="270">
        <f t="shared" ca="1" si="3421"/>
        <v>0.79465351828627839</v>
      </c>
      <c r="N3372" s="291">
        <f t="shared" ca="1" si="3366"/>
        <v>281209.71685025538</v>
      </c>
      <c r="O3372" s="292">
        <f ca="1">(N3372-Assumptions!$C$22)/Assumptions!$C$25</f>
        <v>19.996322153004133</v>
      </c>
      <c r="P3372" s="11"/>
      <c r="Q3372" s="11"/>
      <c r="R3372" s="11"/>
      <c r="S3372" s="11"/>
      <c r="T3372" s="11"/>
    </row>
    <row r="3373" spans="1:20" ht="15.75" customHeight="1" x14ac:dyDescent="0.2">
      <c r="A3373" s="317"/>
      <c r="B3373" s="264"/>
      <c r="C3373" s="264"/>
      <c r="D3373" s="264"/>
      <c r="E3373" s="264"/>
      <c r="F3373" s="264"/>
      <c r="G3373" s="264"/>
      <c r="H3373" s="264"/>
      <c r="I3373" s="286">
        <f t="shared" ca="1" si="3363"/>
        <v>7.9073486735894163E-2</v>
      </c>
      <c r="J3373" s="286">
        <f t="shared" ca="1" si="3364"/>
        <v>3.7031875109689166E-2</v>
      </c>
      <c r="K3373" s="264">
        <f t="shared" ref="K3373:M3373" ca="1" si="3422">RAND()</f>
        <v>0.26955626660016163</v>
      </c>
      <c r="L3373" s="264">
        <f t="shared" ca="1" si="3422"/>
        <v>0.99065094966313072</v>
      </c>
      <c r="M3373" s="264">
        <f t="shared" ca="1" si="3422"/>
        <v>8.2091584449238808E-2</v>
      </c>
      <c r="N3373" s="287">
        <f t="shared" ca="1" si="3366"/>
        <v>3359165.8379211891</v>
      </c>
      <c r="O3373" s="288">
        <f ca="1">(N3373-Assumptions!$C$22)/Assumptions!$C$25</f>
        <v>249.69454014337234</v>
      </c>
      <c r="P3373" s="11"/>
      <c r="Q3373" s="11"/>
      <c r="R3373" s="11"/>
      <c r="S3373" s="11"/>
      <c r="T3373" s="11"/>
    </row>
    <row r="3374" spans="1:20" ht="15.75" customHeight="1" x14ac:dyDescent="0.2">
      <c r="A3374" s="289"/>
      <c r="B3374" s="270"/>
      <c r="C3374" s="270"/>
      <c r="D3374" s="270"/>
      <c r="E3374" s="270"/>
      <c r="F3374" s="270"/>
      <c r="G3374" s="270"/>
      <c r="H3374" s="270"/>
      <c r="I3374" s="290">
        <f t="shared" ca="1" si="3363"/>
        <v>8.0868806687774533E-2</v>
      </c>
      <c r="J3374" s="290">
        <f t="shared" ca="1" si="3364"/>
        <v>3.4394648502707501E-2</v>
      </c>
      <c r="K3374" s="270">
        <f t="shared" ref="K3374:M3374" ca="1" si="3423">RAND()</f>
        <v>0.92833297852718677</v>
      </c>
      <c r="L3374" s="270">
        <f t="shared" ca="1" si="3423"/>
        <v>0.8813557581027035</v>
      </c>
      <c r="M3374" s="270">
        <f t="shared" ca="1" si="3423"/>
        <v>0.42897774240701525</v>
      </c>
      <c r="N3374" s="291">
        <f t="shared" ca="1" si="3366"/>
        <v>5280906.3124652877</v>
      </c>
      <c r="O3374" s="292">
        <f ca="1">(N3374-Assumptions!$C$22)/Assumptions!$C$25</f>
        <v>393.10800839293194</v>
      </c>
      <c r="P3374" s="11"/>
      <c r="Q3374" s="11"/>
      <c r="R3374" s="11"/>
      <c r="S3374" s="11"/>
      <c r="T3374" s="11"/>
    </row>
    <row r="3375" spans="1:20" ht="15.75" customHeight="1" x14ac:dyDescent="0.2">
      <c r="A3375" s="317"/>
      <c r="B3375" s="264"/>
      <c r="C3375" s="264"/>
      <c r="D3375" s="264"/>
      <c r="E3375" s="264"/>
      <c r="F3375" s="264"/>
      <c r="G3375" s="264"/>
      <c r="H3375" s="264"/>
      <c r="I3375" s="286">
        <f t="shared" ca="1" si="3363"/>
        <v>9.5051214915245152E-2</v>
      </c>
      <c r="J3375" s="286">
        <f t="shared" ca="1" si="3364"/>
        <v>3.6713007478965276E-2</v>
      </c>
      <c r="K3375" s="264">
        <f t="shared" ref="K3375:M3375" ca="1" si="3424">RAND()</f>
        <v>0.19525809069237887</v>
      </c>
      <c r="L3375" s="264">
        <f t="shared" ca="1" si="3424"/>
        <v>0.40841163881916709</v>
      </c>
      <c r="M3375" s="264">
        <f t="shared" ca="1" si="3424"/>
        <v>0.89378309633542685</v>
      </c>
      <c r="N3375" s="287">
        <f t="shared" ca="1" si="3366"/>
        <v>686821.59168767824</v>
      </c>
      <c r="O3375" s="288">
        <f ca="1">(N3375-Assumptions!$C$22)/Assumptions!$C$25</f>
        <v>50.265865051319274</v>
      </c>
      <c r="P3375" s="11"/>
      <c r="Q3375" s="11"/>
      <c r="R3375" s="11"/>
      <c r="S3375" s="11"/>
      <c r="T3375" s="11"/>
    </row>
    <row r="3376" spans="1:20" ht="15.75" customHeight="1" x14ac:dyDescent="0.2">
      <c r="A3376" s="289"/>
      <c r="B3376" s="270"/>
      <c r="C3376" s="270"/>
      <c r="D3376" s="270"/>
      <c r="E3376" s="270"/>
      <c r="F3376" s="270"/>
      <c r="G3376" s="270"/>
      <c r="H3376" s="270"/>
      <c r="I3376" s="290">
        <f t="shared" ca="1" si="3363"/>
        <v>0.10727051738199272</v>
      </c>
      <c r="J3376" s="290">
        <f t="shared" ca="1" si="3364"/>
        <v>5.0621502189988302E-2</v>
      </c>
      <c r="K3376" s="270">
        <f t="shared" ref="K3376:M3376" ca="1" si="3425">RAND()</f>
        <v>0.12030123708553864</v>
      </c>
      <c r="L3376" s="270">
        <f t="shared" ca="1" si="3425"/>
        <v>0.65774213957199346</v>
      </c>
      <c r="M3376" s="270">
        <f t="shared" ca="1" si="3425"/>
        <v>0.7417132557320707</v>
      </c>
      <c r="N3376" s="291">
        <f t="shared" ca="1" si="3366"/>
        <v>707301.62478176632</v>
      </c>
      <c r="O3376" s="292">
        <f ca="1">(N3376-Assumptions!$C$22)/Assumptions!$C$25</f>
        <v>51.794225729982564</v>
      </c>
      <c r="P3376" s="11"/>
      <c r="Q3376" s="11"/>
      <c r="R3376" s="11"/>
      <c r="S3376" s="11"/>
      <c r="T3376" s="11"/>
    </row>
    <row r="3377" spans="1:20" ht="15.75" customHeight="1" x14ac:dyDescent="0.2">
      <c r="A3377" s="317"/>
      <c r="B3377" s="264"/>
      <c r="C3377" s="264"/>
      <c r="D3377" s="264"/>
      <c r="E3377" s="264"/>
      <c r="F3377" s="264"/>
      <c r="G3377" s="264"/>
      <c r="H3377" s="264"/>
      <c r="I3377" s="286">
        <f t="shared" ca="1" si="3363"/>
        <v>7.7777464346573705E-2</v>
      </c>
      <c r="J3377" s="286">
        <f t="shared" ca="1" si="3364"/>
        <v>3.6315261631477865E-2</v>
      </c>
      <c r="K3377" s="264">
        <f t="shared" ref="K3377:M3377" ca="1" si="3426">RAND()</f>
        <v>0.41104624077297058</v>
      </c>
      <c r="L3377" s="264">
        <f t="shared" ca="1" si="3426"/>
        <v>0.99337233739133513</v>
      </c>
      <c r="M3377" s="264">
        <f t="shared" ca="1" si="3426"/>
        <v>6.2732392985188845E-2</v>
      </c>
      <c r="N3377" s="287">
        <f t="shared" ca="1" si="3366"/>
        <v>3406108.1249424326</v>
      </c>
      <c r="O3377" s="288">
        <f ca="1">(N3377-Assumptions!$C$22)/Assumptions!$C$25</f>
        <v>253.19769589122632</v>
      </c>
      <c r="P3377" s="11"/>
      <c r="Q3377" s="11"/>
      <c r="R3377" s="11"/>
      <c r="S3377" s="11"/>
      <c r="T3377" s="11"/>
    </row>
    <row r="3378" spans="1:20" ht="15.75" customHeight="1" x14ac:dyDescent="0.2">
      <c r="A3378" s="289"/>
      <c r="B3378" s="270"/>
      <c r="C3378" s="270"/>
      <c r="D3378" s="270"/>
      <c r="E3378" s="270"/>
      <c r="F3378" s="270"/>
      <c r="G3378" s="270"/>
      <c r="H3378" s="270"/>
      <c r="I3378" s="290">
        <f t="shared" ca="1" si="3363"/>
        <v>9.7060781574897614E-2</v>
      </c>
      <c r="J3378" s="290">
        <f t="shared" ca="1" si="3364"/>
        <v>4.2079945879821438E-2</v>
      </c>
      <c r="K3378" s="270">
        <f t="shared" ref="K3378:M3378" ca="1" si="3427">RAND()</f>
        <v>0.71788011539104069</v>
      </c>
      <c r="L3378" s="270">
        <f t="shared" ca="1" si="3427"/>
        <v>0.18635165784587715</v>
      </c>
      <c r="M3378" s="270">
        <f t="shared" ca="1" si="3427"/>
        <v>0.28899537074462189</v>
      </c>
      <c r="N3378" s="291">
        <f t="shared" ca="1" si="3366"/>
        <v>1620454.0300777447</v>
      </c>
      <c r="O3378" s="292">
        <f ca="1">(N3378-Assumptions!$C$22)/Assumptions!$C$25</f>
        <v>119.93992761774214</v>
      </c>
      <c r="P3378" s="11"/>
      <c r="Q3378" s="11"/>
      <c r="R3378" s="11"/>
      <c r="S3378" s="11"/>
      <c r="T3378" s="11"/>
    </row>
    <row r="3379" spans="1:20" ht="15.75" customHeight="1" x14ac:dyDescent="0.2">
      <c r="A3379" s="317"/>
      <c r="B3379" s="264"/>
      <c r="C3379" s="264"/>
      <c r="D3379" s="264"/>
      <c r="E3379" s="264"/>
      <c r="F3379" s="264"/>
      <c r="G3379" s="264"/>
      <c r="H3379" s="264"/>
      <c r="I3379" s="286">
        <f t="shared" ca="1" si="3363"/>
        <v>0.11290720534724644</v>
      </c>
      <c r="J3379" s="286">
        <f t="shared" ca="1" si="3364"/>
        <v>4.6188098873528878E-2</v>
      </c>
      <c r="K3379" s="264">
        <f t="shared" ref="K3379:M3379" ca="1" si="3428">RAND()</f>
        <v>0.8647411134838906</v>
      </c>
      <c r="L3379" s="264">
        <f t="shared" ca="1" si="3428"/>
        <v>0.46508685889346968</v>
      </c>
      <c r="M3379" s="264">
        <f t="shared" ca="1" si="3428"/>
        <v>0.88577629553635273</v>
      </c>
      <c r="N3379" s="287">
        <f t="shared" ca="1" si="3366"/>
        <v>3253063.2303581601</v>
      </c>
      <c r="O3379" s="288">
        <f ca="1">(N3379-Assumptions!$C$22)/Assumptions!$C$25</f>
        <v>241.77643510135522</v>
      </c>
      <c r="P3379" s="11"/>
      <c r="Q3379" s="11"/>
      <c r="R3379" s="11"/>
      <c r="S3379" s="11"/>
      <c r="T3379" s="11"/>
    </row>
    <row r="3380" spans="1:20" ht="15.75" customHeight="1" x14ac:dyDescent="0.2">
      <c r="A3380" s="289"/>
      <c r="B3380" s="270"/>
      <c r="C3380" s="270"/>
      <c r="D3380" s="270"/>
      <c r="E3380" s="270"/>
      <c r="F3380" s="270"/>
      <c r="G3380" s="270"/>
      <c r="H3380" s="270"/>
      <c r="I3380" s="290">
        <f t="shared" ca="1" si="3363"/>
        <v>6.0145854844955812E-2</v>
      </c>
      <c r="J3380" s="290">
        <f t="shared" ca="1" si="3364"/>
        <v>4.0403559599980571E-2</v>
      </c>
      <c r="K3380" s="270">
        <f t="shared" ref="K3380:M3380" ca="1" si="3429">RAND()</f>
        <v>0.13708382037612099</v>
      </c>
      <c r="L3380" s="270">
        <f t="shared" ca="1" si="3429"/>
        <v>0.17435271275747599</v>
      </c>
      <c r="M3380" s="270">
        <f t="shared" ca="1" si="3429"/>
        <v>0.66092241324432655</v>
      </c>
      <c r="N3380" s="291">
        <f t="shared" ca="1" si="3366"/>
        <v>701647.51157845592</v>
      </c>
      <c r="O3380" s="292">
        <f ca="1">(N3380-Assumptions!$C$22)/Assumptions!$C$25</f>
        <v>51.372276983466861</v>
      </c>
      <c r="P3380" s="11"/>
      <c r="Q3380" s="11"/>
      <c r="R3380" s="11"/>
      <c r="S3380" s="11"/>
      <c r="T3380" s="11"/>
    </row>
    <row r="3381" spans="1:20" ht="15.75" customHeight="1" x14ac:dyDescent="0.2">
      <c r="A3381" s="317"/>
      <c r="B3381" s="264"/>
      <c r="C3381" s="264"/>
      <c r="D3381" s="264"/>
      <c r="E3381" s="264"/>
      <c r="F3381" s="264"/>
      <c r="G3381" s="264"/>
      <c r="H3381" s="264"/>
      <c r="I3381" s="286">
        <f t="shared" ca="1" si="3363"/>
        <v>9.7248724054509197E-2</v>
      </c>
      <c r="J3381" s="286">
        <f t="shared" ca="1" si="3364"/>
        <v>3.228798401790027E-2</v>
      </c>
      <c r="K3381" s="264">
        <f t="shared" ref="K3381:M3381" ca="1" si="3430">RAND()</f>
        <v>0.48353501724179515</v>
      </c>
      <c r="L3381" s="264">
        <f t="shared" ca="1" si="3430"/>
        <v>9.2481623128780166E-2</v>
      </c>
      <c r="M3381" s="264">
        <f t="shared" ca="1" si="3430"/>
        <v>0.34787852416859322</v>
      </c>
      <c r="N3381" s="287">
        <f t="shared" ca="1" si="3366"/>
        <v>1371504.030417745</v>
      </c>
      <c r="O3381" s="288">
        <f ca="1">(N3381-Assumptions!$C$22)/Assumptions!$C$25</f>
        <v>101.36156943416007</v>
      </c>
      <c r="P3381" s="11"/>
      <c r="Q3381" s="11"/>
      <c r="R3381" s="11"/>
      <c r="S3381" s="11"/>
      <c r="T3381" s="11"/>
    </row>
    <row r="3382" spans="1:20" ht="15.75" customHeight="1" x14ac:dyDescent="0.2">
      <c r="A3382" s="289"/>
      <c r="B3382" s="270"/>
      <c r="C3382" s="270"/>
      <c r="D3382" s="270"/>
      <c r="E3382" s="270"/>
      <c r="F3382" s="270"/>
      <c r="G3382" s="270"/>
      <c r="H3382" s="270"/>
      <c r="I3382" s="290">
        <f t="shared" ca="1" si="3363"/>
        <v>9.4929350187396927E-2</v>
      </c>
      <c r="J3382" s="290">
        <f t="shared" ca="1" si="3364"/>
        <v>5.5E-2</v>
      </c>
      <c r="K3382" s="270">
        <f t="shared" ref="K3382:M3382" ca="1" si="3431">RAND()</f>
        <v>0.60517048822791841</v>
      </c>
      <c r="L3382" s="270">
        <f t="shared" ca="1" si="3431"/>
        <v>0.51383223135275058</v>
      </c>
      <c r="M3382" s="270">
        <f t="shared" ca="1" si="3431"/>
        <v>0.40941779954298574</v>
      </c>
      <c r="N3382" s="291">
        <f t="shared" ca="1" si="3366"/>
        <v>2795454.194806559</v>
      </c>
      <c r="O3382" s="292">
        <f ca="1">(N3382-Assumptions!$C$22)/Assumptions!$C$25</f>
        <v>207.62650707511634</v>
      </c>
      <c r="P3382" s="11"/>
      <c r="Q3382" s="11"/>
      <c r="R3382" s="11"/>
      <c r="S3382" s="11"/>
      <c r="T3382" s="11"/>
    </row>
    <row r="3383" spans="1:20" ht="15.75" customHeight="1" x14ac:dyDescent="0.2">
      <c r="A3383" s="317"/>
      <c r="B3383" s="264"/>
      <c r="C3383" s="264"/>
      <c r="D3383" s="264"/>
      <c r="E3383" s="264"/>
      <c r="F3383" s="264"/>
      <c r="G3383" s="264"/>
      <c r="H3383" s="264"/>
      <c r="I3383" s="286">
        <f t="shared" ca="1" si="3363"/>
        <v>8.8885243862373342E-2</v>
      </c>
      <c r="J3383" s="286">
        <f t="shared" ca="1" si="3364"/>
        <v>2.8588755517665158E-2</v>
      </c>
      <c r="K3383" s="264">
        <f t="shared" ref="K3383:M3383" ca="1" si="3432">RAND()</f>
        <v>0.6768499079064102</v>
      </c>
      <c r="L3383" s="264">
        <f t="shared" ca="1" si="3432"/>
        <v>0.32150407650387469</v>
      </c>
      <c r="M3383" s="264">
        <f t="shared" ca="1" si="3432"/>
        <v>0.26597618836337744</v>
      </c>
      <c r="N3383" s="287">
        <f t="shared" ca="1" si="3366"/>
        <v>1851196.8531091907</v>
      </c>
      <c r="O3383" s="288">
        <f ca="1">(N3383-Assumptions!$C$22)/Assumptions!$C$25</f>
        <v>137.15954127680527</v>
      </c>
      <c r="P3383" s="11"/>
      <c r="Q3383" s="11"/>
      <c r="R3383" s="11"/>
      <c r="S3383" s="11"/>
      <c r="T3383" s="11"/>
    </row>
    <row r="3384" spans="1:20" ht="15.75" customHeight="1" x14ac:dyDescent="0.2">
      <c r="A3384" s="289"/>
      <c r="B3384" s="270"/>
      <c r="C3384" s="270"/>
      <c r="D3384" s="270"/>
      <c r="E3384" s="270"/>
      <c r="F3384" s="270"/>
      <c r="G3384" s="270"/>
      <c r="H3384" s="270"/>
      <c r="I3384" s="290">
        <f t="shared" ca="1" si="3363"/>
        <v>8.1028876296002361E-2</v>
      </c>
      <c r="J3384" s="290">
        <f t="shared" ca="1" si="3364"/>
        <v>2.3498712515055926E-2</v>
      </c>
      <c r="K3384" s="270">
        <f t="shared" ref="K3384:M3384" ca="1" si="3433">RAND()</f>
        <v>0.51651554669200572</v>
      </c>
      <c r="L3384" s="270">
        <f t="shared" ca="1" si="3433"/>
        <v>0.85666973322130247</v>
      </c>
      <c r="M3384" s="270">
        <f t="shared" ca="1" si="3433"/>
        <v>0.81682972400938902</v>
      </c>
      <c r="N3384" s="291">
        <f t="shared" ca="1" si="3366"/>
        <v>2475998.8318977286</v>
      </c>
      <c r="O3384" s="292">
        <f ca="1">(N3384-Assumptions!$C$22)/Assumptions!$C$25</f>
        <v>183.78655461923347</v>
      </c>
      <c r="P3384" s="11"/>
      <c r="Q3384" s="11"/>
      <c r="R3384" s="11"/>
      <c r="S3384" s="11"/>
      <c r="T3384" s="11"/>
    </row>
    <row r="3385" spans="1:20" ht="15.75" customHeight="1" x14ac:dyDescent="0.2">
      <c r="A3385" s="317"/>
      <c r="B3385" s="264"/>
      <c r="C3385" s="264"/>
      <c r="D3385" s="264"/>
      <c r="E3385" s="264"/>
      <c r="F3385" s="264"/>
      <c r="G3385" s="264"/>
      <c r="H3385" s="264"/>
      <c r="I3385" s="286">
        <f t="shared" ca="1" si="3363"/>
        <v>9.9405655373253632E-2</v>
      </c>
      <c r="J3385" s="286">
        <f t="shared" ca="1" si="3364"/>
        <v>3.4369526800282886E-2</v>
      </c>
      <c r="K3385" s="264">
        <f t="shared" ref="K3385:M3385" ca="1" si="3434">RAND()</f>
        <v>0.43201942375253788</v>
      </c>
      <c r="L3385" s="264">
        <f t="shared" ca="1" si="3434"/>
        <v>0.42374796289541938</v>
      </c>
      <c r="M3385" s="264">
        <f t="shared" ca="1" si="3434"/>
        <v>9.6645813015722393E-2</v>
      </c>
      <c r="N3385" s="287">
        <f t="shared" ca="1" si="3366"/>
        <v>1716287.1149690289</v>
      </c>
      <c r="O3385" s="288">
        <f ca="1">(N3385-Assumptions!$C$22)/Assumptions!$C$25</f>
        <v>127.09165037082305</v>
      </c>
      <c r="P3385" s="11"/>
      <c r="Q3385" s="11"/>
      <c r="R3385" s="11"/>
      <c r="S3385" s="11"/>
      <c r="T3385" s="11"/>
    </row>
    <row r="3386" spans="1:20" ht="15.75" customHeight="1" x14ac:dyDescent="0.2">
      <c r="A3386" s="289"/>
      <c r="B3386" s="270"/>
      <c r="C3386" s="270"/>
      <c r="D3386" s="270"/>
      <c r="E3386" s="270"/>
      <c r="F3386" s="270"/>
      <c r="G3386" s="270"/>
      <c r="H3386" s="270"/>
      <c r="I3386" s="290">
        <f t="shared" ca="1" si="3363"/>
        <v>8.9422726745497824E-2</v>
      </c>
      <c r="J3386" s="290">
        <f t="shared" ca="1" si="3364"/>
        <v>2.2608117061418933E-2</v>
      </c>
      <c r="K3386" s="270">
        <f t="shared" ref="K3386:M3386" ca="1" si="3435">RAND()</f>
        <v>0.76687230509232718</v>
      </c>
      <c r="L3386" s="270">
        <f t="shared" ca="1" si="3435"/>
        <v>0.37003307219875969</v>
      </c>
      <c r="M3386" s="270">
        <f t="shared" ca="1" si="3435"/>
        <v>0.47904479277101153</v>
      </c>
      <c r="N3386" s="291">
        <f t="shared" ca="1" si="3366"/>
        <v>1670602.7320227937</v>
      </c>
      <c r="O3386" s="292">
        <f ca="1">(N3386-Assumptions!$C$22)/Assumptions!$C$25</f>
        <v>123.68236806140251</v>
      </c>
      <c r="P3386" s="11"/>
      <c r="Q3386" s="11"/>
      <c r="R3386" s="11"/>
      <c r="S3386" s="11"/>
      <c r="T3386" s="11"/>
    </row>
    <row r="3387" spans="1:20" ht="15.75" customHeight="1" x14ac:dyDescent="0.2">
      <c r="A3387" s="317"/>
      <c r="B3387" s="264"/>
      <c r="C3387" s="264"/>
      <c r="D3387" s="264"/>
      <c r="E3387" s="264"/>
      <c r="F3387" s="264"/>
      <c r="G3387" s="264"/>
      <c r="H3387" s="264"/>
      <c r="I3387" s="286">
        <f t="shared" ca="1" si="3363"/>
        <v>0.10130072601815647</v>
      </c>
      <c r="J3387" s="286">
        <f t="shared" ca="1" si="3364"/>
        <v>3.1010415840526256E-2</v>
      </c>
      <c r="K3387" s="264">
        <f t="shared" ref="K3387:M3387" ca="1" si="3436">RAND()</f>
        <v>0.21343778905357946</v>
      </c>
      <c r="L3387" s="264">
        <f t="shared" ca="1" si="3436"/>
        <v>0.33631242760972979</v>
      </c>
      <c r="M3387" s="264">
        <f t="shared" ca="1" si="3436"/>
        <v>0.94975284804136262</v>
      </c>
      <c r="N3387" s="287">
        <f t="shared" ca="1" si="3366"/>
        <v>1641162.468618864</v>
      </c>
      <c r="O3387" s="288">
        <f ca="1">(N3387-Assumptions!$C$22)/Assumptions!$C$25</f>
        <v>121.4853334790197</v>
      </c>
      <c r="P3387" s="11"/>
      <c r="Q3387" s="11"/>
      <c r="R3387" s="11"/>
      <c r="S3387" s="11"/>
      <c r="T3387" s="11"/>
    </row>
    <row r="3388" spans="1:20" ht="15.75" customHeight="1" x14ac:dyDescent="0.2">
      <c r="A3388" s="289"/>
      <c r="B3388" s="270"/>
      <c r="C3388" s="270"/>
      <c r="D3388" s="270"/>
      <c r="E3388" s="270"/>
      <c r="F3388" s="270"/>
      <c r="G3388" s="270"/>
      <c r="H3388" s="270"/>
      <c r="I3388" s="290">
        <f t="shared" ca="1" si="3363"/>
        <v>9.7351266382526946E-2</v>
      </c>
      <c r="J3388" s="290">
        <f t="shared" ca="1" si="3364"/>
        <v>4.3542975360416555E-2</v>
      </c>
      <c r="K3388" s="270">
        <f t="shared" ref="K3388:M3388" ca="1" si="3437">RAND()</f>
        <v>0.61590512888466153</v>
      </c>
      <c r="L3388" s="270">
        <f t="shared" ca="1" si="3437"/>
        <v>0.42833595977127137</v>
      </c>
      <c r="M3388" s="270">
        <f t="shared" ca="1" si="3437"/>
        <v>4.6614027719207196E-2</v>
      </c>
      <c r="N3388" s="291">
        <f t="shared" ca="1" si="3366"/>
        <v>2074413.949169891</v>
      </c>
      <c r="O3388" s="292">
        <f ca="1">(N3388-Assumptions!$C$22)/Assumptions!$C$25</f>
        <v>153.81753352014113</v>
      </c>
      <c r="P3388" s="11"/>
      <c r="Q3388" s="11"/>
      <c r="R3388" s="11"/>
      <c r="S3388" s="11"/>
      <c r="T3388" s="11"/>
    </row>
    <row r="3389" spans="1:20" ht="15.75" customHeight="1" x14ac:dyDescent="0.2">
      <c r="A3389" s="317"/>
      <c r="B3389" s="264"/>
      <c r="C3389" s="264"/>
      <c r="D3389" s="264"/>
      <c r="E3389" s="264"/>
      <c r="F3389" s="264"/>
      <c r="G3389" s="264"/>
      <c r="H3389" s="264"/>
      <c r="I3389" s="286">
        <f t="shared" ca="1" si="3363"/>
        <v>7.5552939041549499E-2</v>
      </c>
      <c r="J3389" s="286">
        <f t="shared" ca="1" si="3364"/>
        <v>5.4236397263449677E-2</v>
      </c>
      <c r="K3389" s="264">
        <f t="shared" ref="K3389:M3389" ca="1" si="3438">RAND()</f>
        <v>0.20714071922372557</v>
      </c>
      <c r="L3389" s="264">
        <f t="shared" ca="1" si="3438"/>
        <v>0.72338216368694508</v>
      </c>
      <c r="M3389" s="264">
        <f t="shared" ca="1" si="3438"/>
        <v>0.48483396535386714</v>
      </c>
      <c r="N3389" s="287">
        <f t="shared" ca="1" si="3366"/>
        <v>4464826.7790903514</v>
      </c>
      <c r="O3389" s="288">
        <f ca="1">(N3389-Assumptions!$C$22)/Assumptions!$C$25</f>
        <v>332.20655067838442</v>
      </c>
      <c r="P3389" s="11"/>
      <c r="Q3389" s="11"/>
      <c r="R3389" s="11"/>
      <c r="S3389" s="11"/>
      <c r="T3389" s="11"/>
    </row>
    <row r="3390" spans="1:20" ht="15.75" customHeight="1" x14ac:dyDescent="0.2">
      <c r="A3390" s="289"/>
      <c r="B3390" s="270"/>
      <c r="C3390" s="270"/>
      <c r="D3390" s="270"/>
      <c r="E3390" s="270"/>
      <c r="F3390" s="270"/>
      <c r="G3390" s="270"/>
      <c r="H3390" s="270"/>
      <c r="I3390" s="290">
        <f t="shared" ca="1" si="3363"/>
        <v>0.11087182502582141</v>
      </c>
      <c r="J3390" s="290">
        <f t="shared" ca="1" si="3364"/>
        <v>3.3382620718429255E-2</v>
      </c>
      <c r="K3390" s="270">
        <f t="shared" ref="K3390:M3390" ca="1" si="3439">RAND()</f>
        <v>0.94264074158291733</v>
      </c>
      <c r="L3390" s="270">
        <f t="shared" ca="1" si="3439"/>
        <v>9.0622106888673115E-2</v>
      </c>
      <c r="M3390" s="270">
        <f t="shared" ca="1" si="3439"/>
        <v>0.59462555456928778</v>
      </c>
      <c r="N3390" s="291">
        <f t="shared" ca="1" si="3366"/>
        <v>2494474.5308324406</v>
      </c>
      <c r="O3390" s="292">
        <f ca="1">(N3390-Assumptions!$C$22)/Assumptions!$C$25</f>
        <v>185.16533812182394</v>
      </c>
      <c r="P3390" s="11"/>
      <c r="Q3390" s="11"/>
      <c r="R3390" s="11"/>
      <c r="S3390" s="11"/>
      <c r="T3390" s="11"/>
    </row>
    <row r="3391" spans="1:20" ht="15.75" customHeight="1" x14ac:dyDescent="0.2">
      <c r="A3391" s="317"/>
      <c r="B3391" s="264"/>
      <c r="C3391" s="264"/>
      <c r="D3391" s="264"/>
      <c r="E3391" s="264"/>
      <c r="F3391" s="264"/>
      <c r="G3391" s="264"/>
      <c r="H3391" s="264"/>
      <c r="I3391" s="286">
        <f t="shared" ca="1" si="3363"/>
        <v>8.6012363997564387E-2</v>
      </c>
      <c r="J3391" s="286">
        <f t="shared" ca="1" si="3364"/>
        <v>4.133919265601347E-2</v>
      </c>
      <c r="K3391" s="264">
        <f t="shared" ref="K3391:M3391" ca="1" si="3440">RAND()</f>
        <v>0.77860695943978508</v>
      </c>
      <c r="L3391" s="264">
        <f t="shared" ca="1" si="3440"/>
        <v>0.21642134390977685</v>
      </c>
      <c r="M3391" s="264">
        <f t="shared" ca="1" si="3440"/>
        <v>0.61970792293250654</v>
      </c>
      <c r="N3391" s="287">
        <f t="shared" ca="1" si="3366"/>
        <v>2021656.104583224</v>
      </c>
      <c r="O3391" s="288">
        <f ca="1">(N3391-Assumptions!$C$22)/Assumptions!$C$25</f>
        <v>149.88038093904657</v>
      </c>
      <c r="P3391" s="11"/>
      <c r="Q3391" s="11"/>
      <c r="R3391" s="11"/>
      <c r="S3391" s="11"/>
      <c r="T3391" s="11"/>
    </row>
    <row r="3392" spans="1:20" ht="15.75" customHeight="1" x14ac:dyDescent="0.2">
      <c r="A3392" s="289"/>
      <c r="B3392" s="270"/>
      <c r="C3392" s="270"/>
      <c r="D3392" s="270"/>
      <c r="E3392" s="270"/>
      <c r="F3392" s="270"/>
      <c r="G3392" s="270"/>
      <c r="H3392" s="270"/>
      <c r="I3392" s="290">
        <f t="shared" ca="1" si="3363"/>
        <v>6.1639032793192237E-2</v>
      </c>
      <c r="J3392" s="290">
        <f t="shared" ca="1" si="3364"/>
        <v>3.4783699267158345E-2</v>
      </c>
      <c r="K3392" s="270">
        <f t="shared" ref="K3392:M3392" ca="1" si="3441">RAND()</f>
        <v>0.62813585277134332</v>
      </c>
      <c r="L3392" s="270">
        <f t="shared" ca="1" si="3441"/>
        <v>0.58499575117704283</v>
      </c>
      <c r="M3392" s="270">
        <f t="shared" ca="1" si="3441"/>
        <v>0.7070925935183936</v>
      </c>
      <c r="N3392" s="291">
        <f t="shared" ca="1" si="3366"/>
        <v>4201792.6212861976</v>
      </c>
      <c r="O3392" s="292">
        <f ca="1">(N3392-Assumptions!$C$22)/Assumptions!$C$25</f>
        <v>312.57713591688042</v>
      </c>
      <c r="P3392" s="11"/>
      <c r="Q3392" s="11"/>
      <c r="R3392" s="11"/>
      <c r="S3392" s="11"/>
      <c r="T3392" s="11"/>
    </row>
    <row r="3393" spans="1:20" ht="15.75" customHeight="1" x14ac:dyDescent="0.2">
      <c r="A3393" s="317"/>
      <c r="B3393" s="264"/>
      <c r="C3393" s="264"/>
      <c r="D3393" s="264"/>
      <c r="E3393" s="264"/>
      <c r="F3393" s="264"/>
      <c r="G3393" s="264"/>
      <c r="H3393" s="264"/>
      <c r="I3393" s="286">
        <f t="shared" ca="1" si="3363"/>
        <v>0.10212894836025226</v>
      </c>
      <c r="J3393" s="286">
        <f t="shared" ca="1" si="3364"/>
        <v>4.8371524167902628E-2</v>
      </c>
      <c r="K3393" s="264">
        <f t="shared" ref="K3393:M3393" ca="1" si="3442">RAND()</f>
        <v>0.73036870951152055</v>
      </c>
      <c r="L3393" s="264">
        <f t="shared" ca="1" si="3442"/>
        <v>0.80432850195486272</v>
      </c>
      <c r="M3393" s="264">
        <f t="shared" ca="1" si="3442"/>
        <v>0.58833112931398823</v>
      </c>
      <c r="N3393" s="287">
        <f t="shared" ca="1" si="3366"/>
        <v>2627074.2630930636</v>
      </c>
      <c r="O3393" s="288">
        <f ca="1">(N3393-Assumptions!$C$22)/Assumptions!$C$25</f>
        <v>195.06084052933309</v>
      </c>
      <c r="P3393" s="11"/>
      <c r="Q3393" s="11"/>
      <c r="R3393" s="11"/>
      <c r="S3393" s="11"/>
      <c r="T3393" s="11"/>
    </row>
    <row r="3394" spans="1:20" ht="15.75" customHeight="1" x14ac:dyDescent="0.2">
      <c r="A3394" s="289"/>
      <c r="B3394" s="270"/>
      <c r="C3394" s="270"/>
      <c r="D3394" s="270"/>
      <c r="E3394" s="270"/>
      <c r="F3394" s="270"/>
      <c r="G3394" s="270"/>
      <c r="H3394" s="270"/>
      <c r="I3394" s="290">
        <f t="shared" ca="1" si="3363"/>
        <v>0.11557990287792136</v>
      </c>
      <c r="J3394" s="290">
        <f t="shared" ca="1" si="3364"/>
        <v>4.4599601996875932E-2</v>
      </c>
      <c r="K3394" s="270">
        <f t="shared" ref="K3394:M3394" ca="1" si="3443">RAND()</f>
        <v>0.12768447123794691</v>
      </c>
      <c r="L3394" s="270">
        <f t="shared" ca="1" si="3443"/>
        <v>7.2798058905990337E-2</v>
      </c>
      <c r="M3394" s="270">
        <f t="shared" ca="1" si="3443"/>
        <v>0.54651935659824946</v>
      </c>
      <c r="N3394" s="291">
        <f t="shared" ca="1" si="3366"/>
        <v>229941.47407466965</v>
      </c>
      <c r="O3394" s="292">
        <f ca="1">(N3394-Assumptions!$C$22)/Assumptions!$C$25</f>
        <v>16.170333886169377</v>
      </c>
      <c r="P3394" s="11"/>
      <c r="Q3394" s="11"/>
      <c r="R3394" s="11"/>
      <c r="S3394" s="11"/>
      <c r="T3394" s="11"/>
    </row>
    <row r="3395" spans="1:20" ht="15.75" customHeight="1" x14ac:dyDescent="0.2">
      <c r="A3395" s="317"/>
      <c r="B3395" s="264"/>
      <c r="C3395" s="264"/>
      <c r="D3395" s="264"/>
      <c r="E3395" s="264"/>
      <c r="F3395" s="264"/>
      <c r="G3395" s="264"/>
      <c r="H3395" s="264"/>
      <c r="I3395" s="286">
        <f t="shared" ca="1" si="3363"/>
        <v>0.10317898933647261</v>
      </c>
      <c r="J3395" s="286">
        <f t="shared" ca="1" si="3364"/>
        <v>3.1183270352106593E-2</v>
      </c>
      <c r="K3395" s="264">
        <f t="shared" ref="K3395:M3395" ca="1" si="3444">RAND()</f>
        <v>0.76107095592906271</v>
      </c>
      <c r="L3395" s="264">
        <f t="shared" ca="1" si="3444"/>
        <v>0.86357034555141776</v>
      </c>
      <c r="M3395" s="264">
        <f t="shared" ca="1" si="3444"/>
        <v>0.15857642842572628</v>
      </c>
      <c r="N3395" s="287">
        <f t="shared" ca="1" si="3366"/>
        <v>1961571.4314425457</v>
      </c>
      <c r="O3395" s="288">
        <f ca="1">(N3395-Assumptions!$C$22)/Assumptions!$C$25</f>
        <v>145.39645010765267</v>
      </c>
      <c r="P3395" s="11"/>
      <c r="Q3395" s="11"/>
      <c r="R3395" s="11"/>
      <c r="S3395" s="11"/>
      <c r="T3395" s="11"/>
    </row>
    <row r="3396" spans="1:20" ht="15.75" customHeight="1" x14ac:dyDescent="0.2">
      <c r="A3396" s="289"/>
      <c r="B3396" s="270"/>
      <c r="C3396" s="270"/>
      <c r="D3396" s="270"/>
      <c r="E3396" s="270"/>
      <c r="F3396" s="270"/>
      <c r="G3396" s="270"/>
      <c r="H3396" s="270"/>
      <c r="I3396" s="290">
        <f t="shared" ca="1" si="3363"/>
        <v>9.5597581898659995E-2</v>
      </c>
      <c r="J3396" s="290">
        <f t="shared" ca="1" si="3364"/>
        <v>4.7942131480791586E-2</v>
      </c>
      <c r="K3396" s="270">
        <f t="shared" ref="K3396:M3396" ca="1" si="3445">RAND()</f>
        <v>9.5686845778612972E-2</v>
      </c>
      <c r="L3396" s="270">
        <f t="shared" ca="1" si="3445"/>
        <v>0.44665522291765702</v>
      </c>
      <c r="M3396" s="270">
        <f t="shared" ca="1" si="3445"/>
        <v>0.42475684797939706</v>
      </c>
      <c r="N3396" s="291">
        <f t="shared" ca="1" si="3366"/>
        <v>815186.24569363776</v>
      </c>
      <c r="O3396" s="292">
        <f ca="1">(N3396-Assumptions!$C$22)/Assumptions!$C$25</f>
        <v>59.845316842808785</v>
      </c>
      <c r="P3396" s="11"/>
      <c r="Q3396" s="11"/>
      <c r="R3396" s="11"/>
      <c r="S3396" s="11"/>
      <c r="T3396" s="11"/>
    </row>
    <row r="3397" spans="1:20" ht="15.75" customHeight="1" x14ac:dyDescent="0.2">
      <c r="A3397" s="317"/>
      <c r="B3397" s="264"/>
      <c r="C3397" s="264"/>
      <c r="D3397" s="264"/>
      <c r="E3397" s="264"/>
      <c r="F3397" s="264"/>
      <c r="G3397" s="264"/>
      <c r="H3397" s="264"/>
      <c r="I3397" s="286">
        <f t="shared" ca="1" si="3363"/>
        <v>9.0339848577932078E-2</v>
      </c>
      <c r="J3397" s="286">
        <f t="shared" ca="1" si="3364"/>
        <v>2.153443539315554E-2</v>
      </c>
      <c r="K3397" s="264">
        <f t="shared" ref="K3397:M3397" ca="1" si="3446">RAND()</f>
        <v>0.22210799643904566</v>
      </c>
      <c r="L3397" s="264">
        <f t="shared" ca="1" si="3446"/>
        <v>0.47809788320324864</v>
      </c>
      <c r="M3397" s="264">
        <f t="shared" ca="1" si="3446"/>
        <v>0.92901849912186918</v>
      </c>
      <c r="N3397" s="287">
        <f t="shared" ca="1" si="3366"/>
        <v>1676580.5716668325</v>
      </c>
      <c r="O3397" s="288">
        <f ca="1">(N3397-Assumptions!$C$22)/Assumptions!$C$25</f>
        <v>124.12847549752482</v>
      </c>
      <c r="P3397" s="11"/>
      <c r="Q3397" s="11"/>
      <c r="R3397" s="11"/>
      <c r="S3397" s="11"/>
      <c r="T3397" s="11"/>
    </row>
    <row r="3398" spans="1:20" ht="15.75" customHeight="1" x14ac:dyDescent="0.2">
      <c r="A3398" s="289"/>
      <c r="B3398" s="270"/>
      <c r="C3398" s="270"/>
      <c r="D3398" s="270"/>
      <c r="E3398" s="270"/>
      <c r="F3398" s="270"/>
      <c r="G3398" s="270"/>
      <c r="H3398" s="270"/>
      <c r="I3398" s="290">
        <f t="shared" ca="1" si="3363"/>
        <v>6.6527553298522862E-2</v>
      </c>
      <c r="J3398" s="290">
        <f t="shared" ca="1" si="3364"/>
        <v>4.7704152257179548E-2</v>
      </c>
      <c r="K3398" s="270">
        <f t="shared" ref="K3398:M3398" ca="1" si="3447">RAND()</f>
        <v>8.7305461386993355E-2</v>
      </c>
      <c r="L3398" s="270">
        <f t="shared" ca="1" si="3447"/>
        <v>0.82930263440355467</v>
      </c>
      <c r="M3398" s="270">
        <f t="shared" ca="1" si="3447"/>
        <v>0.58003791015184536</v>
      </c>
      <c r="N3398" s="291">
        <f t="shared" ca="1" si="3366"/>
        <v>2738085.7512648311</v>
      </c>
      <c r="O3398" s="292">
        <f ca="1">(N3398-Assumptions!$C$22)/Assumptions!$C$25</f>
        <v>203.34527994513664</v>
      </c>
      <c r="P3398" s="11"/>
      <c r="Q3398" s="11"/>
      <c r="R3398" s="11"/>
      <c r="S3398" s="11"/>
      <c r="T3398" s="11"/>
    </row>
    <row r="3399" spans="1:20" ht="15.75" customHeight="1" x14ac:dyDescent="0.2">
      <c r="A3399" s="317"/>
      <c r="B3399" s="264"/>
      <c r="C3399" s="264"/>
      <c r="D3399" s="264"/>
      <c r="E3399" s="264"/>
      <c r="F3399" s="264"/>
      <c r="G3399" s="264"/>
      <c r="H3399" s="264"/>
      <c r="I3399" s="286">
        <f t="shared" ca="1" si="3363"/>
        <v>9.3953602788281923E-2</v>
      </c>
      <c r="J3399" s="286">
        <f t="shared" ca="1" si="3364"/>
        <v>3.6882032853854357E-2</v>
      </c>
      <c r="K3399" s="264">
        <f t="shared" ref="K3399:M3399" ca="1" si="3448">RAND()</f>
        <v>0.79457008018546404</v>
      </c>
      <c r="L3399" s="264">
        <f t="shared" ca="1" si="3448"/>
        <v>0.50752103813645244</v>
      </c>
      <c r="M3399" s="264">
        <f t="shared" ca="1" si="3448"/>
        <v>0.89314571475070015</v>
      </c>
      <c r="N3399" s="287">
        <f t="shared" ca="1" si="3366"/>
        <v>1977176.0682510976</v>
      </c>
      <c r="O3399" s="288">
        <f ca="1">(N3399-Assumptions!$C$22)/Assumptions!$C$25</f>
        <v>146.56097524261924</v>
      </c>
      <c r="P3399" s="11"/>
      <c r="Q3399" s="11"/>
      <c r="R3399" s="11"/>
      <c r="S3399" s="11"/>
      <c r="T3399" s="11"/>
    </row>
    <row r="3400" spans="1:20" ht="15.75" customHeight="1" x14ac:dyDescent="0.2">
      <c r="A3400" s="289"/>
      <c r="B3400" s="270"/>
      <c r="C3400" s="270"/>
      <c r="D3400" s="270"/>
      <c r="E3400" s="270"/>
      <c r="F3400" s="270"/>
      <c r="G3400" s="270"/>
      <c r="H3400" s="270"/>
      <c r="I3400" s="290">
        <f t="shared" ca="1" si="3363"/>
        <v>8.5917797071501545E-2</v>
      </c>
      <c r="J3400" s="290">
        <f t="shared" ca="1" si="3364"/>
        <v>0.02</v>
      </c>
      <c r="K3400" s="270">
        <f t="shared" ref="K3400:M3400" ca="1" si="3449">RAND()</f>
        <v>0.60587239334452025</v>
      </c>
      <c r="L3400" s="270">
        <f t="shared" ca="1" si="3449"/>
        <v>6.3171312948162139E-2</v>
      </c>
      <c r="M3400" s="270">
        <f t="shared" ca="1" si="3449"/>
        <v>0.13966910462611404</v>
      </c>
      <c r="N3400" s="291">
        <f t="shared" ca="1" si="3366"/>
        <v>1351591.2354062386</v>
      </c>
      <c r="O3400" s="292">
        <f ca="1">(N3400-Assumptions!$C$22)/Assumptions!$C$25</f>
        <v>99.875539955689447</v>
      </c>
      <c r="P3400" s="11"/>
      <c r="Q3400" s="11"/>
      <c r="R3400" s="11"/>
      <c r="S3400" s="11"/>
      <c r="T3400" s="11"/>
    </row>
    <row r="3401" spans="1:20" ht="15.75" customHeight="1" x14ac:dyDescent="0.2">
      <c r="A3401" s="317"/>
      <c r="B3401" s="264"/>
      <c r="C3401" s="264"/>
      <c r="D3401" s="264"/>
      <c r="E3401" s="264"/>
      <c r="F3401" s="264"/>
      <c r="G3401" s="264"/>
      <c r="H3401" s="264"/>
      <c r="I3401" s="286">
        <f t="shared" ca="1" si="3363"/>
        <v>8.2332481912445618E-2</v>
      </c>
      <c r="J3401" s="286">
        <f t="shared" ca="1" si="3364"/>
        <v>3.423550510354853E-2</v>
      </c>
      <c r="K3401" s="264">
        <f t="shared" ref="K3401:M3401" ca="1" si="3450">RAND()</f>
        <v>0.49311128094368606</v>
      </c>
      <c r="L3401" s="264">
        <f t="shared" ca="1" si="3450"/>
        <v>0.38048519258085778</v>
      </c>
      <c r="M3401" s="264">
        <f t="shared" ca="1" si="3450"/>
        <v>0.30407735123888491</v>
      </c>
      <c r="N3401" s="287">
        <f t="shared" ca="1" si="3366"/>
        <v>2320741.9027761212</v>
      </c>
      <c r="O3401" s="288">
        <f ca="1">(N3401-Assumptions!$C$22)/Assumptions!$C$25</f>
        <v>172.20021662508367</v>
      </c>
      <c r="P3401" s="11"/>
      <c r="Q3401" s="11"/>
      <c r="R3401" s="11"/>
      <c r="S3401" s="11"/>
      <c r="T3401" s="11"/>
    </row>
    <row r="3402" spans="1:20" ht="15.75" customHeight="1" x14ac:dyDescent="0.2">
      <c r="A3402" s="289"/>
      <c r="B3402" s="270"/>
      <c r="C3402" s="270"/>
      <c r="D3402" s="270"/>
      <c r="E3402" s="270"/>
      <c r="F3402" s="270"/>
      <c r="G3402" s="270"/>
      <c r="H3402" s="270"/>
      <c r="I3402" s="290">
        <f t="shared" ca="1" si="3363"/>
        <v>0.11181068145870209</v>
      </c>
      <c r="J3402" s="290">
        <f t="shared" ca="1" si="3364"/>
        <v>3.788153993935281E-2</v>
      </c>
      <c r="K3402" s="270">
        <f t="shared" ref="K3402:M3402" ca="1" si="3451">RAND()</f>
        <v>0.36126062539243031</v>
      </c>
      <c r="L3402" s="270">
        <f t="shared" ca="1" si="3451"/>
        <v>0.547331832772607</v>
      </c>
      <c r="M3402" s="270">
        <f t="shared" ca="1" si="3451"/>
        <v>0.33743798989118967</v>
      </c>
      <c r="N3402" s="291">
        <f t="shared" ca="1" si="3366"/>
        <v>1509833.1616368713</v>
      </c>
      <c r="O3402" s="292">
        <f ca="1">(N3402-Assumptions!$C$22)/Assumptions!$C$25</f>
        <v>111.68463892812473</v>
      </c>
      <c r="P3402" s="11"/>
      <c r="Q3402" s="11"/>
      <c r="R3402" s="11"/>
      <c r="S3402" s="11"/>
      <c r="T3402" s="11"/>
    </row>
    <row r="3403" spans="1:20" ht="15.75" customHeight="1" x14ac:dyDescent="0.2">
      <c r="A3403" s="317"/>
      <c r="B3403" s="264"/>
      <c r="C3403" s="264"/>
      <c r="D3403" s="264"/>
      <c r="E3403" s="264"/>
      <c r="F3403" s="264"/>
      <c r="G3403" s="264"/>
      <c r="H3403" s="264"/>
      <c r="I3403" s="286">
        <f t="shared" ca="1" si="3363"/>
        <v>7.4845564685029481E-2</v>
      </c>
      <c r="J3403" s="286">
        <f t="shared" ca="1" si="3364"/>
        <v>4.1703097122792701E-2</v>
      </c>
      <c r="K3403" s="264">
        <f t="shared" ref="K3403:M3403" ca="1" si="3452">RAND()</f>
        <v>0.74645328202213057</v>
      </c>
      <c r="L3403" s="264">
        <f t="shared" ca="1" si="3452"/>
        <v>0.96056742715633781</v>
      </c>
      <c r="M3403" s="264">
        <f t="shared" ca="1" si="3452"/>
        <v>0.37541950054049633</v>
      </c>
      <c r="N3403" s="287">
        <f t="shared" ca="1" si="3366"/>
        <v>4261141.5483985441</v>
      </c>
      <c r="O3403" s="288">
        <f ca="1">(N3403-Assumptions!$C$22)/Assumptions!$C$25</f>
        <v>317.00616032824956</v>
      </c>
      <c r="P3403" s="11"/>
      <c r="Q3403" s="11"/>
      <c r="R3403" s="11"/>
      <c r="S3403" s="11"/>
      <c r="T3403" s="11"/>
    </row>
    <row r="3404" spans="1:20" ht="15.75" customHeight="1" x14ac:dyDescent="0.2">
      <c r="A3404" s="289"/>
      <c r="B3404" s="270"/>
      <c r="C3404" s="270"/>
      <c r="D3404" s="270"/>
      <c r="E3404" s="270"/>
      <c r="F3404" s="270"/>
      <c r="G3404" s="270"/>
      <c r="H3404" s="270"/>
      <c r="I3404" s="290">
        <f t="shared" ca="1" si="3363"/>
        <v>7.3467015427592638E-2</v>
      </c>
      <c r="J3404" s="290">
        <f t="shared" ca="1" si="3364"/>
        <v>5.3841156520714875E-2</v>
      </c>
      <c r="K3404" s="270">
        <f t="shared" ref="K3404:M3404" ca="1" si="3453">RAND()</f>
        <v>0.22780147702425524</v>
      </c>
      <c r="L3404" s="270">
        <f t="shared" ca="1" si="3453"/>
        <v>0.86077946375117498</v>
      </c>
      <c r="M3404" s="270">
        <f t="shared" ca="1" si="3453"/>
        <v>0.33652944821417519</v>
      </c>
      <c r="N3404" s="291">
        <f t="shared" ca="1" si="3366"/>
        <v>5648989.8218359249</v>
      </c>
      <c r="O3404" s="292">
        <f ca="1">(N3404-Assumptions!$C$22)/Assumptions!$C$25</f>
        <v>420.57692700268097</v>
      </c>
      <c r="P3404" s="11"/>
      <c r="Q3404" s="11"/>
      <c r="R3404" s="11"/>
      <c r="S3404" s="11"/>
      <c r="T3404" s="11"/>
    </row>
    <row r="3405" spans="1:20" ht="15.75" customHeight="1" x14ac:dyDescent="0.2">
      <c r="A3405" s="317"/>
      <c r="B3405" s="264"/>
      <c r="C3405" s="264"/>
      <c r="D3405" s="264"/>
      <c r="E3405" s="264"/>
      <c r="F3405" s="264"/>
      <c r="G3405" s="264"/>
      <c r="H3405" s="264"/>
      <c r="I3405" s="286">
        <f t="shared" ca="1" si="3363"/>
        <v>8.7060325738166022E-2</v>
      </c>
      <c r="J3405" s="286">
        <f t="shared" ca="1" si="3364"/>
        <v>3.0774065763978647E-2</v>
      </c>
      <c r="K3405" s="264">
        <f t="shared" ref="K3405:M3405" ca="1" si="3454">RAND()</f>
        <v>0.86006910803992043</v>
      </c>
      <c r="L3405" s="264">
        <f t="shared" ca="1" si="3454"/>
        <v>0.2752169009753872</v>
      </c>
      <c r="M3405" s="264">
        <f t="shared" ca="1" si="3454"/>
        <v>0.73950497373683721</v>
      </c>
      <c r="N3405" s="287">
        <f t="shared" ca="1" si="3366"/>
        <v>3455811.7633517487</v>
      </c>
      <c r="O3405" s="288">
        <f ca="1">(N3405-Assumptions!$C$22)/Assumptions!$C$25</f>
        <v>256.90692263819022</v>
      </c>
      <c r="P3405" s="11"/>
      <c r="Q3405" s="11"/>
      <c r="R3405" s="11"/>
      <c r="S3405" s="11"/>
      <c r="T3405" s="11"/>
    </row>
    <row r="3406" spans="1:20" ht="15.75" customHeight="1" x14ac:dyDescent="0.2">
      <c r="A3406" s="289"/>
      <c r="B3406" s="270"/>
      <c r="C3406" s="270"/>
      <c r="D3406" s="270"/>
      <c r="E3406" s="270"/>
      <c r="F3406" s="270"/>
      <c r="G3406" s="270"/>
      <c r="H3406" s="270"/>
      <c r="I3406" s="290">
        <f t="shared" ca="1" si="3363"/>
        <v>9.5609878119642958E-2</v>
      </c>
      <c r="J3406" s="290">
        <f t="shared" ca="1" si="3364"/>
        <v>4.8496965679497676E-2</v>
      </c>
      <c r="K3406" s="270">
        <f t="shared" ref="K3406:M3406" ca="1" si="3455">RAND()</f>
        <v>0.59036521869515424</v>
      </c>
      <c r="L3406" s="270">
        <f t="shared" ca="1" si="3455"/>
        <v>0.84461137255973218</v>
      </c>
      <c r="M3406" s="270">
        <f t="shared" ca="1" si="3455"/>
        <v>0.87694504056983902</v>
      </c>
      <c r="N3406" s="291">
        <f t="shared" ca="1" si="3366"/>
        <v>3023472.9916448598</v>
      </c>
      <c r="O3406" s="292">
        <f ca="1">(N3406-Assumptions!$C$22)/Assumptions!$C$25</f>
        <v>224.64283519737759</v>
      </c>
      <c r="P3406" s="11"/>
      <c r="Q3406" s="11"/>
      <c r="R3406" s="11"/>
      <c r="S3406" s="11"/>
      <c r="T3406" s="11"/>
    </row>
    <row r="3407" spans="1:20" ht="15.75" customHeight="1" x14ac:dyDescent="0.2">
      <c r="A3407" s="317"/>
      <c r="B3407" s="264"/>
      <c r="C3407" s="264"/>
      <c r="D3407" s="264"/>
      <c r="E3407" s="264"/>
      <c r="F3407" s="264"/>
      <c r="G3407" s="264"/>
      <c r="H3407" s="264"/>
      <c r="I3407" s="286">
        <f t="shared" ca="1" si="3363"/>
        <v>0.10426590165075759</v>
      </c>
      <c r="J3407" s="286">
        <f t="shared" ca="1" si="3364"/>
        <v>5.2203116086109475E-2</v>
      </c>
      <c r="K3407" s="264">
        <f t="shared" ref="K3407:M3407" ca="1" si="3456">RAND()</f>
        <v>0.11125101567093443</v>
      </c>
      <c r="L3407" s="264">
        <f t="shared" ca="1" si="3456"/>
        <v>0.16839717996964798</v>
      </c>
      <c r="M3407" s="264">
        <f t="shared" ca="1" si="3456"/>
        <v>0.39116742913818481</v>
      </c>
      <c r="N3407" s="287">
        <f t="shared" ca="1" si="3366"/>
        <v>313492.92662384402</v>
      </c>
      <c r="O3407" s="288">
        <f ca="1">(N3407-Assumptions!$C$22)/Assumptions!$C$25</f>
        <v>22.405516912227167</v>
      </c>
      <c r="P3407" s="11"/>
      <c r="Q3407" s="11"/>
      <c r="R3407" s="11"/>
      <c r="S3407" s="11"/>
      <c r="T3407" s="11"/>
    </row>
    <row r="3408" spans="1:20" ht="15.75" customHeight="1" x14ac:dyDescent="0.2">
      <c r="A3408" s="289"/>
      <c r="B3408" s="270"/>
      <c r="C3408" s="270"/>
      <c r="D3408" s="270"/>
      <c r="E3408" s="270"/>
      <c r="F3408" s="270"/>
      <c r="G3408" s="270"/>
      <c r="H3408" s="270"/>
      <c r="I3408" s="290">
        <f t="shared" ca="1" si="3363"/>
        <v>9.4219864991042235E-2</v>
      </c>
      <c r="J3408" s="290">
        <f t="shared" ca="1" si="3364"/>
        <v>2.7665672187307838E-2</v>
      </c>
      <c r="K3408" s="270">
        <f t="shared" ref="K3408:M3408" ca="1" si="3457">RAND()</f>
        <v>0.91229221547337047</v>
      </c>
      <c r="L3408" s="270">
        <f t="shared" ca="1" si="3457"/>
        <v>0.73556739042747377</v>
      </c>
      <c r="M3408" s="270">
        <f t="shared" ca="1" si="3457"/>
        <v>0.96670616579825175</v>
      </c>
      <c r="N3408" s="291">
        <f t="shared" ca="1" si="3366"/>
        <v>3298946.9108085758</v>
      </c>
      <c r="O3408" s="292">
        <f ca="1">(N3408-Assumptions!$C$22)/Assumptions!$C$25</f>
        <v>245.20059035884893</v>
      </c>
      <c r="P3408" s="11"/>
      <c r="Q3408" s="11"/>
      <c r="R3408" s="11"/>
      <c r="S3408" s="11"/>
      <c r="T3408" s="11"/>
    </row>
    <row r="3409" spans="1:20" ht="15.75" customHeight="1" x14ac:dyDescent="0.2">
      <c r="A3409" s="317"/>
      <c r="B3409" s="264"/>
      <c r="C3409" s="264"/>
      <c r="D3409" s="264"/>
      <c r="E3409" s="264"/>
      <c r="F3409" s="264"/>
      <c r="G3409" s="264"/>
      <c r="H3409" s="264"/>
      <c r="I3409" s="286">
        <f t="shared" ca="1" si="3363"/>
        <v>6.3676296790479286E-2</v>
      </c>
      <c r="J3409" s="286">
        <f t="shared" ca="1" si="3364"/>
        <v>3.7121264149200896E-2</v>
      </c>
      <c r="K3409" s="264">
        <f t="shared" ref="K3409:M3409" ca="1" si="3458">RAND()</f>
        <v>0.66394217938881661</v>
      </c>
      <c r="L3409" s="264">
        <f t="shared" ca="1" si="3458"/>
        <v>0.73401298753220179</v>
      </c>
      <c r="M3409" s="264">
        <f t="shared" ca="1" si="3458"/>
        <v>0.42182199305050172</v>
      </c>
      <c r="N3409" s="287">
        <f t="shared" ca="1" si="3366"/>
        <v>4203371.5787549205</v>
      </c>
      <c r="O3409" s="288">
        <f ca="1">(N3409-Assumptions!$C$22)/Assumptions!$C$25</f>
        <v>312.69496856380005</v>
      </c>
      <c r="P3409" s="11"/>
      <c r="Q3409" s="11"/>
      <c r="R3409" s="11"/>
      <c r="S3409" s="11"/>
      <c r="T3409" s="11"/>
    </row>
    <row r="3410" spans="1:20" ht="15.75" customHeight="1" x14ac:dyDescent="0.2">
      <c r="A3410" s="289"/>
      <c r="B3410" s="270"/>
      <c r="C3410" s="270"/>
      <c r="D3410" s="270"/>
      <c r="E3410" s="270"/>
      <c r="F3410" s="270"/>
      <c r="G3410" s="270"/>
      <c r="H3410" s="270"/>
      <c r="I3410" s="290">
        <f t="shared" ca="1" si="3363"/>
        <v>0.10407867784579569</v>
      </c>
      <c r="J3410" s="290">
        <f t="shared" ca="1" si="3364"/>
        <v>3.4022217019857248E-2</v>
      </c>
      <c r="K3410" s="270">
        <f t="shared" ref="K3410:M3410" ca="1" si="3459">RAND()</f>
        <v>0.44046958226818034</v>
      </c>
      <c r="L3410" s="270">
        <f t="shared" ca="1" si="3459"/>
        <v>0.63413251470778709</v>
      </c>
      <c r="M3410" s="270">
        <f t="shared" ca="1" si="3459"/>
        <v>0.51932963259405429</v>
      </c>
      <c r="N3410" s="291">
        <f t="shared" ca="1" si="3366"/>
        <v>1593295.866809349</v>
      </c>
      <c r="O3410" s="292">
        <f ca="1">(N3410-Assumptions!$C$22)/Assumptions!$C$25</f>
        <v>117.91319901562306</v>
      </c>
      <c r="P3410" s="11"/>
      <c r="Q3410" s="11"/>
      <c r="R3410" s="11"/>
      <c r="S3410" s="11"/>
      <c r="T3410" s="11"/>
    </row>
    <row r="3411" spans="1:20" ht="15.75" customHeight="1" x14ac:dyDescent="0.2">
      <c r="A3411" s="317"/>
      <c r="B3411" s="264"/>
      <c r="C3411" s="264"/>
      <c r="D3411" s="264"/>
      <c r="E3411" s="264"/>
      <c r="F3411" s="264"/>
      <c r="G3411" s="264"/>
      <c r="H3411" s="264"/>
      <c r="I3411" s="286">
        <f t="shared" ca="1" si="3363"/>
        <v>8.2930056073908312E-2</v>
      </c>
      <c r="J3411" s="286">
        <f t="shared" ca="1" si="3364"/>
        <v>4.9056503875601329E-2</v>
      </c>
      <c r="K3411" s="264">
        <f t="shared" ref="K3411:M3411" ca="1" si="3460">RAND()</f>
        <v>0.34609422559592817</v>
      </c>
      <c r="L3411" s="264">
        <f t="shared" ca="1" si="3460"/>
        <v>0.51380501607352069</v>
      </c>
      <c r="M3411" s="264">
        <f t="shared" ca="1" si="3460"/>
        <v>0.49836509046205757</v>
      </c>
      <c r="N3411" s="287">
        <f t="shared" ca="1" si="3366"/>
        <v>3295215.9497118713</v>
      </c>
      <c r="O3411" s="288">
        <f ca="1">(N3411-Assumptions!$C$22)/Assumptions!$C$25</f>
        <v>244.92216042625907</v>
      </c>
      <c r="P3411" s="11"/>
      <c r="Q3411" s="11"/>
      <c r="R3411" s="11"/>
      <c r="S3411" s="11"/>
      <c r="T3411" s="11"/>
    </row>
    <row r="3412" spans="1:20" ht="15.75" customHeight="1" x14ac:dyDescent="0.2">
      <c r="A3412" s="289"/>
      <c r="B3412" s="270"/>
      <c r="C3412" s="270"/>
      <c r="D3412" s="270"/>
      <c r="E3412" s="270"/>
      <c r="F3412" s="270"/>
      <c r="G3412" s="270"/>
      <c r="H3412" s="270"/>
      <c r="I3412" s="290">
        <f t="shared" ca="1" si="3363"/>
        <v>9.5263483750639019E-2</v>
      </c>
      <c r="J3412" s="290">
        <f t="shared" ca="1" si="3364"/>
        <v>3.6784130085494832E-2</v>
      </c>
      <c r="K3412" s="270">
        <f t="shared" ref="K3412:M3412" ca="1" si="3461">RAND()</f>
        <v>0.22785085009730022</v>
      </c>
      <c r="L3412" s="270">
        <f t="shared" ca="1" si="3461"/>
        <v>0.78015231340787983</v>
      </c>
      <c r="M3412" s="270">
        <f t="shared" ca="1" si="3461"/>
        <v>0.87420471674140598</v>
      </c>
      <c r="N3412" s="291">
        <f t="shared" ca="1" si="3366"/>
        <v>1929579.1622116731</v>
      </c>
      <c r="O3412" s="292">
        <f ca="1">(N3412-Assumptions!$C$22)/Assumptions!$C$25</f>
        <v>143.00896732922934</v>
      </c>
      <c r="P3412" s="11"/>
      <c r="Q3412" s="11"/>
      <c r="R3412" s="11"/>
      <c r="S3412" s="11"/>
      <c r="T3412" s="11"/>
    </row>
    <row r="3413" spans="1:20" ht="15.75" customHeight="1" x14ac:dyDescent="0.2">
      <c r="A3413" s="317"/>
      <c r="B3413" s="264"/>
      <c r="C3413" s="264"/>
      <c r="D3413" s="264"/>
      <c r="E3413" s="264"/>
      <c r="F3413" s="264"/>
      <c r="G3413" s="264"/>
      <c r="H3413" s="264"/>
      <c r="I3413" s="286">
        <f t="shared" ca="1" si="3363"/>
        <v>7.7717442187684865E-2</v>
      </c>
      <c r="J3413" s="286">
        <f t="shared" ca="1" si="3364"/>
        <v>3.1114824604451044E-2</v>
      </c>
      <c r="K3413" s="264">
        <f t="shared" ref="K3413:M3413" ca="1" si="3462">RAND()</f>
        <v>0.18397313334546372</v>
      </c>
      <c r="L3413" s="264">
        <f t="shared" ca="1" si="3462"/>
        <v>0.45113839217551499</v>
      </c>
      <c r="M3413" s="264">
        <f t="shared" ca="1" si="3462"/>
        <v>0.44921383547126614</v>
      </c>
      <c r="N3413" s="287">
        <f t="shared" ca="1" si="3366"/>
        <v>833602.69717891945</v>
      </c>
      <c r="O3413" s="288">
        <f ca="1">(N3413-Assumptions!$C$22)/Assumptions!$C$25</f>
        <v>61.219678893949215</v>
      </c>
      <c r="P3413" s="11"/>
      <c r="Q3413" s="11"/>
      <c r="R3413" s="11"/>
      <c r="S3413" s="11"/>
      <c r="T3413" s="11"/>
    </row>
    <row r="3414" spans="1:20" ht="15.75" customHeight="1" x14ac:dyDescent="0.2">
      <c r="A3414" s="289"/>
      <c r="B3414" s="270"/>
      <c r="C3414" s="270"/>
      <c r="D3414" s="270"/>
      <c r="E3414" s="270"/>
      <c r="F3414" s="270"/>
      <c r="G3414" s="270"/>
      <c r="H3414" s="270"/>
      <c r="I3414" s="290">
        <f t="shared" ca="1" si="3363"/>
        <v>6.7888139081550267E-2</v>
      </c>
      <c r="J3414" s="290">
        <f t="shared" ca="1" si="3364"/>
        <v>4.6309947925816469E-2</v>
      </c>
      <c r="K3414" s="270">
        <f t="shared" ref="K3414:M3414" ca="1" si="3463">RAND()</f>
        <v>9.482874792430096E-2</v>
      </c>
      <c r="L3414" s="270">
        <f t="shared" ca="1" si="3463"/>
        <v>0.90401178159586582</v>
      </c>
      <c r="M3414" s="270">
        <f t="shared" ca="1" si="3463"/>
        <v>0.53294665406814146</v>
      </c>
      <c r="N3414" s="291">
        <f t="shared" ca="1" si="3366"/>
        <v>2738085.7512648311</v>
      </c>
      <c r="O3414" s="292">
        <f ca="1">(N3414-Assumptions!$C$22)/Assumptions!$C$25</f>
        <v>203.34527994513664</v>
      </c>
      <c r="P3414" s="11"/>
      <c r="Q3414" s="11"/>
      <c r="R3414" s="11"/>
      <c r="S3414" s="11"/>
      <c r="T3414" s="11"/>
    </row>
    <row r="3415" spans="1:20" ht="15.75" customHeight="1" x14ac:dyDescent="0.2">
      <c r="A3415" s="317"/>
      <c r="B3415" s="264"/>
      <c r="C3415" s="264"/>
      <c r="D3415" s="264"/>
      <c r="E3415" s="264"/>
      <c r="F3415" s="264"/>
      <c r="G3415" s="264"/>
      <c r="H3415" s="264"/>
      <c r="I3415" s="286">
        <f t="shared" ca="1" si="3363"/>
        <v>8.7128180448729359E-2</v>
      </c>
      <c r="J3415" s="286">
        <f t="shared" ca="1" si="3364"/>
        <v>2.9702620617826778E-2</v>
      </c>
      <c r="K3415" s="264">
        <f t="shared" ref="K3415:M3415" ca="1" si="3464">RAND()</f>
        <v>0.71460483163376154</v>
      </c>
      <c r="L3415" s="264">
        <f t="shared" ca="1" si="3464"/>
        <v>0.48216453689548633</v>
      </c>
      <c r="M3415" s="264">
        <f t="shared" ca="1" si="3464"/>
        <v>0.85495970681967237</v>
      </c>
      <c r="N3415" s="287">
        <f t="shared" ca="1" si="3366"/>
        <v>1964988.1095481431</v>
      </c>
      <c r="O3415" s="288">
        <f ca="1">(N3415-Assumptions!$C$22)/Assumptions!$C$25</f>
        <v>145.65142608568232</v>
      </c>
      <c r="P3415" s="11"/>
      <c r="Q3415" s="11"/>
      <c r="R3415" s="11"/>
      <c r="S3415" s="11"/>
      <c r="T3415" s="11"/>
    </row>
    <row r="3416" spans="1:20" ht="15.75" customHeight="1" x14ac:dyDescent="0.2">
      <c r="A3416" s="289"/>
      <c r="B3416" s="270"/>
      <c r="C3416" s="270"/>
      <c r="D3416" s="270"/>
      <c r="E3416" s="270"/>
      <c r="F3416" s="270"/>
      <c r="G3416" s="270"/>
      <c r="H3416" s="270"/>
      <c r="I3416" s="290">
        <f t="shared" ca="1" si="3363"/>
        <v>7.9881055691557276E-2</v>
      </c>
      <c r="J3416" s="290">
        <f t="shared" ca="1" si="3364"/>
        <v>3.421386588780595E-2</v>
      </c>
      <c r="K3416" s="270">
        <f t="shared" ref="K3416:M3416" ca="1" si="3465">RAND()</f>
        <v>0.55819056535423539</v>
      </c>
      <c r="L3416" s="270">
        <f t="shared" ca="1" si="3465"/>
        <v>0.52364295015702622</v>
      </c>
      <c r="M3416" s="270">
        <f t="shared" ca="1" si="3465"/>
        <v>0.31118707492259956</v>
      </c>
      <c r="N3416" s="291">
        <f t="shared" ca="1" si="3366"/>
        <v>2444220.2368250331</v>
      </c>
      <c r="O3416" s="292">
        <f ca="1">(N3416-Assumptions!$C$22)/Assumptions!$C$25</f>
        <v>181.41501767350994</v>
      </c>
      <c r="P3416" s="11"/>
      <c r="Q3416" s="11"/>
      <c r="R3416" s="11"/>
      <c r="S3416" s="11"/>
      <c r="T3416" s="11"/>
    </row>
    <row r="3417" spans="1:20" ht="15.75" customHeight="1" x14ac:dyDescent="0.2">
      <c r="A3417" s="317"/>
      <c r="B3417" s="264"/>
      <c r="C3417" s="264"/>
      <c r="D3417" s="264"/>
      <c r="E3417" s="264"/>
      <c r="F3417" s="264"/>
      <c r="G3417" s="264"/>
      <c r="H3417" s="264"/>
      <c r="I3417" s="286">
        <f t="shared" ca="1" si="3363"/>
        <v>0.10678569168531413</v>
      </c>
      <c r="J3417" s="286">
        <f t="shared" ca="1" si="3364"/>
        <v>2.4034363509133544E-2</v>
      </c>
      <c r="K3417" s="264">
        <f t="shared" ref="K3417:M3417" ca="1" si="3466">RAND()</f>
        <v>0.14246180651118212</v>
      </c>
      <c r="L3417" s="264">
        <f t="shared" ca="1" si="3466"/>
        <v>0.15045282751490352</v>
      </c>
      <c r="M3417" s="264">
        <f t="shared" ca="1" si="3466"/>
        <v>0.40502418599837819</v>
      </c>
      <c r="N3417" s="287">
        <f t="shared" ca="1" si="3366"/>
        <v>197233.26953861679</v>
      </c>
      <c r="O3417" s="288">
        <f ca="1">(N3417-Assumptions!$C$22)/Assumptions!$C$25</f>
        <v>13.729423099896776</v>
      </c>
      <c r="P3417" s="11"/>
      <c r="Q3417" s="11"/>
      <c r="R3417" s="11"/>
      <c r="S3417" s="11"/>
      <c r="T3417" s="11"/>
    </row>
    <row r="3418" spans="1:20" ht="15.75" customHeight="1" x14ac:dyDescent="0.2">
      <c r="A3418" s="289"/>
      <c r="B3418" s="270"/>
      <c r="C3418" s="270"/>
      <c r="D3418" s="270"/>
      <c r="E3418" s="270"/>
      <c r="F3418" s="270"/>
      <c r="G3418" s="270"/>
      <c r="H3418" s="270"/>
      <c r="I3418" s="290">
        <f t="shared" ca="1" si="3363"/>
        <v>8.5017756774471459E-2</v>
      </c>
      <c r="J3418" s="290">
        <f t="shared" ca="1" si="3364"/>
        <v>3.2938697490205393E-2</v>
      </c>
      <c r="K3418" s="270">
        <f t="shared" ref="K3418:M3418" ca="1" si="3467">RAND()</f>
        <v>0.40077917661539941</v>
      </c>
      <c r="L3418" s="270">
        <f t="shared" ca="1" si="3467"/>
        <v>0.73283960215638955</v>
      </c>
      <c r="M3418" s="270">
        <f t="shared" ca="1" si="3467"/>
        <v>0.81767340974557834</v>
      </c>
      <c r="N3418" s="291">
        <f t="shared" ca="1" si="3366"/>
        <v>2166716.2157431678</v>
      </c>
      <c r="O3418" s="292">
        <f ca="1">(N3418-Assumptions!$C$22)/Assumptions!$C$25</f>
        <v>160.70576236889312</v>
      </c>
      <c r="P3418" s="11"/>
      <c r="Q3418" s="11"/>
      <c r="R3418" s="11"/>
      <c r="S3418" s="11"/>
      <c r="T3418" s="11"/>
    </row>
    <row r="3419" spans="1:20" ht="15.75" customHeight="1" x14ac:dyDescent="0.2">
      <c r="A3419" s="317"/>
      <c r="B3419" s="264"/>
      <c r="C3419" s="264"/>
      <c r="D3419" s="264"/>
      <c r="E3419" s="264"/>
      <c r="F3419" s="264"/>
      <c r="G3419" s="264"/>
      <c r="H3419" s="264"/>
      <c r="I3419" s="286">
        <f t="shared" ca="1" si="3363"/>
        <v>9.9074865787884783E-2</v>
      </c>
      <c r="J3419" s="286">
        <f t="shared" ca="1" si="3364"/>
        <v>3.5478079741237914E-2</v>
      </c>
      <c r="K3419" s="264">
        <f t="shared" ref="K3419:M3419" ca="1" si="3468">RAND()</f>
        <v>0.75321175957429964</v>
      </c>
      <c r="L3419" s="264">
        <f t="shared" ca="1" si="3468"/>
        <v>0.31998635992610802</v>
      </c>
      <c r="M3419" s="264">
        <f t="shared" ca="1" si="3468"/>
        <v>0.92614409113670781</v>
      </c>
      <c r="N3419" s="287">
        <f t="shared" ca="1" si="3366"/>
        <v>1813893.8481339731</v>
      </c>
      <c r="O3419" s="288">
        <f ca="1">(N3419-Assumptions!$C$22)/Assumptions!$C$25</f>
        <v>134.37573493537113</v>
      </c>
      <c r="P3419" s="11"/>
      <c r="Q3419" s="11"/>
      <c r="R3419" s="11"/>
      <c r="S3419" s="11"/>
      <c r="T3419" s="11"/>
    </row>
    <row r="3420" spans="1:20" ht="15.75" customHeight="1" x14ac:dyDescent="0.2">
      <c r="A3420" s="289"/>
      <c r="B3420" s="270"/>
      <c r="C3420" s="270"/>
      <c r="D3420" s="270"/>
      <c r="E3420" s="270"/>
      <c r="F3420" s="270"/>
      <c r="G3420" s="270"/>
      <c r="H3420" s="270"/>
      <c r="I3420" s="290">
        <f t="shared" ca="1" si="3363"/>
        <v>0.10447264427834545</v>
      </c>
      <c r="J3420" s="290">
        <f t="shared" ca="1" si="3364"/>
        <v>3.5606282065673525E-2</v>
      </c>
      <c r="K3420" s="270">
        <f t="shared" ref="K3420:M3420" ca="1" si="3469">RAND()</f>
        <v>0.68885235430461556</v>
      </c>
      <c r="L3420" s="270">
        <f t="shared" ca="1" si="3469"/>
        <v>0.50225201164740962</v>
      </c>
      <c r="M3420" s="270">
        <f t="shared" ca="1" si="3469"/>
        <v>0.50617516612058111</v>
      </c>
      <c r="N3420" s="291">
        <f t="shared" ca="1" si="3366"/>
        <v>1620830.0524507705</v>
      </c>
      <c r="O3420" s="292">
        <f ca="1">(N3420-Assumptions!$C$22)/Assumptions!$C$25</f>
        <v>119.96798898886347</v>
      </c>
      <c r="P3420" s="11"/>
      <c r="Q3420" s="11"/>
      <c r="R3420" s="11"/>
      <c r="S3420" s="11"/>
      <c r="T3420" s="11"/>
    </row>
    <row r="3421" spans="1:20" ht="15.75" customHeight="1" x14ac:dyDescent="0.2">
      <c r="A3421" s="317"/>
      <c r="B3421" s="264"/>
      <c r="C3421" s="264"/>
      <c r="D3421" s="264"/>
      <c r="E3421" s="264"/>
      <c r="F3421" s="264"/>
      <c r="G3421" s="264"/>
      <c r="H3421" s="264"/>
      <c r="I3421" s="286">
        <f t="shared" ca="1" si="3363"/>
        <v>8.0279450210059472E-2</v>
      </c>
      <c r="J3421" s="286">
        <f t="shared" ca="1" si="3364"/>
        <v>5.4816331506324562E-2</v>
      </c>
      <c r="K3421" s="264">
        <f t="shared" ref="K3421:M3421" ca="1" si="3470">RAND()</f>
        <v>0.33114083828495899</v>
      </c>
      <c r="L3421" s="264">
        <f t="shared" ca="1" si="3470"/>
        <v>0.71461832564353989</v>
      </c>
      <c r="M3421" s="264">
        <f t="shared" ca="1" si="3470"/>
        <v>0.75884094555391768</v>
      </c>
      <c r="N3421" s="287">
        <f t="shared" ca="1" si="3366"/>
        <v>4431528.7363176644</v>
      </c>
      <c r="O3421" s="288">
        <f ca="1">(N3421-Assumptions!$C$22)/Assumptions!$C$25</f>
        <v>329.72162211325855</v>
      </c>
      <c r="P3421" s="11"/>
      <c r="Q3421" s="11"/>
      <c r="R3421" s="11"/>
      <c r="S3421" s="11"/>
      <c r="T3421" s="11"/>
    </row>
    <row r="3422" spans="1:20" ht="15.75" customHeight="1" x14ac:dyDescent="0.2">
      <c r="A3422" s="289"/>
      <c r="B3422" s="270"/>
      <c r="C3422" s="270"/>
      <c r="D3422" s="270"/>
      <c r="E3422" s="270"/>
      <c r="F3422" s="270"/>
      <c r="G3422" s="270"/>
      <c r="H3422" s="270"/>
      <c r="I3422" s="290">
        <f t="shared" ca="1" si="3363"/>
        <v>7.0968403669528168E-2</v>
      </c>
      <c r="J3422" s="290">
        <f t="shared" ca="1" si="3364"/>
        <v>3.627931109655512E-2</v>
      </c>
      <c r="K3422" s="270">
        <f t="shared" ref="K3422:M3422" ca="1" si="3471">RAND()</f>
        <v>0.68178341824995814</v>
      </c>
      <c r="L3422" s="270">
        <f t="shared" ca="1" si="3471"/>
        <v>0.5298766181983432</v>
      </c>
      <c r="M3422" s="270">
        <f t="shared" ca="1" si="3471"/>
        <v>0.67367325582879023</v>
      </c>
      <c r="N3422" s="291">
        <f t="shared" ca="1" si="3366"/>
        <v>3252911.3298220239</v>
      </c>
      <c r="O3422" s="292">
        <f ca="1">(N3422-Assumptions!$C$22)/Assumptions!$C$25</f>
        <v>241.76509924044953</v>
      </c>
      <c r="P3422" s="11"/>
      <c r="Q3422" s="11"/>
      <c r="R3422" s="11"/>
      <c r="S3422" s="11"/>
      <c r="T3422" s="11"/>
    </row>
    <row r="3423" spans="1:20" ht="15.75" customHeight="1" x14ac:dyDescent="0.2">
      <c r="A3423" s="317"/>
      <c r="B3423" s="264"/>
      <c r="C3423" s="264"/>
      <c r="D3423" s="264"/>
      <c r="E3423" s="264"/>
      <c r="F3423" s="264"/>
      <c r="G3423" s="264"/>
      <c r="H3423" s="264"/>
      <c r="I3423" s="286">
        <f t="shared" ca="1" si="3363"/>
        <v>9.7096709864372202E-2</v>
      </c>
      <c r="J3423" s="286">
        <f t="shared" ca="1" si="3364"/>
        <v>4.9948987395557531E-2</v>
      </c>
      <c r="K3423" s="264">
        <f t="shared" ref="K3423:M3423" ca="1" si="3472">RAND()</f>
        <v>0.56347940636774696</v>
      </c>
      <c r="L3423" s="264">
        <f t="shared" ca="1" si="3472"/>
        <v>0.74667195399711928</v>
      </c>
      <c r="M3423" s="264">
        <f t="shared" ca="1" si="3472"/>
        <v>0.88915110626894656</v>
      </c>
      <c r="N3423" s="287">
        <f t="shared" ca="1" si="3366"/>
        <v>2393340.2578779105</v>
      </c>
      <c r="O3423" s="288">
        <f ca="1">(N3423-Assumptions!$C$22)/Assumptions!$C$25</f>
        <v>177.61800431924706</v>
      </c>
      <c r="P3423" s="11"/>
      <c r="Q3423" s="11"/>
      <c r="R3423" s="11"/>
      <c r="S3423" s="11"/>
      <c r="T3423" s="11"/>
    </row>
    <row r="3424" spans="1:20" ht="15.75" customHeight="1" x14ac:dyDescent="0.2">
      <c r="A3424" s="289"/>
      <c r="B3424" s="270"/>
      <c r="C3424" s="270"/>
      <c r="D3424" s="270"/>
      <c r="E3424" s="270"/>
      <c r="F3424" s="270"/>
      <c r="G3424" s="270"/>
      <c r="H3424" s="270"/>
      <c r="I3424" s="290">
        <f t="shared" ca="1" si="3363"/>
        <v>0.06</v>
      </c>
      <c r="J3424" s="290">
        <f t="shared" ca="1" si="3364"/>
        <v>4.4556933154778537E-2</v>
      </c>
      <c r="K3424" s="270">
        <f t="shared" ref="K3424:M3424" ca="1" si="3473">RAND()</f>
        <v>0.21945277813764319</v>
      </c>
      <c r="L3424" s="270">
        <f t="shared" ca="1" si="3473"/>
        <v>4.337821917278939E-3</v>
      </c>
      <c r="M3424" s="270">
        <f t="shared" ca="1" si="3473"/>
        <v>0.20147039701471281</v>
      </c>
      <c r="N3424" s="291">
        <f t="shared" ca="1" si="3366"/>
        <v>3563756.6711651403</v>
      </c>
      <c r="O3424" s="292">
        <f ca="1">(N3424-Assumptions!$C$22)/Assumptions!$C$25</f>
        <v>264.96251277351791</v>
      </c>
      <c r="P3424" s="11"/>
      <c r="Q3424" s="11"/>
      <c r="R3424" s="11"/>
      <c r="S3424" s="11"/>
      <c r="T3424" s="11"/>
    </row>
    <row r="3425" spans="1:20" ht="15.75" customHeight="1" x14ac:dyDescent="0.2">
      <c r="A3425" s="317"/>
      <c r="B3425" s="264"/>
      <c r="C3425" s="264"/>
      <c r="D3425" s="264"/>
      <c r="E3425" s="264"/>
      <c r="F3425" s="264"/>
      <c r="G3425" s="264"/>
      <c r="H3425" s="264"/>
      <c r="I3425" s="286">
        <f t="shared" ca="1" si="3363"/>
        <v>7.6279591505922464E-2</v>
      </c>
      <c r="J3425" s="286">
        <f t="shared" ca="1" si="3364"/>
        <v>3.7166472560251226E-2</v>
      </c>
      <c r="K3425" s="264">
        <f t="shared" ref="K3425:M3425" ca="1" si="3474">RAND()</f>
        <v>0.69088254621161072</v>
      </c>
      <c r="L3425" s="264">
        <f t="shared" ca="1" si="3474"/>
        <v>8.907908828535438E-2</v>
      </c>
      <c r="M3425" s="264">
        <f t="shared" ca="1" si="3474"/>
        <v>0.85504127169144761</v>
      </c>
      <c r="N3425" s="287">
        <f t="shared" ca="1" si="3366"/>
        <v>2309040.8535096906</v>
      </c>
      <c r="O3425" s="288">
        <f ca="1">(N3425-Assumptions!$C$22)/Assumptions!$C$25</f>
        <v>171.32700399326049</v>
      </c>
      <c r="P3425" s="11"/>
      <c r="Q3425" s="11"/>
      <c r="R3425" s="11"/>
      <c r="S3425" s="11"/>
      <c r="T3425" s="11"/>
    </row>
    <row r="3426" spans="1:20" ht="15.75" customHeight="1" x14ac:dyDescent="0.2">
      <c r="A3426" s="289"/>
      <c r="B3426" s="270"/>
      <c r="C3426" s="270"/>
      <c r="D3426" s="270"/>
      <c r="E3426" s="270"/>
      <c r="F3426" s="270"/>
      <c r="G3426" s="270"/>
      <c r="H3426" s="270"/>
      <c r="I3426" s="290">
        <f t="shared" ca="1" si="3363"/>
        <v>9.8568910324512551E-2</v>
      </c>
      <c r="J3426" s="290">
        <f t="shared" ca="1" si="3364"/>
        <v>3.1795362676706393E-2</v>
      </c>
      <c r="K3426" s="270">
        <f t="shared" ref="K3426:M3426" ca="1" si="3475">RAND()</f>
        <v>0.53110310477472744</v>
      </c>
      <c r="L3426" s="270">
        <f t="shared" ca="1" si="3475"/>
        <v>0.71587119735955496</v>
      </c>
      <c r="M3426" s="270">
        <f t="shared" ca="1" si="3475"/>
        <v>0.44068930065014533</v>
      </c>
      <c r="N3426" s="291">
        <f t="shared" ca="1" si="3366"/>
        <v>1671630.0602447635</v>
      </c>
      <c r="O3426" s="292">
        <f ca="1">(N3426-Assumptions!$C$22)/Assumptions!$C$25</f>
        <v>123.75903434662415</v>
      </c>
      <c r="P3426" s="11"/>
      <c r="Q3426" s="11"/>
      <c r="R3426" s="11"/>
      <c r="S3426" s="11"/>
      <c r="T3426" s="11"/>
    </row>
    <row r="3427" spans="1:20" ht="15.75" customHeight="1" x14ac:dyDescent="0.2">
      <c r="A3427" s="317"/>
      <c r="B3427" s="264"/>
      <c r="C3427" s="264"/>
      <c r="D3427" s="264"/>
      <c r="E3427" s="264"/>
      <c r="F3427" s="264"/>
      <c r="G3427" s="264"/>
      <c r="H3427" s="264"/>
      <c r="I3427" s="286">
        <f t="shared" ca="1" si="3363"/>
        <v>7.456296024387829E-2</v>
      </c>
      <c r="J3427" s="286">
        <f t="shared" ca="1" si="3364"/>
        <v>5.260200219973013E-2</v>
      </c>
      <c r="K3427" s="264">
        <f t="shared" ref="K3427:M3427" ca="1" si="3476">RAND()</f>
        <v>5.0605050102607629E-2</v>
      </c>
      <c r="L3427" s="264">
        <f t="shared" ca="1" si="3476"/>
        <v>0.33311784145810186</v>
      </c>
      <c r="M3427" s="264">
        <f t="shared" ca="1" si="3476"/>
        <v>0.51752009034957625</v>
      </c>
      <c r="N3427" s="287">
        <f t="shared" ca="1" si="3366"/>
        <v>1553922.7085192578</v>
      </c>
      <c r="O3427" s="288">
        <f ca="1">(N3427-Assumptions!$C$22)/Assumptions!$C$25</f>
        <v>114.97490362084014</v>
      </c>
      <c r="P3427" s="11"/>
      <c r="Q3427" s="11"/>
      <c r="R3427" s="11"/>
      <c r="S3427" s="11"/>
      <c r="T3427" s="11"/>
    </row>
    <row r="3428" spans="1:20" ht="15.75" customHeight="1" x14ac:dyDescent="0.2">
      <c r="A3428" s="289"/>
      <c r="B3428" s="270"/>
      <c r="C3428" s="270"/>
      <c r="D3428" s="270"/>
      <c r="E3428" s="270"/>
      <c r="F3428" s="270"/>
      <c r="G3428" s="270"/>
      <c r="H3428" s="270"/>
      <c r="I3428" s="290">
        <f t="shared" ca="1" si="3363"/>
        <v>6.6985381078225978E-2</v>
      </c>
      <c r="J3428" s="290">
        <f t="shared" ca="1" si="3364"/>
        <v>4.4639664827197466E-2</v>
      </c>
      <c r="K3428" s="270">
        <f t="shared" ref="K3428:M3428" ca="1" si="3477">RAND()</f>
        <v>0.41015535903295808</v>
      </c>
      <c r="L3428" s="270">
        <f t="shared" ca="1" si="3477"/>
        <v>0.60059141202815325</v>
      </c>
      <c r="M3428" s="270">
        <f t="shared" ca="1" si="3477"/>
        <v>0.72811059477732842</v>
      </c>
      <c r="N3428" s="291">
        <f t="shared" ca="1" si="3366"/>
        <v>4513621.6900747614</v>
      </c>
      <c r="O3428" s="292">
        <f ca="1">(N3428-Assumptions!$C$22)/Assumptions!$C$25</f>
        <v>335.84796194587773</v>
      </c>
      <c r="P3428" s="11"/>
      <c r="Q3428" s="11"/>
      <c r="R3428" s="11"/>
      <c r="S3428" s="11"/>
      <c r="T3428" s="11"/>
    </row>
    <row r="3429" spans="1:20" ht="15.75" customHeight="1" x14ac:dyDescent="0.2">
      <c r="A3429" s="317"/>
      <c r="B3429" s="264"/>
      <c r="C3429" s="264"/>
      <c r="D3429" s="264"/>
      <c r="E3429" s="264"/>
      <c r="F3429" s="264"/>
      <c r="G3429" s="264"/>
      <c r="H3429" s="264"/>
      <c r="I3429" s="286">
        <f t="shared" ca="1" si="3363"/>
        <v>9.4557533649368045E-2</v>
      </c>
      <c r="J3429" s="286">
        <f t="shared" ca="1" si="3364"/>
        <v>3.4145375688218349E-2</v>
      </c>
      <c r="K3429" s="264">
        <f t="shared" ref="K3429:M3429" ca="1" si="3478">RAND()</f>
        <v>0.8754894584450984</v>
      </c>
      <c r="L3429" s="264">
        <f t="shared" ca="1" si="3478"/>
        <v>0.37671757728667887</v>
      </c>
      <c r="M3429" s="264">
        <f t="shared" ca="1" si="3478"/>
        <v>0.69019311581725429</v>
      </c>
      <c r="N3429" s="287">
        <f t="shared" ca="1" si="3366"/>
        <v>3592678.6818570253</v>
      </c>
      <c r="O3429" s="288">
        <f ca="1">(N3429-Assumptions!$C$22)/Assumptions!$C$25</f>
        <v>267.12087178037501</v>
      </c>
      <c r="P3429" s="11"/>
      <c r="Q3429" s="11"/>
      <c r="R3429" s="11"/>
      <c r="S3429" s="11"/>
      <c r="T3429" s="11"/>
    </row>
    <row r="3430" spans="1:20" ht="15.75" customHeight="1" x14ac:dyDescent="0.2">
      <c r="A3430" s="289"/>
      <c r="B3430" s="270"/>
      <c r="C3430" s="270"/>
      <c r="D3430" s="270"/>
      <c r="E3430" s="270"/>
      <c r="F3430" s="270"/>
      <c r="G3430" s="270"/>
      <c r="H3430" s="270"/>
      <c r="I3430" s="290">
        <f t="shared" ca="1" si="3363"/>
        <v>0.11027590060462344</v>
      </c>
      <c r="J3430" s="290">
        <f t="shared" ca="1" si="3364"/>
        <v>5.0350074317414714E-2</v>
      </c>
      <c r="K3430" s="270">
        <f t="shared" ref="K3430:M3430" ca="1" si="3479">RAND()</f>
        <v>2.0839892450234876E-2</v>
      </c>
      <c r="L3430" s="270">
        <f t="shared" ca="1" si="3479"/>
        <v>0.83186465776911256</v>
      </c>
      <c r="M3430" s="270">
        <f t="shared" ca="1" si="3479"/>
        <v>0.63274637540273437</v>
      </c>
      <c r="N3430" s="291">
        <f t="shared" ca="1" si="3366"/>
        <v>1162637.5616801905</v>
      </c>
      <c r="O3430" s="292">
        <f ca="1">(N3430-Assumptions!$C$22)/Assumptions!$C$25</f>
        <v>85.774519528372423</v>
      </c>
      <c r="P3430" s="11"/>
      <c r="Q3430" s="11"/>
      <c r="R3430" s="11"/>
      <c r="S3430" s="11"/>
      <c r="T3430" s="11"/>
    </row>
    <row r="3431" spans="1:20" ht="15.75" customHeight="1" x14ac:dyDescent="0.2">
      <c r="A3431" s="317"/>
      <c r="B3431" s="264"/>
      <c r="C3431" s="264"/>
      <c r="D3431" s="264"/>
      <c r="E3431" s="264"/>
      <c r="F3431" s="264"/>
      <c r="G3431" s="264"/>
      <c r="H3431" s="264"/>
      <c r="I3431" s="286">
        <f t="shared" ca="1" si="3363"/>
        <v>7.7765065621868218E-2</v>
      </c>
      <c r="J3431" s="286">
        <f t="shared" ca="1" si="3364"/>
        <v>4.3921961056367524E-2</v>
      </c>
      <c r="K3431" s="264">
        <f t="shared" ref="K3431:M3431" ca="1" si="3480">RAND()</f>
        <v>0.64956910447537597</v>
      </c>
      <c r="L3431" s="264">
        <f t="shared" ca="1" si="3480"/>
        <v>0.58190395435020392</v>
      </c>
      <c r="M3431" s="264">
        <f t="shared" ca="1" si="3480"/>
        <v>0.94227960018798718</v>
      </c>
      <c r="N3431" s="287">
        <f t="shared" ca="1" si="3366"/>
        <v>3408606.2863363842</v>
      </c>
      <c r="O3431" s="288">
        <f ca="1">(N3431-Assumptions!$C$22)/Assumptions!$C$25</f>
        <v>253.38412584599882</v>
      </c>
      <c r="P3431" s="11"/>
      <c r="Q3431" s="11"/>
      <c r="R3431" s="11"/>
      <c r="S3431" s="11"/>
      <c r="T3431" s="11"/>
    </row>
    <row r="3432" spans="1:20" ht="15.75" customHeight="1" x14ac:dyDescent="0.2">
      <c r="A3432" s="289"/>
      <c r="B3432" s="270"/>
      <c r="C3432" s="270"/>
      <c r="D3432" s="270"/>
      <c r="E3432" s="270"/>
      <c r="F3432" s="270"/>
      <c r="G3432" s="270"/>
      <c r="H3432" s="270"/>
      <c r="I3432" s="290">
        <f t="shared" ca="1" si="3363"/>
        <v>9.707924206978881E-2</v>
      </c>
      <c r="J3432" s="290">
        <f t="shared" ca="1" si="3364"/>
        <v>4.6624363402761264E-2</v>
      </c>
      <c r="K3432" s="270">
        <f t="shared" ref="K3432:M3432" ca="1" si="3481">RAND()</f>
        <v>0.35738809566171559</v>
      </c>
      <c r="L3432" s="270">
        <f t="shared" ca="1" si="3481"/>
        <v>0.79626173791290955</v>
      </c>
      <c r="M3432" s="270">
        <f t="shared" ca="1" si="3481"/>
        <v>0.2830294672266811</v>
      </c>
      <c r="N3432" s="291">
        <f t="shared" ca="1" si="3366"/>
        <v>2212286.946796353</v>
      </c>
      <c r="O3432" s="292">
        <f ca="1">(N3432-Assumptions!$C$22)/Assumptions!$C$25</f>
        <v>164.10656319375769</v>
      </c>
      <c r="P3432" s="11"/>
      <c r="Q3432" s="11"/>
      <c r="R3432" s="11"/>
      <c r="S3432" s="11"/>
      <c r="T3432" s="11"/>
    </row>
    <row r="3433" spans="1:20" ht="15.75" customHeight="1" x14ac:dyDescent="0.2">
      <c r="A3433" s="317"/>
      <c r="B3433" s="264"/>
      <c r="C3433" s="264"/>
      <c r="D3433" s="264"/>
      <c r="E3433" s="264"/>
      <c r="F3433" s="264"/>
      <c r="G3433" s="264"/>
      <c r="H3433" s="264"/>
      <c r="I3433" s="286">
        <f t="shared" ca="1" si="3363"/>
        <v>0.12770649512304291</v>
      </c>
      <c r="J3433" s="286">
        <f t="shared" ca="1" si="3364"/>
        <v>4.2068331180852396E-2</v>
      </c>
      <c r="K3433" s="264">
        <f t="shared" ref="K3433:M3433" ca="1" si="3482">RAND()</f>
        <v>0.33800212081240688</v>
      </c>
      <c r="L3433" s="264">
        <f t="shared" ca="1" si="3482"/>
        <v>0.57557482749164035</v>
      </c>
      <c r="M3433" s="264">
        <f t="shared" ca="1" si="3482"/>
        <v>0.89759588961123171</v>
      </c>
      <c r="N3433" s="287">
        <f t="shared" ca="1" si="3366"/>
        <v>1317643.175162435</v>
      </c>
      <c r="O3433" s="288">
        <f ca="1">(N3433-Assumptions!$C$22)/Assumptions!$C$25</f>
        <v>97.342102624062321</v>
      </c>
      <c r="P3433" s="11"/>
      <c r="Q3433" s="11"/>
      <c r="R3433" s="11"/>
      <c r="S3433" s="11"/>
      <c r="T3433" s="11"/>
    </row>
    <row r="3434" spans="1:20" ht="15.75" customHeight="1" x14ac:dyDescent="0.2">
      <c r="A3434" s="289"/>
      <c r="B3434" s="270"/>
      <c r="C3434" s="270"/>
      <c r="D3434" s="270"/>
      <c r="E3434" s="270"/>
      <c r="F3434" s="270"/>
      <c r="G3434" s="270"/>
      <c r="H3434" s="270"/>
      <c r="I3434" s="290">
        <f t="shared" ca="1" si="3363"/>
        <v>6.2927938415099222E-2</v>
      </c>
      <c r="J3434" s="290">
        <f t="shared" ca="1" si="3364"/>
        <v>3.5644887572647624E-2</v>
      </c>
      <c r="K3434" s="270">
        <f t="shared" ref="K3434:M3434" ca="1" si="3483">RAND()</f>
        <v>0.229938871700197</v>
      </c>
      <c r="L3434" s="270">
        <f t="shared" ca="1" si="3483"/>
        <v>0.65196706687189165</v>
      </c>
      <c r="M3434" s="270">
        <f t="shared" ca="1" si="3483"/>
        <v>0.14816387494426408</v>
      </c>
      <c r="N3434" s="291">
        <f t="shared" ca="1" si="3366"/>
        <v>4091209.2317615896</v>
      </c>
      <c r="O3434" s="292">
        <f ca="1">(N3434-Assumptions!$C$22)/Assumptions!$C$25</f>
        <v>304.32464416131268</v>
      </c>
      <c r="P3434" s="11"/>
      <c r="Q3434" s="11"/>
      <c r="R3434" s="11"/>
      <c r="S3434" s="11"/>
      <c r="T3434" s="11"/>
    </row>
    <row r="3435" spans="1:20" ht="15.75" customHeight="1" x14ac:dyDescent="0.2">
      <c r="A3435" s="317"/>
      <c r="B3435" s="264"/>
      <c r="C3435" s="264"/>
      <c r="D3435" s="264"/>
      <c r="E3435" s="264"/>
      <c r="F3435" s="264"/>
      <c r="G3435" s="264"/>
      <c r="H3435" s="264"/>
      <c r="I3435" s="286">
        <f t="shared" ca="1" si="3363"/>
        <v>9.0081286650642953E-2</v>
      </c>
      <c r="J3435" s="286">
        <f t="shared" ca="1" si="3364"/>
        <v>2.3236604339402774E-2</v>
      </c>
      <c r="K3435" s="264">
        <f t="shared" ref="K3435:M3435" ca="1" si="3484">RAND()</f>
        <v>0.5146583553709847</v>
      </c>
      <c r="L3435" s="264">
        <f t="shared" ca="1" si="3484"/>
        <v>7.9381548282986936E-2</v>
      </c>
      <c r="M3435" s="264">
        <f t="shared" ca="1" si="3484"/>
        <v>0.61842560230318733</v>
      </c>
      <c r="N3435" s="287">
        <f t="shared" ca="1" si="3366"/>
        <v>1351099.0916707844</v>
      </c>
      <c r="O3435" s="288">
        <f ca="1">(N3435-Assumptions!$C$22)/Assumptions!$C$25</f>
        <v>99.838812811252566</v>
      </c>
      <c r="P3435" s="11"/>
      <c r="Q3435" s="11"/>
      <c r="R3435" s="11"/>
      <c r="S3435" s="11"/>
      <c r="T3435" s="11"/>
    </row>
    <row r="3436" spans="1:20" ht="15.75" customHeight="1" x14ac:dyDescent="0.2">
      <c r="A3436" s="289"/>
      <c r="B3436" s="270"/>
      <c r="C3436" s="270"/>
      <c r="D3436" s="270"/>
      <c r="E3436" s="270"/>
      <c r="F3436" s="270"/>
      <c r="G3436" s="270"/>
      <c r="H3436" s="270"/>
      <c r="I3436" s="290">
        <f t="shared" ca="1" si="3363"/>
        <v>0.11537306366541078</v>
      </c>
      <c r="J3436" s="290">
        <f t="shared" ca="1" si="3364"/>
        <v>4.0501287539317941E-2</v>
      </c>
      <c r="K3436" s="270">
        <f t="shared" ref="K3436:M3436" ca="1" si="3485">RAND()</f>
        <v>0.4718774057299191</v>
      </c>
      <c r="L3436" s="270">
        <f t="shared" ca="1" si="3485"/>
        <v>7.826320973231482E-2</v>
      </c>
      <c r="M3436" s="270">
        <f t="shared" ca="1" si="3485"/>
        <v>0.43615086317181173</v>
      </c>
      <c r="N3436" s="291">
        <f t="shared" ca="1" si="3366"/>
        <v>1189953.2960068148</v>
      </c>
      <c r="O3436" s="292">
        <f ca="1">(N3436-Assumptions!$C$22)/Assumptions!$C$25</f>
        <v>87.813007164687676</v>
      </c>
      <c r="P3436" s="11"/>
      <c r="Q3436" s="11"/>
      <c r="R3436" s="11"/>
      <c r="S3436" s="11"/>
      <c r="T3436" s="11"/>
    </row>
    <row r="3437" spans="1:20" ht="15.75" customHeight="1" x14ac:dyDescent="0.2">
      <c r="A3437" s="317"/>
      <c r="B3437" s="264"/>
      <c r="C3437" s="264"/>
      <c r="D3437" s="264"/>
      <c r="E3437" s="264"/>
      <c r="F3437" s="264"/>
      <c r="G3437" s="264"/>
      <c r="H3437" s="264"/>
      <c r="I3437" s="286">
        <f t="shared" ca="1" si="3363"/>
        <v>0.10023336009041009</v>
      </c>
      <c r="J3437" s="286">
        <f t="shared" ca="1" si="3364"/>
        <v>3.4171179149713168E-2</v>
      </c>
      <c r="K3437" s="264">
        <f t="shared" ref="K3437:M3437" ca="1" si="3486">RAND()</f>
        <v>0.19605367198288759</v>
      </c>
      <c r="L3437" s="264">
        <f t="shared" ca="1" si="3486"/>
        <v>0.15971875461824581</v>
      </c>
      <c r="M3437" s="264">
        <f t="shared" ca="1" si="3486"/>
        <v>0.93410195442137056</v>
      </c>
      <c r="N3437" s="287">
        <f t="shared" ca="1" si="3366"/>
        <v>303630.06826407707</v>
      </c>
      <c r="O3437" s="288">
        <f ca="1">(N3437-Assumptions!$C$22)/Assumptions!$C$25</f>
        <v>21.669482706274408</v>
      </c>
      <c r="P3437" s="11"/>
      <c r="Q3437" s="11"/>
      <c r="R3437" s="11"/>
      <c r="S3437" s="11"/>
      <c r="T3437" s="11"/>
    </row>
    <row r="3438" spans="1:20" ht="15.75" customHeight="1" x14ac:dyDescent="0.2">
      <c r="A3438" s="289"/>
      <c r="B3438" s="270"/>
      <c r="C3438" s="270"/>
      <c r="D3438" s="270"/>
      <c r="E3438" s="270"/>
      <c r="F3438" s="270"/>
      <c r="G3438" s="270"/>
      <c r="H3438" s="270"/>
      <c r="I3438" s="290">
        <f t="shared" ca="1" si="3363"/>
        <v>6.2996633889613032E-2</v>
      </c>
      <c r="J3438" s="290">
        <f t="shared" ca="1" si="3364"/>
        <v>4.4120243760018475E-2</v>
      </c>
      <c r="K3438" s="270">
        <f t="shared" ref="K3438:M3438" ca="1" si="3487">RAND()</f>
        <v>0.58665258629769879</v>
      </c>
      <c r="L3438" s="270">
        <f t="shared" ca="1" si="3487"/>
        <v>0.84928777527458477</v>
      </c>
      <c r="M3438" s="270">
        <f t="shared" ca="1" si="3487"/>
        <v>0.35260746076559768</v>
      </c>
      <c r="N3438" s="291">
        <f t="shared" ca="1" si="3366"/>
        <v>5648989.8218359249</v>
      </c>
      <c r="O3438" s="292">
        <f ca="1">(N3438-Assumptions!$C$22)/Assumptions!$C$25</f>
        <v>420.57692700268097</v>
      </c>
      <c r="P3438" s="11"/>
      <c r="Q3438" s="11"/>
      <c r="R3438" s="11"/>
      <c r="S3438" s="11"/>
      <c r="T3438" s="11"/>
    </row>
    <row r="3439" spans="1:20" ht="15.75" customHeight="1" x14ac:dyDescent="0.2">
      <c r="A3439" s="317"/>
      <c r="B3439" s="264"/>
      <c r="C3439" s="264"/>
      <c r="D3439" s="264"/>
      <c r="E3439" s="264"/>
      <c r="F3439" s="264"/>
      <c r="G3439" s="264"/>
      <c r="H3439" s="264"/>
      <c r="I3439" s="286">
        <f t="shared" ca="1" si="3363"/>
        <v>0.11409366154159513</v>
      </c>
      <c r="J3439" s="286">
        <f t="shared" ca="1" si="3364"/>
        <v>2.8187848435295572E-2</v>
      </c>
      <c r="K3439" s="264">
        <f t="shared" ref="K3439:M3439" ca="1" si="3488">RAND()</f>
        <v>0.63947794387117796</v>
      </c>
      <c r="L3439" s="264">
        <f t="shared" ca="1" si="3488"/>
        <v>0.67291816944945471</v>
      </c>
      <c r="M3439" s="264">
        <f t="shared" ca="1" si="3488"/>
        <v>0.69231510383076411</v>
      </c>
      <c r="N3439" s="287">
        <f t="shared" ca="1" si="3366"/>
        <v>1313537.9105514146</v>
      </c>
      <c r="O3439" s="288">
        <f ca="1">(N3439-Assumptions!$C$22)/Assumptions!$C$25</f>
        <v>97.035739593389152</v>
      </c>
      <c r="P3439" s="11"/>
      <c r="Q3439" s="11"/>
      <c r="R3439" s="11"/>
      <c r="S3439" s="11"/>
      <c r="T3439" s="11"/>
    </row>
    <row r="3440" spans="1:20" ht="15.75" customHeight="1" x14ac:dyDescent="0.2">
      <c r="A3440" s="289"/>
      <c r="B3440" s="270"/>
      <c r="C3440" s="270"/>
      <c r="D3440" s="270"/>
      <c r="E3440" s="270"/>
      <c r="F3440" s="270"/>
      <c r="G3440" s="270"/>
      <c r="H3440" s="270"/>
      <c r="I3440" s="290">
        <f t="shared" ca="1" si="3363"/>
        <v>9.6302630731458005E-2</v>
      </c>
      <c r="J3440" s="290">
        <f t="shared" ca="1" si="3364"/>
        <v>2.6483537099466173E-2</v>
      </c>
      <c r="K3440" s="270">
        <f t="shared" ref="K3440:M3440" ca="1" si="3489">RAND()</f>
        <v>0.5547279962968823</v>
      </c>
      <c r="L3440" s="270">
        <f t="shared" ca="1" si="3489"/>
        <v>0.79409289758370294</v>
      </c>
      <c r="M3440" s="270">
        <f t="shared" ca="1" si="3489"/>
        <v>0.11291108184069643</v>
      </c>
      <c r="N3440" s="291">
        <f t="shared" ca="1" si="3366"/>
        <v>1598712.6682795128</v>
      </c>
      <c r="O3440" s="292">
        <f ca="1">(N3440-Assumptions!$C$22)/Assumptions!$C$25</f>
        <v>118.31743793130693</v>
      </c>
      <c r="P3440" s="11"/>
      <c r="Q3440" s="11"/>
      <c r="R3440" s="11"/>
      <c r="S3440" s="11"/>
      <c r="T3440" s="11"/>
    </row>
    <row r="3441" spans="1:20" ht="15.75" customHeight="1" x14ac:dyDescent="0.2">
      <c r="A3441" s="317"/>
      <c r="B3441" s="264"/>
      <c r="C3441" s="264"/>
      <c r="D3441" s="264"/>
      <c r="E3441" s="264"/>
      <c r="F3441" s="264"/>
      <c r="G3441" s="264"/>
      <c r="H3441" s="264"/>
      <c r="I3441" s="286">
        <f t="shared" ca="1" si="3363"/>
        <v>8.6104793622351267E-2</v>
      </c>
      <c r="J3441" s="286">
        <f t="shared" ca="1" si="3364"/>
        <v>4.9768321068182977E-2</v>
      </c>
      <c r="K3441" s="264">
        <f t="shared" ref="K3441:M3441" ca="1" si="3490">RAND()</f>
        <v>0.94941066810466213</v>
      </c>
      <c r="L3441" s="264">
        <f t="shared" ca="1" si="3490"/>
        <v>0.71827037599080912</v>
      </c>
      <c r="M3441" s="264">
        <f t="shared" ca="1" si="3490"/>
        <v>5.7580394417333092E-2</v>
      </c>
      <c r="N3441" s="287">
        <f t="shared" ca="1" si="3366"/>
        <v>5939530.8373881709</v>
      </c>
      <c r="O3441" s="288">
        <f ca="1">(N3441-Assumptions!$C$22)/Assumptions!$C$25</f>
        <v>442.25909234240083</v>
      </c>
      <c r="P3441" s="11"/>
      <c r="Q3441" s="11"/>
      <c r="R3441" s="11"/>
      <c r="S3441" s="11"/>
      <c r="T3441" s="11"/>
    </row>
    <row r="3442" spans="1:20" ht="15.75" customHeight="1" x14ac:dyDescent="0.2">
      <c r="A3442" s="289"/>
      <c r="B3442" s="270"/>
      <c r="C3442" s="270"/>
      <c r="D3442" s="270"/>
      <c r="E3442" s="270"/>
      <c r="F3442" s="270"/>
      <c r="G3442" s="270"/>
      <c r="H3442" s="270"/>
      <c r="I3442" s="290">
        <f t="shared" ca="1" si="3363"/>
        <v>7.9667125335505531E-2</v>
      </c>
      <c r="J3442" s="290">
        <f t="shared" ca="1" si="3364"/>
        <v>4.4467254717637857E-2</v>
      </c>
      <c r="K3442" s="270">
        <f t="shared" ref="K3442:M3442" ca="1" si="3491">RAND()</f>
        <v>0.2062582965126174</v>
      </c>
      <c r="L3442" s="270">
        <f t="shared" ca="1" si="3491"/>
        <v>0.46662678397951196</v>
      </c>
      <c r="M3442" s="270">
        <f t="shared" ca="1" si="3491"/>
        <v>0.78407459314046946</v>
      </c>
      <c r="N3442" s="291">
        <f t="shared" ca="1" si="3366"/>
        <v>3205709.006060678</v>
      </c>
      <c r="O3442" s="292">
        <f ca="1">(N3442-Assumptions!$C$22)/Assumptions!$C$25</f>
        <v>238.24253776572223</v>
      </c>
      <c r="P3442" s="11"/>
      <c r="Q3442" s="11"/>
      <c r="R3442" s="11"/>
      <c r="S3442" s="11"/>
      <c r="T3442" s="11"/>
    </row>
    <row r="3443" spans="1:20" ht="15.75" customHeight="1" x14ac:dyDescent="0.2">
      <c r="A3443" s="317"/>
      <c r="B3443" s="264"/>
      <c r="C3443" s="264"/>
      <c r="D3443" s="264"/>
      <c r="E3443" s="264"/>
      <c r="F3443" s="264"/>
      <c r="G3443" s="264"/>
      <c r="H3443" s="264"/>
      <c r="I3443" s="286">
        <f t="shared" ca="1" si="3363"/>
        <v>8.5960591366630576E-2</v>
      </c>
      <c r="J3443" s="286">
        <f t="shared" ca="1" si="3364"/>
        <v>4.5399825324968369E-2</v>
      </c>
      <c r="K3443" s="264">
        <f t="shared" ref="K3443:M3443" ca="1" si="3492">RAND()</f>
        <v>0.86482305204523235</v>
      </c>
      <c r="L3443" s="264">
        <f t="shared" ca="1" si="3492"/>
        <v>0.4007750989129788</v>
      </c>
      <c r="M3443" s="264">
        <f t="shared" ca="1" si="3492"/>
        <v>0.6205408821817221</v>
      </c>
      <c r="N3443" s="287">
        <f t="shared" ca="1" si="3366"/>
        <v>5351020.0425964929</v>
      </c>
      <c r="O3443" s="288">
        <f ca="1">(N3443-Assumptions!$C$22)/Assumptions!$C$25</f>
        <v>398.34037631317113</v>
      </c>
      <c r="P3443" s="11"/>
      <c r="Q3443" s="11"/>
      <c r="R3443" s="11"/>
      <c r="S3443" s="11"/>
      <c r="T3443" s="11"/>
    </row>
    <row r="3444" spans="1:20" ht="15.75" customHeight="1" x14ac:dyDescent="0.2">
      <c r="A3444" s="289"/>
      <c r="B3444" s="270"/>
      <c r="C3444" s="270"/>
      <c r="D3444" s="270"/>
      <c r="E3444" s="270"/>
      <c r="F3444" s="270"/>
      <c r="G3444" s="270"/>
      <c r="H3444" s="270"/>
      <c r="I3444" s="290">
        <f t="shared" ca="1" si="3363"/>
        <v>9.2585111023943498E-2</v>
      </c>
      <c r="J3444" s="290">
        <f t="shared" ca="1" si="3364"/>
        <v>3.8931671925180295E-2</v>
      </c>
      <c r="K3444" s="270">
        <f t="shared" ref="K3444:M3444" ca="1" si="3493">RAND()</f>
        <v>0.28257337418430684</v>
      </c>
      <c r="L3444" s="270">
        <f t="shared" ca="1" si="3493"/>
        <v>0.46572569060977553</v>
      </c>
      <c r="M3444" s="270">
        <f t="shared" ca="1" si="3493"/>
        <v>0.40047138480382971</v>
      </c>
      <c r="N3444" s="291">
        <f t="shared" ca="1" si="3366"/>
        <v>2080401.0209260162</v>
      </c>
      <c r="O3444" s="292">
        <f ca="1">(N3444-Assumptions!$C$22)/Assumptions!$C$25</f>
        <v>154.26432991985195</v>
      </c>
      <c r="P3444" s="11"/>
      <c r="Q3444" s="11"/>
      <c r="R3444" s="11"/>
      <c r="S3444" s="11"/>
      <c r="T3444" s="11"/>
    </row>
    <row r="3445" spans="1:20" ht="15.75" customHeight="1" x14ac:dyDescent="0.2">
      <c r="A3445" s="317"/>
      <c r="B3445" s="264"/>
      <c r="C3445" s="264"/>
      <c r="D3445" s="264"/>
      <c r="E3445" s="264"/>
      <c r="F3445" s="264"/>
      <c r="G3445" s="264"/>
      <c r="H3445" s="264"/>
      <c r="I3445" s="286">
        <f t="shared" ca="1" si="3363"/>
        <v>8.600725094823447E-2</v>
      </c>
      <c r="J3445" s="286">
        <f t="shared" ca="1" si="3364"/>
        <v>4.2702303973813735E-2</v>
      </c>
      <c r="K3445" s="264">
        <f t="shared" ref="K3445:M3445" ca="1" si="3494">RAND()</f>
        <v>0.89118070070767297</v>
      </c>
      <c r="L3445" s="264">
        <f t="shared" ca="1" si="3494"/>
        <v>0.33657248250917771</v>
      </c>
      <c r="M3445" s="264">
        <f t="shared" ca="1" si="3494"/>
        <v>0.86083413869659908</v>
      </c>
      <c r="N3445" s="287">
        <f t="shared" ca="1" si="3366"/>
        <v>5011932.520323908</v>
      </c>
      <c r="O3445" s="288">
        <f ca="1">(N3445-Assumptions!$C$22)/Assumptions!$C$25</f>
        <v>373.03533733760509</v>
      </c>
      <c r="P3445" s="11"/>
      <c r="Q3445" s="11"/>
      <c r="R3445" s="11"/>
      <c r="S3445" s="11"/>
      <c r="T3445" s="11"/>
    </row>
    <row r="3446" spans="1:20" ht="15.75" customHeight="1" x14ac:dyDescent="0.2">
      <c r="A3446" s="289"/>
      <c r="B3446" s="270"/>
      <c r="C3446" s="270"/>
      <c r="D3446" s="270"/>
      <c r="E3446" s="270"/>
      <c r="F3446" s="270"/>
      <c r="G3446" s="270"/>
      <c r="H3446" s="270"/>
      <c r="I3446" s="290">
        <f t="shared" ca="1" si="3363"/>
        <v>0.10673695530430247</v>
      </c>
      <c r="J3446" s="290">
        <f t="shared" ca="1" si="3364"/>
        <v>2.5675853717800033E-2</v>
      </c>
      <c r="K3446" s="270">
        <f t="shared" ref="K3446:M3446" ca="1" si="3495">RAND()</f>
        <v>0.91104107658971922</v>
      </c>
      <c r="L3446" s="270">
        <f t="shared" ca="1" si="3495"/>
        <v>0.21127477866567301</v>
      </c>
      <c r="M3446" s="270">
        <f t="shared" ca="1" si="3495"/>
        <v>0.62773601663209233</v>
      </c>
      <c r="N3446" s="291">
        <f t="shared" ca="1" si="3366"/>
        <v>2399606.167778261</v>
      </c>
      <c r="O3446" s="292">
        <f ca="1">(N3446-Assumptions!$C$22)/Assumptions!$C$25</f>
        <v>178.08560953569113</v>
      </c>
      <c r="P3446" s="11"/>
      <c r="Q3446" s="11"/>
      <c r="R3446" s="11"/>
      <c r="S3446" s="11"/>
      <c r="T3446" s="11"/>
    </row>
    <row r="3447" spans="1:20" ht="15.75" customHeight="1" x14ac:dyDescent="0.2">
      <c r="A3447" s="317"/>
      <c r="B3447" s="264"/>
      <c r="C3447" s="264"/>
      <c r="D3447" s="264"/>
      <c r="E3447" s="264"/>
      <c r="F3447" s="264"/>
      <c r="G3447" s="264"/>
      <c r="H3447" s="264"/>
      <c r="I3447" s="286">
        <f t="shared" ca="1" si="3363"/>
        <v>8.2481863262334837E-2</v>
      </c>
      <c r="J3447" s="286">
        <f t="shared" ca="1" si="3364"/>
        <v>3.2929241911162359E-2</v>
      </c>
      <c r="K3447" s="264">
        <f t="shared" ref="K3447:M3447" ca="1" si="3496">RAND()</f>
        <v>0.59011228749224842</v>
      </c>
      <c r="L3447" s="264">
        <f t="shared" ca="1" si="3496"/>
        <v>0.63721555274875652</v>
      </c>
      <c r="M3447" s="264">
        <f t="shared" ca="1" si="3496"/>
        <v>0.42343405174521986</v>
      </c>
      <c r="N3447" s="287">
        <f t="shared" ca="1" si="3366"/>
        <v>2252568.4097763216</v>
      </c>
      <c r="O3447" s="288">
        <f ca="1">(N3447-Assumptions!$C$22)/Assumptions!$C$25</f>
        <v>167.11264252062102</v>
      </c>
      <c r="P3447" s="11"/>
      <c r="Q3447" s="11"/>
      <c r="R3447" s="11"/>
      <c r="S3447" s="11"/>
      <c r="T3447" s="11"/>
    </row>
    <row r="3448" spans="1:20" ht="15.75" customHeight="1" x14ac:dyDescent="0.2">
      <c r="A3448" s="289"/>
      <c r="B3448" s="270"/>
      <c r="C3448" s="270"/>
      <c r="D3448" s="270"/>
      <c r="E3448" s="270"/>
      <c r="F3448" s="270"/>
      <c r="G3448" s="270"/>
      <c r="H3448" s="270"/>
      <c r="I3448" s="290">
        <f t="shared" ca="1" si="3363"/>
        <v>9.1488136457360661E-2</v>
      </c>
      <c r="J3448" s="290">
        <f t="shared" ca="1" si="3364"/>
        <v>5.0000675298069008E-2</v>
      </c>
      <c r="K3448" s="270">
        <f t="shared" ref="K3448:M3448" ca="1" si="3497">RAND()</f>
        <v>0.10766234773813133</v>
      </c>
      <c r="L3448" s="270">
        <f t="shared" ca="1" si="3497"/>
        <v>0.32492214632367356</v>
      </c>
      <c r="M3448" s="270">
        <f t="shared" ca="1" si="3497"/>
        <v>0.95756244911245747</v>
      </c>
      <c r="N3448" s="291">
        <f t="shared" ca="1" si="3366"/>
        <v>1026459.9475808222</v>
      </c>
      <c r="O3448" s="292">
        <f ca="1">(N3448-Assumptions!$C$22)/Assumptions!$C$25</f>
        <v>75.612011013494197</v>
      </c>
      <c r="P3448" s="11"/>
      <c r="Q3448" s="11"/>
      <c r="R3448" s="11"/>
      <c r="S3448" s="11"/>
      <c r="T3448" s="11"/>
    </row>
    <row r="3449" spans="1:20" ht="15.75" customHeight="1" x14ac:dyDescent="0.2">
      <c r="A3449" s="317"/>
      <c r="B3449" s="264"/>
      <c r="C3449" s="264"/>
      <c r="D3449" s="264"/>
      <c r="E3449" s="264"/>
      <c r="F3449" s="264"/>
      <c r="G3449" s="264"/>
      <c r="H3449" s="264"/>
      <c r="I3449" s="286">
        <f t="shared" ca="1" si="3363"/>
        <v>0.10012439386084605</v>
      </c>
      <c r="J3449" s="286">
        <f t="shared" ca="1" si="3364"/>
        <v>3.4885152333127667E-2</v>
      </c>
      <c r="K3449" s="264">
        <f t="shared" ref="K3449:M3449" ca="1" si="3498">RAND()</f>
        <v>0.87831947214904238</v>
      </c>
      <c r="L3449" s="264">
        <f t="shared" ca="1" si="3498"/>
        <v>0.75500237511079304</v>
      </c>
      <c r="M3449" s="264">
        <f t="shared" ca="1" si="3498"/>
        <v>0.7423395950363999</v>
      </c>
      <c r="N3449" s="287">
        <f t="shared" ca="1" si="3366"/>
        <v>3326854.6192369</v>
      </c>
      <c r="O3449" s="288">
        <f ca="1">(N3449-Assumptions!$C$22)/Assumptions!$C$25</f>
        <v>247.28325516693283</v>
      </c>
      <c r="P3449" s="11"/>
      <c r="Q3449" s="11"/>
      <c r="R3449" s="11"/>
      <c r="S3449" s="11"/>
      <c r="T3449" s="11"/>
    </row>
    <row r="3450" spans="1:20" ht="15.75" customHeight="1" x14ac:dyDescent="0.2">
      <c r="A3450" s="289"/>
      <c r="B3450" s="270"/>
      <c r="C3450" s="270"/>
      <c r="D3450" s="270"/>
      <c r="E3450" s="270"/>
      <c r="F3450" s="270"/>
      <c r="G3450" s="270"/>
      <c r="H3450" s="270"/>
      <c r="I3450" s="290">
        <f t="shared" ca="1" si="3363"/>
        <v>8.3926139514778869E-2</v>
      </c>
      <c r="J3450" s="290">
        <f t="shared" ca="1" si="3364"/>
        <v>3.2121987056299872E-2</v>
      </c>
      <c r="K3450" s="270">
        <f t="shared" ref="K3450:M3450" ca="1" si="3499">RAND()</f>
        <v>4.7086589478839924E-2</v>
      </c>
      <c r="L3450" s="270">
        <f t="shared" ca="1" si="3499"/>
        <v>0.43245924898061472</v>
      </c>
      <c r="M3450" s="270">
        <f t="shared" ca="1" si="3499"/>
        <v>0.35292414883659606</v>
      </c>
      <c r="N3450" s="291">
        <f t="shared" ca="1" si="3366"/>
        <v>749902.58250278595</v>
      </c>
      <c r="O3450" s="292">
        <f ca="1">(N3450-Assumptions!$C$22)/Assumptions!$C$25</f>
        <v>54.973401679312381</v>
      </c>
      <c r="P3450" s="11"/>
      <c r="Q3450" s="11"/>
      <c r="R3450" s="11"/>
      <c r="S3450" s="11"/>
      <c r="T3450" s="11"/>
    </row>
    <row r="3451" spans="1:20" ht="15.75" customHeight="1" x14ac:dyDescent="0.2">
      <c r="A3451" s="317"/>
      <c r="B3451" s="264"/>
      <c r="C3451" s="264"/>
      <c r="D3451" s="264"/>
      <c r="E3451" s="264"/>
      <c r="F3451" s="264"/>
      <c r="G3451" s="264"/>
      <c r="H3451" s="264"/>
      <c r="I3451" s="286">
        <f t="shared" ca="1" si="3363"/>
        <v>9.3679098406345959E-2</v>
      </c>
      <c r="J3451" s="286">
        <f t="shared" ca="1" si="3364"/>
        <v>3.5678622782596744E-2</v>
      </c>
      <c r="K3451" s="264">
        <f t="shared" ref="K3451:M3451" ca="1" si="3500">RAND()</f>
        <v>0.57868197877032901</v>
      </c>
      <c r="L3451" s="264">
        <f t="shared" ca="1" si="3500"/>
        <v>2.3674379922484667E-2</v>
      </c>
      <c r="M3451" s="264">
        <f t="shared" ca="1" si="3500"/>
        <v>0.11321079171145998</v>
      </c>
      <c r="N3451" s="287">
        <f t="shared" ca="1" si="3366"/>
        <v>1536089.4168710504</v>
      </c>
      <c r="O3451" s="288">
        <f ca="1">(N3451-Assumptions!$C$22)/Assumptions!$C$25</f>
        <v>113.64406096052615</v>
      </c>
      <c r="P3451" s="11"/>
      <c r="Q3451" s="11"/>
      <c r="R3451" s="11"/>
      <c r="S3451" s="11"/>
      <c r="T3451" s="11"/>
    </row>
    <row r="3452" spans="1:20" ht="15.75" customHeight="1" x14ac:dyDescent="0.2">
      <c r="A3452" s="289"/>
      <c r="B3452" s="270"/>
      <c r="C3452" s="270"/>
      <c r="D3452" s="270"/>
      <c r="E3452" s="270"/>
      <c r="F3452" s="270"/>
      <c r="G3452" s="270"/>
      <c r="H3452" s="270"/>
      <c r="I3452" s="290">
        <f t="shared" ca="1" si="3363"/>
        <v>7.7402809524134947E-2</v>
      </c>
      <c r="J3452" s="290">
        <f t="shared" ca="1" si="3364"/>
        <v>4.2568546076612521E-2</v>
      </c>
      <c r="K3452" s="270">
        <f t="shared" ref="K3452:M3452" ca="1" si="3501">RAND()</f>
        <v>0.81611253364023306</v>
      </c>
      <c r="L3452" s="270">
        <f t="shared" ca="1" si="3501"/>
        <v>0.63783906940637036</v>
      </c>
      <c r="M3452" s="270">
        <f t="shared" ca="1" si="3501"/>
        <v>0.13944400970223636</v>
      </c>
      <c r="N3452" s="291">
        <f t="shared" ca="1" si="3366"/>
        <v>6195669.9495749418</v>
      </c>
      <c r="O3452" s="292">
        <f ca="1">(N3452-Assumptions!$C$22)/Assumptions!$C$25</f>
        <v>461.37395146081656</v>
      </c>
      <c r="P3452" s="11"/>
      <c r="Q3452" s="11"/>
      <c r="R3452" s="11"/>
      <c r="S3452" s="11"/>
      <c r="T3452" s="11"/>
    </row>
    <row r="3453" spans="1:20" ht="15.75" customHeight="1" x14ac:dyDescent="0.2">
      <c r="A3453" s="317"/>
      <c r="B3453" s="264"/>
      <c r="C3453" s="264"/>
      <c r="D3453" s="264"/>
      <c r="E3453" s="264"/>
      <c r="F3453" s="264"/>
      <c r="G3453" s="264"/>
      <c r="H3453" s="264"/>
      <c r="I3453" s="286">
        <f t="shared" ca="1" si="3363"/>
        <v>0.10851702509144609</v>
      </c>
      <c r="J3453" s="286">
        <f t="shared" ca="1" si="3364"/>
        <v>4.9611380010003245E-2</v>
      </c>
      <c r="K3453" s="264">
        <f t="shared" ref="K3453:M3453" ca="1" si="3502">RAND()</f>
        <v>1.2519750804879548E-2</v>
      </c>
      <c r="L3453" s="264">
        <f t="shared" ca="1" si="3502"/>
        <v>0.96854257564982738</v>
      </c>
      <c r="M3453" s="264">
        <f t="shared" ca="1" si="3502"/>
        <v>0.7050984746117841</v>
      </c>
      <c r="N3453" s="287">
        <f t="shared" ca="1" si="3366"/>
        <v>1182773.1698702665</v>
      </c>
      <c r="O3453" s="288">
        <f ca="1">(N3453-Assumptions!$C$22)/Assumptions!$C$25</f>
        <v>87.277176855990035</v>
      </c>
      <c r="P3453" s="11"/>
      <c r="Q3453" s="11"/>
      <c r="R3453" s="11"/>
      <c r="S3453" s="11"/>
      <c r="T3453" s="11"/>
    </row>
    <row r="3454" spans="1:20" ht="15.75" customHeight="1" x14ac:dyDescent="0.2">
      <c r="A3454" s="289"/>
      <c r="B3454" s="270"/>
      <c r="C3454" s="270"/>
      <c r="D3454" s="270"/>
      <c r="E3454" s="270"/>
      <c r="F3454" s="270"/>
      <c r="G3454" s="270"/>
      <c r="H3454" s="270"/>
      <c r="I3454" s="290">
        <f t="shared" ca="1" si="3363"/>
        <v>9.7948976617212538E-2</v>
      </c>
      <c r="J3454" s="290">
        <f t="shared" ca="1" si="3364"/>
        <v>3.7279890084439868E-2</v>
      </c>
      <c r="K3454" s="270">
        <f t="shared" ref="K3454:M3454" ca="1" si="3503">RAND()</f>
        <v>0.84556290927868949</v>
      </c>
      <c r="L3454" s="270">
        <f t="shared" ca="1" si="3503"/>
        <v>0.6958580190143332</v>
      </c>
      <c r="M3454" s="270">
        <f t="shared" ca="1" si="3503"/>
        <v>0.1425101274645898</v>
      </c>
      <c r="N3454" s="291">
        <f t="shared" ca="1" si="3366"/>
        <v>3557356.9933479615</v>
      </c>
      <c r="O3454" s="292">
        <f ca="1">(N3454-Assumptions!$C$22)/Assumptions!$C$25</f>
        <v>264.48492487671354</v>
      </c>
      <c r="P3454" s="11"/>
      <c r="Q3454" s="11"/>
      <c r="R3454" s="11"/>
      <c r="S3454" s="11"/>
      <c r="T3454" s="11"/>
    </row>
    <row r="3455" spans="1:20" ht="15.75" customHeight="1" x14ac:dyDescent="0.2">
      <c r="A3455" s="317"/>
      <c r="B3455" s="264"/>
      <c r="C3455" s="264"/>
      <c r="D3455" s="264"/>
      <c r="E3455" s="264"/>
      <c r="F3455" s="264"/>
      <c r="G3455" s="264"/>
      <c r="H3455" s="264"/>
      <c r="I3455" s="286">
        <f t="shared" ca="1" si="3363"/>
        <v>0.10744228839244303</v>
      </c>
      <c r="J3455" s="286">
        <f t="shared" ca="1" si="3364"/>
        <v>0.02</v>
      </c>
      <c r="K3455" s="264">
        <f t="shared" ref="K3455:M3455" ca="1" si="3504">RAND()</f>
        <v>0.29692459630077983</v>
      </c>
      <c r="L3455" s="264">
        <f t="shared" ca="1" si="3504"/>
        <v>0.12373209429785903</v>
      </c>
      <c r="M3455" s="264">
        <f t="shared" ca="1" si="3504"/>
        <v>0.55701326914413363</v>
      </c>
      <c r="N3455" s="287">
        <f t="shared" ca="1" si="3366"/>
        <v>1018888.210922305</v>
      </c>
      <c r="O3455" s="288">
        <f ca="1">(N3455-Assumptions!$C$22)/Assumptions!$C$25</f>
        <v>75.046956038977982</v>
      </c>
      <c r="P3455" s="11"/>
      <c r="Q3455" s="11"/>
      <c r="R3455" s="11"/>
      <c r="S3455" s="11"/>
      <c r="T3455" s="11"/>
    </row>
    <row r="3456" spans="1:20" ht="15.75" customHeight="1" x14ac:dyDescent="0.2">
      <c r="A3456" s="289"/>
      <c r="B3456" s="270"/>
      <c r="C3456" s="270"/>
      <c r="D3456" s="270"/>
      <c r="E3456" s="270"/>
      <c r="F3456" s="270"/>
      <c r="G3456" s="270"/>
      <c r="H3456" s="270"/>
      <c r="I3456" s="290">
        <f t="shared" ca="1" si="3363"/>
        <v>9.3750549246835652E-2</v>
      </c>
      <c r="J3456" s="290">
        <f t="shared" ca="1" si="3364"/>
        <v>4.6342577475134678E-2</v>
      </c>
      <c r="K3456" s="270">
        <f t="shared" ref="K3456:M3456" ca="1" si="3505">RAND()</f>
        <v>0.2270679850827948</v>
      </c>
      <c r="L3456" s="270">
        <f t="shared" ca="1" si="3505"/>
        <v>0.89323417382896098</v>
      </c>
      <c r="M3456" s="270">
        <f t="shared" ca="1" si="3505"/>
        <v>0.65163323701443743</v>
      </c>
      <c r="N3456" s="291">
        <f t="shared" ca="1" si="3366"/>
        <v>3004655.3985998025</v>
      </c>
      <c r="O3456" s="292">
        <f ca="1">(N3456-Assumptions!$C$22)/Assumptions!$C$25</f>
        <v>223.2385372089405</v>
      </c>
      <c r="P3456" s="11"/>
      <c r="Q3456" s="11"/>
      <c r="R3456" s="11"/>
      <c r="S3456" s="11"/>
      <c r="T3456" s="11"/>
    </row>
    <row r="3457" spans="1:20" ht="15.75" customHeight="1" x14ac:dyDescent="0.2">
      <c r="A3457" s="317"/>
      <c r="B3457" s="264"/>
      <c r="C3457" s="264"/>
      <c r="D3457" s="264"/>
      <c r="E3457" s="264"/>
      <c r="F3457" s="264"/>
      <c r="G3457" s="264"/>
      <c r="H3457" s="264"/>
      <c r="I3457" s="286">
        <f t="shared" ca="1" si="3363"/>
        <v>7.7377196023717301E-2</v>
      </c>
      <c r="J3457" s="286">
        <f t="shared" ca="1" si="3364"/>
        <v>3.0266235647060526E-2</v>
      </c>
      <c r="K3457" s="264">
        <f t="shared" ref="K3457:M3457" ca="1" si="3506">RAND()</f>
        <v>0.18227205174157235</v>
      </c>
      <c r="L3457" s="264">
        <f t="shared" ca="1" si="3506"/>
        <v>0.40409554952628302</v>
      </c>
      <c r="M3457" s="264">
        <f t="shared" ca="1" si="3506"/>
        <v>0.60013838352267779</v>
      </c>
      <c r="N3457" s="287">
        <f t="shared" ca="1" si="3366"/>
        <v>850501.45798864111</v>
      </c>
      <c r="O3457" s="288">
        <f ca="1">(N3457-Assumptions!$C$22)/Assumptions!$C$25</f>
        <v>62.480780446913514</v>
      </c>
      <c r="P3457" s="11"/>
      <c r="Q3457" s="11"/>
      <c r="R3457" s="11"/>
      <c r="S3457" s="11"/>
      <c r="T3457" s="11"/>
    </row>
    <row r="3458" spans="1:20" ht="15.75" customHeight="1" x14ac:dyDescent="0.2">
      <c r="A3458" s="289"/>
      <c r="B3458" s="270"/>
      <c r="C3458" s="270"/>
      <c r="D3458" s="270"/>
      <c r="E3458" s="270"/>
      <c r="F3458" s="270"/>
      <c r="G3458" s="270"/>
      <c r="H3458" s="270"/>
      <c r="I3458" s="290">
        <f t="shared" ca="1" si="3363"/>
        <v>8.4754264773486215E-2</v>
      </c>
      <c r="J3458" s="290">
        <f t="shared" ca="1" si="3364"/>
        <v>4.4911368289458152E-2</v>
      </c>
      <c r="K3458" s="270">
        <f t="shared" ref="K3458:M3458" ca="1" si="3507">RAND()</f>
        <v>0.14354763242992363</v>
      </c>
      <c r="L3458" s="270">
        <f t="shared" ca="1" si="3507"/>
        <v>0.26651540344236013</v>
      </c>
      <c r="M3458" s="270">
        <f t="shared" ca="1" si="3507"/>
        <v>0.64676141421273159</v>
      </c>
      <c r="N3458" s="291">
        <f t="shared" ca="1" si="3366"/>
        <v>440258.85006862361</v>
      </c>
      <c r="O3458" s="292">
        <f ca="1">(N3458-Assumptions!$C$22)/Assumptions!$C$25</f>
        <v>31.865660452882359</v>
      </c>
      <c r="P3458" s="11"/>
      <c r="Q3458" s="11"/>
      <c r="R3458" s="11"/>
      <c r="S3458" s="11"/>
      <c r="T3458" s="11"/>
    </row>
    <row r="3459" spans="1:20" ht="15.75" customHeight="1" x14ac:dyDescent="0.2">
      <c r="A3459" s="317"/>
      <c r="B3459" s="264"/>
      <c r="C3459" s="264"/>
      <c r="D3459" s="264"/>
      <c r="E3459" s="264"/>
      <c r="F3459" s="264"/>
      <c r="G3459" s="264"/>
      <c r="H3459" s="264"/>
      <c r="I3459" s="286">
        <f t="shared" ca="1" si="3363"/>
        <v>0.10729925516266432</v>
      </c>
      <c r="J3459" s="286">
        <f t="shared" ca="1" si="3364"/>
        <v>0.02</v>
      </c>
      <c r="K3459" s="264">
        <f t="shared" ref="K3459:M3459" ca="1" si="3508">RAND()</f>
        <v>0.68345776627896637</v>
      </c>
      <c r="L3459" s="264">
        <f t="shared" ca="1" si="3508"/>
        <v>0.61484982149745682</v>
      </c>
      <c r="M3459" s="264">
        <f t="shared" ca="1" si="3508"/>
        <v>8.8894318873378064E-2</v>
      </c>
      <c r="N3459" s="287">
        <f t="shared" ca="1" si="3366"/>
        <v>1278598.1881434896</v>
      </c>
      <c r="O3459" s="288">
        <f ca="1">(N3459-Assumptions!$C$22)/Assumptions!$C$25</f>
        <v>94.428297622648486</v>
      </c>
      <c r="P3459" s="11"/>
      <c r="Q3459" s="11"/>
      <c r="R3459" s="11"/>
      <c r="S3459" s="11"/>
      <c r="T3459" s="11"/>
    </row>
    <row r="3460" spans="1:20" ht="15.75" customHeight="1" x14ac:dyDescent="0.2">
      <c r="A3460" s="289"/>
      <c r="B3460" s="270"/>
      <c r="C3460" s="270"/>
      <c r="D3460" s="270"/>
      <c r="E3460" s="270"/>
      <c r="F3460" s="270"/>
      <c r="G3460" s="270"/>
      <c r="H3460" s="270"/>
      <c r="I3460" s="290">
        <f t="shared" ca="1" si="3363"/>
        <v>8.1580512463125671E-2</v>
      </c>
      <c r="J3460" s="290">
        <f t="shared" ca="1" si="3364"/>
        <v>5.4576328531706297E-2</v>
      </c>
      <c r="K3460" s="270">
        <f t="shared" ref="K3460:M3460" ca="1" si="3509">RAND()</f>
        <v>0.89254381581318698</v>
      </c>
      <c r="L3460" s="270">
        <f t="shared" ca="1" si="3509"/>
        <v>0.42977182558505622</v>
      </c>
      <c r="M3460" s="270">
        <f t="shared" ca="1" si="3509"/>
        <v>0.1895114387963136</v>
      </c>
      <c r="N3460" s="291">
        <f t="shared" ca="1" si="3366"/>
        <v>7992154.0975094233</v>
      </c>
      <c r="O3460" s="292">
        <f ca="1">(N3460-Assumptions!$C$22)/Assumptions!$C$25</f>
        <v>595.43993264995697</v>
      </c>
      <c r="P3460" s="11"/>
      <c r="Q3460" s="11"/>
      <c r="R3460" s="11"/>
      <c r="S3460" s="11"/>
      <c r="T3460" s="11"/>
    </row>
    <row r="3461" spans="1:20" ht="15.75" customHeight="1" x14ac:dyDescent="0.2">
      <c r="A3461" s="317"/>
      <c r="B3461" s="264"/>
      <c r="C3461" s="264"/>
      <c r="D3461" s="264"/>
      <c r="E3461" s="264"/>
      <c r="F3461" s="264"/>
      <c r="G3461" s="264"/>
      <c r="H3461" s="264"/>
      <c r="I3461" s="286">
        <f t="shared" ca="1" si="3363"/>
        <v>9.081235786977003E-2</v>
      </c>
      <c r="J3461" s="286">
        <f t="shared" ca="1" si="3364"/>
        <v>2.4721656274329235E-2</v>
      </c>
      <c r="K3461" s="264">
        <f t="shared" ref="K3461:M3461" ca="1" si="3510">RAND()</f>
        <v>0.21200139891285141</v>
      </c>
      <c r="L3461" s="264">
        <f t="shared" ca="1" si="3510"/>
        <v>0.58045437951335555</v>
      </c>
      <c r="M3461" s="264">
        <f t="shared" ca="1" si="3510"/>
        <v>1.702559954672378E-2</v>
      </c>
      <c r="N3461" s="287">
        <f t="shared" ca="1" si="3366"/>
        <v>1688901.2642129199</v>
      </c>
      <c r="O3461" s="288">
        <f ca="1">(N3461-Assumptions!$C$22)/Assumptions!$C$25</f>
        <v>125.04793016514327</v>
      </c>
      <c r="P3461" s="11"/>
      <c r="Q3461" s="11"/>
      <c r="R3461" s="11"/>
      <c r="S3461" s="11"/>
      <c r="T3461" s="11"/>
    </row>
    <row r="3462" spans="1:20" ht="15.75" customHeight="1" x14ac:dyDescent="0.2">
      <c r="A3462" s="289"/>
      <c r="B3462" s="270"/>
      <c r="C3462" s="270"/>
      <c r="D3462" s="270"/>
      <c r="E3462" s="270"/>
      <c r="F3462" s="270"/>
      <c r="G3462" s="270"/>
      <c r="H3462" s="270"/>
      <c r="I3462" s="290">
        <f t="shared" ca="1" si="3363"/>
        <v>8.1746806801212171E-2</v>
      </c>
      <c r="J3462" s="290">
        <f t="shared" ca="1" si="3364"/>
        <v>0.02</v>
      </c>
      <c r="K3462" s="270">
        <f t="shared" ref="K3462:M3462" ca="1" si="3511">RAND()</f>
        <v>0.51159511555318105</v>
      </c>
      <c r="L3462" s="270">
        <f t="shared" ca="1" si="3511"/>
        <v>1.3785205139785206E-2</v>
      </c>
      <c r="M3462" s="270">
        <f t="shared" ca="1" si="3511"/>
        <v>0.61525434749446317</v>
      </c>
      <c r="N3462" s="291">
        <f t="shared" ca="1" si="3366"/>
        <v>1462647.1267493265</v>
      </c>
      <c r="O3462" s="292">
        <f ca="1">(N3462-Assumptions!$C$22)/Assumptions!$C$25</f>
        <v>108.16329304099452</v>
      </c>
      <c r="P3462" s="11"/>
      <c r="Q3462" s="11"/>
      <c r="R3462" s="11"/>
      <c r="S3462" s="11"/>
      <c r="T3462" s="11"/>
    </row>
    <row r="3463" spans="1:20" ht="15.75" customHeight="1" x14ac:dyDescent="0.2">
      <c r="A3463" s="317"/>
      <c r="B3463" s="264"/>
      <c r="C3463" s="264"/>
      <c r="D3463" s="264"/>
      <c r="E3463" s="264"/>
      <c r="F3463" s="264"/>
      <c r="G3463" s="264"/>
      <c r="H3463" s="264"/>
      <c r="I3463" s="286">
        <f t="shared" ca="1" si="3363"/>
        <v>0.1001799385419226</v>
      </c>
      <c r="J3463" s="286">
        <f t="shared" ca="1" si="3364"/>
        <v>3.6941221870065995E-2</v>
      </c>
      <c r="K3463" s="264">
        <f t="shared" ref="K3463:M3463" ca="1" si="3512">RAND()</f>
        <v>0.67135397753536585</v>
      </c>
      <c r="L3463" s="264">
        <f t="shared" ca="1" si="3512"/>
        <v>0.13342767032622382</v>
      </c>
      <c r="M3463" s="264">
        <f t="shared" ca="1" si="3512"/>
        <v>0.64478804634083664</v>
      </c>
      <c r="N3463" s="287">
        <f t="shared" ca="1" si="3366"/>
        <v>1428140.7705088912</v>
      </c>
      <c r="O3463" s="288">
        <f ca="1">(N3463-Assumptions!$C$22)/Assumptions!$C$25</f>
        <v>105.58819182902174</v>
      </c>
      <c r="P3463" s="11"/>
      <c r="Q3463" s="11"/>
      <c r="R3463" s="11"/>
      <c r="S3463" s="11"/>
      <c r="T3463" s="11"/>
    </row>
    <row r="3464" spans="1:20" ht="15.75" customHeight="1" x14ac:dyDescent="0.2">
      <c r="A3464" s="289"/>
      <c r="B3464" s="270"/>
      <c r="C3464" s="270"/>
      <c r="D3464" s="270"/>
      <c r="E3464" s="270"/>
      <c r="F3464" s="270"/>
      <c r="G3464" s="270"/>
      <c r="H3464" s="270"/>
      <c r="I3464" s="290">
        <f t="shared" ca="1" si="3363"/>
        <v>9.8247464163369352E-2</v>
      </c>
      <c r="J3464" s="290">
        <f t="shared" ca="1" si="3364"/>
        <v>3.770227046644356E-2</v>
      </c>
      <c r="K3464" s="270">
        <f t="shared" ref="K3464:M3464" ca="1" si="3513">RAND()</f>
        <v>0.64363738670891102</v>
      </c>
      <c r="L3464" s="270">
        <f t="shared" ca="1" si="3513"/>
        <v>0.44059194711760308</v>
      </c>
      <c r="M3464" s="270">
        <f t="shared" ca="1" si="3513"/>
        <v>0.7437209621686518</v>
      </c>
      <c r="N3464" s="291">
        <f t="shared" ca="1" si="3366"/>
        <v>1863740.7094066094</v>
      </c>
      <c r="O3464" s="292">
        <f ca="1">(N3464-Assumptions!$C$22)/Assumptions!$C$25</f>
        <v>138.09564995571711</v>
      </c>
      <c r="P3464" s="11"/>
      <c r="Q3464" s="11"/>
      <c r="R3464" s="11"/>
      <c r="S3464" s="11"/>
      <c r="T3464" s="11"/>
    </row>
    <row r="3465" spans="1:20" ht="15.75" customHeight="1" x14ac:dyDescent="0.2">
      <c r="A3465" s="317"/>
      <c r="B3465" s="264"/>
      <c r="C3465" s="264"/>
      <c r="D3465" s="264"/>
      <c r="E3465" s="264"/>
      <c r="F3465" s="264"/>
      <c r="G3465" s="264"/>
      <c r="H3465" s="264"/>
      <c r="I3465" s="286">
        <f t="shared" ca="1" si="3363"/>
        <v>8.5119189431523273E-2</v>
      </c>
      <c r="J3465" s="286">
        <f t="shared" ca="1" si="3364"/>
        <v>3.8324988284097708E-2</v>
      </c>
      <c r="K3465" s="264">
        <f t="shared" ref="K3465:M3465" ca="1" si="3514">RAND()</f>
        <v>0.25396807505228036</v>
      </c>
      <c r="L3465" s="264">
        <f t="shared" ca="1" si="3514"/>
        <v>0.26374740104949068</v>
      </c>
      <c r="M3465" s="264">
        <f t="shared" ca="1" si="3514"/>
        <v>0.29680005066412207</v>
      </c>
      <c r="N3465" s="287">
        <f t="shared" ca="1" si="3366"/>
        <v>1903952.0836874063</v>
      </c>
      <c r="O3465" s="288">
        <f ca="1">(N3465-Assumptions!$C$22)/Assumptions!$C$25</f>
        <v>141.09649878264227</v>
      </c>
      <c r="P3465" s="11"/>
      <c r="Q3465" s="11"/>
      <c r="R3465" s="11"/>
      <c r="S3465" s="11"/>
      <c r="T3465" s="11"/>
    </row>
    <row r="3466" spans="1:20" ht="15.75" customHeight="1" x14ac:dyDescent="0.2">
      <c r="A3466" s="289"/>
      <c r="B3466" s="270"/>
      <c r="C3466" s="270"/>
      <c r="D3466" s="270"/>
      <c r="E3466" s="270"/>
      <c r="F3466" s="270"/>
      <c r="G3466" s="270"/>
      <c r="H3466" s="270"/>
      <c r="I3466" s="290">
        <f t="shared" ca="1" si="3363"/>
        <v>0.1183248229528093</v>
      </c>
      <c r="J3466" s="290">
        <f t="shared" ca="1" si="3364"/>
        <v>0.02</v>
      </c>
      <c r="K3466" s="270">
        <f t="shared" ref="K3466:M3466" ca="1" si="3515">RAND()</f>
        <v>8.4582172487936313E-2</v>
      </c>
      <c r="L3466" s="270">
        <f t="shared" ca="1" si="3515"/>
        <v>0.86898252259003361</v>
      </c>
      <c r="M3466" s="270">
        <f t="shared" ca="1" si="3515"/>
        <v>0.52525969763967939</v>
      </c>
      <c r="N3466" s="291">
        <f t="shared" ca="1" si="3366"/>
        <v>696183.74817185465</v>
      </c>
      <c r="O3466" s="292">
        <f ca="1">(N3466-Assumptions!$C$22)/Assumptions!$C$25</f>
        <v>50.964533445660791</v>
      </c>
      <c r="P3466" s="11"/>
      <c r="Q3466" s="11"/>
      <c r="R3466" s="11"/>
      <c r="S3466" s="11"/>
      <c r="T3466" s="11"/>
    </row>
    <row r="3467" spans="1:20" ht="15.75" customHeight="1" x14ac:dyDescent="0.2">
      <c r="A3467" s="317"/>
      <c r="B3467" s="264"/>
      <c r="C3467" s="264"/>
      <c r="D3467" s="264"/>
      <c r="E3467" s="264"/>
      <c r="F3467" s="264"/>
      <c r="G3467" s="264"/>
      <c r="H3467" s="264"/>
      <c r="I3467" s="286">
        <f t="shared" ca="1" si="3363"/>
        <v>6.9418801873746272E-2</v>
      </c>
      <c r="J3467" s="286">
        <f t="shared" ca="1" si="3364"/>
        <v>4.8345210008530808E-2</v>
      </c>
      <c r="K3467" s="264">
        <f t="shared" ref="K3467:M3467" ca="1" si="3516">RAND()</f>
        <v>0.70201866256646694</v>
      </c>
      <c r="L3467" s="264">
        <f t="shared" ca="1" si="3516"/>
        <v>0.27028556040494522</v>
      </c>
      <c r="M3467" s="264">
        <f t="shared" ca="1" si="3516"/>
        <v>0.31906499561380275</v>
      </c>
      <c r="N3467" s="287">
        <f t="shared" ca="1" si="3366"/>
        <v>3563756.6711651403</v>
      </c>
      <c r="O3467" s="288">
        <f ca="1">(N3467-Assumptions!$C$22)/Assumptions!$C$25</f>
        <v>264.96251277351791</v>
      </c>
      <c r="P3467" s="11"/>
      <c r="Q3467" s="11"/>
      <c r="R3467" s="11"/>
      <c r="S3467" s="11"/>
      <c r="T3467" s="11"/>
    </row>
    <row r="3468" spans="1:20" ht="15.75" customHeight="1" x14ac:dyDescent="0.2">
      <c r="A3468" s="289"/>
      <c r="B3468" s="270"/>
      <c r="C3468" s="270"/>
      <c r="D3468" s="270"/>
      <c r="E3468" s="270"/>
      <c r="F3468" s="270"/>
      <c r="G3468" s="270"/>
      <c r="H3468" s="270"/>
      <c r="I3468" s="290">
        <f t="shared" ca="1" si="3363"/>
        <v>0.10674626344362495</v>
      </c>
      <c r="J3468" s="290">
        <f t="shared" ca="1" si="3364"/>
        <v>4.5659212353644264E-2</v>
      </c>
      <c r="K3468" s="270">
        <f t="shared" ref="K3468:M3468" ca="1" si="3517">RAND()</f>
        <v>0.33139595338817252</v>
      </c>
      <c r="L3468" s="270">
        <f t="shared" ca="1" si="3517"/>
        <v>0.89068845498302052</v>
      </c>
      <c r="M3468" s="270">
        <f t="shared" ca="1" si="3517"/>
        <v>0.47117527190195641</v>
      </c>
      <c r="N3468" s="291">
        <f t="shared" ca="1" si="3366"/>
        <v>2311860.5829879614</v>
      </c>
      <c r="O3468" s="292">
        <f ca="1">(N3468-Assumptions!$C$22)/Assumptions!$C$25</f>
        <v>171.53743156626578</v>
      </c>
      <c r="P3468" s="11"/>
      <c r="Q3468" s="11"/>
      <c r="R3468" s="11"/>
      <c r="S3468" s="11"/>
      <c r="T3468" s="11"/>
    </row>
    <row r="3469" spans="1:20" ht="15.75" customHeight="1" x14ac:dyDescent="0.2">
      <c r="A3469" s="317"/>
      <c r="B3469" s="264"/>
      <c r="C3469" s="264"/>
      <c r="D3469" s="264"/>
      <c r="E3469" s="264"/>
      <c r="F3469" s="264"/>
      <c r="G3469" s="264"/>
      <c r="H3469" s="264"/>
      <c r="I3469" s="286">
        <f t="shared" ca="1" si="3363"/>
        <v>6.1701321837628845E-2</v>
      </c>
      <c r="J3469" s="286">
        <f t="shared" ca="1" si="3364"/>
        <v>2.0921352856845828E-2</v>
      </c>
      <c r="K3469" s="264">
        <f t="shared" ref="K3469:M3469" ca="1" si="3518">RAND()</f>
        <v>0.845583377113171</v>
      </c>
      <c r="L3469" s="264">
        <f t="shared" ca="1" si="3518"/>
        <v>0.88441644968232158</v>
      </c>
      <c r="M3469" s="264">
        <f t="shared" ca="1" si="3518"/>
        <v>0.44888814618267348</v>
      </c>
      <c r="N3469" s="287">
        <f t="shared" ca="1" si="3366"/>
        <v>6018289.8972209655</v>
      </c>
      <c r="O3469" s="288">
        <f ca="1">(N3469-Assumptions!$C$22)/Assumptions!$C$25</f>
        <v>448.13663412096759</v>
      </c>
      <c r="P3469" s="11"/>
      <c r="Q3469" s="11"/>
      <c r="R3469" s="11"/>
      <c r="S3469" s="11"/>
      <c r="T3469" s="11"/>
    </row>
    <row r="3470" spans="1:20" ht="15.75" customHeight="1" x14ac:dyDescent="0.2">
      <c r="A3470" s="289"/>
      <c r="B3470" s="270"/>
      <c r="C3470" s="270"/>
      <c r="D3470" s="270"/>
      <c r="E3470" s="270"/>
      <c r="F3470" s="270"/>
      <c r="G3470" s="270"/>
      <c r="H3470" s="270"/>
      <c r="I3470" s="290">
        <f t="shared" ca="1" si="3363"/>
        <v>7.5255912698147492E-2</v>
      </c>
      <c r="J3470" s="290">
        <f t="shared" ca="1" si="3364"/>
        <v>2.9527150146964876E-2</v>
      </c>
      <c r="K3470" s="270">
        <f t="shared" ref="K3470:M3470" ca="1" si="3519">RAND()</f>
        <v>0.65873364735289841</v>
      </c>
      <c r="L3470" s="270">
        <f t="shared" ca="1" si="3519"/>
        <v>0.41048920917486154</v>
      </c>
      <c r="M3470" s="270">
        <f t="shared" ca="1" si="3519"/>
        <v>0.90681341632129153</v>
      </c>
      <c r="N3470" s="291">
        <f t="shared" ca="1" si="3366"/>
        <v>2522653.4140736754</v>
      </c>
      <c r="O3470" s="292">
        <f ca="1">(N3470-Assumptions!$C$22)/Assumptions!$C$25</f>
        <v>187.26823985624443</v>
      </c>
      <c r="P3470" s="11"/>
      <c r="Q3470" s="11"/>
      <c r="R3470" s="11"/>
      <c r="S3470" s="11"/>
      <c r="T3470" s="11"/>
    </row>
    <row r="3471" spans="1:20" ht="15.75" customHeight="1" x14ac:dyDescent="0.2">
      <c r="A3471" s="317"/>
      <c r="B3471" s="264"/>
      <c r="C3471" s="264"/>
      <c r="D3471" s="264"/>
      <c r="E3471" s="264"/>
      <c r="F3471" s="264"/>
      <c r="G3471" s="264"/>
      <c r="H3471" s="264"/>
      <c r="I3471" s="286">
        <f t="shared" ca="1" si="3363"/>
        <v>7.0794503972021583E-2</v>
      </c>
      <c r="J3471" s="286">
        <f t="shared" ca="1" si="3364"/>
        <v>4.3240150067882788E-2</v>
      </c>
      <c r="K3471" s="264">
        <f t="shared" ref="K3471:M3471" ca="1" si="3520">RAND()</f>
        <v>0.34429826109073014</v>
      </c>
      <c r="L3471" s="264">
        <f t="shared" ca="1" si="3520"/>
        <v>0.99731506417739446</v>
      </c>
      <c r="M3471" s="264">
        <f t="shared" ca="1" si="3520"/>
        <v>0.65337558777612936</v>
      </c>
      <c r="N3471" s="287">
        <f t="shared" ca="1" si="3366"/>
        <v>5169586.5857015261</v>
      </c>
      <c r="O3471" s="288">
        <f ca="1">(N3471-Assumptions!$C$22)/Assumptions!$C$25</f>
        <v>384.80056609712881</v>
      </c>
      <c r="P3471" s="11"/>
      <c r="Q3471" s="11"/>
      <c r="R3471" s="11"/>
      <c r="S3471" s="11"/>
      <c r="T3471" s="11"/>
    </row>
    <row r="3472" spans="1:20" ht="15.75" customHeight="1" x14ac:dyDescent="0.2">
      <c r="A3472" s="289"/>
      <c r="B3472" s="270"/>
      <c r="C3472" s="270"/>
      <c r="D3472" s="270"/>
      <c r="E3472" s="270"/>
      <c r="F3472" s="270"/>
      <c r="G3472" s="270"/>
      <c r="H3472" s="270"/>
      <c r="I3472" s="290">
        <f t="shared" ca="1" si="3363"/>
        <v>7.1129337839900275E-2</v>
      </c>
      <c r="J3472" s="290">
        <f t="shared" ca="1" si="3364"/>
        <v>5.5E-2</v>
      </c>
      <c r="K3472" s="270">
        <f t="shared" ref="K3472:M3472" ca="1" si="3521">RAND()</f>
        <v>0.522433936368775</v>
      </c>
      <c r="L3472" s="270">
        <f t="shared" ca="1" si="3521"/>
        <v>0.74314144094665002</v>
      </c>
      <c r="M3472" s="270">
        <f t="shared" ca="1" si="3521"/>
        <v>0.88949368459275713</v>
      </c>
      <c r="N3472" s="291">
        <f t="shared" ca="1" si="3366"/>
        <v>4513621.6900747614</v>
      </c>
      <c r="O3472" s="292">
        <f ca="1">(N3472-Assumptions!$C$22)/Assumptions!$C$25</f>
        <v>335.84796194587773</v>
      </c>
      <c r="P3472" s="11"/>
      <c r="Q3472" s="11"/>
      <c r="R3472" s="11"/>
      <c r="S3472" s="11"/>
      <c r="T3472" s="11"/>
    </row>
    <row r="3473" spans="1:20" ht="15.75" customHeight="1" x14ac:dyDescent="0.2">
      <c r="A3473" s="317"/>
      <c r="B3473" s="264"/>
      <c r="C3473" s="264"/>
      <c r="D3473" s="264"/>
      <c r="E3473" s="264"/>
      <c r="F3473" s="264"/>
      <c r="G3473" s="264"/>
      <c r="H3473" s="264"/>
      <c r="I3473" s="286">
        <f t="shared" ca="1" si="3363"/>
        <v>0.12261074389008772</v>
      </c>
      <c r="J3473" s="286">
        <f t="shared" ca="1" si="3364"/>
        <v>3.0316138579072095E-2</v>
      </c>
      <c r="K3473" s="264">
        <f t="shared" ref="K3473:M3473" ca="1" si="3522">RAND()</f>
        <v>0.99106711930175806</v>
      </c>
      <c r="L3473" s="264">
        <f t="shared" ca="1" si="3522"/>
        <v>0.30155591526001913</v>
      </c>
      <c r="M3473" s="264">
        <f t="shared" ca="1" si="3522"/>
        <v>0.12758718808461333</v>
      </c>
      <c r="N3473" s="287">
        <f t="shared" ca="1" si="3366"/>
        <v>2338398.8536503613</v>
      </c>
      <c r="O3473" s="288">
        <f ca="1">(N3473-Assumptions!$C$22)/Assumptions!$C$25</f>
        <v>173.51789952614638</v>
      </c>
      <c r="P3473" s="11"/>
      <c r="Q3473" s="11"/>
      <c r="R3473" s="11"/>
      <c r="S3473" s="11"/>
      <c r="T3473" s="11"/>
    </row>
    <row r="3474" spans="1:20" ht="15.75" customHeight="1" x14ac:dyDescent="0.2">
      <c r="A3474" s="289"/>
      <c r="B3474" s="270"/>
      <c r="C3474" s="270"/>
      <c r="D3474" s="270"/>
      <c r="E3474" s="270"/>
      <c r="F3474" s="270"/>
      <c r="G3474" s="270"/>
      <c r="H3474" s="270"/>
      <c r="I3474" s="290">
        <f t="shared" ca="1" si="3363"/>
        <v>8.6467320405265197E-2</v>
      </c>
      <c r="J3474" s="290">
        <f t="shared" ca="1" si="3364"/>
        <v>3.9079591719620908E-2</v>
      </c>
      <c r="K3474" s="270">
        <f t="shared" ref="K3474:M3474" ca="1" si="3523">RAND()</f>
        <v>0.72837617641181307</v>
      </c>
      <c r="L3474" s="270">
        <f t="shared" ca="1" si="3523"/>
        <v>0.20075686550700533</v>
      </c>
      <c r="M3474" s="270">
        <f t="shared" ca="1" si="3523"/>
        <v>0.74578999055188677</v>
      </c>
      <c r="N3474" s="291">
        <f t="shared" ca="1" si="3366"/>
        <v>1905847.6120021036</v>
      </c>
      <c r="O3474" s="292">
        <f ca="1">(N3474-Assumptions!$C$22)/Assumptions!$C$25</f>
        <v>141.23795611955998</v>
      </c>
      <c r="P3474" s="11"/>
      <c r="Q3474" s="11"/>
      <c r="R3474" s="11"/>
      <c r="S3474" s="11"/>
      <c r="T3474" s="11"/>
    </row>
    <row r="3475" spans="1:20" ht="15.75" customHeight="1" x14ac:dyDescent="0.2">
      <c r="A3475" s="317"/>
      <c r="B3475" s="264"/>
      <c r="C3475" s="264"/>
      <c r="D3475" s="264"/>
      <c r="E3475" s="264"/>
      <c r="F3475" s="264"/>
      <c r="G3475" s="264"/>
      <c r="H3475" s="264"/>
      <c r="I3475" s="286">
        <f t="shared" ca="1" si="3363"/>
        <v>9.2926616402831563E-2</v>
      </c>
      <c r="J3475" s="286">
        <f t="shared" ca="1" si="3364"/>
        <v>3.2583430155345754E-2</v>
      </c>
      <c r="K3475" s="264">
        <f t="shared" ref="K3475:M3475" ca="1" si="3524">RAND()</f>
        <v>4.3984045955103745E-2</v>
      </c>
      <c r="L3475" s="264">
        <f t="shared" ca="1" si="3524"/>
        <v>4.3998447862798828E-2</v>
      </c>
      <c r="M3475" s="264">
        <f t="shared" ca="1" si="3524"/>
        <v>0.98450318810536563</v>
      </c>
      <c r="N3475" s="287">
        <f t="shared" ca="1" si="3366"/>
        <v>332406.45309035777</v>
      </c>
      <c r="O3475" s="288">
        <f ca="1">(N3475-Assumptions!$C$22)/Assumptions!$C$25</f>
        <v>23.81697411122073</v>
      </c>
      <c r="P3475" s="11"/>
      <c r="Q3475" s="11"/>
      <c r="R3475" s="11"/>
      <c r="S3475" s="11"/>
      <c r="T3475" s="11"/>
    </row>
    <row r="3476" spans="1:20" ht="15.75" customHeight="1" x14ac:dyDescent="0.2">
      <c r="A3476" s="289"/>
      <c r="B3476" s="270"/>
      <c r="C3476" s="270"/>
      <c r="D3476" s="270"/>
      <c r="E3476" s="270"/>
      <c r="F3476" s="270"/>
      <c r="G3476" s="270"/>
      <c r="H3476" s="270"/>
      <c r="I3476" s="290">
        <f t="shared" ca="1" si="3363"/>
        <v>9.4392842954682879E-2</v>
      </c>
      <c r="J3476" s="290">
        <f t="shared" ca="1" si="3364"/>
        <v>0.02</v>
      </c>
      <c r="K3476" s="270">
        <f t="shared" ref="K3476:M3476" ca="1" si="3525">RAND()</f>
        <v>0.62023355072828923</v>
      </c>
      <c r="L3476" s="270">
        <f t="shared" ca="1" si="3525"/>
        <v>0.46550243615146403</v>
      </c>
      <c r="M3476" s="270">
        <f t="shared" ca="1" si="3525"/>
        <v>0.61988425732153252</v>
      </c>
      <c r="N3476" s="291">
        <f t="shared" ca="1" si="3366"/>
        <v>1516819.8682850038</v>
      </c>
      <c r="O3476" s="292">
        <f ca="1">(N3476-Assumptions!$C$22)/Assumptions!$C$25</f>
        <v>112.20603494664208</v>
      </c>
      <c r="P3476" s="11"/>
      <c r="Q3476" s="11"/>
      <c r="R3476" s="11"/>
      <c r="S3476" s="11"/>
      <c r="T3476" s="11"/>
    </row>
    <row r="3477" spans="1:20" ht="15.75" customHeight="1" x14ac:dyDescent="0.2">
      <c r="A3477" s="317"/>
      <c r="B3477" s="264"/>
      <c r="C3477" s="264"/>
      <c r="D3477" s="264"/>
      <c r="E3477" s="264"/>
      <c r="F3477" s="264"/>
      <c r="G3477" s="264"/>
      <c r="H3477" s="264"/>
      <c r="I3477" s="286">
        <f t="shared" ca="1" si="3363"/>
        <v>0.12399606274265582</v>
      </c>
      <c r="J3477" s="286">
        <f t="shared" ca="1" si="3364"/>
        <v>0.02</v>
      </c>
      <c r="K3477" s="264">
        <f t="shared" ref="K3477:M3477" ca="1" si="3526">RAND()</f>
        <v>7.749364843040929E-2</v>
      </c>
      <c r="L3477" s="264">
        <f t="shared" ca="1" si="3526"/>
        <v>0.86905662248368021</v>
      </c>
      <c r="M3477" s="264">
        <f t="shared" ca="1" si="3526"/>
        <v>0.82227830674878377</v>
      </c>
      <c r="N3477" s="287">
        <f t="shared" ca="1" si="3366"/>
        <v>696720.16556231026</v>
      </c>
      <c r="O3477" s="288">
        <f ca="1">(N3477-Assumptions!$C$22)/Assumptions!$C$25</f>
        <v>51.004564594202257</v>
      </c>
      <c r="P3477" s="11"/>
      <c r="Q3477" s="11"/>
      <c r="R3477" s="11"/>
      <c r="S3477" s="11"/>
      <c r="T3477" s="11"/>
    </row>
    <row r="3478" spans="1:20" ht="15.75" customHeight="1" x14ac:dyDescent="0.2">
      <c r="A3478" s="289"/>
      <c r="B3478" s="270"/>
      <c r="C3478" s="270"/>
      <c r="D3478" s="270"/>
      <c r="E3478" s="270"/>
      <c r="F3478" s="270"/>
      <c r="G3478" s="270"/>
      <c r="H3478" s="270"/>
      <c r="I3478" s="290">
        <f t="shared" ca="1" si="3363"/>
        <v>6.6172987094716001E-2</v>
      </c>
      <c r="J3478" s="290">
        <f t="shared" ca="1" si="3364"/>
        <v>4.6430010646510506E-2</v>
      </c>
      <c r="K3478" s="270">
        <f t="shared" ref="K3478:M3478" ca="1" si="3527">RAND()</f>
        <v>0.23825346509700773</v>
      </c>
      <c r="L3478" s="270">
        <f t="shared" ca="1" si="3527"/>
        <v>2.5326289922405709E-2</v>
      </c>
      <c r="M3478" s="270">
        <f t="shared" ca="1" si="3527"/>
        <v>0.8226853247105127</v>
      </c>
      <c r="N3478" s="291">
        <f t="shared" ca="1" si="3366"/>
        <v>3612551.5821495499</v>
      </c>
      <c r="O3478" s="292">
        <f ca="1">(N3478-Assumptions!$C$22)/Assumptions!$C$25</f>
        <v>268.60392404101117</v>
      </c>
      <c r="P3478" s="11"/>
      <c r="Q3478" s="11"/>
      <c r="R3478" s="11"/>
      <c r="S3478" s="11"/>
      <c r="T3478" s="11"/>
    </row>
    <row r="3479" spans="1:20" ht="15.75" customHeight="1" x14ac:dyDescent="0.2">
      <c r="A3479" s="317"/>
      <c r="B3479" s="264"/>
      <c r="C3479" s="264"/>
      <c r="D3479" s="264"/>
      <c r="E3479" s="264"/>
      <c r="F3479" s="264"/>
      <c r="G3479" s="264"/>
      <c r="H3479" s="264"/>
      <c r="I3479" s="286">
        <f t="shared" ca="1" si="3363"/>
        <v>6.3326862468909645E-2</v>
      </c>
      <c r="J3479" s="286">
        <f t="shared" ca="1" si="3364"/>
        <v>5.073674318525101E-2</v>
      </c>
      <c r="K3479" s="264">
        <f t="shared" ref="K3479:M3479" ca="1" si="3528">RAND()</f>
        <v>0.4232137310224996</v>
      </c>
      <c r="L3479" s="264">
        <f t="shared" ca="1" si="3528"/>
        <v>0.33117243475550573</v>
      </c>
      <c r="M3479" s="264">
        <f t="shared" ca="1" si="3528"/>
        <v>0.23034647525616347</v>
      </c>
      <c r="N3479" s="287">
        <f t="shared" ca="1" si="3366"/>
        <v>4464826.7790903514</v>
      </c>
      <c r="O3479" s="288">
        <f ca="1">(N3479-Assumptions!$C$22)/Assumptions!$C$25</f>
        <v>332.20655067838442</v>
      </c>
      <c r="P3479" s="11"/>
      <c r="Q3479" s="11"/>
      <c r="R3479" s="11"/>
      <c r="S3479" s="11"/>
      <c r="T3479" s="11"/>
    </row>
    <row r="3480" spans="1:20" ht="15.75" customHeight="1" x14ac:dyDescent="0.2">
      <c r="A3480" s="289"/>
      <c r="B3480" s="270"/>
      <c r="C3480" s="270"/>
      <c r="D3480" s="270"/>
      <c r="E3480" s="270"/>
      <c r="F3480" s="270"/>
      <c r="G3480" s="270"/>
      <c r="H3480" s="270"/>
      <c r="I3480" s="290">
        <f t="shared" ca="1" si="3363"/>
        <v>0.10012151848184148</v>
      </c>
      <c r="J3480" s="290">
        <f t="shared" ca="1" si="3364"/>
        <v>3.3797084666206713E-2</v>
      </c>
      <c r="K3480" s="270">
        <f t="shared" ref="K3480:M3480" ca="1" si="3529">RAND()</f>
        <v>0.74871926716347958</v>
      </c>
      <c r="L3480" s="270">
        <f t="shared" ca="1" si="3529"/>
        <v>0.48216524914382808</v>
      </c>
      <c r="M3480" s="270">
        <f t="shared" ca="1" si="3529"/>
        <v>0.14865272754973913</v>
      </c>
      <c r="N3480" s="291">
        <f t="shared" ca="1" si="3366"/>
        <v>1682949.4509902061</v>
      </c>
      <c r="O3480" s="292">
        <f ca="1">(N3480-Assumptions!$C$22)/Assumptions!$C$25</f>
        <v>124.60376499926912</v>
      </c>
      <c r="P3480" s="11"/>
      <c r="Q3480" s="11"/>
      <c r="R3480" s="11"/>
      <c r="S3480" s="11"/>
      <c r="T3480" s="11"/>
    </row>
    <row r="3481" spans="1:20" ht="15.75" customHeight="1" x14ac:dyDescent="0.2">
      <c r="A3481" s="317"/>
      <c r="B3481" s="264"/>
      <c r="C3481" s="264"/>
      <c r="D3481" s="264"/>
      <c r="E3481" s="264"/>
      <c r="F3481" s="264"/>
      <c r="G3481" s="264"/>
      <c r="H3481" s="264"/>
      <c r="I3481" s="286">
        <f t="shared" ca="1" si="3363"/>
        <v>7.552964116073263E-2</v>
      </c>
      <c r="J3481" s="286">
        <f t="shared" ca="1" si="3364"/>
        <v>4.5949989082697658E-2</v>
      </c>
      <c r="K3481" s="264">
        <f t="shared" ref="K3481:M3481" ca="1" si="3530">RAND()</f>
        <v>0.91820673747106962</v>
      </c>
      <c r="L3481" s="264">
        <f t="shared" ca="1" si="3530"/>
        <v>0.11436685629005516</v>
      </c>
      <c r="M3481" s="264">
        <f t="shared" ca="1" si="3530"/>
        <v>0.16851568795106819</v>
      </c>
      <c r="N3481" s="287">
        <f t="shared" ca="1" si="3366"/>
        <v>6534723.4662978519</v>
      </c>
      <c r="O3481" s="288">
        <f ca="1">(N3481-Assumptions!$C$22)/Assumptions!$C$25</f>
        <v>486.6764527087949</v>
      </c>
      <c r="P3481" s="11"/>
      <c r="Q3481" s="11"/>
      <c r="R3481" s="11"/>
      <c r="S3481" s="11"/>
      <c r="T3481" s="11"/>
    </row>
    <row r="3482" spans="1:20" ht="15.75" customHeight="1" x14ac:dyDescent="0.2">
      <c r="A3482" s="289"/>
      <c r="B3482" s="270"/>
      <c r="C3482" s="270"/>
      <c r="D3482" s="270"/>
      <c r="E3482" s="270"/>
      <c r="F3482" s="270"/>
      <c r="G3482" s="270"/>
      <c r="H3482" s="270"/>
      <c r="I3482" s="290">
        <f t="shared" ca="1" si="3363"/>
        <v>8.5006005181662028E-2</v>
      </c>
      <c r="J3482" s="290">
        <f t="shared" ca="1" si="3364"/>
        <v>2.9862253725736941E-2</v>
      </c>
      <c r="K3482" s="270">
        <f t="shared" ref="K3482:M3482" ca="1" si="3531">RAND()</f>
        <v>0.83474123650670218</v>
      </c>
      <c r="L3482" s="270">
        <f t="shared" ca="1" si="3531"/>
        <v>0.82986123380916665</v>
      </c>
      <c r="M3482" s="270">
        <f t="shared" ca="1" si="3531"/>
        <v>0.93719521615291301</v>
      </c>
      <c r="N3482" s="291">
        <f t="shared" ca="1" si="3366"/>
        <v>4518423.5428564623</v>
      </c>
      <c r="O3482" s="292">
        <f ca="1">(N3482-Assumptions!$C$22)/Assumptions!$C$25</f>
        <v>336.20630916839269</v>
      </c>
      <c r="P3482" s="11"/>
      <c r="Q3482" s="11"/>
      <c r="R3482" s="11"/>
      <c r="S3482" s="11"/>
      <c r="T3482" s="11"/>
    </row>
    <row r="3483" spans="1:20" ht="15.75" customHeight="1" x14ac:dyDescent="0.2">
      <c r="A3483" s="317"/>
      <c r="B3483" s="264"/>
      <c r="C3483" s="264"/>
      <c r="D3483" s="264"/>
      <c r="E3483" s="264"/>
      <c r="F3483" s="264"/>
      <c r="G3483" s="264"/>
      <c r="H3483" s="264"/>
      <c r="I3483" s="286">
        <f t="shared" ca="1" si="3363"/>
        <v>9.4526527705879243E-2</v>
      </c>
      <c r="J3483" s="286">
        <f t="shared" ca="1" si="3364"/>
        <v>4.4189125610791177E-2</v>
      </c>
      <c r="K3483" s="264">
        <f t="shared" ref="K3483:M3483" ca="1" si="3532">RAND()</f>
        <v>0.42866862317440302</v>
      </c>
      <c r="L3483" s="264">
        <f t="shared" ca="1" si="3532"/>
        <v>0.28452544183044648</v>
      </c>
      <c r="M3483" s="264">
        <f t="shared" ca="1" si="3532"/>
        <v>0.6046105395969783</v>
      </c>
      <c r="N3483" s="287">
        <f t="shared" ca="1" si="3366"/>
        <v>1794168.6657395374</v>
      </c>
      <c r="O3483" s="288">
        <f ca="1">(N3483-Assumptions!$C$22)/Assumptions!$C$25</f>
        <v>132.90370639847293</v>
      </c>
      <c r="P3483" s="11"/>
      <c r="Q3483" s="11"/>
      <c r="R3483" s="11"/>
      <c r="S3483" s="11"/>
      <c r="T3483" s="11"/>
    </row>
    <row r="3484" spans="1:20" ht="15.75" customHeight="1" x14ac:dyDescent="0.2">
      <c r="A3484" s="289"/>
      <c r="B3484" s="270"/>
      <c r="C3484" s="270"/>
      <c r="D3484" s="270"/>
      <c r="E3484" s="270"/>
      <c r="F3484" s="270"/>
      <c r="G3484" s="270"/>
      <c r="H3484" s="270"/>
      <c r="I3484" s="290">
        <f t="shared" ca="1" si="3363"/>
        <v>8.4682044677515805E-2</v>
      </c>
      <c r="J3484" s="290">
        <f t="shared" ca="1" si="3364"/>
        <v>3.289886475159455E-2</v>
      </c>
      <c r="K3484" s="270">
        <f t="shared" ref="K3484:M3484" ca="1" si="3533">RAND()</f>
        <v>0.96135354504398152</v>
      </c>
      <c r="L3484" s="270">
        <f t="shared" ca="1" si="3533"/>
        <v>0.3818699808363587</v>
      </c>
      <c r="M3484" s="270">
        <f t="shared" ca="1" si="3533"/>
        <v>0.3482735414431517</v>
      </c>
      <c r="N3484" s="291">
        <f t="shared" ca="1" si="3366"/>
        <v>4167793.4720528251</v>
      </c>
      <c r="O3484" s="292">
        <f ca="1">(N3484-Assumptions!$C$22)/Assumptions!$C$25</f>
        <v>310.03988597409142</v>
      </c>
      <c r="P3484" s="11"/>
      <c r="Q3484" s="11"/>
      <c r="R3484" s="11"/>
      <c r="S3484" s="11"/>
      <c r="T3484" s="11"/>
    </row>
    <row r="3485" spans="1:20" ht="15.75" customHeight="1" x14ac:dyDescent="0.2">
      <c r="A3485" s="317"/>
      <c r="B3485" s="264"/>
      <c r="C3485" s="264"/>
      <c r="D3485" s="264"/>
      <c r="E3485" s="264"/>
      <c r="F3485" s="264"/>
      <c r="G3485" s="264"/>
      <c r="H3485" s="264"/>
      <c r="I3485" s="286">
        <f t="shared" ca="1" si="3363"/>
        <v>9.3858056238542362E-2</v>
      </c>
      <c r="J3485" s="286">
        <f t="shared" ca="1" si="3364"/>
        <v>5.3786470933022343E-2</v>
      </c>
      <c r="K3485" s="264">
        <f t="shared" ref="K3485:M3485" ca="1" si="3534">RAND()</f>
        <v>0.83220502034992805</v>
      </c>
      <c r="L3485" s="264">
        <f t="shared" ca="1" si="3534"/>
        <v>3.5695315185374832E-2</v>
      </c>
      <c r="M3485" s="264">
        <f t="shared" ca="1" si="3534"/>
        <v>0.27220693637350235</v>
      </c>
      <c r="N3485" s="287">
        <f t="shared" ca="1" si="3366"/>
        <v>4823738.4442245672</v>
      </c>
      <c r="O3485" s="288">
        <f ca="1">(N3485-Assumptions!$C$22)/Assumptions!$C$25</f>
        <v>358.99100330034082</v>
      </c>
      <c r="P3485" s="11"/>
      <c r="Q3485" s="11"/>
      <c r="R3485" s="11"/>
      <c r="S3485" s="11"/>
      <c r="T3485" s="11"/>
    </row>
    <row r="3486" spans="1:20" ht="15.75" customHeight="1" x14ac:dyDescent="0.2">
      <c r="A3486" s="289"/>
      <c r="B3486" s="270"/>
      <c r="C3486" s="270"/>
      <c r="D3486" s="270"/>
      <c r="E3486" s="270"/>
      <c r="F3486" s="270"/>
      <c r="G3486" s="270"/>
      <c r="H3486" s="270"/>
      <c r="I3486" s="290">
        <f t="shared" ca="1" si="3363"/>
        <v>7.6230911634546081E-2</v>
      </c>
      <c r="J3486" s="290">
        <f t="shared" ca="1" si="3364"/>
        <v>3.7903665485064651E-2</v>
      </c>
      <c r="K3486" s="270">
        <f t="shared" ref="K3486:M3486" ca="1" si="3535">RAND()</f>
        <v>0.18424245323513966</v>
      </c>
      <c r="L3486" s="270">
        <f t="shared" ca="1" si="3535"/>
        <v>0.59889206074122436</v>
      </c>
      <c r="M3486" s="270">
        <f t="shared" ca="1" si="3535"/>
        <v>2.5780094464695869E-2</v>
      </c>
      <c r="N3486" s="291">
        <f t="shared" ca="1" si="3366"/>
        <v>1013588.8073322237</v>
      </c>
      <c r="O3486" s="292">
        <f ca="1">(N3486-Assumptions!$C$22)/Assumptions!$C$25</f>
        <v>74.651478159121169</v>
      </c>
      <c r="P3486" s="11"/>
      <c r="Q3486" s="11"/>
      <c r="R3486" s="11"/>
      <c r="S3486" s="11"/>
      <c r="T3486" s="11"/>
    </row>
    <row r="3487" spans="1:20" ht="15.75" customHeight="1" x14ac:dyDescent="0.2">
      <c r="A3487" s="317"/>
      <c r="B3487" s="264"/>
      <c r="C3487" s="264"/>
      <c r="D3487" s="264"/>
      <c r="E3487" s="264"/>
      <c r="F3487" s="264"/>
      <c r="G3487" s="264"/>
      <c r="H3487" s="264"/>
      <c r="I3487" s="286">
        <f t="shared" ca="1" si="3363"/>
        <v>0.10247698076984922</v>
      </c>
      <c r="J3487" s="286">
        <f t="shared" ca="1" si="3364"/>
        <v>4.6199818933801762E-2</v>
      </c>
      <c r="K3487" s="264">
        <f t="shared" ref="K3487:M3487" ca="1" si="3536">RAND()</f>
        <v>0.39619225853169282</v>
      </c>
      <c r="L3487" s="264">
        <f t="shared" ca="1" si="3536"/>
        <v>0.93692677592765561</v>
      </c>
      <c r="M3487" s="264">
        <f t="shared" ca="1" si="3536"/>
        <v>0.64219785922315853</v>
      </c>
      <c r="N3487" s="287">
        <f t="shared" ca="1" si="3366"/>
        <v>2531126.5471327961</v>
      </c>
      <c r="O3487" s="288">
        <f ca="1">(N3487-Assumptions!$C$22)/Assumptions!$C$25</f>
        <v>187.90056321886539</v>
      </c>
      <c r="P3487" s="11"/>
      <c r="Q3487" s="11"/>
      <c r="R3487" s="11"/>
      <c r="S3487" s="11"/>
      <c r="T3487" s="11"/>
    </row>
    <row r="3488" spans="1:20" ht="15.75" customHeight="1" x14ac:dyDescent="0.2">
      <c r="A3488" s="289"/>
      <c r="B3488" s="270"/>
      <c r="C3488" s="270"/>
      <c r="D3488" s="270"/>
      <c r="E3488" s="270"/>
      <c r="F3488" s="270"/>
      <c r="G3488" s="270"/>
      <c r="H3488" s="270"/>
      <c r="I3488" s="290">
        <f t="shared" ca="1" si="3363"/>
        <v>9.344508880412164E-2</v>
      </c>
      <c r="J3488" s="290">
        <f t="shared" ca="1" si="3364"/>
        <v>2.8963149074133381E-2</v>
      </c>
      <c r="K3488" s="270">
        <f t="shared" ref="K3488:M3488" ca="1" si="3537">RAND()</f>
        <v>0.20139878184709781</v>
      </c>
      <c r="L3488" s="270">
        <f t="shared" ca="1" si="3537"/>
        <v>0.36795121946873788</v>
      </c>
      <c r="M3488" s="270">
        <f t="shared" ca="1" si="3537"/>
        <v>0.1041631808166994</v>
      </c>
      <c r="N3488" s="291">
        <f t="shared" ca="1" si="3366"/>
        <v>1731037.7129574469</v>
      </c>
      <c r="O3488" s="292">
        <f ca="1">(N3488-Assumptions!$C$22)/Assumptions!$C$25</f>
        <v>128.19244126548111</v>
      </c>
      <c r="P3488" s="11"/>
      <c r="Q3488" s="11"/>
      <c r="R3488" s="11"/>
      <c r="S3488" s="11"/>
      <c r="T3488" s="11"/>
    </row>
    <row r="3489" spans="1:20" ht="15.75" customHeight="1" x14ac:dyDescent="0.2">
      <c r="A3489" s="317"/>
      <c r="B3489" s="264"/>
      <c r="C3489" s="264"/>
      <c r="D3489" s="264"/>
      <c r="E3489" s="264"/>
      <c r="F3489" s="264"/>
      <c r="G3489" s="264"/>
      <c r="H3489" s="264"/>
      <c r="I3489" s="286">
        <f t="shared" ca="1" si="3363"/>
        <v>7.2589160515817194E-2</v>
      </c>
      <c r="J3489" s="286">
        <f t="shared" ca="1" si="3364"/>
        <v>4.9101233875841789E-2</v>
      </c>
      <c r="K3489" s="264">
        <f t="shared" ref="K3489:M3489" ca="1" si="3538">RAND()</f>
        <v>0.44452011691459992</v>
      </c>
      <c r="L3489" s="264">
        <f t="shared" ca="1" si="3538"/>
        <v>0.98303868172624498</v>
      </c>
      <c r="M3489" s="264">
        <f t="shared" ca="1" si="3538"/>
        <v>0.65388051176697448</v>
      </c>
      <c r="N3489" s="287">
        <f t="shared" ca="1" si="3366"/>
        <v>5697784.7328203348</v>
      </c>
      <c r="O3489" s="288">
        <f ca="1">(N3489-Assumptions!$C$22)/Assumptions!$C$25</f>
        <v>424.21833827017423</v>
      </c>
      <c r="P3489" s="11"/>
      <c r="Q3489" s="11"/>
      <c r="R3489" s="11"/>
      <c r="S3489" s="11"/>
      <c r="T3489" s="11"/>
    </row>
    <row r="3490" spans="1:20" ht="15.75" customHeight="1" x14ac:dyDescent="0.2">
      <c r="A3490" s="289"/>
      <c r="B3490" s="270"/>
      <c r="C3490" s="270"/>
      <c r="D3490" s="270"/>
      <c r="E3490" s="270"/>
      <c r="F3490" s="270"/>
      <c r="G3490" s="270"/>
      <c r="H3490" s="270"/>
      <c r="I3490" s="290">
        <f t="shared" ca="1" si="3363"/>
        <v>9.7056147506297263E-2</v>
      </c>
      <c r="J3490" s="290">
        <f t="shared" ca="1" si="3364"/>
        <v>3.1162822593376646E-2</v>
      </c>
      <c r="K3490" s="270">
        <f t="shared" ref="K3490:M3490" ca="1" si="3539">RAND()</f>
        <v>0.31025007680131012</v>
      </c>
      <c r="L3490" s="270">
        <f t="shared" ca="1" si="3539"/>
        <v>0.43664188210076915</v>
      </c>
      <c r="M3490" s="270">
        <f t="shared" ca="1" si="3539"/>
        <v>4.0734967146893952E-2</v>
      </c>
      <c r="N3490" s="291">
        <f t="shared" ca="1" si="3366"/>
        <v>1693960.1943712479</v>
      </c>
      <c r="O3490" s="292">
        <f ca="1">(N3490-Assumptions!$C$22)/Assumptions!$C$25</f>
        <v>125.42546226651103</v>
      </c>
      <c r="P3490" s="11"/>
      <c r="Q3490" s="11"/>
      <c r="R3490" s="11"/>
      <c r="S3490" s="11"/>
      <c r="T3490" s="11"/>
    </row>
    <row r="3491" spans="1:20" ht="15.75" customHeight="1" x14ac:dyDescent="0.2">
      <c r="A3491" s="317"/>
      <c r="B3491" s="264"/>
      <c r="C3491" s="264"/>
      <c r="D3491" s="264"/>
      <c r="E3491" s="264"/>
      <c r="F3491" s="264"/>
      <c r="G3491" s="264"/>
      <c r="H3491" s="264"/>
      <c r="I3491" s="286">
        <f t="shared" ca="1" si="3363"/>
        <v>8.7818836772660669E-2</v>
      </c>
      <c r="J3491" s="286">
        <f t="shared" ca="1" si="3364"/>
        <v>0.02</v>
      </c>
      <c r="K3491" s="264">
        <f t="shared" ref="K3491:M3491" ca="1" si="3540">RAND()</f>
        <v>0.64887762756744849</v>
      </c>
      <c r="L3491" s="264">
        <f t="shared" ca="1" si="3540"/>
        <v>0.76042577647579579</v>
      </c>
      <c r="M3491" s="264">
        <f t="shared" ca="1" si="3540"/>
        <v>0.68390137321305633</v>
      </c>
      <c r="N3491" s="287">
        <f t="shared" ca="1" si="3366"/>
        <v>1663852.516818125</v>
      </c>
      <c r="O3491" s="288">
        <f ca="1">(N3491-Assumptions!$C$22)/Assumptions!$C$25</f>
        <v>123.17862065806904</v>
      </c>
      <c r="P3491" s="11"/>
      <c r="Q3491" s="11"/>
      <c r="R3491" s="11"/>
      <c r="S3491" s="11"/>
      <c r="T3491" s="11"/>
    </row>
    <row r="3492" spans="1:20" ht="15.75" customHeight="1" x14ac:dyDescent="0.2">
      <c r="A3492" s="289"/>
      <c r="B3492" s="270"/>
      <c r="C3492" s="270"/>
      <c r="D3492" s="270"/>
      <c r="E3492" s="270"/>
      <c r="F3492" s="270"/>
      <c r="G3492" s="270"/>
      <c r="H3492" s="270"/>
      <c r="I3492" s="290">
        <f t="shared" ca="1" si="3363"/>
        <v>0.10467676679848283</v>
      </c>
      <c r="J3492" s="290">
        <f t="shared" ca="1" si="3364"/>
        <v>3.9861029585514456E-2</v>
      </c>
      <c r="K3492" s="270">
        <f t="shared" ref="K3492:M3492" ca="1" si="3541">RAND()</f>
        <v>0.53538135439235213</v>
      </c>
      <c r="L3492" s="270">
        <f t="shared" ca="1" si="3541"/>
        <v>0.87135879086293511</v>
      </c>
      <c r="M3492" s="270">
        <f t="shared" ca="1" si="3541"/>
        <v>0.66737213604094081</v>
      </c>
      <c r="N3492" s="291">
        <f t="shared" ca="1" si="3366"/>
        <v>2197685.6924803746</v>
      </c>
      <c r="O3492" s="292">
        <f ca="1">(N3492-Assumptions!$C$22)/Assumptions!$C$25</f>
        <v>163.0169173492817</v>
      </c>
      <c r="P3492" s="11"/>
      <c r="Q3492" s="11"/>
      <c r="R3492" s="11"/>
      <c r="S3492" s="11"/>
      <c r="T3492" s="11"/>
    </row>
    <row r="3493" spans="1:20" ht="15.75" customHeight="1" x14ac:dyDescent="0.2">
      <c r="A3493" s="317"/>
      <c r="B3493" s="264"/>
      <c r="C3493" s="264"/>
      <c r="D3493" s="264"/>
      <c r="E3493" s="264"/>
      <c r="F3493" s="264"/>
      <c r="G3493" s="264"/>
      <c r="H3493" s="264"/>
      <c r="I3493" s="286">
        <f t="shared" ca="1" si="3363"/>
        <v>9.6489588089216052E-2</v>
      </c>
      <c r="J3493" s="286">
        <f t="shared" ca="1" si="3364"/>
        <v>4.3359250868087819E-2</v>
      </c>
      <c r="K3493" s="264">
        <f t="shared" ref="K3493:M3493" ca="1" si="3542">RAND()</f>
        <v>0.9351804116669582</v>
      </c>
      <c r="L3493" s="264">
        <f t="shared" ca="1" si="3542"/>
        <v>0.28302231301443637</v>
      </c>
      <c r="M3493" s="264">
        <f t="shared" ca="1" si="3542"/>
        <v>0.51875238573872473</v>
      </c>
      <c r="N3493" s="287">
        <f t="shared" ca="1" si="3366"/>
        <v>3638125.7238170514</v>
      </c>
      <c r="O3493" s="288">
        <f ca="1">(N3493-Assumptions!$C$22)/Assumptions!$C$25</f>
        <v>270.51244207589934</v>
      </c>
      <c r="P3493" s="11"/>
      <c r="Q3493" s="11"/>
      <c r="R3493" s="11"/>
      <c r="S3493" s="11"/>
      <c r="T3493" s="11"/>
    </row>
    <row r="3494" spans="1:20" ht="15.75" customHeight="1" x14ac:dyDescent="0.2">
      <c r="A3494" s="289"/>
      <c r="B3494" s="270"/>
      <c r="C3494" s="270"/>
      <c r="D3494" s="270"/>
      <c r="E3494" s="270"/>
      <c r="F3494" s="270"/>
      <c r="G3494" s="270"/>
      <c r="H3494" s="270"/>
      <c r="I3494" s="290">
        <f t="shared" ca="1" si="3363"/>
        <v>0.10228614123059604</v>
      </c>
      <c r="J3494" s="290">
        <f t="shared" ca="1" si="3364"/>
        <v>4.355033187859237E-2</v>
      </c>
      <c r="K3494" s="270">
        <f t="shared" ref="K3494:M3494" ca="1" si="3543">RAND()</f>
        <v>0.66281178726973033</v>
      </c>
      <c r="L3494" s="270">
        <f t="shared" ca="1" si="3543"/>
        <v>0.11007007731737029</v>
      </c>
      <c r="M3494" s="270">
        <f t="shared" ca="1" si="3543"/>
        <v>0.52459504134709356</v>
      </c>
      <c r="N3494" s="291">
        <f t="shared" ca="1" si="3366"/>
        <v>1516858.5869854747</v>
      </c>
      <c r="O3494" s="292">
        <f ca="1">(N3494-Assumptions!$C$22)/Assumptions!$C$25</f>
        <v>112.2089244019011</v>
      </c>
      <c r="P3494" s="11"/>
      <c r="Q3494" s="11"/>
      <c r="R3494" s="11"/>
      <c r="S3494" s="11"/>
      <c r="T3494" s="11"/>
    </row>
    <row r="3495" spans="1:20" ht="15.75" customHeight="1" x14ac:dyDescent="0.2">
      <c r="A3495" s="317"/>
      <c r="B3495" s="264"/>
      <c r="C3495" s="264"/>
      <c r="D3495" s="264"/>
      <c r="E3495" s="264"/>
      <c r="F3495" s="264"/>
      <c r="G3495" s="264"/>
      <c r="H3495" s="264"/>
      <c r="I3495" s="286">
        <f t="shared" ca="1" si="3363"/>
        <v>0.1060564620861516</v>
      </c>
      <c r="J3495" s="286">
        <f t="shared" ca="1" si="3364"/>
        <v>2.4850323309750913E-2</v>
      </c>
      <c r="K3495" s="264">
        <f t="shared" ref="K3495:M3495" ca="1" si="3544">RAND()</f>
        <v>0.69682969314177889</v>
      </c>
      <c r="L3495" s="264">
        <f t="shared" ca="1" si="3544"/>
        <v>0.76440924179832492</v>
      </c>
      <c r="M3495" s="264">
        <f t="shared" ca="1" si="3544"/>
        <v>0.43477583100108741</v>
      </c>
      <c r="N3495" s="287">
        <f t="shared" ca="1" si="3366"/>
        <v>1374534.8708747728</v>
      </c>
      <c r="O3495" s="288">
        <f ca="1">(N3495-Assumptions!$C$22)/Assumptions!$C$25</f>
        <v>101.58775155781886</v>
      </c>
      <c r="P3495" s="11"/>
      <c r="Q3495" s="11"/>
      <c r="R3495" s="11"/>
      <c r="S3495" s="11"/>
      <c r="T3495" s="11"/>
    </row>
    <row r="3496" spans="1:20" ht="15.75" customHeight="1" x14ac:dyDescent="0.2">
      <c r="A3496" s="289"/>
      <c r="B3496" s="270"/>
      <c r="C3496" s="270"/>
      <c r="D3496" s="270"/>
      <c r="E3496" s="270"/>
      <c r="F3496" s="270"/>
      <c r="G3496" s="270"/>
      <c r="H3496" s="270"/>
      <c r="I3496" s="290">
        <f t="shared" ca="1" si="3363"/>
        <v>8.9829161160526319E-2</v>
      </c>
      <c r="J3496" s="290">
        <f t="shared" ca="1" si="3364"/>
        <v>0.02</v>
      </c>
      <c r="K3496" s="270">
        <f t="shared" ref="K3496:M3496" ca="1" si="3545">RAND()</f>
        <v>0.40153682218625075</v>
      </c>
      <c r="L3496" s="270">
        <f t="shared" ca="1" si="3545"/>
        <v>0.1919539217223607</v>
      </c>
      <c r="M3496" s="270">
        <f t="shared" ca="1" si="3545"/>
        <v>0.34830618458877816</v>
      </c>
      <c r="N3496" s="291">
        <f t="shared" ca="1" si="3366"/>
        <v>1275884.1048414651</v>
      </c>
      <c r="O3496" s="292">
        <f ca="1">(N3496-Assumptions!$C$22)/Assumptions!$C$25</f>
        <v>94.225754092646653</v>
      </c>
      <c r="P3496" s="11"/>
      <c r="Q3496" s="11"/>
      <c r="R3496" s="11"/>
      <c r="S3496" s="11"/>
      <c r="T3496" s="11"/>
    </row>
    <row r="3497" spans="1:20" ht="15.75" customHeight="1" x14ac:dyDescent="0.2">
      <c r="A3497" s="317"/>
      <c r="B3497" s="264"/>
      <c r="C3497" s="264"/>
      <c r="D3497" s="264"/>
      <c r="E3497" s="264"/>
      <c r="F3497" s="264"/>
      <c r="G3497" s="264"/>
      <c r="H3497" s="264"/>
      <c r="I3497" s="286">
        <f t="shared" ca="1" si="3363"/>
        <v>7.7909636991927267E-2</v>
      </c>
      <c r="J3497" s="286">
        <f t="shared" ca="1" si="3364"/>
        <v>2.5634512389668754E-2</v>
      </c>
      <c r="K3497" s="264">
        <f t="shared" ref="K3497:M3497" ca="1" si="3546">RAND()</f>
        <v>0.12871550647534513</v>
      </c>
      <c r="L3497" s="264">
        <f t="shared" ca="1" si="3546"/>
        <v>0.52693103688091325</v>
      </c>
      <c r="M3497" s="264">
        <f t="shared" ca="1" si="3546"/>
        <v>0.7711571546001027</v>
      </c>
      <c r="N3497" s="287">
        <f t="shared" ca="1" si="3366"/>
        <v>766481.97000874451</v>
      </c>
      <c r="O3497" s="288">
        <f ca="1">(N3497-Assumptions!$C$22)/Assumptions!$C$25</f>
        <v>56.210669403637652</v>
      </c>
      <c r="P3497" s="11"/>
      <c r="Q3497" s="11"/>
      <c r="R3497" s="11"/>
      <c r="S3497" s="11"/>
      <c r="T3497" s="11"/>
    </row>
    <row r="3498" spans="1:20" ht="15.75" customHeight="1" x14ac:dyDescent="0.2">
      <c r="A3498" s="289"/>
      <c r="B3498" s="270"/>
      <c r="C3498" s="270"/>
      <c r="D3498" s="270"/>
      <c r="E3498" s="270"/>
      <c r="F3498" s="270"/>
      <c r="G3498" s="270"/>
      <c r="H3498" s="270"/>
      <c r="I3498" s="290">
        <f t="shared" ca="1" si="3363"/>
        <v>8.3407326820524916E-2</v>
      </c>
      <c r="J3498" s="290">
        <f t="shared" ca="1" si="3364"/>
        <v>4.0349751273589959E-2</v>
      </c>
      <c r="K3498" s="270">
        <f t="shared" ref="K3498:M3498" ca="1" si="3547">RAND()</f>
        <v>0.26226747458883815</v>
      </c>
      <c r="L3498" s="270">
        <f t="shared" ca="1" si="3547"/>
        <v>0.84631116632233661</v>
      </c>
      <c r="M3498" s="270">
        <f t="shared" ca="1" si="3547"/>
        <v>0.19106967581820822</v>
      </c>
      <c r="N3498" s="291">
        <f t="shared" ca="1" si="3366"/>
        <v>3279904.7264506551</v>
      </c>
      <c r="O3498" s="292">
        <f ca="1">(N3498-Assumptions!$C$22)/Assumptions!$C$25</f>
        <v>243.77953182467576</v>
      </c>
      <c r="P3498" s="11"/>
      <c r="Q3498" s="11"/>
      <c r="R3498" s="11"/>
      <c r="S3498" s="11"/>
      <c r="T3498" s="11"/>
    </row>
    <row r="3499" spans="1:20" ht="15.75" customHeight="1" x14ac:dyDescent="0.2">
      <c r="A3499" s="317"/>
      <c r="B3499" s="264"/>
      <c r="C3499" s="264"/>
      <c r="D3499" s="264"/>
      <c r="E3499" s="264"/>
      <c r="F3499" s="264"/>
      <c r="G3499" s="264"/>
      <c r="H3499" s="264"/>
      <c r="I3499" s="286">
        <f t="shared" ca="1" si="3363"/>
        <v>9.4082673618370888E-2</v>
      </c>
      <c r="J3499" s="286">
        <f t="shared" ca="1" si="3364"/>
        <v>4.3010793976702821E-2</v>
      </c>
      <c r="K3499" s="264">
        <f t="shared" ref="K3499:M3499" ca="1" si="3548">RAND()</f>
        <v>0.96313018110603854</v>
      </c>
      <c r="L3499" s="264">
        <f t="shared" ca="1" si="3548"/>
        <v>2.8910721690859953E-2</v>
      </c>
      <c r="M3499" s="264">
        <f t="shared" ca="1" si="3548"/>
        <v>9.6840247289532444E-3</v>
      </c>
      <c r="N3499" s="287">
        <f t="shared" ca="1" si="3366"/>
        <v>3784760.7708089426</v>
      </c>
      <c r="O3499" s="288">
        <f ca="1">(N3499-Assumptions!$C$22)/Assumptions!$C$25</f>
        <v>281.45535603051809</v>
      </c>
      <c r="P3499" s="11"/>
      <c r="Q3499" s="11"/>
      <c r="R3499" s="11"/>
      <c r="S3499" s="11"/>
      <c r="T3499" s="11"/>
    </row>
    <row r="3500" spans="1:20" ht="15.75" customHeight="1" x14ac:dyDescent="0.2">
      <c r="A3500" s="289"/>
      <c r="B3500" s="270"/>
      <c r="C3500" s="270"/>
      <c r="D3500" s="270"/>
      <c r="E3500" s="270"/>
      <c r="F3500" s="270"/>
      <c r="G3500" s="270"/>
      <c r="H3500" s="270"/>
      <c r="I3500" s="290">
        <f t="shared" ca="1" si="3363"/>
        <v>7.2892241042269823E-2</v>
      </c>
      <c r="J3500" s="290">
        <f t="shared" ca="1" si="3364"/>
        <v>4.5557997211302909E-2</v>
      </c>
      <c r="K3500" s="270">
        <f t="shared" ref="K3500:M3500" ca="1" si="3549">RAND()</f>
        <v>0.20236624615265653</v>
      </c>
      <c r="L3500" s="270">
        <f t="shared" ca="1" si="3549"/>
        <v>0.56678899972776187</v>
      </c>
      <c r="M3500" s="270">
        <f t="shared" ca="1" si="3549"/>
        <v>0.47777595337070633</v>
      </c>
      <c r="N3500" s="291">
        <f t="shared" ca="1" si="3366"/>
        <v>4083547.003074727</v>
      </c>
      <c r="O3500" s="292">
        <f ca="1">(N3500-Assumptions!$C$22)/Assumptions!$C$25</f>
        <v>303.75283605035276</v>
      </c>
      <c r="P3500" s="11"/>
      <c r="Q3500" s="11"/>
      <c r="R3500" s="11"/>
      <c r="S3500" s="11"/>
      <c r="T3500" s="11"/>
    </row>
    <row r="3501" spans="1:20" ht="15.75" customHeight="1" x14ac:dyDescent="0.2">
      <c r="A3501" s="317"/>
      <c r="B3501" s="264"/>
      <c r="C3501" s="264"/>
      <c r="D3501" s="264"/>
      <c r="E3501" s="264"/>
      <c r="F3501" s="264"/>
      <c r="G3501" s="264"/>
      <c r="H3501" s="264"/>
      <c r="I3501" s="286">
        <f t="shared" ca="1" si="3363"/>
        <v>9.4167965609494128E-2</v>
      </c>
      <c r="J3501" s="286">
        <f t="shared" ca="1" si="3364"/>
        <v>2.9401126089212692E-2</v>
      </c>
      <c r="K3501" s="264">
        <f t="shared" ref="K3501:M3501" ca="1" si="3550">RAND()</f>
        <v>0.75572097492074519</v>
      </c>
      <c r="L3501" s="264">
        <f t="shared" ca="1" si="3550"/>
        <v>0.32572282838102384</v>
      </c>
      <c r="M3501" s="264">
        <f t="shared" ca="1" si="3550"/>
        <v>0.44162098931029314</v>
      </c>
      <c r="N3501" s="287">
        <f t="shared" ca="1" si="3366"/>
        <v>1723423.1329491583</v>
      </c>
      <c r="O3501" s="288">
        <f ca="1">(N3501-Assumptions!$C$22)/Assumptions!$C$25</f>
        <v>127.62418902605658</v>
      </c>
      <c r="P3501" s="11"/>
      <c r="Q3501" s="11"/>
      <c r="R3501" s="11"/>
      <c r="S3501" s="11"/>
      <c r="T3501" s="11"/>
    </row>
    <row r="3502" spans="1:20" ht="15.75" customHeight="1" x14ac:dyDescent="0.2">
      <c r="A3502" s="289"/>
      <c r="B3502" s="270"/>
      <c r="C3502" s="270"/>
      <c r="D3502" s="270"/>
      <c r="E3502" s="270"/>
      <c r="F3502" s="270"/>
      <c r="G3502" s="270"/>
      <c r="H3502" s="270"/>
      <c r="I3502" s="290">
        <f t="shared" ca="1" si="3363"/>
        <v>7.7994216251082993E-2</v>
      </c>
      <c r="J3502" s="290">
        <f t="shared" ca="1" si="3364"/>
        <v>4.4581568126116945E-2</v>
      </c>
      <c r="K3502" s="270">
        <f t="shared" ref="K3502:M3502" ca="1" si="3551">RAND()</f>
        <v>0.53349723458450349</v>
      </c>
      <c r="L3502" s="270">
        <f t="shared" ca="1" si="3551"/>
        <v>0.10723822405380645</v>
      </c>
      <c r="M3502" s="270">
        <f t="shared" ca="1" si="3551"/>
        <v>0.52888223794443401</v>
      </c>
      <c r="N3502" s="291">
        <f t="shared" ca="1" si="3366"/>
        <v>2666472.7813823661</v>
      </c>
      <c r="O3502" s="292">
        <f ca="1">(N3502-Assumptions!$C$22)/Assumptions!$C$25</f>
        <v>198.00102846137059</v>
      </c>
      <c r="P3502" s="11"/>
      <c r="Q3502" s="11"/>
      <c r="R3502" s="11"/>
      <c r="S3502" s="11"/>
      <c r="T3502" s="11"/>
    </row>
    <row r="3503" spans="1:20" ht="15.75" customHeight="1" x14ac:dyDescent="0.2">
      <c r="A3503" s="317"/>
      <c r="B3503" s="264"/>
      <c r="C3503" s="264"/>
      <c r="D3503" s="264"/>
      <c r="E3503" s="264"/>
      <c r="F3503" s="264"/>
      <c r="G3503" s="264"/>
      <c r="H3503" s="264"/>
      <c r="I3503" s="286">
        <f t="shared" ca="1" si="3363"/>
        <v>8.3643916094303314E-2</v>
      </c>
      <c r="J3503" s="286">
        <f t="shared" ca="1" si="3364"/>
        <v>3.5333586577975716E-2</v>
      </c>
      <c r="K3503" s="264">
        <f t="shared" ref="K3503:M3503" ca="1" si="3552">RAND()</f>
        <v>0.57945664819160492</v>
      </c>
      <c r="L3503" s="264">
        <f t="shared" ca="1" si="3552"/>
        <v>2.2646987950396769E-2</v>
      </c>
      <c r="M3503" s="264">
        <f t="shared" ca="1" si="3552"/>
        <v>0.47658414169559293</v>
      </c>
      <c r="N3503" s="287">
        <f t="shared" ca="1" si="3366"/>
        <v>1844200.1466584315</v>
      </c>
      <c r="O3503" s="288">
        <f ca="1">(N3503-Assumptions!$C$22)/Assumptions!$C$25</f>
        <v>136.63739900436056</v>
      </c>
      <c r="P3503" s="11"/>
      <c r="Q3503" s="11"/>
      <c r="R3503" s="11"/>
      <c r="S3503" s="11"/>
      <c r="T3503" s="11"/>
    </row>
    <row r="3504" spans="1:20" ht="15.75" customHeight="1" x14ac:dyDescent="0.2">
      <c r="A3504" s="289"/>
      <c r="B3504" s="270"/>
      <c r="C3504" s="270"/>
      <c r="D3504" s="270"/>
      <c r="E3504" s="270"/>
      <c r="F3504" s="270"/>
      <c r="G3504" s="270"/>
      <c r="H3504" s="270"/>
      <c r="I3504" s="290">
        <f t="shared" ca="1" si="3363"/>
        <v>0.10272605042572515</v>
      </c>
      <c r="J3504" s="290">
        <f t="shared" ca="1" si="3364"/>
        <v>2.6779939129357878E-2</v>
      </c>
      <c r="K3504" s="270">
        <f t="shared" ref="K3504:M3504" ca="1" si="3553">RAND()</f>
        <v>0.86777756556401786</v>
      </c>
      <c r="L3504" s="270">
        <f t="shared" ca="1" si="3553"/>
        <v>0.21513214077705545</v>
      </c>
      <c r="M3504" s="270">
        <f t="shared" ca="1" si="3553"/>
        <v>0.45037779044611947</v>
      </c>
      <c r="N3504" s="291">
        <f t="shared" ca="1" si="3366"/>
        <v>2545157.9186847322</v>
      </c>
      <c r="O3504" s="292">
        <f ca="1">(N3504-Assumptions!$C$22)/Assumptions!$C$25</f>
        <v>188.94768049886062</v>
      </c>
      <c r="P3504" s="11"/>
      <c r="Q3504" s="11"/>
      <c r="R3504" s="11"/>
      <c r="S3504" s="11"/>
      <c r="T3504" s="11"/>
    </row>
    <row r="3505" spans="1:20" ht="15.75" customHeight="1" x14ac:dyDescent="0.2">
      <c r="A3505" s="317"/>
      <c r="B3505" s="264"/>
      <c r="C3505" s="264"/>
      <c r="D3505" s="264"/>
      <c r="E3505" s="264"/>
      <c r="F3505" s="264"/>
      <c r="G3505" s="264"/>
      <c r="H3505" s="264"/>
      <c r="I3505" s="286">
        <f t="shared" ca="1" si="3363"/>
        <v>9.0644881929262081E-2</v>
      </c>
      <c r="J3505" s="286">
        <f t="shared" ca="1" si="3364"/>
        <v>3.7725676241964677E-2</v>
      </c>
      <c r="K3505" s="264">
        <f t="shared" ref="K3505:M3505" ca="1" si="3554">RAND()</f>
        <v>2.4207034156881857E-2</v>
      </c>
      <c r="L3505" s="264">
        <f t="shared" ca="1" si="3554"/>
        <v>6.72109850526037E-3</v>
      </c>
      <c r="M3505" s="264">
        <f t="shared" ca="1" si="3554"/>
        <v>0.2922889647983079</v>
      </c>
      <c r="N3505" s="287">
        <f t="shared" ca="1" si="3366"/>
        <v>308419.50106535491</v>
      </c>
      <c r="O3505" s="288">
        <f ca="1">(N3505-Assumptions!$C$22)/Assumptions!$C$25</f>
        <v>22.026903064578725</v>
      </c>
      <c r="P3505" s="11"/>
      <c r="Q3505" s="11"/>
      <c r="R3505" s="11"/>
      <c r="S3505" s="11"/>
      <c r="T3505" s="11"/>
    </row>
    <row r="3506" spans="1:20" ht="15.75" customHeight="1" x14ac:dyDescent="0.2">
      <c r="A3506" s="289"/>
      <c r="B3506" s="270"/>
      <c r="C3506" s="270"/>
      <c r="D3506" s="270"/>
      <c r="E3506" s="270"/>
      <c r="F3506" s="270"/>
      <c r="G3506" s="270"/>
      <c r="H3506" s="270"/>
      <c r="I3506" s="290">
        <f t="shared" ca="1" si="3363"/>
        <v>9.39213749773148E-2</v>
      </c>
      <c r="J3506" s="290">
        <f t="shared" ca="1" si="3364"/>
        <v>3.9526818067479812E-2</v>
      </c>
      <c r="K3506" s="270">
        <f t="shared" ref="K3506:M3506" ca="1" si="3555">RAND()</f>
        <v>0.33174112608627737</v>
      </c>
      <c r="L3506" s="270">
        <f t="shared" ca="1" si="3555"/>
        <v>0.15974043608462052</v>
      </c>
      <c r="M3506" s="270">
        <f t="shared" ca="1" si="3555"/>
        <v>0.89416805940154476</v>
      </c>
      <c r="N3506" s="291">
        <f t="shared" ca="1" si="3366"/>
        <v>1660346.0839554935</v>
      </c>
      <c r="O3506" s="292">
        <f ca="1">(N3506-Assumptions!$C$22)/Assumptions!$C$25</f>
        <v>122.9169465638428</v>
      </c>
      <c r="P3506" s="11"/>
      <c r="Q3506" s="11"/>
      <c r="R3506" s="11"/>
      <c r="S3506" s="11"/>
      <c r="T3506" s="11"/>
    </row>
    <row r="3507" spans="1:20" ht="15.75" customHeight="1" x14ac:dyDescent="0.2">
      <c r="A3507" s="317"/>
      <c r="B3507" s="264"/>
      <c r="C3507" s="264"/>
      <c r="D3507" s="264"/>
      <c r="E3507" s="264"/>
      <c r="F3507" s="264"/>
      <c r="G3507" s="264"/>
      <c r="H3507" s="264"/>
      <c r="I3507" s="286">
        <f t="shared" ca="1" si="3363"/>
        <v>6.5493331675681124E-2</v>
      </c>
      <c r="J3507" s="286">
        <f t="shared" ca="1" si="3364"/>
        <v>5.4566775407147237E-2</v>
      </c>
      <c r="K3507" s="264">
        <f t="shared" ref="K3507:M3507" ca="1" si="3556">RAND()</f>
        <v>0.18578859575439244</v>
      </c>
      <c r="L3507" s="264">
        <f t="shared" ca="1" si="3556"/>
        <v>0.33387629231708804</v>
      </c>
      <c r="M3507" s="264">
        <f t="shared" ca="1" si="3556"/>
        <v>0.87644468520020191</v>
      </c>
      <c r="N3507" s="287">
        <f t="shared" ca="1" si="3366"/>
        <v>1602717.6195036676</v>
      </c>
      <c r="O3507" s="288">
        <f ca="1">(N3507-Assumptions!$C$22)/Assumptions!$C$25</f>
        <v>118.61631488833341</v>
      </c>
      <c r="P3507" s="11"/>
      <c r="Q3507" s="11"/>
      <c r="R3507" s="11"/>
      <c r="S3507" s="11"/>
      <c r="T3507" s="11"/>
    </row>
    <row r="3508" spans="1:20" ht="15.75" customHeight="1" x14ac:dyDescent="0.2">
      <c r="A3508" s="289"/>
      <c r="B3508" s="270"/>
      <c r="C3508" s="270"/>
      <c r="D3508" s="270"/>
      <c r="E3508" s="270"/>
      <c r="F3508" s="270"/>
      <c r="G3508" s="270"/>
      <c r="H3508" s="270"/>
      <c r="I3508" s="290">
        <f t="shared" ca="1" si="3363"/>
        <v>9.1371342026056929E-2</v>
      </c>
      <c r="J3508" s="290">
        <f t="shared" ca="1" si="3364"/>
        <v>2.1839701387928189E-2</v>
      </c>
      <c r="K3508" s="270">
        <f t="shared" ref="K3508:M3508" ca="1" si="3557">RAND()</f>
        <v>0.72396193964401723</v>
      </c>
      <c r="L3508" s="270">
        <f t="shared" ca="1" si="3557"/>
        <v>0.24900342633018357</v>
      </c>
      <c r="M3508" s="270">
        <f t="shared" ca="1" si="3557"/>
        <v>0.12928976687652738</v>
      </c>
      <c r="N3508" s="291">
        <f t="shared" ca="1" si="3366"/>
        <v>1281343.5144269054</v>
      </c>
      <c r="O3508" s="292">
        <f ca="1">(N3508-Assumptions!$C$22)/Assumptions!$C$25</f>
        <v>94.633172718425783</v>
      </c>
      <c r="P3508" s="11"/>
      <c r="Q3508" s="11"/>
      <c r="R3508" s="11"/>
      <c r="S3508" s="11"/>
      <c r="T3508" s="11"/>
    </row>
    <row r="3509" spans="1:20" ht="15.75" customHeight="1" x14ac:dyDescent="0.2">
      <c r="A3509" s="317"/>
      <c r="B3509" s="264"/>
      <c r="C3509" s="264"/>
      <c r="D3509" s="264"/>
      <c r="E3509" s="264"/>
      <c r="F3509" s="264"/>
      <c r="G3509" s="264"/>
      <c r="H3509" s="264"/>
      <c r="I3509" s="286">
        <f t="shared" ca="1" si="3363"/>
        <v>0.10774505678883865</v>
      </c>
      <c r="J3509" s="286">
        <f t="shared" ca="1" si="3364"/>
        <v>3.9045364393792886E-2</v>
      </c>
      <c r="K3509" s="264">
        <f t="shared" ref="K3509:M3509" ca="1" si="3558">RAND()</f>
        <v>4.1323390213798827E-4</v>
      </c>
      <c r="L3509" s="264">
        <f t="shared" ca="1" si="3558"/>
        <v>0.77757415196120439</v>
      </c>
      <c r="M3509" s="264">
        <f t="shared" ca="1" si="3558"/>
        <v>0.11629014452227482</v>
      </c>
      <c r="N3509" s="287">
        <f t="shared" ca="1" si="3366"/>
        <v>565476.58888474084</v>
      </c>
      <c r="O3509" s="288">
        <f ca="1">(N3509-Assumptions!$C$22)/Assumptions!$C$25</f>
        <v>41.210267827219468</v>
      </c>
      <c r="P3509" s="11"/>
      <c r="Q3509" s="11"/>
      <c r="R3509" s="11"/>
      <c r="S3509" s="11"/>
      <c r="T3509" s="11"/>
    </row>
    <row r="3510" spans="1:20" ht="15.75" customHeight="1" x14ac:dyDescent="0.2">
      <c r="A3510" s="289"/>
      <c r="B3510" s="270"/>
      <c r="C3510" s="270"/>
      <c r="D3510" s="270"/>
      <c r="E3510" s="270"/>
      <c r="F3510" s="270"/>
      <c r="G3510" s="270"/>
      <c r="H3510" s="270"/>
      <c r="I3510" s="290">
        <f t="shared" ca="1" si="3363"/>
        <v>0.10070506386317243</v>
      </c>
      <c r="J3510" s="290">
        <f t="shared" ca="1" si="3364"/>
        <v>4.4511542172298704E-2</v>
      </c>
      <c r="K3510" s="270">
        <f t="shared" ref="K3510:M3510" ca="1" si="3559">RAND()</f>
        <v>0.21983742986942678</v>
      </c>
      <c r="L3510" s="270">
        <f t="shared" ca="1" si="3559"/>
        <v>0.51986120728928131</v>
      </c>
      <c r="M3510" s="270">
        <f t="shared" ca="1" si="3559"/>
        <v>0.48050612042992846</v>
      </c>
      <c r="N3510" s="291">
        <f t="shared" ca="1" si="3366"/>
        <v>1986361.8815580814</v>
      </c>
      <c r="O3510" s="292">
        <f ca="1">(N3510-Assumptions!$C$22)/Assumptions!$C$25</f>
        <v>147.24648369836427</v>
      </c>
      <c r="P3510" s="11"/>
      <c r="Q3510" s="11"/>
      <c r="R3510" s="11"/>
      <c r="S3510" s="11"/>
      <c r="T3510" s="11"/>
    </row>
    <row r="3511" spans="1:20" ht="15.75" customHeight="1" x14ac:dyDescent="0.2">
      <c r="A3511" s="317"/>
      <c r="B3511" s="264"/>
      <c r="C3511" s="264"/>
      <c r="D3511" s="264"/>
      <c r="E3511" s="264"/>
      <c r="F3511" s="264"/>
      <c r="G3511" s="264"/>
      <c r="H3511" s="264"/>
      <c r="I3511" s="286">
        <f t="shared" ca="1" si="3363"/>
        <v>8.6036221010074493E-2</v>
      </c>
      <c r="J3511" s="286">
        <f t="shared" ca="1" si="3364"/>
        <v>2.9210526317653265E-2</v>
      </c>
      <c r="K3511" s="264">
        <f t="shared" ref="K3511:M3511" ca="1" si="3560">RAND()</f>
        <v>0.64743018176355782</v>
      </c>
      <c r="L3511" s="264">
        <f t="shared" ca="1" si="3560"/>
        <v>0.89168099228972875</v>
      </c>
      <c r="M3511" s="264">
        <f t="shared" ca="1" si="3560"/>
        <v>0.68636734796676357</v>
      </c>
      <c r="N3511" s="287">
        <f t="shared" ca="1" si="3366"/>
        <v>2506693.8308720058</v>
      </c>
      <c r="O3511" s="288">
        <f ca="1">(N3511-Assumptions!$C$22)/Assumptions!$C$25</f>
        <v>186.07722618447804</v>
      </c>
      <c r="P3511" s="11"/>
      <c r="Q3511" s="11"/>
      <c r="R3511" s="11"/>
      <c r="S3511" s="11"/>
      <c r="T3511" s="11"/>
    </row>
    <row r="3512" spans="1:20" ht="15.75" customHeight="1" x14ac:dyDescent="0.2">
      <c r="A3512" s="289"/>
      <c r="B3512" s="270"/>
      <c r="C3512" s="270"/>
      <c r="D3512" s="270"/>
      <c r="E3512" s="270"/>
      <c r="F3512" s="270"/>
      <c r="G3512" s="270"/>
      <c r="H3512" s="270"/>
      <c r="I3512" s="290">
        <f t="shared" ca="1" si="3363"/>
        <v>6.3661861703357803E-2</v>
      </c>
      <c r="J3512" s="290">
        <f t="shared" ca="1" si="3364"/>
        <v>3.7345658521472661E-2</v>
      </c>
      <c r="K3512" s="270">
        <f t="shared" ref="K3512:M3512" ca="1" si="3561">RAND()</f>
        <v>0.80771115819522776</v>
      </c>
      <c r="L3512" s="270">
        <f t="shared" ca="1" si="3561"/>
        <v>0.51088736762896936</v>
      </c>
      <c r="M3512" s="270">
        <f t="shared" ca="1" si="3561"/>
        <v>0.80142882223958023</v>
      </c>
      <c r="N3512" s="291">
        <f t="shared" ca="1" si="3366"/>
        <v>8247446.2798418812</v>
      </c>
      <c r="O3512" s="292">
        <f ca="1">(N3512-Assumptions!$C$22)/Assumptions!$C$25</f>
        <v>614.49158804790159</v>
      </c>
      <c r="P3512" s="11"/>
      <c r="Q3512" s="11"/>
      <c r="R3512" s="11"/>
      <c r="S3512" s="11"/>
      <c r="T3512" s="11"/>
    </row>
    <row r="3513" spans="1:20" ht="15.75" customHeight="1" x14ac:dyDescent="0.2">
      <c r="A3513" s="317"/>
      <c r="B3513" s="264"/>
      <c r="C3513" s="264"/>
      <c r="D3513" s="264"/>
      <c r="E3513" s="264"/>
      <c r="F3513" s="264"/>
      <c r="G3513" s="264"/>
      <c r="H3513" s="264"/>
      <c r="I3513" s="286">
        <f t="shared" ca="1" si="3363"/>
        <v>0.11950941632350556</v>
      </c>
      <c r="J3513" s="286">
        <f t="shared" ca="1" si="3364"/>
        <v>2.8944713925642171E-2</v>
      </c>
      <c r="K3513" s="264">
        <f t="shared" ref="K3513:M3513" ca="1" si="3562">RAND()</f>
        <v>0.29071248804785133</v>
      </c>
      <c r="L3513" s="264">
        <f t="shared" ca="1" si="3562"/>
        <v>0.25512687894935127</v>
      </c>
      <c r="M3513" s="264">
        <f t="shared" ca="1" si="3562"/>
        <v>0.69528059725946778</v>
      </c>
      <c r="N3513" s="287">
        <f t="shared" ca="1" si="3366"/>
        <v>997229.46316300647</v>
      </c>
      <c r="O3513" s="288">
        <f ca="1">(N3513-Assumptions!$C$22)/Assumptions!$C$25</f>
        <v>73.430631579328846</v>
      </c>
      <c r="P3513" s="11"/>
      <c r="Q3513" s="11"/>
      <c r="R3513" s="11"/>
      <c r="S3513" s="11"/>
      <c r="T3513" s="11"/>
    </row>
    <row r="3514" spans="1:20" ht="15.75" customHeight="1" x14ac:dyDescent="0.2">
      <c r="A3514" s="289"/>
      <c r="B3514" s="270"/>
      <c r="C3514" s="270"/>
      <c r="D3514" s="270"/>
      <c r="E3514" s="270"/>
      <c r="F3514" s="270"/>
      <c r="G3514" s="270"/>
      <c r="H3514" s="270"/>
      <c r="I3514" s="290">
        <f t="shared" ca="1" si="3363"/>
        <v>9.4034422955973695E-2</v>
      </c>
      <c r="J3514" s="290">
        <f t="shared" ca="1" si="3364"/>
        <v>2.8089992901733241E-2</v>
      </c>
      <c r="K3514" s="270">
        <f t="shared" ref="K3514:M3514" ca="1" si="3563">RAND()</f>
        <v>0.57967221140465786</v>
      </c>
      <c r="L3514" s="270">
        <f t="shared" ca="1" si="3563"/>
        <v>0.91501923774457283</v>
      </c>
      <c r="M3514" s="270">
        <f t="shared" ca="1" si="3563"/>
        <v>0.95436293106606884</v>
      </c>
      <c r="N3514" s="291">
        <f t="shared" ca="1" si="3366"/>
        <v>2198243.2014426519</v>
      </c>
      <c r="O3514" s="292">
        <f ca="1">(N3514-Assumptions!$C$22)/Assumptions!$C$25</f>
        <v>163.0585224957203</v>
      </c>
      <c r="P3514" s="11"/>
      <c r="Q3514" s="11"/>
      <c r="R3514" s="11"/>
      <c r="S3514" s="11"/>
      <c r="T3514" s="11"/>
    </row>
    <row r="3515" spans="1:20" ht="15.75" customHeight="1" x14ac:dyDescent="0.2">
      <c r="A3515" s="317"/>
      <c r="B3515" s="264"/>
      <c r="C3515" s="264"/>
      <c r="D3515" s="264"/>
      <c r="E3515" s="264"/>
      <c r="F3515" s="264"/>
      <c r="G3515" s="264"/>
      <c r="H3515" s="264"/>
      <c r="I3515" s="286">
        <f t="shared" ca="1" si="3363"/>
        <v>8.6129478589449721E-2</v>
      </c>
      <c r="J3515" s="286">
        <f t="shared" ca="1" si="3364"/>
        <v>3.71560280269903E-2</v>
      </c>
      <c r="K3515" s="264">
        <f t="shared" ref="K3515:M3515" ca="1" si="3564">RAND()</f>
        <v>0.50492659305299237</v>
      </c>
      <c r="L3515" s="264">
        <f t="shared" ca="1" si="3564"/>
        <v>0.98828488124783298</v>
      </c>
      <c r="M3515" s="264">
        <f t="shared" ca="1" si="3564"/>
        <v>0.13716223967209129</v>
      </c>
      <c r="N3515" s="287">
        <f t="shared" ca="1" si="3366"/>
        <v>2883700.1257606694</v>
      </c>
      <c r="O3515" s="288">
        <f ca="1">(N3515-Assumptions!$C$22)/Assumptions!$C$25</f>
        <v>214.21202431049772</v>
      </c>
      <c r="P3515" s="11"/>
      <c r="Q3515" s="11"/>
      <c r="R3515" s="11"/>
      <c r="S3515" s="11"/>
      <c r="T3515" s="11"/>
    </row>
    <row r="3516" spans="1:20" ht="15.75" customHeight="1" x14ac:dyDescent="0.2">
      <c r="A3516" s="289"/>
      <c r="B3516" s="270"/>
      <c r="C3516" s="270"/>
      <c r="D3516" s="270"/>
      <c r="E3516" s="270"/>
      <c r="F3516" s="270"/>
      <c r="G3516" s="270"/>
      <c r="H3516" s="270"/>
      <c r="I3516" s="290">
        <f t="shared" ca="1" si="3363"/>
        <v>0.1025264221589489</v>
      </c>
      <c r="J3516" s="290">
        <f t="shared" ca="1" si="3364"/>
        <v>5.2878967652030429E-2</v>
      </c>
      <c r="K3516" s="270">
        <f t="shared" ref="K3516:M3516" ca="1" si="3565">RAND()</f>
        <v>0.28719067505519102</v>
      </c>
      <c r="L3516" s="270">
        <f t="shared" ca="1" si="3565"/>
        <v>0.64342804763175931</v>
      </c>
      <c r="M3516" s="270">
        <f t="shared" ca="1" si="3565"/>
        <v>0.4316692964036436</v>
      </c>
      <c r="N3516" s="291">
        <f t="shared" ca="1" si="3366"/>
        <v>2248265.7084001</v>
      </c>
      <c r="O3516" s="292">
        <f ca="1">(N3516-Assumptions!$C$22)/Assumptions!$C$25</f>
        <v>166.79154540299254</v>
      </c>
      <c r="P3516" s="11"/>
      <c r="Q3516" s="11"/>
      <c r="R3516" s="11"/>
      <c r="S3516" s="11"/>
      <c r="T3516" s="11"/>
    </row>
    <row r="3517" spans="1:20" ht="15.75" customHeight="1" x14ac:dyDescent="0.2">
      <c r="A3517" s="317"/>
      <c r="B3517" s="264"/>
      <c r="C3517" s="264"/>
      <c r="D3517" s="264"/>
      <c r="E3517" s="264"/>
      <c r="F3517" s="264"/>
      <c r="G3517" s="264"/>
      <c r="H3517" s="264"/>
      <c r="I3517" s="286">
        <f t="shared" ca="1" si="3363"/>
        <v>9.1656906159547705E-2</v>
      </c>
      <c r="J3517" s="286">
        <f t="shared" ca="1" si="3364"/>
        <v>2.3158270383794845E-2</v>
      </c>
      <c r="K3517" s="264">
        <f t="shared" ref="K3517:M3517" ca="1" si="3566">RAND()</f>
        <v>0.79262978023146458</v>
      </c>
      <c r="L3517" s="264">
        <f t="shared" ca="1" si="3566"/>
        <v>0.45705417950948524</v>
      </c>
      <c r="M3517" s="264">
        <f t="shared" ca="1" si="3566"/>
        <v>0.63210291485458991</v>
      </c>
      <c r="N3517" s="287">
        <f t="shared" ca="1" si="3366"/>
        <v>1647339.9940588649</v>
      </c>
      <c r="O3517" s="288">
        <f ca="1">(N3517-Assumptions!$C$22)/Assumptions!$C$25</f>
        <v>121.9463428402138</v>
      </c>
      <c r="P3517" s="11"/>
      <c r="Q3517" s="11"/>
      <c r="R3517" s="11"/>
      <c r="S3517" s="11"/>
      <c r="T3517" s="11"/>
    </row>
    <row r="3518" spans="1:20" ht="15.75" customHeight="1" x14ac:dyDescent="0.2">
      <c r="A3518" s="289"/>
      <c r="B3518" s="270"/>
      <c r="C3518" s="270"/>
      <c r="D3518" s="270"/>
      <c r="E3518" s="270"/>
      <c r="F3518" s="270"/>
      <c r="G3518" s="270"/>
      <c r="H3518" s="270"/>
      <c r="I3518" s="290">
        <f t="shared" ca="1" si="3363"/>
        <v>8.9521700080960748E-2</v>
      </c>
      <c r="J3518" s="290">
        <f t="shared" ca="1" si="3364"/>
        <v>5.0889385463976235E-2</v>
      </c>
      <c r="K3518" s="270">
        <f t="shared" ref="K3518:M3518" ca="1" si="3567">RAND()</f>
        <v>0.85750312103031312</v>
      </c>
      <c r="L3518" s="270">
        <f t="shared" ca="1" si="3567"/>
        <v>0.36411310995839319</v>
      </c>
      <c r="M3518" s="270">
        <f t="shared" ca="1" si="3567"/>
        <v>0.27204998436356553</v>
      </c>
      <c r="N3518" s="291">
        <f t="shared" ca="1" si="3366"/>
        <v>5586556.2650627866</v>
      </c>
      <c r="O3518" s="292">
        <f ca="1">(N3518-Assumptions!$C$22)/Assumptions!$C$25</f>
        <v>415.91770634796916</v>
      </c>
      <c r="P3518" s="11"/>
      <c r="Q3518" s="11"/>
      <c r="R3518" s="11"/>
      <c r="S3518" s="11"/>
      <c r="T3518" s="11"/>
    </row>
    <row r="3519" spans="1:20" ht="15.75" customHeight="1" x14ac:dyDescent="0.2">
      <c r="A3519" s="317"/>
      <c r="B3519" s="264"/>
      <c r="C3519" s="264"/>
      <c r="D3519" s="264"/>
      <c r="E3519" s="264"/>
      <c r="F3519" s="264"/>
      <c r="G3519" s="264"/>
      <c r="H3519" s="264"/>
      <c r="I3519" s="286">
        <f t="shared" ca="1" si="3363"/>
        <v>8.870364810350638E-2</v>
      </c>
      <c r="J3519" s="286">
        <f t="shared" ca="1" si="3364"/>
        <v>5.5E-2</v>
      </c>
      <c r="K3519" s="264">
        <f t="shared" ref="K3519:M3519" ca="1" si="3568">RAND()</f>
        <v>3.8818727417609167E-2</v>
      </c>
      <c r="L3519" s="264">
        <f t="shared" ca="1" si="3568"/>
        <v>0.72109791664345291</v>
      </c>
      <c r="M3519" s="264">
        <f t="shared" ca="1" si="3568"/>
        <v>0.74011746016864388</v>
      </c>
      <c r="N3519" s="287">
        <f t="shared" ca="1" si="3366"/>
        <v>1188830.9646641249</v>
      </c>
      <c r="O3519" s="288">
        <f ca="1">(N3519-Assumptions!$C$22)/Assumptions!$C$25</f>
        <v>87.729251094337684</v>
      </c>
      <c r="P3519" s="11"/>
      <c r="Q3519" s="11"/>
      <c r="R3519" s="11"/>
      <c r="S3519" s="11"/>
      <c r="T3519" s="11"/>
    </row>
    <row r="3520" spans="1:20" ht="15.75" customHeight="1" x14ac:dyDescent="0.2">
      <c r="A3520" s="289"/>
      <c r="B3520" s="270"/>
      <c r="C3520" s="270"/>
      <c r="D3520" s="270"/>
      <c r="E3520" s="270"/>
      <c r="F3520" s="270"/>
      <c r="G3520" s="270"/>
      <c r="H3520" s="270"/>
      <c r="I3520" s="290">
        <f t="shared" ca="1" si="3363"/>
        <v>8.319489181164326E-2</v>
      </c>
      <c r="J3520" s="290">
        <f t="shared" ca="1" si="3364"/>
        <v>5.5E-2</v>
      </c>
      <c r="K3520" s="270">
        <f t="shared" ref="K3520:M3520" ca="1" si="3569">RAND()</f>
        <v>0.98661001124749248</v>
      </c>
      <c r="L3520" s="270">
        <f t="shared" ca="1" si="3569"/>
        <v>0.50449283853985627</v>
      </c>
      <c r="M3520" s="270">
        <f t="shared" ca="1" si="3569"/>
        <v>0.1851192677392276</v>
      </c>
      <c r="N3520" s="291">
        <f t="shared" ca="1" si="3366"/>
        <v>7654634.7721138122</v>
      </c>
      <c r="O3520" s="292">
        <f ca="1">(N3520-Assumptions!$C$22)/Assumptions!$C$25</f>
        <v>570.2519232920755</v>
      </c>
      <c r="P3520" s="11"/>
      <c r="Q3520" s="11"/>
      <c r="R3520" s="11"/>
      <c r="S3520" s="11"/>
      <c r="T3520" s="11"/>
    </row>
    <row r="3521" spans="1:20" ht="15.75" customHeight="1" x14ac:dyDescent="0.2">
      <c r="A3521" s="317"/>
      <c r="B3521" s="264"/>
      <c r="C3521" s="264"/>
      <c r="D3521" s="264"/>
      <c r="E3521" s="264"/>
      <c r="F3521" s="264"/>
      <c r="G3521" s="264"/>
      <c r="H3521" s="264"/>
      <c r="I3521" s="286">
        <f t="shared" ca="1" si="3363"/>
        <v>0.1134526058623779</v>
      </c>
      <c r="J3521" s="286">
        <f t="shared" ca="1" si="3364"/>
        <v>5.5E-2</v>
      </c>
      <c r="K3521" s="264">
        <f t="shared" ref="K3521:M3521" ca="1" si="3570">RAND()</f>
        <v>0.69121719748508048</v>
      </c>
      <c r="L3521" s="264">
        <f t="shared" ca="1" si="3570"/>
        <v>0.37939910469102545</v>
      </c>
      <c r="M3521" s="264">
        <f t="shared" ca="1" si="3570"/>
        <v>8.0249015846238225E-2</v>
      </c>
      <c r="N3521" s="287">
        <f t="shared" ca="1" si="3366"/>
        <v>1909592.7004530977</v>
      </c>
      <c r="O3521" s="288">
        <f ca="1">(N3521-Assumptions!$C$22)/Assumptions!$C$25</f>
        <v>141.51744033232072</v>
      </c>
      <c r="P3521" s="11"/>
      <c r="Q3521" s="11"/>
      <c r="R3521" s="11"/>
      <c r="S3521" s="11"/>
      <c r="T3521" s="11"/>
    </row>
    <row r="3522" spans="1:20" ht="15.75" customHeight="1" x14ac:dyDescent="0.2">
      <c r="A3522" s="289"/>
      <c r="B3522" s="270"/>
      <c r="C3522" s="270"/>
      <c r="D3522" s="270"/>
      <c r="E3522" s="270"/>
      <c r="F3522" s="270"/>
      <c r="G3522" s="270"/>
      <c r="H3522" s="270"/>
      <c r="I3522" s="290">
        <f t="shared" ca="1" si="3363"/>
        <v>0.1077246568114183</v>
      </c>
      <c r="J3522" s="290">
        <f t="shared" ca="1" si="3364"/>
        <v>3.4814465596591723E-2</v>
      </c>
      <c r="K3522" s="270">
        <f t="shared" ref="K3522:M3522" ca="1" si="3571">RAND()</f>
        <v>0.73692747241208867</v>
      </c>
      <c r="L3522" s="270">
        <f t="shared" ca="1" si="3571"/>
        <v>0.27290858239816607</v>
      </c>
      <c r="M3522" s="270">
        <f t="shared" ca="1" si="3571"/>
        <v>0.71880942851341112</v>
      </c>
      <c r="N3522" s="291">
        <f t="shared" ca="1" si="3366"/>
        <v>1238699.11803733</v>
      </c>
      <c r="O3522" s="292">
        <f ca="1">(N3522-Assumptions!$C$22)/Assumptions!$C$25</f>
        <v>91.45075507741268</v>
      </c>
      <c r="P3522" s="11"/>
      <c r="Q3522" s="11"/>
      <c r="R3522" s="11"/>
      <c r="S3522" s="11"/>
      <c r="T3522" s="11"/>
    </row>
    <row r="3523" spans="1:20" ht="15.75" customHeight="1" x14ac:dyDescent="0.2">
      <c r="A3523" s="317"/>
      <c r="B3523" s="264"/>
      <c r="C3523" s="264"/>
      <c r="D3523" s="264"/>
      <c r="E3523" s="264"/>
      <c r="F3523" s="264"/>
      <c r="G3523" s="264"/>
      <c r="H3523" s="264"/>
      <c r="I3523" s="286">
        <f t="shared" ca="1" si="3363"/>
        <v>0.1039700908568965</v>
      </c>
      <c r="J3523" s="286">
        <f t="shared" ca="1" si="3364"/>
        <v>4.2812417082301761E-2</v>
      </c>
      <c r="K3523" s="264">
        <f t="shared" ref="K3523:M3523" ca="1" si="3572">RAND()</f>
        <v>0.72054171007058232</v>
      </c>
      <c r="L3523" s="264">
        <f t="shared" ca="1" si="3572"/>
        <v>0.161817641012999</v>
      </c>
      <c r="M3523" s="264">
        <f t="shared" ca="1" si="3572"/>
        <v>0.9932801498860927</v>
      </c>
      <c r="N3523" s="287">
        <f t="shared" ca="1" si="3366"/>
        <v>1517897.2734495592</v>
      </c>
      <c r="O3523" s="288">
        <f ca="1">(N3523-Assumptions!$C$22)/Assumptions!$C$25</f>
        <v>112.28643831713129</v>
      </c>
      <c r="P3523" s="11"/>
      <c r="Q3523" s="11"/>
      <c r="R3523" s="11"/>
      <c r="S3523" s="11"/>
      <c r="T3523" s="11"/>
    </row>
    <row r="3524" spans="1:20" ht="15.75" customHeight="1" x14ac:dyDescent="0.2">
      <c r="A3524" s="289"/>
      <c r="B3524" s="270"/>
      <c r="C3524" s="270"/>
      <c r="D3524" s="270"/>
      <c r="E3524" s="270"/>
      <c r="F3524" s="270"/>
      <c r="G3524" s="270"/>
      <c r="H3524" s="270"/>
      <c r="I3524" s="290">
        <f t="shared" ca="1" si="3363"/>
        <v>0.10815967526721082</v>
      </c>
      <c r="J3524" s="290">
        <f t="shared" ca="1" si="3364"/>
        <v>5.5E-2</v>
      </c>
      <c r="K3524" s="270">
        <f t="shared" ref="K3524:M3524" ca="1" si="3573">RAND()</f>
        <v>0.74914164695535645</v>
      </c>
      <c r="L3524" s="270">
        <f t="shared" ca="1" si="3573"/>
        <v>0.92013452657903416</v>
      </c>
      <c r="M3524" s="270">
        <f t="shared" ca="1" si="3573"/>
        <v>0.42003549973162568</v>
      </c>
      <c r="N3524" s="291">
        <f t="shared" ca="1" si="3366"/>
        <v>2656614.150406715</v>
      </c>
      <c r="O3524" s="292">
        <f ca="1">(N3524-Assumptions!$C$22)/Assumptions!$C$25</f>
        <v>197.26530973184441</v>
      </c>
      <c r="P3524" s="11"/>
      <c r="Q3524" s="11"/>
      <c r="R3524" s="11"/>
      <c r="S3524" s="11"/>
      <c r="T3524" s="11"/>
    </row>
    <row r="3525" spans="1:20" ht="15.75" customHeight="1" x14ac:dyDescent="0.2">
      <c r="A3525" s="317"/>
      <c r="B3525" s="264"/>
      <c r="C3525" s="264"/>
      <c r="D3525" s="264"/>
      <c r="E3525" s="264"/>
      <c r="F3525" s="264"/>
      <c r="G3525" s="264"/>
      <c r="H3525" s="264"/>
      <c r="I3525" s="286">
        <f t="shared" ca="1" si="3363"/>
        <v>8.6724295297544732E-2</v>
      </c>
      <c r="J3525" s="286">
        <f t="shared" ca="1" si="3364"/>
        <v>3.5396398291609274E-2</v>
      </c>
      <c r="K3525" s="264">
        <f t="shared" ref="K3525:M3525" ca="1" si="3574">RAND()</f>
        <v>0.70184158959879483</v>
      </c>
      <c r="L3525" s="264">
        <f t="shared" ca="1" si="3574"/>
        <v>0.41710899522845601</v>
      </c>
      <c r="M3525" s="264">
        <f t="shared" ca="1" si="3574"/>
        <v>0.71055438529811843</v>
      </c>
      <c r="N3525" s="287">
        <f t="shared" ca="1" si="3366"/>
        <v>2198425.2002146197</v>
      </c>
      <c r="O3525" s="288">
        <f ca="1">(N3525-Assumptions!$C$22)/Assumptions!$C$25</f>
        <v>163.07210449362833</v>
      </c>
      <c r="P3525" s="11"/>
      <c r="Q3525" s="11"/>
      <c r="R3525" s="11"/>
      <c r="S3525" s="11"/>
      <c r="T3525" s="11"/>
    </row>
    <row r="3526" spans="1:20" ht="15.75" customHeight="1" x14ac:dyDescent="0.2">
      <c r="A3526" s="289"/>
      <c r="B3526" s="270"/>
      <c r="C3526" s="270"/>
      <c r="D3526" s="270"/>
      <c r="E3526" s="270"/>
      <c r="F3526" s="270"/>
      <c r="G3526" s="270"/>
      <c r="H3526" s="270"/>
      <c r="I3526" s="290">
        <f t="shared" ca="1" si="3363"/>
        <v>0.12089603329725168</v>
      </c>
      <c r="J3526" s="290">
        <f t="shared" ca="1" si="3364"/>
        <v>4.4735481954316765E-2</v>
      </c>
      <c r="K3526" s="270">
        <f t="shared" ref="K3526:M3526" ca="1" si="3575">RAND()</f>
        <v>0.56683695739310214</v>
      </c>
      <c r="L3526" s="270">
        <f t="shared" ca="1" si="3575"/>
        <v>0.43514807375675324</v>
      </c>
      <c r="M3526" s="270">
        <f t="shared" ca="1" si="3575"/>
        <v>0.16570738055384715</v>
      </c>
      <c r="N3526" s="291">
        <f t="shared" ca="1" si="3366"/>
        <v>1465596.9200466319</v>
      </c>
      <c r="O3526" s="292">
        <f ca="1">(N3526-Assumptions!$C$22)/Assumptions!$C$25</f>
        <v>108.38342686915163</v>
      </c>
      <c r="P3526" s="11"/>
      <c r="Q3526" s="11"/>
      <c r="R3526" s="11"/>
      <c r="S3526" s="11"/>
      <c r="T3526" s="11"/>
    </row>
    <row r="3527" spans="1:20" ht="15.75" customHeight="1" x14ac:dyDescent="0.2">
      <c r="A3527" s="317"/>
      <c r="B3527" s="264"/>
      <c r="C3527" s="264"/>
      <c r="D3527" s="264"/>
      <c r="E3527" s="264"/>
      <c r="F3527" s="264"/>
      <c r="G3527" s="264"/>
      <c r="H3527" s="264"/>
      <c r="I3527" s="286">
        <f t="shared" ca="1" si="3363"/>
        <v>9.683995440886746E-2</v>
      </c>
      <c r="J3527" s="286">
        <f t="shared" ca="1" si="3364"/>
        <v>4.8535572814482279E-2</v>
      </c>
      <c r="K3527" s="264">
        <f t="shared" ref="K3527:M3527" ca="1" si="3576">RAND()</f>
        <v>0.45942771357007073</v>
      </c>
      <c r="L3527" s="264">
        <f t="shared" ca="1" si="3576"/>
        <v>9.1365396719237379E-3</v>
      </c>
      <c r="M3527" s="264">
        <f t="shared" ca="1" si="3576"/>
        <v>4.785554085013799E-3</v>
      </c>
      <c r="N3527" s="287">
        <f t="shared" ca="1" si="3366"/>
        <v>1844427.2307894453</v>
      </c>
      <c r="O3527" s="288">
        <f ca="1">(N3527-Assumptions!$C$22)/Assumptions!$C$25</f>
        <v>136.6543455813019</v>
      </c>
      <c r="P3527" s="11"/>
      <c r="Q3527" s="11"/>
      <c r="R3527" s="11"/>
      <c r="S3527" s="11"/>
      <c r="T3527" s="11"/>
    </row>
    <row r="3528" spans="1:20" ht="15.75" customHeight="1" x14ac:dyDescent="0.2">
      <c r="A3528" s="289"/>
      <c r="B3528" s="270"/>
      <c r="C3528" s="270"/>
      <c r="D3528" s="270"/>
      <c r="E3528" s="270"/>
      <c r="F3528" s="270"/>
      <c r="G3528" s="270"/>
      <c r="H3528" s="270"/>
      <c r="I3528" s="290">
        <f t="shared" ca="1" si="3363"/>
        <v>7.6872360049635782E-2</v>
      </c>
      <c r="J3528" s="290">
        <f t="shared" ca="1" si="3364"/>
        <v>5.1936647866039319E-2</v>
      </c>
      <c r="K3528" s="270">
        <f t="shared" ref="K3528:M3528" ca="1" si="3577">RAND()</f>
        <v>0.56168306054696704</v>
      </c>
      <c r="L3528" s="270">
        <f t="shared" ca="1" si="3577"/>
        <v>0.2409971944682574</v>
      </c>
      <c r="M3528" s="270">
        <f t="shared" ca="1" si="3577"/>
        <v>0.46571514279821113</v>
      </c>
      <c r="N3528" s="291">
        <f t="shared" ca="1" si="3366"/>
        <v>3563756.6711651403</v>
      </c>
      <c r="O3528" s="292">
        <f ca="1">(N3528-Assumptions!$C$22)/Assumptions!$C$25</f>
        <v>264.96251277351791</v>
      </c>
      <c r="P3528" s="11"/>
      <c r="Q3528" s="11"/>
      <c r="R3528" s="11"/>
      <c r="S3528" s="11"/>
      <c r="T3528" s="11"/>
    </row>
    <row r="3529" spans="1:20" ht="15.75" customHeight="1" x14ac:dyDescent="0.2">
      <c r="A3529" s="317"/>
      <c r="B3529" s="264"/>
      <c r="C3529" s="264"/>
      <c r="D3529" s="264"/>
      <c r="E3529" s="264"/>
      <c r="F3529" s="264"/>
      <c r="G3529" s="264"/>
      <c r="H3529" s="264"/>
      <c r="I3529" s="286">
        <f t="shared" ca="1" si="3363"/>
        <v>8.4834034074782988E-2</v>
      </c>
      <c r="J3529" s="286">
        <f t="shared" ca="1" si="3364"/>
        <v>3.2562686792208168E-2</v>
      </c>
      <c r="K3529" s="264">
        <f t="shared" ref="K3529:M3529" ca="1" si="3578">RAND()</f>
        <v>0.90731399261049328</v>
      </c>
      <c r="L3529" s="264">
        <f t="shared" ca="1" si="3578"/>
        <v>0.53443222866506557</v>
      </c>
      <c r="M3529" s="264">
        <f t="shared" ca="1" si="3578"/>
        <v>0.75166806873523595</v>
      </c>
      <c r="N3529" s="287">
        <f t="shared" ca="1" si="3366"/>
        <v>4152207.3433212359</v>
      </c>
      <c r="O3529" s="288">
        <f ca="1">(N3529-Assumptions!$C$22)/Assumptions!$C$25</f>
        <v>308.87674203889821</v>
      </c>
      <c r="P3529" s="11"/>
      <c r="Q3529" s="11"/>
      <c r="R3529" s="11"/>
      <c r="S3529" s="11"/>
      <c r="T3529" s="11"/>
    </row>
    <row r="3530" spans="1:20" ht="15.75" customHeight="1" x14ac:dyDescent="0.2">
      <c r="A3530" s="289"/>
      <c r="B3530" s="270"/>
      <c r="C3530" s="270"/>
      <c r="D3530" s="270"/>
      <c r="E3530" s="270"/>
      <c r="F3530" s="270"/>
      <c r="G3530" s="270"/>
      <c r="H3530" s="270"/>
      <c r="I3530" s="290">
        <f t="shared" ca="1" si="3363"/>
        <v>8.0223241322485442E-2</v>
      </c>
      <c r="J3530" s="290">
        <f t="shared" ca="1" si="3364"/>
        <v>4.8063911395933273E-2</v>
      </c>
      <c r="K3530" s="270">
        <f t="shared" ref="K3530:M3530" ca="1" si="3579">RAND()</f>
        <v>0.49201204776957874</v>
      </c>
      <c r="L3530" s="270">
        <f t="shared" ca="1" si="3579"/>
        <v>0.92123257383694213</v>
      </c>
      <c r="M3530" s="270">
        <f t="shared" ca="1" si="3579"/>
        <v>0.77628690294578262</v>
      </c>
      <c r="N3530" s="291">
        <f t="shared" ca="1" si="3366"/>
        <v>4429340.3701455789</v>
      </c>
      <c r="O3530" s="292">
        <f ca="1">(N3530-Assumptions!$C$22)/Assumptions!$C$25</f>
        <v>329.55831120489393</v>
      </c>
      <c r="P3530" s="11"/>
      <c r="Q3530" s="11"/>
      <c r="R3530" s="11"/>
      <c r="S3530" s="11"/>
      <c r="T3530" s="11"/>
    </row>
    <row r="3531" spans="1:20" ht="15.75" customHeight="1" x14ac:dyDescent="0.2">
      <c r="A3531" s="317"/>
      <c r="B3531" s="264"/>
      <c r="C3531" s="264"/>
      <c r="D3531" s="264"/>
      <c r="E3531" s="264"/>
      <c r="F3531" s="264"/>
      <c r="G3531" s="264"/>
      <c r="H3531" s="264"/>
      <c r="I3531" s="286">
        <f t="shared" ca="1" si="3363"/>
        <v>9.1594734096245772E-2</v>
      </c>
      <c r="J3531" s="286">
        <f t="shared" ca="1" si="3364"/>
        <v>5.2321505629891928E-2</v>
      </c>
      <c r="K3531" s="264">
        <f t="shared" ref="K3531:M3531" ca="1" si="3580">RAND()</f>
        <v>0.64863177417244344</v>
      </c>
      <c r="L3531" s="264">
        <f t="shared" ca="1" si="3580"/>
        <v>0.44536702271467887</v>
      </c>
      <c r="M3531" s="264">
        <f t="shared" ca="1" si="3580"/>
        <v>0.50964907777117441</v>
      </c>
      <c r="N3531" s="287">
        <f t="shared" ca="1" si="3366"/>
        <v>2842156.7015527245</v>
      </c>
      <c r="O3531" s="288">
        <f ca="1">(N3531-Assumptions!$C$22)/Assumptions!$C$25</f>
        <v>211.11176877259138</v>
      </c>
      <c r="P3531" s="11"/>
      <c r="Q3531" s="11"/>
      <c r="R3531" s="11"/>
      <c r="S3531" s="11"/>
      <c r="T3531" s="11"/>
    </row>
    <row r="3532" spans="1:20" ht="15.75" customHeight="1" x14ac:dyDescent="0.2">
      <c r="A3532" s="289"/>
      <c r="B3532" s="270"/>
      <c r="C3532" s="270"/>
      <c r="D3532" s="270"/>
      <c r="E3532" s="270"/>
      <c r="F3532" s="270"/>
      <c r="G3532" s="270"/>
      <c r="H3532" s="270"/>
      <c r="I3532" s="290">
        <f t="shared" ca="1" si="3363"/>
        <v>8.2299796117482935E-2</v>
      </c>
      <c r="J3532" s="290">
        <f t="shared" ca="1" si="3364"/>
        <v>4.2065228414272203E-2</v>
      </c>
      <c r="K3532" s="270">
        <f t="shared" ref="K3532:M3532" ca="1" si="3581">RAND()</f>
        <v>6.7766930843795592E-2</v>
      </c>
      <c r="L3532" s="270">
        <f t="shared" ca="1" si="3581"/>
        <v>0.8239672826728508</v>
      </c>
      <c r="M3532" s="270">
        <f t="shared" ca="1" si="3581"/>
        <v>0.5564052779502332</v>
      </c>
      <c r="N3532" s="291">
        <f t="shared" ca="1" si="3366"/>
        <v>1701326.6872048008</v>
      </c>
      <c r="O3532" s="292">
        <f ca="1">(N3532-Assumptions!$C$22)/Assumptions!$C$25</f>
        <v>125.9752005376717</v>
      </c>
      <c r="P3532" s="11"/>
      <c r="Q3532" s="11"/>
      <c r="R3532" s="11"/>
      <c r="S3532" s="11"/>
      <c r="T3532" s="11"/>
    </row>
    <row r="3533" spans="1:20" ht="15.75" customHeight="1" x14ac:dyDescent="0.2">
      <c r="A3533" s="317"/>
      <c r="B3533" s="264"/>
      <c r="C3533" s="264"/>
      <c r="D3533" s="264"/>
      <c r="E3533" s="264"/>
      <c r="F3533" s="264"/>
      <c r="G3533" s="264"/>
      <c r="H3533" s="264"/>
      <c r="I3533" s="286">
        <f t="shared" ca="1" si="3363"/>
        <v>0.10455533395475099</v>
      </c>
      <c r="J3533" s="286">
        <f t="shared" ca="1" si="3364"/>
        <v>3.5577173616020731E-2</v>
      </c>
      <c r="K3533" s="264">
        <f t="shared" ref="K3533:M3533" ca="1" si="3582">RAND()</f>
        <v>0.79127810221136519</v>
      </c>
      <c r="L3533" s="264">
        <f t="shared" ca="1" si="3582"/>
        <v>0.67121796285887692</v>
      </c>
      <c r="M3533" s="264">
        <f t="shared" ca="1" si="3582"/>
        <v>0.82541919554469345</v>
      </c>
      <c r="N3533" s="287">
        <f t="shared" ca="1" si="3366"/>
        <v>1635887.9636357988</v>
      </c>
      <c r="O3533" s="288">
        <f ca="1">(N3533-Assumptions!$C$22)/Assumptions!$C$25</f>
        <v>121.09171370416409</v>
      </c>
      <c r="P3533" s="11"/>
      <c r="Q3533" s="11"/>
      <c r="R3533" s="11"/>
      <c r="S3533" s="11"/>
      <c r="T3533" s="11"/>
    </row>
    <row r="3534" spans="1:20" ht="15.75" customHeight="1" x14ac:dyDescent="0.2">
      <c r="A3534" s="289"/>
      <c r="B3534" s="270"/>
      <c r="C3534" s="270"/>
      <c r="D3534" s="270"/>
      <c r="E3534" s="270"/>
      <c r="F3534" s="270"/>
      <c r="G3534" s="270"/>
      <c r="H3534" s="270"/>
      <c r="I3534" s="290">
        <f t="shared" ca="1" si="3363"/>
        <v>9.0539512485690615E-2</v>
      </c>
      <c r="J3534" s="290">
        <f t="shared" ca="1" si="3364"/>
        <v>2.990509142223401E-2</v>
      </c>
      <c r="K3534" s="270">
        <f t="shared" ref="K3534:M3534" ca="1" si="3583">RAND()</f>
        <v>6.0331060928805469E-3</v>
      </c>
      <c r="L3534" s="270">
        <f t="shared" ca="1" si="3583"/>
        <v>0.57133203926177867</v>
      </c>
      <c r="M3534" s="270">
        <f t="shared" ca="1" si="3583"/>
        <v>0.32397293374901059</v>
      </c>
      <c r="N3534" s="291">
        <f t="shared" ca="1" si="3366"/>
        <v>640693.30640306149</v>
      </c>
      <c r="O3534" s="292">
        <f ca="1">(N3534-Assumptions!$C$22)/Assumptions!$C$25</f>
        <v>46.823455701721009</v>
      </c>
      <c r="P3534" s="11"/>
      <c r="Q3534" s="11"/>
      <c r="R3534" s="11"/>
      <c r="S3534" s="11"/>
      <c r="T3534" s="11"/>
    </row>
    <row r="3535" spans="1:20" ht="15.75" customHeight="1" x14ac:dyDescent="0.2">
      <c r="A3535" s="317"/>
      <c r="B3535" s="264"/>
      <c r="C3535" s="264"/>
      <c r="D3535" s="264"/>
      <c r="E3535" s="264"/>
      <c r="F3535" s="264"/>
      <c r="G3535" s="264"/>
      <c r="H3535" s="264"/>
      <c r="I3535" s="286">
        <f t="shared" ca="1" si="3363"/>
        <v>9.887245396162328E-2</v>
      </c>
      <c r="J3535" s="286">
        <f t="shared" ca="1" si="3364"/>
        <v>4.846459806688818E-2</v>
      </c>
      <c r="K3535" s="264">
        <f t="shared" ref="K3535:M3535" ca="1" si="3584">RAND()</f>
        <v>0.9210582770015836</v>
      </c>
      <c r="L3535" s="264">
        <f t="shared" ca="1" si="3584"/>
        <v>0.75919161587967676</v>
      </c>
      <c r="M3535" s="264">
        <f t="shared" ca="1" si="3584"/>
        <v>0.91712206851404576</v>
      </c>
      <c r="N3535" s="287">
        <f t="shared" ca="1" si="3366"/>
        <v>4355645.4614878781</v>
      </c>
      <c r="O3535" s="288">
        <f ca="1">(N3535-Assumptions!$C$22)/Assumptions!$C$25</f>
        <v>324.0586911558118</v>
      </c>
      <c r="P3535" s="11"/>
      <c r="Q3535" s="11"/>
      <c r="R3535" s="11"/>
      <c r="S3535" s="11"/>
      <c r="T3535" s="11"/>
    </row>
    <row r="3536" spans="1:20" ht="15.75" customHeight="1" x14ac:dyDescent="0.2">
      <c r="A3536" s="289"/>
      <c r="B3536" s="270"/>
      <c r="C3536" s="270"/>
      <c r="D3536" s="270"/>
      <c r="E3536" s="270"/>
      <c r="F3536" s="270"/>
      <c r="G3536" s="270"/>
      <c r="H3536" s="270"/>
      <c r="I3536" s="290">
        <f t="shared" ca="1" si="3363"/>
        <v>0.10177314944168374</v>
      </c>
      <c r="J3536" s="290">
        <f t="shared" ca="1" si="3364"/>
        <v>3.5071687391169129E-2</v>
      </c>
      <c r="K3536" s="270">
        <f t="shared" ref="K3536:M3536" ca="1" si="3585">RAND()</f>
        <v>7.0592987945848007E-2</v>
      </c>
      <c r="L3536" s="270">
        <f t="shared" ca="1" si="3585"/>
        <v>0.41682816857716365</v>
      </c>
      <c r="M3536" s="270">
        <f t="shared" ca="1" si="3585"/>
        <v>0.75903630602946859</v>
      </c>
      <c r="N3536" s="291">
        <f t="shared" ca="1" si="3366"/>
        <v>600705.58059502929</v>
      </c>
      <c r="O3536" s="292">
        <f ca="1">(N3536-Assumptions!$C$22)/Assumptions!$C$25</f>
        <v>43.839297059330541</v>
      </c>
      <c r="P3536" s="11"/>
      <c r="Q3536" s="11"/>
      <c r="R3536" s="11"/>
      <c r="S3536" s="11"/>
      <c r="T3536" s="11"/>
    </row>
    <row r="3537" spans="1:20" ht="15.75" customHeight="1" x14ac:dyDescent="0.2">
      <c r="A3537" s="317"/>
      <c r="B3537" s="264"/>
      <c r="C3537" s="264"/>
      <c r="D3537" s="264"/>
      <c r="E3537" s="264"/>
      <c r="F3537" s="264"/>
      <c r="G3537" s="264"/>
      <c r="H3537" s="264"/>
      <c r="I3537" s="286">
        <f t="shared" ca="1" si="3363"/>
        <v>9.2401372708614871E-2</v>
      </c>
      <c r="J3537" s="286">
        <f t="shared" ca="1" si="3364"/>
        <v>5.1703217651631717E-2</v>
      </c>
      <c r="K3537" s="264">
        <f t="shared" ref="K3537:M3537" ca="1" si="3586">RAND()</f>
        <v>0.55853276062761992</v>
      </c>
      <c r="L3537" s="264">
        <f t="shared" ca="1" si="3586"/>
        <v>0.14168731201893958</v>
      </c>
      <c r="M3537" s="264">
        <f t="shared" ca="1" si="3586"/>
        <v>3.9682883030254246E-2</v>
      </c>
      <c r="N3537" s="287">
        <f t="shared" ca="1" si="3366"/>
        <v>2189138.9586182586</v>
      </c>
      <c r="O3537" s="288">
        <f ca="1">(N3537-Assumptions!$C$22)/Assumptions!$C$25</f>
        <v>162.37910138942229</v>
      </c>
      <c r="P3537" s="11"/>
      <c r="Q3537" s="11"/>
      <c r="R3537" s="11"/>
      <c r="S3537" s="11"/>
      <c r="T3537" s="11"/>
    </row>
    <row r="3538" spans="1:20" ht="15.75" customHeight="1" x14ac:dyDescent="0.2">
      <c r="A3538" s="289"/>
      <c r="B3538" s="270"/>
      <c r="C3538" s="270"/>
      <c r="D3538" s="270"/>
      <c r="E3538" s="270"/>
      <c r="F3538" s="270"/>
      <c r="G3538" s="270"/>
      <c r="H3538" s="270"/>
      <c r="I3538" s="290">
        <f t="shared" ca="1" si="3363"/>
        <v>6.9827270245505571E-2</v>
      </c>
      <c r="J3538" s="290">
        <f t="shared" ca="1" si="3364"/>
        <v>4.615156911542264E-2</v>
      </c>
      <c r="K3538" s="270">
        <f t="shared" ref="K3538:M3538" ca="1" si="3587">RAND()</f>
        <v>0.74371088069839075</v>
      </c>
      <c r="L3538" s="270">
        <f t="shared" ca="1" si="3587"/>
        <v>0.31898448300973092</v>
      </c>
      <c r="M3538" s="270">
        <f t="shared" ca="1" si="3587"/>
        <v>0.59498989961799076</v>
      </c>
      <c r="N3538" s="291">
        <f t="shared" ca="1" si="3366"/>
        <v>4464826.7790903514</v>
      </c>
      <c r="O3538" s="292">
        <f ca="1">(N3538-Assumptions!$C$22)/Assumptions!$C$25</f>
        <v>332.20655067838442</v>
      </c>
      <c r="P3538" s="11"/>
      <c r="Q3538" s="11"/>
      <c r="R3538" s="11"/>
      <c r="S3538" s="11"/>
      <c r="T3538" s="11"/>
    </row>
    <row r="3539" spans="1:20" ht="15.75" customHeight="1" x14ac:dyDescent="0.2">
      <c r="A3539" s="317"/>
      <c r="B3539" s="264"/>
      <c r="C3539" s="264"/>
      <c r="D3539" s="264"/>
      <c r="E3539" s="264"/>
      <c r="F3539" s="264"/>
      <c r="G3539" s="264"/>
      <c r="H3539" s="264"/>
      <c r="I3539" s="286">
        <f t="shared" ca="1" si="3363"/>
        <v>0.11203680262534373</v>
      </c>
      <c r="J3539" s="286">
        <f t="shared" ca="1" si="3364"/>
        <v>0.02</v>
      </c>
      <c r="K3539" s="264">
        <f t="shared" ref="K3539:M3539" ca="1" si="3588">RAND()</f>
        <v>0.58279046506566645</v>
      </c>
      <c r="L3539" s="264">
        <f t="shared" ca="1" si="3588"/>
        <v>0.82953976076496683</v>
      </c>
      <c r="M3539" s="264">
        <f t="shared" ca="1" si="3588"/>
        <v>0.28803257603130905</v>
      </c>
      <c r="N3539" s="287">
        <f t="shared" ca="1" si="3366"/>
        <v>1534437.7631281356</v>
      </c>
      <c r="O3539" s="288">
        <f ca="1">(N3539-Assumptions!$C$22)/Assumptions!$C$25</f>
        <v>113.52080321851759</v>
      </c>
      <c r="P3539" s="11"/>
      <c r="Q3539" s="11"/>
      <c r="R3539" s="11"/>
      <c r="S3539" s="11"/>
      <c r="T3539" s="11"/>
    </row>
    <row r="3540" spans="1:20" ht="15.75" customHeight="1" x14ac:dyDescent="0.2">
      <c r="A3540" s="289"/>
      <c r="B3540" s="270"/>
      <c r="C3540" s="270"/>
      <c r="D3540" s="270"/>
      <c r="E3540" s="270"/>
      <c r="F3540" s="270"/>
      <c r="G3540" s="270"/>
      <c r="H3540" s="270"/>
      <c r="I3540" s="290">
        <f t="shared" ca="1" si="3363"/>
        <v>7.4426630984454178E-2</v>
      </c>
      <c r="J3540" s="290">
        <f t="shared" ca="1" si="3364"/>
        <v>5.5E-2</v>
      </c>
      <c r="K3540" s="270">
        <f t="shared" ref="K3540:M3540" ca="1" si="3589">RAND()</f>
        <v>7.7241232608830757E-2</v>
      </c>
      <c r="L3540" s="270">
        <f t="shared" ca="1" si="3589"/>
        <v>0.88415848194506652</v>
      </c>
      <c r="M3540" s="270">
        <f t="shared" ca="1" si="3589"/>
        <v>0.63192463002582711</v>
      </c>
      <c r="N3540" s="291">
        <f t="shared" ca="1" si="3366"/>
        <v>2786880.6622492406</v>
      </c>
      <c r="O3540" s="292">
        <f ca="1">(N3540-Assumptions!$C$22)/Assumptions!$C$25</f>
        <v>206.98669121262989</v>
      </c>
      <c r="P3540" s="11"/>
      <c r="Q3540" s="11"/>
      <c r="R3540" s="11"/>
      <c r="S3540" s="11"/>
      <c r="T3540" s="11"/>
    </row>
    <row r="3541" spans="1:20" ht="15.75" customHeight="1" x14ac:dyDescent="0.2">
      <c r="A3541" s="317"/>
      <c r="B3541" s="264"/>
      <c r="C3541" s="264"/>
      <c r="D3541" s="264"/>
      <c r="E3541" s="264"/>
      <c r="F3541" s="264"/>
      <c r="G3541" s="264"/>
      <c r="H3541" s="264"/>
      <c r="I3541" s="286">
        <f t="shared" ca="1" si="3363"/>
        <v>6.7882304751574779E-2</v>
      </c>
      <c r="J3541" s="286">
        <f t="shared" ca="1" si="3364"/>
        <v>5.1926587904037452E-2</v>
      </c>
      <c r="K3541" s="264">
        <f t="shared" ref="K3541:M3541" ca="1" si="3590">RAND()</f>
        <v>0.75794812267130007</v>
      </c>
      <c r="L3541" s="264">
        <f t="shared" ca="1" si="3590"/>
        <v>0.73303908557615194</v>
      </c>
      <c r="M3541" s="264">
        <f t="shared" ca="1" si="3590"/>
        <v>4.8510268118449495E-2</v>
      </c>
      <c r="N3541" s="287">
        <f t="shared" ca="1" si="3366"/>
        <v>4464826.7790903514</v>
      </c>
      <c r="O3541" s="288">
        <f ca="1">(N3541-Assumptions!$C$22)/Assumptions!$C$25</f>
        <v>332.20655067838442</v>
      </c>
      <c r="P3541" s="11"/>
      <c r="Q3541" s="11"/>
      <c r="R3541" s="11"/>
      <c r="S3541" s="11"/>
      <c r="T3541" s="11"/>
    </row>
    <row r="3542" spans="1:20" ht="15.75" customHeight="1" x14ac:dyDescent="0.2">
      <c r="A3542" s="289"/>
      <c r="B3542" s="270"/>
      <c r="C3542" s="270"/>
      <c r="D3542" s="270"/>
      <c r="E3542" s="270"/>
      <c r="F3542" s="270"/>
      <c r="G3542" s="270"/>
      <c r="H3542" s="270"/>
      <c r="I3542" s="290">
        <f t="shared" ca="1" si="3363"/>
        <v>9.1006478798248774E-2</v>
      </c>
      <c r="J3542" s="290">
        <f t="shared" ca="1" si="3364"/>
        <v>4.4456772604277439E-2</v>
      </c>
      <c r="K3542" s="270">
        <f t="shared" ref="K3542:M3542" ca="1" si="3591">RAND()</f>
        <v>0.96971943809740657</v>
      </c>
      <c r="L3542" s="270">
        <f t="shared" ca="1" si="3591"/>
        <v>0.10715577371823781</v>
      </c>
      <c r="M3542" s="270">
        <f t="shared" ca="1" si="3591"/>
        <v>0.24625482564123091</v>
      </c>
      <c r="N3542" s="291">
        <f t="shared" ca="1" si="3366"/>
        <v>4152439.668551438</v>
      </c>
      <c r="O3542" s="292">
        <f ca="1">(N3542-Assumptions!$C$22)/Assumptions!$C$25</f>
        <v>308.89407974264464</v>
      </c>
      <c r="P3542" s="11"/>
      <c r="Q3542" s="11"/>
      <c r="R3542" s="11"/>
      <c r="S3542" s="11"/>
      <c r="T3542" s="11"/>
    </row>
    <row r="3543" spans="1:20" ht="15.75" customHeight="1" x14ac:dyDescent="0.2">
      <c r="A3543" s="317"/>
      <c r="B3543" s="264"/>
      <c r="C3543" s="264"/>
      <c r="D3543" s="264"/>
      <c r="E3543" s="264"/>
      <c r="F3543" s="264"/>
      <c r="G3543" s="264"/>
      <c r="H3543" s="264"/>
      <c r="I3543" s="286">
        <f t="shared" ca="1" si="3363"/>
        <v>0.10514345053693136</v>
      </c>
      <c r="J3543" s="286">
        <f t="shared" ca="1" si="3364"/>
        <v>3.5033109490812252E-2</v>
      </c>
      <c r="K3543" s="264">
        <f t="shared" ref="K3543:M3543" ca="1" si="3592">RAND()</f>
        <v>1.7501252841432557E-2</v>
      </c>
      <c r="L3543" s="264">
        <f t="shared" ca="1" si="3592"/>
        <v>0.27374415110144268</v>
      </c>
      <c r="M3543" s="264">
        <f t="shared" ca="1" si="3592"/>
        <v>6.3973717888657577E-2</v>
      </c>
      <c r="N3543" s="287">
        <f t="shared" ca="1" si="3366"/>
        <v>232794.68864821063</v>
      </c>
      <c r="O3543" s="288">
        <f ca="1">(N3543-Assumptions!$C$22)/Assumptions!$C$25</f>
        <v>16.383260346881389</v>
      </c>
      <c r="P3543" s="11"/>
      <c r="Q3543" s="11"/>
      <c r="R3543" s="11"/>
      <c r="S3543" s="11"/>
      <c r="T3543" s="11"/>
    </row>
    <row r="3544" spans="1:20" ht="15.75" customHeight="1" x14ac:dyDescent="0.2">
      <c r="A3544" s="289"/>
      <c r="B3544" s="270"/>
      <c r="C3544" s="270"/>
      <c r="D3544" s="270"/>
      <c r="E3544" s="270"/>
      <c r="F3544" s="270"/>
      <c r="G3544" s="270"/>
      <c r="H3544" s="270"/>
      <c r="I3544" s="290">
        <f t="shared" ca="1" si="3363"/>
        <v>0.10770030868651119</v>
      </c>
      <c r="J3544" s="290">
        <f t="shared" ca="1" si="3364"/>
        <v>4.0731625025820062E-2</v>
      </c>
      <c r="K3544" s="270">
        <f t="shared" ref="K3544:M3544" ca="1" si="3593">RAND()</f>
        <v>0.87393931586265106</v>
      </c>
      <c r="L3544" s="270">
        <f t="shared" ca="1" si="3593"/>
        <v>2.9477304751524658E-2</v>
      </c>
      <c r="M3544" s="270">
        <f t="shared" ca="1" si="3593"/>
        <v>0.86025873366625005</v>
      </c>
      <c r="N3544" s="291">
        <f t="shared" ca="1" si="3366"/>
        <v>2904562.3820144832</v>
      </c>
      <c r="O3544" s="292">
        <f ca="1">(N3544-Assumptions!$C$22)/Assumptions!$C$25</f>
        <v>215.76890910555844</v>
      </c>
      <c r="P3544" s="11"/>
      <c r="Q3544" s="11"/>
      <c r="R3544" s="11"/>
      <c r="S3544" s="11"/>
      <c r="T3544" s="11"/>
    </row>
    <row r="3545" spans="1:20" ht="15.75" customHeight="1" x14ac:dyDescent="0.2">
      <c r="A3545" s="317"/>
      <c r="B3545" s="264"/>
      <c r="C3545" s="264"/>
      <c r="D3545" s="264"/>
      <c r="E3545" s="264"/>
      <c r="F3545" s="264"/>
      <c r="G3545" s="264"/>
      <c r="H3545" s="264"/>
      <c r="I3545" s="286">
        <f t="shared" ca="1" si="3363"/>
        <v>7.8169367531095213E-2</v>
      </c>
      <c r="J3545" s="286">
        <f t="shared" ca="1" si="3364"/>
        <v>2.5669397852229124E-2</v>
      </c>
      <c r="K3545" s="264">
        <f t="shared" ref="K3545:M3545" ca="1" si="3594">RAND()</f>
        <v>0.59753273576989685</v>
      </c>
      <c r="L3545" s="264">
        <f t="shared" ca="1" si="3594"/>
        <v>0.75308898152918491</v>
      </c>
      <c r="M3545" s="264">
        <f t="shared" ca="1" si="3594"/>
        <v>0.85647326367418752</v>
      </c>
      <c r="N3545" s="287">
        <f t="shared" ca="1" si="3366"/>
        <v>2149344.9032846419</v>
      </c>
      <c r="O3545" s="288">
        <f ca="1">(N3545-Assumptions!$C$22)/Assumptions!$C$25</f>
        <v>159.4093957675106</v>
      </c>
      <c r="P3545" s="11"/>
      <c r="Q3545" s="11"/>
      <c r="R3545" s="11"/>
      <c r="S3545" s="11"/>
      <c r="T3545" s="11"/>
    </row>
    <row r="3546" spans="1:20" ht="15.75" customHeight="1" x14ac:dyDescent="0.2">
      <c r="A3546" s="289"/>
      <c r="B3546" s="270"/>
      <c r="C3546" s="270"/>
      <c r="D3546" s="270"/>
      <c r="E3546" s="270"/>
      <c r="F3546" s="270"/>
      <c r="G3546" s="270"/>
      <c r="H3546" s="270"/>
      <c r="I3546" s="290">
        <f t="shared" ca="1" si="3363"/>
        <v>9.5786718363198881E-2</v>
      </c>
      <c r="J3546" s="290">
        <f t="shared" ca="1" si="3364"/>
        <v>4.0992442963963142E-2</v>
      </c>
      <c r="K3546" s="270">
        <f t="shared" ref="K3546:M3546" ca="1" si="3595">RAND()</f>
        <v>0.98730995676302036</v>
      </c>
      <c r="L3546" s="270">
        <f t="shared" ca="1" si="3595"/>
        <v>8.4498664083182184E-2</v>
      </c>
      <c r="M3546" s="270">
        <f t="shared" ca="1" si="3595"/>
        <v>0.81529013120197402</v>
      </c>
      <c r="N3546" s="291">
        <f t="shared" ca="1" si="3366"/>
        <v>3549909.5100103188</v>
      </c>
      <c r="O3546" s="292">
        <f ca="1">(N3546-Assumptions!$C$22)/Assumptions!$C$25</f>
        <v>263.92914253808351</v>
      </c>
      <c r="P3546" s="11"/>
      <c r="Q3546" s="11"/>
      <c r="R3546" s="11"/>
      <c r="S3546" s="11"/>
      <c r="T3546" s="11"/>
    </row>
    <row r="3547" spans="1:20" ht="15.75" customHeight="1" x14ac:dyDescent="0.2">
      <c r="A3547" s="317"/>
      <c r="B3547" s="264"/>
      <c r="C3547" s="264"/>
      <c r="D3547" s="264"/>
      <c r="E3547" s="264"/>
      <c r="F3547" s="264"/>
      <c r="G3547" s="264"/>
      <c r="H3547" s="264"/>
      <c r="I3547" s="286">
        <f t="shared" ca="1" si="3363"/>
        <v>9.1364818053488533E-2</v>
      </c>
      <c r="J3547" s="286">
        <f t="shared" ca="1" si="3364"/>
        <v>5.0596661972212444E-2</v>
      </c>
      <c r="K3547" s="264">
        <f t="shared" ref="K3547:M3547" ca="1" si="3596">RAND()</f>
        <v>0.61992896250710527</v>
      </c>
      <c r="L3547" s="264">
        <f t="shared" ca="1" si="3596"/>
        <v>0.28828619695081603</v>
      </c>
      <c r="M3547" s="264">
        <f t="shared" ca="1" si="3596"/>
        <v>0.42566022562263162</v>
      </c>
      <c r="N3547" s="287">
        <f t="shared" ca="1" si="3366"/>
        <v>2185380.0942458464</v>
      </c>
      <c r="O3547" s="288">
        <f ca="1">(N3547-Assumptions!$C$22)/Assumptions!$C$25</f>
        <v>162.09858912282436</v>
      </c>
      <c r="P3547" s="11"/>
      <c r="Q3547" s="11"/>
      <c r="R3547" s="11"/>
      <c r="S3547" s="11"/>
      <c r="T3547" s="11"/>
    </row>
    <row r="3548" spans="1:20" ht="15.75" customHeight="1" x14ac:dyDescent="0.2">
      <c r="A3548" s="289"/>
      <c r="B3548" s="270"/>
      <c r="C3548" s="270"/>
      <c r="D3548" s="270"/>
      <c r="E3548" s="270"/>
      <c r="F3548" s="270"/>
      <c r="G3548" s="270"/>
      <c r="H3548" s="270"/>
      <c r="I3548" s="290">
        <f t="shared" ca="1" si="3363"/>
        <v>8.7597937301518047E-2</v>
      </c>
      <c r="J3548" s="290">
        <f t="shared" ca="1" si="3364"/>
        <v>3.5039412104937662E-2</v>
      </c>
      <c r="K3548" s="270">
        <f t="shared" ref="K3548:M3548" ca="1" si="3597">RAND()</f>
        <v>0.40461151179359611</v>
      </c>
      <c r="L3548" s="270">
        <f t="shared" ca="1" si="3597"/>
        <v>0.85251915861049343</v>
      </c>
      <c r="M3548" s="270">
        <f t="shared" ca="1" si="3597"/>
        <v>0.92038759104571244</v>
      </c>
      <c r="N3548" s="291">
        <f t="shared" ca="1" si="3366"/>
        <v>2758104.3131928719</v>
      </c>
      <c r="O3548" s="292">
        <f ca="1">(N3548-Assumptions!$C$22)/Assumptions!$C$25</f>
        <v>204.83920247707999</v>
      </c>
      <c r="P3548" s="11"/>
      <c r="Q3548" s="11"/>
      <c r="R3548" s="11"/>
      <c r="S3548" s="11"/>
      <c r="T3548" s="11"/>
    </row>
    <row r="3549" spans="1:20" ht="15.75" customHeight="1" x14ac:dyDescent="0.2">
      <c r="A3549" s="317"/>
      <c r="B3549" s="264"/>
      <c r="C3549" s="264"/>
      <c r="D3549" s="264"/>
      <c r="E3549" s="264"/>
      <c r="F3549" s="264"/>
      <c r="G3549" s="264"/>
      <c r="H3549" s="264"/>
      <c r="I3549" s="286">
        <f t="shared" ca="1" si="3363"/>
        <v>6.5730082693100267E-2</v>
      </c>
      <c r="J3549" s="286">
        <f t="shared" ca="1" si="3364"/>
        <v>3.8527226906841301E-2</v>
      </c>
      <c r="K3549" s="264">
        <f t="shared" ref="K3549:M3549" ca="1" si="3598">RAND()</f>
        <v>0.13995554664170462</v>
      </c>
      <c r="L3549" s="264">
        <f t="shared" ca="1" si="3598"/>
        <v>0.79914810886084309</v>
      </c>
      <c r="M3549" s="264">
        <f t="shared" ca="1" si="3598"/>
        <v>3.8937428722895295E-2</v>
      </c>
      <c r="N3549" s="287">
        <f t="shared" ca="1" si="3366"/>
        <v>1428087.845563805</v>
      </c>
      <c r="O3549" s="288">
        <f ca="1">(N3549-Assumptions!$C$22)/Assumptions!$C$25</f>
        <v>105.5842422062541</v>
      </c>
      <c r="P3549" s="11"/>
      <c r="Q3549" s="11"/>
      <c r="R3549" s="11"/>
      <c r="S3549" s="11"/>
      <c r="T3549" s="11"/>
    </row>
    <row r="3550" spans="1:20" ht="15.75" customHeight="1" x14ac:dyDescent="0.2">
      <c r="A3550" s="289"/>
      <c r="B3550" s="270"/>
      <c r="C3550" s="270"/>
      <c r="D3550" s="270"/>
      <c r="E3550" s="270"/>
      <c r="F3550" s="270"/>
      <c r="G3550" s="270"/>
      <c r="H3550" s="270"/>
      <c r="I3550" s="290">
        <f t="shared" ca="1" si="3363"/>
        <v>0.06</v>
      </c>
      <c r="J3550" s="290">
        <f t="shared" ca="1" si="3364"/>
        <v>2.9237415244445036E-2</v>
      </c>
      <c r="K3550" s="270">
        <f t="shared" ref="K3550:M3550" ca="1" si="3599">RAND()</f>
        <v>0.50623148368809279</v>
      </c>
      <c r="L3550" s="270">
        <f t="shared" ca="1" si="3599"/>
        <v>3.8398167931527283E-2</v>
      </c>
      <c r="M3550" s="270">
        <f t="shared" ca="1" si="3599"/>
        <v>7.8542506246592536E-2</v>
      </c>
      <c r="N3550" s="291">
        <f t="shared" ca="1" si="3366"/>
        <v>2896177.8565450474</v>
      </c>
      <c r="O3550" s="292">
        <f ca="1">(N3550-Assumptions!$C$22)/Assumptions!$C$25</f>
        <v>215.14319824963039</v>
      </c>
      <c r="P3550" s="11"/>
      <c r="Q3550" s="11"/>
      <c r="R3550" s="11"/>
      <c r="S3550" s="11"/>
      <c r="T3550" s="11"/>
    </row>
    <row r="3551" spans="1:20" ht="15.75" customHeight="1" x14ac:dyDescent="0.2">
      <c r="A3551" s="317"/>
      <c r="B3551" s="264"/>
      <c r="C3551" s="264"/>
      <c r="D3551" s="264"/>
      <c r="E3551" s="264"/>
      <c r="F3551" s="264"/>
      <c r="G3551" s="264"/>
      <c r="H3551" s="264"/>
      <c r="I3551" s="286">
        <f t="shared" ca="1" si="3363"/>
        <v>0.06</v>
      </c>
      <c r="J3551" s="286">
        <f t="shared" ca="1" si="3364"/>
        <v>4.874947891908582E-2</v>
      </c>
      <c r="K3551" s="264">
        <f t="shared" ref="K3551:M3551" ca="1" si="3600">RAND()</f>
        <v>0.49980734259966786</v>
      </c>
      <c r="L3551" s="264">
        <f t="shared" ca="1" si="3600"/>
        <v>0.18341314642081907</v>
      </c>
      <c r="M3551" s="264">
        <f t="shared" ca="1" si="3600"/>
        <v>1.6878350464442082E-3</v>
      </c>
      <c r="N3551" s="287">
        <f t="shared" ca="1" si="3366"/>
        <v>3563756.6711651403</v>
      </c>
      <c r="O3551" s="288">
        <f ca="1">(N3551-Assumptions!$C$22)/Assumptions!$C$25</f>
        <v>264.96251277351791</v>
      </c>
      <c r="P3551" s="11"/>
      <c r="Q3551" s="11"/>
      <c r="R3551" s="11"/>
      <c r="S3551" s="11"/>
      <c r="T3551" s="11"/>
    </row>
    <row r="3552" spans="1:20" ht="15.75" customHeight="1" x14ac:dyDescent="0.2">
      <c r="A3552" s="289"/>
      <c r="B3552" s="270"/>
      <c r="C3552" s="270"/>
      <c r="D3552" s="270"/>
      <c r="E3552" s="270"/>
      <c r="F3552" s="270"/>
      <c r="G3552" s="270"/>
      <c r="H3552" s="270"/>
      <c r="I3552" s="290">
        <f t="shared" ca="1" si="3363"/>
        <v>9.5279756544576336E-2</v>
      </c>
      <c r="J3552" s="290">
        <f t="shared" ca="1" si="3364"/>
        <v>4.3133851064020852E-2</v>
      </c>
      <c r="K3552" s="270">
        <f t="shared" ref="K3552:M3552" ca="1" si="3601">RAND()</f>
        <v>0.73694135813755057</v>
      </c>
      <c r="L3552" s="270">
        <f t="shared" ca="1" si="3601"/>
        <v>0.50443077810228665</v>
      </c>
      <c r="M3552" s="270">
        <f t="shared" ca="1" si="3601"/>
        <v>0.68211068579933187</v>
      </c>
      <c r="N3552" s="291">
        <f t="shared" ca="1" si="3366"/>
        <v>2163938.6872655954</v>
      </c>
      <c r="O3552" s="292">
        <f ca="1">(N3552-Assumptions!$C$22)/Assumptions!$C$25</f>
        <v>160.49848412429816</v>
      </c>
      <c r="P3552" s="11"/>
      <c r="Q3552" s="11"/>
      <c r="R3552" s="11"/>
      <c r="S3552" s="11"/>
      <c r="T3552" s="11"/>
    </row>
    <row r="3553" spans="1:20" ht="15.75" customHeight="1" x14ac:dyDescent="0.2">
      <c r="A3553" s="317"/>
      <c r="B3553" s="264"/>
      <c r="C3553" s="264"/>
      <c r="D3553" s="264"/>
      <c r="E3553" s="264"/>
      <c r="F3553" s="264"/>
      <c r="G3553" s="264"/>
      <c r="H3553" s="264"/>
      <c r="I3553" s="286">
        <f t="shared" ca="1" si="3363"/>
        <v>0.10863319673065217</v>
      </c>
      <c r="J3553" s="286">
        <f t="shared" ca="1" si="3364"/>
        <v>5.5E-2</v>
      </c>
      <c r="K3553" s="264">
        <f t="shared" ref="K3553:M3553" ca="1" si="3602">RAND()</f>
        <v>0.8218962573908728</v>
      </c>
      <c r="L3553" s="264">
        <f t="shared" ca="1" si="3602"/>
        <v>0.39289330853461268</v>
      </c>
      <c r="M3553" s="264">
        <f t="shared" ca="1" si="3602"/>
        <v>0.71951261632094698</v>
      </c>
      <c r="N3553" s="287">
        <f t="shared" ca="1" si="3366"/>
        <v>4046774.8570347531</v>
      </c>
      <c r="O3553" s="288">
        <f ca="1">(N3553-Assumptions!$C$22)/Assumptions!$C$25</f>
        <v>301.00864604736961</v>
      </c>
      <c r="P3553" s="11"/>
      <c r="Q3553" s="11"/>
      <c r="R3553" s="11"/>
      <c r="S3553" s="11"/>
      <c r="T3553" s="11"/>
    </row>
    <row r="3554" spans="1:20" ht="15.75" customHeight="1" x14ac:dyDescent="0.2">
      <c r="A3554" s="289"/>
      <c r="B3554" s="270"/>
      <c r="C3554" s="270"/>
      <c r="D3554" s="270"/>
      <c r="E3554" s="270"/>
      <c r="F3554" s="270"/>
      <c r="G3554" s="270"/>
      <c r="H3554" s="270"/>
      <c r="I3554" s="290">
        <f t="shared" ca="1" si="3363"/>
        <v>0.10075998323475602</v>
      </c>
      <c r="J3554" s="290">
        <f t="shared" ca="1" si="3364"/>
        <v>3.8673853789690439E-2</v>
      </c>
      <c r="K3554" s="270">
        <f t="shared" ref="K3554:M3554" ca="1" si="3603">RAND()</f>
        <v>0.11903844956144227</v>
      </c>
      <c r="L3554" s="270">
        <f t="shared" ca="1" si="3603"/>
        <v>0.90839507564843491</v>
      </c>
      <c r="M3554" s="270">
        <f t="shared" ca="1" si="3603"/>
        <v>0.49576221305979085</v>
      </c>
      <c r="N3554" s="291">
        <f t="shared" ca="1" si="3366"/>
        <v>1102535.2102547786</v>
      </c>
      <c r="O3554" s="292">
        <f ca="1">(N3554-Assumptions!$C$22)/Assumptions!$C$25</f>
        <v>81.289269421998398</v>
      </c>
      <c r="P3554" s="11"/>
      <c r="Q3554" s="11"/>
      <c r="R3554" s="11"/>
      <c r="S3554" s="11"/>
      <c r="T3554" s="11"/>
    </row>
    <row r="3555" spans="1:20" ht="15.75" customHeight="1" x14ac:dyDescent="0.2">
      <c r="A3555" s="317"/>
      <c r="B3555" s="264"/>
      <c r="C3555" s="264"/>
      <c r="D3555" s="264"/>
      <c r="E3555" s="264"/>
      <c r="F3555" s="264"/>
      <c r="G3555" s="264"/>
      <c r="H3555" s="264"/>
      <c r="I3555" s="286">
        <f t="shared" ca="1" si="3363"/>
        <v>8.4797885910000717E-2</v>
      </c>
      <c r="J3555" s="286">
        <f t="shared" ca="1" si="3364"/>
        <v>5.4780888917027808E-2</v>
      </c>
      <c r="K3555" s="264">
        <f t="shared" ref="K3555:M3555" ca="1" si="3604">RAND()</f>
        <v>0.30408987339945959</v>
      </c>
      <c r="L3555" s="264">
        <f t="shared" ca="1" si="3604"/>
        <v>0.71277818752132216</v>
      </c>
      <c r="M3555" s="264">
        <f t="shared" ca="1" si="3604"/>
        <v>0.47880410172141619</v>
      </c>
      <c r="N3555" s="287">
        <f t="shared" ca="1" si="3366"/>
        <v>3718582.1587479124</v>
      </c>
      <c r="O3555" s="288">
        <f ca="1">(N3555-Assumptions!$C$22)/Assumptions!$C$25</f>
        <v>276.51665363790391</v>
      </c>
      <c r="P3555" s="11"/>
      <c r="Q3555" s="11"/>
      <c r="R3555" s="11"/>
      <c r="S3555" s="11"/>
      <c r="T3555" s="11"/>
    </row>
    <row r="3556" spans="1:20" ht="15.75" customHeight="1" x14ac:dyDescent="0.2">
      <c r="A3556" s="289"/>
      <c r="B3556" s="270"/>
      <c r="C3556" s="270"/>
      <c r="D3556" s="270"/>
      <c r="E3556" s="270"/>
      <c r="F3556" s="270"/>
      <c r="G3556" s="270"/>
      <c r="H3556" s="270"/>
      <c r="I3556" s="290">
        <f t="shared" ca="1" si="3363"/>
        <v>0.10169187057961286</v>
      </c>
      <c r="J3556" s="290">
        <f t="shared" ca="1" si="3364"/>
        <v>3.5693862053413829E-2</v>
      </c>
      <c r="K3556" s="270">
        <f t="shared" ref="K3556:M3556" ca="1" si="3605">RAND()</f>
        <v>0.56794140159594131</v>
      </c>
      <c r="L3556" s="270">
        <f t="shared" ca="1" si="3605"/>
        <v>0.78372893189900017</v>
      </c>
      <c r="M3556" s="270">
        <f t="shared" ca="1" si="3605"/>
        <v>0.69650304374592464</v>
      </c>
      <c r="N3556" s="291">
        <f t="shared" ca="1" si="3366"/>
        <v>1709756.7755711158</v>
      </c>
      <c r="O3556" s="292">
        <f ca="1">(N3556-Assumptions!$C$22)/Assumptions!$C$25</f>
        <v>126.60431160978476</v>
      </c>
      <c r="P3556" s="11"/>
      <c r="Q3556" s="11"/>
      <c r="R3556" s="11"/>
      <c r="S3556" s="11"/>
      <c r="T3556" s="11"/>
    </row>
    <row r="3557" spans="1:20" ht="15.75" customHeight="1" x14ac:dyDescent="0.2">
      <c r="A3557" s="317"/>
      <c r="B3557" s="264"/>
      <c r="C3557" s="264"/>
      <c r="D3557" s="264"/>
      <c r="E3557" s="264"/>
      <c r="F3557" s="264"/>
      <c r="G3557" s="264"/>
      <c r="H3557" s="264"/>
      <c r="I3557" s="286">
        <f t="shared" ca="1" si="3363"/>
        <v>7.2269660805364677E-2</v>
      </c>
      <c r="J3557" s="286">
        <f t="shared" ca="1" si="3364"/>
        <v>3.2748284060918613E-2</v>
      </c>
      <c r="K3557" s="264">
        <f t="shared" ref="K3557:M3557" ca="1" si="3606">RAND()</f>
        <v>0.83460388223812032</v>
      </c>
      <c r="L3557" s="264">
        <f t="shared" ca="1" si="3606"/>
        <v>9.9478329151301281E-2</v>
      </c>
      <c r="M3557" s="264">
        <f t="shared" ca="1" si="3606"/>
        <v>0.77168730712550226</v>
      </c>
      <c r="N3557" s="287">
        <f t="shared" ca="1" si="3366"/>
        <v>4921759.6996088084</v>
      </c>
      <c r="O3557" s="288">
        <f ca="1">(N3557-Assumptions!$C$22)/Assumptions!$C$25</f>
        <v>366.3060223588663</v>
      </c>
      <c r="P3557" s="11"/>
      <c r="Q3557" s="11"/>
      <c r="R3557" s="11"/>
      <c r="S3557" s="11"/>
      <c r="T3557" s="11"/>
    </row>
    <row r="3558" spans="1:20" ht="15.75" customHeight="1" x14ac:dyDescent="0.2">
      <c r="A3558" s="289"/>
      <c r="B3558" s="270"/>
      <c r="C3558" s="270"/>
      <c r="D3558" s="270"/>
      <c r="E3558" s="270"/>
      <c r="F3558" s="270"/>
      <c r="G3558" s="270"/>
      <c r="H3558" s="270"/>
      <c r="I3558" s="290">
        <f t="shared" ca="1" si="3363"/>
        <v>8.9607644554925342E-2</v>
      </c>
      <c r="J3558" s="290">
        <f t="shared" ca="1" si="3364"/>
        <v>2.9037807003834924E-2</v>
      </c>
      <c r="K3558" s="270">
        <f t="shared" ref="K3558:M3558" ca="1" si="3607">RAND()</f>
        <v>0.29186129392139182</v>
      </c>
      <c r="L3558" s="270">
        <f t="shared" ca="1" si="3607"/>
        <v>0.12607261530494751</v>
      </c>
      <c r="M3558" s="270">
        <f t="shared" ca="1" si="3607"/>
        <v>0.31776884634643121</v>
      </c>
      <c r="N3558" s="291">
        <f t="shared" ca="1" si="3366"/>
        <v>1470928.7721628465</v>
      </c>
      <c r="O3558" s="292">
        <f ca="1">(N3558-Assumptions!$C$22)/Assumptions!$C$25</f>
        <v>108.78132628080944</v>
      </c>
      <c r="P3558" s="11"/>
      <c r="Q3558" s="11"/>
      <c r="R3558" s="11"/>
      <c r="S3558" s="11"/>
      <c r="T3558" s="11"/>
    </row>
    <row r="3559" spans="1:20" ht="15.75" customHeight="1" x14ac:dyDescent="0.2">
      <c r="A3559" s="317"/>
      <c r="B3559" s="264"/>
      <c r="C3559" s="264"/>
      <c r="D3559" s="264"/>
      <c r="E3559" s="264"/>
      <c r="F3559" s="264"/>
      <c r="G3559" s="264"/>
      <c r="H3559" s="264"/>
      <c r="I3559" s="286">
        <f t="shared" ca="1" si="3363"/>
        <v>0.06</v>
      </c>
      <c r="J3559" s="286">
        <f t="shared" ca="1" si="3364"/>
        <v>0.02</v>
      </c>
      <c r="K3559" s="264">
        <f t="shared" ref="K3559:M3559" ca="1" si="3608">RAND()</f>
        <v>0.71725226417559806</v>
      </c>
      <c r="L3559" s="264">
        <f t="shared" ca="1" si="3608"/>
        <v>0.87872598494286469</v>
      </c>
      <c r="M3559" s="264">
        <f t="shared" ca="1" si="3608"/>
        <v>0.58771614144116269</v>
      </c>
      <c r="N3559" s="287">
        <f t="shared" ca="1" si="3366"/>
        <v>3530618.6386474539</v>
      </c>
      <c r="O3559" s="288">
        <f ca="1">(N3559-Assumptions!$C$22)/Assumptions!$C$25</f>
        <v>262.48952527219802</v>
      </c>
      <c r="P3559" s="11"/>
      <c r="Q3559" s="11"/>
      <c r="R3559" s="11"/>
      <c r="S3559" s="11"/>
      <c r="T3559" s="11"/>
    </row>
    <row r="3560" spans="1:20" ht="15.75" customHeight="1" x14ac:dyDescent="0.2">
      <c r="A3560" s="289"/>
      <c r="B3560" s="270"/>
      <c r="C3560" s="270"/>
      <c r="D3560" s="270"/>
      <c r="E3560" s="270"/>
      <c r="F3560" s="270"/>
      <c r="G3560" s="270"/>
      <c r="H3560" s="270"/>
      <c r="I3560" s="290">
        <f t="shared" ca="1" si="3363"/>
        <v>9.5146415817707081E-2</v>
      </c>
      <c r="J3560" s="290">
        <f t="shared" ca="1" si="3364"/>
        <v>4.0189280232738531E-2</v>
      </c>
      <c r="K3560" s="270">
        <f t="shared" ref="K3560:M3560" ca="1" si="3609">RAND()</f>
        <v>0.16164851677885184</v>
      </c>
      <c r="L3560" s="270">
        <f t="shared" ca="1" si="3609"/>
        <v>0.79481596686383726</v>
      </c>
      <c r="M3560" s="270">
        <f t="shared" ca="1" si="3609"/>
        <v>0.8571182347340206</v>
      </c>
      <c r="N3560" s="291">
        <f t="shared" ca="1" si="3366"/>
        <v>729076.21660235804</v>
      </c>
      <c r="O3560" s="292">
        <f ca="1">(N3560-Assumptions!$C$22)/Assumptions!$C$25</f>
        <v>53.419195268832688</v>
      </c>
      <c r="P3560" s="11"/>
      <c r="Q3560" s="11"/>
      <c r="R3560" s="11"/>
      <c r="S3560" s="11"/>
      <c r="T3560" s="11"/>
    </row>
    <row r="3561" spans="1:20" ht="15.75" customHeight="1" x14ac:dyDescent="0.2">
      <c r="A3561" s="317"/>
      <c r="B3561" s="264"/>
      <c r="C3561" s="264"/>
      <c r="D3561" s="264"/>
      <c r="E3561" s="264"/>
      <c r="F3561" s="264"/>
      <c r="G3561" s="264"/>
      <c r="H3561" s="264"/>
      <c r="I3561" s="286">
        <f t="shared" ca="1" si="3363"/>
        <v>8.0920508278698539E-2</v>
      </c>
      <c r="J3561" s="286">
        <f t="shared" ca="1" si="3364"/>
        <v>3.7343794993681893E-2</v>
      </c>
      <c r="K3561" s="264">
        <f t="shared" ref="K3561:M3561" ca="1" si="3610">RAND()</f>
        <v>0.62140855294882635</v>
      </c>
      <c r="L3561" s="264">
        <f t="shared" ca="1" si="3610"/>
        <v>4.0300629975392743E-2</v>
      </c>
      <c r="M3561" s="264">
        <f t="shared" ca="1" si="3610"/>
        <v>0.87359030942483318</v>
      </c>
      <c r="N3561" s="287">
        <f t="shared" ca="1" si="3366"/>
        <v>2072524.1245945941</v>
      </c>
      <c r="O3561" s="288">
        <f ca="1">(N3561-Assumptions!$C$22)/Assumptions!$C$25</f>
        <v>153.67650183541747</v>
      </c>
      <c r="P3561" s="11"/>
      <c r="Q3561" s="11"/>
      <c r="R3561" s="11"/>
      <c r="S3561" s="11"/>
      <c r="T3561" s="11"/>
    </row>
    <row r="3562" spans="1:20" ht="15.75" customHeight="1" x14ac:dyDescent="0.2">
      <c r="A3562" s="289"/>
      <c r="B3562" s="270"/>
      <c r="C3562" s="270"/>
      <c r="D3562" s="270"/>
      <c r="E3562" s="270"/>
      <c r="F3562" s="270"/>
      <c r="G3562" s="270"/>
      <c r="H3562" s="270"/>
      <c r="I3562" s="290">
        <f t="shared" ca="1" si="3363"/>
        <v>7.2818308665216269E-2</v>
      </c>
      <c r="J3562" s="290">
        <f t="shared" ca="1" si="3364"/>
        <v>3.8108603328486715E-2</v>
      </c>
      <c r="K3562" s="270">
        <f t="shared" ref="K3562:M3562" ca="1" si="3611">RAND()</f>
        <v>0.39367339727390149</v>
      </c>
      <c r="L3562" s="270">
        <f t="shared" ca="1" si="3611"/>
        <v>0.23946733363109551</v>
      </c>
      <c r="M3562" s="270">
        <f t="shared" ca="1" si="3611"/>
        <v>3.1740794323872334E-3</v>
      </c>
      <c r="N3562" s="291">
        <f t="shared" ca="1" si="3366"/>
        <v>2566830.1103337226</v>
      </c>
      <c r="O3562" s="292">
        <f ca="1">(N3562-Assumptions!$C$22)/Assumptions!$C$25</f>
        <v>190.56500823385988</v>
      </c>
      <c r="P3562" s="11"/>
      <c r="Q3562" s="11"/>
      <c r="R3562" s="11"/>
      <c r="S3562" s="11"/>
      <c r="T3562" s="11"/>
    </row>
    <row r="3563" spans="1:20" ht="15.75" customHeight="1" x14ac:dyDescent="0.2">
      <c r="A3563" s="317"/>
      <c r="B3563" s="264"/>
      <c r="C3563" s="264"/>
      <c r="D3563" s="264"/>
      <c r="E3563" s="264"/>
      <c r="F3563" s="264"/>
      <c r="G3563" s="264"/>
      <c r="H3563" s="264"/>
      <c r="I3563" s="286">
        <f t="shared" ca="1" si="3363"/>
        <v>0.10806552004385031</v>
      </c>
      <c r="J3563" s="286">
        <f t="shared" ca="1" si="3364"/>
        <v>5.4866089073532097E-2</v>
      </c>
      <c r="K3563" s="264">
        <f t="shared" ref="K3563:M3563" ca="1" si="3612">RAND()</f>
        <v>0.58087015860064073</v>
      </c>
      <c r="L3563" s="264">
        <f t="shared" ca="1" si="3612"/>
        <v>0.74089871611883584</v>
      </c>
      <c r="M3563" s="264">
        <f t="shared" ca="1" si="3612"/>
        <v>0.85615216049165921</v>
      </c>
      <c r="N3563" s="287">
        <f t="shared" ca="1" si="3366"/>
        <v>2121085.5115128327</v>
      </c>
      <c r="O3563" s="288">
        <f ca="1">(N3563-Assumptions!$C$22)/Assumptions!$C$25</f>
        <v>157.30048593379348</v>
      </c>
      <c r="P3563" s="11"/>
      <c r="Q3563" s="11"/>
      <c r="R3563" s="11"/>
      <c r="S3563" s="11"/>
      <c r="T3563" s="11"/>
    </row>
    <row r="3564" spans="1:20" ht="15.75" customHeight="1" x14ac:dyDescent="0.2">
      <c r="A3564" s="289"/>
      <c r="B3564" s="270"/>
      <c r="C3564" s="270"/>
      <c r="D3564" s="270"/>
      <c r="E3564" s="270"/>
      <c r="F3564" s="270"/>
      <c r="G3564" s="270"/>
      <c r="H3564" s="270"/>
      <c r="I3564" s="290">
        <f t="shared" ca="1" si="3363"/>
        <v>6.5865075685813443E-2</v>
      </c>
      <c r="J3564" s="290">
        <f t="shared" ca="1" si="3364"/>
        <v>4.7376556503488723E-2</v>
      </c>
      <c r="K3564" s="270">
        <f t="shared" ref="K3564:M3564" ca="1" si="3613">RAND()</f>
        <v>0.91371710804551309</v>
      </c>
      <c r="L3564" s="270">
        <f t="shared" ca="1" si="3613"/>
        <v>0.51593540486083822</v>
      </c>
      <c r="M3564" s="270">
        <f t="shared" ca="1" si="3613"/>
        <v>0.73692406123723098</v>
      </c>
      <c r="N3564" s="291">
        <f t="shared" ca="1" si="3366"/>
        <v>8681658.8812800664</v>
      </c>
      <c r="O3564" s="292">
        <f ca="1">(N3564-Assumptions!$C$22)/Assumptions!$C$25</f>
        <v>646.89551352836315</v>
      </c>
      <c r="P3564" s="11"/>
      <c r="Q3564" s="11"/>
      <c r="R3564" s="11"/>
      <c r="S3564" s="11"/>
      <c r="T3564" s="11"/>
    </row>
    <row r="3565" spans="1:20" ht="15.75" customHeight="1" x14ac:dyDescent="0.2">
      <c r="A3565" s="317"/>
      <c r="B3565" s="264"/>
      <c r="C3565" s="264"/>
      <c r="D3565" s="264"/>
      <c r="E3565" s="264"/>
      <c r="F3565" s="264"/>
      <c r="G3565" s="264"/>
      <c r="H3565" s="264"/>
      <c r="I3565" s="286">
        <f t="shared" ca="1" si="3363"/>
        <v>8.4772597479888329E-2</v>
      </c>
      <c r="J3565" s="286">
        <f t="shared" ca="1" si="3364"/>
        <v>5.1816971263448898E-2</v>
      </c>
      <c r="K3565" s="264">
        <f t="shared" ref="K3565:M3565" ca="1" si="3614">RAND()</f>
        <v>0.7681898897371281</v>
      </c>
      <c r="L3565" s="264">
        <f t="shared" ca="1" si="3614"/>
        <v>0.96517935995861892</v>
      </c>
      <c r="M3565" s="264">
        <f t="shared" ca="1" si="3614"/>
        <v>0.37681743914049859</v>
      </c>
      <c r="N3565" s="287">
        <f t="shared" ca="1" si="3366"/>
        <v>4285300.0157967024</v>
      </c>
      <c r="O3565" s="288">
        <f ca="1">(N3565-Assumptions!$C$22)/Assumptions!$C$25</f>
        <v>318.80903102960463</v>
      </c>
      <c r="P3565" s="11"/>
      <c r="Q3565" s="11"/>
      <c r="R3565" s="11"/>
      <c r="S3565" s="11"/>
      <c r="T3565" s="11"/>
    </row>
    <row r="3566" spans="1:20" ht="15.75" customHeight="1" x14ac:dyDescent="0.2">
      <c r="A3566" s="289"/>
      <c r="B3566" s="270"/>
      <c r="C3566" s="270"/>
      <c r="D3566" s="270"/>
      <c r="E3566" s="270"/>
      <c r="F3566" s="270"/>
      <c r="G3566" s="270"/>
      <c r="H3566" s="270"/>
      <c r="I3566" s="290">
        <f t="shared" ca="1" si="3363"/>
        <v>0.1015663196820939</v>
      </c>
      <c r="J3566" s="290">
        <f t="shared" ca="1" si="3364"/>
        <v>4.4850137650763774E-2</v>
      </c>
      <c r="K3566" s="270">
        <f t="shared" ref="K3566:M3566" ca="1" si="3615">RAND()</f>
        <v>0.29339931898275196</v>
      </c>
      <c r="L3566" s="270">
        <f t="shared" ca="1" si="3615"/>
        <v>0.33269843339301663</v>
      </c>
      <c r="M3566" s="270">
        <f t="shared" ca="1" si="3615"/>
        <v>0.56197521461900213</v>
      </c>
      <c r="N3566" s="291">
        <f t="shared" ca="1" si="3366"/>
        <v>1968056.8310398492</v>
      </c>
      <c r="O3566" s="292">
        <f ca="1">(N3566-Assumptions!$C$22)/Assumptions!$C$25</f>
        <v>145.88043515222756</v>
      </c>
      <c r="P3566" s="11"/>
      <c r="Q3566" s="11"/>
      <c r="R3566" s="11"/>
      <c r="S3566" s="11"/>
      <c r="T3566" s="11"/>
    </row>
    <row r="3567" spans="1:20" ht="15.75" customHeight="1" x14ac:dyDescent="0.2">
      <c r="A3567" s="317"/>
      <c r="B3567" s="264"/>
      <c r="C3567" s="264"/>
      <c r="D3567" s="264"/>
      <c r="E3567" s="264"/>
      <c r="F3567" s="264"/>
      <c r="G3567" s="264"/>
      <c r="H3567" s="264"/>
      <c r="I3567" s="286">
        <f t="shared" ca="1" si="3363"/>
        <v>8.7498933494446235E-2</v>
      </c>
      <c r="J3567" s="286">
        <f t="shared" ca="1" si="3364"/>
        <v>5.5E-2</v>
      </c>
      <c r="K3567" s="264">
        <f t="shared" ref="K3567:M3567" ca="1" si="3616">RAND()</f>
        <v>0.52763476643539642</v>
      </c>
      <c r="L3567" s="264">
        <f t="shared" ca="1" si="3616"/>
        <v>0.61579044971751351</v>
      </c>
      <c r="M3567" s="264">
        <f t="shared" ca="1" si="3616"/>
        <v>0.68679935823790494</v>
      </c>
      <c r="N3567" s="287">
        <f t="shared" ca="1" si="3366"/>
        <v>3472130.6245681094</v>
      </c>
      <c r="O3567" s="288">
        <f ca="1">(N3567-Assumptions!$C$22)/Assumptions!$C$25</f>
        <v>258.12474810209773</v>
      </c>
      <c r="P3567" s="11"/>
      <c r="Q3567" s="11"/>
      <c r="R3567" s="11"/>
      <c r="S3567" s="11"/>
      <c r="T3567" s="11"/>
    </row>
    <row r="3568" spans="1:20" ht="15.75" customHeight="1" x14ac:dyDescent="0.2">
      <c r="A3568" s="289"/>
      <c r="B3568" s="270"/>
      <c r="C3568" s="270"/>
      <c r="D3568" s="270"/>
      <c r="E3568" s="270"/>
      <c r="F3568" s="270"/>
      <c r="G3568" s="270"/>
      <c r="H3568" s="270"/>
      <c r="I3568" s="290">
        <f t="shared" ca="1" si="3363"/>
        <v>0.06</v>
      </c>
      <c r="J3568" s="290">
        <f t="shared" ca="1" si="3364"/>
        <v>4.905067173771642E-2</v>
      </c>
      <c r="K3568" s="270">
        <f t="shared" ref="K3568:M3568" ca="1" si="3617">RAND()</f>
        <v>0.86063170249780652</v>
      </c>
      <c r="L3568" s="270">
        <f t="shared" ca="1" si="3617"/>
        <v>0.86795714862507201</v>
      </c>
      <c r="M3568" s="270">
        <f t="shared" ca="1" si="3617"/>
        <v>0.52926734687708743</v>
      </c>
      <c r="N3568" s="291">
        <f t="shared" ca="1" si="3366"/>
        <v>9817027.0130412318</v>
      </c>
      <c r="O3568" s="292">
        <f ca="1">(N3568-Assumptions!$C$22)/Assumptions!$C$25</f>
        <v>731.62447858516657</v>
      </c>
      <c r="P3568" s="11"/>
      <c r="Q3568" s="11"/>
      <c r="R3568" s="11"/>
      <c r="S3568" s="11"/>
      <c r="T3568" s="11"/>
    </row>
    <row r="3569" spans="1:20" ht="15.75" customHeight="1" x14ac:dyDescent="0.2">
      <c r="A3569" s="317"/>
      <c r="B3569" s="264"/>
      <c r="C3569" s="264"/>
      <c r="D3569" s="264"/>
      <c r="E3569" s="264"/>
      <c r="F3569" s="264"/>
      <c r="G3569" s="264"/>
      <c r="H3569" s="264"/>
      <c r="I3569" s="286">
        <f t="shared" ca="1" si="3363"/>
        <v>7.6159747230834227E-2</v>
      </c>
      <c r="J3569" s="286">
        <f t="shared" ca="1" si="3364"/>
        <v>5.1054293800346012E-2</v>
      </c>
      <c r="K3569" s="264">
        <f t="shared" ref="K3569:M3569" ca="1" si="3618">RAND()</f>
        <v>0.45253979735655581</v>
      </c>
      <c r="L3569" s="264">
        <f t="shared" ca="1" si="3618"/>
        <v>9.3418764953191569E-2</v>
      </c>
      <c r="M3569" s="264">
        <f t="shared" ca="1" si="3618"/>
        <v>0.89620828193004931</v>
      </c>
      <c r="N3569" s="287">
        <f t="shared" ca="1" si="3366"/>
        <v>3597377.3508532271</v>
      </c>
      <c r="O3569" s="288">
        <f ca="1">(N3569-Assumptions!$C$22)/Assumptions!$C$25</f>
        <v>267.47151872039007</v>
      </c>
      <c r="P3569" s="11"/>
      <c r="Q3569" s="11"/>
      <c r="R3569" s="11"/>
      <c r="S3569" s="11"/>
      <c r="T3569" s="11"/>
    </row>
    <row r="3570" spans="1:20" ht="15.75" customHeight="1" x14ac:dyDescent="0.2">
      <c r="A3570" s="289"/>
      <c r="B3570" s="270"/>
      <c r="C3570" s="270"/>
      <c r="D3570" s="270"/>
      <c r="E3570" s="270"/>
      <c r="F3570" s="270"/>
      <c r="G3570" s="270"/>
      <c r="H3570" s="270"/>
      <c r="I3570" s="290">
        <f t="shared" ca="1" si="3363"/>
        <v>8.6066793151454921E-2</v>
      </c>
      <c r="J3570" s="290">
        <f t="shared" ca="1" si="3364"/>
        <v>4.6489804921827117E-2</v>
      </c>
      <c r="K3570" s="270">
        <f t="shared" ref="K3570:M3570" ca="1" si="3619">RAND()</f>
        <v>7.1272153529229443E-2</v>
      </c>
      <c r="L3570" s="270">
        <f t="shared" ca="1" si="3619"/>
        <v>0.29527334086623502</v>
      </c>
      <c r="M3570" s="270">
        <f t="shared" ca="1" si="3619"/>
        <v>0.99158569841797717</v>
      </c>
      <c r="N3570" s="291">
        <f t="shared" ca="1" si="3366"/>
        <v>506821.39813967986</v>
      </c>
      <c r="O3570" s="292">
        <f ca="1">(N3570-Assumptions!$C$22)/Assumptions!$C$25</f>
        <v>36.833014786543274</v>
      </c>
      <c r="P3570" s="11"/>
      <c r="Q3570" s="11"/>
      <c r="R3570" s="11"/>
      <c r="S3570" s="11"/>
      <c r="T3570" s="11"/>
    </row>
    <row r="3571" spans="1:20" ht="15.75" customHeight="1" x14ac:dyDescent="0.2">
      <c r="A3571" s="317"/>
      <c r="B3571" s="264"/>
      <c r="C3571" s="264"/>
      <c r="D3571" s="264"/>
      <c r="E3571" s="264"/>
      <c r="F3571" s="264"/>
      <c r="G3571" s="264"/>
      <c r="H3571" s="264"/>
      <c r="I3571" s="286">
        <f t="shared" ca="1" si="3363"/>
        <v>9.3314454376411865E-2</v>
      </c>
      <c r="J3571" s="286">
        <f t="shared" ca="1" si="3364"/>
        <v>2.9495457270722898E-2</v>
      </c>
      <c r="K3571" s="264">
        <f t="shared" ref="K3571:M3571" ca="1" si="3620">RAND()</f>
        <v>0.14723892331344302</v>
      </c>
      <c r="L3571" s="264">
        <f t="shared" ca="1" si="3620"/>
        <v>0.4808017837577423</v>
      </c>
      <c r="M3571" s="264">
        <f t="shared" ca="1" si="3620"/>
        <v>0.77083125117274542</v>
      </c>
      <c r="N3571" s="287">
        <f t="shared" ca="1" si="3366"/>
        <v>627837.20059461647</v>
      </c>
      <c r="O3571" s="288">
        <f ca="1">(N3571-Assumptions!$C$22)/Assumptions!$C$25</f>
        <v>45.864044820493767</v>
      </c>
      <c r="P3571" s="11"/>
      <c r="Q3571" s="11"/>
      <c r="R3571" s="11"/>
      <c r="S3571" s="11"/>
      <c r="T3571" s="11"/>
    </row>
    <row r="3572" spans="1:20" ht="15.75" customHeight="1" x14ac:dyDescent="0.2">
      <c r="A3572" s="289"/>
      <c r="B3572" s="270"/>
      <c r="C3572" s="270"/>
      <c r="D3572" s="270"/>
      <c r="E3572" s="270"/>
      <c r="F3572" s="270"/>
      <c r="G3572" s="270"/>
      <c r="H3572" s="270"/>
      <c r="I3572" s="290">
        <f t="shared" ref="I3572:I3826" ca="1" si="3621">MAX($D$6,MIN($E$6,_xlfn.NORM.INV(RAND(),$B$6,$C$6)))</f>
        <v>9.8189381762033998E-2</v>
      </c>
      <c r="J3572" s="290">
        <f t="shared" ref="J3572:J3826" ca="1" si="3622">MAX($D$7,MIN($E$7,_xlfn.NORM.INV(RAND(),$B$7,$C$7)))</f>
        <v>3.0200762797359181E-2</v>
      </c>
      <c r="K3572" s="270">
        <f t="shared" ref="K3572:M3572" ca="1" si="3623">RAND()</f>
        <v>0.12829874373496575</v>
      </c>
      <c r="L3572" s="270">
        <f t="shared" ca="1" si="3623"/>
        <v>0.60415582171713156</v>
      </c>
      <c r="M3572" s="270">
        <f t="shared" ca="1" si="3623"/>
        <v>0.27563160794311348</v>
      </c>
      <c r="N3572" s="291">
        <f t="shared" ref="N3572:N3826" ca="1" si="3624">(IF(K3572&lt;$E$10,$B$10,IF(K3572&lt;$E$10+$F$10,$C$10,$D$10))+IF(L3572&lt;$E$11,$B$11,IF(L3572&lt;$E$11+$F$11,$C$11,$D$11))+IF(M3572&lt;$E$12,$B$12,IF(M3572&lt;$E$12+$F$12,$C$12,$D$12)))*MIN(2.5,MAX(0.5,(0.09-0.04)/MAX(0.025,(I3572-J3572))))</f>
        <v>571390.74604774558</v>
      </c>
      <c r="O3572" s="292">
        <f ca="1">(N3572-Assumptions!$C$22)/Assumptions!$C$25</f>
        <v>41.651622839383997</v>
      </c>
      <c r="P3572" s="11"/>
      <c r="Q3572" s="11"/>
      <c r="R3572" s="11"/>
      <c r="S3572" s="11"/>
      <c r="T3572" s="11"/>
    </row>
    <row r="3573" spans="1:20" ht="15.75" customHeight="1" x14ac:dyDescent="0.2">
      <c r="A3573" s="317"/>
      <c r="B3573" s="264"/>
      <c r="C3573" s="264"/>
      <c r="D3573" s="264"/>
      <c r="E3573" s="264"/>
      <c r="F3573" s="264"/>
      <c r="G3573" s="264"/>
      <c r="H3573" s="264"/>
      <c r="I3573" s="286">
        <f t="shared" ca="1" si="3621"/>
        <v>9.8302268676369861E-2</v>
      </c>
      <c r="J3573" s="286">
        <f t="shared" ca="1" si="3622"/>
        <v>5.2887267395862247E-2</v>
      </c>
      <c r="K3573" s="264">
        <f t="shared" ref="K3573:M3573" ca="1" si="3625">RAND()</f>
        <v>0.426290831069851</v>
      </c>
      <c r="L3573" s="264">
        <f t="shared" ca="1" si="3625"/>
        <v>0.22289159353381227</v>
      </c>
      <c r="M3573" s="264">
        <f t="shared" ca="1" si="3625"/>
        <v>0.65397211516045828</v>
      </c>
      <c r="N3573" s="287">
        <f t="shared" ca="1" si="3624"/>
        <v>1988633.4252400859</v>
      </c>
      <c r="O3573" s="288">
        <f ca="1">(N3573-Assumptions!$C$22)/Assumptions!$C$25</f>
        <v>147.41600188358851</v>
      </c>
      <c r="P3573" s="11"/>
      <c r="Q3573" s="11"/>
      <c r="R3573" s="11"/>
      <c r="S3573" s="11"/>
      <c r="T3573" s="11"/>
    </row>
    <row r="3574" spans="1:20" ht="15.75" customHeight="1" x14ac:dyDescent="0.2">
      <c r="A3574" s="289"/>
      <c r="B3574" s="270"/>
      <c r="C3574" s="270"/>
      <c r="D3574" s="270"/>
      <c r="E3574" s="270"/>
      <c r="F3574" s="270"/>
      <c r="G3574" s="270"/>
      <c r="H3574" s="270"/>
      <c r="I3574" s="290">
        <f t="shared" ca="1" si="3621"/>
        <v>9.5421723819380383E-2</v>
      </c>
      <c r="J3574" s="290">
        <f t="shared" ca="1" si="3622"/>
        <v>3.5823039697821885E-2</v>
      </c>
      <c r="K3574" s="270">
        <f t="shared" ref="K3574:M3574" ca="1" si="3626">RAND()</f>
        <v>0.39432439688800269</v>
      </c>
      <c r="L3574" s="270">
        <f t="shared" ca="1" si="3626"/>
        <v>0.36167357994463722</v>
      </c>
      <c r="M3574" s="270">
        <f t="shared" ca="1" si="3626"/>
        <v>0.12229589592894308</v>
      </c>
      <c r="N3574" s="291">
        <f t="shared" ca="1" si="3624"/>
        <v>1872871.3749718932</v>
      </c>
      <c r="O3574" s="292">
        <f ca="1">(N3574-Assumptions!$C$22)/Assumptions!$C$25</f>
        <v>138.77704290835024</v>
      </c>
      <c r="P3574" s="11"/>
      <c r="Q3574" s="11"/>
      <c r="R3574" s="11"/>
      <c r="S3574" s="11"/>
      <c r="T3574" s="11"/>
    </row>
    <row r="3575" spans="1:20" ht="15.75" customHeight="1" x14ac:dyDescent="0.2">
      <c r="A3575" s="317"/>
      <c r="B3575" s="264"/>
      <c r="C3575" s="264"/>
      <c r="D3575" s="264"/>
      <c r="E3575" s="264"/>
      <c r="F3575" s="264"/>
      <c r="G3575" s="264"/>
      <c r="H3575" s="264"/>
      <c r="I3575" s="286">
        <f t="shared" ca="1" si="3621"/>
        <v>8.8277680781569418E-2</v>
      </c>
      <c r="J3575" s="286">
        <f t="shared" ca="1" si="3622"/>
        <v>2.3605739599911534E-2</v>
      </c>
      <c r="K3575" s="264">
        <f t="shared" ref="K3575:M3575" ca="1" si="3627">RAND()</f>
        <v>0.37362871747792392</v>
      </c>
      <c r="L3575" s="264">
        <f t="shared" ca="1" si="3627"/>
        <v>0.43718417337276538</v>
      </c>
      <c r="M3575" s="264">
        <f t="shared" ca="1" si="3627"/>
        <v>0.2859476754726481</v>
      </c>
      <c r="N3575" s="287">
        <f t="shared" ca="1" si="3624"/>
        <v>1725952.0502674568</v>
      </c>
      <c r="O3575" s="288">
        <f ca="1">(N3575-Assumptions!$C$22)/Assumptions!$C$25</f>
        <v>127.81291419906394</v>
      </c>
      <c r="P3575" s="11"/>
      <c r="Q3575" s="11"/>
      <c r="R3575" s="11"/>
      <c r="S3575" s="11"/>
      <c r="T3575" s="11"/>
    </row>
    <row r="3576" spans="1:20" ht="15.75" customHeight="1" x14ac:dyDescent="0.2">
      <c r="A3576" s="289"/>
      <c r="B3576" s="270"/>
      <c r="C3576" s="270"/>
      <c r="D3576" s="270"/>
      <c r="E3576" s="270"/>
      <c r="F3576" s="270"/>
      <c r="G3576" s="270"/>
      <c r="H3576" s="270"/>
      <c r="I3576" s="290">
        <f t="shared" ca="1" si="3621"/>
        <v>0.11557836322917722</v>
      </c>
      <c r="J3576" s="290">
        <f t="shared" ca="1" si="3622"/>
        <v>4.01371212731719E-2</v>
      </c>
      <c r="K3576" s="270">
        <f t="shared" ref="K3576:M3576" ca="1" si="3628">RAND()</f>
        <v>0.68293970595101439</v>
      </c>
      <c r="L3576" s="270">
        <f t="shared" ca="1" si="3628"/>
        <v>0.38611899756400991</v>
      </c>
      <c r="M3576" s="270">
        <f t="shared" ca="1" si="3628"/>
        <v>0.58907225983542766</v>
      </c>
      <c r="N3576" s="291">
        <f t="shared" ca="1" si="3624"/>
        <v>1479570.942672869</v>
      </c>
      <c r="O3576" s="292">
        <f ca="1">(N3576-Assumptions!$C$22)/Assumptions!$C$25</f>
        <v>109.42626437857231</v>
      </c>
      <c r="P3576" s="11"/>
      <c r="Q3576" s="11"/>
      <c r="R3576" s="11"/>
      <c r="S3576" s="11"/>
      <c r="T3576" s="11"/>
    </row>
    <row r="3577" spans="1:20" ht="15.75" customHeight="1" x14ac:dyDescent="0.2">
      <c r="A3577" s="317"/>
      <c r="B3577" s="264"/>
      <c r="C3577" s="264"/>
      <c r="D3577" s="264"/>
      <c r="E3577" s="264"/>
      <c r="F3577" s="264"/>
      <c r="G3577" s="264"/>
      <c r="H3577" s="264"/>
      <c r="I3577" s="286">
        <f t="shared" ca="1" si="3621"/>
        <v>8.4769920197538012E-2</v>
      </c>
      <c r="J3577" s="286">
        <f t="shared" ca="1" si="3622"/>
        <v>4.200922060426273E-2</v>
      </c>
      <c r="K3577" s="264">
        <f t="shared" ref="K3577:M3577" ca="1" si="3629">RAND()</f>
        <v>0.32701773525503264</v>
      </c>
      <c r="L3577" s="264">
        <f t="shared" ca="1" si="3629"/>
        <v>0.88764056182497719</v>
      </c>
      <c r="M3577" s="264">
        <f t="shared" ca="1" si="3629"/>
        <v>0.17217868982525497</v>
      </c>
      <c r="N3577" s="287">
        <f t="shared" ca="1" si="3624"/>
        <v>3302676.2164599313</v>
      </c>
      <c r="O3577" s="288">
        <f ca="1">(N3577-Assumptions!$C$22)/Assumptions!$C$25</f>
        <v>245.47889675074114</v>
      </c>
      <c r="P3577" s="11"/>
      <c r="Q3577" s="11"/>
      <c r="R3577" s="11"/>
      <c r="S3577" s="11"/>
      <c r="T3577" s="11"/>
    </row>
    <row r="3578" spans="1:20" ht="15.75" customHeight="1" x14ac:dyDescent="0.2">
      <c r="A3578" s="289"/>
      <c r="B3578" s="270"/>
      <c r="C3578" s="270"/>
      <c r="D3578" s="270"/>
      <c r="E3578" s="270"/>
      <c r="F3578" s="270"/>
      <c r="G3578" s="270"/>
      <c r="H3578" s="270"/>
      <c r="I3578" s="290">
        <f t="shared" ca="1" si="3621"/>
        <v>0.10959852348474836</v>
      </c>
      <c r="J3578" s="290">
        <f t="shared" ca="1" si="3622"/>
        <v>3.6529370665877345E-2</v>
      </c>
      <c r="K3578" s="270">
        <f t="shared" ref="K3578:M3578" ca="1" si="3630">RAND()</f>
        <v>0.87542814020326976</v>
      </c>
      <c r="L3578" s="270">
        <f t="shared" ca="1" si="3630"/>
        <v>0.17176589605911408</v>
      </c>
      <c r="M3578" s="270">
        <f t="shared" ca="1" si="3630"/>
        <v>0.43101059351321613</v>
      </c>
      <c r="N3578" s="291">
        <f t="shared" ca="1" si="3624"/>
        <v>2645368.6556133218</v>
      </c>
      <c r="O3578" s="292">
        <f ca="1">(N3578-Assumptions!$C$22)/Assumptions!$C$25</f>
        <v>196.4260937024867</v>
      </c>
      <c r="P3578" s="11"/>
      <c r="Q3578" s="11"/>
      <c r="R3578" s="11"/>
      <c r="S3578" s="11"/>
      <c r="T3578" s="11"/>
    </row>
    <row r="3579" spans="1:20" ht="15.75" customHeight="1" x14ac:dyDescent="0.2">
      <c r="A3579" s="317"/>
      <c r="B3579" s="264"/>
      <c r="C3579" s="264"/>
      <c r="D3579" s="264"/>
      <c r="E3579" s="264"/>
      <c r="F3579" s="264"/>
      <c r="G3579" s="264"/>
      <c r="H3579" s="264"/>
      <c r="I3579" s="286">
        <f t="shared" ca="1" si="3621"/>
        <v>8.8052942934673778E-2</v>
      </c>
      <c r="J3579" s="286">
        <f t="shared" ca="1" si="3622"/>
        <v>3.8238566021657726E-2</v>
      </c>
      <c r="K3579" s="264">
        <f t="shared" ref="K3579:M3579" ca="1" si="3631">RAND()</f>
        <v>0.68070429146609068</v>
      </c>
      <c r="L3579" s="264">
        <f t="shared" ca="1" si="3631"/>
        <v>5.9696713901567167E-2</v>
      </c>
      <c r="M3579" s="264">
        <f t="shared" ca="1" si="3631"/>
        <v>1.6149897907671407E-2</v>
      </c>
      <c r="N3579" s="287">
        <f t="shared" ca="1" si="3624"/>
        <v>1788518.1407508296</v>
      </c>
      <c r="O3579" s="288">
        <f ca="1">(N3579-Assumptions!$C$22)/Assumptions!$C$25</f>
        <v>132.48202542916638</v>
      </c>
      <c r="P3579" s="11"/>
      <c r="Q3579" s="11"/>
      <c r="R3579" s="11"/>
      <c r="S3579" s="11"/>
      <c r="T3579" s="11"/>
    </row>
    <row r="3580" spans="1:20" ht="15.75" customHeight="1" x14ac:dyDescent="0.2">
      <c r="A3580" s="289"/>
      <c r="B3580" s="270"/>
      <c r="C3580" s="270"/>
      <c r="D3580" s="270"/>
      <c r="E3580" s="270"/>
      <c r="F3580" s="270"/>
      <c r="G3580" s="270"/>
      <c r="H3580" s="270"/>
      <c r="I3580" s="290">
        <f t="shared" ca="1" si="3621"/>
        <v>9.4970475929962411E-2</v>
      </c>
      <c r="J3580" s="290">
        <f t="shared" ca="1" si="3622"/>
        <v>4.5416279099013662E-2</v>
      </c>
      <c r="K3580" s="270">
        <f t="shared" ref="K3580:M3580" ca="1" si="3632">RAND()</f>
        <v>0.87484482148828924</v>
      </c>
      <c r="L3580" s="270">
        <f t="shared" ca="1" si="3632"/>
        <v>0.43478102082521164</v>
      </c>
      <c r="M3580" s="270">
        <f t="shared" ca="1" si="3632"/>
        <v>0.72922632175312962</v>
      </c>
      <c r="N3580" s="291">
        <f t="shared" ca="1" si="3624"/>
        <v>4379880.734873496</v>
      </c>
      <c r="O3580" s="292">
        <f ca="1">(N3580-Assumptions!$C$22)/Assumptions!$C$25</f>
        <v>325.8672936472758</v>
      </c>
      <c r="P3580" s="11"/>
      <c r="Q3580" s="11"/>
      <c r="R3580" s="11"/>
      <c r="S3580" s="11"/>
      <c r="T3580" s="11"/>
    </row>
    <row r="3581" spans="1:20" ht="15.75" customHeight="1" x14ac:dyDescent="0.2">
      <c r="A3581" s="317"/>
      <c r="B3581" s="264"/>
      <c r="C3581" s="264"/>
      <c r="D3581" s="264"/>
      <c r="E3581" s="264"/>
      <c r="F3581" s="264"/>
      <c r="G3581" s="264"/>
      <c r="H3581" s="264"/>
      <c r="I3581" s="286">
        <f t="shared" ca="1" si="3621"/>
        <v>7.8618572300617334E-2</v>
      </c>
      <c r="J3581" s="286">
        <f t="shared" ca="1" si="3622"/>
        <v>5.2316488315226603E-2</v>
      </c>
      <c r="K3581" s="264">
        <f t="shared" ref="K3581:M3581" ca="1" si="3633">RAND()</f>
        <v>0.73880187156462818</v>
      </c>
      <c r="L3581" s="264">
        <f t="shared" ca="1" si="3633"/>
        <v>0.98961087452277607</v>
      </c>
      <c r="M3581" s="264">
        <f t="shared" ca="1" si="3633"/>
        <v>0.13812110791238907</v>
      </c>
      <c r="N3581" s="287">
        <f t="shared" ca="1" si="3624"/>
        <v>5369336.727247172</v>
      </c>
      <c r="O3581" s="288">
        <f ca="1">(N3581-Assumptions!$C$22)/Assumptions!$C$25</f>
        <v>399.70729307814719</v>
      </c>
      <c r="P3581" s="11"/>
      <c r="Q3581" s="11"/>
      <c r="R3581" s="11"/>
      <c r="S3581" s="11"/>
      <c r="T3581" s="11"/>
    </row>
    <row r="3582" spans="1:20" ht="15.75" customHeight="1" x14ac:dyDescent="0.2">
      <c r="A3582" s="289"/>
      <c r="B3582" s="270"/>
      <c r="C3582" s="270"/>
      <c r="D3582" s="270"/>
      <c r="E3582" s="270"/>
      <c r="F3582" s="270"/>
      <c r="G3582" s="270"/>
      <c r="H3582" s="270"/>
      <c r="I3582" s="290">
        <f t="shared" ca="1" si="3621"/>
        <v>0.10971849955030473</v>
      </c>
      <c r="J3582" s="290">
        <f t="shared" ca="1" si="3622"/>
        <v>3.7750284181405705E-2</v>
      </c>
      <c r="K3582" s="270">
        <f t="shared" ref="K3582:M3582" ca="1" si="3634">RAND()</f>
        <v>0.84296650832378295</v>
      </c>
      <c r="L3582" s="270">
        <f t="shared" ca="1" si="3634"/>
        <v>0.65118385444579474</v>
      </c>
      <c r="M3582" s="270">
        <f t="shared" ca="1" si="3634"/>
        <v>0.83389578898636463</v>
      </c>
      <c r="N3582" s="291">
        <f t="shared" ca="1" si="3624"/>
        <v>3015796.2222555801</v>
      </c>
      <c r="O3582" s="292">
        <f ca="1">(N3582-Assumptions!$C$22)/Assumptions!$C$25</f>
        <v>224.06994195937165</v>
      </c>
      <c r="P3582" s="11"/>
      <c r="Q3582" s="11"/>
      <c r="R3582" s="11"/>
      <c r="S3582" s="11"/>
      <c r="T3582" s="11"/>
    </row>
    <row r="3583" spans="1:20" ht="15.75" customHeight="1" x14ac:dyDescent="0.2">
      <c r="A3583" s="317"/>
      <c r="B3583" s="264"/>
      <c r="C3583" s="264"/>
      <c r="D3583" s="264"/>
      <c r="E3583" s="264"/>
      <c r="F3583" s="264"/>
      <c r="G3583" s="264"/>
      <c r="H3583" s="264"/>
      <c r="I3583" s="286">
        <f t="shared" ca="1" si="3621"/>
        <v>8.6396672927086332E-2</v>
      </c>
      <c r="J3583" s="286">
        <f t="shared" ca="1" si="3622"/>
        <v>4.6886265165171227E-2</v>
      </c>
      <c r="K3583" s="264">
        <f t="shared" ref="K3583:M3583" ca="1" si="3635">RAND()</f>
        <v>0.11644448737591573</v>
      </c>
      <c r="L3583" s="264">
        <f t="shared" ca="1" si="3635"/>
        <v>0.20303606757085024</v>
      </c>
      <c r="M3583" s="264">
        <f t="shared" ca="1" si="3635"/>
        <v>0.77487866281013051</v>
      </c>
      <c r="N3583" s="287">
        <f t="shared" ca="1" si="3624"/>
        <v>443963.72457511589</v>
      </c>
      <c r="O3583" s="288">
        <f ca="1">(N3583-Assumptions!$C$22)/Assumptions!$C$25</f>
        <v>32.14214362500865</v>
      </c>
      <c r="P3583" s="11"/>
      <c r="Q3583" s="11"/>
      <c r="R3583" s="11"/>
      <c r="S3583" s="11"/>
      <c r="T3583" s="11"/>
    </row>
    <row r="3584" spans="1:20" ht="15.75" customHeight="1" x14ac:dyDescent="0.2">
      <c r="A3584" s="289"/>
      <c r="B3584" s="270"/>
      <c r="C3584" s="270"/>
      <c r="D3584" s="270"/>
      <c r="E3584" s="270"/>
      <c r="F3584" s="270"/>
      <c r="G3584" s="270"/>
      <c r="H3584" s="270"/>
      <c r="I3584" s="290">
        <f t="shared" ca="1" si="3621"/>
        <v>9.4203706103165655E-2</v>
      </c>
      <c r="J3584" s="290">
        <f t="shared" ca="1" si="3622"/>
        <v>2.1558256629389209E-2</v>
      </c>
      <c r="K3584" s="270">
        <f t="shared" ref="K3584:M3584" ca="1" si="3636">RAND()</f>
        <v>0.8491795998650209</v>
      </c>
      <c r="L3584" s="270">
        <f t="shared" ca="1" si="3636"/>
        <v>0.58918160762263228</v>
      </c>
      <c r="M3584" s="270">
        <f t="shared" ca="1" si="3636"/>
        <v>0.61111415693150106</v>
      </c>
      <c r="N3584" s="291">
        <f t="shared" ca="1" si="3624"/>
        <v>2987681.5905771125</v>
      </c>
      <c r="O3584" s="292">
        <f ca="1">(N3584-Assumptions!$C$22)/Assumptions!$C$25</f>
        <v>221.97183511769495</v>
      </c>
      <c r="P3584" s="11"/>
      <c r="Q3584" s="11"/>
      <c r="R3584" s="11"/>
      <c r="S3584" s="11"/>
      <c r="T3584" s="11"/>
    </row>
    <row r="3585" spans="1:20" ht="15.75" customHeight="1" x14ac:dyDescent="0.2">
      <c r="A3585" s="317"/>
      <c r="B3585" s="264"/>
      <c r="C3585" s="264"/>
      <c r="D3585" s="264"/>
      <c r="E3585" s="264"/>
      <c r="F3585" s="264"/>
      <c r="G3585" s="264"/>
      <c r="H3585" s="264"/>
      <c r="I3585" s="286">
        <f t="shared" ca="1" si="3621"/>
        <v>9.8793295346689416E-2</v>
      </c>
      <c r="J3585" s="286">
        <f t="shared" ca="1" si="3622"/>
        <v>5.0683228654338497E-2</v>
      </c>
      <c r="K3585" s="264">
        <f t="shared" ref="K3585:M3585" ca="1" si="3637">RAND()</f>
        <v>0.65294054802547918</v>
      </c>
      <c r="L3585" s="264">
        <f t="shared" ca="1" si="3637"/>
        <v>0.94021237230462473</v>
      </c>
      <c r="M3585" s="264">
        <f t="shared" ca="1" si="3637"/>
        <v>0.41711545270053008</v>
      </c>
      <c r="N3585" s="287">
        <f t="shared" ca="1" si="3624"/>
        <v>2935451.0449754093</v>
      </c>
      <c r="O3585" s="288">
        <f ca="1">(N3585-Assumptions!$C$22)/Assumptions!$C$25</f>
        <v>218.0740332071201</v>
      </c>
      <c r="P3585" s="11"/>
      <c r="Q3585" s="11"/>
      <c r="R3585" s="11"/>
      <c r="S3585" s="11"/>
      <c r="T3585" s="11"/>
    </row>
    <row r="3586" spans="1:20" ht="15.75" customHeight="1" x14ac:dyDescent="0.2">
      <c r="A3586" s="289"/>
      <c r="B3586" s="270"/>
      <c r="C3586" s="270"/>
      <c r="D3586" s="270"/>
      <c r="E3586" s="270"/>
      <c r="F3586" s="270"/>
      <c r="G3586" s="270"/>
      <c r="H3586" s="270"/>
      <c r="I3586" s="290">
        <f t="shared" ca="1" si="3621"/>
        <v>0.11854324634233418</v>
      </c>
      <c r="J3586" s="290">
        <f t="shared" ca="1" si="3622"/>
        <v>2.0073378506076833E-2</v>
      </c>
      <c r="K3586" s="270">
        <f t="shared" ref="K3586:M3586" ca="1" si="3638">RAND()</f>
        <v>0.31826665426846057</v>
      </c>
      <c r="L3586" s="270">
        <f t="shared" ca="1" si="3638"/>
        <v>9.4525759605310289E-2</v>
      </c>
      <c r="M3586" s="270">
        <f t="shared" ca="1" si="3638"/>
        <v>0.11457950518510629</v>
      </c>
      <c r="N3586" s="291">
        <f t="shared" ca="1" si="3624"/>
        <v>904783.55193164444</v>
      </c>
      <c r="O3586" s="292">
        <f ca="1">(N3586-Assumptions!$C$22)/Assumptions!$C$25</f>
        <v>66.531682979973468</v>
      </c>
      <c r="P3586" s="11"/>
      <c r="Q3586" s="11"/>
      <c r="R3586" s="11"/>
      <c r="S3586" s="11"/>
      <c r="T3586" s="11"/>
    </row>
    <row r="3587" spans="1:20" ht="15.75" customHeight="1" x14ac:dyDescent="0.2">
      <c r="A3587" s="317"/>
      <c r="B3587" s="264"/>
      <c r="C3587" s="264"/>
      <c r="D3587" s="264"/>
      <c r="E3587" s="264"/>
      <c r="F3587" s="264"/>
      <c r="G3587" s="264"/>
      <c r="H3587" s="264"/>
      <c r="I3587" s="286">
        <f t="shared" ca="1" si="3621"/>
        <v>9.2202692696820548E-2</v>
      </c>
      <c r="J3587" s="286">
        <f t="shared" ca="1" si="3622"/>
        <v>5.1251517469713445E-2</v>
      </c>
      <c r="K3587" s="264">
        <f t="shared" ref="K3587:M3587" ca="1" si="3639">RAND()</f>
        <v>0.24746770558271258</v>
      </c>
      <c r="L3587" s="264">
        <f t="shared" ca="1" si="3639"/>
        <v>0.84369459159635518</v>
      </c>
      <c r="M3587" s="264">
        <f t="shared" ca="1" si="3639"/>
        <v>0.4981243951949077</v>
      </c>
      <c r="N3587" s="287">
        <f t="shared" ca="1" si="3624"/>
        <v>3448612.762947429</v>
      </c>
      <c r="O3587" s="288">
        <f ca="1">(N3587-Assumptions!$C$22)/Assumptions!$C$25</f>
        <v>256.36968380204695</v>
      </c>
      <c r="P3587" s="11"/>
      <c r="Q3587" s="11"/>
      <c r="R3587" s="11"/>
      <c r="S3587" s="11"/>
      <c r="T3587" s="11"/>
    </row>
    <row r="3588" spans="1:20" ht="15.75" customHeight="1" x14ac:dyDescent="0.2">
      <c r="A3588" s="289"/>
      <c r="B3588" s="270"/>
      <c r="C3588" s="270"/>
      <c r="D3588" s="270"/>
      <c r="E3588" s="270"/>
      <c r="F3588" s="270"/>
      <c r="G3588" s="270"/>
      <c r="H3588" s="270"/>
      <c r="I3588" s="290">
        <f t="shared" ca="1" si="3621"/>
        <v>7.9378824593770325E-2</v>
      </c>
      <c r="J3588" s="290">
        <f t="shared" ca="1" si="3622"/>
        <v>2.9363670069993748E-2</v>
      </c>
      <c r="K3588" s="270">
        <f t="shared" ref="K3588:M3588" ca="1" si="3640">RAND()</f>
        <v>0.11223030900105768</v>
      </c>
      <c r="L3588" s="270">
        <f t="shared" ca="1" si="3640"/>
        <v>0.74288561126677488</v>
      </c>
      <c r="M3588" s="270">
        <f t="shared" ca="1" si="3640"/>
        <v>0.24951644440858189</v>
      </c>
      <c r="N3588" s="291">
        <f t="shared" ca="1" si="3624"/>
        <v>776725.93602632103</v>
      </c>
      <c r="O3588" s="292">
        <f ca="1">(N3588-Assumptions!$C$22)/Assumptions!$C$25</f>
        <v>56.975144479576194</v>
      </c>
      <c r="P3588" s="11"/>
      <c r="Q3588" s="11"/>
      <c r="R3588" s="11"/>
      <c r="S3588" s="11"/>
      <c r="T3588" s="11"/>
    </row>
    <row r="3589" spans="1:20" ht="15.75" customHeight="1" x14ac:dyDescent="0.2">
      <c r="A3589" s="317"/>
      <c r="B3589" s="264"/>
      <c r="C3589" s="264"/>
      <c r="D3589" s="264"/>
      <c r="E3589" s="264"/>
      <c r="F3589" s="264"/>
      <c r="G3589" s="264"/>
      <c r="H3589" s="264"/>
      <c r="I3589" s="286">
        <f t="shared" ca="1" si="3621"/>
        <v>8.463841240156042E-2</v>
      </c>
      <c r="J3589" s="286">
        <f t="shared" ca="1" si="3622"/>
        <v>4.374217629065863E-2</v>
      </c>
      <c r="K3589" s="264">
        <f t="shared" ref="K3589:M3589" ca="1" si="3641">RAND()</f>
        <v>0.92922227999904683</v>
      </c>
      <c r="L3589" s="264">
        <f t="shared" ca="1" si="3641"/>
        <v>0.48366859056373168</v>
      </c>
      <c r="M3589" s="264">
        <f t="shared" ca="1" si="3641"/>
        <v>0.81478891522000252</v>
      </c>
      <c r="N3589" s="287">
        <f t="shared" ca="1" si="3624"/>
        <v>5307125.8548936369</v>
      </c>
      <c r="O3589" s="288">
        <f ca="1">(N3589-Assumptions!$C$22)/Assumptions!$C$25</f>
        <v>395.06469066370425</v>
      </c>
      <c r="P3589" s="11"/>
      <c r="Q3589" s="11"/>
      <c r="R3589" s="11"/>
      <c r="S3589" s="11"/>
      <c r="T3589" s="11"/>
    </row>
    <row r="3590" spans="1:20" ht="15.75" customHeight="1" x14ac:dyDescent="0.2">
      <c r="A3590" s="289"/>
      <c r="B3590" s="270"/>
      <c r="C3590" s="270"/>
      <c r="D3590" s="270"/>
      <c r="E3590" s="270"/>
      <c r="F3590" s="270"/>
      <c r="G3590" s="270"/>
      <c r="H3590" s="270"/>
      <c r="I3590" s="290">
        <f t="shared" ca="1" si="3621"/>
        <v>0.06</v>
      </c>
      <c r="J3590" s="290">
        <f t="shared" ca="1" si="3622"/>
        <v>4.3051943772306693E-2</v>
      </c>
      <c r="K3590" s="270">
        <f t="shared" ref="K3590:M3590" ca="1" si="3642">RAND()</f>
        <v>0.21155443491085646</v>
      </c>
      <c r="L3590" s="270">
        <f t="shared" ca="1" si="3642"/>
        <v>0.16153961122388727</v>
      </c>
      <c r="M3590" s="270">
        <f t="shared" ca="1" si="3642"/>
        <v>0.34697815603930293</v>
      </c>
      <c r="N3590" s="291">
        <f t="shared" ca="1" si="3624"/>
        <v>3563756.6711651403</v>
      </c>
      <c r="O3590" s="292">
        <f ca="1">(N3590-Assumptions!$C$22)/Assumptions!$C$25</f>
        <v>264.96251277351791</v>
      </c>
      <c r="P3590" s="11"/>
      <c r="Q3590" s="11"/>
      <c r="R3590" s="11"/>
      <c r="S3590" s="11"/>
      <c r="T3590" s="11"/>
    </row>
    <row r="3591" spans="1:20" ht="15.75" customHeight="1" x14ac:dyDescent="0.2">
      <c r="A3591" s="317"/>
      <c r="B3591" s="264"/>
      <c r="C3591" s="264"/>
      <c r="D3591" s="264"/>
      <c r="E3591" s="264"/>
      <c r="F3591" s="264"/>
      <c r="G3591" s="264"/>
      <c r="H3591" s="264"/>
      <c r="I3591" s="286">
        <f t="shared" ca="1" si="3621"/>
        <v>9.1347031011704646E-2</v>
      </c>
      <c r="J3591" s="286">
        <f t="shared" ca="1" si="3622"/>
        <v>4.4914723242220372E-2</v>
      </c>
      <c r="K3591" s="264">
        <f t="shared" ref="K3591:M3591" ca="1" si="3643">RAND()</f>
        <v>0.43274740624675057</v>
      </c>
      <c r="L3591" s="264">
        <f t="shared" ca="1" si="3643"/>
        <v>0.77393929744326928</v>
      </c>
      <c r="M3591" s="264">
        <f t="shared" ca="1" si="3643"/>
        <v>6.5499991749036535E-2</v>
      </c>
      <c r="N3591" s="287">
        <f t="shared" ca="1" si="3624"/>
        <v>2403944.0389524833</v>
      </c>
      <c r="O3591" s="288">
        <f ca="1">(N3591-Assumptions!$C$22)/Assumptions!$C$25</f>
        <v>178.40933126511069</v>
      </c>
      <c r="P3591" s="11"/>
      <c r="Q3591" s="11"/>
      <c r="R3591" s="11"/>
      <c r="S3591" s="11"/>
      <c r="T3591" s="11"/>
    </row>
    <row r="3592" spans="1:20" ht="15.75" customHeight="1" x14ac:dyDescent="0.2">
      <c r="A3592" s="289"/>
      <c r="B3592" s="270"/>
      <c r="C3592" s="270"/>
      <c r="D3592" s="270"/>
      <c r="E3592" s="270"/>
      <c r="F3592" s="270"/>
      <c r="G3592" s="270"/>
      <c r="H3592" s="270"/>
      <c r="I3592" s="290">
        <f t="shared" ca="1" si="3621"/>
        <v>9.4986236660749651E-2</v>
      </c>
      <c r="J3592" s="290">
        <f t="shared" ca="1" si="3622"/>
        <v>4.7033367481474651E-2</v>
      </c>
      <c r="K3592" s="270">
        <f t="shared" ref="K3592:M3592" ca="1" si="3644">RAND()</f>
        <v>0.76130176843742969</v>
      </c>
      <c r="L3592" s="270">
        <f t="shared" ca="1" si="3644"/>
        <v>0.84291931391173713</v>
      </c>
      <c r="M3592" s="270">
        <f t="shared" ca="1" si="3644"/>
        <v>0.49472400920736437</v>
      </c>
      <c r="N3592" s="291">
        <f t="shared" ca="1" si="3624"/>
        <v>2945073.9437075183</v>
      </c>
      <c r="O3592" s="292">
        <f ca="1">(N3592-Assumptions!$C$22)/Assumptions!$C$25</f>
        <v>218.792159978173</v>
      </c>
      <c r="P3592" s="11"/>
      <c r="Q3592" s="11"/>
      <c r="R3592" s="11"/>
      <c r="S3592" s="11"/>
      <c r="T3592" s="11"/>
    </row>
    <row r="3593" spans="1:20" ht="15.75" customHeight="1" x14ac:dyDescent="0.2">
      <c r="A3593" s="317"/>
      <c r="B3593" s="264"/>
      <c r="C3593" s="264"/>
      <c r="D3593" s="264"/>
      <c r="E3593" s="264"/>
      <c r="F3593" s="264"/>
      <c r="G3593" s="264"/>
      <c r="H3593" s="264"/>
      <c r="I3593" s="286">
        <f t="shared" ca="1" si="3621"/>
        <v>9.2201878773078755E-2</v>
      </c>
      <c r="J3593" s="286">
        <f t="shared" ca="1" si="3622"/>
        <v>4.3980038674602026E-2</v>
      </c>
      <c r="K3593" s="264">
        <f t="shared" ref="K3593:M3593" ca="1" si="3645">RAND()</f>
        <v>0.45242494272102229</v>
      </c>
      <c r="L3593" s="264">
        <f t="shared" ca="1" si="3645"/>
        <v>0.57898697908626895</v>
      </c>
      <c r="M3593" s="264">
        <f t="shared" ca="1" si="3645"/>
        <v>0.24330769648987416</v>
      </c>
      <c r="N3593" s="287">
        <f t="shared" ca="1" si="3624"/>
        <v>2314732.6864613937</v>
      </c>
      <c r="O3593" s="288">
        <f ca="1">(N3593-Assumptions!$C$22)/Assumptions!$C$25</f>
        <v>171.75176764637266</v>
      </c>
      <c r="P3593" s="11"/>
      <c r="Q3593" s="11"/>
      <c r="R3593" s="11"/>
      <c r="S3593" s="11"/>
      <c r="T3593" s="11"/>
    </row>
    <row r="3594" spans="1:20" ht="15.75" customHeight="1" x14ac:dyDescent="0.2">
      <c r="A3594" s="289"/>
      <c r="B3594" s="270"/>
      <c r="C3594" s="270"/>
      <c r="D3594" s="270"/>
      <c r="E3594" s="270"/>
      <c r="F3594" s="270"/>
      <c r="G3594" s="270"/>
      <c r="H3594" s="270"/>
      <c r="I3594" s="290">
        <f t="shared" ca="1" si="3621"/>
        <v>0.10341831420319647</v>
      </c>
      <c r="J3594" s="290">
        <f t="shared" ca="1" si="3622"/>
        <v>2.957340807366745E-2</v>
      </c>
      <c r="K3594" s="270">
        <f t="shared" ref="K3594:M3594" ca="1" si="3646">RAND()</f>
        <v>0.59441538999186538</v>
      </c>
      <c r="L3594" s="270">
        <f t="shared" ca="1" si="3646"/>
        <v>0.49182998630077646</v>
      </c>
      <c r="M3594" s="270">
        <f t="shared" ca="1" si="3646"/>
        <v>0.16348969715403816</v>
      </c>
      <c r="N3594" s="291">
        <f t="shared" ca="1" si="3624"/>
        <v>1511555.4386577257</v>
      </c>
      <c r="O3594" s="292">
        <f ca="1">(N3594-Assumptions!$C$22)/Assumptions!$C$25</f>
        <v>111.81316706400938</v>
      </c>
      <c r="P3594" s="11"/>
      <c r="Q3594" s="11"/>
      <c r="R3594" s="11"/>
      <c r="S3594" s="11"/>
      <c r="T3594" s="11"/>
    </row>
    <row r="3595" spans="1:20" ht="15.75" customHeight="1" x14ac:dyDescent="0.2">
      <c r="A3595" s="317"/>
      <c r="B3595" s="264"/>
      <c r="C3595" s="264"/>
      <c r="D3595" s="264"/>
      <c r="E3595" s="264"/>
      <c r="F3595" s="264"/>
      <c r="G3595" s="264"/>
      <c r="H3595" s="264"/>
      <c r="I3595" s="286">
        <f t="shared" ca="1" si="3621"/>
        <v>0.10478588442259394</v>
      </c>
      <c r="J3595" s="286">
        <f t="shared" ca="1" si="3622"/>
        <v>2.6237631047067098E-2</v>
      </c>
      <c r="K3595" s="264">
        <f t="shared" ref="K3595:M3595" ca="1" si="3647">RAND()</f>
        <v>0.52865740786654047</v>
      </c>
      <c r="L3595" s="264">
        <f t="shared" ca="1" si="3647"/>
        <v>0.66764281889133437</v>
      </c>
      <c r="M3595" s="264">
        <f t="shared" ca="1" si="3647"/>
        <v>0.51594782948683127</v>
      </c>
      <c r="N3595" s="287">
        <f t="shared" ca="1" si="3624"/>
        <v>1421045.8499136567</v>
      </c>
      <c r="O3595" s="288">
        <f ca="1">(N3595-Assumptions!$C$22)/Assumptions!$C$25</f>
        <v>105.0587201428102</v>
      </c>
      <c r="P3595" s="11"/>
      <c r="Q3595" s="11"/>
      <c r="R3595" s="11"/>
      <c r="S3595" s="11"/>
      <c r="T3595" s="11"/>
    </row>
    <row r="3596" spans="1:20" ht="15.75" customHeight="1" x14ac:dyDescent="0.2">
      <c r="A3596" s="289"/>
      <c r="B3596" s="270"/>
      <c r="C3596" s="270"/>
      <c r="D3596" s="270"/>
      <c r="E3596" s="270"/>
      <c r="F3596" s="270"/>
      <c r="G3596" s="270"/>
      <c r="H3596" s="270"/>
      <c r="I3596" s="290">
        <f t="shared" ca="1" si="3621"/>
        <v>0.10680986694990441</v>
      </c>
      <c r="J3596" s="290">
        <f t="shared" ca="1" si="3622"/>
        <v>4.8377365658367644E-2</v>
      </c>
      <c r="K3596" s="270">
        <f t="shared" ref="K3596:M3596" ca="1" si="3648">RAND()</f>
        <v>0.95523246386852356</v>
      </c>
      <c r="L3596" s="270">
        <f t="shared" ca="1" si="3648"/>
        <v>0.78758333658839297</v>
      </c>
      <c r="M3596" s="270">
        <f t="shared" ca="1" si="3648"/>
        <v>0.47231814810708228</v>
      </c>
      <c r="N3596" s="291">
        <f t="shared" ca="1" si="3624"/>
        <v>3693519.7790112505</v>
      </c>
      <c r="O3596" s="292">
        <f ca="1">(N3596-Assumptions!$C$22)/Assumptions!$C$25</f>
        <v>274.64632679188435</v>
      </c>
      <c r="P3596" s="11"/>
      <c r="Q3596" s="11"/>
      <c r="R3596" s="11"/>
      <c r="S3596" s="11"/>
      <c r="T3596" s="11"/>
    </row>
    <row r="3597" spans="1:20" ht="15.75" customHeight="1" x14ac:dyDescent="0.2">
      <c r="A3597" s="317"/>
      <c r="B3597" s="264"/>
      <c r="C3597" s="264"/>
      <c r="D3597" s="264"/>
      <c r="E3597" s="264"/>
      <c r="F3597" s="264"/>
      <c r="G3597" s="264"/>
      <c r="H3597" s="264"/>
      <c r="I3597" s="286">
        <f t="shared" ca="1" si="3621"/>
        <v>8.0841528283883565E-2</v>
      </c>
      <c r="J3597" s="286">
        <f t="shared" ca="1" si="3622"/>
        <v>4.7013532573843518E-2</v>
      </c>
      <c r="K3597" s="264">
        <f t="shared" ref="K3597:M3597" ca="1" si="3649">RAND()</f>
        <v>0.3310940135235666</v>
      </c>
      <c r="L3597" s="264">
        <f t="shared" ca="1" si="3649"/>
        <v>0.76254914064942192</v>
      </c>
      <c r="M3597" s="264">
        <f t="shared" ca="1" si="3649"/>
        <v>0.39449600369090143</v>
      </c>
      <c r="N3597" s="287">
        <f t="shared" ca="1" si="3624"/>
        <v>3299653.6488305787</v>
      </c>
      <c r="O3597" s="288">
        <f ca="1">(N3597-Assumptions!$C$22)/Assumptions!$C$25</f>
        <v>245.25333200228198</v>
      </c>
      <c r="P3597" s="11"/>
      <c r="Q3597" s="11"/>
      <c r="R3597" s="11"/>
      <c r="S3597" s="11"/>
      <c r="T3597" s="11"/>
    </row>
    <row r="3598" spans="1:20" ht="15.75" customHeight="1" x14ac:dyDescent="0.2">
      <c r="A3598" s="289"/>
      <c r="B3598" s="270"/>
      <c r="C3598" s="270"/>
      <c r="D3598" s="270"/>
      <c r="E3598" s="270"/>
      <c r="F3598" s="270"/>
      <c r="G3598" s="270"/>
      <c r="H3598" s="270"/>
      <c r="I3598" s="290">
        <f t="shared" ca="1" si="3621"/>
        <v>8.3541990348421441E-2</v>
      </c>
      <c r="J3598" s="290">
        <f t="shared" ca="1" si="3622"/>
        <v>5.5E-2</v>
      </c>
      <c r="K3598" s="270">
        <f t="shared" ref="K3598:M3598" ca="1" si="3650">RAND()</f>
        <v>0.58765269988038937</v>
      </c>
      <c r="L3598" s="270">
        <f t="shared" ca="1" si="3650"/>
        <v>0.73845493169390675</v>
      </c>
      <c r="M3598" s="270">
        <f t="shared" ca="1" si="3650"/>
        <v>0.75056285586478722</v>
      </c>
      <c r="N3598" s="291">
        <f t="shared" ca="1" si="3624"/>
        <v>3953492.4115097625</v>
      </c>
      <c r="O3598" s="292">
        <f ca="1">(N3598-Assumptions!$C$22)/Assumptions!$C$25</f>
        <v>294.04726951565391</v>
      </c>
      <c r="P3598" s="11"/>
      <c r="Q3598" s="11"/>
      <c r="R3598" s="11"/>
      <c r="S3598" s="11"/>
      <c r="T3598" s="11"/>
    </row>
    <row r="3599" spans="1:20" ht="15.75" customHeight="1" x14ac:dyDescent="0.2">
      <c r="A3599" s="317"/>
      <c r="B3599" s="264"/>
      <c r="C3599" s="264"/>
      <c r="D3599" s="264"/>
      <c r="E3599" s="264"/>
      <c r="F3599" s="264"/>
      <c r="G3599" s="264"/>
      <c r="H3599" s="264"/>
      <c r="I3599" s="286">
        <f t="shared" ca="1" si="3621"/>
        <v>0.11115647201746809</v>
      </c>
      <c r="J3599" s="286">
        <f t="shared" ca="1" si="3622"/>
        <v>3.6801658740148423E-2</v>
      </c>
      <c r="K3599" s="264">
        <f t="shared" ref="K3599:M3599" ca="1" si="3651">RAND()</f>
        <v>0.33098740818952721</v>
      </c>
      <c r="L3599" s="264">
        <f t="shared" ca="1" si="3651"/>
        <v>0.83941295591083664</v>
      </c>
      <c r="M3599" s="264">
        <f t="shared" ca="1" si="3651"/>
        <v>0.27762856978687278</v>
      </c>
      <c r="N3599" s="287">
        <f t="shared" ca="1" si="3624"/>
        <v>1899335.6222841288</v>
      </c>
      <c r="O3599" s="288">
        <f ca="1">(N3599-Assumptions!$C$22)/Assumptions!$C$25</f>
        <v>140.75198673762156</v>
      </c>
      <c r="P3599" s="11"/>
      <c r="Q3599" s="11"/>
      <c r="R3599" s="11"/>
      <c r="S3599" s="11"/>
      <c r="T3599" s="11"/>
    </row>
    <row r="3600" spans="1:20" ht="15.75" customHeight="1" x14ac:dyDescent="0.2">
      <c r="A3600" s="289"/>
      <c r="B3600" s="270"/>
      <c r="C3600" s="270"/>
      <c r="D3600" s="270"/>
      <c r="E3600" s="270"/>
      <c r="F3600" s="270"/>
      <c r="G3600" s="270"/>
      <c r="H3600" s="270"/>
      <c r="I3600" s="290">
        <f t="shared" ca="1" si="3621"/>
        <v>8.2416032242132564E-2</v>
      </c>
      <c r="J3600" s="290">
        <f t="shared" ca="1" si="3622"/>
        <v>5.5E-2</v>
      </c>
      <c r="K3600" s="270">
        <f t="shared" ref="K3600:M3600" ca="1" si="3652">RAND()</f>
        <v>0.95027922224513228</v>
      </c>
      <c r="L3600" s="270">
        <f t="shared" ca="1" si="3652"/>
        <v>0.17700841880242379</v>
      </c>
      <c r="M3600" s="270">
        <f t="shared" ca="1" si="3652"/>
        <v>0.73423790855561144</v>
      </c>
      <c r="N3600" s="291">
        <f t="shared" ca="1" si="3624"/>
        <v>7094925.976740865</v>
      </c>
      <c r="O3600" s="292">
        <f ca="1">(N3600-Assumptions!$C$22)/Assumptions!$C$25</f>
        <v>528.4826102045422</v>
      </c>
      <c r="P3600" s="11"/>
      <c r="Q3600" s="11"/>
      <c r="R3600" s="11"/>
      <c r="S3600" s="11"/>
      <c r="T3600" s="11"/>
    </row>
    <row r="3601" spans="1:20" ht="15.75" customHeight="1" x14ac:dyDescent="0.2">
      <c r="A3601" s="317"/>
      <c r="B3601" s="264"/>
      <c r="C3601" s="264"/>
      <c r="D3601" s="264"/>
      <c r="E3601" s="264"/>
      <c r="F3601" s="264"/>
      <c r="G3601" s="264"/>
      <c r="H3601" s="264"/>
      <c r="I3601" s="286">
        <f t="shared" ca="1" si="3621"/>
        <v>0.10087893243988957</v>
      </c>
      <c r="J3601" s="286">
        <f t="shared" ca="1" si="3622"/>
        <v>3.2911334129323386E-2</v>
      </c>
      <c r="K3601" s="264">
        <f t="shared" ref="K3601:M3601" ca="1" si="3653">RAND()</f>
        <v>0.23484270688063169</v>
      </c>
      <c r="L3601" s="264">
        <f t="shared" ca="1" si="3653"/>
        <v>0.57259921590951202</v>
      </c>
      <c r="M3601" s="264">
        <f t="shared" ca="1" si="3653"/>
        <v>0.57786307030332107</v>
      </c>
      <c r="N3601" s="287">
        <f t="shared" ca="1" si="3624"/>
        <v>1642262.9642911237</v>
      </c>
      <c r="O3601" s="288">
        <f ca="1">(N3601-Assumptions!$C$22)/Assumptions!$C$25</f>
        <v>121.56746002172565</v>
      </c>
      <c r="P3601" s="11"/>
      <c r="Q3601" s="11"/>
      <c r="R3601" s="11"/>
      <c r="S3601" s="11"/>
      <c r="T3601" s="11"/>
    </row>
    <row r="3602" spans="1:20" ht="15.75" customHeight="1" x14ac:dyDescent="0.2">
      <c r="A3602" s="289"/>
      <c r="B3602" s="270"/>
      <c r="C3602" s="270"/>
      <c r="D3602" s="270"/>
      <c r="E3602" s="270"/>
      <c r="F3602" s="270"/>
      <c r="G3602" s="270"/>
      <c r="H3602" s="270"/>
      <c r="I3602" s="290">
        <f t="shared" ca="1" si="3621"/>
        <v>6.2789270234657246E-2</v>
      </c>
      <c r="J3602" s="290">
        <f t="shared" ca="1" si="3622"/>
        <v>2.7359353003684684E-2</v>
      </c>
      <c r="K3602" s="270">
        <f t="shared" ref="K3602:M3602" ca="1" si="3654">RAND()</f>
        <v>0.11025233281493518</v>
      </c>
      <c r="L3602" s="270">
        <f t="shared" ca="1" si="3654"/>
        <v>0.33675146092991315</v>
      </c>
      <c r="M3602" s="270">
        <f t="shared" ca="1" si="3654"/>
        <v>0.77693362638858698</v>
      </c>
      <c r="N3602" s="291">
        <f t="shared" ca="1" si="3624"/>
        <v>1130906.9740802159</v>
      </c>
      <c r="O3602" s="292">
        <f ca="1">(N3602-Assumptions!$C$22)/Assumptions!$C$25</f>
        <v>83.406565229866857</v>
      </c>
      <c r="P3602" s="11"/>
      <c r="Q3602" s="11"/>
      <c r="R3602" s="11"/>
      <c r="S3602" s="11"/>
      <c r="T3602" s="11"/>
    </row>
    <row r="3603" spans="1:20" ht="15.75" customHeight="1" x14ac:dyDescent="0.2">
      <c r="A3603" s="317"/>
      <c r="B3603" s="264"/>
      <c r="C3603" s="264"/>
      <c r="D3603" s="264"/>
      <c r="E3603" s="264"/>
      <c r="F3603" s="264"/>
      <c r="G3603" s="264"/>
      <c r="H3603" s="264"/>
      <c r="I3603" s="286">
        <f t="shared" ca="1" si="3621"/>
        <v>0.1022317366309155</v>
      </c>
      <c r="J3603" s="286">
        <f t="shared" ca="1" si="3622"/>
        <v>5.5E-2</v>
      </c>
      <c r="K3603" s="264">
        <f t="shared" ref="K3603:M3603" ca="1" si="3655">RAND()</f>
        <v>0.82708894974541258</v>
      </c>
      <c r="L3603" s="264">
        <f t="shared" ca="1" si="3655"/>
        <v>0.98269561138832773</v>
      </c>
      <c r="M3603" s="264">
        <f t="shared" ca="1" si="3655"/>
        <v>0.2709503168376115</v>
      </c>
      <c r="N3603" s="287">
        <f t="shared" ca="1" si="3624"/>
        <v>5196202.655935958</v>
      </c>
      <c r="O3603" s="288">
        <f ca="1">(N3603-Assumptions!$C$22)/Assumptions!$C$25</f>
        <v>386.78683999522076</v>
      </c>
      <c r="P3603" s="11"/>
      <c r="Q3603" s="11"/>
      <c r="R3603" s="11"/>
      <c r="S3603" s="11"/>
      <c r="T3603" s="11"/>
    </row>
    <row r="3604" spans="1:20" ht="15.75" customHeight="1" x14ac:dyDescent="0.2">
      <c r="A3604" s="289"/>
      <c r="B3604" s="270"/>
      <c r="C3604" s="270"/>
      <c r="D3604" s="270"/>
      <c r="E3604" s="270"/>
      <c r="F3604" s="270"/>
      <c r="G3604" s="270"/>
      <c r="H3604" s="270"/>
      <c r="I3604" s="290">
        <f t="shared" ca="1" si="3621"/>
        <v>0.10847278281654101</v>
      </c>
      <c r="J3604" s="290">
        <f t="shared" ca="1" si="3622"/>
        <v>3.41179682347851E-2</v>
      </c>
      <c r="K3604" s="270">
        <f t="shared" ref="K3604:M3604" ca="1" si="3656">RAND()</f>
        <v>0.45591989725176618</v>
      </c>
      <c r="L3604" s="270">
        <f t="shared" ca="1" si="3656"/>
        <v>0.37969973521577671</v>
      </c>
      <c r="M3604" s="270">
        <f t="shared" ca="1" si="3656"/>
        <v>0.60104824711353322</v>
      </c>
      <c r="N3604" s="291">
        <f t="shared" ca="1" si="3624"/>
        <v>1517595.6377081224</v>
      </c>
      <c r="O3604" s="292">
        <f ca="1">(N3604-Assumptions!$C$22)/Assumptions!$C$25</f>
        <v>112.26392818717331</v>
      </c>
      <c r="P3604" s="11"/>
      <c r="Q3604" s="11"/>
      <c r="R3604" s="11"/>
      <c r="S3604" s="11"/>
      <c r="T3604" s="11"/>
    </row>
    <row r="3605" spans="1:20" ht="15.75" customHeight="1" x14ac:dyDescent="0.2">
      <c r="A3605" s="317"/>
      <c r="B3605" s="264"/>
      <c r="C3605" s="264"/>
      <c r="D3605" s="264"/>
      <c r="E3605" s="264"/>
      <c r="F3605" s="264"/>
      <c r="G3605" s="264"/>
      <c r="H3605" s="264"/>
      <c r="I3605" s="286">
        <f t="shared" ca="1" si="3621"/>
        <v>8.2956202337757662E-2</v>
      </c>
      <c r="J3605" s="286">
        <f t="shared" ca="1" si="3622"/>
        <v>3.8004933063298239E-2</v>
      </c>
      <c r="K3605" s="264">
        <f t="shared" ref="K3605:M3605" ca="1" si="3657">RAND()</f>
        <v>0.72513169034147262</v>
      </c>
      <c r="L3605" s="264">
        <f t="shared" ca="1" si="3657"/>
        <v>0.60283695481273325</v>
      </c>
      <c r="M3605" s="264">
        <f t="shared" ca="1" si="3657"/>
        <v>0.38514129029182798</v>
      </c>
      <c r="N3605" s="287">
        <f t="shared" ca="1" si="3624"/>
        <v>2483148.3354949411</v>
      </c>
      <c r="O3605" s="288">
        <f ca="1">(N3605-Assumptions!$C$22)/Assumptions!$C$25</f>
        <v>184.32009966380159</v>
      </c>
      <c r="P3605" s="11"/>
      <c r="Q3605" s="11"/>
      <c r="R3605" s="11"/>
      <c r="S3605" s="11"/>
      <c r="T3605" s="11"/>
    </row>
    <row r="3606" spans="1:20" ht="15.75" customHeight="1" x14ac:dyDescent="0.2">
      <c r="A3606" s="289"/>
      <c r="B3606" s="270"/>
      <c r="C3606" s="270"/>
      <c r="D3606" s="270"/>
      <c r="E3606" s="270"/>
      <c r="F3606" s="270"/>
      <c r="G3606" s="270"/>
      <c r="H3606" s="270"/>
      <c r="I3606" s="290">
        <f t="shared" ca="1" si="3621"/>
        <v>8.8757167034138648E-2</v>
      </c>
      <c r="J3606" s="290">
        <f t="shared" ca="1" si="3622"/>
        <v>2.2260052468441701E-2</v>
      </c>
      <c r="K3606" s="270">
        <f t="shared" ref="K3606:M3606" ca="1" si="3658">RAND()</f>
        <v>0.98116569843467305</v>
      </c>
      <c r="L3606" s="270">
        <f t="shared" ca="1" si="3658"/>
        <v>0.64527967971595879</v>
      </c>
      <c r="M3606" s="270">
        <f t="shared" ca="1" si="3658"/>
        <v>0.23076533274391919</v>
      </c>
      <c r="N3606" s="291">
        <f t="shared" ca="1" si="3624"/>
        <v>3245578.4084310438</v>
      </c>
      <c r="O3606" s="292">
        <f ca="1">(N3606-Assumptions!$C$22)/Assumptions!$C$25</f>
        <v>241.21786630082417</v>
      </c>
      <c r="P3606" s="11"/>
      <c r="Q3606" s="11"/>
      <c r="R3606" s="11"/>
      <c r="S3606" s="11"/>
      <c r="T3606" s="11"/>
    </row>
    <row r="3607" spans="1:20" ht="15.75" customHeight="1" x14ac:dyDescent="0.2">
      <c r="A3607" s="317"/>
      <c r="B3607" s="264"/>
      <c r="C3607" s="264"/>
      <c r="D3607" s="264"/>
      <c r="E3607" s="264"/>
      <c r="F3607" s="264"/>
      <c r="G3607" s="264"/>
      <c r="H3607" s="264"/>
      <c r="I3607" s="286">
        <f t="shared" ca="1" si="3621"/>
        <v>9.5578265861200329E-2</v>
      </c>
      <c r="J3607" s="286">
        <f t="shared" ca="1" si="3622"/>
        <v>5.0905806477136238E-2</v>
      </c>
      <c r="K3607" s="264">
        <f t="shared" ref="K3607:M3607" ca="1" si="3659">RAND()</f>
        <v>0.59883139832704113</v>
      </c>
      <c r="L3607" s="264">
        <f t="shared" ca="1" si="3659"/>
        <v>5.5630685212307185E-2</v>
      </c>
      <c r="M3607" s="264">
        <f t="shared" ca="1" si="3659"/>
        <v>0.1747828214891004</v>
      </c>
      <c r="N3607" s="287">
        <f t="shared" ca="1" si="3624"/>
        <v>1994381.2811638215</v>
      </c>
      <c r="O3607" s="288">
        <f ca="1">(N3607-Assumptions!$C$22)/Assumptions!$C$25</f>
        <v>147.84494635550905</v>
      </c>
      <c r="P3607" s="11"/>
      <c r="Q3607" s="11"/>
      <c r="R3607" s="11"/>
      <c r="S3607" s="11"/>
      <c r="T3607" s="11"/>
    </row>
    <row r="3608" spans="1:20" ht="15.75" customHeight="1" x14ac:dyDescent="0.2">
      <c r="A3608" s="289"/>
      <c r="B3608" s="270"/>
      <c r="C3608" s="270"/>
      <c r="D3608" s="270"/>
      <c r="E3608" s="270"/>
      <c r="F3608" s="270"/>
      <c r="G3608" s="270"/>
      <c r="H3608" s="270"/>
      <c r="I3608" s="290">
        <f t="shared" ca="1" si="3621"/>
        <v>0.10643309395927311</v>
      </c>
      <c r="J3608" s="290">
        <f t="shared" ca="1" si="3622"/>
        <v>4.0825958079436085E-2</v>
      </c>
      <c r="K3608" s="270">
        <f t="shared" ref="K3608:M3608" ca="1" si="3660">RAND()</f>
        <v>0.6621465068668162</v>
      </c>
      <c r="L3608" s="270">
        <f t="shared" ca="1" si="3660"/>
        <v>0.8830300393982885</v>
      </c>
      <c r="M3608" s="270">
        <f t="shared" ca="1" si="3660"/>
        <v>0.92096081596661117</v>
      </c>
      <c r="N3608" s="291">
        <f t="shared" ca="1" si="3624"/>
        <v>2209544.6340661794</v>
      </c>
      <c r="O3608" s="292">
        <f ca="1">(N3608-Assumptions!$C$22)/Assumptions!$C$25</f>
        <v>163.90191299001339</v>
      </c>
      <c r="P3608" s="11"/>
      <c r="Q3608" s="11"/>
      <c r="R3608" s="11"/>
      <c r="S3608" s="11"/>
      <c r="T3608" s="11"/>
    </row>
    <row r="3609" spans="1:20" ht="15.75" customHeight="1" x14ac:dyDescent="0.2">
      <c r="A3609" s="317"/>
      <c r="B3609" s="264"/>
      <c r="C3609" s="264"/>
      <c r="D3609" s="264"/>
      <c r="E3609" s="264"/>
      <c r="F3609" s="264"/>
      <c r="G3609" s="264"/>
      <c r="H3609" s="264"/>
      <c r="I3609" s="286">
        <f t="shared" ca="1" si="3621"/>
        <v>9.0788071866991227E-2</v>
      </c>
      <c r="J3609" s="286">
        <f t="shared" ca="1" si="3622"/>
        <v>3.7380356289020797E-2</v>
      </c>
      <c r="K3609" s="264">
        <f t="shared" ref="K3609:M3609" ca="1" si="3661">RAND()</f>
        <v>0.48253177010933856</v>
      </c>
      <c r="L3609" s="264">
        <f t="shared" ca="1" si="3661"/>
        <v>0.4956444044498387</v>
      </c>
      <c r="M3609" s="264">
        <f t="shared" ca="1" si="3661"/>
        <v>0.99973675801045414</v>
      </c>
      <c r="N3609" s="287">
        <f t="shared" ca="1" si="3624"/>
        <v>2159946.6991373799</v>
      </c>
      <c r="O3609" s="288">
        <f ca="1">(N3609-Assumptions!$C$22)/Assumptions!$C$25</f>
        <v>160.20057456249103</v>
      </c>
      <c r="P3609" s="11"/>
      <c r="Q3609" s="11"/>
      <c r="R3609" s="11"/>
      <c r="S3609" s="11"/>
      <c r="T3609" s="11"/>
    </row>
    <row r="3610" spans="1:20" ht="15.75" customHeight="1" x14ac:dyDescent="0.2">
      <c r="A3610" s="289"/>
      <c r="B3610" s="270"/>
      <c r="C3610" s="270"/>
      <c r="D3610" s="270"/>
      <c r="E3610" s="270"/>
      <c r="F3610" s="270"/>
      <c r="G3610" s="270"/>
      <c r="H3610" s="270"/>
      <c r="I3610" s="290">
        <f t="shared" ca="1" si="3621"/>
        <v>9.9482250192872365E-2</v>
      </c>
      <c r="J3610" s="290">
        <f t="shared" ca="1" si="3622"/>
        <v>2.432421473831527E-2</v>
      </c>
      <c r="K3610" s="270">
        <f t="shared" ref="K3610:M3610" ca="1" si="3662">RAND()</f>
        <v>0.15687161635069802</v>
      </c>
      <c r="L3610" s="270">
        <f t="shared" ca="1" si="3662"/>
        <v>0.90218319437647787</v>
      </c>
      <c r="M3610" s="270">
        <f t="shared" ca="1" si="3662"/>
        <v>9.4421703805902646E-2</v>
      </c>
      <c r="N3610" s="291">
        <f t="shared" ca="1" si="3624"/>
        <v>910776.11818378477</v>
      </c>
      <c r="O3610" s="292">
        <f ca="1">(N3610-Assumptions!$C$22)/Assumptions!$C$25</f>
        <v>66.978889416700355</v>
      </c>
      <c r="P3610" s="11"/>
      <c r="Q3610" s="11"/>
      <c r="R3610" s="11"/>
      <c r="S3610" s="11"/>
      <c r="T3610" s="11"/>
    </row>
    <row r="3611" spans="1:20" ht="15.75" customHeight="1" x14ac:dyDescent="0.2">
      <c r="A3611" s="317"/>
      <c r="B3611" s="264"/>
      <c r="C3611" s="264"/>
      <c r="D3611" s="264"/>
      <c r="E3611" s="264"/>
      <c r="F3611" s="264"/>
      <c r="G3611" s="264"/>
      <c r="H3611" s="264"/>
      <c r="I3611" s="286">
        <f t="shared" ca="1" si="3621"/>
        <v>0.10507268316238344</v>
      </c>
      <c r="J3611" s="286">
        <f t="shared" ca="1" si="3622"/>
        <v>4.4627221950645626E-2</v>
      </c>
      <c r="K3611" s="264">
        <f t="shared" ref="K3611:M3611" ca="1" si="3663">RAND()</f>
        <v>5.6963095545503051E-2</v>
      </c>
      <c r="L3611" s="264">
        <f t="shared" ca="1" si="3663"/>
        <v>0.79650074333320819</v>
      </c>
      <c r="M3611" s="264">
        <f t="shared" ca="1" si="3663"/>
        <v>0.83775366498095949</v>
      </c>
      <c r="N3611" s="287">
        <f t="shared" ca="1" si="3624"/>
        <v>662877.57069526601</v>
      </c>
      <c r="O3611" s="288">
        <f ca="1">(N3611-Assumptions!$C$22)/Assumptions!$C$25</f>
        <v>48.478997813079552</v>
      </c>
      <c r="P3611" s="11"/>
      <c r="Q3611" s="11"/>
      <c r="R3611" s="11"/>
      <c r="S3611" s="11"/>
      <c r="T3611" s="11"/>
    </row>
    <row r="3612" spans="1:20" ht="15.75" customHeight="1" x14ac:dyDescent="0.2">
      <c r="A3612" s="289"/>
      <c r="B3612" s="270"/>
      <c r="C3612" s="270"/>
      <c r="D3612" s="270"/>
      <c r="E3612" s="270"/>
      <c r="F3612" s="270"/>
      <c r="G3612" s="270"/>
      <c r="H3612" s="270"/>
      <c r="I3612" s="290">
        <f t="shared" ca="1" si="3621"/>
        <v>9.1749377034919213E-2</v>
      </c>
      <c r="J3612" s="290">
        <f t="shared" ca="1" si="3622"/>
        <v>5.5E-2</v>
      </c>
      <c r="K3612" s="270">
        <f t="shared" ref="K3612:M3612" ca="1" si="3664">RAND()</f>
        <v>0.23970365967652796</v>
      </c>
      <c r="L3612" s="270">
        <f t="shared" ca="1" si="3664"/>
        <v>0.40402139743271637</v>
      </c>
      <c r="M3612" s="270">
        <f t="shared" ca="1" si="3664"/>
        <v>0.81414949491420197</v>
      </c>
      <c r="N3612" s="291">
        <f t="shared" ca="1" si="3624"/>
        <v>3070542.9957261072</v>
      </c>
      <c r="O3612" s="292">
        <f ca="1">(N3612-Assumptions!$C$22)/Assumptions!$C$25</f>
        <v>228.15552206911246</v>
      </c>
      <c r="P3612" s="11"/>
      <c r="Q3612" s="11"/>
      <c r="R3612" s="11"/>
      <c r="S3612" s="11"/>
      <c r="T3612" s="11"/>
    </row>
    <row r="3613" spans="1:20" ht="15.75" customHeight="1" x14ac:dyDescent="0.2">
      <c r="A3613" s="317"/>
      <c r="B3613" s="264"/>
      <c r="C3613" s="264"/>
      <c r="D3613" s="264"/>
      <c r="E3613" s="264"/>
      <c r="F3613" s="264"/>
      <c r="G3613" s="264"/>
      <c r="H3613" s="264"/>
      <c r="I3613" s="286">
        <f t="shared" ca="1" si="3621"/>
        <v>9.2996749239630042E-2</v>
      </c>
      <c r="J3613" s="286">
        <f t="shared" ca="1" si="3622"/>
        <v>3.9136523968310265E-2</v>
      </c>
      <c r="K3613" s="264">
        <f t="shared" ref="K3613:M3613" ca="1" si="3665">RAND()</f>
        <v>0.71617654185735602</v>
      </c>
      <c r="L3613" s="264">
        <f t="shared" ca="1" si="3665"/>
        <v>0.45615225448124685</v>
      </c>
      <c r="M3613" s="264">
        <f t="shared" ca="1" si="3665"/>
        <v>0.22747850340233178</v>
      </c>
      <c r="N3613" s="287">
        <f t="shared" ca="1" si="3624"/>
        <v>2072413.7137372147</v>
      </c>
      <c r="O3613" s="288">
        <f ca="1">(N3613-Assumptions!$C$22)/Assumptions!$C$25</f>
        <v>153.66826221919513</v>
      </c>
      <c r="P3613" s="11"/>
      <c r="Q3613" s="11"/>
      <c r="R3613" s="11"/>
      <c r="S3613" s="11"/>
      <c r="T3613" s="11"/>
    </row>
    <row r="3614" spans="1:20" ht="15.75" customHeight="1" x14ac:dyDescent="0.2">
      <c r="A3614" s="289"/>
      <c r="B3614" s="270"/>
      <c r="C3614" s="270"/>
      <c r="D3614" s="270"/>
      <c r="E3614" s="270"/>
      <c r="F3614" s="270"/>
      <c r="G3614" s="270"/>
      <c r="H3614" s="270"/>
      <c r="I3614" s="290">
        <f t="shared" ca="1" si="3621"/>
        <v>0.10110616737652688</v>
      </c>
      <c r="J3614" s="290">
        <f t="shared" ca="1" si="3622"/>
        <v>3.6087635583446548E-2</v>
      </c>
      <c r="K3614" s="270">
        <f t="shared" ref="K3614:M3614" ca="1" si="3666">RAND()</f>
        <v>0.63146593104518112</v>
      </c>
      <c r="L3614" s="270">
        <f t="shared" ca="1" si="3666"/>
        <v>8.6495282607676027E-2</v>
      </c>
      <c r="M3614" s="270">
        <f t="shared" ca="1" si="3666"/>
        <v>0.30419961844881982</v>
      </c>
      <c r="N3614" s="291">
        <f t="shared" ca="1" si="3624"/>
        <v>1370284.9683328352</v>
      </c>
      <c r="O3614" s="292">
        <f ca="1">(N3614-Assumptions!$C$22)/Assumptions!$C$25</f>
        <v>101.27059465170412</v>
      </c>
      <c r="P3614" s="11"/>
      <c r="Q3614" s="11"/>
      <c r="R3614" s="11"/>
      <c r="S3614" s="11"/>
      <c r="T3614" s="11"/>
    </row>
    <row r="3615" spans="1:20" ht="15.75" customHeight="1" x14ac:dyDescent="0.2">
      <c r="A3615" s="317"/>
      <c r="B3615" s="264"/>
      <c r="C3615" s="264"/>
      <c r="D3615" s="264"/>
      <c r="E3615" s="264"/>
      <c r="F3615" s="264"/>
      <c r="G3615" s="264"/>
      <c r="H3615" s="264"/>
      <c r="I3615" s="286">
        <f t="shared" ca="1" si="3621"/>
        <v>9.0006466444312802E-2</v>
      </c>
      <c r="J3615" s="286">
        <f t="shared" ca="1" si="3622"/>
        <v>2.8598432701716664E-2</v>
      </c>
      <c r="K3615" s="264">
        <f t="shared" ref="K3615:M3615" ca="1" si="3667">RAND()</f>
        <v>0.5943463911793776</v>
      </c>
      <c r="L3615" s="264">
        <f t="shared" ca="1" si="3667"/>
        <v>0.38398118076692955</v>
      </c>
      <c r="M3615" s="264">
        <f t="shared" ca="1" si="3667"/>
        <v>0.67564367287456562</v>
      </c>
      <c r="N3615" s="287">
        <f t="shared" ca="1" si="3624"/>
        <v>1837553.4172753745</v>
      </c>
      <c r="O3615" s="288">
        <f ca="1">(N3615-Assumptions!$C$22)/Assumptions!$C$25</f>
        <v>136.14137442353541</v>
      </c>
      <c r="P3615" s="11"/>
      <c r="Q3615" s="11"/>
      <c r="R3615" s="11"/>
      <c r="S3615" s="11"/>
      <c r="T3615" s="11"/>
    </row>
    <row r="3616" spans="1:20" ht="15.75" customHeight="1" x14ac:dyDescent="0.2">
      <c r="A3616" s="289"/>
      <c r="B3616" s="270"/>
      <c r="C3616" s="270"/>
      <c r="D3616" s="270"/>
      <c r="E3616" s="270"/>
      <c r="F3616" s="270"/>
      <c r="G3616" s="270"/>
      <c r="H3616" s="270"/>
      <c r="I3616" s="290">
        <f t="shared" ca="1" si="3621"/>
        <v>7.8286136011691154E-2</v>
      </c>
      <c r="J3616" s="290">
        <f t="shared" ca="1" si="3622"/>
        <v>5.5E-2</v>
      </c>
      <c r="K3616" s="270">
        <f t="shared" ref="K3616:M3616" ca="1" si="3668">RAND()</f>
        <v>4.5737818501170313E-3</v>
      </c>
      <c r="L3616" s="270">
        <f t="shared" ca="1" si="3668"/>
        <v>0.33309558942423501</v>
      </c>
      <c r="M3616" s="270">
        <f t="shared" ca="1" si="3668"/>
        <v>3.68567160314619E-2</v>
      </c>
      <c r="N3616" s="291">
        <f t="shared" ca="1" si="3624"/>
        <v>1553922.7085192578</v>
      </c>
      <c r="O3616" s="292">
        <f ca="1">(N3616-Assumptions!$C$22)/Assumptions!$C$25</f>
        <v>114.97490362084014</v>
      </c>
      <c r="P3616" s="11"/>
      <c r="Q3616" s="11"/>
      <c r="R3616" s="11"/>
      <c r="S3616" s="11"/>
      <c r="T3616" s="11"/>
    </row>
    <row r="3617" spans="1:20" ht="15.75" customHeight="1" x14ac:dyDescent="0.2">
      <c r="A3617" s="317"/>
      <c r="B3617" s="264"/>
      <c r="C3617" s="264"/>
      <c r="D3617" s="264"/>
      <c r="E3617" s="264"/>
      <c r="F3617" s="264"/>
      <c r="G3617" s="264"/>
      <c r="H3617" s="264"/>
      <c r="I3617" s="286">
        <f t="shared" ca="1" si="3621"/>
        <v>0.10408939618775864</v>
      </c>
      <c r="J3617" s="286">
        <f t="shared" ca="1" si="3622"/>
        <v>0.02</v>
      </c>
      <c r="K3617" s="264">
        <f t="shared" ref="K3617:M3617" ca="1" si="3669">RAND()</f>
        <v>0.92022935035748799</v>
      </c>
      <c r="L3617" s="264">
        <f t="shared" ca="1" si="3669"/>
        <v>0.13518864526704777</v>
      </c>
      <c r="M3617" s="264">
        <f t="shared" ca="1" si="3669"/>
        <v>0.58992385892509092</v>
      </c>
      <c r="N3617" s="287">
        <f t="shared" ca="1" si="3624"/>
        <v>2298682.7747896253</v>
      </c>
      <c r="O3617" s="288">
        <f ca="1">(N3617-Assumptions!$C$22)/Assumptions!$C$25</f>
        <v>170.55401304400189</v>
      </c>
      <c r="P3617" s="11"/>
      <c r="Q3617" s="11"/>
      <c r="R3617" s="11"/>
      <c r="S3617" s="11"/>
      <c r="T3617" s="11"/>
    </row>
    <row r="3618" spans="1:20" ht="15.75" customHeight="1" x14ac:dyDescent="0.2">
      <c r="A3618" s="289"/>
      <c r="B3618" s="270"/>
      <c r="C3618" s="270"/>
      <c r="D3618" s="270"/>
      <c r="E3618" s="270"/>
      <c r="F3618" s="270"/>
      <c r="G3618" s="270"/>
      <c r="H3618" s="270"/>
      <c r="I3618" s="290">
        <f t="shared" ca="1" si="3621"/>
        <v>7.002861099422561E-2</v>
      </c>
      <c r="J3618" s="290">
        <f t="shared" ca="1" si="3622"/>
        <v>2.5967950014047572E-2</v>
      </c>
      <c r="K3618" s="270">
        <f t="shared" ref="K3618:M3618" ca="1" si="3670">RAND()</f>
        <v>0.51741829289701113</v>
      </c>
      <c r="L3618" s="270">
        <f t="shared" ca="1" si="3670"/>
        <v>0.95354144766189985</v>
      </c>
      <c r="M3618" s="270">
        <f t="shared" ca="1" si="3670"/>
        <v>0.96290601079714411</v>
      </c>
      <c r="N3618" s="291">
        <f t="shared" ca="1" si="3624"/>
        <v>3290052.6640977967</v>
      </c>
      <c r="O3618" s="292">
        <f ca="1">(N3618-Assumptions!$C$22)/Assumptions!$C$25</f>
        <v>244.53684060431317</v>
      </c>
      <c r="P3618" s="11"/>
      <c r="Q3618" s="11"/>
      <c r="R3618" s="11"/>
      <c r="S3618" s="11"/>
      <c r="T3618" s="11"/>
    </row>
    <row r="3619" spans="1:20" ht="15.75" customHeight="1" x14ac:dyDescent="0.2">
      <c r="A3619" s="317"/>
      <c r="B3619" s="264"/>
      <c r="C3619" s="264"/>
      <c r="D3619" s="264"/>
      <c r="E3619" s="264"/>
      <c r="F3619" s="264"/>
      <c r="G3619" s="264"/>
      <c r="H3619" s="264"/>
      <c r="I3619" s="286">
        <f t="shared" ca="1" si="3621"/>
        <v>7.7846248328300532E-2</v>
      </c>
      <c r="J3619" s="286">
        <f t="shared" ca="1" si="3622"/>
        <v>4.9743516604337346E-2</v>
      </c>
      <c r="K3619" s="264">
        <f t="shared" ref="K3619:M3619" ca="1" si="3671">RAND()</f>
        <v>0.40495498402868779</v>
      </c>
      <c r="L3619" s="264">
        <f t="shared" ca="1" si="3671"/>
        <v>0.41411854666611225</v>
      </c>
      <c r="M3619" s="264">
        <f t="shared" ca="1" si="3671"/>
        <v>0.70900529170557569</v>
      </c>
      <c r="N3619" s="287">
        <f t="shared" ca="1" si="3624"/>
        <v>4015287.3165582679</v>
      </c>
      <c r="O3619" s="288">
        <f ca="1">(N3619-Assumptions!$C$22)/Assumptions!$C$25</f>
        <v>298.65882959390058</v>
      </c>
      <c r="P3619" s="11"/>
      <c r="Q3619" s="11"/>
      <c r="R3619" s="11"/>
      <c r="S3619" s="11"/>
      <c r="T3619" s="11"/>
    </row>
    <row r="3620" spans="1:20" ht="15.75" customHeight="1" x14ac:dyDescent="0.2">
      <c r="A3620" s="289"/>
      <c r="B3620" s="270"/>
      <c r="C3620" s="270"/>
      <c r="D3620" s="270"/>
      <c r="E3620" s="270"/>
      <c r="F3620" s="270"/>
      <c r="G3620" s="270"/>
      <c r="H3620" s="270"/>
      <c r="I3620" s="290">
        <f t="shared" ca="1" si="3621"/>
        <v>7.938016078707405E-2</v>
      </c>
      <c r="J3620" s="290">
        <f t="shared" ca="1" si="3622"/>
        <v>4.160713817642564E-2</v>
      </c>
      <c r="K3620" s="270">
        <f t="shared" ref="K3620:M3620" ca="1" si="3672">RAND()</f>
        <v>0.71989324797169529</v>
      </c>
      <c r="L3620" s="270">
        <f t="shared" ca="1" si="3672"/>
        <v>0.64042923150840869</v>
      </c>
      <c r="M3620" s="270">
        <f t="shared" ca="1" si="3672"/>
        <v>0.8346808466726644</v>
      </c>
      <c r="N3620" s="291">
        <f t="shared" ca="1" si="3624"/>
        <v>2987331.5518059367</v>
      </c>
      <c r="O3620" s="292">
        <f ca="1">(N3620-Assumptions!$C$22)/Assumptions!$C$25</f>
        <v>221.94571282133856</v>
      </c>
      <c r="P3620" s="11"/>
      <c r="Q3620" s="11"/>
      <c r="R3620" s="11"/>
      <c r="S3620" s="11"/>
      <c r="T3620" s="11"/>
    </row>
    <row r="3621" spans="1:20" ht="15.75" customHeight="1" x14ac:dyDescent="0.2">
      <c r="A3621" s="317"/>
      <c r="B3621" s="264"/>
      <c r="C3621" s="264"/>
      <c r="D3621" s="264"/>
      <c r="E3621" s="264"/>
      <c r="F3621" s="264"/>
      <c r="G3621" s="264"/>
      <c r="H3621" s="264"/>
      <c r="I3621" s="286">
        <f t="shared" ca="1" si="3621"/>
        <v>7.6267865395352644E-2</v>
      </c>
      <c r="J3621" s="286">
        <f t="shared" ca="1" si="3622"/>
        <v>4.155303653227508E-2</v>
      </c>
      <c r="K3621" s="264">
        <f t="shared" ref="K3621:M3621" ca="1" si="3673">RAND()</f>
        <v>0.49815452178477548</v>
      </c>
      <c r="L3621" s="264">
        <f t="shared" ca="1" si="3673"/>
        <v>0.67209685387770834</v>
      </c>
      <c r="M3621" s="264">
        <f t="shared" ca="1" si="3673"/>
        <v>0.99195566432537896</v>
      </c>
      <c r="N3621" s="287">
        <f t="shared" ca="1" si="3624"/>
        <v>3323012.7512971549</v>
      </c>
      <c r="O3621" s="288">
        <f ca="1">(N3621-Assumptions!$C$22)/Assumptions!$C$25</f>
        <v>246.99654860426529</v>
      </c>
      <c r="P3621" s="11"/>
      <c r="Q3621" s="11"/>
      <c r="R3621" s="11"/>
      <c r="S3621" s="11"/>
      <c r="T3621" s="11"/>
    </row>
    <row r="3622" spans="1:20" ht="15.75" customHeight="1" x14ac:dyDescent="0.2">
      <c r="A3622" s="289"/>
      <c r="B3622" s="270"/>
      <c r="C3622" s="270"/>
      <c r="D3622" s="270"/>
      <c r="E3622" s="270"/>
      <c r="F3622" s="270"/>
      <c r="G3622" s="270"/>
      <c r="H3622" s="270"/>
      <c r="I3622" s="290">
        <f t="shared" ca="1" si="3621"/>
        <v>0.06</v>
      </c>
      <c r="J3622" s="290">
        <f t="shared" ca="1" si="3622"/>
        <v>3.067872821424391E-2</v>
      </c>
      <c r="K3622" s="270">
        <f t="shared" ref="K3622:M3622" ca="1" si="3674">RAND()</f>
        <v>0.64590826356337905</v>
      </c>
      <c r="L3622" s="270">
        <f t="shared" ca="1" si="3674"/>
        <v>0.10706202928422615</v>
      </c>
      <c r="M3622" s="270">
        <f t="shared" ca="1" si="3674"/>
        <v>0.81065902888454555</v>
      </c>
      <c r="N3622" s="291">
        <f t="shared" ca="1" si="3624"/>
        <v>3080145.7117426973</v>
      </c>
      <c r="O3622" s="292">
        <f ca="1">(N3622-Assumptions!$C$22)/Assumptions!$C$25</f>
        <v>228.87214266736547</v>
      </c>
      <c r="P3622" s="11"/>
      <c r="Q3622" s="11"/>
      <c r="R3622" s="11"/>
      <c r="S3622" s="11"/>
      <c r="T3622" s="11"/>
    </row>
    <row r="3623" spans="1:20" ht="15.75" customHeight="1" x14ac:dyDescent="0.2">
      <c r="A3623" s="317"/>
      <c r="B3623" s="264"/>
      <c r="C3623" s="264"/>
      <c r="D3623" s="264"/>
      <c r="E3623" s="264"/>
      <c r="F3623" s="264"/>
      <c r="G3623" s="264"/>
      <c r="H3623" s="264"/>
      <c r="I3623" s="286">
        <f t="shared" ca="1" si="3621"/>
        <v>9.6652691762806775E-2</v>
      </c>
      <c r="J3623" s="286">
        <f t="shared" ca="1" si="3622"/>
        <v>5.4917893883616169E-2</v>
      </c>
      <c r="K3623" s="264">
        <f t="shared" ref="K3623:M3623" ca="1" si="3675">RAND()</f>
        <v>0.29774333815030751</v>
      </c>
      <c r="L3623" s="264">
        <f t="shared" ca="1" si="3675"/>
        <v>0.65797031728713395</v>
      </c>
      <c r="M3623" s="264">
        <f t="shared" ca="1" si="3675"/>
        <v>0.64469547113711168</v>
      </c>
      <c r="N3623" s="287">
        <f t="shared" ca="1" si="3624"/>
        <v>2703751.9764324171</v>
      </c>
      <c r="O3623" s="288">
        <f ca="1">(N3623-Assumptions!$C$22)/Assumptions!$C$25</f>
        <v>200.7830579427177</v>
      </c>
      <c r="P3623" s="11"/>
      <c r="Q3623" s="11"/>
      <c r="R3623" s="11"/>
      <c r="S3623" s="11"/>
      <c r="T3623" s="11"/>
    </row>
    <row r="3624" spans="1:20" ht="15.75" customHeight="1" x14ac:dyDescent="0.2">
      <c r="A3624" s="289"/>
      <c r="B3624" s="270"/>
      <c r="C3624" s="270"/>
      <c r="D3624" s="270"/>
      <c r="E3624" s="270"/>
      <c r="F3624" s="270"/>
      <c r="G3624" s="270"/>
      <c r="H3624" s="270"/>
      <c r="I3624" s="290">
        <f t="shared" ca="1" si="3621"/>
        <v>9.5034474453132095E-2</v>
      </c>
      <c r="J3624" s="290">
        <f t="shared" ca="1" si="3622"/>
        <v>5.1300728427876779E-2</v>
      </c>
      <c r="K3624" s="270">
        <f t="shared" ref="K3624:M3624" ca="1" si="3676">RAND()</f>
        <v>0.94706340073341033</v>
      </c>
      <c r="L3624" s="270">
        <f t="shared" ca="1" si="3676"/>
        <v>0.44675226363849529</v>
      </c>
      <c r="M3624" s="270">
        <f t="shared" ca="1" si="3676"/>
        <v>0.59657132671123247</v>
      </c>
      <c r="N3624" s="291">
        <f t="shared" ca="1" si="3624"/>
        <v>4934898.5365387872</v>
      </c>
      <c r="O3624" s="292">
        <f ca="1">(N3624-Assumptions!$C$22)/Assumptions!$C$25</f>
        <v>367.28653257752143</v>
      </c>
      <c r="P3624" s="11"/>
      <c r="Q3624" s="11"/>
      <c r="R3624" s="11"/>
      <c r="S3624" s="11"/>
      <c r="T3624" s="11"/>
    </row>
    <row r="3625" spans="1:20" ht="15.75" customHeight="1" x14ac:dyDescent="0.2">
      <c r="A3625" s="317"/>
      <c r="B3625" s="264"/>
      <c r="C3625" s="264"/>
      <c r="D3625" s="264"/>
      <c r="E3625" s="264"/>
      <c r="F3625" s="264"/>
      <c r="G3625" s="264"/>
      <c r="H3625" s="264"/>
      <c r="I3625" s="286">
        <f t="shared" ca="1" si="3621"/>
        <v>9.3563631003783621E-2</v>
      </c>
      <c r="J3625" s="286">
        <f t="shared" ca="1" si="3622"/>
        <v>4.6849844751288325E-2</v>
      </c>
      <c r="K3625" s="264">
        <f t="shared" ref="K3625:M3625" ca="1" si="3677">RAND()</f>
        <v>0.62448542737315016</v>
      </c>
      <c r="L3625" s="264">
        <f t="shared" ca="1" si="3677"/>
        <v>0.13569435623553006</v>
      </c>
      <c r="M3625" s="264">
        <f t="shared" ca="1" si="3677"/>
        <v>0.34979236271768199</v>
      </c>
      <c r="N3625" s="287">
        <f t="shared" ca="1" si="3624"/>
        <v>1907229.6194866761</v>
      </c>
      <c r="O3625" s="288">
        <f ca="1">(N3625-Assumptions!$C$22)/Assumptions!$C$25</f>
        <v>141.34109100646836</v>
      </c>
      <c r="P3625" s="11"/>
      <c r="Q3625" s="11"/>
      <c r="R3625" s="11"/>
      <c r="S3625" s="11"/>
      <c r="T3625" s="11"/>
    </row>
    <row r="3626" spans="1:20" ht="15.75" customHeight="1" x14ac:dyDescent="0.2">
      <c r="A3626" s="289"/>
      <c r="B3626" s="270"/>
      <c r="C3626" s="270"/>
      <c r="D3626" s="270"/>
      <c r="E3626" s="270"/>
      <c r="F3626" s="270"/>
      <c r="G3626" s="270"/>
      <c r="H3626" s="270"/>
      <c r="I3626" s="290">
        <f t="shared" ca="1" si="3621"/>
        <v>8.6124990204204319E-2</v>
      </c>
      <c r="J3626" s="290">
        <f t="shared" ca="1" si="3622"/>
        <v>4.9768631931428754E-2</v>
      </c>
      <c r="K3626" s="270">
        <f t="shared" ref="K3626:M3626" ca="1" si="3678">RAND()</f>
        <v>0.37360511378046291</v>
      </c>
      <c r="L3626" s="270">
        <f t="shared" ca="1" si="3678"/>
        <v>0.59111833004815895</v>
      </c>
      <c r="M3626" s="270">
        <f t="shared" ca="1" si="3678"/>
        <v>0.32621707300071245</v>
      </c>
      <c r="N3626" s="291">
        <f t="shared" ca="1" si="3624"/>
        <v>3070182.9000525279</v>
      </c>
      <c r="O3626" s="292">
        <f ca="1">(N3626-Assumptions!$C$22)/Assumptions!$C$25</f>
        <v>228.12864925765135</v>
      </c>
      <c r="P3626" s="11"/>
      <c r="Q3626" s="11"/>
      <c r="R3626" s="11"/>
      <c r="S3626" s="11"/>
      <c r="T3626" s="11"/>
    </row>
    <row r="3627" spans="1:20" ht="15.75" customHeight="1" x14ac:dyDescent="0.2">
      <c r="A3627" s="317"/>
      <c r="B3627" s="264"/>
      <c r="C3627" s="264"/>
      <c r="D3627" s="264"/>
      <c r="E3627" s="264"/>
      <c r="F3627" s="264"/>
      <c r="G3627" s="264"/>
      <c r="H3627" s="264"/>
      <c r="I3627" s="286">
        <f t="shared" ca="1" si="3621"/>
        <v>0.11782242125950715</v>
      </c>
      <c r="J3627" s="286">
        <f t="shared" ca="1" si="3622"/>
        <v>2.6723155544408263E-2</v>
      </c>
      <c r="K3627" s="264">
        <f t="shared" ref="K3627:M3627" ca="1" si="3679">RAND()</f>
        <v>0.74135107461123595</v>
      </c>
      <c r="L3627" s="264">
        <f t="shared" ca="1" si="3679"/>
        <v>0.57417601875440549</v>
      </c>
      <c r="M3627" s="264">
        <f t="shared" ca="1" si="3679"/>
        <v>0.30023881379985262</v>
      </c>
      <c r="N3627" s="287">
        <f t="shared" ca="1" si="3624"/>
        <v>1225264.2060402324</v>
      </c>
      <c r="O3627" s="288">
        <f ca="1">(N3627-Assumptions!$C$22)/Assumptions!$C$25</f>
        <v>90.448149704494952</v>
      </c>
      <c r="P3627" s="11"/>
      <c r="Q3627" s="11"/>
      <c r="R3627" s="11"/>
      <c r="S3627" s="11"/>
      <c r="T3627" s="11"/>
    </row>
    <row r="3628" spans="1:20" ht="15.75" customHeight="1" x14ac:dyDescent="0.2">
      <c r="A3628" s="289"/>
      <c r="B3628" s="270"/>
      <c r="C3628" s="270"/>
      <c r="D3628" s="270"/>
      <c r="E3628" s="270"/>
      <c r="F3628" s="270"/>
      <c r="G3628" s="270"/>
      <c r="H3628" s="270"/>
      <c r="I3628" s="290">
        <f t="shared" ca="1" si="3621"/>
        <v>8.540662616714545E-2</v>
      </c>
      <c r="J3628" s="290">
        <f t="shared" ca="1" si="3622"/>
        <v>4.9302937705739458E-2</v>
      </c>
      <c r="K3628" s="270">
        <f t="shared" ref="K3628:M3628" ca="1" si="3680">RAND()</f>
        <v>5.5744724241702626E-2</v>
      </c>
      <c r="L3628" s="270">
        <f t="shared" ca="1" si="3680"/>
        <v>0.53646975051553414</v>
      </c>
      <c r="M3628" s="270">
        <f t="shared" ca="1" si="3680"/>
        <v>0.50794806224516931</v>
      </c>
      <c r="N3628" s="291">
        <f t="shared" ca="1" si="3624"/>
        <v>1076013.8193223425</v>
      </c>
      <c r="O3628" s="292">
        <f ca="1">(N3628-Assumptions!$C$22)/Assumptions!$C$25</f>
        <v>79.310061143458398</v>
      </c>
      <c r="P3628" s="11"/>
      <c r="Q3628" s="11"/>
      <c r="R3628" s="11"/>
      <c r="S3628" s="11"/>
      <c r="T3628" s="11"/>
    </row>
    <row r="3629" spans="1:20" ht="15.75" customHeight="1" x14ac:dyDescent="0.2">
      <c r="A3629" s="317"/>
      <c r="B3629" s="264"/>
      <c r="C3629" s="264"/>
      <c r="D3629" s="264"/>
      <c r="E3629" s="264"/>
      <c r="F3629" s="264"/>
      <c r="G3629" s="264"/>
      <c r="H3629" s="264"/>
      <c r="I3629" s="286">
        <f t="shared" ca="1" si="3621"/>
        <v>7.2896901684285184E-2</v>
      </c>
      <c r="J3629" s="286">
        <f t="shared" ca="1" si="3622"/>
        <v>4.2496690609076772E-2</v>
      </c>
      <c r="K3629" s="264">
        <f t="shared" ref="K3629:M3629" ca="1" si="3681">RAND()</f>
        <v>0.20616545174308198</v>
      </c>
      <c r="L3629" s="264">
        <f t="shared" ca="1" si="3681"/>
        <v>0.87852119288973296</v>
      </c>
      <c r="M3629" s="264">
        <f t="shared" ca="1" si="3681"/>
        <v>0.99043021648900087</v>
      </c>
      <c r="N3629" s="287">
        <f t="shared" ca="1" si="3624"/>
        <v>4768450.2808588073</v>
      </c>
      <c r="O3629" s="288">
        <f ca="1">(N3629-Assumptions!$C$22)/Assumptions!$C$25</f>
        <v>354.86502095961248</v>
      </c>
      <c r="P3629" s="11"/>
      <c r="Q3629" s="11"/>
      <c r="R3629" s="11"/>
      <c r="S3629" s="11"/>
      <c r="T3629" s="11"/>
    </row>
    <row r="3630" spans="1:20" ht="15.75" customHeight="1" x14ac:dyDescent="0.2">
      <c r="A3630" s="289"/>
      <c r="B3630" s="270"/>
      <c r="C3630" s="270"/>
      <c r="D3630" s="270"/>
      <c r="E3630" s="270"/>
      <c r="F3630" s="270"/>
      <c r="G3630" s="270"/>
      <c r="H3630" s="270"/>
      <c r="I3630" s="290">
        <f t="shared" ca="1" si="3621"/>
        <v>7.4151362290938827E-2</v>
      </c>
      <c r="J3630" s="290">
        <f t="shared" ca="1" si="3622"/>
        <v>5.3434531448094236E-2</v>
      </c>
      <c r="K3630" s="270">
        <f t="shared" ref="K3630:M3630" ca="1" si="3682">RAND()</f>
        <v>0.53507377170063763</v>
      </c>
      <c r="L3630" s="270">
        <f t="shared" ca="1" si="3682"/>
        <v>0.63762615557426228</v>
      </c>
      <c r="M3630" s="270">
        <f t="shared" ca="1" si="3682"/>
        <v>0.21805950438087196</v>
      </c>
      <c r="N3630" s="291">
        <f t="shared" ca="1" si="3624"/>
        <v>4464826.7790903514</v>
      </c>
      <c r="O3630" s="292">
        <f ca="1">(N3630-Assumptions!$C$22)/Assumptions!$C$25</f>
        <v>332.20655067838442</v>
      </c>
      <c r="P3630" s="11"/>
      <c r="Q3630" s="11"/>
      <c r="R3630" s="11"/>
      <c r="S3630" s="11"/>
      <c r="T3630" s="11"/>
    </row>
    <row r="3631" spans="1:20" ht="15.75" customHeight="1" x14ac:dyDescent="0.2">
      <c r="A3631" s="317"/>
      <c r="B3631" s="264"/>
      <c r="C3631" s="264"/>
      <c r="D3631" s="264"/>
      <c r="E3631" s="264"/>
      <c r="F3631" s="264"/>
      <c r="G3631" s="264"/>
      <c r="H3631" s="264"/>
      <c r="I3631" s="286">
        <f t="shared" ca="1" si="3621"/>
        <v>0.12552839706957075</v>
      </c>
      <c r="J3631" s="286">
        <f t="shared" ca="1" si="3622"/>
        <v>3.2157197975670251E-2</v>
      </c>
      <c r="K3631" s="264">
        <f t="shared" ref="K3631:M3631" ca="1" si="3683">RAND()</f>
        <v>0.15806261581908054</v>
      </c>
      <c r="L3631" s="264">
        <f t="shared" ca="1" si="3683"/>
        <v>0.51522615627806756</v>
      </c>
      <c r="M3631" s="264">
        <f t="shared" ca="1" si="3683"/>
        <v>0.35203633925387356</v>
      </c>
      <c r="N3631" s="287">
        <f t="shared" ca="1" si="3624"/>
        <v>416060.49927572586</v>
      </c>
      <c r="O3631" s="288">
        <f ca="1">(N3631-Assumptions!$C$22)/Assumptions!$C$25</f>
        <v>30.059813378785513</v>
      </c>
      <c r="P3631" s="11"/>
      <c r="Q3631" s="11"/>
      <c r="R3631" s="11"/>
      <c r="S3631" s="11"/>
      <c r="T3631" s="11"/>
    </row>
    <row r="3632" spans="1:20" ht="15.75" customHeight="1" x14ac:dyDescent="0.2">
      <c r="A3632" s="289"/>
      <c r="B3632" s="270"/>
      <c r="C3632" s="270"/>
      <c r="D3632" s="270"/>
      <c r="E3632" s="270"/>
      <c r="F3632" s="270"/>
      <c r="G3632" s="270"/>
      <c r="H3632" s="270"/>
      <c r="I3632" s="290">
        <f t="shared" ca="1" si="3621"/>
        <v>0.10722979304170231</v>
      </c>
      <c r="J3632" s="290">
        <f t="shared" ca="1" si="3622"/>
        <v>3.7637713351360159E-2</v>
      </c>
      <c r="K3632" s="270">
        <f t="shared" ref="K3632:M3632" ca="1" si="3684">RAND()</f>
        <v>0.1774876901128779</v>
      </c>
      <c r="L3632" s="270">
        <f t="shared" ca="1" si="3684"/>
        <v>0.51721858030849843</v>
      </c>
      <c r="M3632" s="270">
        <f t="shared" ca="1" si="3684"/>
        <v>0.93020920497443571</v>
      </c>
      <c r="N3632" s="291">
        <f t="shared" ca="1" si="3624"/>
        <v>611926.20476806641</v>
      </c>
      <c r="O3632" s="292">
        <f ca="1">(N3632-Assumptions!$C$22)/Assumptions!$C$25</f>
        <v>44.676657072243763</v>
      </c>
      <c r="P3632" s="11"/>
      <c r="Q3632" s="11"/>
      <c r="R3632" s="11"/>
      <c r="S3632" s="11"/>
      <c r="T3632" s="11"/>
    </row>
    <row r="3633" spans="1:20" ht="15.75" customHeight="1" x14ac:dyDescent="0.2">
      <c r="A3633" s="317"/>
      <c r="B3633" s="264"/>
      <c r="C3633" s="264"/>
      <c r="D3633" s="264"/>
      <c r="E3633" s="264"/>
      <c r="F3633" s="264"/>
      <c r="G3633" s="264"/>
      <c r="H3633" s="264"/>
      <c r="I3633" s="286">
        <f t="shared" ca="1" si="3621"/>
        <v>7.8183978651090308E-2</v>
      </c>
      <c r="J3633" s="286">
        <f t="shared" ca="1" si="3622"/>
        <v>3.2776565351794351E-2</v>
      </c>
      <c r="K3633" s="264">
        <f t="shared" ref="K3633:M3633" ca="1" si="3685">RAND()</f>
        <v>0.91474228176597461</v>
      </c>
      <c r="L3633" s="264">
        <f t="shared" ca="1" si="3685"/>
        <v>0.92528807283125136</v>
      </c>
      <c r="M3633" s="264">
        <f t="shared" ca="1" si="3685"/>
        <v>7.2591383510405283E-3</v>
      </c>
      <c r="N3633" s="287">
        <f t="shared" ca="1" si="3624"/>
        <v>5404969.3099306356</v>
      </c>
      <c r="O3633" s="288">
        <f ca="1">(N3633-Assumptions!$C$22)/Assumptions!$C$25</f>
        <v>402.36644103959969</v>
      </c>
      <c r="P3633" s="11"/>
      <c r="Q3633" s="11"/>
      <c r="R3633" s="11"/>
      <c r="S3633" s="11"/>
      <c r="T3633" s="11"/>
    </row>
    <row r="3634" spans="1:20" ht="15.75" customHeight="1" x14ac:dyDescent="0.2">
      <c r="A3634" s="289"/>
      <c r="B3634" s="270"/>
      <c r="C3634" s="270"/>
      <c r="D3634" s="270"/>
      <c r="E3634" s="270"/>
      <c r="F3634" s="270"/>
      <c r="G3634" s="270"/>
      <c r="H3634" s="270"/>
      <c r="I3634" s="290">
        <f t="shared" ca="1" si="3621"/>
        <v>7.4916615625375882E-2</v>
      </c>
      <c r="J3634" s="290">
        <f t="shared" ca="1" si="3622"/>
        <v>3.1680599054153817E-2</v>
      </c>
      <c r="K3634" s="270">
        <f t="shared" ref="K3634:M3634" ca="1" si="3686">RAND()</f>
        <v>0.8981925861410982</v>
      </c>
      <c r="L3634" s="270">
        <f t="shared" ca="1" si="3686"/>
        <v>4.0438635189446459E-2</v>
      </c>
      <c r="M3634" s="270">
        <f t="shared" ca="1" si="3686"/>
        <v>0.39607443180177559</v>
      </c>
      <c r="N3634" s="291">
        <f t="shared" ca="1" si="3624"/>
        <v>4470690.4541228805</v>
      </c>
      <c r="O3634" s="292">
        <f ca="1">(N3634-Assumptions!$C$22)/Assumptions!$C$25</f>
        <v>332.64413836737913</v>
      </c>
      <c r="P3634" s="11"/>
      <c r="Q3634" s="11"/>
      <c r="R3634" s="11"/>
      <c r="S3634" s="11"/>
      <c r="T3634" s="11"/>
    </row>
    <row r="3635" spans="1:20" ht="15.75" customHeight="1" x14ac:dyDescent="0.2">
      <c r="A3635" s="317"/>
      <c r="B3635" s="264"/>
      <c r="C3635" s="264"/>
      <c r="D3635" s="264"/>
      <c r="E3635" s="264"/>
      <c r="F3635" s="264"/>
      <c r="G3635" s="264"/>
      <c r="H3635" s="264"/>
      <c r="I3635" s="286">
        <f t="shared" ca="1" si="3621"/>
        <v>0.11376654508072551</v>
      </c>
      <c r="J3635" s="286">
        <f t="shared" ca="1" si="3622"/>
        <v>3.874295372001136E-2</v>
      </c>
      <c r="K3635" s="264">
        <f t="shared" ref="K3635:M3635" ca="1" si="3687">RAND()</f>
        <v>0.19787344704470444</v>
      </c>
      <c r="L3635" s="264">
        <f t="shared" ca="1" si="3687"/>
        <v>0.72534757183930787</v>
      </c>
      <c r="M3635" s="264">
        <f t="shared" ca="1" si="3687"/>
        <v>9.1145478303097383E-3</v>
      </c>
      <c r="N3635" s="287">
        <f t="shared" ca="1" si="3624"/>
        <v>517811.35784608818</v>
      </c>
      <c r="O3635" s="288">
        <f ca="1">(N3635-Assumptions!$C$22)/Assumptions!$C$25</f>
        <v>37.653161033290161</v>
      </c>
      <c r="P3635" s="11"/>
      <c r="Q3635" s="11"/>
      <c r="R3635" s="11"/>
      <c r="S3635" s="11"/>
      <c r="T3635" s="11"/>
    </row>
    <row r="3636" spans="1:20" ht="15.75" customHeight="1" x14ac:dyDescent="0.2">
      <c r="A3636" s="289"/>
      <c r="B3636" s="270"/>
      <c r="C3636" s="270"/>
      <c r="D3636" s="270"/>
      <c r="E3636" s="270"/>
      <c r="F3636" s="270"/>
      <c r="G3636" s="270"/>
      <c r="H3636" s="270"/>
      <c r="I3636" s="290">
        <f t="shared" ca="1" si="3621"/>
        <v>0.10524387345891466</v>
      </c>
      <c r="J3636" s="290">
        <f t="shared" ca="1" si="3622"/>
        <v>5.2834165508144439E-2</v>
      </c>
      <c r="K3636" s="270">
        <f t="shared" ref="K3636:M3636" ca="1" si="3688">RAND()</f>
        <v>0.479836120298476</v>
      </c>
      <c r="L3636" s="270">
        <f t="shared" ca="1" si="3688"/>
        <v>0.3656856417555483</v>
      </c>
      <c r="M3636" s="270">
        <f t="shared" ca="1" si="3688"/>
        <v>0.58583215944315326</v>
      </c>
      <c r="N3636" s="291">
        <f t="shared" ca="1" si="3624"/>
        <v>2129770.8734058766</v>
      </c>
      <c r="O3636" s="292">
        <f ca="1">(N3636-Assumptions!$C$22)/Assumptions!$C$25</f>
        <v>157.94864726909526</v>
      </c>
      <c r="P3636" s="11"/>
      <c r="Q3636" s="11"/>
      <c r="R3636" s="11"/>
      <c r="S3636" s="11"/>
      <c r="T3636" s="11"/>
    </row>
    <row r="3637" spans="1:20" ht="15.75" customHeight="1" x14ac:dyDescent="0.2">
      <c r="A3637" s="317"/>
      <c r="B3637" s="264"/>
      <c r="C3637" s="264"/>
      <c r="D3637" s="264"/>
      <c r="E3637" s="264"/>
      <c r="F3637" s="264"/>
      <c r="G3637" s="264"/>
      <c r="H3637" s="264"/>
      <c r="I3637" s="286">
        <f t="shared" ca="1" si="3621"/>
        <v>0.11285930212314722</v>
      </c>
      <c r="J3637" s="286">
        <f t="shared" ca="1" si="3622"/>
        <v>3.2604695898778208E-2</v>
      </c>
      <c r="K3637" s="264">
        <f t="shared" ref="K3637:M3637" ca="1" si="3689">RAND()</f>
        <v>0.80773787410996656</v>
      </c>
      <c r="L3637" s="264">
        <f t="shared" ca="1" si="3689"/>
        <v>0.19866551552033462</v>
      </c>
      <c r="M3637" s="264">
        <f t="shared" ca="1" si="3689"/>
        <v>0.88421827163568811</v>
      </c>
      <c r="N3637" s="287">
        <f t="shared" ca="1" si="3624"/>
        <v>2423720.3132000132</v>
      </c>
      <c r="O3637" s="288">
        <f ca="1">(N3637-Assumptions!$C$22)/Assumptions!$C$25</f>
        <v>179.88517262686665</v>
      </c>
      <c r="P3637" s="11"/>
      <c r="Q3637" s="11"/>
      <c r="R3637" s="11"/>
      <c r="S3637" s="11"/>
      <c r="T3637" s="11"/>
    </row>
    <row r="3638" spans="1:20" ht="15.75" customHeight="1" x14ac:dyDescent="0.2">
      <c r="A3638" s="289"/>
      <c r="B3638" s="270"/>
      <c r="C3638" s="270"/>
      <c r="D3638" s="270"/>
      <c r="E3638" s="270"/>
      <c r="F3638" s="270"/>
      <c r="G3638" s="270"/>
      <c r="H3638" s="270"/>
      <c r="I3638" s="290">
        <f t="shared" ca="1" si="3621"/>
        <v>8.0141118580723397E-2</v>
      </c>
      <c r="J3638" s="290">
        <f t="shared" ca="1" si="3622"/>
        <v>3.7280795595646156E-2</v>
      </c>
      <c r="K3638" s="270">
        <f t="shared" ref="K3638:M3638" ca="1" si="3690">RAND()</f>
        <v>0.30407472608091102</v>
      </c>
      <c r="L3638" s="270">
        <f t="shared" ca="1" si="3690"/>
        <v>0.2308289732167963</v>
      </c>
      <c r="M3638" s="270">
        <f t="shared" ca="1" si="3690"/>
        <v>0.3568056545432311</v>
      </c>
      <c r="N3638" s="291">
        <f t="shared" ca="1" si="3624"/>
        <v>2078703.8121515911</v>
      </c>
      <c r="O3638" s="292">
        <f ca="1">(N3638-Assumptions!$C$22)/Assumptions!$C$25</f>
        <v>154.1376725486262</v>
      </c>
      <c r="P3638" s="11"/>
      <c r="Q3638" s="11"/>
      <c r="R3638" s="11"/>
      <c r="S3638" s="11"/>
      <c r="T3638" s="11"/>
    </row>
    <row r="3639" spans="1:20" ht="15.75" customHeight="1" x14ac:dyDescent="0.2">
      <c r="A3639" s="317"/>
      <c r="B3639" s="264"/>
      <c r="C3639" s="264"/>
      <c r="D3639" s="264"/>
      <c r="E3639" s="264"/>
      <c r="F3639" s="264"/>
      <c r="G3639" s="264"/>
      <c r="H3639" s="264"/>
      <c r="I3639" s="286">
        <f t="shared" ca="1" si="3621"/>
        <v>8.2129563247105519E-2</v>
      </c>
      <c r="J3639" s="286">
        <f t="shared" ca="1" si="3622"/>
        <v>4.9152942133788041E-2</v>
      </c>
      <c r="K3639" s="264">
        <f t="shared" ref="K3639:M3639" ca="1" si="3691">RAND()</f>
        <v>0.96225496192560833</v>
      </c>
      <c r="L3639" s="264">
        <f t="shared" ca="1" si="3691"/>
        <v>0.17637332067526656</v>
      </c>
      <c r="M3639" s="264">
        <f t="shared" ca="1" si="3691"/>
        <v>0.77125136848721054</v>
      </c>
      <c r="N3639" s="287">
        <f t="shared" ca="1" si="3624"/>
        <v>5898564.2787798364</v>
      </c>
      <c r="O3639" s="288">
        <f ca="1">(N3639-Assumptions!$C$22)/Assumptions!$C$25</f>
        <v>439.20188647610718</v>
      </c>
      <c r="P3639" s="11"/>
      <c r="Q3639" s="11"/>
      <c r="R3639" s="11"/>
      <c r="S3639" s="11"/>
      <c r="T3639" s="11"/>
    </row>
    <row r="3640" spans="1:20" ht="15.75" customHeight="1" x14ac:dyDescent="0.2">
      <c r="A3640" s="289"/>
      <c r="B3640" s="270"/>
      <c r="C3640" s="270"/>
      <c r="D3640" s="270"/>
      <c r="E3640" s="270"/>
      <c r="F3640" s="270"/>
      <c r="G3640" s="270"/>
      <c r="H3640" s="270"/>
      <c r="I3640" s="290">
        <f t="shared" ca="1" si="3621"/>
        <v>6.2301941857283757E-2</v>
      </c>
      <c r="J3640" s="290">
        <f t="shared" ca="1" si="3622"/>
        <v>5.5E-2</v>
      </c>
      <c r="K3640" s="270">
        <f t="shared" ref="K3640:M3640" ca="1" si="3692">RAND()</f>
        <v>0.76788723092698208</v>
      </c>
      <c r="L3640" s="270">
        <f t="shared" ca="1" si="3692"/>
        <v>0.60344945089652047</v>
      </c>
      <c r="M3640" s="270">
        <f t="shared" ca="1" si="3692"/>
        <v>0.71660399238671879</v>
      </c>
      <c r="N3640" s="291">
        <f t="shared" ca="1" si="3624"/>
        <v>4513621.6900747614</v>
      </c>
      <c r="O3640" s="292">
        <f ca="1">(N3640-Assumptions!$C$22)/Assumptions!$C$25</f>
        <v>335.84796194587773</v>
      </c>
      <c r="P3640" s="11"/>
      <c r="Q3640" s="11"/>
      <c r="R3640" s="11"/>
      <c r="S3640" s="11"/>
      <c r="T3640" s="11"/>
    </row>
    <row r="3641" spans="1:20" ht="15.75" customHeight="1" x14ac:dyDescent="0.2">
      <c r="A3641" s="317"/>
      <c r="B3641" s="264"/>
      <c r="C3641" s="264"/>
      <c r="D3641" s="264"/>
      <c r="E3641" s="264"/>
      <c r="F3641" s="264"/>
      <c r="G3641" s="264"/>
      <c r="H3641" s="264"/>
      <c r="I3641" s="286">
        <f t="shared" ca="1" si="3621"/>
        <v>8.3526634756822496E-2</v>
      </c>
      <c r="J3641" s="286">
        <f t="shared" ca="1" si="3622"/>
        <v>4.0992140966403523E-2</v>
      </c>
      <c r="K3641" s="264">
        <f t="shared" ref="K3641:M3641" ca="1" si="3693">RAND()</f>
        <v>0.58887818227985755</v>
      </c>
      <c r="L3641" s="264">
        <f t="shared" ca="1" si="3693"/>
        <v>0.60586531813145317</v>
      </c>
      <c r="M3641" s="264">
        <f t="shared" ca="1" si="3693"/>
        <v>0.16535837120945895</v>
      </c>
      <c r="N3641" s="287">
        <f t="shared" ca="1" si="3624"/>
        <v>2624238.8125564507</v>
      </c>
      <c r="O3641" s="288">
        <f ca="1">(N3641-Assumptions!$C$22)/Assumptions!$C$25</f>
        <v>194.8492397430187</v>
      </c>
      <c r="P3641" s="11"/>
      <c r="Q3641" s="11"/>
      <c r="R3641" s="11"/>
      <c r="S3641" s="11"/>
      <c r="T3641" s="11"/>
    </row>
    <row r="3642" spans="1:20" ht="15.75" customHeight="1" x14ac:dyDescent="0.2">
      <c r="A3642" s="289"/>
      <c r="B3642" s="270"/>
      <c r="C3642" s="270"/>
      <c r="D3642" s="270"/>
      <c r="E3642" s="270"/>
      <c r="F3642" s="270"/>
      <c r="G3642" s="270"/>
      <c r="H3642" s="270"/>
      <c r="I3642" s="290">
        <f t="shared" ca="1" si="3621"/>
        <v>9.0337490390375405E-2</v>
      </c>
      <c r="J3642" s="290">
        <f t="shared" ca="1" si="3622"/>
        <v>3.7623915431866585E-2</v>
      </c>
      <c r="K3642" s="270">
        <f t="shared" ref="K3642:M3642" ca="1" si="3694">RAND()</f>
        <v>0.87144781582456532</v>
      </c>
      <c r="L3642" s="270">
        <f t="shared" ca="1" si="3694"/>
        <v>0.77932145302039646</v>
      </c>
      <c r="M3642" s="270">
        <f t="shared" ca="1" si="3694"/>
        <v>4.1832988588029751E-2</v>
      </c>
      <c r="N3642" s="291">
        <f t="shared" ca="1" si="3624"/>
        <v>4094231.8829118684</v>
      </c>
      <c r="O3642" s="292">
        <f ca="1">(N3642-Assumptions!$C$22)/Assumptions!$C$25</f>
        <v>304.55021514267673</v>
      </c>
      <c r="P3642" s="11"/>
      <c r="Q3642" s="11"/>
      <c r="R3642" s="11"/>
      <c r="S3642" s="11"/>
      <c r="T3642" s="11"/>
    </row>
    <row r="3643" spans="1:20" ht="15.75" customHeight="1" x14ac:dyDescent="0.2">
      <c r="A3643" s="317"/>
      <c r="B3643" s="264"/>
      <c r="C3643" s="264"/>
      <c r="D3643" s="264"/>
      <c r="E3643" s="264"/>
      <c r="F3643" s="264"/>
      <c r="G3643" s="264"/>
      <c r="H3643" s="264"/>
      <c r="I3643" s="286">
        <f t="shared" ca="1" si="3621"/>
        <v>7.830535750424189E-2</v>
      </c>
      <c r="J3643" s="286">
        <f t="shared" ca="1" si="3622"/>
        <v>3.5666781707353434E-2</v>
      </c>
      <c r="K3643" s="264">
        <f t="shared" ref="K3643:M3643" ca="1" si="3695">RAND()</f>
        <v>0.17749444812294068</v>
      </c>
      <c r="L3643" s="264">
        <f t="shared" ca="1" si="3695"/>
        <v>0.28371181740672891</v>
      </c>
      <c r="M3643" s="264">
        <f t="shared" ca="1" si="3695"/>
        <v>5.9772514213219718E-2</v>
      </c>
      <c r="N3643" s="287">
        <f t="shared" ca="1" si="3624"/>
        <v>382782.83713318122</v>
      </c>
      <c r="O3643" s="288">
        <f ca="1">(N3643-Assumptions!$C$22)/Assumptions!$C$25</f>
        <v>27.576405756207553</v>
      </c>
      <c r="P3643" s="11"/>
      <c r="Q3643" s="11"/>
      <c r="R3643" s="11"/>
      <c r="S3643" s="11"/>
      <c r="T3643" s="11"/>
    </row>
    <row r="3644" spans="1:20" ht="15.75" customHeight="1" x14ac:dyDescent="0.2">
      <c r="A3644" s="289"/>
      <c r="B3644" s="270"/>
      <c r="C3644" s="270"/>
      <c r="D3644" s="270"/>
      <c r="E3644" s="270"/>
      <c r="F3644" s="270"/>
      <c r="G3644" s="270"/>
      <c r="H3644" s="270"/>
      <c r="I3644" s="290">
        <f t="shared" ca="1" si="3621"/>
        <v>8.692337465849273E-2</v>
      </c>
      <c r="J3644" s="290">
        <f t="shared" ca="1" si="3622"/>
        <v>3.072714139872372E-2</v>
      </c>
      <c r="K3644" s="270">
        <f t="shared" ref="K3644:M3644" ca="1" si="3696">RAND()</f>
        <v>0.33921291537410858</v>
      </c>
      <c r="L3644" s="270">
        <f t="shared" ca="1" si="3696"/>
        <v>0.63204915106775816</v>
      </c>
      <c r="M3644" s="270">
        <f t="shared" ca="1" si="3696"/>
        <v>0.51967945248178049</v>
      </c>
      <c r="N3644" s="291">
        <f t="shared" ca="1" si="3624"/>
        <v>1986266.036039968</v>
      </c>
      <c r="O3644" s="292">
        <f ca="1">(N3644-Assumptions!$C$22)/Assumptions!$C$25</f>
        <v>147.23933104775881</v>
      </c>
      <c r="P3644" s="11"/>
      <c r="Q3644" s="11"/>
      <c r="R3644" s="11"/>
      <c r="S3644" s="11"/>
      <c r="T3644" s="11"/>
    </row>
    <row r="3645" spans="1:20" ht="15.75" customHeight="1" x14ac:dyDescent="0.2">
      <c r="A3645" s="317"/>
      <c r="B3645" s="264"/>
      <c r="C3645" s="264"/>
      <c r="D3645" s="264"/>
      <c r="E3645" s="264"/>
      <c r="F3645" s="264"/>
      <c r="G3645" s="264"/>
      <c r="H3645" s="264"/>
      <c r="I3645" s="286">
        <f t="shared" ca="1" si="3621"/>
        <v>0.06</v>
      </c>
      <c r="J3645" s="286">
        <f t="shared" ca="1" si="3622"/>
        <v>4.4706715578863951E-2</v>
      </c>
      <c r="K3645" s="264">
        <f t="shared" ref="K3645:M3645" ca="1" si="3697">RAND()</f>
        <v>0.18165083885831834</v>
      </c>
      <c r="L3645" s="264">
        <f t="shared" ca="1" si="3697"/>
        <v>0.28901022009579769</v>
      </c>
      <c r="M3645" s="264">
        <f t="shared" ca="1" si="3697"/>
        <v>0.59821574037472491</v>
      </c>
      <c r="N3645" s="287">
        <f t="shared" ca="1" si="3624"/>
        <v>652852.60059404629</v>
      </c>
      <c r="O3645" s="288">
        <f ca="1">(N3645-Assumptions!$C$22)/Assumptions!$C$25</f>
        <v>47.730865715973607</v>
      </c>
      <c r="P3645" s="11"/>
      <c r="Q3645" s="11"/>
      <c r="R3645" s="11"/>
      <c r="S3645" s="11"/>
      <c r="T3645" s="11"/>
    </row>
    <row r="3646" spans="1:20" ht="15.75" customHeight="1" x14ac:dyDescent="0.2">
      <c r="A3646" s="289"/>
      <c r="B3646" s="270"/>
      <c r="C3646" s="270"/>
      <c r="D3646" s="270"/>
      <c r="E3646" s="270"/>
      <c r="F3646" s="270"/>
      <c r="G3646" s="270"/>
      <c r="H3646" s="270"/>
      <c r="I3646" s="290">
        <f t="shared" ca="1" si="3621"/>
        <v>7.8138073183897289E-2</v>
      </c>
      <c r="J3646" s="290">
        <f t="shared" ca="1" si="3622"/>
        <v>3.2813026892639562E-2</v>
      </c>
      <c r="K3646" s="270">
        <f t="shared" ref="K3646:M3646" ca="1" si="3698">RAND()</f>
        <v>0.77965134865993369</v>
      </c>
      <c r="L3646" s="270">
        <f t="shared" ca="1" si="3698"/>
        <v>0.64482652596684642</v>
      </c>
      <c r="M3646" s="270">
        <f t="shared" ca="1" si="3698"/>
        <v>0.42188837900877807</v>
      </c>
      <c r="N3646" s="291">
        <f t="shared" ca="1" si="3624"/>
        <v>2462670.8323690812</v>
      </c>
      <c r="O3646" s="292">
        <f ca="1">(N3646-Assumptions!$C$22)/Assumptions!$C$25</f>
        <v>182.79192778873741</v>
      </c>
      <c r="P3646" s="11"/>
      <c r="Q3646" s="11"/>
      <c r="R3646" s="11"/>
      <c r="S3646" s="11"/>
      <c r="T3646" s="11"/>
    </row>
    <row r="3647" spans="1:20" ht="15.75" customHeight="1" x14ac:dyDescent="0.2">
      <c r="A3647" s="317"/>
      <c r="B3647" s="264"/>
      <c r="C3647" s="264"/>
      <c r="D3647" s="264"/>
      <c r="E3647" s="264"/>
      <c r="F3647" s="264"/>
      <c r="G3647" s="264"/>
      <c r="H3647" s="264"/>
      <c r="I3647" s="286">
        <f t="shared" ca="1" si="3621"/>
        <v>8.1122619154939443E-2</v>
      </c>
      <c r="J3647" s="286">
        <f t="shared" ca="1" si="3622"/>
        <v>3.7940416267359355E-2</v>
      </c>
      <c r="K3647" s="264">
        <f t="shared" ref="K3647:M3647" ca="1" si="3699">RAND()</f>
        <v>0.74579098815667955</v>
      </c>
      <c r="L3647" s="264">
        <f t="shared" ca="1" si="3699"/>
        <v>0.34632993626073039</v>
      </c>
      <c r="M3647" s="264">
        <f t="shared" ca="1" si="3699"/>
        <v>9.999196670102195E-2</v>
      </c>
      <c r="N3647" s="287">
        <f t="shared" ca="1" si="3624"/>
        <v>2584876.6856070408</v>
      </c>
      <c r="O3647" s="288">
        <f ca="1">(N3647-Assumptions!$C$22)/Assumptions!$C$25</f>
        <v>191.91176758261497</v>
      </c>
      <c r="P3647" s="11"/>
      <c r="Q3647" s="11"/>
      <c r="R3647" s="11"/>
      <c r="S3647" s="11"/>
      <c r="T3647" s="11"/>
    </row>
    <row r="3648" spans="1:20" ht="15.75" customHeight="1" x14ac:dyDescent="0.2">
      <c r="A3648" s="289"/>
      <c r="B3648" s="270"/>
      <c r="C3648" s="270"/>
      <c r="D3648" s="270"/>
      <c r="E3648" s="270"/>
      <c r="F3648" s="270"/>
      <c r="G3648" s="270"/>
      <c r="H3648" s="270"/>
      <c r="I3648" s="290">
        <f t="shared" ca="1" si="3621"/>
        <v>0.11065078391043964</v>
      </c>
      <c r="J3648" s="290">
        <f t="shared" ca="1" si="3622"/>
        <v>5.1649309043773996E-2</v>
      </c>
      <c r="K3648" s="270">
        <f t="shared" ref="K3648:M3648" ca="1" si="3700">RAND()</f>
        <v>0.83795190873995584</v>
      </c>
      <c r="L3648" s="270">
        <f t="shared" ca="1" si="3700"/>
        <v>0.56956184938649956</v>
      </c>
      <c r="M3648" s="270">
        <f t="shared" ca="1" si="3700"/>
        <v>0.44023053765693898</v>
      </c>
      <c r="N3648" s="291">
        <f t="shared" ca="1" si="3624"/>
        <v>3657901.7684746939</v>
      </c>
      <c r="O3648" s="292">
        <f ca="1">(N3648-Assumptions!$C$22)/Assumptions!$C$25</f>
        <v>271.98826630408161</v>
      </c>
      <c r="P3648" s="11"/>
      <c r="Q3648" s="11"/>
      <c r="R3648" s="11"/>
      <c r="S3648" s="11"/>
      <c r="T3648" s="11"/>
    </row>
    <row r="3649" spans="1:20" ht="15.75" customHeight="1" x14ac:dyDescent="0.2">
      <c r="A3649" s="317"/>
      <c r="B3649" s="264"/>
      <c r="C3649" s="264"/>
      <c r="D3649" s="264"/>
      <c r="E3649" s="264"/>
      <c r="F3649" s="264"/>
      <c r="G3649" s="264"/>
      <c r="H3649" s="264"/>
      <c r="I3649" s="286">
        <f t="shared" ca="1" si="3621"/>
        <v>9.3344024148688712E-2</v>
      </c>
      <c r="J3649" s="286">
        <f t="shared" ca="1" si="3622"/>
        <v>3.1958508953628943E-2</v>
      </c>
      <c r="K3649" s="264">
        <f t="shared" ref="K3649:M3649" ca="1" si="3701">RAND()</f>
        <v>0.62880466995159101</v>
      </c>
      <c r="L3649" s="264">
        <f t="shared" ca="1" si="3701"/>
        <v>0.48253930021784985</v>
      </c>
      <c r="M3649" s="264">
        <f t="shared" ca="1" si="3701"/>
        <v>0.17126224283035973</v>
      </c>
      <c r="N3649" s="287">
        <f t="shared" ca="1" si="3624"/>
        <v>1818355.1791097762</v>
      </c>
      <c r="O3649" s="288">
        <f ca="1">(N3649-Assumptions!$C$22)/Assumptions!$C$25</f>
        <v>134.70867008281911</v>
      </c>
      <c r="P3649" s="11"/>
      <c r="Q3649" s="11"/>
      <c r="R3649" s="11"/>
      <c r="S3649" s="11"/>
      <c r="T3649" s="11"/>
    </row>
    <row r="3650" spans="1:20" ht="15.75" customHeight="1" x14ac:dyDescent="0.2">
      <c r="A3650" s="289"/>
      <c r="B3650" s="270"/>
      <c r="C3650" s="270"/>
      <c r="D3650" s="270"/>
      <c r="E3650" s="270"/>
      <c r="F3650" s="270"/>
      <c r="G3650" s="270"/>
      <c r="H3650" s="270"/>
      <c r="I3650" s="290">
        <f t="shared" ca="1" si="3621"/>
        <v>6.5462371508882164E-2</v>
      </c>
      <c r="J3650" s="290">
        <f t="shared" ca="1" si="3622"/>
        <v>3.7895135265513295E-2</v>
      </c>
      <c r="K3650" s="270">
        <f t="shared" ref="K3650:M3650" ca="1" si="3702">RAND()</f>
        <v>0.28639080580554899</v>
      </c>
      <c r="L3650" s="270">
        <f t="shared" ca="1" si="3702"/>
        <v>0.66196702079216452</v>
      </c>
      <c r="M3650" s="270">
        <f t="shared" ca="1" si="3702"/>
        <v>0.25455253785524667</v>
      </c>
      <c r="N3650" s="291">
        <f t="shared" ca="1" si="3624"/>
        <v>4049033.7330826363</v>
      </c>
      <c r="O3650" s="292">
        <f ca="1">(N3650-Assumptions!$C$22)/Assumptions!$C$25</f>
        <v>301.17721888676391</v>
      </c>
      <c r="P3650" s="11"/>
      <c r="Q3650" s="11"/>
      <c r="R3650" s="11"/>
      <c r="S3650" s="11"/>
      <c r="T3650" s="11"/>
    </row>
    <row r="3651" spans="1:20" ht="15.75" customHeight="1" x14ac:dyDescent="0.2">
      <c r="A3651" s="317"/>
      <c r="B3651" s="264"/>
      <c r="C3651" s="264"/>
      <c r="D3651" s="264"/>
      <c r="E3651" s="264"/>
      <c r="F3651" s="264"/>
      <c r="G3651" s="264"/>
      <c r="H3651" s="264"/>
      <c r="I3651" s="286">
        <f t="shared" ca="1" si="3621"/>
        <v>8.7580874637543105E-2</v>
      </c>
      <c r="J3651" s="286">
        <f t="shared" ca="1" si="3622"/>
        <v>4.2951781788539048E-2</v>
      </c>
      <c r="K3651" s="264">
        <f t="shared" ref="K3651:M3651" ca="1" si="3703">RAND()</f>
        <v>0.654722209645479</v>
      </c>
      <c r="L3651" s="264">
        <f t="shared" ca="1" si="3703"/>
        <v>0.67063491186082935</v>
      </c>
      <c r="M3651" s="264">
        <f t="shared" ca="1" si="3703"/>
        <v>0.60486714261077001</v>
      </c>
      <c r="N3651" s="287">
        <f t="shared" ca="1" si="3624"/>
        <v>2528407.7055665986</v>
      </c>
      <c r="O3651" s="288">
        <f ca="1">(N3651-Assumptions!$C$22)/Assumptions!$C$25</f>
        <v>187.69766459452228</v>
      </c>
      <c r="P3651" s="11"/>
      <c r="Q3651" s="11"/>
      <c r="R3651" s="11"/>
      <c r="S3651" s="11"/>
      <c r="T3651" s="11"/>
    </row>
    <row r="3652" spans="1:20" ht="15.75" customHeight="1" x14ac:dyDescent="0.2">
      <c r="A3652" s="289"/>
      <c r="B3652" s="270"/>
      <c r="C3652" s="270"/>
      <c r="D3652" s="270"/>
      <c r="E3652" s="270"/>
      <c r="F3652" s="270"/>
      <c r="G3652" s="270"/>
      <c r="H3652" s="270"/>
      <c r="I3652" s="290">
        <f t="shared" ca="1" si="3621"/>
        <v>8.502507656178987E-2</v>
      </c>
      <c r="J3652" s="290">
        <f t="shared" ca="1" si="3622"/>
        <v>3.463997813150968E-2</v>
      </c>
      <c r="K3652" s="270">
        <f t="shared" ref="K3652:M3652" ca="1" si="3704">RAND()</f>
        <v>0.15050620413762605</v>
      </c>
      <c r="L3652" s="270">
        <f t="shared" ca="1" si="3704"/>
        <v>0.74622477510692264</v>
      </c>
      <c r="M3652" s="270">
        <f t="shared" ca="1" si="3704"/>
        <v>0.99435134703652894</v>
      </c>
      <c r="N3652" s="291">
        <f t="shared" ca="1" si="3624"/>
        <v>845194.68123605463</v>
      </c>
      <c r="O3652" s="292">
        <f ca="1">(N3652-Assumptions!$C$22)/Assumptions!$C$25</f>
        <v>62.084752331048854</v>
      </c>
      <c r="P3652" s="11"/>
      <c r="Q3652" s="11"/>
      <c r="R3652" s="11"/>
      <c r="S3652" s="11"/>
      <c r="T3652" s="11"/>
    </row>
    <row r="3653" spans="1:20" ht="15.75" customHeight="1" x14ac:dyDescent="0.2">
      <c r="A3653" s="317"/>
      <c r="B3653" s="264"/>
      <c r="C3653" s="264"/>
      <c r="D3653" s="264"/>
      <c r="E3653" s="264"/>
      <c r="F3653" s="264"/>
      <c r="G3653" s="264"/>
      <c r="H3653" s="264"/>
      <c r="I3653" s="286">
        <f t="shared" ca="1" si="3621"/>
        <v>9.7342005434926535E-2</v>
      </c>
      <c r="J3653" s="286">
        <f t="shared" ca="1" si="3622"/>
        <v>4.2923784620391751E-2</v>
      </c>
      <c r="K3653" s="264">
        <f t="shared" ref="K3653:M3653" ca="1" si="3705">RAND()</f>
        <v>0.26838484664466056</v>
      </c>
      <c r="L3653" s="264">
        <f t="shared" ca="1" si="3705"/>
        <v>0.38426093432371222</v>
      </c>
      <c r="M3653" s="264">
        <f t="shared" ca="1" si="3705"/>
        <v>0.49761167226990155</v>
      </c>
      <c r="N3653" s="287">
        <f t="shared" ca="1" si="3624"/>
        <v>2051163.5221900821</v>
      </c>
      <c r="O3653" s="288">
        <f ca="1">(N3653-Assumptions!$C$22)/Assumptions!$C$25</f>
        <v>152.08242702911062</v>
      </c>
      <c r="P3653" s="11"/>
      <c r="Q3653" s="11"/>
      <c r="R3653" s="11"/>
      <c r="S3653" s="11"/>
      <c r="T3653" s="11"/>
    </row>
    <row r="3654" spans="1:20" ht="15.75" customHeight="1" x14ac:dyDescent="0.2">
      <c r="A3654" s="289"/>
      <c r="B3654" s="270"/>
      <c r="C3654" s="270"/>
      <c r="D3654" s="270"/>
      <c r="E3654" s="270"/>
      <c r="F3654" s="270"/>
      <c r="G3654" s="270"/>
      <c r="H3654" s="270"/>
      <c r="I3654" s="290">
        <f t="shared" ca="1" si="3621"/>
        <v>9.48911535283153E-2</v>
      </c>
      <c r="J3654" s="290">
        <f t="shared" ca="1" si="3622"/>
        <v>2.2272782778625936E-2</v>
      </c>
      <c r="K3654" s="270">
        <f t="shared" ref="K3654:M3654" ca="1" si="3706">RAND()</f>
        <v>0.99090141568354284</v>
      </c>
      <c r="L3654" s="270">
        <f t="shared" ca="1" si="3706"/>
        <v>0.57088372845142132</v>
      </c>
      <c r="M3654" s="270">
        <f t="shared" ca="1" si="3706"/>
        <v>0.61354550499606963</v>
      </c>
      <c r="N3654" s="291">
        <f t="shared" ca="1" si="3624"/>
        <v>2988795.6696264781</v>
      </c>
      <c r="O3654" s="292">
        <f ca="1">(N3654-Assumptions!$C$22)/Assumptions!$C$25</f>
        <v>222.05497534525955</v>
      </c>
      <c r="P3654" s="11"/>
      <c r="Q3654" s="11"/>
      <c r="R3654" s="11"/>
      <c r="S3654" s="11"/>
      <c r="T3654" s="11"/>
    </row>
    <row r="3655" spans="1:20" ht="15.75" customHeight="1" x14ac:dyDescent="0.2">
      <c r="A3655" s="317"/>
      <c r="B3655" s="264"/>
      <c r="C3655" s="264"/>
      <c r="D3655" s="264"/>
      <c r="E3655" s="264"/>
      <c r="F3655" s="264"/>
      <c r="G3655" s="264"/>
      <c r="H3655" s="264"/>
      <c r="I3655" s="286">
        <f t="shared" ca="1" si="3621"/>
        <v>9.8799004512580668E-2</v>
      </c>
      <c r="J3655" s="286">
        <f t="shared" ca="1" si="3622"/>
        <v>3.6848845357101895E-2</v>
      </c>
      <c r="K3655" s="264">
        <f t="shared" ref="K3655:M3655" ca="1" si="3707">RAND()</f>
        <v>0.24803735258355164</v>
      </c>
      <c r="L3655" s="264">
        <f t="shared" ca="1" si="3707"/>
        <v>0.66741196422012794</v>
      </c>
      <c r="M3655" s="264">
        <f t="shared" ca="1" si="3707"/>
        <v>0.94319841587494768</v>
      </c>
      <c r="N3655" s="287">
        <f t="shared" ca="1" si="3624"/>
        <v>1862106.902446968</v>
      </c>
      <c r="O3655" s="288">
        <f ca="1">(N3655-Assumptions!$C$22)/Assumptions!$C$25</f>
        <v>137.97372406320656</v>
      </c>
      <c r="P3655" s="11"/>
      <c r="Q3655" s="11"/>
      <c r="R3655" s="11"/>
      <c r="S3655" s="11"/>
      <c r="T3655" s="11"/>
    </row>
    <row r="3656" spans="1:20" ht="15.75" customHeight="1" x14ac:dyDescent="0.2">
      <c r="A3656" s="289"/>
      <c r="B3656" s="270"/>
      <c r="C3656" s="270"/>
      <c r="D3656" s="270"/>
      <c r="E3656" s="270"/>
      <c r="F3656" s="270"/>
      <c r="G3656" s="270"/>
      <c r="H3656" s="270"/>
      <c r="I3656" s="290">
        <f t="shared" ca="1" si="3621"/>
        <v>8.7964700039685553E-2</v>
      </c>
      <c r="J3656" s="290">
        <f t="shared" ca="1" si="3622"/>
        <v>4.0524652501473274E-2</v>
      </c>
      <c r="K3656" s="270">
        <f t="shared" ref="K3656:M3656" ca="1" si="3708">RAND()</f>
        <v>0.11563494646551686</v>
      </c>
      <c r="L3656" s="270">
        <f t="shared" ca="1" si="3708"/>
        <v>0.4032695769905762</v>
      </c>
      <c r="M3656" s="270">
        <f t="shared" ca="1" si="3708"/>
        <v>0.55484557920859945</v>
      </c>
      <c r="N3656" s="291">
        <f t="shared" ca="1" si="3624"/>
        <v>818887.62193355488</v>
      </c>
      <c r="O3656" s="292">
        <f ca="1">(N3656-Assumptions!$C$22)/Assumptions!$C$25</f>
        <v>60.12153895026529</v>
      </c>
      <c r="P3656" s="11"/>
      <c r="Q3656" s="11"/>
      <c r="R3656" s="11"/>
      <c r="S3656" s="11"/>
      <c r="T3656" s="11"/>
    </row>
    <row r="3657" spans="1:20" ht="15.75" customHeight="1" x14ac:dyDescent="0.2">
      <c r="A3657" s="317"/>
      <c r="B3657" s="264"/>
      <c r="C3657" s="264"/>
      <c r="D3657" s="264"/>
      <c r="E3657" s="264"/>
      <c r="F3657" s="264"/>
      <c r="G3657" s="264"/>
      <c r="H3657" s="264"/>
      <c r="I3657" s="286">
        <f t="shared" ca="1" si="3621"/>
        <v>8.0452896030157983E-2</v>
      </c>
      <c r="J3657" s="286">
        <f t="shared" ca="1" si="3622"/>
        <v>4.5284018918312872E-2</v>
      </c>
      <c r="K3657" s="264">
        <f t="shared" ref="K3657:M3657" ca="1" si="3709">RAND()</f>
        <v>0.3935322491872858</v>
      </c>
      <c r="L3657" s="264">
        <f t="shared" ca="1" si="3709"/>
        <v>0.27806853676062615</v>
      </c>
      <c r="M3657" s="264">
        <f t="shared" ca="1" si="3709"/>
        <v>0.14094275931573297</v>
      </c>
      <c r="N3657" s="287">
        <f t="shared" ca="1" si="3624"/>
        <v>2533317.0716764536</v>
      </c>
      <c r="O3657" s="288">
        <f ca="1">(N3657-Assumptions!$C$22)/Assumptions!$C$25</f>
        <v>188.06403519973534</v>
      </c>
      <c r="P3657" s="11"/>
      <c r="Q3657" s="11"/>
      <c r="R3657" s="11"/>
      <c r="S3657" s="11"/>
      <c r="T3657" s="11"/>
    </row>
    <row r="3658" spans="1:20" ht="15.75" customHeight="1" x14ac:dyDescent="0.2">
      <c r="A3658" s="289"/>
      <c r="B3658" s="270"/>
      <c r="C3658" s="270"/>
      <c r="D3658" s="270"/>
      <c r="E3658" s="270"/>
      <c r="F3658" s="270"/>
      <c r="G3658" s="270"/>
      <c r="H3658" s="270"/>
      <c r="I3658" s="290">
        <f t="shared" ca="1" si="3621"/>
        <v>6.846786939887714E-2</v>
      </c>
      <c r="J3658" s="290">
        <f t="shared" ca="1" si="3622"/>
        <v>4.3937992854013716E-2</v>
      </c>
      <c r="K3658" s="270">
        <f t="shared" ref="K3658:M3658" ca="1" si="3710">RAND()</f>
        <v>0.85740737562055902</v>
      </c>
      <c r="L3658" s="270">
        <f t="shared" ca="1" si="3710"/>
        <v>0.23567051824187801</v>
      </c>
      <c r="M3658" s="270">
        <f t="shared" ca="1" si="3710"/>
        <v>0.55637929922588181</v>
      </c>
      <c r="N3658" s="291">
        <f t="shared" ca="1" si="3624"/>
        <v>7731793.8623704463</v>
      </c>
      <c r="O3658" s="292">
        <f ca="1">(N3658-Assumptions!$C$22)/Assumptions!$C$25</f>
        <v>576.01006435600345</v>
      </c>
      <c r="P3658" s="11"/>
      <c r="Q3658" s="11"/>
      <c r="R3658" s="11"/>
      <c r="S3658" s="11"/>
      <c r="T3658" s="11"/>
    </row>
    <row r="3659" spans="1:20" ht="15.75" customHeight="1" x14ac:dyDescent="0.2">
      <c r="A3659" s="317"/>
      <c r="B3659" s="264"/>
      <c r="C3659" s="264"/>
      <c r="D3659" s="264"/>
      <c r="E3659" s="264"/>
      <c r="F3659" s="264"/>
      <c r="G3659" s="264"/>
      <c r="H3659" s="264"/>
      <c r="I3659" s="286">
        <f t="shared" ca="1" si="3621"/>
        <v>6.4492974755908025E-2</v>
      </c>
      <c r="J3659" s="286">
        <f t="shared" ca="1" si="3622"/>
        <v>4.3766788902435551E-2</v>
      </c>
      <c r="K3659" s="264">
        <f t="shared" ref="K3659:M3659" ca="1" si="3711">RAND()</f>
        <v>0.68780224414150981</v>
      </c>
      <c r="L3659" s="264">
        <f t="shared" ca="1" si="3711"/>
        <v>0.16787903101828705</v>
      </c>
      <c r="M3659" s="264">
        <f t="shared" ca="1" si="3711"/>
        <v>0.34467356879821764</v>
      </c>
      <c r="N3659" s="287">
        <f t="shared" ca="1" si="3624"/>
        <v>3563756.6711651403</v>
      </c>
      <c r="O3659" s="288">
        <f ca="1">(N3659-Assumptions!$C$22)/Assumptions!$C$25</f>
        <v>264.96251277351791</v>
      </c>
      <c r="P3659" s="11"/>
      <c r="Q3659" s="11"/>
      <c r="R3659" s="11"/>
      <c r="S3659" s="11"/>
      <c r="T3659" s="11"/>
    </row>
    <row r="3660" spans="1:20" ht="15.75" customHeight="1" x14ac:dyDescent="0.2">
      <c r="A3660" s="289"/>
      <c r="B3660" s="270"/>
      <c r="C3660" s="270"/>
      <c r="D3660" s="270"/>
      <c r="E3660" s="270"/>
      <c r="F3660" s="270"/>
      <c r="G3660" s="270"/>
      <c r="H3660" s="270"/>
      <c r="I3660" s="290">
        <f t="shared" ca="1" si="3621"/>
        <v>9.6564405132142525E-2</v>
      </c>
      <c r="J3660" s="290">
        <f t="shared" ca="1" si="3622"/>
        <v>2.4224978455512216E-2</v>
      </c>
      <c r="K3660" s="270">
        <f t="shared" ref="K3660:M3660" ca="1" si="3712">RAND()</f>
        <v>0.88223542133948762</v>
      </c>
      <c r="L3660" s="270">
        <f t="shared" ca="1" si="3712"/>
        <v>6.8594299163784789E-2</v>
      </c>
      <c r="M3660" s="270">
        <f t="shared" ca="1" si="3712"/>
        <v>0.57506452451903678</v>
      </c>
      <c r="N3660" s="291">
        <f t="shared" ca="1" si="3624"/>
        <v>2672053.8914874513</v>
      </c>
      <c r="O3660" s="292">
        <f ca="1">(N3660-Assumptions!$C$22)/Assumptions!$C$25</f>
        <v>198.41752921548144</v>
      </c>
      <c r="P3660" s="11"/>
      <c r="Q3660" s="11"/>
      <c r="R3660" s="11"/>
      <c r="S3660" s="11"/>
      <c r="T3660" s="11"/>
    </row>
    <row r="3661" spans="1:20" ht="15.75" customHeight="1" x14ac:dyDescent="0.2">
      <c r="A3661" s="317"/>
      <c r="B3661" s="264"/>
      <c r="C3661" s="264"/>
      <c r="D3661" s="264"/>
      <c r="E3661" s="264"/>
      <c r="F3661" s="264"/>
      <c r="G3661" s="264"/>
      <c r="H3661" s="264"/>
      <c r="I3661" s="286">
        <f t="shared" ca="1" si="3621"/>
        <v>0.11367658961197906</v>
      </c>
      <c r="J3661" s="286">
        <f t="shared" ca="1" si="3622"/>
        <v>3.1039457884402474E-2</v>
      </c>
      <c r="K3661" s="264">
        <f t="shared" ref="K3661:M3661" ca="1" si="3713">RAND()</f>
        <v>0.68021266734797581</v>
      </c>
      <c r="L3661" s="264">
        <f t="shared" ca="1" si="3713"/>
        <v>0.46545878238199434</v>
      </c>
      <c r="M3661" s="264">
        <f t="shared" ca="1" si="3713"/>
        <v>0.17296043051879217</v>
      </c>
      <c r="N3661" s="287">
        <f t="shared" ca="1" si="3624"/>
        <v>1350732.6203580007</v>
      </c>
      <c r="O3661" s="288">
        <f ca="1">(N3661-Assumptions!$C$22)/Assumptions!$C$25</f>
        <v>99.811464205820954</v>
      </c>
      <c r="P3661" s="11"/>
      <c r="Q3661" s="11"/>
      <c r="R3661" s="11"/>
      <c r="S3661" s="11"/>
      <c r="T3661" s="11"/>
    </row>
    <row r="3662" spans="1:20" ht="15.75" customHeight="1" x14ac:dyDescent="0.2">
      <c r="A3662" s="289"/>
      <c r="B3662" s="270"/>
      <c r="C3662" s="270"/>
      <c r="D3662" s="270"/>
      <c r="E3662" s="270"/>
      <c r="F3662" s="270"/>
      <c r="G3662" s="270"/>
      <c r="H3662" s="270"/>
      <c r="I3662" s="290">
        <f t="shared" ca="1" si="3621"/>
        <v>7.4479157464294649E-2</v>
      </c>
      <c r="J3662" s="290">
        <f t="shared" ca="1" si="3622"/>
        <v>3.4719776976803299E-2</v>
      </c>
      <c r="K3662" s="270">
        <f t="shared" ref="K3662:M3662" ca="1" si="3714">RAND()</f>
        <v>0.39391101803263551</v>
      </c>
      <c r="L3662" s="270">
        <f t="shared" ca="1" si="3714"/>
        <v>3.9308732059348039E-2</v>
      </c>
      <c r="M3662" s="270">
        <f t="shared" ca="1" si="3714"/>
        <v>0.53757561850344326</v>
      </c>
      <c r="N3662" s="291">
        <f t="shared" ca="1" si="3624"/>
        <v>2240827.5905395015</v>
      </c>
      <c r="O3662" s="292">
        <f ca="1">(N3662-Assumptions!$C$22)/Assumptions!$C$25</f>
        <v>166.23646198055982</v>
      </c>
      <c r="P3662" s="11"/>
      <c r="Q3662" s="11"/>
      <c r="R3662" s="11"/>
      <c r="S3662" s="11"/>
      <c r="T3662" s="11"/>
    </row>
    <row r="3663" spans="1:20" ht="15.75" customHeight="1" x14ac:dyDescent="0.2">
      <c r="A3663" s="317"/>
      <c r="B3663" s="264"/>
      <c r="C3663" s="264"/>
      <c r="D3663" s="264"/>
      <c r="E3663" s="264"/>
      <c r="F3663" s="264"/>
      <c r="G3663" s="264"/>
      <c r="H3663" s="264"/>
      <c r="I3663" s="286">
        <f t="shared" ca="1" si="3621"/>
        <v>7.9778375138110216E-2</v>
      </c>
      <c r="J3663" s="286">
        <f t="shared" ca="1" si="3622"/>
        <v>5.3074608857178879E-2</v>
      </c>
      <c r="K3663" s="264">
        <f t="shared" ref="K3663:M3663" ca="1" si="3715">RAND()</f>
        <v>0.98666667898386773</v>
      </c>
      <c r="L3663" s="264">
        <f t="shared" ca="1" si="3715"/>
        <v>6.3148956389886268E-2</v>
      </c>
      <c r="M3663" s="264">
        <f t="shared" ca="1" si="3715"/>
        <v>0.23689883191401084</v>
      </c>
      <c r="N3663" s="287">
        <f t="shared" ca="1" si="3624"/>
        <v>7238486.3066034773</v>
      </c>
      <c r="O3663" s="288">
        <f ca="1">(N3663-Assumptions!$C$22)/Assumptions!$C$25</f>
        <v>539.19606765697597</v>
      </c>
      <c r="P3663" s="11"/>
      <c r="Q3663" s="11"/>
      <c r="R3663" s="11"/>
      <c r="S3663" s="11"/>
      <c r="T3663" s="11"/>
    </row>
    <row r="3664" spans="1:20" ht="15.75" customHeight="1" x14ac:dyDescent="0.2">
      <c r="A3664" s="289"/>
      <c r="B3664" s="270"/>
      <c r="C3664" s="270"/>
      <c r="D3664" s="270"/>
      <c r="E3664" s="270"/>
      <c r="F3664" s="270"/>
      <c r="G3664" s="270"/>
      <c r="H3664" s="270"/>
      <c r="I3664" s="290">
        <f t="shared" ca="1" si="3621"/>
        <v>9.2434200232659192E-2</v>
      </c>
      <c r="J3664" s="290">
        <f t="shared" ca="1" si="3622"/>
        <v>4.0807149380363429E-2</v>
      </c>
      <c r="K3664" s="270">
        <f t="shared" ref="K3664:M3664" ca="1" si="3716">RAND()</f>
        <v>0.29978446504160394</v>
      </c>
      <c r="L3664" s="270">
        <f t="shared" ca="1" si="3716"/>
        <v>0.63498088961372912</v>
      </c>
      <c r="M3664" s="270">
        <f t="shared" ca="1" si="3716"/>
        <v>0.61768835306958447</v>
      </c>
      <c r="N3664" s="291">
        <f t="shared" ca="1" si="3624"/>
        <v>2185686.3870590669</v>
      </c>
      <c r="O3664" s="292">
        <f ca="1">(N3664-Assumptions!$C$22)/Assumptions!$C$25</f>
        <v>162.12144679545275</v>
      </c>
      <c r="P3664" s="11"/>
      <c r="Q3664" s="11"/>
      <c r="R3664" s="11"/>
      <c r="S3664" s="11"/>
      <c r="T3664" s="11"/>
    </row>
    <row r="3665" spans="1:20" ht="15.75" customHeight="1" x14ac:dyDescent="0.2">
      <c r="A3665" s="317"/>
      <c r="B3665" s="264"/>
      <c r="C3665" s="264"/>
      <c r="D3665" s="264"/>
      <c r="E3665" s="264"/>
      <c r="F3665" s="264"/>
      <c r="G3665" s="264"/>
      <c r="H3665" s="264"/>
      <c r="I3665" s="286">
        <f t="shared" ca="1" si="3621"/>
        <v>8.2687723445322769E-2</v>
      </c>
      <c r="J3665" s="286">
        <f t="shared" ca="1" si="3622"/>
        <v>4.4553866370209048E-2</v>
      </c>
      <c r="K3665" s="264">
        <f t="shared" ref="K3665:M3665" ca="1" si="3717">RAND()</f>
        <v>0.85778910900232597</v>
      </c>
      <c r="L3665" s="264">
        <f t="shared" ca="1" si="3717"/>
        <v>0.56575894790350034</v>
      </c>
      <c r="M3665" s="264">
        <f t="shared" ca="1" si="3717"/>
        <v>4.128062034346125E-2</v>
      </c>
      <c r="N3665" s="287">
        <f t="shared" ca="1" si="3624"/>
        <v>5659579.5917596109</v>
      </c>
      <c r="O3665" s="288">
        <f ca="1">(N3665-Assumptions!$C$22)/Assumptions!$C$25</f>
        <v>421.36720834026949</v>
      </c>
      <c r="P3665" s="11"/>
      <c r="Q3665" s="11"/>
      <c r="R3665" s="11"/>
      <c r="S3665" s="11"/>
      <c r="T3665" s="11"/>
    </row>
    <row r="3666" spans="1:20" ht="15.75" customHeight="1" x14ac:dyDescent="0.2">
      <c r="A3666" s="289"/>
      <c r="B3666" s="270"/>
      <c r="C3666" s="270"/>
      <c r="D3666" s="270"/>
      <c r="E3666" s="270"/>
      <c r="F3666" s="270"/>
      <c r="G3666" s="270"/>
      <c r="H3666" s="270"/>
      <c r="I3666" s="290">
        <f t="shared" ca="1" si="3621"/>
        <v>7.386690278651091E-2</v>
      </c>
      <c r="J3666" s="290">
        <f t="shared" ca="1" si="3622"/>
        <v>2.8062470403298487E-2</v>
      </c>
      <c r="K3666" s="270">
        <f t="shared" ref="K3666:M3666" ca="1" si="3718">RAND()</f>
        <v>0.94972325113039269</v>
      </c>
      <c r="L3666" s="270">
        <f t="shared" ca="1" si="3718"/>
        <v>0.58682946843801209</v>
      </c>
      <c r="M3666" s="270">
        <f t="shared" ca="1" si="3718"/>
        <v>0.87512176527912477</v>
      </c>
      <c r="N3666" s="291">
        <f t="shared" ca="1" si="3624"/>
        <v>4738438.1977746887</v>
      </c>
      <c r="O3666" s="292">
        <f ca="1">(N3666-Assumptions!$C$22)/Assumptions!$C$25</f>
        <v>352.62531326676782</v>
      </c>
      <c r="P3666" s="11"/>
      <c r="Q3666" s="11"/>
      <c r="R3666" s="11"/>
      <c r="S3666" s="11"/>
      <c r="T3666" s="11"/>
    </row>
    <row r="3667" spans="1:20" ht="15.75" customHeight="1" x14ac:dyDescent="0.2">
      <c r="A3667" s="317"/>
      <c r="B3667" s="264"/>
      <c r="C3667" s="264"/>
      <c r="D3667" s="264"/>
      <c r="E3667" s="264"/>
      <c r="F3667" s="264"/>
      <c r="G3667" s="264"/>
      <c r="H3667" s="264"/>
      <c r="I3667" s="286">
        <f t="shared" ca="1" si="3621"/>
        <v>7.8759649993662487E-2</v>
      </c>
      <c r="J3667" s="286">
        <f t="shared" ca="1" si="3622"/>
        <v>4.0889573959847179E-2</v>
      </c>
      <c r="K3667" s="264">
        <f t="shared" ref="K3667:M3667" ca="1" si="3719">RAND()</f>
        <v>0.14641563862801998</v>
      </c>
      <c r="L3667" s="264">
        <f t="shared" ca="1" si="3719"/>
        <v>0.12974606457058013</v>
      </c>
      <c r="M3667" s="264">
        <f t="shared" ca="1" si="3719"/>
        <v>0.42358397405330728</v>
      </c>
      <c r="N3667" s="287">
        <f t="shared" ca="1" si="3624"/>
        <v>430981.8390720255</v>
      </c>
      <c r="O3667" s="288">
        <f ca="1">(N3667-Assumptions!$C$22)/Assumptions!$C$25</f>
        <v>31.173346199404889</v>
      </c>
      <c r="P3667" s="11"/>
      <c r="Q3667" s="11"/>
      <c r="R3667" s="11"/>
      <c r="S3667" s="11"/>
      <c r="T3667" s="11"/>
    </row>
    <row r="3668" spans="1:20" ht="15.75" customHeight="1" x14ac:dyDescent="0.2">
      <c r="A3668" s="289"/>
      <c r="B3668" s="270"/>
      <c r="C3668" s="270"/>
      <c r="D3668" s="270"/>
      <c r="E3668" s="270"/>
      <c r="F3668" s="270"/>
      <c r="G3668" s="270"/>
      <c r="H3668" s="270"/>
      <c r="I3668" s="290">
        <f t="shared" ca="1" si="3621"/>
        <v>6.5507656625778649E-2</v>
      </c>
      <c r="J3668" s="290">
        <f t="shared" ca="1" si="3622"/>
        <v>4.4352230760968496E-2</v>
      </c>
      <c r="K3668" s="270">
        <f t="shared" ref="K3668:M3668" ca="1" si="3720">RAND()</f>
        <v>0.62967708108557696</v>
      </c>
      <c r="L3668" s="270">
        <f t="shared" ca="1" si="3720"/>
        <v>3.0935372514383164E-2</v>
      </c>
      <c r="M3668" s="270">
        <f t="shared" ca="1" si="3720"/>
        <v>0.79878002455583097</v>
      </c>
      <c r="N3668" s="291">
        <f t="shared" ca="1" si="3624"/>
        <v>3612551.5821495499</v>
      </c>
      <c r="O3668" s="292">
        <f ca="1">(N3668-Assumptions!$C$22)/Assumptions!$C$25</f>
        <v>268.60392404101117</v>
      </c>
      <c r="P3668" s="11"/>
      <c r="Q3668" s="11"/>
      <c r="R3668" s="11"/>
      <c r="S3668" s="11"/>
      <c r="T3668" s="11"/>
    </row>
    <row r="3669" spans="1:20" ht="15.75" customHeight="1" x14ac:dyDescent="0.2">
      <c r="A3669" s="317"/>
      <c r="B3669" s="264"/>
      <c r="C3669" s="264"/>
      <c r="D3669" s="264"/>
      <c r="E3669" s="264"/>
      <c r="F3669" s="264"/>
      <c r="G3669" s="264"/>
      <c r="H3669" s="264"/>
      <c r="I3669" s="286">
        <f t="shared" ca="1" si="3621"/>
        <v>0.06</v>
      </c>
      <c r="J3669" s="286">
        <f t="shared" ca="1" si="3622"/>
        <v>4.2606484844318858E-2</v>
      </c>
      <c r="K3669" s="264">
        <f t="shared" ref="K3669:M3669" ca="1" si="3721">RAND()</f>
        <v>0.87334688421037854</v>
      </c>
      <c r="L3669" s="264">
        <f t="shared" ca="1" si="3721"/>
        <v>0.65025892139234975</v>
      </c>
      <c r="M3669" s="264">
        <f t="shared" ca="1" si="3721"/>
        <v>0.27887756402788633</v>
      </c>
      <c r="N3669" s="287">
        <f t="shared" ca="1" si="3624"/>
        <v>8632863.9702956583</v>
      </c>
      <c r="O3669" s="288">
        <f ca="1">(N3669-Assumptions!$C$22)/Assumptions!$C$25</f>
        <v>643.25410226087001</v>
      </c>
      <c r="P3669" s="11"/>
      <c r="Q3669" s="11"/>
      <c r="R3669" s="11"/>
      <c r="S3669" s="11"/>
      <c r="T3669" s="11"/>
    </row>
    <row r="3670" spans="1:20" ht="15.75" customHeight="1" x14ac:dyDescent="0.2">
      <c r="A3670" s="289"/>
      <c r="B3670" s="270"/>
      <c r="C3670" s="270"/>
      <c r="D3670" s="270"/>
      <c r="E3670" s="270"/>
      <c r="F3670" s="270"/>
      <c r="G3670" s="270"/>
      <c r="H3670" s="270"/>
      <c r="I3670" s="290">
        <f t="shared" ca="1" si="3621"/>
        <v>0.1039049286888952</v>
      </c>
      <c r="J3670" s="290">
        <f t="shared" ca="1" si="3622"/>
        <v>2.5811183737254016E-2</v>
      </c>
      <c r="K3670" s="270">
        <f t="shared" ref="K3670:M3670" ca="1" si="3722">RAND()</f>
        <v>0.10688299055703487</v>
      </c>
      <c r="L3670" s="270">
        <f t="shared" ca="1" si="3722"/>
        <v>0.84119071287630487</v>
      </c>
      <c r="M3670" s="270">
        <f t="shared" ca="1" si="3722"/>
        <v>0.57565167104428516</v>
      </c>
      <c r="N3670" s="291">
        <f t="shared" ca="1" si="3624"/>
        <v>876538.11229067238</v>
      </c>
      <c r="O3670" s="292">
        <f ca="1">(N3670-Assumptions!$C$22)/Assumptions!$C$25</f>
        <v>64.423814350050179</v>
      </c>
      <c r="P3670" s="11"/>
      <c r="Q3670" s="11"/>
      <c r="R3670" s="11"/>
      <c r="S3670" s="11"/>
      <c r="T3670" s="11"/>
    </row>
    <row r="3671" spans="1:20" ht="15.75" customHeight="1" x14ac:dyDescent="0.2">
      <c r="A3671" s="317"/>
      <c r="B3671" s="264"/>
      <c r="C3671" s="264"/>
      <c r="D3671" s="264"/>
      <c r="E3671" s="264"/>
      <c r="F3671" s="264"/>
      <c r="G3671" s="264"/>
      <c r="H3671" s="264"/>
      <c r="I3671" s="286">
        <f t="shared" ca="1" si="3621"/>
        <v>0.06</v>
      </c>
      <c r="J3671" s="286">
        <f t="shared" ca="1" si="3622"/>
        <v>5.5E-2</v>
      </c>
      <c r="K3671" s="264">
        <f t="shared" ref="K3671:M3671" ca="1" si="3723">RAND()</f>
        <v>0.44982506317305881</v>
      </c>
      <c r="L3671" s="264">
        <f t="shared" ca="1" si="3723"/>
        <v>0.93387104344851679</v>
      </c>
      <c r="M3671" s="264">
        <f t="shared" ca="1" si="3723"/>
        <v>0.50711734747301795</v>
      </c>
      <c r="N3671" s="287">
        <f t="shared" ca="1" si="3624"/>
        <v>5648989.8218359249</v>
      </c>
      <c r="O3671" s="288">
        <f ca="1">(N3671-Assumptions!$C$22)/Assumptions!$C$25</f>
        <v>420.57692700268097</v>
      </c>
      <c r="P3671" s="11"/>
      <c r="Q3671" s="11"/>
      <c r="R3671" s="11"/>
      <c r="S3671" s="11"/>
      <c r="T3671" s="11"/>
    </row>
    <row r="3672" spans="1:20" ht="15.75" customHeight="1" x14ac:dyDescent="0.2">
      <c r="A3672" s="289"/>
      <c r="B3672" s="270"/>
      <c r="C3672" s="270"/>
      <c r="D3672" s="270"/>
      <c r="E3672" s="270"/>
      <c r="F3672" s="270"/>
      <c r="G3672" s="270"/>
      <c r="H3672" s="270"/>
      <c r="I3672" s="290">
        <f t="shared" ca="1" si="3621"/>
        <v>7.2774195908646672E-2</v>
      </c>
      <c r="J3672" s="290">
        <f t="shared" ca="1" si="3622"/>
        <v>3.611660825316803E-2</v>
      </c>
      <c r="K3672" s="270">
        <f t="shared" ref="K3672:M3672" ca="1" si="3724">RAND()</f>
        <v>0.5363500505906843</v>
      </c>
      <c r="L3672" s="270">
        <f t="shared" ca="1" si="3724"/>
        <v>0.48312364692504794</v>
      </c>
      <c r="M3672" s="270">
        <f t="shared" ca="1" si="3724"/>
        <v>0.81156830855898499</v>
      </c>
      <c r="N3672" s="291">
        <f t="shared" ca="1" si="3624"/>
        <v>3078231.5331926793</v>
      </c>
      <c r="O3672" s="292">
        <f ca="1">(N3672-Assumptions!$C$22)/Assumptions!$C$25</f>
        <v>228.72929352184173</v>
      </c>
      <c r="P3672" s="11"/>
      <c r="Q3672" s="11"/>
      <c r="R3672" s="11"/>
      <c r="S3672" s="11"/>
      <c r="T3672" s="11"/>
    </row>
    <row r="3673" spans="1:20" ht="15.75" customHeight="1" x14ac:dyDescent="0.2">
      <c r="A3673" s="317"/>
      <c r="B3673" s="264"/>
      <c r="C3673" s="264"/>
      <c r="D3673" s="264"/>
      <c r="E3673" s="264"/>
      <c r="F3673" s="264"/>
      <c r="G3673" s="264"/>
      <c r="H3673" s="264"/>
      <c r="I3673" s="286">
        <f t="shared" ca="1" si="3621"/>
        <v>8.496599952774421E-2</v>
      </c>
      <c r="J3673" s="286">
        <f t="shared" ca="1" si="3622"/>
        <v>5.0967476086046265E-2</v>
      </c>
      <c r="K3673" s="264">
        <f t="shared" ref="K3673:M3673" ca="1" si="3725">RAND()</f>
        <v>0.82876168237646985</v>
      </c>
      <c r="L3673" s="264">
        <f t="shared" ca="1" si="3725"/>
        <v>0.77865381640164566</v>
      </c>
      <c r="M3673" s="264">
        <f t="shared" ca="1" si="3725"/>
        <v>0.57713995242910676</v>
      </c>
      <c r="N3673" s="287">
        <f t="shared" ca="1" si="3624"/>
        <v>6347969.776613716</v>
      </c>
      <c r="O3673" s="288">
        <f ca="1">(N3673-Assumptions!$C$22)/Assumptions!$C$25</f>
        <v>472.73961019505344</v>
      </c>
      <c r="P3673" s="11"/>
      <c r="Q3673" s="11"/>
      <c r="R3673" s="11"/>
      <c r="S3673" s="11"/>
      <c r="T3673" s="11"/>
    </row>
    <row r="3674" spans="1:20" ht="15.75" customHeight="1" x14ac:dyDescent="0.2">
      <c r="A3674" s="289"/>
      <c r="B3674" s="270"/>
      <c r="C3674" s="270"/>
      <c r="D3674" s="270"/>
      <c r="E3674" s="270"/>
      <c r="F3674" s="270"/>
      <c r="G3674" s="270"/>
      <c r="H3674" s="270"/>
      <c r="I3674" s="290">
        <f t="shared" ca="1" si="3621"/>
        <v>9.383918742721209E-2</v>
      </c>
      <c r="J3674" s="290">
        <f t="shared" ca="1" si="3622"/>
        <v>5.5E-2</v>
      </c>
      <c r="K3674" s="270">
        <f t="shared" ref="K3674:M3674" ca="1" si="3726">RAND()</f>
        <v>0.76289125490693066</v>
      </c>
      <c r="L3674" s="270">
        <f t="shared" ca="1" si="3726"/>
        <v>8.9137529916939129E-2</v>
      </c>
      <c r="M3674" s="270">
        <f t="shared" ca="1" si="3726"/>
        <v>0.54771571082799919</v>
      </c>
      <c r="N3674" s="291">
        <f t="shared" ca="1" si="3624"/>
        <v>2293918.1450718562</v>
      </c>
      <c r="O3674" s="292">
        <f ca="1">(N3674-Assumptions!$C$22)/Assumptions!$C$25</f>
        <v>170.19844366207883</v>
      </c>
      <c r="P3674" s="11"/>
      <c r="Q3674" s="11"/>
      <c r="R3674" s="11"/>
      <c r="S3674" s="11"/>
      <c r="T3674" s="11"/>
    </row>
    <row r="3675" spans="1:20" ht="15.75" customHeight="1" x14ac:dyDescent="0.2">
      <c r="A3675" s="317"/>
      <c r="B3675" s="264"/>
      <c r="C3675" s="264"/>
      <c r="D3675" s="264"/>
      <c r="E3675" s="264"/>
      <c r="F3675" s="264"/>
      <c r="G3675" s="264"/>
      <c r="H3675" s="264"/>
      <c r="I3675" s="286">
        <f t="shared" ca="1" si="3621"/>
        <v>0.10783564749290986</v>
      </c>
      <c r="J3675" s="286">
        <f t="shared" ca="1" si="3622"/>
        <v>3.0918902711879206E-2</v>
      </c>
      <c r="K3675" s="264">
        <f t="shared" ref="K3675:M3675" ca="1" si="3727">RAND()</f>
        <v>0.25193115073515449</v>
      </c>
      <c r="L3675" s="264">
        <f t="shared" ca="1" si="3727"/>
        <v>0.46810594001036998</v>
      </c>
      <c r="M3675" s="264">
        <f t="shared" ca="1" si="3727"/>
        <v>0.13302088951537039</v>
      </c>
      <c r="N3675" s="287">
        <f t="shared" ca="1" si="3624"/>
        <v>1451188.1618888648</v>
      </c>
      <c r="O3675" s="288">
        <f ca="1">(N3675-Assumptions!$C$22)/Assumptions!$C$25</f>
        <v>107.30814640961678</v>
      </c>
      <c r="P3675" s="11"/>
      <c r="Q3675" s="11"/>
      <c r="R3675" s="11"/>
      <c r="S3675" s="11"/>
      <c r="T3675" s="11"/>
    </row>
    <row r="3676" spans="1:20" ht="15.75" customHeight="1" x14ac:dyDescent="0.2">
      <c r="A3676" s="289"/>
      <c r="B3676" s="270"/>
      <c r="C3676" s="270"/>
      <c r="D3676" s="270"/>
      <c r="E3676" s="270"/>
      <c r="F3676" s="270"/>
      <c r="G3676" s="270"/>
      <c r="H3676" s="270"/>
      <c r="I3676" s="290">
        <f t="shared" ca="1" si="3621"/>
        <v>0.06</v>
      </c>
      <c r="J3676" s="290">
        <f t="shared" ca="1" si="3622"/>
        <v>3.9640300529753279E-2</v>
      </c>
      <c r="K3676" s="270">
        <f t="shared" ref="K3676:M3676" ca="1" si="3728">RAND()</f>
        <v>0.7840833676998672</v>
      </c>
      <c r="L3676" s="270">
        <f t="shared" ca="1" si="3728"/>
        <v>0.2594095759075401</v>
      </c>
      <c r="M3676" s="270">
        <f t="shared" ca="1" si="3728"/>
        <v>0.52896403324146868</v>
      </c>
      <c r="N3676" s="291">
        <f t="shared" ca="1" si="3624"/>
        <v>3563756.6711651403</v>
      </c>
      <c r="O3676" s="292">
        <f ca="1">(N3676-Assumptions!$C$22)/Assumptions!$C$25</f>
        <v>264.96251277351791</v>
      </c>
      <c r="P3676" s="11"/>
      <c r="Q3676" s="11"/>
      <c r="R3676" s="11"/>
      <c r="S3676" s="11"/>
      <c r="T3676" s="11"/>
    </row>
    <row r="3677" spans="1:20" ht="15.75" customHeight="1" x14ac:dyDescent="0.2">
      <c r="A3677" s="317"/>
      <c r="B3677" s="264"/>
      <c r="C3677" s="264"/>
      <c r="D3677" s="264"/>
      <c r="E3677" s="264"/>
      <c r="F3677" s="264"/>
      <c r="G3677" s="264"/>
      <c r="H3677" s="264"/>
      <c r="I3677" s="286">
        <f t="shared" ca="1" si="3621"/>
        <v>7.9314220836009613E-2</v>
      </c>
      <c r="J3677" s="286">
        <f t="shared" ca="1" si="3622"/>
        <v>5.5E-2</v>
      </c>
      <c r="K3677" s="264">
        <f t="shared" ref="K3677:M3677" ca="1" si="3729">RAND()</f>
        <v>0.38303449218000296</v>
      </c>
      <c r="L3677" s="264">
        <f t="shared" ca="1" si="3729"/>
        <v>0.35100782987585266</v>
      </c>
      <c r="M3677" s="264">
        <f t="shared" ca="1" si="3729"/>
        <v>0.55733880088323495</v>
      </c>
      <c r="N3677" s="287">
        <f t="shared" ca="1" si="3624"/>
        <v>4464826.7790903514</v>
      </c>
      <c r="O3677" s="288">
        <f ca="1">(N3677-Assumptions!$C$22)/Assumptions!$C$25</f>
        <v>332.20655067838442</v>
      </c>
      <c r="P3677" s="11"/>
      <c r="Q3677" s="11"/>
      <c r="R3677" s="11"/>
      <c r="S3677" s="11"/>
      <c r="T3677" s="11"/>
    </row>
    <row r="3678" spans="1:20" ht="15.75" customHeight="1" x14ac:dyDescent="0.2">
      <c r="A3678" s="289"/>
      <c r="B3678" s="270"/>
      <c r="C3678" s="270"/>
      <c r="D3678" s="270"/>
      <c r="E3678" s="270"/>
      <c r="F3678" s="270"/>
      <c r="G3678" s="270"/>
      <c r="H3678" s="270"/>
      <c r="I3678" s="290">
        <f t="shared" ca="1" si="3621"/>
        <v>0.10139709238847296</v>
      </c>
      <c r="J3678" s="290">
        <f t="shared" ca="1" si="3622"/>
        <v>5.5E-2</v>
      </c>
      <c r="K3678" s="270">
        <f t="shared" ref="K3678:M3678" ca="1" si="3730">RAND()</f>
        <v>6.0487191707803256E-2</v>
      </c>
      <c r="L3678" s="270">
        <f t="shared" ca="1" si="3730"/>
        <v>0.50353882995713883</v>
      </c>
      <c r="M3678" s="270">
        <f t="shared" ca="1" si="3730"/>
        <v>0.13550156322594542</v>
      </c>
      <c r="N3678" s="291">
        <f t="shared" ca="1" si="3624"/>
        <v>837295.30694973003</v>
      </c>
      <c r="O3678" s="292">
        <f ca="1">(N3678-Assumptions!$C$22)/Assumptions!$C$25</f>
        <v>61.495246787293283</v>
      </c>
      <c r="P3678" s="11"/>
      <c r="Q3678" s="11"/>
      <c r="R3678" s="11"/>
      <c r="S3678" s="11"/>
      <c r="T3678" s="11"/>
    </row>
    <row r="3679" spans="1:20" ht="15.75" customHeight="1" x14ac:dyDescent="0.2">
      <c r="A3679" s="317"/>
      <c r="B3679" s="264"/>
      <c r="C3679" s="264"/>
      <c r="D3679" s="264"/>
      <c r="E3679" s="264"/>
      <c r="F3679" s="264"/>
      <c r="G3679" s="264"/>
      <c r="H3679" s="264"/>
      <c r="I3679" s="286">
        <f t="shared" ca="1" si="3621"/>
        <v>7.4541843032285018E-2</v>
      </c>
      <c r="J3679" s="286">
        <f t="shared" ca="1" si="3622"/>
        <v>3.3110194143587825E-2</v>
      </c>
      <c r="K3679" s="264">
        <f t="shared" ref="K3679:M3679" ca="1" si="3731">RAND()</f>
        <v>0.88820471568169324</v>
      </c>
      <c r="L3679" s="264">
        <f t="shared" ca="1" si="3731"/>
        <v>0.31305391189311327</v>
      </c>
      <c r="M3679" s="264">
        <f t="shared" ca="1" si="3731"/>
        <v>0.44825461358099261</v>
      </c>
      <c r="N3679" s="287">
        <f t="shared" ca="1" si="3624"/>
        <v>5209099.9283465389</v>
      </c>
      <c r="O3679" s="288">
        <f ca="1">(N3679-Assumptions!$C$22)/Assumptions!$C$25</f>
        <v>387.74932301093577</v>
      </c>
      <c r="P3679" s="11"/>
      <c r="Q3679" s="11"/>
      <c r="R3679" s="11"/>
      <c r="S3679" s="11"/>
      <c r="T3679" s="11"/>
    </row>
    <row r="3680" spans="1:20" ht="15.75" customHeight="1" x14ac:dyDescent="0.2">
      <c r="A3680" s="289"/>
      <c r="B3680" s="270"/>
      <c r="C3680" s="270"/>
      <c r="D3680" s="270"/>
      <c r="E3680" s="270"/>
      <c r="F3680" s="270"/>
      <c r="G3680" s="270"/>
      <c r="H3680" s="270"/>
      <c r="I3680" s="290">
        <f t="shared" ca="1" si="3621"/>
        <v>8.8102065221724493E-2</v>
      </c>
      <c r="J3680" s="290">
        <f t="shared" ca="1" si="3622"/>
        <v>3.9057472972689862E-2</v>
      </c>
      <c r="K3680" s="270">
        <f t="shared" ref="K3680:M3680" ca="1" si="3732">RAND()</f>
        <v>0.88158401168672273</v>
      </c>
      <c r="L3680" s="270">
        <f t="shared" ca="1" si="3732"/>
        <v>0.44183233428066704</v>
      </c>
      <c r="M3680" s="270">
        <f t="shared" ca="1" si="3732"/>
        <v>0.13478483983513856</v>
      </c>
      <c r="N3680" s="291">
        <f t="shared" ca="1" si="3624"/>
        <v>4400517.7606841987</v>
      </c>
      <c r="O3680" s="292">
        <f ca="1">(N3680-Assumptions!$C$22)/Assumptions!$C$25</f>
        <v>327.40737020031332</v>
      </c>
      <c r="P3680" s="11"/>
      <c r="Q3680" s="11"/>
      <c r="R3680" s="11"/>
      <c r="S3680" s="11"/>
      <c r="T3680" s="11"/>
    </row>
    <row r="3681" spans="1:20" ht="15.75" customHeight="1" x14ac:dyDescent="0.2">
      <c r="A3681" s="317"/>
      <c r="B3681" s="264"/>
      <c r="C3681" s="264"/>
      <c r="D3681" s="264"/>
      <c r="E3681" s="264"/>
      <c r="F3681" s="264"/>
      <c r="G3681" s="264"/>
      <c r="H3681" s="264"/>
      <c r="I3681" s="286">
        <f t="shared" ca="1" si="3621"/>
        <v>8.1507308676898302E-2</v>
      </c>
      <c r="J3681" s="286">
        <f t="shared" ca="1" si="3622"/>
        <v>4.8454149452467753E-2</v>
      </c>
      <c r="K3681" s="264">
        <f t="shared" ref="K3681:M3681" ca="1" si="3733">RAND()</f>
        <v>6.7773358669979133E-2</v>
      </c>
      <c r="L3681" s="264">
        <f t="shared" ca="1" si="3733"/>
        <v>0.99269614026611164</v>
      </c>
      <c r="M3681" s="264">
        <f t="shared" ca="1" si="3733"/>
        <v>0.9154970586266743</v>
      </c>
      <c r="N3681" s="287">
        <f t="shared" ca="1" si="3624"/>
        <v>2184036.1093867859</v>
      </c>
      <c r="O3681" s="288">
        <f ca="1">(N3681-Assumptions!$C$22)/Assumptions!$C$25</f>
        <v>161.99829174528253</v>
      </c>
      <c r="P3681" s="11"/>
      <c r="Q3681" s="11"/>
      <c r="R3681" s="11"/>
      <c r="S3681" s="11"/>
      <c r="T3681" s="11"/>
    </row>
    <row r="3682" spans="1:20" ht="15.75" customHeight="1" x14ac:dyDescent="0.2">
      <c r="A3682" s="289"/>
      <c r="B3682" s="270"/>
      <c r="C3682" s="270"/>
      <c r="D3682" s="270"/>
      <c r="E3682" s="270"/>
      <c r="F3682" s="270"/>
      <c r="G3682" s="270"/>
      <c r="H3682" s="270"/>
      <c r="I3682" s="290">
        <f t="shared" ca="1" si="3621"/>
        <v>0.10367974986713976</v>
      </c>
      <c r="J3682" s="290">
        <f t="shared" ca="1" si="3622"/>
        <v>4.3892542655068527E-2</v>
      </c>
      <c r="K3682" s="270">
        <f t="shared" ref="K3682:M3682" ca="1" si="3734">RAND()</f>
        <v>0.54874750445996212</v>
      </c>
      <c r="L3682" s="270">
        <f t="shared" ca="1" si="3734"/>
        <v>0.80851608392318419</v>
      </c>
      <c r="M3682" s="270">
        <f t="shared" ca="1" si="3734"/>
        <v>5.3696821224098024E-2</v>
      </c>
      <c r="N3682" s="291">
        <f t="shared" ca="1" si="3624"/>
        <v>2362123.138566412</v>
      </c>
      <c r="O3682" s="292">
        <f ca="1">(N3682-Assumptions!$C$22)/Assumptions!$C$25</f>
        <v>175.28836854973224</v>
      </c>
      <c r="P3682" s="11"/>
      <c r="Q3682" s="11"/>
      <c r="R3682" s="11"/>
      <c r="S3682" s="11"/>
      <c r="T3682" s="11"/>
    </row>
    <row r="3683" spans="1:20" ht="15.75" customHeight="1" x14ac:dyDescent="0.2">
      <c r="A3683" s="317"/>
      <c r="B3683" s="264"/>
      <c r="C3683" s="264"/>
      <c r="D3683" s="264"/>
      <c r="E3683" s="264"/>
      <c r="F3683" s="264"/>
      <c r="G3683" s="264"/>
      <c r="H3683" s="264"/>
      <c r="I3683" s="286">
        <f t="shared" ca="1" si="3621"/>
        <v>0.10554786750472731</v>
      </c>
      <c r="J3683" s="286">
        <f t="shared" ca="1" si="3622"/>
        <v>4.8755674254862699E-2</v>
      </c>
      <c r="K3683" s="264">
        <f t="shared" ref="K3683:M3683" ca="1" si="3735">RAND()</f>
        <v>0.65685397249463351</v>
      </c>
      <c r="L3683" s="264">
        <f t="shared" ca="1" si="3735"/>
        <v>0.37682916564687485</v>
      </c>
      <c r="M3683" s="264">
        <f t="shared" ca="1" si="3735"/>
        <v>0.79469442739565332</v>
      </c>
      <c r="N3683" s="287">
        <f t="shared" ca="1" si="3624"/>
        <v>1986902.3503884147</v>
      </c>
      <c r="O3683" s="288">
        <f ca="1">(N3683-Assumptions!$C$22)/Assumptions!$C$25</f>
        <v>147.28681719316526</v>
      </c>
      <c r="P3683" s="11"/>
      <c r="Q3683" s="11"/>
      <c r="R3683" s="11"/>
      <c r="S3683" s="11"/>
      <c r="T3683" s="11"/>
    </row>
    <row r="3684" spans="1:20" ht="15.75" customHeight="1" x14ac:dyDescent="0.2">
      <c r="A3684" s="289"/>
      <c r="B3684" s="270"/>
      <c r="C3684" s="270"/>
      <c r="D3684" s="270"/>
      <c r="E3684" s="270"/>
      <c r="F3684" s="270"/>
      <c r="G3684" s="270"/>
      <c r="H3684" s="270"/>
      <c r="I3684" s="290">
        <f t="shared" ca="1" si="3621"/>
        <v>7.5105001812605182E-2</v>
      </c>
      <c r="J3684" s="290">
        <f t="shared" ca="1" si="3622"/>
        <v>4.6057944218173177E-2</v>
      </c>
      <c r="K3684" s="270">
        <f t="shared" ref="K3684:M3684" ca="1" si="3736">RAND()</f>
        <v>0.79233003195223473</v>
      </c>
      <c r="L3684" s="270">
        <f t="shared" ca="1" si="3736"/>
        <v>0.10554530717900013</v>
      </c>
      <c r="M3684" s="270">
        <f t="shared" ca="1" si="3736"/>
        <v>0.6582896734654462</v>
      </c>
      <c r="N3684" s="291">
        <f t="shared" ca="1" si="3624"/>
        <v>3109223.3442278467</v>
      </c>
      <c r="O3684" s="292">
        <f ca="1">(N3684-Assumptions!$C$22)/Assumptions!$C$25</f>
        <v>231.04211524088407</v>
      </c>
      <c r="P3684" s="11"/>
      <c r="Q3684" s="11"/>
      <c r="R3684" s="11"/>
      <c r="S3684" s="11"/>
      <c r="T3684" s="11"/>
    </row>
    <row r="3685" spans="1:20" ht="15.75" customHeight="1" x14ac:dyDescent="0.2">
      <c r="A3685" s="317"/>
      <c r="B3685" s="264"/>
      <c r="C3685" s="264"/>
      <c r="D3685" s="264"/>
      <c r="E3685" s="264"/>
      <c r="F3685" s="264"/>
      <c r="G3685" s="264"/>
      <c r="H3685" s="264"/>
      <c r="I3685" s="286">
        <f t="shared" ca="1" si="3621"/>
        <v>7.5791195401306619E-2</v>
      </c>
      <c r="J3685" s="286">
        <f t="shared" ca="1" si="3622"/>
        <v>4.509401470279352E-2</v>
      </c>
      <c r="K3685" s="264">
        <f t="shared" ref="K3685:M3685" ca="1" si="3737">RAND()</f>
        <v>0.36344329109293194</v>
      </c>
      <c r="L3685" s="264">
        <f t="shared" ca="1" si="3737"/>
        <v>0.26113104963658451</v>
      </c>
      <c r="M3685" s="264">
        <f t="shared" ca="1" si="3737"/>
        <v>5.7985302872095357E-2</v>
      </c>
      <c r="N3685" s="287">
        <f t="shared" ca="1" si="3624"/>
        <v>2902348.5138309137</v>
      </c>
      <c r="O3685" s="288">
        <f ca="1">(N3685-Assumptions!$C$22)/Assumptions!$C$25</f>
        <v>215.60369506200848</v>
      </c>
      <c r="P3685" s="11"/>
      <c r="Q3685" s="11"/>
      <c r="R3685" s="11"/>
      <c r="S3685" s="11"/>
      <c r="T3685" s="11"/>
    </row>
    <row r="3686" spans="1:20" ht="15.75" customHeight="1" x14ac:dyDescent="0.2">
      <c r="A3686" s="289"/>
      <c r="B3686" s="270"/>
      <c r="C3686" s="270"/>
      <c r="D3686" s="270"/>
      <c r="E3686" s="270"/>
      <c r="F3686" s="270"/>
      <c r="G3686" s="270"/>
      <c r="H3686" s="270"/>
      <c r="I3686" s="290">
        <f t="shared" ca="1" si="3621"/>
        <v>7.4026511057327479E-2</v>
      </c>
      <c r="J3686" s="290">
        <f t="shared" ca="1" si="3622"/>
        <v>4.3684813483682201E-2</v>
      </c>
      <c r="K3686" s="270">
        <f t="shared" ref="K3686:M3686" ca="1" si="3738">RAND()</f>
        <v>0.91784633661863024</v>
      </c>
      <c r="L3686" s="270">
        <f t="shared" ca="1" si="3738"/>
        <v>0.72837132616194811</v>
      </c>
      <c r="M3686" s="270">
        <f t="shared" ca="1" si="3738"/>
        <v>0.22440770802228083</v>
      </c>
      <c r="N3686" s="291">
        <f t="shared" ca="1" si="3624"/>
        <v>7113036.3992835255</v>
      </c>
      <c r="O3686" s="292">
        <f ca="1">(N3686-Assumptions!$C$22)/Assumptions!$C$25</f>
        <v>529.83413427488995</v>
      </c>
      <c r="P3686" s="11"/>
      <c r="Q3686" s="11"/>
      <c r="R3686" s="11"/>
      <c r="S3686" s="11"/>
      <c r="T3686" s="11"/>
    </row>
    <row r="3687" spans="1:20" ht="15.75" customHeight="1" x14ac:dyDescent="0.2">
      <c r="A3687" s="317"/>
      <c r="B3687" s="264"/>
      <c r="C3687" s="264"/>
      <c r="D3687" s="264"/>
      <c r="E3687" s="264"/>
      <c r="F3687" s="264"/>
      <c r="G3687" s="264"/>
      <c r="H3687" s="264"/>
      <c r="I3687" s="286">
        <f t="shared" ca="1" si="3621"/>
        <v>9.7025766387675877E-2</v>
      </c>
      <c r="J3687" s="286">
        <f t="shared" ca="1" si="3622"/>
        <v>2.7420959610457856E-2</v>
      </c>
      <c r="K3687" s="264">
        <f t="shared" ref="K3687:M3687" ca="1" si="3739">RAND()</f>
        <v>0.58294227007288091</v>
      </c>
      <c r="L3687" s="264">
        <f t="shared" ca="1" si="3739"/>
        <v>0.36321604185837086</v>
      </c>
      <c r="M3687" s="264">
        <f t="shared" ca="1" si="3739"/>
        <v>0.92295753825984161</v>
      </c>
      <c r="N3687" s="287">
        <f t="shared" ca="1" si="3624"/>
        <v>1657325.4680575081</v>
      </c>
      <c r="O3687" s="288">
        <f ca="1">(N3687-Assumptions!$C$22)/Assumptions!$C$25</f>
        <v>122.69152746697821</v>
      </c>
      <c r="P3687" s="11"/>
      <c r="Q3687" s="11"/>
      <c r="R3687" s="11"/>
      <c r="S3687" s="11"/>
      <c r="T3687" s="11"/>
    </row>
    <row r="3688" spans="1:20" ht="15.75" customHeight="1" x14ac:dyDescent="0.2">
      <c r="A3688" s="289"/>
      <c r="B3688" s="270"/>
      <c r="C3688" s="270"/>
      <c r="D3688" s="270"/>
      <c r="E3688" s="270"/>
      <c r="F3688" s="270"/>
      <c r="G3688" s="270"/>
      <c r="H3688" s="270"/>
      <c r="I3688" s="290">
        <f t="shared" ca="1" si="3621"/>
        <v>6.6862105660807539E-2</v>
      </c>
      <c r="J3688" s="290">
        <f t="shared" ca="1" si="3622"/>
        <v>4.3972279672370371E-2</v>
      </c>
      <c r="K3688" s="270">
        <f t="shared" ref="K3688:M3688" ca="1" si="3740">RAND()</f>
        <v>0.93799003718608465</v>
      </c>
      <c r="L3688" s="270">
        <f t="shared" ca="1" si="3740"/>
        <v>0.28868716676890172</v>
      </c>
      <c r="M3688" s="270">
        <f t="shared" ca="1" si="3740"/>
        <v>0.99011106490344514</v>
      </c>
      <c r="N3688" s="291">
        <f t="shared" ca="1" si="3624"/>
        <v>7881279.8421243047</v>
      </c>
      <c r="O3688" s="292">
        <f ca="1">(N3688-Assumptions!$C$22)/Assumptions!$C$25</f>
        <v>587.16573448688837</v>
      </c>
      <c r="P3688" s="11"/>
      <c r="Q3688" s="11"/>
      <c r="R3688" s="11"/>
      <c r="S3688" s="11"/>
      <c r="T3688" s="11"/>
    </row>
    <row r="3689" spans="1:20" ht="15.75" customHeight="1" x14ac:dyDescent="0.2">
      <c r="A3689" s="317"/>
      <c r="B3689" s="264"/>
      <c r="C3689" s="264"/>
      <c r="D3689" s="264"/>
      <c r="E3689" s="264"/>
      <c r="F3689" s="264"/>
      <c r="G3689" s="264"/>
      <c r="H3689" s="264"/>
      <c r="I3689" s="286">
        <f t="shared" ca="1" si="3621"/>
        <v>9.3128007516294298E-2</v>
      </c>
      <c r="J3689" s="286">
        <f t="shared" ca="1" si="3622"/>
        <v>2.9315881219145877E-2</v>
      </c>
      <c r="K3689" s="264">
        <f t="shared" ref="K3689:M3689" ca="1" si="3741">RAND()</f>
        <v>0.6202622843754243</v>
      </c>
      <c r="L3689" s="264">
        <f t="shared" ca="1" si="3741"/>
        <v>0.44631419749825141</v>
      </c>
      <c r="M3689" s="264">
        <f t="shared" ca="1" si="3741"/>
        <v>6.0400211314109109E-2</v>
      </c>
      <c r="N3689" s="287">
        <f t="shared" ca="1" si="3624"/>
        <v>1749207.8066398301</v>
      </c>
      <c r="O3689" s="288">
        <f ca="1">(N3689-Assumptions!$C$22)/Assumptions!$C$25</f>
        <v>129.54841840595748</v>
      </c>
      <c r="P3689" s="11"/>
      <c r="Q3689" s="11"/>
      <c r="R3689" s="11"/>
      <c r="S3689" s="11"/>
      <c r="T3689" s="11"/>
    </row>
    <row r="3690" spans="1:20" ht="15.75" customHeight="1" x14ac:dyDescent="0.2">
      <c r="A3690" s="289"/>
      <c r="B3690" s="270"/>
      <c r="C3690" s="270"/>
      <c r="D3690" s="270"/>
      <c r="E3690" s="270"/>
      <c r="F3690" s="270"/>
      <c r="G3690" s="270"/>
      <c r="H3690" s="270"/>
      <c r="I3690" s="290">
        <f t="shared" ca="1" si="3621"/>
        <v>0.11149404490223429</v>
      </c>
      <c r="J3690" s="290">
        <f t="shared" ca="1" si="3622"/>
        <v>3.7732152463617157E-2</v>
      </c>
      <c r="K3690" s="270">
        <f t="shared" ref="K3690:M3690" ca="1" si="3742">RAND()</f>
        <v>0.53081705541336532</v>
      </c>
      <c r="L3690" s="270">
        <f t="shared" ca="1" si="3742"/>
        <v>0.56853664952847305</v>
      </c>
      <c r="M3690" s="270">
        <f t="shared" ca="1" si="3742"/>
        <v>0.47396064318902364</v>
      </c>
      <c r="N3690" s="291">
        <f t="shared" ca="1" si="3624"/>
        <v>1513256.5853044891</v>
      </c>
      <c r="O3690" s="292">
        <f ca="1">(N3690-Assumptions!$C$22)/Assumptions!$C$25</f>
        <v>111.94011830630515</v>
      </c>
      <c r="P3690" s="11"/>
      <c r="Q3690" s="11"/>
      <c r="R3690" s="11"/>
      <c r="S3690" s="11"/>
      <c r="T3690" s="11"/>
    </row>
    <row r="3691" spans="1:20" ht="15.75" customHeight="1" x14ac:dyDescent="0.2">
      <c r="A3691" s="317"/>
      <c r="B3691" s="264"/>
      <c r="C3691" s="264"/>
      <c r="D3691" s="264"/>
      <c r="E3691" s="264"/>
      <c r="F3691" s="264"/>
      <c r="G3691" s="264"/>
      <c r="H3691" s="264"/>
      <c r="I3691" s="286">
        <f t="shared" ca="1" si="3621"/>
        <v>7.9255995026570158E-2</v>
      </c>
      <c r="J3691" s="286">
        <f t="shared" ca="1" si="3622"/>
        <v>2.8814705881909698E-2</v>
      </c>
      <c r="K3691" s="264">
        <f t="shared" ref="K3691:M3691" ca="1" si="3743">RAND()</f>
        <v>0.71994525306004198</v>
      </c>
      <c r="L3691" s="264">
        <f t="shared" ca="1" si="3743"/>
        <v>0.42910328006525522</v>
      </c>
      <c r="M3691" s="264">
        <f t="shared" ca="1" si="3743"/>
        <v>0.68450090088195559</v>
      </c>
      <c r="N3691" s="287">
        <f t="shared" ca="1" si="3624"/>
        <v>2237066.9775757296</v>
      </c>
      <c r="O3691" s="288">
        <f ca="1">(N3691-Assumptions!$C$22)/Assumptions!$C$25</f>
        <v>165.95581922206938</v>
      </c>
      <c r="P3691" s="11"/>
      <c r="Q3691" s="11"/>
      <c r="R3691" s="11"/>
      <c r="S3691" s="11"/>
      <c r="T3691" s="11"/>
    </row>
    <row r="3692" spans="1:20" ht="15.75" customHeight="1" x14ac:dyDescent="0.2">
      <c r="A3692" s="289"/>
      <c r="B3692" s="270"/>
      <c r="C3692" s="270"/>
      <c r="D3692" s="270"/>
      <c r="E3692" s="270"/>
      <c r="F3692" s="270"/>
      <c r="G3692" s="270"/>
      <c r="H3692" s="270"/>
      <c r="I3692" s="290">
        <f t="shared" ca="1" si="3621"/>
        <v>8.7998885068875682E-2</v>
      </c>
      <c r="J3692" s="290">
        <f t="shared" ca="1" si="3622"/>
        <v>5.5E-2</v>
      </c>
      <c r="K3692" s="270">
        <f t="shared" ref="K3692:M3692" ca="1" si="3744">RAND()</f>
        <v>0.40507064368558876</v>
      </c>
      <c r="L3692" s="270">
        <f t="shared" ca="1" si="3744"/>
        <v>0.20981037616266074</v>
      </c>
      <c r="M3692" s="270">
        <f t="shared" ca="1" si="3744"/>
        <v>0.45014104616166106</v>
      </c>
      <c r="N3692" s="291">
        <f t="shared" ca="1" si="3624"/>
        <v>2699906.8784648506</v>
      </c>
      <c r="O3692" s="292">
        <f ca="1">(N3692-Assumptions!$C$22)/Assumptions!$C$25</f>
        <v>200.49611033319781</v>
      </c>
      <c r="P3692" s="11"/>
      <c r="Q3692" s="11"/>
      <c r="R3692" s="11"/>
      <c r="S3692" s="11"/>
      <c r="T3692" s="11"/>
    </row>
    <row r="3693" spans="1:20" ht="15.75" customHeight="1" x14ac:dyDescent="0.2">
      <c r="A3693" s="317"/>
      <c r="B3693" s="264"/>
      <c r="C3693" s="264"/>
      <c r="D3693" s="264"/>
      <c r="E3693" s="264"/>
      <c r="F3693" s="264"/>
      <c r="G3693" s="264"/>
      <c r="H3693" s="264"/>
      <c r="I3693" s="286">
        <f t="shared" ca="1" si="3621"/>
        <v>8.7645576124477292E-2</v>
      </c>
      <c r="J3693" s="286">
        <f t="shared" ca="1" si="3622"/>
        <v>5.5E-2</v>
      </c>
      <c r="K3693" s="264">
        <f t="shared" ref="K3693:M3693" ca="1" si="3745">RAND()</f>
        <v>0.1878591298497333</v>
      </c>
      <c r="L3693" s="264">
        <f t="shared" ca="1" si="3745"/>
        <v>0.47357814699684075</v>
      </c>
      <c r="M3693" s="264">
        <f t="shared" ca="1" si="3745"/>
        <v>0.72394578023153833</v>
      </c>
      <c r="N3693" s="287">
        <f t="shared" ca="1" si="3624"/>
        <v>1227362.0270879273</v>
      </c>
      <c r="O3693" s="288">
        <f ca="1">(N3693-Assumptions!$C$22)/Assumptions!$C$25</f>
        <v>90.604703514024422</v>
      </c>
      <c r="P3693" s="11"/>
      <c r="Q3693" s="11"/>
      <c r="R3693" s="11"/>
      <c r="S3693" s="11"/>
      <c r="T3693" s="11"/>
    </row>
    <row r="3694" spans="1:20" ht="15.75" customHeight="1" x14ac:dyDescent="0.2">
      <c r="A3694" s="289"/>
      <c r="B3694" s="270"/>
      <c r="C3694" s="270"/>
      <c r="D3694" s="270"/>
      <c r="E3694" s="270"/>
      <c r="F3694" s="270"/>
      <c r="G3694" s="270"/>
      <c r="H3694" s="270"/>
      <c r="I3694" s="290">
        <f t="shared" ca="1" si="3621"/>
        <v>7.3319540919844245E-2</v>
      </c>
      <c r="J3694" s="290">
        <f t="shared" ca="1" si="3622"/>
        <v>5.0213250088389158E-2</v>
      </c>
      <c r="K3694" s="270">
        <f t="shared" ref="K3694:M3694" ca="1" si="3746">RAND()</f>
        <v>0.81165265818733379</v>
      </c>
      <c r="L3694" s="270">
        <f t="shared" ca="1" si="3746"/>
        <v>0.14795012959611642</v>
      </c>
      <c r="M3694" s="270">
        <f t="shared" ca="1" si="3746"/>
        <v>0.52435079060414169</v>
      </c>
      <c r="N3694" s="291">
        <f t="shared" ca="1" si="3624"/>
        <v>7731793.8623704463</v>
      </c>
      <c r="O3694" s="292">
        <f ca="1">(N3694-Assumptions!$C$22)/Assumptions!$C$25</f>
        <v>576.01006435600345</v>
      </c>
      <c r="P3694" s="11"/>
      <c r="Q3694" s="11"/>
      <c r="R3694" s="11"/>
      <c r="S3694" s="11"/>
      <c r="T3694" s="11"/>
    </row>
    <row r="3695" spans="1:20" ht="15.75" customHeight="1" x14ac:dyDescent="0.2">
      <c r="A3695" s="317"/>
      <c r="B3695" s="264"/>
      <c r="C3695" s="264"/>
      <c r="D3695" s="264"/>
      <c r="E3695" s="264"/>
      <c r="F3695" s="264"/>
      <c r="G3695" s="264"/>
      <c r="H3695" s="264"/>
      <c r="I3695" s="286">
        <f t="shared" ca="1" si="3621"/>
        <v>9.1262475625118397E-2</v>
      </c>
      <c r="J3695" s="286">
        <f t="shared" ca="1" si="3622"/>
        <v>5.2088317563985166E-2</v>
      </c>
      <c r="K3695" s="264">
        <f t="shared" ref="K3695:M3695" ca="1" si="3747">RAND()</f>
        <v>0.64089001053762762</v>
      </c>
      <c r="L3695" s="264">
        <f t="shared" ca="1" si="3747"/>
        <v>0.82907590171549084</v>
      </c>
      <c r="M3695" s="264">
        <f t="shared" ca="1" si="3747"/>
        <v>0.92302980525251532</v>
      </c>
      <c r="N3695" s="287">
        <f t="shared" ca="1" si="3624"/>
        <v>3700446.9837877387</v>
      </c>
      <c r="O3695" s="288">
        <f ca="1">(N3695-Assumptions!$C$22)/Assumptions!$C$25</f>
        <v>275.16328237221933</v>
      </c>
      <c r="P3695" s="11"/>
      <c r="Q3695" s="11"/>
      <c r="R3695" s="11"/>
      <c r="S3695" s="11"/>
      <c r="T3695" s="11"/>
    </row>
    <row r="3696" spans="1:20" ht="15.75" customHeight="1" x14ac:dyDescent="0.2">
      <c r="A3696" s="289"/>
      <c r="B3696" s="270"/>
      <c r="C3696" s="270"/>
      <c r="D3696" s="270"/>
      <c r="E3696" s="270"/>
      <c r="F3696" s="270"/>
      <c r="G3696" s="270"/>
      <c r="H3696" s="270"/>
      <c r="I3696" s="290">
        <f t="shared" ca="1" si="3621"/>
        <v>6.7223573421114999E-2</v>
      </c>
      <c r="J3696" s="290">
        <f t="shared" ca="1" si="3622"/>
        <v>2.7308533695968463E-2</v>
      </c>
      <c r="K3696" s="270">
        <f t="shared" ref="K3696:M3696" ca="1" si="3748">RAND()</f>
        <v>9.3415079184579808E-2</v>
      </c>
      <c r="L3696" s="270">
        <f t="shared" ca="1" si="3748"/>
        <v>8.9347228646775689E-2</v>
      </c>
      <c r="M3696" s="270">
        <f t="shared" ca="1" si="3748"/>
        <v>0.12384303552391862</v>
      </c>
      <c r="N3696" s="291">
        <f t="shared" ca="1" si="3624"/>
        <v>408901.38472212775</v>
      </c>
      <c r="O3696" s="292">
        <f ca="1">(N3696-Assumptions!$C$22)/Assumptions!$C$25</f>
        <v>29.525551098666249</v>
      </c>
      <c r="P3696" s="11"/>
      <c r="Q3696" s="11"/>
      <c r="R3696" s="11"/>
      <c r="S3696" s="11"/>
      <c r="T3696" s="11"/>
    </row>
    <row r="3697" spans="1:20" ht="15.75" customHeight="1" x14ac:dyDescent="0.2">
      <c r="A3697" s="317"/>
      <c r="B3697" s="264"/>
      <c r="C3697" s="264"/>
      <c r="D3697" s="264"/>
      <c r="E3697" s="264"/>
      <c r="F3697" s="264"/>
      <c r="G3697" s="264"/>
      <c r="H3697" s="264"/>
      <c r="I3697" s="286">
        <f t="shared" ca="1" si="3621"/>
        <v>9.2370127618505563E-2</v>
      </c>
      <c r="J3697" s="286">
        <f t="shared" ca="1" si="3622"/>
        <v>4.1794548578331966E-2</v>
      </c>
      <c r="K3697" s="264">
        <f t="shared" ref="K3697:M3697" ca="1" si="3749">RAND()</f>
        <v>0.7265035937702653</v>
      </c>
      <c r="L3697" s="264">
        <f t="shared" ca="1" si="3749"/>
        <v>0.82677315345920033</v>
      </c>
      <c r="M3697" s="264">
        <f t="shared" ca="1" si="3749"/>
        <v>0.84549729583736999</v>
      </c>
      <c r="N3697" s="287">
        <f t="shared" ca="1" si="3624"/>
        <v>2816470.3405048638</v>
      </c>
      <c r="O3697" s="288">
        <f ca="1">(N3697-Assumptions!$C$22)/Assumptions!$C$25</f>
        <v>209.19487615707939</v>
      </c>
      <c r="P3697" s="11"/>
      <c r="Q3697" s="11"/>
      <c r="R3697" s="11"/>
      <c r="S3697" s="11"/>
      <c r="T3697" s="11"/>
    </row>
    <row r="3698" spans="1:20" ht="15.75" customHeight="1" x14ac:dyDescent="0.2">
      <c r="A3698" s="289"/>
      <c r="B3698" s="270"/>
      <c r="C3698" s="270"/>
      <c r="D3698" s="270"/>
      <c r="E3698" s="270"/>
      <c r="F3698" s="270"/>
      <c r="G3698" s="270"/>
      <c r="H3698" s="270"/>
      <c r="I3698" s="290">
        <f t="shared" ca="1" si="3621"/>
        <v>9.5172965721826444E-2</v>
      </c>
      <c r="J3698" s="290">
        <f t="shared" ca="1" si="3622"/>
        <v>4.4415010351924571E-2</v>
      </c>
      <c r="K3698" s="270">
        <f t="shared" ref="K3698:M3698" ca="1" si="3750">RAND()</f>
        <v>0.94243495210131312</v>
      </c>
      <c r="L3698" s="270">
        <f t="shared" ca="1" si="3750"/>
        <v>0.39288869696549145</v>
      </c>
      <c r="M3698" s="270">
        <f t="shared" ca="1" si="3750"/>
        <v>0.67299369068778503</v>
      </c>
      <c r="N3698" s="291">
        <f t="shared" ca="1" si="3624"/>
        <v>4276008.961556823</v>
      </c>
      <c r="O3698" s="292">
        <f ca="1">(N3698-Assumptions!$C$22)/Assumptions!$C$25</f>
        <v>318.11566877289727</v>
      </c>
      <c r="P3698" s="11"/>
      <c r="Q3698" s="11"/>
      <c r="R3698" s="11"/>
      <c r="S3698" s="11"/>
      <c r="T3698" s="11"/>
    </row>
    <row r="3699" spans="1:20" ht="15.75" customHeight="1" x14ac:dyDescent="0.2">
      <c r="A3699" s="317"/>
      <c r="B3699" s="264"/>
      <c r="C3699" s="264"/>
      <c r="D3699" s="264"/>
      <c r="E3699" s="264"/>
      <c r="F3699" s="264"/>
      <c r="G3699" s="264"/>
      <c r="H3699" s="264"/>
      <c r="I3699" s="286">
        <f t="shared" ca="1" si="3621"/>
        <v>0.12248357145394798</v>
      </c>
      <c r="J3699" s="286">
        <f t="shared" ca="1" si="3622"/>
        <v>3.8671053745125722E-2</v>
      </c>
      <c r="K3699" s="264">
        <f t="shared" ref="K3699:M3699" ca="1" si="3751">RAND()</f>
        <v>0.49539105938345229</v>
      </c>
      <c r="L3699" s="264">
        <f t="shared" ca="1" si="3751"/>
        <v>0.42749831862528986</v>
      </c>
      <c r="M3699" s="264">
        <f t="shared" ca="1" si="3751"/>
        <v>0.35341272536677093</v>
      </c>
      <c r="N3699" s="287">
        <f t="shared" ca="1" si="3624"/>
        <v>1331789.9584528219</v>
      </c>
      <c r="O3699" s="288">
        <f ca="1">(N3699-Assumptions!$C$22)/Assumptions!$C$25</f>
        <v>98.397832720359844</v>
      </c>
      <c r="P3699" s="11"/>
      <c r="Q3699" s="11"/>
      <c r="R3699" s="11"/>
      <c r="S3699" s="11"/>
      <c r="T3699" s="11"/>
    </row>
    <row r="3700" spans="1:20" ht="15.75" customHeight="1" x14ac:dyDescent="0.2">
      <c r="A3700" s="289"/>
      <c r="B3700" s="270"/>
      <c r="C3700" s="270"/>
      <c r="D3700" s="270"/>
      <c r="E3700" s="270"/>
      <c r="F3700" s="270"/>
      <c r="G3700" s="270"/>
      <c r="H3700" s="270"/>
      <c r="I3700" s="290">
        <f t="shared" ca="1" si="3621"/>
        <v>9.450337453438086E-2</v>
      </c>
      <c r="J3700" s="290">
        <f t="shared" ca="1" si="3622"/>
        <v>2.9427579115179694E-2</v>
      </c>
      <c r="K3700" s="270">
        <f t="shared" ref="K3700:M3700" ca="1" si="3752">RAND()</f>
        <v>0.52359052672733697</v>
      </c>
      <c r="L3700" s="270">
        <f t="shared" ca="1" si="3752"/>
        <v>0.67859821333646331</v>
      </c>
      <c r="M3700" s="270">
        <f t="shared" ca="1" si="3752"/>
        <v>0.25909733173732885</v>
      </c>
      <c r="N3700" s="291">
        <f t="shared" ca="1" si="3624"/>
        <v>1715240.954923836</v>
      </c>
      <c r="O3700" s="292">
        <f ca="1">(N3700-Assumptions!$C$22)/Assumptions!$C$25</f>
        <v>127.0135787256594</v>
      </c>
      <c r="P3700" s="11"/>
      <c r="Q3700" s="11"/>
      <c r="R3700" s="11"/>
      <c r="S3700" s="11"/>
      <c r="T3700" s="11"/>
    </row>
    <row r="3701" spans="1:20" ht="15.75" customHeight="1" x14ac:dyDescent="0.2">
      <c r="A3701" s="317"/>
      <c r="B3701" s="264"/>
      <c r="C3701" s="264"/>
      <c r="D3701" s="264"/>
      <c r="E3701" s="264"/>
      <c r="F3701" s="264"/>
      <c r="G3701" s="264"/>
      <c r="H3701" s="264"/>
      <c r="I3701" s="286">
        <f t="shared" ca="1" si="3621"/>
        <v>9.6999748742851083E-2</v>
      </c>
      <c r="J3701" s="286">
        <f t="shared" ca="1" si="3622"/>
        <v>3.4073842891920739E-2</v>
      </c>
      <c r="K3701" s="264">
        <f t="shared" ref="K3701:M3701" ca="1" si="3753">RAND()</f>
        <v>0.87433797294360438</v>
      </c>
      <c r="L3701" s="264">
        <f t="shared" ca="1" si="3753"/>
        <v>0.70630385895940817</v>
      </c>
      <c r="M3701" s="264">
        <f t="shared" ca="1" si="3753"/>
        <v>0.26629732897145897</v>
      </c>
      <c r="N3701" s="287">
        <f t="shared" ca="1" si="3624"/>
        <v>3429773.4190536188</v>
      </c>
      <c r="O3701" s="288">
        <f ca="1">(N3701-Assumptions!$C$22)/Assumptions!$C$25</f>
        <v>254.9637626159417</v>
      </c>
      <c r="P3701" s="11"/>
      <c r="Q3701" s="11"/>
      <c r="R3701" s="11"/>
      <c r="S3701" s="11"/>
      <c r="T3701" s="11"/>
    </row>
    <row r="3702" spans="1:20" ht="15.75" customHeight="1" x14ac:dyDescent="0.2">
      <c r="A3702" s="289"/>
      <c r="B3702" s="270"/>
      <c r="C3702" s="270"/>
      <c r="D3702" s="270"/>
      <c r="E3702" s="270"/>
      <c r="F3702" s="270"/>
      <c r="G3702" s="270"/>
      <c r="H3702" s="270"/>
      <c r="I3702" s="290">
        <f t="shared" ca="1" si="3621"/>
        <v>8.0856173430108091E-2</v>
      </c>
      <c r="J3702" s="290">
        <f t="shared" ca="1" si="3622"/>
        <v>4.1445410638741111E-2</v>
      </c>
      <c r="K3702" s="270">
        <f t="shared" ref="K3702:M3702" ca="1" si="3754">RAND()</f>
        <v>0.309062435331102</v>
      </c>
      <c r="L3702" s="270">
        <f t="shared" ca="1" si="3754"/>
        <v>0.55331642504831369</v>
      </c>
      <c r="M3702" s="270">
        <f t="shared" ca="1" si="3754"/>
        <v>0.27833098412736057</v>
      </c>
      <c r="N3702" s="291">
        <f t="shared" ca="1" si="3624"/>
        <v>2832238.240811456</v>
      </c>
      <c r="O3702" s="292">
        <f ca="1">(N3702-Assumptions!$C$22)/Assumptions!$C$25</f>
        <v>210.3715851351833</v>
      </c>
      <c r="P3702" s="11"/>
      <c r="Q3702" s="11"/>
      <c r="R3702" s="11"/>
      <c r="S3702" s="11"/>
      <c r="T3702" s="11"/>
    </row>
    <row r="3703" spans="1:20" ht="15.75" customHeight="1" x14ac:dyDescent="0.2">
      <c r="A3703" s="317"/>
      <c r="B3703" s="264"/>
      <c r="C3703" s="264"/>
      <c r="D3703" s="264"/>
      <c r="E3703" s="264"/>
      <c r="F3703" s="264"/>
      <c r="G3703" s="264"/>
      <c r="H3703" s="264"/>
      <c r="I3703" s="286">
        <f t="shared" ca="1" si="3621"/>
        <v>0.1023081487646946</v>
      </c>
      <c r="J3703" s="286">
        <f t="shared" ca="1" si="3622"/>
        <v>4.2540154604298219E-2</v>
      </c>
      <c r="K3703" s="264">
        <f t="shared" ref="K3703:M3703" ca="1" si="3755">RAND()</f>
        <v>0.41256519571151373</v>
      </c>
      <c r="L3703" s="264">
        <f t="shared" ca="1" si="3755"/>
        <v>0.84450212849808148</v>
      </c>
      <c r="M3703" s="264">
        <f t="shared" ca="1" si="3755"/>
        <v>0.58312634481678938</v>
      </c>
      <c r="N3703" s="287">
        <f t="shared" ca="1" si="3624"/>
        <v>2362882.4679459766</v>
      </c>
      <c r="O3703" s="288">
        <f ca="1">(N3703-Assumptions!$C$22)/Assumptions!$C$25</f>
        <v>175.34503492134155</v>
      </c>
      <c r="P3703" s="11"/>
      <c r="Q3703" s="11"/>
      <c r="R3703" s="11"/>
      <c r="S3703" s="11"/>
      <c r="T3703" s="11"/>
    </row>
    <row r="3704" spans="1:20" ht="15.75" customHeight="1" x14ac:dyDescent="0.2">
      <c r="A3704" s="289"/>
      <c r="B3704" s="270"/>
      <c r="C3704" s="270"/>
      <c r="D3704" s="270"/>
      <c r="E3704" s="270"/>
      <c r="F3704" s="270"/>
      <c r="G3704" s="270"/>
      <c r="H3704" s="270"/>
      <c r="I3704" s="290">
        <f t="shared" ca="1" si="3621"/>
        <v>8.8484618788419067E-2</v>
      </c>
      <c r="J3704" s="290">
        <f t="shared" ca="1" si="3622"/>
        <v>4.0602410970859433E-2</v>
      </c>
      <c r="K3704" s="270">
        <f t="shared" ref="K3704:M3704" ca="1" si="3756">RAND()</f>
        <v>0.43923964701182772</v>
      </c>
      <c r="L3704" s="270">
        <f t="shared" ca="1" si="3756"/>
        <v>8.3008440586607168E-4</v>
      </c>
      <c r="M3704" s="270">
        <f t="shared" ca="1" si="3756"/>
        <v>0.93629418086422722</v>
      </c>
      <c r="N3704" s="291">
        <f t="shared" ca="1" si="3624"/>
        <v>1938738.2183102141</v>
      </c>
      <c r="O3704" s="292">
        <f ca="1">(N3704-Assumptions!$C$22)/Assumptions!$C$25</f>
        <v>143.6924789783742</v>
      </c>
      <c r="P3704" s="11"/>
      <c r="Q3704" s="11"/>
      <c r="R3704" s="11"/>
      <c r="S3704" s="11"/>
      <c r="T3704" s="11"/>
    </row>
    <row r="3705" spans="1:20" ht="15.75" customHeight="1" x14ac:dyDescent="0.2">
      <c r="A3705" s="317"/>
      <c r="B3705" s="264"/>
      <c r="C3705" s="264"/>
      <c r="D3705" s="264"/>
      <c r="E3705" s="264"/>
      <c r="F3705" s="264"/>
      <c r="G3705" s="264"/>
      <c r="H3705" s="264"/>
      <c r="I3705" s="286">
        <f t="shared" ca="1" si="3621"/>
        <v>0.10265177157910378</v>
      </c>
      <c r="J3705" s="286">
        <f t="shared" ca="1" si="3622"/>
        <v>4.002212342245022E-2</v>
      </c>
      <c r="K3705" s="264">
        <f t="shared" ref="K3705:M3705" ca="1" si="3757">RAND()</f>
        <v>0.24918552786574577</v>
      </c>
      <c r="L3705" s="264">
        <f t="shared" ca="1" si="3757"/>
        <v>0.15859448936557075</v>
      </c>
      <c r="M3705" s="264">
        <f t="shared" ca="1" si="3757"/>
        <v>0.7412159641340359</v>
      </c>
      <c r="N3705" s="287">
        <f t="shared" ca="1" si="3624"/>
        <v>1442029.3297487434</v>
      </c>
      <c r="O3705" s="288">
        <f ca="1">(N3705-Assumptions!$C$22)/Assumptions!$C$25</f>
        <v>106.62465147378683</v>
      </c>
      <c r="P3705" s="11"/>
      <c r="Q3705" s="11"/>
      <c r="R3705" s="11"/>
      <c r="S3705" s="11"/>
      <c r="T3705" s="11"/>
    </row>
    <row r="3706" spans="1:20" ht="15.75" customHeight="1" x14ac:dyDescent="0.2">
      <c r="A3706" s="289"/>
      <c r="B3706" s="270"/>
      <c r="C3706" s="270"/>
      <c r="D3706" s="270"/>
      <c r="E3706" s="270"/>
      <c r="F3706" s="270"/>
      <c r="G3706" s="270"/>
      <c r="H3706" s="270"/>
      <c r="I3706" s="290">
        <f t="shared" ca="1" si="3621"/>
        <v>8.7661412681037776E-2</v>
      </c>
      <c r="J3706" s="290">
        <f t="shared" ca="1" si="3622"/>
        <v>4.8123207239268412E-2</v>
      </c>
      <c r="K3706" s="270">
        <f t="shared" ref="K3706:M3706" ca="1" si="3758">RAND()</f>
        <v>0.90980023777491237</v>
      </c>
      <c r="L3706" s="270">
        <f t="shared" ca="1" si="3758"/>
        <v>0.89895557058818265</v>
      </c>
      <c r="M3706" s="270">
        <f t="shared" ca="1" si="3758"/>
        <v>0.23917725600982365</v>
      </c>
      <c r="N3706" s="291">
        <f t="shared" ca="1" si="3624"/>
        <v>6207304.3676068224</v>
      </c>
      <c r="O3706" s="292">
        <f ca="1">(N3706-Assumptions!$C$22)/Assumptions!$C$25</f>
        <v>462.24219161244946</v>
      </c>
      <c r="P3706" s="11"/>
      <c r="Q3706" s="11"/>
      <c r="R3706" s="11"/>
      <c r="S3706" s="11"/>
      <c r="T3706" s="11"/>
    </row>
    <row r="3707" spans="1:20" ht="15.75" customHeight="1" x14ac:dyDescent="0.2">
      <c r="A3707" s="317"/>
      <c r="B3707" s="264"/>
      <c r="C3707" s="264"/>
      <c r="D3707" s="264"/>
      <c r="E3707" s="264"/>
      <c r="F3707" s="264"/>
      <c r="G3707" s="264"/>
      <c r="H3707" s="264"/>
      <c r="I3707" s="286">
        <f t="shared" ca="1" si="3621"/>
        <v>0.10347911490117298</v>
      </c>
      <c r="J3707" s="286">
        <f t="shared" ca="1" si="3622"/>
        <v>3.3786108359033611E-2</v>
      </c>
      <c r="K3707" s="264">
        <f t="shared" ref="K3707:M3707" ca="1" si="3759">RAND()</f>
        <v>0.73589211870044025</v>
      </c>
      <c r="L3707" s="264">
        <f t="shared" ca="1" si="3759"/>
        <v>0.88384375793043479</v>
      </c>
      <c r="M3707" s="264">
        <f t="shared" ca="1" si="3759"/>
        <v>0.91841044534506955</v>
      </c>
      <c r="N3707" s="287">
        <f t="shared" ca="1" si="3624"/>
        <v>2080006.3339510895</v>
      </c>
      <c r="O3707" s="288">
        <f ca="1">(N3707-Assumptions!$C$22)/Assumptions!$C$25</f>
        <v>154.23487566799176</v>
      </c>
      <c r="P3707" s="11"/>
      <c r="Q3707" s="11"/>
      <c r="R3707" s="11"/>
      <c r="S3707" s="11"/>
      <c r="T3707" s="11"/>
    </row>
    <row r="3708" spans="1:20" ht="15.75" customHeight="1" x14ac:dyDescent="0.2">
      <c r="A3708" s="289"/>
      <c r="B3708" s="270"/>
      <c r="C3708" s="270"/>
      <c r="D3708" s="270"/>
      <c r="E3708" s="270"/>
      <c r="F3708" s="270"/>
      <c r="G3708" s="270"/>
      <c r="H3708" s="270"/>
      <c r="I3708" s="290">
        <f t="shared" ca="1" si="3621"/>
        <v>0.10745329834154402</v>
      </c>
      <c r="J3708" s="290">
        <f t="shared" ca="1" si="3622"/>
        <v>3.3747337013774595E-2</v>
      </c>
      <c r="K3708" s="270">
        <f t="shared" ref="K3708:M3708" ca="1" si="3760">RAND()</f>
        <v>0.39366598105946082</v>
      </c>
      <c r="L3708" s="270">
        <f t="shared" ca="1" si="3760"/>
        <v>0.50667792357868557</v>
      </c>
      <c r="M3708" s="270">
        <f t="shared" ca="1" si="3760"/>
        <v>0.53665425780294651</v>
      </c>
      <c r="N3708" s="291">
        <f t="shared" ca="1" si="3624"/>
        <v>1514404.906556787</v>
      </c>
      <c r="O3708" s="292">
        <f ca="1">(N3708-Assumptions!$C$22)/Assumptions!$C$25</f>
        <v>112.02581392214829</v>
      </c>
      <c r="P3708" s="11"/>
      <c r="Q3708" s="11"/>
      <c r="R3708" s="11"/>
      <c r="S3708" s="11"/>
      <c r="T3708" s="11"/>
    </row>
    <row r="3709" spans="1:20" ht="15.75" customHeight="1" x14ac:dyDescent="0.2">
      <c r="A3709" s="317"/>
      <c r="B3709" s="264"/>
      <c r="C3709" s="264"/>
      <c r="D3709" s="264"/>
      <c r="E3709" s="264"/>
      <c r="F3709" s="264"/>
      <c r="G3709" s="264"/>
      <c r="H3709" s="264"/>
      <c r="I3709" s="286">
        <f t="shared" ca="1" si="3621"/>
        <v>7.8706690547274527E-2</v>
      </c>
      <c r="J3709" s="286">
        <f t="shared" ca="1" si="3622"/>
        <v>4.2057134258451215E-2</v>
      </c>
      <c r="K3709" s="264">
        <f t="shared" ref="K3709:M3709" ca="1" si="3761">RAND()</f>
        <v>0.10106442043722019</v>
      </c>
      <c r="L3709" s="264">
        <f t="shared" ca="1" si="3761"/>
        <v>0.52088294844825467</v>
      </c>
      <c r="M3709" s="264">
        <f t="shared" ca="1" si="3761"/>
        <v>0.63209618265528311</v>
      </c>
      <c r="N3709" s="287">
        <f t="shared" ca="1" si="3624"/>
        <v>1093272.1851208566</v>
      </c>
      <c r="O3709" s="288">
        <f ca="1">(N3709-Assumptions!$C$22)/Assumptions!$C$25</f>
        <v>80.597998889616164</v>
      </c>
      <c r="P3709" s="11"/>
      <c r="Q3709" s="11"/>
      <c r="R3709" s="11"/>
      <c r="S3709" s="11"/>
      <c r="T3709" s="11"/>
    </row>
    <row r="3710" spans="1:20" ht="15.75" customHeight="1" x14ac:dyDescent="0.2">
      <c r="A3710" s="289"/>
      <c r="B3710" s="270"/>
      <c r="C3710" s="270"/>
      <c r="D3710" s="270"/>
      <c r="E3710" s="270"/>
      <c r="F3710" s="270"/>
      <c r="G3710" s="270"/>
      <c r="H3710" s="270"/>
      <c r="I3710" s="290">
        <f t="shared" ca="1" si="3621"/>
        <v>6.9477358015472626E-2</v>
      </c>
      <c r="J3710" s="290">
        <f t="shared" ca="1" si="3622"/>
        <v>5.0817406540941079E-2</v>
      </c>
      <c r="K3710" s="270">
        <f t="shared" ref="K3710:M3710" ca="1" si="3762">RAND()</f>
        <v>0.36721916614983663</v>
      </c>
      <c r="L3710" s="270">
        <f t="shared" ca="1" si="3762"/>
        <v>0.32936225204895464</v>
      </c>
      <c r="M3710" s="270">
        <f t="shared" ca="1" si="3762"/>
        <v>0.79861109888739279</v>
      </c>
      <c r="N3710" s="291">
        <f t="shared" ca="1" si="3624"/>
        <v>4513621.6900747614</v>
      </c>
      <c r="O3710" s="292">
        <f ca="1">(N3710-Assumptions!$C$22)/Assumptions!$C$25</f>
        <v>335.84796194587773</v>
      </c>
      <c r="P3710" s="11"/>
      <c r="Q3710" s="11"/>
      <c r="R3710" s="11"/>
      <c r="S3710" s="11"/>
      <c r="T3710" s="11"/>
    </row>
    <row r="3711" spans="1:20" ht="15.75" customHeight="1" x14ac:dyDescent="0.2">
      <c r="A3711" s="317"/>
      <c r="B3711" s="264"/>
      <c r="C3711" s="264"/>
      <c r="D3711" s="264"/>
      <c r="E3711" s="264"/>
      <c r="F3711" s="264"/>
      <c r="G3711" s="264"/>
      <c r="H3711" s="264"/>
      <c r="I3711" s="286">
        <f t="shared" ca="1" si="3621"/>
        <v>8.3735533238456894E-2</v>
      </c>
      <c r="J3711" s="286">
        <f t="shared" ca="1" si="3622"/>
        <v>2.6518960518914152E-2</v>
      </c>
      <c r="K3711" s="264">
        <f t="shared" ref="K3711:M3711" ca="1" si="3763">RAND()</f>
        <v>0.22007063296621754</v>
      </c>
      <c r="L3711" s="264">
        <f t="shared" ca="1" si="3763"/>
        <v>3.8533563211257671E-2</v>
      </c>
      <c r="M3711" s="264">
        <f t="shared" ca="1" si="3763"/>
        <v>0.94532766954512149</v>
      </c>
      <c r="N3711" s="287">
        <f t="shared" ca="1" si="3624"/>
        <v>1622450.661768978</v>
      </c>
      <c r="O3711" s="288">
        <f ca="1">(N3711-Assumptions!$C$22)/Assumptions!$C$25</f>
        <v>120.08892998275955</v>
      </c>
      <c r="P3711" s="11"/>
      <c r="Q3711" s="11"/>
      <c r="R3711" s="11"/>
      <c r="S3711" s="11"/>
      <c r="T3711" s="11"/>
    </row>
    <row r="3712" spans="1:20" ht="15.75" customHeight="1" x14ac:dyDescent="0.2">
      <c r="A3712" s="289"/>
      <c r="B3712" s="270"/>
      <c r="C3712" s="270"/>
      <c r="D3712" s="270"/>
      <c r="E3712" s="270"/>
      <c r="F3712" s="270"/>
      <c r="G3712" s="270"/>
      <c r="H3712" s="270"/>
      <c r="I3712" s="290">
        <f t="shared" ca="1" si="3621"/>
        <v>9.1228602620206961E-2</v>
      </c>
      <c r="J3712" s="290">
        <f t="shared" ca="1" si="3622"/>
        <v>2.7725825901978272E-2</v>
      </c>
      <c r="K3712" s="270">
        <f t="shared" ref="K3712:M3712" ca="1" si="3764">RAND()</f>
        <v>0.54678136244307918</v>
      </c>
      <c r="L3712" s="270">
        <f t="shared" ca="1" si="3764"/>
        <v>0.410244731362013</v>
      </c>
      <c r="M3712" s="270">
        <f t="shared" ca="1" si="3764"/>
        <v>0.57497473803467591</v>
      </c>
      <c r="N3712" s="291">
        <f t="shared" ca="1" si="3624"/>
        <v>1757728.9568381615</v>
      </c>
      <c r="O3712" s="292">
        <f ca="1">(N3712-Assumptions!$C$22)/Assumptions!$C$25</f>
        <v>130.18432513717622</v>
      </c>
      <c r="P3712" s="11"/>
      <c r="Q3712" s="11"/>
      <c r="R3712" s="11"/>
      <c r="S3712" s="11"/>
      <c r="T3712" s="11"/>
    </row>
    <row r="3713" spans="1:20" ht="15.75" customHeight="1" x14ac:dyDescent="0.2">
      <c r="A3713" s="317"/>
      <c r="B3713" s="264"/>
      <c r="C3713" s="264"/>
      <c r="D3713" s="264"/>
      <c r="E3713" s="264"/>
      <c r="F3713" s="264"/>
      <c r="G3713" s="264"/>
      <c r="H3713" s="264"/>
      <c r="I3713" s="286">
        <f t="shared" ca="1" si="3621"/>
        <v>9.228827101495074E-2</v>
      </c>
      <c r="J3713" s="286">
        <f t="shared" ca="1" si="3622"/>
        <v>4.2165586012206699E-2</v>
      </c>
      <c r="K3713" s="264">
        <f t="shared" ref="K3713:M3713" ca="1" si="3765">RAND()</f>
        <v>8.5081722163532381E-2</v>
      </c>
      <c r="L3713" s="264">
        <f t="shared" ca="1" si="3765"/>
        <v>0.65008811148591117</v>
      </c>
      <c r="M3713" s="264">
        <f t="shared" ca="1" si="3765"/>
        <v>0.30883830841576365</v>
      </c>
      <c r="N3713" s="287">
        <f t="shared" ca="1" si="3624"/>
        <v>775059.59049988352</v>
      </c>
      <c r="O3713" s="288">
        <f ca="1">(N3713-Assumptions!$C$22)/Assumptions!$C$25</f>
        <v>56.850790335812199</v>
      </c>
      <c r="P3713" s="11"/>
      <c r="Q3713" s="11"/>
      <c r="R3713" s="11"/>
      <c r="S3713" s="11"/>
      <c r="T3713" s="11"/>
    </row>
    <row r="3714" spans="1:20" ht="15.75" customHeight="1" x14ac:dyDescent="0.2">
      <c r="A3714" s="289"/>
      <c r="B3714" s="270"/>
      <c r="C3714" s="270"/>
      <c r="D3714" s="270"/>
      <c r="E3714" s="270"/>
      <c r="F3714" s="270"/>
      <c r="G3714" s="270"/>
      <c r="H3714" s="270"/>
      <c r="I3714" s="290">
        <f t="shared" ca="1" si="3621"/>
        <v>7.6846912896667896E-2</v>
      </c>
      <c r="J3714" s="290">
        <f t="shared" ca="1" si="3622"/>
        <v>4.2045970797512364E-2</v>
      </c>
      <c r="K3714" s="270">
        <f t="shared" ref="K3714:M3714" ca="1" si="3766">RAND()</f>
        <v>0.15474363651303713</v>
      </c>
      <c r="L3714" s="270">
        <f t="shared" ca="1" si="3766"/>
        <v>0.82046425924033661</v>
      </c>
      <c r="M3714" s="270">
        <f t="shared" ca="1" si="3766"/>
        <v>0.27195807144083861</v>
      </c>
      <c r="N3714" s="291">
        <f t="shared" ca="1" si="3624"/>
        <v>1966962.3766674357</v>
      </c>
      <c r="O3714" s="292">
        <f ca="1">(N3714-Assumptions!$C$22)/Assumptions!$C$25</f>
        <v>145.79875945279372</v>
      </c>
      <c r="P3714" s="11"/>
      <c r="Q3714" s="11"/>
      <c r="R3714" s="11"/>
      <c r="S3714" s="11"/>
      <c r="T3714" s="11"/>
    </row>
    <row r="3715" spans="1:20" ht="15.75" customHeight="1" x14ac:dyDescent="0.2">
      <c r="A3715" s="317"/>
      <c r="B3715" s="264"/>
      <c r="C3715" s="264"/>
      <c r="D3715" s="264"/>
      <c r="E3715" s="264"/>
      <c r="F3715" s="264"/>
      <c r="G3715" s="264"/>
      <c r="H3715" s="264"/>
      <c r="I3715" s="286">
        <f t="shared" ca="1" si="3621"/>
        <v>6.869715825184726E-2</v>
      </c>
      <c r="J3715" s="286">
        <f t="shared" ca="1" si="3622"/>
        <v>2.5171889564573172E-2</v>
      </c>
      <c r="K3715" s="264">
        <f t="shared" ref="K3715:M3715" ca="1" si="3767">RAND()</f>
        <v>0.77231106508735181</v>
      </c>
      <c r="L3715" s="264">
        <f t="shared" ca="1" si="3767"/>
        <v>0.75131341385027361</v>
      </c>
      <c r="M3715" s="264">
        <f t="shared" ca="1" si="3767"/>
        <v>0.43727410320195248</v>
      </c>
      <c r="N3715" s="287">
        <f t="shared" ca="1" si="3624"/>
        <v>2564502.7094317381</v>
      </c>
      <c r="O3715" s="288">
        <f ca="1">(N3715-Assumptions!$C$22)/Assumptions!$C$25</f>
        <v>190.39132159938345</v>
      </c>
      <c r="P3715" s="11"/>
      <c r="Q3715" s="11"/>
      <c r="R3715" s="11"/>
      <c r="S3715" s="11"/>
      <c r="T3715" s="11"/>
    </row>
    <row r="3716" spans="1:20" ht="15.75" customHeight="1" x14ac:dyDescent="0.2">
      <c r="A3716" s="289"/>
      <c r="B3716" s="270"/>
      <c r="C3716" s="270"/>
      <c r="D3716" s="270"/>
      <c r="E3716" s="270"/>
      <c r="F3716" s="270"/>
      <c r="G3716" s="270"/>
      <c r="H3716" s="270"/>
      <c r="I3716" s="290">
        <f t="shared" ca="1" si="3621"/>
        <v>8.3533228328920045E-2</v>
      </c>
      <c r="J3716" s="290">
        <f t="shared" ca="1" si="3622"/>
        <v>4.8685973942561467E-2</v>
      </c>
      <c r="K3716" s="270">
        <f t="shared" ref="K3716:M3716" ca="1" si="3768">RAND()</f>
        <v>0.9734509019266615</v>
      </c>
      <c r="L3716" s="270">
        <f t="shared" ca="1" si="3768"/>
        <v>3.107748181843617E-2</v>
      </c>
      <c r="M3716" s="270">
        <f t="shared" ca="1" si="3768"/>
        <v>0.74503954800269001</v>
      </c>
      <c r="N3716" s="291">
        <f t="shared" ca="1" si="3624"/>
        <v>5581923.8203746919</v>
      </c>
      <c r="O3716" s="292">
        <f ca="1">(N3716-Assumptions!$C$22)/Assumptions!$C$25</f>
        <v>415.57200152049938</v>
      </c>
      <c r="P3716" s="11"/>
      <c r="Q3716" s="11"/>
      <c r="R3716" s="11"/>
      <c r="S3716" s="11"/>
      <c r="T3716" s="11"/>
    </row>
    <row r="3717" spans="1:20" ht="15.75" customHeight="1" x14ac:dyDescent="0.2">
      <c r="A3717" s="317"/>
      <c r="B3717" s="264"/>
      <c r="C3717" s="264"/>
      <c r="D3717" s="264"/>
      <c r="E3717" s="264"/>
      <c r="F3717" s="264"/>
      <c r="G3717" s="264"/>
      <c r="H3717" s="264"/>
      <c r="I3717" s="286">
        <f t="shared" ca="1" si="3621"/>
        <v>9.3610403948040738E-2</v>
      </c>
      <c r="J3717" s="286">
        <f t="shared" ca="1" si="3622"/>
        <v>3.7182770754828717E-2</v>
      </c>
      <c r="K3717" s="264">
        <f t="shared" ref="K3717:M3717" ca="1" si="3769">RAND()</f>
        <v>0.18007742644762847</v>
      </c>
      <c r="L3717" s="264">
        <f t="shared" ca="1" si="3769"/>
        <v>0.64188234220686557</v>
      </c>
      <c r="M3717" s="264">
        <f t="shared" ca="1" si="3769"/>
        <v>0.63815261165697612</v>
      </c>
      <c r="N3717" s="287">
        <f t="shared" ca="1" si="3624"/>
        <v>710076.5745463107</v>
      </c>
      <c r="O3717" s="288">
        <f ca="1">(N3717-Assumptions!$C$22)/Assumptions!$C$25</f>
        <v>52.001311533306769</v>
      </c>
      <c r="P3717" s="11"/>
      <c r="Q3717" s="11"/>
      <c r="R3717" s="11"/>
      <c r="S3717" s="11"/>
      <c r="T3717" s="11"/>
    </row>
    <row r="3718" spans="1:20" ht="15.75" customHeight="1" x14ac:dyDescent="0.2">
      <c r="A3718" s="289"/>
      <c r="B3718" s="270"/>
      <c r="C3718" s="270"/>
      <c r="D3718" s="270"/>
      <c r="E3718" s="270"/>
      <c r="F3718" s="270"/>
      <c r="G3718" s="270"/>
      <c r="H3718" s="270"/>
      <c r="I3718" s="290">
        <f t="shared" ca="1" si="3621"/>
        <v>0.06</v>
      </c>
      <c r="J3718" s="290">
        <f t="shared" ca="1" si="3622"/>
        <v>3.9758866499735618E-2</v>
      </c>
      <c r="K3718" s="270">
        <f t="shared" ref="K3718:M3718" ca="1" si="3770">RAND()</f>
        <v>0.36785810209818948</v>
      </c>
      <c r="L3718" s="270">
        <f t="shared" ca="1" si="3770"/>
        <v>5.5324417552481964E-2</v>
      </c>
      <c r="M3718" s="270">
        <f t="shared" ca="1" si="3770"/>
        <v>1.9989878153861551E-2</v>
      </c>
      <c r="N3718" s="291">
        <f t="shared" ca="1" si="3624"/>
        <v>3563756.6711651403</v>
      </c>
      <c r="O3718" s="292">
        <f ca="1">(N3718-Assumptions!$C$22)/Assumptions!$C$25</f>
        <v>264.96251277351791</v>
      </c>
      <c r="P3718" s="11"/>
      <c r="Q3718" s="11"/>
      <c r="R3718" s="11"/>
      <c r="S3718" s="11"/>
      <c r="T3718" s="11"/>
    </row>
    <row r="3719" spans="1:20" ht="15.75" customHeight="1" x14ac:dyDescent="0.2">
      <c r="A3719" s="317"/>
      <c r="B3719" s="264"/>
      <c r="C3719" s="264"/>
      <c r="D3719" s="264"/>
      <c r="E3719" s="264"/>
      <c r="F3719" s="264"/>
      <c r="G3719" s="264"/>
      <c r="H3719" s="264"/>
      <c r="I3719" s="286">
        <f t="shared" ca="1" si="3621"/>
        <v>7.085374599494261E-2</v>
      </c>
      <c r="J3719" s="286">
        <f t="shared" ca="1" si="3622"/>
        <v>3.8285074326736543E-2</v>
      </c>
      <c r="K3719" s="264">
        <f t="shared" ref="K3719:M3719" ca="1" si="3771">RAND()</f>
        <v>0.78589111346666385</v>
      </c>
      <c r="L3719" s="264">
        <f t="shared" ca="1" si="3771"/>
        <v>0.8711127623212318</v>
      </c>
      <c r="M3719" s="264">
        <f t="shared" ca="1" si="3771"/>
        <v>0.37100743662388369</v>
      </c>
      <c r="N3719" s="287">
        <f t="shared" ca="1" si="3624"/>
        <v>4336214.4758198243</v>
      </c>
      <c r="O3719" s="288">
        <f ca="1">(N3719-Assumptions!$C$22)/Assumptions!$C$25</f>
        <v>322.60861759849433</v>
      </c>
      <c r="P3719" s="11"/>
      <c r="Q3719" s="11"/>
      <c r="R3719" s="11"/>
      <c r="S3719" s="11"/>
      <c r="T3719" s="11"/>
    </row>
    <row r="3720" spans="1:20" ht="15.75" customHeight="1" x14ac:dyDescent="0.2">
      <c r="A3720" s="289"/>
      <c r="B3720" s="270"/>
      <c r="C3720" s="270"/>
      <c r="D3720" s="270"/>
      <c r="E3720" s="270"/>
      <c r="F3720" s="270"/>
      <c r="G3720" s="270"/>
      <c r="H3720" s="270"/>
      <c r="I3720" s="290">
        <f t="shared" ca="1" si="3621"/>
        <v>0.11556583518849746</v>
      </c>
      <c r="J3720" s="290">
        <f t="shared" ca="1" si="3622"/>
        <v>4.7038308922055599E-2</v>
      </c>
      <c r="K3720" s="270">
        <f t="shared" ref="K3720:M3720" ca="1" si="3772">RAND()</f>
        <v>8.0942216440571535E-3</v>
      </c>
      <c r="L3720" s="270">
        <f t="shared" ca="1" si="3772"/>
        <v>0.50534769350824926</v>
      </c>
      <c r="M3720" s="270">
        <f t="shared" ca="1" si="3772"/>
        <v>6.0424077388763986E-2</v>
      </c>
      <c r="N3720" s="291">
        <f t="shared" ca="1" si="3624"/>
        <v>566897.27222804283</v>
      </c>
      <c r="O3720" s="292">
        <f ca="1">(N3720-Assumptions!$C$22)/Assumptions!$C$25</f>
        <v>41.316288972241999</v>
      </c>
      <c r="P3720" s="11"/>
      <c r="Q3720" s="11"/>
      <c r="R3720" s="11"/>
      <c r="S3720" s="11"/>
      <c r="T3720" s="11"/>
    </row>
    <row r="3721" spans="1:20" ht="15.75" customHeight="1" x14ac:dyDescent="0.2">
      <c r="A3721" s="317"/>
      <c r="B3721" s="264"/>
      <c r="C3721" s="264"/>
      <c r="D3721" s="264"/>
      <c r="E3721" s="264"/>
      <c r="F3721" s="264"/>
      <c r="G3721" s="264"/>
      <c r="H3721" s="264"/>
      <c r="I3721" s="286">
        <f t="shared" ca="1" si="3621"/>
        <v>7.9926207515958386E-2</v>
      </c>
      <c r="J3721" s="286">
        <f t="shared" ca="1" si="3622"/>
        <v>4.3322512023680988E-2</v>
      </c>
      <c r="K3721" s="264">
        <f t="shared" ref="K3721:M3721" ca="1" si="3773">RAND()</f>
        <v>0.42116489958662628</v>
      </c>
      <c r="L3721" s="264">
        <f t="shared" ca="1" si="3773"/>
        <v>0.78508065051526121</v>
      </c>
      <c r="M3721" s="264">
        <f t="shared" ca="1" si="3773"/>
        <v>0.47822488691354847</v>
      </c>
      <c r="N3721" s="287">
        <f t="shared" ca="1" si="3624"/>
        <v>3049437.1668239995</v>
      </c>
      <c r="O3721" s="288">
        <f ca="1">(N3721-Assumptions!$C$22)/Assumptions!$C$25</f>
        <v>226.58046021074622</v>
      </c>
      <c r="P3721" s="11"/>
      <c r="Q3721" s="11"/>
      <c r="R3721" s="11"/>
      <c r="S3721" s="11"/>
      <c r="T3721" s="11"/>
    </row>
    <row r="3722" spans="1:20" ht="15.75" customHeight="1" x14ac:dyDescent="0.2">
      <c r="A3722" s="289"/>
      <c r="B3722" s="270"/>
      <c r="C3722" s="270"/>
      <c r="D3722" s="270"/>
      <c r="E3722" s="270"/>
      <c r="F3722" s="270"/>
      <c r="G3722" s="270"/>
      <c r="H3722" s="270"/>
      <c r="I3722" s="290">
        <f t="shared" ca="1" si="3621"/>
        <v>9.0138097748788032E-2</v>
      </c>
      <c r="J3722" s="290">
        <f t="shared" ca="1" si="3622"/>
        <v>3.0304061351839388E-2</v>
      </c>
      <c r="K3722" s="270">
        <f t="shared" ref="K3722:M3722" ca="1" si="3774">RAND()</f>
        <v>0.65994912797463268</v>
      </c>
      <c r="L3722" s="270">
        <f t="shared" ca="1" si="3774"/>
        <v>0.11714130677873869</v>
      </c>
      <c r="M3722" s="270">
        <f t="shared" ca="1" si="3774"/>
        <v>0.72846072670465378</v>
      </c>
      <c r="N3722" s="291">
        <f t="shared" ca="1" si="3624"/>
        <v>1509404.9305746735</v>
      </c>
      <c r="O3722" s="292">
        <f ca="1">(N3722-Assumptions!$C$22)/Assumptions!$C$25</f>
        <v>111.65268138616966</v>
      </c>
      <c r="P3722" s="11"/>
      <c r="Q3722" s="11"/>
      <c r="R3722" s="11"/>
      <c r="S3722" s="11"/>
      <c r="T3722" s="11"/>
    </row>
    <row r="3723" spans="1:20" ht="15.75" customHeight="1" x14ac:dyDescent="0.2">
      <c r="A3723" s="317"/>
      <c r="B3723" s="264"/>
      <c r="C3723" s="264"/>
      <c r="D3723" s="264"/>
      <c r="E3723" s="264"/>
      <c r="F3723" s="264"/>
      <c r="G3723" s="264"/>
      <c r="H3723" s="264"/>
      <c r="I3723" s="286">
        <f t="shared" ca="1" si="3621"/>
        <v>0.10648464091474602</v>
      </c>
      <c r="J3723" s="286">
        <f t="shared" ca="1" si="3622"/>
        <v>2.9568014479592418E-2</v>
      </c>
      <c r="K3723" s="264">
        <f t="shared" ref="K3723:M3723" ca="1" si="3775">RAND()</f>
        <v>0.14476759873528355</v>
      </c>
      <c r="L3723" s="264">
        <f t="shared" ca="1" si="3775"/>
        <v>0.90045735479967193</v>
      </c>
      <c r="M3723" s="264">
        <f t="shared" ca="1" si="3775"/>
        <v>5.3460501402992855E-2</v>
      </c>
      <c r="N3723" s="287">
        <f t="shared" ca="1" si="3624"/>
        <v>889952.49732294225</v>
      </c>
      <c r="O3723" s="288">
        <f ca="1">(N3723-Assumptions!$C$22)/Assumptions!$C$25</f>
        <v>65.424887859921057</v>
      </c>
      <c r="P3723" s="11"/>
      <c r="Q3723" s="11"/>
      <c r="R3723" s="11"/>
      <c r="S3723" s="11"/>
      <c r="T3723" s="11"/>
    </row>
    <row r="3724" spans="1:20" ht="15.75" customHeight="1" x14ac:dyDescent="0.2">
      <c r="A3724" s="289"/>
      <c r="B3724" s="270"/>
      <c r="C3724" s="270"/>
      <c r="D3724" s="270"/>
      <c r="E3724" s="270"/>
      <c r="F3724" s="270"/>
      <c r="G3724" s="270"/>
      <c r="H3724" s="270"/>
      <c r="I3724" s="290">
        <f t="shared" ca="1" si="3621"/>
        <v>6.734479789160927E-2</v>
      </c>
      <c r="J3724" s="290">
        <f t="shared" ca="1" si="3622"/>
        <v>2.5772961858458864E-2</v>
      </c>
      <c r="K3724" s="270">
        <f t="shared" ref="K3724:M3724" ca="1" si="3776">RAND()</f>
        <v>0.12299109827655741</v>
      </c>
      <c r="L3724" s="270">
        <f t="shared" ca="1" si="3776"/>
        <v>0.62714364965403857</v>
      </c>
      <c r="M3724" s="270">
        <f t="shared" ca="1" si="3776"/>
        <v>0.78597134331053187</v>
      </c>
      <c r="N3724" s="291">
        <f t="shared" ca="1" si="3624"/>
        <v>963824.17306852958</v>
      </c>
      <c r="O3724" s="292">
        <f ca="1">(N3724-Assumptions!$C$22)/Assumptions!$C$25</f>
        <v>70.937699482726089</v>
      </c>
      <c r="P3724" s="11"/>
      <c r="Q3724" s="11"/>
      <c r="R3724" s="11"/>
      <c r="S3724" s="11"/>
      <c r="T3724" s="11"/>
    </row>
    <row r="3725" spans="1:20" ht="15.75" customHeight="1" x14ac:dyDescent="0.2">
      <c r="A3725" s="317"/>
      <c r="B3725" s="264"/>
      <c r="C3725" s="264"/>
      <c r="D3725" s="264"/>
      <c r="E3725" s="264"/>
      <c r="F3725" s="264"/>
      <c r="G3725" s="264"/>
      <c r="H3725" s="264"/>
      <c r="I3725" s="286">
        <f t="shared" ca="1" si="3621"/>
        <v>8.8095682928157129E-2</v>
      </c>
      <c r="J3725" s="286">
        <f t="shared" ca="1" si="3622"/>
        <v>3.3060736773574108E-2</v>
      </c>
      <c r="K3725" s="264">
        <f t="shared" ref="K3725:M3725" ca="1" si="3777">RAND()</f>
        <v>0.97057441155258384</v>
      </c>
      <c r="L3725" s="264">
        <f t="shared" ca="1" si="3777"/>
        <v>0.18465079558442576</v>
      </c>
      <c r="M3725" s="264">
        <f t="shared" ca="1" si="3777"/>
        <v>0.68857676969191273</v>
      </c>
      <c r="N3725" s="287">
        <f t="shared" ca="1" si="3624"/>
        <v>3534385.5663547926</v>
      </c>
      <c r="O3725" s="288">
        <f ca="1">(N3725-Assumptions!$C$22)/Assumptions!$C$25</f>
        <v>262.7706392802084</v>
      </c>
      <c r="P3725" s="11"/>
      <c r="Q3725" s="11"/>
      <c r="R3725" s="11"/>
      <c r="S3725" s="11"/>
      <c r="T3725" s="11"/>
    </row>
    <row r="3726" spans="1:20" ht="15.75" customHeight="1" x14ac:dyDescent="0.2">
      <c r="A3726" s="289"/>
      <c r="B3726" s="270"/>
      <c r="C3726" s="270"/>
      <c r="D3726" s="270"/>
      <c r="E3726" s="270"/>
      <c r="F3726" s="270"/>
      <c r="G3726" s="270"/>
      <c r="H3726" s="270"/>
      <c r="I3726" s="290">
        <f t="shared" ca="1" si="3621"/>
        <v>9.1944203951026482E-2</v>
      </c>
      <c r="J3726" s="290">
        <f t="shared" ca="1" si="3622"/>
        <v>3.5205528959993147E-2</v>
      </c>
      <c r="K3726" s="270">
        <f t="shared" ref="K3726:M3726" ca="1" si="3778">RAND()</f>
        <v>0.23674509707615143</v>
      </c>
      <c r="L3726" s="270">
        <f t="shared" ca="1" si="3778"/>
        <v>0.12900311744319415</v>
      </c>
      <c r="M3726" s="270">
        <f t="shared" ca="1" si="3778"/>
        <v>0.50710711005932496</v>
      </c>
      <c r="N3726" s="291">
        <f t="shared" ca="1" si="3624"/>
        <v>1570250.2180956539</v>
      </c>
      <c r="O3726" s="292">
        <f ca="1">(N3726-Assumptions!$C$22)/Assumptions!$C$25</f>
        <v>116.19337448475029</v>
      </c>
      <c r="P3726" s="11"/>
      <c r="Q3726" s="11"/>
      <c r="R3726" s="11"/>
      <c r="S3726" s="11"/>
      <c r="T3726" s="11"/>
    </row>
    <row r="3727" spans="1:20" ht="15.75" customHeight="1" x14ac:dyDescent="0.2">
      <c r="A3727" s="317"/>
      <c r="B3727" s="264"/>
      <c r="C3727" s="264"/>
      <c r="D3727" s="264"/>
      <c r="E3727" s="264"/>
      <c r="F3727" s="264"/>
      <c r="G3727" s="264"/>
      <c r="H3727" s="264"/>
      <c r="I3727" s="286">
        <f t="shared" ca="1" si="3621"/>
        <v>9.334172987098531E-2</v>
      </c>
      <c r="J3727" s="286">
        <f t="shared" ca="1" si="3622"/>
        <v>2.62767573671416E-2</v>
      </c>
      <c r="K3727" s="264">
        <f t="shared" ref="K3727:M3727" ca="1" si="3779">RAND()</f>
        <v>0.79249978058493287</v>
      </c>
      <c r="L3727" s="264">
        <f t="shared" ca="1" si="3779"/>
        <v>0.33151887607260244</v>
      </c>
      <c r="M3727" s="264">
        <f t="shared" ca="1" si="3779"/>
        <v>0.49874282896930622</v>
      </c>
      <c r="N3727" s="287">
        <f t="shared" ca="1" si="3624"/>
        <v>1664366.1409219461</v>
      </c>
      <c r="O3727" s="288">
        <f ca="1">(N3727-Assumptions!$C$22)/Assumptions!$C$25</f>
        <v>123.2169508150706</v>
      </c>
      <c r="P3727" s="11"/>
      <c r="Q3727" s="11"/>
      <c r="R3727" s="11"/>
      <c r="S3727" s="11"/>
      <c r="T3727" s="11"/>
    </row>
    <row r="3728" spans="1:20" ht="15.75" customHeight="1" x14ac:dyDescent="0.2">
      <c r="A3728" s="289"/>
      <c r="B3728" s="270"/>
      <c r="C3728" s="270"/>
      <c r="D3728" s="270"/>
      <c r="E3728" s="270"/>
      <c r="F3728" s="270"/>
      <c r="G3728" s="270"/>
      <c r="H3728" s="270"/>
      <c r="I3728" s="290">
        <f t="shared" ca="1" si="3621"/>
        <v>7.9409574230183022E-2</v>
      </c>
      <c r="J3728" s="290">
        <f t="shared" ca="1" si="3622"/>
        <v>3.4467080156167097E-2</v>
      </c>
      <c r="K3728" s="270">
        <f t="shared" ref="K3728:M3728" ca="1" si="3780">RAND()</f>
        <v>0.83719116262164717</v>
      </c>
      <c r="L3728" s="270">
        <f t="shared" ca="1" si="3780"/>
        <v>0.48761503912357151</v>
      </c>
      <c r="M3728" s="270">
        <f t="shared" ca="1" si="3780"/>
        <v>0.24130394790009757</v>
      </c>
      <c r="N3728" s="291">
        <f t="shared" ca="1" si="3624"/>
        <v>4802172.2804692211</v>
      </c>
      <c r="O3728" s="292">
        <f ca="1">(N3728-Assumptions!$C$22)/Assumptions!$C$25</f>
        <v>357.38158809471798</v>
      </c>
      <c r="P3728" s="11"/>
      <c r="Q3728" s="11"/>
      <c r="R3728" s="11"/>
      <c r="S3728" s="11"/>
      <c r="T3728" s="11"/>
    </row>
    <row r="3729" spans="1:20" ht="15.75" customHeight="1" x14ac:dyDescent="0.2">
      <c r="A3729" s="317"/>
      <c r="B3729" s="264"/>
      <c r="C3729" s="264"/>
      <c r="D3729" s="264"/>
      <c r="E3729" s="264"/>
      <c r="F3729" s="264"/>
      <c r="G3729" s="264"/>
      <c r="H3729" s="264"/>
      <c r="I3729" s="286">
        <f t="shared" ca="1" si="3621"/>
        <v>9.476728596099418E-2</v>
      </c>
      <c r="J3729" s="286">
        <f t="shared" ca="1" si="3622"/>
        <v>4.650544598832429E-2</v>
      </c>
      <c r="K3729" s="264">
        <f t="shared" ref="K3729:M3729" ca="1" si="3781">RAND()</f>
        <v>0.75081895866255677</v>
      </c>
      <c r="L3729" s="264">
        <f t="shared" ca="1" si="3781"/>
        <v>0.44213105422928967</v>
      </c>
      <c r="M3729" s="264">
        <f t="shared" ca="1" si="3781"/>
        <v>0.29207340031435947</v>
      </c>
      <c r="N3729" s="287">
        <f t="shared" ca="1" si="3624"/>
        <v>2312814.2138896538</v>
      </c>
      <c r="O3729" s="288">
        <f ca="1">(N3729-Assumptions!$C$22)/Assumptions!$C$25</f>
        <v>171.60859805146671</v>
      </c>
      <c r="P3729" s="11"/>
      <c r="Q3729" s="11"/>
      <c r="R3729" s="11"/>
      <c r="S3729" s="11"/>
      <c r="T3729" s="11"/>
    </row>
    <row r="3730" spans="1:20" ht="15.75" customHeight="1" x14ac:dyDescent="0.2">
      <c r="A3730" s="289"/>
      <c r="B3730" s="270"/>
      <c r="C3730" s="270"/>
      <c r="D3730" s="270"/>
      <c r="E3730" s="270"/>
      <c r="F3730" s="270"/>
      <c r="G3730" s="270"/>
      <c r="H3730" s="270"/>
      <c r="I3730" s="290">
        <f t="shared" ca="1" si="3621"/>
        <v>7.9399140540367813E-2</v>
      </c>
      <c r="J3730" s="290">
        <f t="shared" ca="1" si="3622"/>
        <v>4.1304913675604432E-2</v>
      </c>
      <c r="K3730" s="270">
        <f t="shared" ref="K3730:M3730" ca="1" si="3782">RAND()</f>
        <v>8.8397148499607558E-2</v>
      </c>
      <c r="L3730" s="270">
        <f t="shared" ca="1" si="3782"/>
        <v>0.36013411074703061</v>
      </c>
      <c r="M3730" s="270">
        <f t="shared" ca="1" si="3782"/>
        <v>0.87292617032200881</v>
      </c>
      <c r="N3730" s="291">
        <f t="shared" ca="1" si="3624"/>
        <v>1051811.357921375</v>
      </c>
      <c r="O3730" s="292">
        <f ca="1">(N3730-Assumptions!$C$22)/Assumptions!$C$25</f>
        <v>77.503907307565299</v>
      </c>
      <c r="P3730" s="11"/>
      <c r="Q3730" s="11"/>
      <c r="R3730" s="11"/>
      <c r="S3730" s="11"/>
      <c r="T3730" s="11"/>
    </row>
    <row r="3731" spans="1:20" ht="15.75" customHeight="1" x14ac:dyDescent="0.2">
      <c r="A3731" s="317"/>
      <c r="B3731" s="264"/>
      <c r="C3731" s="264"/>
      <c r="D3731" s="264"/>
      <c r="E3731" s="264"/>
      <c r="F3731" s="264"/>
      <c r="G3731" s="264"/>
      <c r="H3731" s="264"/>
      <c r="I3731" s="286">
        <f t="shared" ca="1" si="3621"/>
        <v>9.27556823441614E-2</v>
      </c>
      <c r="J3731" s="286">
        <f t="shared" ca="1" si="3622"/>
        <v>3.7349182629213003E-2</v>
      </c>
      <c r="K3731" s="264">
        <f t="shared" ref="K3731:M3731" ca="1" si="3783">RAND()</f>
        <v>0.14015280975952393</v>
      </c>
      <c r="L3731" s="264">
        <f t="shared" ca="1" si="3783"/>
        <v>0.39175567361497821</v>
      </c>
      <c r="M3731" s="264">
        <f t="shared" ca="1" si="3783"/>
        <v>0.33079717024190547</v>
      </c>
      <c r="N3731" s="287">
        <f t="shared" ca="1" si="3624"/>
        <v>701146.39821761625</v>
      </c>
      <c r="O3731" s="288">
        <f ca="1">(N3731-Assumptions!$C$22)/Assumptions!$C$25</f>
        <v>51.334880464001216</v>
      </c>
      <c r="P3731" s="11"/>
      <c r="Q3731" s="11"/>
      <c r="R3731" s="11"/>
      <c r="S3731" s="11"/>
      <c r="T3731" s="11"/>
    </row>
    <row r="3732" spans="1:20" ht="15.75" customHeight="1" x14ac:dyDescent="0.2">
      <c r="A3732" s="289"/>
      <c r="B3732" s="270"/>
      <c r="C3732" s="270"/>
      <c r="D3732" s="270"/>
      <c r="E3732" s="270"/>
      <c r="F3732" s="270"/>
      <c r="G3732" s="270"/>
      <c r="H3732" s="270"/>
      <c r="I3732" s="290">
        <f t="shared" ca="1" si="3621"/>
        <v>6.2590035430874852E-2</v>
      </c>
      <c r="J3732" s="290">
        <f t="shared" ca="1" si="3622"/>
        <v>3.5512046054789803E-2</v>
      </c>
      <c r="K3732" s="270">
        <f t="shared" ref="K3732:M3732" ca="1" si="3784">RAND()</f>
        <v>0.83548143978798517</v>
      </c>
      <c r="L3732" s="270">
        <f t="shared" ca="1" si="3784"/>
        <v>0.98263997062575292</v>
      </c>
      <c r="M3732" s="270">
        <f t="shared" ca="1" si="3784"/>
        <v>0.31361280559383009</v>
      </c>
      <c r="N3732" s="291">
        <f t="shared" ca="1" si="3624"/>
        <v>9063659.4880559258</v>
      </c>
      <c r="O3732" s="292">
        <f ca="1">(N3732-Assumptions!$C$22)/Assumptions!$C$25</f>
        <v>675.40302149671083</v>
      </c>
      <c r="P3732" s="11"/>
      <c r="Q3732" s="11"/>
      <c r="R3732" s="11"/>
      <c r="S3732" s="11"/>
      <c r="T3732" s="11"/>
    </row>
    <row r="3733" spans="1:20" ht="15.75" customHeight="1" x14ac:dyDescent="0.2">
      <c r="A3733" s="317"/>
      <c r="B3733" s="264"/>
      <c r="C3733" s="264"/>
      <c r="D3733" s="264"/>
      <c r="E3733" s="264"/>
      <c r="F3733" s="264"/>
      <c r="G3733" s="264"/>
      <c r="H3733" s="264"/>
      <c r="I3733" s="286">
        <f t="shared" ca="1" si="3621"/>
        <v>7.3817323871802357E-2</v>
      </c>
      <c r="J3733" s="286">
        <f t="shared" ca="1" si="3622"/>
        <v>4.0344980929903504E-2</v>
      </c>
      <c r="K3733" s="264">
        <f t="shared" ref="K3733:M3733" ca="1" si="3785">RAND()</f>
        <v>0.52490446999145079</v>
      </c>
      <c r="L3733" s="264">
        <f t="shared" ca="1" si="3785"/>
        <v>0.55022448794565171</v>
      </c>
      <c r="M3733" s="264">
        <f t="shared" ca="1" si="3785"/>
        <v>0.88452841028203888</v>
      </c>
      <c r="N3733" s="287">
        <f t="shared" ca="1" si="3624"/>
        <v>3371157.5687347958</v>
      </c>
      <c r="O3733" s="288">
        <f ca="1">(N3733-Assumptions!$C$22)/Assumptions!$C$25</f>
        <v>250.58944542796982</v>
      </c>
      <c r="P3733" s="11"/>
      <c r="Q3733" s="11"/>
      <c r="R3733" s="11"/>
      <c r="S3733" s="11"/>
      <c r="T3733" s="11"/>
    </row>
    <row r="3734" spans="1:20" ht="15.75" customHeight="1" x14ac:dyDescent="0.2">
      <c r="A3734" s="289"/>
      <c r="B3734" s="270"/>
      <c r="C3734" s="270"/>
      <c r="D3734" s="270"/>
      <c r="E3734" s="270"/>
      <c r="F3734" s="270"/>
      <c r="G3734" s="270"/>
      <c r="H3734" s="270"/>
      <c r="I3734" s="290">
        <f t="shared" ca="1" si="3621"/>
        <v>9.3284938322087591E-2</v>
      </c>
      <c r="J3734" s="290">
        <f t="shared" ca="1" si="3622"/>
        <v>0.02</v>
      </c>
      <c r="K3734" s="270">
        <f t="shared" ref="K3734:M3734" ca="1" si="3786">RAND()</f>
        <v>1.3821209305377558E-2</v>
      </c>
      <c r="L3734" s="270">
        <f t="shared" ca="1" si="3786"/>
        <v>0.44793543783333467</v>
      </c>
      <c r="M3734" s="270">
        <f t="shared" ca="1" si="3786"/>
        <v>0.12577439317694938</v>
      </c>
      <c r="N3734" s="291">
        <f t="shared" ca="1" si="3624"/>
        <v>530096.20533818344</v>
      </c>
      <c r="O3734" s="292">
        <f ca="1">(N3734-Assumptions!$C$22)/Assumptions!$C$25</f>
        <v>38.569940696879364</v>
      </c>
      <c r="P3734" s="11"/>
      <c r="Q3734" s="11"/>
      <c r="R3734" s="11"/>
      <c r="S3734" s="11"/>
      <c r="T3734" s="11"/>
    </row>
    <row r="3735" spans="1:20" ht="15.75" customHeight="1" x14ac:dyDescent="0.2">
      <c r="A3735" s="317"/>
      <c r="B3735" s="264"/>
      <c r="C3735" s="264"/>
      <c r="D3735" s="264"/>
      <c r="E3735" s="264"/>
      <c r="F3735" s="264"/>
      <c r="G3735" s="264"/>
      <c r="H3735" s="264"/>
      <c r="I3735" s="286">
        <f t="shared" ca="1" si="3621"/>
        <v>0.10559298154335162</v>
      </c>
      <c r="J3735" s="286">
        <f t="shared" ca="1" si="3622"/>
        <v>3.5691224843643905E-2</v>
      </c>
      <c r="K3735" s="264">
        <f t="shared" ref="K3735:M3735" ca="1" si="3787">RAND()</f>
        <v>3.9923975431100933E-3</v>
      </c>
      <c r="L3735" s="264">
        <f t="shared" ca="1" si="3787"/>
        <v>3.4305391606123448E-2</v>
      </c>
      <c r="M3735" s="264">
        <f t="shared" ca="1" si="3787"/>
        <v>0.73498111987135117</v>
      </c>
      <c r="N3735" s="287">
        <f t="shared" ca="1" si="3624"/>
        <v>250940.58601154934</v>
      </c>
      <c r="O3735" s="288">
        <f ca="1">(N3735-Assumptions!$C$22)/Assumptions!$C$25</f>
        <v>17.737431791906666</v>
      </c>
      <c r="P3735" s="11"/>
      <c r="Q3735" s="11"/>
      <c r="R3735" s="11"/>
      <c r="S3735" s="11"/>
      <c r="T3735" s="11"/>
    </row>
    <row r="3736" spans="1:20" ht="15.75" customHeight="1" x14ac:dyDescent="0.2">
      <c r="A3736" s="289"/>
      <c r="B3736" s="270"/>
      <c r="C3736" s="270"/>
      <c r="D3736" s="270"/>
      <c r="E3736" s="270"/>
      <c r="F3736" s="270"/>
      <c r="G3736" s="270"/>
      <c r="H3736" s="270"/>
      <c r="I3736" s="290">
        <f t="shared" ca="1" si="3621"/>
        <v>9.7751371717291202E-2</v>
      </c>
      <c r="J3736" s="290">
        <f t="shared" ca="1" si="3622"/>
        <v>3.9523273896145641E-2</v>
      </c>
      <c r="K3736" s="270">
        <f t="shared" ref="K3736:M3736" ca="1" si="3788">RAND()</f>
        <v>0.30453877367446847</v>
      </c>
      <c r="L3736" s="270">
        <f t="shared" ca="1" si="3788"/>
        <v>0.44462376800667636</v>
      </c>
      <c r="M3736" s="270">
        <f t="shared" ca="1" si="3788"/>
        <v>0.7973454352067546</v>
      </c>
      <c r="N3736" s="291">
        <f t="shared" ca="1" si="3624"/>
        <v>1937905.3493808438</v>
      </c>
      <c r="O3736" s="292">
        <f ca="1">(N3736-Assumptions!$C$22)/Assumptions!$C$25</f>
        <v>143.63032458065999</v>
      </c>
      <c r="P3736" s="11"/>
      <c r="Q3736" s="11"/>
      <c r="R3736" s="11"/>
      <c r="S3736" s="11"/>
      <c r="T3736" s="11"/>
    </row>
    <row r="3737" spans="1:20" ht="15.75" customHeight="1" x14ac:dyDescent="0.2">
      <c r="A3737" s="317"/>
      <c r="B3737" s="264"/>
      <c r="C3737" s="264"/>
      <c r="D3737" s="264"/>
      <c r="E3737" s="264"/>
      <c r="F3737" s="264"/>
      <c r="G3737" s="264"/>
      <c r="H3737" s="264"/>
      <c r="I3737" s="286">
        <f t="shared" ca="1" si="3621"/>
        <v>0.10004694860960846</v>
      </c>
      <c r="J3737" s="286">
        <f t="shared" ca="1" si="3622"/>
        <v>5.2227279076778398E-2</v>
      </c>
      <c r="K3737" s="264">
        <f t="shared" ref="K3737:M3737" ca="1" si="3789">RAND()</f>
        <v>0.90343848138695648</v>
      </c>
      <c r="L3737" s="264">
        <f t="shared" ca="1" si="3789"/>
        <v>5.5947746448926639E-3</v>
      </c>
      <c r="M3737" s="264">
        <f t="shared" ca="1" si="3789"/>
        <v>0.93530925701361245</v>
      </c>
      <c r="N3737" s="287">
        <f t="shared" ca="1" si="3624"/>
        <v>4120312.7913261196</v>
      </c>
      <c r="O3737" s="288">
        <f ca="1">(N3737-Assumptions!$C$22)/Assumptions!$C$25</f>
        <v>306.49655159150149</v>
      </c>
      <c r="P3737" s="11"/>
      <c r="Q3737" s="11"/>
      <c r="R3737" s="11"/>
      <c r="S3737" s="11"/>
      <c r="T3737" s="11"/>
    </row>
    <row r="3738" spans="1:20" ht="15.75" customHeight="1" x14ac:dyDescent="0.2">
      <c r="A3738" s="289"/>
      <c r="B3738" s="270"/>
      <c r="C3738" s="270"/>
      <c r="D3738" s="270"/>
      <c r="E3738" s="270"/>
      <c r="F3738" s="270"/>
      <c r="G3738" s="270"/>
      <c r="H3738" s="270"/>
      <c r="I3738" s="290">
        <f t="shared" ca="1" si="3621"/>
        <v>9.789652553712587E-2</v>
      </c>
      <c r="J3738" s="290">
        <f t="shared" ca="1" si="3622"/>
        <v>5.0589593808701941E-2</v>
      </c>
      <c r="K3738" s="270">
        <f t="shared" ref="K3738:M3738" ca="1" si="3790">RAND()</f>
        <v>0.41260077244702664</v>
      </c>
      <c r="L3738" s="270">
        <f t="shared" ca="1" si="3790"/>
        <v>0.88035309024837582</v>
      </c>
      <c r="M3738" s="270">
        <f t="shared" ca="1" si="3790"/>
        <v>0.73578510672823005</v>
      </c>
      <c r="N3738" s="291">
        <f t="shared" ca="1" si="3624"/>
        <v>3011072.8621810377</v>
      </c>
      <c r="O3738" s="292">
        <f ca="1">(N3738-Assumptions!$C$22)/Assumptions!$C$25</f>
        <v>223.71745240156997</v>
      </c>
      <c r="P3738" s="11"/>
      <c r="Q3738" s="11"/>
      <c r="R3738" s="11"/>
      <c r="S3738" s="11"/>
      <c r="T3738" s="11"/>
    </row>
    <row r="3739" spans="1:20" ht="15.75" customHeight="1" x14ac:dyDescent="0.2">
      <c r="A3739" s="317"/>
      <c r="B3739" s="264"/>
      <c r="C3739" s="264"/>
      <c r="D3739" s="264"/>
      <c r="E3739" s="264"/>
      <c r="F3739" s="264"/>
      <c r="G3739" s="264"/>
      <c r="H3739" s="264"/>
      <c r="I3739" s="286">
        <f t="shared" ca="1" si="3621"/>
        <v>7.6031047378174954E-2</v>
      </c>
      <c r="J3739" s="286">
        <f t="shared" ca="1" si="3622"/>
        <v>3.5638756820594697E-2</v>
      </c>
      <c r="K3739" s="264">
        <f t="shared" ref="K3739:M3739" ca="1" si="3791">RAND()</f>
        <v>0.7588179923348819</v>
      </c>
      <c r="L3739" s="264">
        <f t="shared" ca="1" si="3791"/>
        <v>0.15692851112186479</v>
      </c>
      <c r="M3739" s="264">
        <f t="shared" ca="1" si="3791"/>
        <v>0.33779856248325812</v>
      </c>
      <c r="N3739" s="287">
        <f t="shared" ca="1" si="3624"/>
        <v>2205715.8816512972</v>
      </c>
      <c r="O3739" s="288">
        <f ca="1">(N3739-Assumptions!$C$22)/Assumptions!$C$25</f>
        <v>163.61618519785799</v>
      </c>
      <c r="P3739" s="11"/>
      <c r="Q3739" s="11"/>
      <c r="R3739" s="11"/>
      <c r="S3739" s="11"/>
      <c r="T3739" s="11"/>
    </row>
    <row r="3740" spans="1:20" ht="15.75" customHeight="1" x14ac:dyDescent="0.2">
      <c r="A3740" s="289"/>
      <c r="B3740" s="270"/>
      <c r="C3740" s="270"/>
      <c r="D3740" s="270"/>
      <c r="E3740" s="270"/>
      <c r="F3740" s="270"/>
      <c r="G3740" s="270"/>
      <c r="H3740" s="270"/>
      <c r="I3740" s="290">
        <f t="shared" ca="1" si="3621"/>
        <v>8.9775751901774045E-2</v>
      </c>
      <c r="J3740" s="290">
        <f t="shared" ca="1" si="3622"/>
        <v>2.2713165150547273E-2</v>
      </c>
      <c r="K3740" s="270">
        <f t="shared" ref="K3740:M3740" ca="1" si="3792">RAND()</f>
        <v>0.84550528068045694</v>
      </c>
      <c r="L3740" s="270">
        <f t="shared" ca="1" si="3792"/>
        <v>0.7131639421196343</v>
      </c>
      <c r="M3740" s="270">
        <f t="shared" ca="1" si="3792"/>
        <v>0.36745642436407344</v>
      </c>
      <c r="N3740" s="291">
        <f t="shared" ca="1" si="3624"/>
        <v>3218211.6693171472</v>
      </c>
      <c r="O3740" s="292">
        <f ca="1">(N3740-Assumptions!$C$22)/Assumptions!$C$25</f>
        <v>239.17557233710053</v>
      </c>
      <c r="P3740" s="11"/>
      <c r="Q3740" s="11"/>
      <c r="R3740" s="11"/>
      <c r="S3740" s="11"/>
      <c r="T3740" s="11"/>
    </row>
    <row r="3741" spans="1:20" ht="15.75" customHeight="1" x14ac:dyDescent="0.2">
      <c r="A3741" s="317"/>
      <c r="B3741" s="264"/>
      <c r="C3741" s="264"/>
      <c r="D3741" s="264"/>
      <c r="E3741" s="264"/>
      <c r="F3741" s="264"/>
      <c r="G3741" s="264"/>
      <c r="H3741" s="264"/>
      <c r="I3741" s="286">
        <f t="shared" ca="1" si="3621"/>
        <v>9.991026028229047E-2</v>
      </c>
      <c r="J3741" s="286">
        <f t="shared" ca="1" si="3622"/>
        <v>5.0275455432209404E-2</v>
      </c>
      <c r="K3741" s="264">
        <f t="shared" ref="K3741:M3741" ca="1" si="3793">RAND()</f>
        <v>0.26176223094206541</v>
      </c>
      <c r="L3741" s="264">
        <f t="shared" ca="1" si="3793"/>
        <v>0.14318941453468204</v>
      </c>
      <c r="M3741" s="264">
        <f t="shared" ca="1" si="3793"/>
        <v>0.49175976468370708</v>
      </c>
      <c r="N3741" s="287">
        <f t="shared" ca="1" si="3624"/>
        <v>1794988.759364146</v>
      </c>
      <c r="O3741" s="288">
        <f ca="1">(N3741-Assumptions!$C$22)/Assumptions!$C$25</f>
        <v>132.96490741523479</v>
      </c>
      <c r="P3741" s="11"/>
      <c r="Q3741" s="11"/>
      <c r="R3741" s="11"/>
      <c r="S3741" s="11"/>
      <c r="T3741" s="11"/>
    </row>
    <row r="3742" spans="1:20" ht="15.75" customHeight="1" x14ac:dyDescent="0.2">
      <c r="A3742" s="289"/>
      <c r="B3742" s="270"/>
      <c r="C3742" s="270"/>
      <c r="D3742" s="270"/>
      <c r="E3742" s="270"/>
      <c r="F3742" s="270"/>
      <c r="G3742" s="270"/>
      <c r="H3742" s="270"/>
      <c r="I3742" s="290">
        <f t="shared" ca="1" si="3621"/>
        <v>9.1859453632700316E-2</v>
      </c>
      <c r="J3742" s="290">
        <f t="shared" ca="1" si="3622"/>
        <v>5.5E-2</v>
      </c>
      <c r="K3742" s="270">
        <f t="shared" ref="K3742:M3742" ca="1" si="3794">RAND()</f>
        <v>6.2602672245963498E-2</v>
      </c>
      <c r="L3742" s="270">
        <f t="shared" ca="1" si="3794"/>
        <v>0.189836600772882</v>
      </c>
      <c r="M3742" s="270">
        <f t="shared" ca="1" si="3794"/>
        <v>0.16822876316475155</v>
      </c>
      <c r="N3742" s="291">
        <f t="shared" ca="1" si="3624"/>
        <v>442798.61490870023</v>
      </c>
      <c r="O3742" s="292">
        <f ca="1">(N3742-Assumptions!$C$22)/Assumptions!$C$25</f>
        <v>32.055195142440319</v>
      </c>
      <c r="P3742" s="11"/>
      <c r="Q3742" s="11"/>
      <c r="R3742" s="11"/>
      <c r="S3742" s="11"/>
      <c r="T3742" s="11"/>
    </row>
    <row r="3743" spans="1:20" ht="15.75" customHeight="1" x14ac:dyDescent="0.2">
      <c r="A3743" s="317"/>
      <c r="B3743" s="264"/>
      <c r="C3743" s="264"/>
      <c r="D3743" s="264"/>
      <c r="E3743" s="264"/>
      <c r="F3743" s="264"/>
      <c r="G3743" s="264"/>
      <c r="H3743" s="264"/>
      <c r="I3743" s="286">
        <f t="shared" ca="1" si="3621"/>
        <v>9.6741893977307175E-2</v>
      </c>
      <c r="J3743" s="286">
        <f t="shared" ca="1" si="3622"/>
        <v>3.0539775663601915E-2</v>
      </c>
      <c r="K3743" s="264">
        <f t="shared" ref="K3743:M3743" ca="1" si="3795">RAND()</f>
        <v>0.46679555871881839</v>
      </c>
      <c r="L3743" s="264">
        <f t="shared" ca="1" si="3795"/>
        <v>0.60796838889865801</v>
      </c>
      <c r="M3743" s="264">
        <f t="shared" ca="1" si="3795"/>
        <v>0.67724876566853542</v>
      </c>
      <c r="N3743" s="287">
        <f t="shared" ca="1" si="3624"/>
        <v>1704485.3718602029</v>
      </c>
      <c r="O3743" s="288">
        <f ca="1">(N3743-Assumptions!$C$22)/Assumptions!$C$25</f>
        <v>126.21092327314946</v>
      </c>
      <c r="P3743" s="11"/>
      <c r="Q3743" s="11"/>
      <c r="R3743" s="11"/>
      <c r="S3743" s="11"/>
      <c r="T3743" s="11"/>
    </row>
    <row r="3744" spans="1:20" ht="15.75" customHeight="1" x14ac:dyDescent="0.2">
      <c r="A3744" s="289"/>
      <c r="B3744" s="270"/>
      <c r="C3744" s="270"/>
      <c r="D3744" s="270"/>
      <c r="E3744" s="270"/>
      <c r="F3744" s="270"/>
      <c r="G3744" s="270"/>
      <c r="H3744" s="270"/>
      <c r="I3744" s="290">
        <f t="shared" ca="1" si="3621"/>
        <v>0.11980689774346551</v>
      </c>
      <c r="J3744" s="290">
        <f t="shared" ca="1" si="3622"/>
        <v>4.9319370252283293E-2</v>
      </c>
      <c r="K3744" s="270">
        <f t="shared" ref="K3744:M3744" ca="1" si="3796">RAND()</f>
        <v>0.96043716401436507</v>
      </c>
      <c r="L3744" s="270">
        <f t="shared" ca="1" si="3796"/>
        <v>0.11990916489092418</v>
      </c>
      <c r="M3744" s="270">
        <f t="shared" ca="1" si="3796"/>
        <v>0.58627505866421925</v>
      </c>
      <c r="N3744" s="291">
        <f t="shared" ca="1" si="3624"/>
        <v>2742256.0194559498</v>
      </c>
      <c r="O3744" s="292">
        <f ca="1">(N3744-Assumptions!$C$22)/Assumptions!$C$25</f>
        <v>203.65649398924998</v>
      </c>
      <c r="P3744" s="11"/>
      <c r="Q3744" s="11"/>
      <c r="R3744" s="11"/>
      <c r="S3744" s="11"/>
      <c r="T3744" s="11"/>
    </row>
    <row r="3745" spans="1:20" ht="15.75" customHeight="1" x14ac:dyDescent="0.2">
      <c r="A3745" s="317"/>
      <c r="B3745" s="264"/>
      <c r="C3745" s="264"/>
      <c r="D3745" s="264"/>
      <c r="E3745" s="264"/>
      <c r="F3745" s="264"/>
      <c r="G3745" s="264"/>
      <c r="H3745" s="264"/>
      <c r="I3745" s="286">
        <f t="shared" ca="1" si="3621"/>
        <v>8.8681928250527467E-2</v>
      </c>
      <c r="J3745" s="286">
        <f t="shared" ca="1" si="3622"/>
        <v>5.0797357588149718E-2</v>
      </c>
      <c r="K3745" s="264">
        <f t="shared" ref="K3745:M3745" ca="1" si="3797">RAND()</f>
        <v>0.84242765177196877</v>
      </c>
      <c r="L3745" s="264">
        <f t="shared" ca="1" si="3797"/>
        <v>0.93052050798476083</v>
      </c>
      <c r="M3745" s="264">
        <f t="shared" ca="1" si="3797"/>
        <v>0.35921508327515239</v>
      </c>
      <c r="N3745" s="287">
        <f t="shared" ca="1" si="3624"/>
        <v>6478248.8235971257</v>
      </c>
      <c r="O3745" s="288">
        <f ca="1">(N3745-Assumptions!$C$22)/Assumptions!$C$25</f>
        <v>482.46192713411386</v>
      </c>
      <c r="P3745" s="11"/>
      <c r="Q3745" s="11"/>
      <c r="R3745" s="11"/>
      <c r="S3745" s="11"/>
      <c r="T3745" s="11"/>
    </row>
    <row r="3746" spans="1:20" ht="15.75" customHeight="1" x14ac:dyDescent="0.2">
      <c r="A3746" s="289"/>
      <c r="B3746" s="270"/>
      <c r="C3746" s="270"/>
      <c r="D3746" s="270"/>
      <c r="E3746" s="270"/>
      <c r="F3746" s="270"/>
      <c r="G3746" s="270"/>
      <c r="H3746" s="270"/>
      <c r="I3746" s="290">
        <f t="shared" ca="1" si="3621"/>
        <v>8.3174985754180975E-2</v>
      </c>
      <c r="J3746" s="290">
        <f t="shared" ca="1" si="3622"/>
        <v>5.3032223392833124E-2</v>
      </c>
      <c r="K3746" s="270">
        <f t="shared" ref="K3746:M3746" ca="1" si="3798">RAND()</f>
        <v>0.54828521162313548</v>
      </c>
      <c r="L3746" s="270">
        <f t="shared" ca="1" si="3798"/>
        <v>0.20113597566628538</v>
      </c>
      <c r="M3746" s="270">
        <f t="shared" ca="1" si="3798"/>
        <v>0.34231540246028347</v>
      </c>
      <c r="N3746" s="291">
        <f t="shared" ca="1" si="3624"/>
        <v>2955731.6516343537</v>
      </c>
      <c r="O3746" s="292">
        <f ca="1">(N3746-Assumptions!$C$22)/Assumptions!$C$25</f>
        <v>219.58751131599655</v>
      </c>
      <c r="P3746" s="11"/>
      <c r="Q3746" s="11"/>
      <c r="R3746" s="11"/>
      <c r="S3746" s="11"/>
      <c r="T3746" s="11"/>
    </row>
    <row r="3747" spans="1:20" ht="15.75" customHeight="1" x14ac:dyDescent="0.2">
      <c r="A3747" s="317"/>
      <c r="B3747" s="264"/>
      <c r="C3747" s="264"/>
      <c r="D3747" s="264"/>
      <c r="E3747" s="264"/>
      <c r="F3747" s="264"/>
      <c r="G3747" s="264"/>
      <c r="H3747" s="264"/>
      <c r="I3747" s="286">
        <f t="shared" ca="1" si="3621"/>
        <v>9.7015642454933743E-2</v>
      </c>
      <c r="J3747" s="286">
        <f t="shared" ca="1" si="3622"/>
        <v>2.6717184013771551E-2</v>
      </c>
      <c r="K3747" s="264">
        <f t="shared" ref="K3747:M3747" ca="1" si="3799">RAND()</f>
        <v>0.94151188924375073</v>
      </c>
      <c r="L3747" s="264">
        <f t="shared" ca="1" si="3799"/>
        <v>0.66787803521398725</v>
      </c>
      <c r="M3747" s="264">
        <f t="shared" ca="1" si="3799"/>
        <v>3.8485975021871899E-2</v>
      </c>
      <c r="N3747" s="287">
        <f t="shared" ca="1" si="3624"/>
        <v>3070075.8458029064</v>
      </c>
      <c r="O3747" s="288">
        <f ca="1">(N3747-Assumptions!$C$22)/Assumptions!$C$25</f>
        <v>228.12066013454526</v>
      </c>
      <c r="P3747" s="11"/>
      <c r="Q3747" s="11"/>
      <c r="R3747" s="11"/>
      <c r="S3747" s="11"/>
      <c r="T3747" s="11"/>
    </row>
    <row r="3748" spans="1:20" ht="15.75" customHeight="1" x14ac:dyDescent="0.2">
      <c r="A3748" s="289"/>
      <c r="B3748" s="270"/>
      <c r="C3748" s="270"/>
      <c r="D3748" s="270"/>
      <c r="E3748" s="270"/>
      <c r="F3748" s="270"/>
      <c r="G3748" s="270"/>
      <c r="H3748" s="270"/>
      <c r="I3748" s="290">
        <f t="shared" ca="1" si="3621"/>
        <v>9.1079189438581565E-2</v>
      </c>
      <c r="J3748" s="290">
        <f t="shared" ca="1" si="3622"/>
        <v>5.0876647107365794E-2</v>
      </c>
      <c r="K3748" s="270">
        <f t="shared" ref="K3748:M3748" ca="1" si="3800">RAND()</f>
        <v>0.11628081720535011</v>
      </c>
      <c r="L3748" s="270">
        <f t="shared" ca="1" si="3800"/>
        <v>0.5441022129760279</v>
      </c>
      <c r="M3748" s="270">
        <f t="shared" ca="1" si="3800"/>
        <v>0.23712896158698993</v>
      </c>
      <c r="N3748" s="291">
        <f t="shared" ca="1" si="3624"/>
        <v>966308.73224197503</v>
      </c>
      <c r="O3748" s="292">
        <f ca="1">(N3748-Assumptions!$C$22)/Assumptions!$C$25</f>
        <v>71.123114346416045</v>
      </c>
      <c r="P3748" s="11"/>
      <c r="Q3748" s="11"/>
      <c r="R3748" s="11"/>
      <c r="S3748" s="11"/>
      <c r="T3748" s="11"/>
    </row>
    <row r="3749" spans="1:20" ht="15.75" customHeight="1" x14ac:dyDescent="0.2">
      <c r="A3749" s="317"/>
      <c r="B3749" s="264"/>
      <c r="C3749" s="264"/>
      <c r="D3749" s="264"/>
      <c r="E3749" s="264"/>
      <c r="F3749" s="264"/>
      <c r="G3749" s="264"/>
      <c r="H3749" s="264"/>
      <c r="I3749" s="286">
        <f t="shared" ca="1" si="3621"/>
        <v>6.8702986484791451E-2</v>
      </c>
      <c r="J3749" s="286">
        <f t="shared" ca="1" si="3622"/>
        <v>3.1133902696726959E-2</v>
      </c>
      <c r="K3749" s="264">
        <f t="shared" ref="K3749:M3749" ca="1" si="3801">RAND()</f>
        <v>0.35352227016834392</v>
      </c>
      <c r="L3749" s="264">
        <f t="shared" ca="1" si="3801"/>
        <v>0.28638826409112084</v>
      </c>
      <c r="M3749" s="264">
        <f t="shared" ca="1" si="3801"/>
        <v>0.77750186494449014</v>
      </c>
      <c r="N3749" s="287">
        <f t="shared" ca="1" si="3624"/>
        <v>2403939.1022474435</v>
      </c>
      <c r="O3749" s="288">
        <f ca="1">(N3749-Assumptions!$C$22)/Assumptions!$C$25</f>
        <v>178.40896285428684</v>
      </c>
      <c r="P3749" s="11"/>
      <c r="Q3749" s="11"/>
      <c r="R3749" s="11"/>
      <c r="S3749" s="11"/>
      <c r="T3749" s="11"/>
    </row>
    <row r="3750" spans="1:20" ht="15.75" customHeight="1" x14ac:dyDescent="0.2">
      <c r="A3750" s="289"/>
      <c r="B3750" s="270"/>
      <c r="C3750" s="270"/>
      <c r="D3750" s="270"/>
      <c r="E3750" s="270"/>
      <c r="F3750" s="270"/>
      <c r="G3750" s="270"/>
      <c r="H3750" s="270"/>
      <c r="I3750" s="290">
        <f t="shared" ca="1" si="3621"/>
        <v>0.10925456279930057</v>
      </c>
      <c r="J3750" s="290">
        <f t="shared" ca="1" si="3622"/>
        <v>3.540833114700543E-2</v>
      </c>
      <c r="K3750" s="270">
        <f t="shared" ref="K3750:M3750" ca="1" si="3802">RAND()</f>
        <v>0.72093418387868791</v>
      </c>
      <c r="L3750" s="270">
        <f t="shared" ca="1" si="3802"/>
        <v>0.1642436370193423</v>
      </c>
      <c r="M3750" s="270">
        <f t="shared" ca="1" si="3802"/>
        <v>7.0197450514271953E-2</v>
      </c>
      <c r="N3750" s="291">
        <f t="shared" ca="1" si="3624"/>
        <v>1206478.8518746234</v>
      </c>
      <c r="O3750" s="292">
        <f ca="1">(N3750-Assumptions!$C$22)/Assumptions!$C$25</f>
        <v>89.046257602583836</v>
      </c>
      <c r="P3750" s="11"/>
      <c r="Q3750" s="11"/>
      <c r="R3750" s="11"/>
      <c r="S3750" s="11"/>
      <c r="T3750" s="11"/>
    </row>
    <row r="3751" spans="1:20" ht="15.75" customHeight="1" x14ac:dyDescent="0.2">
      <c r="A3751" s="317"/>
      <c r="B3751" s="264"/>
      <c r="C3751" s="264"/>
      <c r="D3751" s="264"/>
      <c r="E3751" s="264"/>
      <c r="F3751" s="264"/>
      <c r="G3751" s="264"/>
      <c r="H3751" s="264"/>
      <c r="I3751" s="286">
        <f t="shared" ca="1" si="3621"/>
        <v>8.9543443680965923E-2</v>
      </c>
      <c r="J3751" s="286">
        <f t="shared" ca="1" si="3622"/>
        <v>4.1907700024005408E-2</v>
      </c>
      <c r="K3751" s="264">
        <f t="shared" ref="K3751:M3751" ca="1" si="3803">RAND()</f>
        <v>0.49703025255629396</v>
      </c>
      <c r="L3751" s="264">
        <f t="shared" ca="1" si="3803"/>
        <v>0.45881195948717846</v>
      </c>
      <c r="M3751" s="264">
        <f t="shared" ca="1" si="3803"/>
        <v>0.50021299228042504</v>
      </c>
      <c r="N3751" s="287">
        <f t="shared" ca="1" si="3624"/>
        <v>2343212.4893666655</v>
      </c>
      <c r="O3751" s="288">
        <f ca="1">(N3751-Assumptions!$C$22)/Assumptions!$C$25</f>
        <v>173.87712607213922</v>
      </c>
      <c r="P3751" s="11"/>
      <c r="Q3751" s="11"/>
      <c r="R3751" s="11"/>
      <c r="S3751" s="11"/>
      <c r="T3751" s="11"/>
    </row>
    <row r="3752" spans="1:20" ht="15.75" customHeight="1" x14ac:dyDescent="0.2">
      <c r="A3752" s="289"/>
      <c r="B3752" s="270"/>
      <c r="C3752" s="270"/>
      <c r="D3752" s="270"/>
      <c r="E3752" s="270"/>
      <c r="F3752" s="270"/>
      <c r="G3752" s="270"/>
      <c r="H3752" s="270"/>
      <c r="I3752" s="290">
        <f t="shared" ca="1" si="3621"/>
        <v>7.1033239139820098E-2</v>
      </c>
      <c r="J3752" s="290">
        <f t="shared" ca="1" si="3622"/>
        <v>3.4094289377898719E-2</v>
      </c>
      <c r="K3752" s="270">
        <f t="shared" ref="K3752:M3752" ca="1" si="3804">RAND()</f>
        <v>0.39934219742238286</v>
      </c>
      <c r="L3752" s="270">
        <f t="shared" ca="1" si="3804"/>
        <v>0.59137316468461165</v>
      </c>
      <c r="M3752" s="270">
        <f t="shared" ca="1" si="3804"/>
        <v>0.95000699063238936</v>
      </c>
      <c r="N3752" s="291">
        <f t="shared" ca="1" si="3624"/>
        <v>3122931.7485908112</v>
      </c>
      <c r="O3752" s="292">
        <f ca="1">(N3752-Assumptions!$C$22)/Assumptions!$C$25</f>
        <v>232.06513049185159</v>
      </c>
      <c r="P3752" s="11"/>
      <c r="Q3752" s="11"/>
      <c r="R3752" s="11"/>
      <c r="S3752" s="11"/>
      <c r="T3752" s="11"/>
    </row>
    <row r="3753" spans="1:20" ht="15.75" customHeight="1" x14ac:dyDescent="0.2">
      <c r="A3753" s="317"/>
      <c r="B3753" s="264"/>
      <c r="C3753" s="264"/>
      <c r="D3753" s="264"/>
      <c r="E3753" s="264"/>
      <c r="F3753" s="264"/>
      <c r="G3753" s="264"/>
      <c r="H3753" s="264"/>
      <c r="I3753" s="286">
        <f t="shared" ca="1" si="3621"/>
        <v>6.357391014605461E-2</v>
      </c>
      <c r="J3753" s="286">
        <f t="shared" ca="1" si="3622"/>
        <v>2.9436168968561868E-2</v>
      </c>
      <c r="K3753" s="264">
        <f t="shared" ref="K3753:M3753" ca="1" si="3805">RAND()</f>
        <v>0.28669384270924292</v>
      </c>
      <c r="L3753" s="264">
        <f t="shared" ca="1" si="3805"/>
        <v>0.15959580742835688</v>
      </c>
      <c r="M3753" s="264">
        <f t="shared" ca="1" si="3805"/>
        <v>0.61807702934297604</v>
      </c>
      <c r="N3753" s="287">
        <f t="shared" ca="1" si="3624"/>
        <v>2645570.1648263498</v>
      </c>
      <c r="O3753" s="288">
        <f ca="1">(N3753-Assumptions!$C$22)/Assumptions!$C$25</f>
        <v>196.44113170345895</v>
      </c>
      <c r="P3753" s="11"/>
      <c r="Q3753" s="11"/>
      <c r="R3753" s="11"/>
      <c r="S3753" s="11"/>
      <c r="T3753" s="11"/>
    </row>
    <row r="3754" spans="1:20" ht="15.75" customHeight="1" x14ac:dyDescent="0.2">
      <c r="A3754" s="289"/>
      <c r="B3754" s="270"/>
      <c r="C3754" s="270"/>
      <c r="D3754" s="270"/>
      <c r="E3754" s="270"/>
      <c r="F3754" s="270"/>
      <c r="G3754" s="270"/>
      <c r="H3754" s="270"/>
      <c r="I3754" s="290">
        <f t="shared" ca="1" si="3621"/>
        <v>7.6180541563076618E-2</v>
      </c>
      <c r="J3754" s="290">
        <f t="shared" ca="1" si="3622"/>
        <v>4.3751338761521583E-2</v>
      </c>
      <c r="K3754" s="270">
        <f t="shared" ref="K3754:M3754" ca="1" si="3806">RAND()</f>
        <v>0.35391720901048163</v>
      </c>
      <c r="L3754" s="270">
        <f t="shared" ca="1" si="3806"/>
        <v>0.35052749785293535</v>
      </c>
      <c r="M3754" s="270">
        <f t="shared" ca="1" si="3806"/>
        <v>0.84272408101722496</v>
      </c>
      <c r="N3754" s="291">
        <f t="shared" ca="1" si="3624"/>
        <v>3479596.5519836387</v>
      </c>
      <c r="O3754" s="292">
        <f ca="1">(N3754-Assumptions!$C$22)/Assumptions!$C$25</f>
        <v>258.68190686445064</v>
      </c>
      <c r="P3754" s="11"/>
      <c r="Q3754" s="11"/>
      <c r="R3754" s="11"/>
      <c r="S3754" s="11"/>
      <c r="T3754" s="11"/>
    </row>
    <row r="3755" spans="1:20" ht="15.75" customHeight="1" x14ac:dyDescent="0.2">
      <c r="A3755" s="317"/>
      <c r="B3755" s="264"/>
      <c r="C3755" s="264"/>
      <c r="D3755" s="264"/>
      <c r="E3755" s="264"/>
      <c r="F3755" s="264"/>
      <c r="G3755" s="264"/>
      <c r="H3755" s="264"/>
      <c r="I3755" s="286">
        <f t="shared" ca="1" si="3621"/>
        <v>0.10581342640253262</v>
      </c>
      <c r="J3755" s="286">
        <f t="shared" ca="1" si="3622"/>
        <v>3.7376710320452707E-2</v>
      </c>
      <c r="K3755" s="264">
        <f t="shared" ref="K3755:M3755" ca="1" si="3807">RAND()</f>
        <v>7.0736329458612079E-2</v>
      </c>
      <c r="L3755" s="264">
        <f t="shared" ca="1" si="3807"/>
        <v>0.2628580220238641</v>
      </c>
      <c r="M3755" s="264">
        <f t="shared" ca="1" si="3807"/>
        <v>0.10825988093669281</v>
      </c>
      <c r="N3755" s="287">
        <f t="shared" ca="1" si="3624"/>
        <v>238487.70001290113</v>
      </c>
      <c r="O3755" s="288">
        <f ca="1">(N3755-Assumptions!$C$22)/Assumptions!$C$25</f>
        <v>16.808111941261277</v>
      </c>
      <c r="P3755" s="11"/>
      <c r="Q3755" s="11"/>
      <c r="R3755" s="11"/>
      <c r="S3755" s="11"/>
      <c r="T3755" s="11"/>
    </row>
    <row r="3756" spans="1:20" ht="15.75" customHeight="1" x14ac:dyDescent="0.2">
      <c r="A3756" s="289"/>
      <c r="B3756" s="270"/>
      <c r="C3756" s="270"/>
      <c r="D3756" s="270"/>
      <c r="E3756" s="270"/>
      <c r="F3756" s="270"/>
      <c r="G3756" s="270"/>
      <c r="H3756" s="270"/>
      <c r="I3756" s="290">
        <f t="shared" ca="1" si="3621"/>
        <v>8.1476684100902877E-2</v>
      </c>
      <c r="J3756" s="290">
        <f t="shared" ca="1" si="3622"/>
        <v>3.5904913150721356E-2</v>
      </c>
      <c r="K3756" s="270">
        <f t="shared" ref="K3756:M3756" ca="1" si="3808">RAND()</f>
        <v>0.30192531394561029</v>
      </c>
      <c r="L3756" s="270">
        <f t="shared" ca="1" si="3808"/>
        <v>0.50236188560503603</v>
      </c>
      <c r="M3756" s="270">
        <f t="shared" ca="1" si="3808"/>
        <v>0.26017689865904092</v>
      </c>
      <c r="N3756" s="291">
        <f t="shared" ca="1" si="3624"/>
        <v>2449337.9816044695</v>
      </c>
      <c r="O3756" s="292">
        <f ca="1">(N3756-Assumptions!$C$22)/Assumptions!$C$25</f>
        <v>181.79693892570668</v>
      </c>
      <c r="P3756" s="11"/>
      <c r="Q3756" s="11"/>
      <c r="R3756" s="11"/>
      <c r="S3756" s="11"/>
      <c r="T3756" s="11"/>
    </row>
    <row r="3757" spans="1:20" ht="15.75" customHeight="1" x14ac:dyDescent="0.2">
      <c r="A3757" s="317"/>
      <c r="B3757" s="264"/>
      <c r="C3757" s="264"/>
      <c r="D3757" s="264"/>
      <c r="E3757" s="264"/>
      <c r="F3757" s="264"/>
      <c r="G3757" s="264"/>
      <c r="H3757" s="264"/>
      <c r="I3757" s="286">
        <f t="shared" ca="1" si="3621"/>
        <v>9.0236832150874774E-2</v>
      </c>
      <c r="J3757" s="286">
        <f t="shared" ca="1" si="3622"/>
        <v>2.991798994718016E-2</v>
      </c>
      <c r="K3757" s="264">
        <f t="shared" ref="K3757:M3757" ca="1" si="3809">RAND()</f>
        <v>9.8016816728047074E-2</v>
      </c>
      <c r="L3757" s="264">
        <f t="shared" ca="1" si="3809"/>
        <v>0.94747975459952927</v>
      </c>
      <c r="M3757" s="264">
        <f t="shared" ca="1" si="3809"/>
        <v>0.24037302338773492</v>
      </c>
      <c r="N3757" s="287">
        <f t="shared" ca="1" si="3624"/>
        <v>1134838.4896125873</v>
      </c>
      <c r="O3757" s="288">
        <f ca="1">(N3757-Assumptions!$C$22)/Assumptions!$C$25</f>
        <v>83.699961911387106</v>
      </c>
      <c r="P3757" s="11"/>
      <c r="Q3757" s="11"/>
      <c r="R3757" s="11"/>
      <c r="S3757" s="11"/>
      <c r="T3757" s="11"/>
    </row>
    <row r="3758" spans="1:20" ht="15.75" customHeight="1" x14ac:dyDescent="0.2">
      <c r="A3758" s="289"/>
      <c r="B3758" s="270"/>
      <c r="C3758" s="270"/>
      <c r="D3758" s="270"/>
      <c r="E3758" s="270"/>
      <c r="F3758" s="270"/>
      <c r="G3758" s="270"/>
      <c r="H3758" s="270"/>
      <c r="I3758" s="290">
        <f t="shared" ca="1" si="3621"/>
        <v>8.256352382309147E-2</v>
      </c>
      <c r="J3758" s="290">
        <f t="shared" ca="1" si="3622"/>
        <v>4.6368402179293507E-2</v>
      </c>
      <c r="K3758" s="270">
        <f t="shared" ref="K3758:M3758" ca="1" si="3810">RAND()</f>
        <v>0.40990936764470409</v>
      </c>
      <c r="L3758" s="270">
        <f t="shared" ca="1" si="3810"/>
        <v>0.5959134337053269</v>
      </c>
      <c r="M3758" s="270">
        <f t="shared" ca="1" si="3810"/>
        <v>9.5580964520534439E-2</v>
      </c>
      <c r="N3758" s="291">
        <f t="shared" ca="1" si="3624"/>
        <v>3083859.4928823789</v>
      </c>
      <c r="O3758" s="292">
        <f ca="1">(N3758-Assumptions!$C$22)/Assumptions!$C$25</f>
        <v>229.14929051361037</v>
      </c>
      <c r="P3758" s="11"/>
      <c r="Q3758" s="11"/>
      <c r="R3758" s="11"/>
      <c r="S3758" s="11"/>
      <c r="T3758" s="11"/>
    </row>
    <row r="3759" spans="1:20" ht="15.75" customHeight="1" x14ac:dyDescent="0.2">
      <c r="A3759" s="317"/>
      <c r="B3759" s="264"/>
      <c r="C3759" s="264"/>
      <c r="D3759" s="264"/>
      <c r="E3759" s="264"/>
      <c r="F3759" s="264"/>
      <c r="G3759" s="264"/>
      <c r="H3759" s="264"/>
      <c r="I3759" s="286">
        <f t="shared" ca="1" si="3621"/>
        <v>8.4505856208570901E-2</v>
      </c>
      <c r="J3759" s="286">
        <f t="shared" ca="1" si="3622"/>
        <v>3.6148187382710618E-2</v>
      </c>
      <c r="K3759" s="264">
        <f t="shared" ref="K3759:M3759" ca="1" si="3811">RAND()</f>
        <v>1.1164133159577649E-2</v>
      </c>
      <c r="L3759" s="264">
        <f t="shared" ca="1" si="3811"/>
        <v>1.5803008060948254E-2</v>
      </c>
      <c r="M3759" s="264">
        <f t="shared" ca="1" si="3811"/>
        <v>0.56687180921364566</v>
      </c>
      <c r="N3759" s="287">
        <f t="shared" ca="1" si="3624"/>
        <v>337512.44448167016</v>
      </c>
      <c r="O3759" s="288">
        <f ca="1">(N3759-Assumptions!$C$22)/Assumptions!$C$25</f>
        <v>24.198018244900759</v>
      </c>
      <c r="P3759" s="11"/>
      <c r="Q3759" s="11"/>
      <c r="R3759" s="11"/>
      <c r="S3759" s="11"/>
      <c r="T3759" s="11"/>
    </row>
    <row r="3760" spans="1:20" ht="15.75" customHeight="1" x14ac:dyDescent="0.2">
      <c r="A3760" s="289"/>
      <c r="B3760" s="270"/>
      <c r="C3760" s="270"/>
      <c r="D3760" s="270"/>
      <c r="E3760" s="270"/>
      <c r="F3760" s="270"/>
      <c r="G3760" s="270"/>
      <c r="H3760" s="270"/>
      <c r="I3760" s="290">
        <f t="shared" ca="1" si="3621"/>
        <v>0.12149072222709992</v>
      </c>
      <c r="J3760" s="290">
        <f t="shared" ca="1" si="3622"/>
        <v>4.7404497742040842E-2</v>
      </c>
      <c r="K3760" s="270">
        <f t="shared" ref="K3760:M3760" ca="1" si="3812">RAND()</f>
        <v>0.80823526258618594</v>
      </c>
      <c r="L3760" s="270">
        <f t="shared" ca="1" si="3812"/>
        <v>0.71667191486332127</v>
      </c>
      <c r="M3760" s="270">
        <f t="shared" ca="1" si="3812"/>
        <v>0.89548975736696312</v>
      </c>
      <c r="N3760" s="291">
        <f t="shared" ca="1" si="3624"/>
        <v>2929579.3319279253</v>
      </c>
      <c r="O3760" s="292">
        <f ca="1">(N3760-Assumptions!$C$22)/Assumptions!$C$25</f>
        <v>217.63584566626309</v>
      </c>
      <c r="P3760" s="11"/>
      <c r="Q3760" s="11"/>
      <c r="R3760" s="11"/>
      <c r="S3760" s="11"/>
      <c r="T3760" s="11"/>
    </row>
    <row r="3761" spans="1:20" ht="15.75" customHeight="1" x14ac:dyDescent="0.2">
      <c r="A3761" s="317"/>
      <c r="B3761" s="264"/>
      <c r="C3761" s="264"/>
      <c r="D3761" s="264"/>
      <c r="E3761" s="264"/>
      <c r="F3761" s="264"/>
      <c r="G3761" s="264"/>
      <c r="H3761" s="264"/>
      <c r="I3761" s="286">
        <f t="shared" ca="1" si="3621"/>
        <v>0.10244413270445439</v>
      </c>
      <c r="J3761" s="286">
        <f t="shared" ca="1" si="3622"/>
        <v>5.5E-2</v>
      </c>
      <c r="K3761" s="264">
        <f t="shared" ref="K3761:M3761" ca="1" si="3813">RAND()</f>
        <v>0.91301438102835641</v>
      </c>
      <c r="L3761" s="264">
        <f t="shared" ca="1" si="3813"/>
        <v>0.60789184634540061</v>
      </c>
      <c r="M3761" s="264">
        <f t="shared" ca="1" si="3813"/>
        <v>0.48220014043513781</v>
      </c>
      <c r="N3761" s="287">
        <f t="shared" ca="1" si="3624"/>
        <v>4548962.8949867729</v>
      </c>
      <c r="O3761" s="288">
        <f ca="1">(N3761-Assumptions!$C$22)/Assumptions!$C$25</f>
        <v>338.48536529752039</v>
      </c>
      <c r="P3761" s="11"/>
      <c r="Q3761" s="11"/>
      <c r="R3761" s="11"/>
      <c r="S3761" s="11"/>
      <c r="T3761" s="11"/>
    </row>
    <row r="3762" spans="1:20" ht="15.75" customHeight="1" x14ac:dyDescent="0.2">
      <c r="A3762" s="289"/>
      <c r="B3762" s="270"/>
      <c r="C3762" s="270"/>
      <c r="D3762" s="270"/>
      <c r="E3762" s="270"/>
      <c r="F3762" s="270"/>
      <c r="G3762" s="270"/>
      <c r="H3762" s="270"/>
      <c r="I3762" s="290">
        <f t="shared" ca="1" si="3621"/>
        <v>8.2307329885087599E-2</v>
      </c>
      <c r="J3762" s="290">
        <f t="shared" ca="1" si="3622"/>
        <v>3.8343912282524935E-2</v>
      </c>
      <c r="K3762" s="270">
        <f t="shared" ref="K3762:M3762" ca="1" si="3814">RAND()</f>
        <v>0.62444903947820973</v>
      </c>
      <c r="L3762" s="270">
        <f t="shared" ca="1" si="3814"/>
        <v>0.93968755303340745</v>
      </c>
      <c r="M3762" s="270">
        <f t="shared" ca="1" si="3814"/>
        <v>0.5152865691133327</v>
      </c>
      <c r="N3762" s="291">
        <f t="shared" ca="1" si="3624"/>
        <v>3212324.0923304837</v>
      </c>
      <c r="O3762" s="292">
        <f ca="1">(N3762-Assumptions!$C$22)/Assumptions!$C$25</f>
        <v>238.73620092018535</v>
      </c>
      <c r="P3762" s="11"/>
      <c r="Q3762" s="11"/>
      <c r="R3762" s="11"/>
      <c r="S3762" s="11"/>
      <c r="T3762" s="11"/>
    </row>
    <row r="3763" spans="1:20" ht="15.75" customHeight="1" x14ac:dyDescent="0.2">
      <c r="A3763" s="317"/>
      <c r="B3763" s="264"/>
      <c r="C3763" s="264"/>
      <c r="D3763" s="264"/>
      <c r="E3763" s="264"/>
      <c r="F3763" s="264"/>
      <c r="G3763" s="264"/>
      <c r="H3763" s="264"/>
      <c r="I3763" s="286">
        <f t="shared" ca="1" si="3621"/>
        <v>8.7564947074758981E-2</v>
      </c>
      <c r="J3763" s="286">
        <f t="shared" ca="1" si="3622"/>
        <v>3.8281093556485193E-2</v>
      </c>
      <c r="K3763" s="264">
        <f t="shared" ref="K3763:M3763" ca="1" si="3815">RAND()</f>
        <v>2.4349147973523277E-2</v>
      </c>
      <c r="L3763" s="264">
        <f t="shared" ca="1" si="3815"/>
        <v>0.69331367417858669</v>
      </c>
      <c r="M3763" s="264">
        <f t="shared" ca="1" si="3815"/>
        <v>0.18264660809848421</v>
      </c>
      <c r="N3763" s="287">
        <f t="shared" ca="1" si="3624"/>
        <v>788251.42393902107</v>
      </c>
      <c r="O3763" s="288">
        <f ca="1">(N3763-Assumptions!$C$22)/Assumptions!$C$25</f>
        <v>57.835255517837396</v>
      </c>
      <c r="P3763" s="11"/>
      <c r="Q3763" s="11"/>
      <c r="R3763" s="11"/>
      <c r="S3763" s="11"/>
      <c r="T3763" s="11"/>
    </row>
    <row r="3764" spans="1:20" ht="15.75" customHeight="1" x14ac:dyDescent="0.2">
      <c r="A3764" s="289"/>
      <c r="B3764" s="270"/>
      <c r="C3764" s="270"/>
      <c r="D3764" s="270"/>
      <c r="E3764" s="270"/>
      <c r="F3764" s="270"/>
      <c r="G3764" s="270"/>
      <c r="H3764" s="270"/>
      <c r="I3764" s="290">
        <f t="shared" ca="1" si="3621"/>
        <v>9.0511381576419914E-2</v>
      </c>
      <c r="J3764" s="290">
        <f t="shared" ca="1" si="3622"/>
        <v>3.4651334349341117E-2</v>
      </c>
      <c r="K3764" s="270">
        <f t="shared" ref="K3764:M3764" ca="1" si="3816">RAND()</f>
        <v>0.26866200075467173</v>
      </c>
      <c r="L3764" s="270">
        <f t="shared" ca="1" si="3816"/>
        <v>0.65787580436253701</v>
      </c>
      <c r="M3764" s="270">
        <f t="shared" ca="1" si="3816"/>
        <v>2.1449950789572347E-2</v>
      </c>
      <c r="N3764" s="291">
        <f t="shared" ca="1" si="3624"/>
        <v>1998220.1057493808</v>
      </c>
      <c r="O3764" s="292">
        <f ca="1">(N3764-Assumptions!$C$22)/Assumptions!$C$25</f>
        <v>148.13142580219258</v>
      </c>
      <c r="P3764" s="11"/>
      <c r="Q3764" s="11"/>
      <c r="R3764" s="11"/>
      <c r="S3764" s="11"/>
      <c r="T3764" s="11"/>
    </row>
    <row r="3765" spans="1:20" ht="15.75" customHeight="1" x14ac:dyDescent="0.2">
      <c r="A3765" s="317"/>
      <c r="B3765" s="264"/>
      <c r="C3765" s="264"/>
      <c r="D3765" s="264"/>
      <c r="E3765" s="264"/>
      <c r="F3765" s="264"/>
      <c r="G3765" s="264"/>
      <c r="H3765" s="264"/>
      <c r="I3765" s="286">
        <f t="shared" ca="1" si="3621"/>
        <v>7.3432206399308364E-2</v>
      </c>
      <c r="J3765" s="286">
        <f t="shared" ca="1" si="3622"/>
        <v>4.4684325065907964E-2</v>
      </c>
      <c r="K3765" s="264">
        <f t="shared" ref="K3765:M3765" ca="1" si="3817">RAND()</f>
        <v>0.85418296718240527</v>
      </c>
      <c r="L3765" s="264">
        <f t="shared" ca="1" si="3817"/>
        <v>0.88485264767198468</v>
      </c>
      <c r="M3765" s="264">
        <f t="shared" ca="1" si="3817"/>
        <v>0.15209366969960447</v>
      </c>
      <c r="N3765" s="287">
        <f t="shared" ca="1" si="3624"/>
        <v>8537174.3565980904</v>
      </c>
      <c r="O3765" s="288">
        <f ca="1">(N3765-Assumptions!$C$22)/Assumptions!$C$25</f>
        <v>636.1130863132903</v>
      </c>
      <c r="P3765" s="11"/>
      <c r="Q3765" s="11"/>
      <c r="R3765" s="11"/>
      <c r="S3765" s="11"/>
      <c r="T3765" s="11"/>
    </row>
    <row r="3766" spans="1:20" ht="15.75" customHeight="1" x14ac:dyDescent="0.2">
      <c r="A3766" s="289"/>
      <c r="B3766" s="270"/>
      <c r="C3766" s="270"/>
      <c r="D3766" s="270"/>
      <c r="E3766" s="270"/>
      <c r="F3766" s="270"/>
      <c r="G3766" s="270"/>
      <c r="H3766" s="270"/>
      <c r="I3766" s="290">
        <f t="shared" ca="1" si="3621"/>
        <v>8.9288119016939893E-2</v>
      </c>
      <c r="J3766" s="290">
        <f t="shared" ca="1" si="3622"/>
        <v>4.7443067210122779E-2</v>
      </c>
      <c r="K3766" s="270">
        <f t="shared" ref="K3766:M3766" ca="1" si="3818">RAND()</f>
        <v>9.7197210741003182E-2</v>
      </c>
      <c r="L3766" s="270">
        <f t="shared" ca="1" si="3818"/>
        <v>0.12908202785590217</v>
      </c>
      <c r="M3766" s="270">
        <f t="shared" ca="1" si="3818"/>
        <v>0.89461905806482023</v>
      </c>
      <c r="N3766" s="291">
        <f t="shared" ca="1" si="3624"/>
        <v>419193.83611812635</v>
      </c>
      <c r="O3766" s="292">
        <f ca="1">(N3766-Assumptions!$C$22)/Assumptions!$C$25</f>
        <v>30.29364448642734</v>
      </c>
      <c r="P3766" s="11"/>
      <c r="Q3766" s="11"/>
      <c r="R3766" s="11"/>
      <c r="S3766" s="11"/>
      <c r="T3766" s="11"/>
    </row>
    <row r="3767" spans="1:20" ht="15.75" customHeight="1" x14ac:dyDescent="0.2">
      <c r="A3767" s="317"/>
      <c r="B3767" s="264"/>
      <c r="C3767" s="264"/>
      <c r="D3767" s="264"/>
      <c r="E3767" s="264"/>
      <c r="F3767" s="264"/>
      <c r="G3767" s="264"/>
      <c r="H3767" s="264"/>
      <c r="I3767" s="286">
        <f t="shared" ca="1" si="3621"/>
        <v>7.9816245322605728E-2</v>
      </c>
      <c r="J3767" s="286">
        <f t="shared" ca="1" si="3622"/>
        <v>4.4859083773775128E-2</v>
      </c>
      <c r="K3767" s="264">
        <f t="shared" ref="K3767:M3767" ca="1" si="3819">RAND()</f>
        <v>7.2949394845054472E-2</v>
      </c>
      <c r="L3767" s="264">
        <f t="shared" ca="1" si="3819"/>
        <v>0.73689721891977988</v>
      </c>
      <c r="M3767" s="264">
        <f t="shared" ca="1" si="3819"/>
        <v>0.74249205734654156</v>
      </c>
      <c r="N3767" s="287">
        <f t="shared" ca="1" si="3624"/>
        <v>1146201.1991912443</v>
      </c>
      <c r="O3767" s="288">
        <f ca="1">(N3767-Assumptions!$C$22)/Assumptions!$C$25</f>
        <v>84.547925312779427</v>
      </c>
      <c r="P3767" s="11"/>
      <c r="Q3767" s="11"/>
      <c r="R3767" s="11"/>
      <c r="S3767" s="11"/>
      <c r="T3767" s="11"/>
    </row>
    <row r="3768" spans="1:20" ht="15.75" customHeight="1" x14ac:dyDescent="0.2">
      <c r="A3768" s="289"/>
      <c r="B3768" s="270"/>
      <c r="C3768" s="270"/>
      <c r="D3768" s="270"/>
      <c r="E3768" s="270"/>
      <c r="F3768" s="270"/>
      <c r="G3768" s="270"/>
      <c r="H3768" s="270"/>
      <c r="I3768" s="290">
        <f t="shared" ca="1" si="3621"/>
        <v>7.1770790155949046E-2</v>
      </c>
      <c r="J3768" s="290">
        <f t="shared" ca="1" si="3622"/>
        <v>5.0669582436090162E-2</v>
      </c>
      <c r="K3768" s="270">
        <f t="shared" ref="K3768:M3768" ca="1" si="3820">RAND()</f>
        <v>0.887254617512515</v>
      </c>
      <c r="L3768" s="270">
        <f t="shared" ca="1" si="3820"/>
        <v>0.44926019327017863</v>
      </c>
      <c r="M3768" s="270">
        <f t="shared" ca="1" si="3820"/>
        <v>0.58856400272271026</v>
      </c>
      <c r="N3768" s="291">
        <f t="shared" ca="1" si="3624"/>
        <v>8632863.9702956583</v>
      </c>
      <c r="O3768" s="292">
        <f ca="1">(N3768-Assumptions!$C$22)/Assumptions!$C$25</f>
        <v>643.25410226087001</v>
      </c>
      <c r="P3768" s="11"/>
      <c r="Q3768" s="11"/>
      <c r="R3768" s="11"/>
      <c r="S3768" s="11"/>
      <c r="T3768" s="11"/>
    </row>
    <row r="3769" spans="1:20" ht="15.75" customHeight="1" x14ac:dyDescent="0.2">
      <c r="A3769" s="317"/>
      <c r="B3769" s="264"/>
      <c r="C3769" s="264"/>
      <c r="D3769" s="264"/>
      <c r="E3769" s="264"/>
      <c r="F3769" s="264"/>
      <c r="G3769" s="264"/>
      <c r="H3769" s="264"/>
      <c r="I3769" s="286">
        <f t="shared" ca="1" si="3621"/>
        <v>0.10168898031887628</v>
      </c>
      <c r="J3769" s="286">
        <f t="shared" ca="1" si="3622"/>
        <v>3.6483648805995819E-2</v>
      </c>
      <c r="K3769" s="264">
        <f t="shared" ref="K3769:M3769" ca="1" si="3821">RAND()</f>
        <v>0.95736228024631842</v>
      </c>
      <c r="L3769" s="264">
        <f t="shared" ca="1" si="3821"/>
        <v>0.97749023584022832</v>
      </c>
      <c r="M3769" s="264">
        <f t="shared" ca="1" si="3821"/>
        <v>0.47929701461637975</v>
      </c>
      <c r="N3769" s="287">
        <f t="shared" ca="1" si="3624"/>
        <v>3763889.6947797923</v>
      </c>
      <c r="O3769" s="288">
        <f ca="1">(N3769-Assumptions!$C$22)/Assumptions!$C$25</f>
        <v>279.89781304326806</v>
      </c>
      <c r="P3769" s="11"/>
      <c r="Q3769" s="11"/>
      <c r="R3769" s="11"/>
      <c r="S3769" s="11"/>
      <c r="T3769" s="11"/>
    </row>
    <row r="3770" spans="1:20" ht="15.75" customHeight="1" x14ac:dyDescent="0.2">
      <c r="A3770" s="289"/>
      <c r="B3770" s="270"/>
      <c r="C3770" s="270"/>
      <c r="D3770" s="270"/>
      <c r="E3770" s="270"/>
      <c r="F3770" s="270"/>
      <c r="G3770" s="270"/>
      <c r="H3770" s="270"/>
      <c r="I3770" s="290">
        <f t="shared" ca="1" si="3621"/>
        <v>0.10521985416124731</v>
      </c>
      <c r="J3770" s="290">
        <f t="shared" ca="1" si="3622"/>
        <v>2.5227724778877039E-2</v>
      </c>
      <c r="K3770" s="270">
        <f t="shared" ref="K3770:M3770" ca="1" si="3822">RAND()</f>
        <v>2.0214156741638734E-2</v>
      </c>
      <c r="L3770" s="270">
        <f t="shared" ca="1" si="3822"/>
        <v>0.45903628922998163</v>
      </c>
      <c r="M3770" s="270">
        <f t="shared" ca="1" si="3822"/>
        <v>0.52948361227303453</v>
      </c>
      <c r="N3770" s="291">
        <f t="shared" ca="1" si="3624"/>
        <v>485648.62584522349</v>
      </c>
      <c r="O3770" s="292">
        <f ca="1">(N3770-Assumptions!$C$22)/Assumptions!$C$25</f>
        <v>35.252957152628618</v>
      </c>
      <c r="P3770" s="11"/>
      <c r="Q3770" s="11"/>
      <c r="R3770" s="11"/>
      <c r="S3770" s="11"/>
      <c r="T3770" s="11"/>
    </row>
    <row r="3771" spans="1:20" ht="15.75" customHeight="1" x14ac:dyDescent="0.2">
      <c r="A3771" s="317"/>
      <c r="B3771" s="264"/>
      <c r="C3771" s="264"/>
      <c r="D3771" s="264"/>
      <c r="E3771" s="264"/>
      <c r="F3771" s="264"/>
      <c r="G3771" s="264"/>
      <c r="H3771" s="264"/>
      <c r="I3771" s="286">
        <f t="shared" ca="1" si="3621"/>
        <v>0.10452961649846085</v>
      </c>
      <c r="J3771" s="286">
        <f t="shared" ca="1" si="3622"/>
        <v>4.1686226047422975E-2</v>
      </c>
      <c r="K3771" s="264">
        <f t="shared" ref="K3771:M3771" ca="1" si="3823">RAND()</f>
        <v>0.99714382341585117</v>
      </c>
      <c r="L3771" s="264">
        <f t="shared" ca="1" si="3823"/>
        <v>0.50606824334507328</v>
      </c>
      <c r="M3771" s="264">
        <f t="shared" ca="1" si="3823"/>
        <v>0.56965749085639406</v>
      </c>
      <c r="N3771" s="287">
        <f t="shared" ca="1" si="3624"/>
        <v>3434276.8222465809</v>
      </c>
      <c r="O3771" s="288">
        <f ca="1">(N3771-Assumptions!$C$22)/Assumptions!$C$25</f>
        <v>255.29983748108813</v>
      </c>
      <c r="P3771" s="11"/>
      <c r="Q3771" s="11"/>
      <c r="R3771" s="11"/>
      <c r="S3771" s="11"/>
      <c r="T3771" s="11"/>
    </row>
    <row r="3772" spans="1:20" ht="15.75" customHeight="1" x14ac:dyDescent="0.2">
      <c r="A3772" s="289"/>
      <c r="B3772" s="270"/>
      <c r="C3772" s="270"/>
      <c r="D3772" s="270"/>
      <c r="E3772" s="270"/>
      <c r="F3772" s="270"/>
      <c r="G3772" s="270"/>
      <c r="H3772" s="270"/>
      <c r="I3772" s="290">
        <f t="shared" ca="1" si="3621"/>
        <v>9.3668131963748374E-2</v>
      </c>
      <c r="J3772" s="290">
        <f t="shared" ca="1" si="3622"/>
        <v>3.6594928387756506E-2</v>
      </c>
      <c r="K3772" s="270">
        <f t="shared" ref="K3772:M3772" ca="1" si="3824">RAND()</f>
        <v>0.38854292288396408</v>
      </c>
      <c r="L3772" s="270">
        <f t="shared" ca="1" si="3824"/>
        <v>0.27118709807814623</v>
      </c>
      <c r="M3772" s="270">
        <f t="shared" ca="1" si="3824"/>
        <v>0.78493099089096929</v>
      </c>
      <c r="N3772" s="291">
        <f t="shared" ca="1" si="3624"/>
        <v>1582420.1883724239</v>
      </c>
      <c r="O3772" s="292">
        <f ca="1">(N3772-Assumptions!$C$22)/Assumptions!$C$25</f>
        <v>117.10158122182268</v>
      </c>
      <c r="P3772" s="11"/>
      <c r="Q3772" s="11"/>
      <c r="R3772" s="11"/>
      <c r="S3772" s="11"/>
      <c r="T3772" s="11"/>
    </row>
    <row r="3773" spans="1:20" ht="15.75" customHeight="1" x14ac:dyDescent="0.2">
      <c r="A3773" s="317"/>
      <c r="B3773" s="264"/>
      <c r="C3773" s="264"/>
      <c r="D3773" s="264"/>
      <c r="E3773" s="264"/>
      <c r="F3773" s="264"/>
      <c r="G3773" s="264"/>
      <c r="H3773" s="264"/>
      <c r="I3773" s="286">
        <f t="shared" ca="1" si="3621"/>
        <v>9.3999758143375869E-2</v>
      </c>
      <c r="J3773" s="286">
        <f t="shared" ca="1" si="3622"/>
        <v>4.3368549789194182E-2</v>
      </c>
      <c r="K3773" s="264">
        <f t="shared" ref="K3773:M3773" ca="1" si="3825">RAND()</f>
        <v>0.38239804347303996</v>
      </c>
      <c r="L3773" s="264">
        <f t="shared" ca="1" si="3825"/>
        <v>0.37360722273948732</v>
      </c>
      <c r="M3773" s="264">
        <f t="shared" ca="1" si="3825"/>
        <v>0.9981958412434131</v>
      </c>
      <c r="N3773" s="287">
        <f t="shared" ca="1" si="3624"/>
        <v>2278393.5584578584</v>
      </c>
      <c r="O3773" s="288">
        <f ca="1">(N3773-Assumptions!$C$22)/Assumptions!$C$25</f>
        <v>169.03989242222823</v>
      </c>
      <c r="P3773" s="11"/>
      <c r="Q3773" s="11"/>
      <c r="R3773" s="11"/>
      <c r="S3773" s="11"/>
      <c r="T3773" s="11"/>
    </row>
    <row r="3774" spans="1:20" ht="15.75" customHeight="1" x14ac:dyDescent="0.2">
      <c r="A3774" s="289"/>
      <c r="B3774" s="270"/>
      <c r="C3774" s="270"/>
      <c r="D3774" s="270"/>
      <c r="E3774" s="270"/>
      <c r="F3774" s="270"/>
      <c r="G3774" s="270"/>
      <c r="H3774" s="270"/>
      <c r="I3774" s="290">
        <f t="shared" ca="1" si="3621"/>
        <v>9.4354320454318949E-2</v>
      </c>
      <c r="J3774" s="290">
        <f t="shared" ca="1" si="3622"/>
        <v>4.901440602378463E-2</v>
      </c>
      <c r="K3774" s="270">
        <f t="shared" ref="K3774:M3774" ca="1" si="3826">RAND()</f>
        <v>0.7763746993866607</v>
      </c>
      <c r="L3774" s="270">
        <f t="shared" ca="1" si="3826"/>
        <v>0.29201104348627771</v>
      </c>
      <c r="M3774" s="270">
        <f t="shared" ca="1" si="3826"/>
        <v>0.68556944705612444</v>
      </c>
      <c r="N3774" s="291">
        <f t="shared" ca="1" si="3624"/>
        <v>1991926.7755149673</v>
      </c>
      <c r="O3774" s="292">
        <f ca="1">(N3774-Assumptions!$C$22)/Assumptions!$C$25</f>
        <v>147.66177429216174</v>
      </c>
      <c r="P3774" s="11"/>
      <c r="Q3774" s="11"/>
      <c r="R3774" s="11"/>
      <c r="S3774" s="11"/>
      <c r="T3774" s="11"/>
    </row>
    <row r="3775" spans="1:20" ht="15.75" customHeight="1" x14ac:dyDescent="0.2">
      <c r="A3775" s="317"/>
      <c r="B3775" s="264"/>
      <c r="C3775" s="264"/>
      <c r="D3775" s="264"/>
      <c r="E3775" s="264"/>
      <c r="F3775" s="264"/>
      <c r="G3775" s="264"/>
      <c r="H3775" s="264"/>
      <c r="I3775" s="286">
        <f t="shared" ca="1" si="3621"/>
        <v>7.7948040907585309E-2</v>
      </c>
      <c r="J3775" s="286">
        <f t="shared" ca="1" si="3622"/>
        <v>5.0522183486818931E-2</v>
      </c>
      <c r="K3775" s="264">
        <f t="shared" ref="K3775:M3775" ca="1" si="3827">RAND()</f>
        <v>0.6421312167831662</v>
      </c>
      <c r="L3775" s="264">
        <f t="shared" ca="1" si="3827"/>
        <v>2.3380217672147818E-2</v>
      </c>
      <c r="M3775" s="264">
        <f t="shared" ca="1" si="3827"/>
        <v>0.29250580422480787</v>
      </c>
      <c r="N3775" s="287">
        <f t="shared" ca="1" si="3624"/>
        <v>3248537.1528136129</v>
      </c>
      <c r="O3775" s="288">
        <f ca="1">(N3775-Assumptions!$C$22)/Assumptions!$C$25</f>
        <v>241.43866812041887</v>
      </c>
      <c r="P3775" s="11"/>
      <c r="Q3775" s="11"/>
      <c r="R3775" s="11"/>
      <c r="S3775" s="11"/>
      <c r="T3775" s="11"/>
    </row>
    <row r="3776" spans="1:20" ht="15.75" customHeight="1" x14ac:dyDescent="0.2">
      <c r="A3776" s="289"/>
      <c r="B3776" s="270"/>
      <c r="C3776" s="270"/>
      <c r="D3776" s="270"/>
      <c r="E3776" s="270"/>
      <c r="F3776" s="270"/>
      <c r="G3776" s="270"/>
      <c r="H3776" s="270"/>
      <c r="I3776" s="290">
        <f t="shared" ca="1" si="3621"/>
        <v>7.4079782313361153E-2</v>
      </c>
      <c r="J3776" s="290">
        <f t="shared" ca="1" si="3622"/>
        <v>4.8540148783307757E-2</v>
      </c>
      <c r="K3776" s="270">
        <f t="shared" ref="K3776:M3776" ca="1" si="3828">RAND()</f>
        <v>0.47088540494474562</v>
      </c>
      <c r="L3776" s="270">
        <f t="shared" ca="1" si="3828"/>
        <v>8.901107409541309E-4</v>
      </c>
      <c r="M3776" s="270">
        <f t="shared" ca="1" si="3828"/>
        <v>0.99158747539017611</v>
      </c>
      <c r="N3776" s="291">
        <f t="shared" ca="1" si="3624"/>
        <v>3634784.5854458855</v>
      </c>
      <c r="O3776" s="292">
        <f ca="1">(N3776-Assumptions!$C$22)/Assumptions!$C$25</f>
        <v>270.26310339148398</v>
      </c>
      <c r="P3776" s="11"/>
      <c r="Q3776" s="11"/>
      <c r="R3776" s="11"/>
      <c r="S3776" s="11"/>
      <c r="T3776" s="11"/>
    </row>
    <row r="3777" spans="1:20" ht="15.75" customHeight="1" x14ac:dyDescent="0.2">
      <c r="A3777" s="317"/>
      <c r="B3777" s="264"/>
      <c r="C3777" s="264"/>
      <c r="D3777" s="264"/>
      <c r="E3777" s="264"/>
      <c r="F3777" s="264"/>
      <c r="G3777" s="264"/>
      <c r="H3777" s="264"/>
      <c r="I3777" s="286">
        <f t="shared" ca="1" si="3621"/>
        <v>9.0015942159996504E-2</v>
      </c>
      <c r="J3777" s="286">
        <f t="shared" ca="1" si="3622"/>
        <v>3.2011330639973877E-2</v>
      </c>
      <c r="K3777" s="264">
        <f t="shared" ref="K3777:M3777" ca="1" si="3829">RAND()</f>
        <v>0.47549709679349006</v>
      </c>
      <c r="L3777" s="264">
        <f t="shared" ca="1" si="3829"/>
        <v>9.1418885099673663E-2</v>
      </c>
      <c r="M3777" s="264">
        <f t="shared" ca="1" si="3829"/>
        <v>0.68429824529568362</v>
      </c>
      <c r="N3777" s="287">
        <f t="shared" ca="1" si="3624"/>
        <v>1557010.5063554009</v>
      </c>
      <c r="O3777" s="288">
        <f ca="1">(N3777-Assumptions!$C$22)/Assumptions!$C$25</f>
        <v>115.20533629517917</v>
      </c>
      <c r="P3777" s="11"/>
      <c r="Q3777" s="11"/>
      <c r="R3777" s="11"/>
      <c r="S3777" s="11"/>
      <c r="T3777" s="11"/>
    </row>
    <row r="3778" spans="1:20" ht="15.75" customHeight="1" x14ac:dyDescent="0.2">
      <c r="A3778" s="289"/>
      <c r="B3778" s="270"/>
      <c r="C3778" s="270"/>
      <c r="D3778" s="270"/>
      <c r="E3778" s="270"/>
      <c r="F3778" s="270"/>
      <c r="G3778" s="270"/>
      <c r="H3778" s="270"/>
      <c r="I3778" s="290">
        <f t="shared" ca="1" si="3621"/>
        <v>0.10929712521010833</v>
      </c>
      <c r="J3778" s="290">
        <f t="shared" ca="1" si="3622"/>
        <v>4.2457367519003322E-2</v>
      </c>
      <c r="K3778" s="270">
        <f t="shared" ref="K3778:M3778" ca="1" si="3830">RAND()</f>
        <v>0.41163409506789339</v>
      </c>
      <c r="L3778" s="270">
        <f t="shared" ca="1" si="3830"/>
        <v>0.54310325375986934</v>
      </c>
      <c r="M3778" s="270">
        <f t="shared" ca="1" si="3830"/>
        <v>0.62888721537082892</v>
      </c>
      <c r="N3778" s="291">
        <f t="shared" ca="1" si="3624"/>
        <v>1688224.8851552284</v>
      </c>
      <c r="O3778" s="292">
        <f ca="1">(N3778-Assumptions!$C$22)/Assumptions!$C$25</f>
        <v>124.99745411606182</v>
      </c>
      <c r="P3778" s="11"/>
      <c r="Q3778" s="11"/>
      <c r="R3778" s="11"/>
      <c r="S3778" s="11"/>
      <c r="T3778" s="11"/>
    </row>
    <row r="3779" spans="1:20" ht="15.75" customHeight="1" x14ac:dyDescent="0.2">
      <c r="A3779" s="317"/>
      <c r="B3779" s="264"/>
      <c r="C3779" s="264"/>
      <c r="D3779" s="264"/>
      <c r="E3779" s="264"/>
      <c r="F3779" s="264"/>
      <c r="G3779" s="264"/>
      <c r="H3779" s="264"/>
      <c r="I3779" s="286">
        <f t="shared" ca="1" si="3621"/>
        <v>8.4575565649758364E-2</v>
      </c>
      <c r="J3779" s="286">
        <f t="shared" ca="1" si="3622"/>
        <v>4.1529889772064579E-2</v>
      </c>
      <c r="K3779" s="264">
        <f t="shared" ref="K3779:M3779" ca="1" si="3831">RAND()</f>
        <v>4.1736561823862317E-2</v>
      </c>
      <c r="L3779" s="264">
        <f t="shared" ca="1" si="3831"/>
        <v>7.726064886199091E-2</v>
      </c>
      <c r="M3779" s="264">
        <f t="shared" ca="1" si="3831"/>
        <v>0.53938490118984217</v>
      </c>
      <c r="N3779" s="287">
        <f t="shared" ca="1" si="3624"/>
        <v>379162.70756730862</v>
      </c>
      <c r="O3779" s="288">
        <f ca="1">(N3779-Assumptions!$C$22)/Assumptions!$C$25</f>
        <v>27.306246833381241</v>
      </c>
      <c r="P3779" s="11"/>
      <c r="Q3779" s="11"/>
      <c r="R3779" s="11"/>
      <c r="S3779" s="11"/>
      <c r="T3779" s="11"/>
    </row>
    <row r="3780" spans="1:20" ht="15.75" customHeight="1" x14ac:dyDescent="0.2">
      <c r="A3780" s="289"/>
      <c r="B3780" s="270"/>
      <c r="C3780" s="270"/>
      <c r="D3780" s="270"/>
      <c r="E3780" s="270"/>
      <c r="F3780" s="270"/>
      <c r="G3780" s="270"/>
      <c r="H3780" s="270"/>
      <c r="I3780" s="290">
        <f t="shared" ca="1" si="3621"/>
        <v>0.10567385157469125</v>
      </c>
      <c r="J3780" s="290">
        <f t="shared" ca="1" si="3622"/>
        <v>4.1276353263456224E-2</v>
      </c>
      <c r="K3780" s="270">
        <f t="shared" ref="K3780:M3780" ca="1" si="3832">RAND()</f>
        <v>0.53724461828867998</v>
      </c>
      <c r="L3780" s="270">
        <f t="shared" ca="1" si="3832"/>
        <v>0.85368382552560729</v>
      </c>
      <c r="M3780" s="270">
        <f t="shared" ca="1" si="3832"/>
        <v>0.38103349618487814</v>
      </c>
      <c r="N3780" s="291">
        <f t="shared" ca="1" si="3624"/>
        <v>2193016.0215751659</v>
      </c>
      <c r="O3780" s="292">
        <f ca="1">(N3780-Assumptions!$C$22)/Assumptions!$C$25</f>
        <v>162.66843444590791</v>
      </c>
      <c r="P3780" s="11"/>
      <c r="Q3780" s="11"/>
      <c r="R3780" s="11"/>
      <c r="S3780" s="11"/>
      <c r="T3780" s="11"/>
    </row>
    <row r="3781" spans="1:20" ht="15.75" customHeight="1" x14ac:dyDescent="0.2">
      <c r="A3781" s="317"/>
      <c r="B3781" s="264"/>
      <c r="C3781" s="264"/>
      <c r="D3781" s="264"/>
      <c r="E3781" s="264"/>
      <c r="F3781" s="264"/>
      <c r="G3781" s="264"/>
      <c r="H3781" s="264"/>
      <c r="I3781" s="286">
        <f t="shared" ca="1" si="3621"/>
        <v>8.8424848802803005E-2</v>
      </c>
      <c r="J3781" s="286">
        <f t="shared" ca="1" si="3622"/>
        <v>4.8882898020775056E-2</v>
      </c>
      <c r="K3781" s="264">
        <f t="shared" ref="K3781:M3781" ca="1" si="3833">RAND()</f>
        <v>0.10977905836085422</v>
      </c>
      <c r="L3781" s="264">
        <f t="shared" ca="1" si="3833"/>
        <v>0.18534195735128767</v>
      </c>
      <c r="M3781" s="264">
        <f t="shared" ca="1" si="3833"/>
        <v>0.50987351345122534</v>
      </c>
      <c r="N3781" s="287">
        <f t="shared" ca="1" si="3624"/>
        <v>412759.479288748</v>
      </c>
      <c r="O3781" s="288">
        <f ca="1">(N3781-Assumptions!$C$22)/Assumptions!$C$25</f>
        <v>29.813468603637912</v>
      </c>
      <c r="P3781" s="11"/>
      <c r="Q3781" s="11"/>
      <c r="R3781" s="11"/>
      <c r="S3781" s="11"/>
      <c r="T3781" s="11"/>
    </row>
    <row r="3782" spans="1:20" ht="15.75" customHeight="1" x14ac:dyDescent="0.2">
      <c r="A3782" s="289"/>
      <c r="B3782" s="270"/>
      <c r="C3782" s="270"/>
      <c r="D3782" s="270"/>
      <c r="E3782" s="270"/>
      <c r="F3782" s="270"/>
      <c r="G3782" s="270"/>
      <c r="H3782" s="270"/>
      <c r="I3782" s="290">
        <f t="shared" ca="1" si="3621"/>
        <v>9.0121408726185404E-2</v>
      </c>
      <c r="J3782" s="290">
        <f t="shared" ca="1" si="3622"/>
        <v>5.5E-2</v>
      </c>
      <c r="K3782" s="270">
        <f t="shared" ref="K3782:M3782" ca="1" si="3834">RAND()</f>
        <v>0.37516277519183039</v>
      </c>
      <c r="L3782" s="270">
        <f t="shared" ca="1" si="3834"/>
        <v>0.47147817119064428</v>
      </c>
      <c r="M3782" s="270">
        <f t="shared" ca="1" si="3834"/>
        <v>0.55025647433783331</v>
      </c>
      <c r="N3782" s="291">
        <f t="shared" ca="1" si="3624"/>
        <v>3178137.5954330093</v>
      </c>
      <c r="O3782" s="292">
        <f ca="1">(N3782-Assumptions!$C$22)/Assumptions!$C$25</f>
        <v>236.18496980843352</v>
      </c>
      <c r="P3782" s="11"/>
      <c r="Q3782" s="11"/>
      <c r="R3782" s="11"/>
      <c r="S3782" s="11"/>
      <c r="T3782" s="11"/>
    </row>
    <row r="3783" spans="1:20" ht="15.75" customHeight="1" x14ac:dyDescent="0.2">
      <c r="A3783" s="317"/>
      <c r="B3783" s="264"/>
      <c r="C3783" s="264"/>
      <c r="D3783" s="264"/>
      <c r="E3783" s="264"/>
      <c r="F3783" s="264"/>
      <c r="G3783" s="264"/>
      <c r="H3783" s="264"/>
      <c r="I3783" s="286">
        <f t="shared" ca="1" si="3621"/>
        <v>9.9285224380269252E-2</v>
      </c>
      <c r="J3783" s="286">
        <f t="shared" ca="1" si="3622"/>
        <v>3.5271414537671436E-2</v>
      </c>
      <c r="K3783" s="264">
        <f t="shared" ref="K3783:M3783" ca="1" si="3835">RAND()</f>
        <v>0.88555829078389392</v>
      </c>
      <c r="L3783" s="264">
        <f t="shared" ca="1" si="3835"/>
        <v>0.97039935276910283</v>
      </c>
      <c r="M3783" s="264">
        <f t="shared" ca="1" si="3835"/>
        <v>0.63705005310583218</v>
      </c>
      <c r="N3783" s="287">
        <f t="shared" ca="1" si="3624"/>
        <v>3853005.2922504139</v>
      </c>
      <c r="O3783" s="288">
        <f ca="1">(N3783-Assumptions!$C$22)/Assumptions!$C$25</f>
        <v>286.54823076495626</v>
      </c>
      <c r="P3783" s="11"/>
      <c r="Q3783" s="11"/>
      <c r="R3783" s="11"/>
      <c r="S3783" s="11"/>
      <c r="T3783" s="11"/>
    </row>
    <row r="3784" spans="1:20" ht="15.75" customHeight="1" x14ac:dyDescent="0.2">
      <c r="A3784" s="289"/>
      <c r="B3784" s="270"/>
      <c r="C3784" s="270"/>
      <c r="D3784" s="270"/>
      <c r="E3784" s="270"/>
      <c r="F3784" s="270"/>
      <c r="G3784" s="270"/>
      <c r="H3784" s="270"/>
      <c r="I3784" s="290">
        <f t="shared" ca="1" si="3621"/>
        <v>6.6032593103634823E-2</v>
      </c>
      <c r="J3784" s="290">
        <f t="shared" ca="1" si="3622"/>
        <v>3.6734426017726085E-2</v>
      </c>
      <c r="K3784" s="270">
        <f t="shared" ref="K3784:M3784" ca="1" si="3836">RAND()</f>
        <v>0.246819823848756</v>
      </c>
      <c r="L3784" s="270">
        <f t="shared" ca="1" si="3836"/>
        <v>0.3086824363212779</v>
      </c>
      <c r="M3784" s="270">
        <f t="shared" ca="1" si="3836"/>
        <v>0.45459730390921016</v>
      </c>
      <c r="N3784" s="291">
        <f t="shared" ca="1" si="3624"/>
        <v>3809817.4930179822</v>
      </c>
      <c r="O3784" s="292">
        <f ca="1">(N3784-Assumptions!$C$22)/Assumptions!$C$25</f>
        <v>283.32526067298375</v>
      </c>
      <c r="P3784" s="11"/>
      <c r="Q3784" s="11"/>
      <c r="R3784" s="11"/>
      <c r="S3784" s="11"/>
      <c r="T3784" s="11"/>
    </row>
    <row r="3785" spans="1:20" ht="15.75" customHeight="1" x14ac:dyDescent="0.2">
      <c r="A3785" s="317"/>
      <c r="B3785" s="264"/>
      <c r="C3785" s="264"/>
      <c r="D3785" s="264"/>
      <c r="E3785" s="264"/>
      <c r="F3785" s="264"/>
      <c r="G3785" s="264"/>
      <c r="H3785" s="264"/>
      <c r="I3785" s="286">
        <f t="shared" ca="1" si="3621"/>
        <v>7.3401001927768439E-2</v>
      </c>
      <c r="J3785" s="286">
        <f t="shared" ca="1" si="3622"/>
        <v>3.7085463282581214E-2</v>
      </c>
      <c r="K3785" s="264">
        <f t="shared" ref="K3785:M3785" ca="1" si="3837">RAND()</f>
        <v>0.65297296924264225</v>
      </c>
      <c r="L3785" s="264">
        <f t="shared" ca="1" si="3837"/>
        <v>0.79575237264886511</v>
      </c>
      <c r="M3785" s="264">
        <f t="shared" ca="1" si="3837"/>
        <v>0.13783500331923015</v>
      </c>
      <c r="N3785" s="287">
        <f t="shared" ca="1" si="3624"/>
        <v>3073633.8669742276</v>
      </c>
      <c r="O3785" s="288">
        <f ca="1">(N3785-Assumptions!$C$22)/Assumptions!$C$25</f>
        <v>228.3861841025543</v>
      </c>
      <c r="P3785" s="11"/>
      <c r="Q3785" s="11"/>
      <c r="R3785" s="11"/>
      <c r="S3785" s="11"/>
      <c r="T3785" s="11"/>
    </row>
    <row r="3786" spans="1:20" ht="15.75" customHeight="1" x14ac:dyDescent="0.2">
      <c r="A3786" s="289"/>
      <c r="B3786" s="270"/>
      <c r="C3786" s="270"/>
      <c r="D3786" s="270"/>
      <c r="E3786" s="270"/>
      <c r="F3786" s="270"/>
      <c r="G3786" s="270"/>
      <c r="H3786" s="270"/>
      <c r="I3786" s="290">
        <f t="shared" ca="1" si="3621"/>
        <v>6.2145250637616514E-2</v>
      </c>
      <c r="J3786" s="290">
        <f t="shared" ca="1" si="3622"/>
        <v>3.9031445246741091E-2</v>
      </c>
      <c r="K3786" s="270">
        <f t="shared" ref="K3786:M3786" ca="1" si="3838">RAND()</f>
        <v>0.46153566882852237</v>
      </c>
      <c r="L3786" s="270">
        <f t="shared" ca="1" si="3838"/>
        <v>0.13630385047346716</v>
      </c>
      <c r="M3786" s="270">
        <f t="shared" ca="1" si="3838"/>
        <v>0.89341959678051919</v>
      </c>
      <c r="N3786" s="291">
        <f t="shared" ca="1" si="3624"/>
        <v>3612551.5821495499</v>
      </c>
      <c r="O3786" s="292">
        <f ca="1">(N3786-Assumptions!$C$22)/Assumptions!$C$25</f>
        <v>268.60392404101117</v>
      </c>
      <c r="P3786" s="11"/>
      <c r="Q3786" s="11"/>
      <c r="R3786" s="11"/>
      <c r="S3786" s="11"/>
      <c r="T3786" s="11"/>
    </row>
    <row r="3787" spans="1:20" ht="15.75" customHeight="1" x14ac:dyDescent="0.2">
      <c r="A3787" s="317"/>
      <c r="B3787" s="264"/>
      <c r="C3787" s="264"/>
      <c r="D3787" s="264"/>
      <c r="E3787" s="264"/>
      <c r="F3787" s="264"/>
      <c r="G3787" s="264"/>
      <c r="H3787" s="264"/>
      <c r="I3787" s="286">
        <f t="shared" ca="1" si="3621"/>
        <v>0.10435822801708325</v>
      </c>
      <c r="J3787" s="286">
        <f t="shared" ca="1" si="3622"/>
        <v>3.898435283553478E-2</v>
      </c>
      <c r="K3787" s="264">
        <f t="shared" ref="K3787:M3787" ca="1" si="3839">RAND()</f>
        <v>0.47542612814188934</v>
      </c>
      <c r="L3787" s="264">
        <f t="shared" ca="1" si="3839"/>
        <v>0.51500547935110785</v>
      </c>
      <c r="M3787" s="264">
        <f t="shared" ca="1" si="3839"/>
        <v>0.14016041036437388</v>
      </c>
      <c r="N3787" s="287">
        <f t="shared" ca="1" si="3624"/>
        <v>1707420.114950801</v>
      </c>
      <c r="O3787" s="288">
        <f ca="1">(N3787-Assumptions!$C$22)/Assumptions!$C$25</f>
        <v>126.42993395155231</v>
      </c>
      <c r="P3787" s="11"/>
      <c r="Q3787" s="11"/>
      <c r="R3787" s="11"/>
      <c r="S3787" s="11"/>
      <c r="T3787" s="11"/>
    </row>
    <row r="3788" spans="1:20" ht="15.75" customHeight="1" x14ac:dyDescent="0.2">
      <c r="A3788" s="289"/>
      <c r="B3788" s="270"/>
      <c r="C3788" s="270"/>
      <c r="D3788" s="270"/>
      <c r="E3788" s="270"/>
      <c r="F3788" s="270"/>
      <c r="G3788" s="270"/>
      <c r="H3788" s="270"/>
      <c r="I3788" s="290">
        <f t="shared" ca="1" si="3621"/>
        <v>0.10034778979077469</v>
      </c>
      <c r="J3788" s="290">
        <f t="shared" ca="1" si="3622"/>
        <v>2.5916076193748375E-2</v>
      </c>
      <c r="K3788" s="270">
        <f t="shared" ref="K3788:M3788" ca="1" si="3840">RAND()</f>
        <v>0.89991036668414703</v>
      </c>
      <c r="L3788" s="270">
        <f t="shared" ca="1" si="3840"/>
        <v>0.46510341665676158</v>
      </c>
      <c r="M3788" s="270">
        <f t="shared" ca="1" si="3840"/>
        <v>0.38337625372550488</v>
      </c>
      <c r="N3788" s="291">
        <f t="shared" ca="1" si="3624"/>
        <v>2899591.9726616903</v>
      </c>
      <c r="O3788" s="292">
        <f ca="1">(N3788-Assumptions!$C$22)/Assumptions!$C$25</f>
        <v>215.39798303445451</v>
      </c>
      <c r="P3788" s="11"/>
      <c r="Q3788" s="11"/>
      <c r="R3788" s="11"/>
      <c r="S3788" s="11"/>
      <c r="T3788" s="11"/>
    </row>
    <row r="3789" spans="1:20" ht="15.75" customHeight="1" x14ac:dyDescent="0.2">
      <c r="A3789" s="317"/>
      <c r="B3789" s="264"/>
      <c r="C3789" s="264"/>
      <c r="D3789" s="264"/>
      <c r="E3789" s="264"/>
      <c r="F3789" s="264"/>
      <c r="G3789" s="264"/>
      <c r="H3789" s="264"/>
      <c r="I3789" s="286">
        <f t="shared" ca="1" si="3621"/>
        <v>7.8341676511076264E-2</v>
      </c>
      <c r="J3789" s="286">
        <f t="shared" ca="1" si="3622"/>
        <v>4.7601505873868404E-2</v>
      </c>
      <c r="K3789" s="264">
        <f t="shared" ref="K3789:M3789" ca="1" si="3841">RAND()</f>
        <v>0.95354780761057167</v>
      </c>
      <c r="L3789" s="264">
        <f t="shared" ca="1" si="3841"/>
        <v>0.35333143668733069</v>
      </c>
      <c r="M3789" s="264">
        <f t="shared" ca="1" si="3841"/>
        <v>0.10658742197859805</v>
      </c>
      <c r="N3789" s="287">
        <f t="shared" ca="1" si="3624"/>
        <v>7020832.8315575887</v>
      </c>
      <c r="O3789" s="288">
        <f ca="1">(N3789-Assumptions!$C$22)/Assumptions!$C$25</f>
        <v>522.95327101176031</v>
      </c>
      <c r="P3789" s="11"/>
      <c r="Q3789" s="11"/>
      <c r="R3789" s="11"/>
      <c r="S3789" s="11"/>
      <c r="T3789" s="11"/>
    </row>
    <row r="3790" spans="1:20" ht="15.75" customHeight="1" x14ac:dyDescent="0.2">
      <c r="A3790" s="289"/>
      <c r="B3790" s="270"/>
      <c r="C3790" s="270"/>
      <c r="D3790" s="270"/>
      <c r="E3790" s="270"/>
      <c r="F3790" s="270"/>
      <c r="G3790" s="270"/>
      <c r="H3790" s="270"/>
      <c r="I3790" s="290">
        <f t="shared" ca="1" si="3621"/>
        <v>0.11433870160352115</v>
      </c>
      <c r="J3790" s="290">
        <f t="shared" ca="1" si="3622"/>
        <v>4.6434597414672533E-2</v>
      </c>
      <c r="K3790" s="270">
        <f t="shared" ref="K3790:M3790" ca="1" si="3842">RAND()</f>
        <v>0.74094460018610342</v>
      </c>
      <c r="L3790" s="270">
        <f t="shared" ca="1" si="3842"/>
        <v>0.17538151946407621</v>
      </c>
      <c r="M3790" s="270">
        <f t="shared" ca="1" si="3842"/>
        <v>0.55397910530217165</v>
      </c>
      <c r="N3790" s="291">
        <f t="shared" ca="1" si="3624"/>
        <v>1312054.9610867223</v>
      </c>
      <c r="O3790" s="292">
        <f ca="1">(N3790-Assumptions!$C$22)/Assumptions!$C$25</f>
        <v>96.925071722889726</v>
      </c>
      <c r="P3790" s="11"/>
      <c r="Q3790" s="11"/>
      <c r="R3790" s="11"/>
      <c r="S3790" s="11"/>
      <c r="T3790" s="11"/>
    </row>
    <row r="3791" spans="1:20" ht="15.75" customHeight="1" x14ac:dyDescent="0.2">
      <c r="A3791" s="317"/>
      <c r="B3791" s="264"/>
      <c r="C3791" s="264"/>
      <c r="D3791" s="264"/>
      <c r="E3791" s="264"/>
      <c r="F3791" s="264"/>
      <c r="G3791" s="264"/>
      <c r="H3791" s="264"/>
      <c r="I3791" s="286">
        <f t="shared" ca="1" si="3621"/>
        <v>0.12622480900535921</v>
      </c>
      <c r="J3791" s="286">
        <f t="shared" ca="1" si="3622"/>
        <v>4.9047904341869619E-2</v>
      </c>
      <c r="K3791" s="264">
        <f t="shared" ref="K3791:M3791" ca="1" si="3843">RAND()</f>
        <v>0.40828536734390186</v>
      </c>
      <c r="L3791" s="264">
        <f t="shared" ca="1" si="3843"/>
        <v>0.85547681128721131</v>
      </c>
      <c r="M3791" s="264">
        <f t="shared" ca="1" si="3843"/>
        <v>0.7503493833443079</v>
      </c>
      <c r="N3791" s="287">
        <f t="shared" ca="1" si="3624"/>
        <v>1845689.703954858</v>
      </c>
      <c r="O3791" s="288">
        <f ca="1">(N3791-Assumptions!$C$22)/Assumptions!$C$25</f>
        <v>136.7485599966312</v>
      </c>
      <c r="P3791" s="11"/>
      <c r="Q3791" s="11"/>
      <c r="R3791" s="11"/>
      <c r="S3791" s="11"/>
      <c r="T3791" s="11"/>
    </row>
    <row r="3792" spans="1:20" ht="15.75" customHeight="1" x14ac:dyDescent="0.2">
      <c r="A3792" s="289"/>
      <c r="B3792" s="270"/>
      <c r="C3792" s="270"/>
      <c r="D3792" s="270"/>
      <c r="E3792" s="270"/>
      <c r="F3792" s="270"/>
      <c r="G3792" s="270"/>
      <c r="H3792" s="270"/>
      <c r="I3792" s="290">
        <f t="shared" ca="1" si="3621"/>
        <v>0.10200896451021534</v>
      </c>
      <c r="J3792" s="290">
        <f t="shared" ca="1" si="3622"/>
        <v>2.9108727553258613E-2</v>
      </c>
      <c r="K3792" s="270">
        <f t="shared" ref="K3792:M3792" ca="1" si="3844">RAND()</f>
        <v>0.22599245994849704</v>
      </c>
      <c r="L3792" s="270">
        <f t="shared" ca="1" si="3844"/>
        <v>0.44772591406967355</v>
      </c>
      <c r="M3792" s="270">
        <f t="shared" ca="1" si="3844"/>
        <v>0.65530949979690001</v>
      </c>
      <c r="N3792" s="291">
        <f t="shared" ca="1" si="3624"/>
        <v>1547876.2067466902</v>
      </c>
      <c r="O3792" s="292">
        <f ca="1">(N3792-Assumptions!$C$22)/Assumptions!$C$25</f>
        <v>114.52367214527538</v>
      </c>
      <c r="P3792" s="11"/>
      <c r="Q3792" s="11"/>
      <c r="R3792" s="11"/>
      <c r="S3792" s="11"/>
      <c r="T3792" s="11"/>
    </row>
    <row r="3793" spans="1:20" ht="15.75" customHeight="1" x14ac:dyDescent="0.2">
      <c r="A3793" s="317"/>
      <c r="B3793" s="264"/>
      <c r="C3793" s="264"/>
      <c r="D3793" s="264"/>
      <c r="E3793" s="264"/>
      <c r="F3793" s="264"/>
      <c r="G3793" s="264"/>
      <c r="H3793" s="264"/>
      <c r="I3793" s="286">
        <f t="shared" ca="1" si="3621"/>
        <v>0.10927177817283228</v>
      </c>
      <c r="J3793" s="286">
        <f t="shared" ca="1" si="3622"/>
        <v>3.9817518127280266E-2</v>
      </c>
      <c r="K3793" s="264">
        <f t="shared" ref="K3793:M3793" ca="1" si="3845">RAND()</f>
        <v>7.1348526343433361E-2</v>
      </c>
      <c r="L3793" s="264">
        <f t="shared" ca="1" si="3845"/>
        <v>0.30785316492001391</v>
      </c>
      <c r="M3793" s="264">
        <f t="shared" ca="1" si="3845"/>
        <v>0.75673605515408837</v>
      </c>
      <c r="N3793" s="287">
        <f t="shared" ca="1" si="3624"/>
        <v>576896.8017413601</v>
      </c>
      <c r="O3793" s="288">
        <f ca="1">(N3793-Assumptions!$C$22)/Assumptions!$C$25</f>
        <v>42.062522518011946</v>
      </c>
      <c r="P3793" s="11"/>
      <c r="Q3793" s="11"/>
      <c r="R3793" s="11"/>
      <c r="S3793" s="11"/>
      <c r="T3793" s="11"/>
    </row>
    <row r="3794" spans="1:20" ht="15.75" customHeight="1" x14ac:dyDescent="0.2">
      <c r="A3794" s="289"/>
      <c r="B3794" s="270"/>
      <c r="C3794" s="270"/>
      <c r="D3794" s="270"/>
      <c r="E3794" s="270"/>
      <c r="F3794" s="270"/>
      <c r="G3794" s="270"/>
      <c r="H3794" s="270"/>
      <c r="I3794" s="290">
        <f t="shared" ca="1" si="3621"/>
        <v>0.11274824999405136</v>
      </c>
      <c r="J3794" s="290">
        <f t="shared" ca="1" si="3622"/>
        <v>4.2025618308201479E-2</v>
      </c>
      <c r="K3794" s="270">
        <f t="shared" ref="K3794:M3794" ca="1" si="3846">RAND()</f>
        <v>0.56173097906818092</v>
      </c>
      <c r="L3794" s="270">
        <f t="shared" ca="1" si="3846"/>
        <v>0.55671319316341439</v>
      </c>
      <c r="M3794" s="270">
        <f t="shared" ca="1" si="3846"/>
        <v>0.22086033569858277</v>
      </c>
      <c r="N3794" s="291">
        <f t="shared" ca="1" si="3624"/>
        <v>1578287.8382280527</v>
      </c>
      <c r="O3794" s="292">
        <f ca="1">(N3794-Assumptions!$C$22)/Assumptions!$C$25</f>
        <v>116.79319688269049</v>
      </c>
      <c r="P3794" s="11"/>
      <c r="Q3794" s="11"/>
      <c r="R3794" s="11"/>
      <c r="S3794" s="11"/>
      <c r="T3794" s="11"/>
    </row>
    <row r="3795" spans="1:20" ht="15.75" customHeight="1" x14ac:dyDescent="0.2">
      <c r="A3795" s="317"/>
      <c r="B3795" s="264"/>
      <c r="C3795" s="264"/>
      <c r="D3795" s="264"/>
      <c r="E3795" s="264"/>
      <c r="F3795" s="264"/>
      <c r="G3795" s="264"/>
      <c r="H3795" s="264"/>
      <c r="I3795" s="286">
        <f t="shared" ca="1" si="3621"/>
        <v>7.0869167214024156E-2</v>
      </c>
      <c r="J3795" s="286">
        <f t="shared" ca="1" si="3622"/>
        <v>2.8817540021857574E-2</v>
      </c>
      <c r="K3795" s="264">
        <f t="shared" ref="K3795:M3795" ca="1" si="3847">RAND()</f>
        <v>0.51210050084623848</v>
      </c>
      <c r="L3795" s="264">
        <f t="shared" ca="1" si="3847"/>
        <v>0.39176929628774237</v>
      </c>
      <c r="M3795" s="264">
        <f t="shared" ca="1" si="3847"/>
        <v>0.64429490028424641</v>
      </c>
      <c r="N3795" s="287">
        <f t="shared" ca="1" si="3624"/>
        <v>2683381.1147476616</v>
      </c>
      <c r="O3795" s="288">
        <f ca="1">(N3795-Assumptions!$C$22)/Assumptions!$C$25</f>
        <v>199.26284438415385</v>
      </c>
      <c r="P3795" s="11"/>
      <c r="Q3795" s="11"/>
      <c r="R3795" s="11"/>
      <c r="S3795" s="11"/>
      <c r="T3795" s="11"/>
    </row>
    <row r="3796" spans="1:20" ht="15.75" customHeight="1" x14ac:dyDescent="0.2">
      <c r="A3796" s="289"/>
      <c r="B3796" s="270"/>
      <c r="C3796" s="270"/>
      <c r="D3796" s="270"/>
      <c r="E3796" s="270"/>
      <c r="F3796" s="270"/>
      <c r="G3796" s="270"/>
      <c r="H3796" s="270"/>
      <c r="I3796" s="290">
        <f t="shared" ca="1" si="3621"/>
        <v>9.9703075806992433E-2</v>
      </c>
      <c r="J3796" s="290">
        <f t="shared" ca="1" si="3622"/>
        <v>3.6934946291967717E-2</v>
      </c>
      <c r="K3796" s="270">
        <f t="shared" ref="K3796:M3796" ca="1" si="3848">RAND()</f>
        <v>0.33651925546566597</v>
      </c>
      <c r="L3796" s="270">
        <f t="shared" ca="1" si="3848"/>
        <v>0.80210331008158475</v>
      </c>
      <c r="M3796" s="270">
        <f t="shared" ca="1" si="3848"/>
        <v>0.23545706736672667</v>
      </c>
      <c r="N3796" s="291">
        <f t="shared" ca="1" si="3624"/>
        <v>2249943.5085458993</v>
      </c>
      <c r="O3796" s="292">
        <f ca="1">(N3796-Assumptions!$C$22)/Assumptions!$C$25</f>
        <v>166.91675436909696</v>
      </c>
      <c r="P3796" s="11"/>
      <c r="Q3796" s="11"/>
      <c r="R3796" s="11"/>
      <c r="S3796" s="11"/>
      <c r="T3796" s="11"/>
    </row>
    <row r="3797" spans="1:20" ht="15.75" customHeight="1" x14ac:dyDescent="0.2">
      <c r="A3797" s="317"/>
      <c r="B3797" s="264"/>
      <c r="C3797" s="264"/>
      <c r="D3797" s="264"/>
      <c r="E3797" s="264"/>
      <c r="F3797" s="264"/>
      <c r="G3797" s="264"/>
      <c r="H3797" s="264"/>
      <c r="I3797" s="286">
        <f t="shared" ca="1" si="3621"/>
        <v>8.6044346677189798E-2</v>
      </c>
      <c r="J3797" s="286">
        <f t="shared" ca="1" si="3622"/>
        <v>2.1246170015984105E-2</v>
      </c>
      <c r="K3797" s="264">
        <f t="shared" ref="K3797:M3797" ca="1" si="3849">RAND()</f>
        <v>0.989043697881273</v>
      </c>
      <c r="L3797" s="264">
        <f t="shared" ca="1" si="3849"/>
        <v>0.98830113363021521</v>
      </c>
      <c r="M3797" s="264">
        <f t="shared" ca="1" si="3849"/>
        <v>0.10900183477732839</v>
      </c>
      <c r="N3797" s="287">
        <f t="shared" ca="1" si="3624"/>
        <v>3787539.8347892994</v>
      </c>
      <c r="O3797" s="288">
        <f ca="1">(N3797-Assumptions!$C$22)/Assumptions!$C$25</f>
        <v>281.66274886487309</v>
      </c>
      <c r="P3797" s="11"/>
      <c r="Q3797" s="11"/>
      <c r="R3797" s="11"/>
      <c r="S3797" s="11"/>
      <c r="T3797" s="11"/>
    </row>
    <row r="3798" spans="1:20" ht="15.75" customHeight="1" x14ac:dyDescent="0.2">
      <c r="A3798" s="289"/>
      <c r="B3798" s="270"/>
      <c r="C3798" s="270"/>
      <c r="D3798" s="270"/>
      <c r="E3798" s="270"/>
      <c r="F3798" s="270"/>
      <c r="G3798" s="270"/>
      <c r="H3798" s="270"/>
      <c r="I3798" s="290">
        <f t="shared" ca="1" si="3621"/>
        <v>7.926066177368804E-2</v>
      </c>
      <c r="J3798" s="290">
        <f t="shared" ca="1" si="3622"/>
        <v>3.3909154246659551E-2</v>
      </c>
      <c r="K3798" s="270">
        <f t="shared" ref="K3798:M3798" ca="1" si="3850">RAND()</f>
        <v>0.68999160130190484</v>
      </c>
      <c r="L3798" s="270">
        <f t="shared" ca="1" si="3850"/>
        <v>0.93697674530439234</v>
      </c>
      <c r="M3798" s="270">
        <f t="shared" ca="1" si="3850"/>
        <v>0.7778604588589022</v>
      </c>
      <c r="N3798" s="291">
        <f t="shared" ca="1" si="3624"/>
        <v>3140901.5066503482</v>
      </c>
      <c r="O3798" s="292">
        <f ca="1">(N3798-Assumptions!$C$22)/Assumptions!$C$25</f>
        <v>233.40615721271254</v>
      </c>
      <c r="P3798" s="11"/>
      <c r="Q3798" s="11"/>
      <c r="R3798" s="11"/>
      <c r="S3798" s="11"/>
      <c r="T3798" s="11"/>
    </row>
    <row r="3799" spans="1:20" ht="15.75" customHeight="1" x14ac:dyDescent="0.2">
      <c r="A3799" s="317"/>
      <c r="B3799" s="264"/>
      <c r="C3799" s="264"/>
      <c r="D3799" s="264"/>
      <c r="E3799" s="264"/>
      <c r="F3799" s="264"/>
      <c r="G3799" s="264"/>
      <c r="H3799" s="264"/>
      <c r="I3799" s="286">
        <f t="shared" ca="1" si="3621"/>
        <v>8.6492398325919123E-2</v>
      </c>
      <c r="J3799" s="286">
        <f t="shared" ca="1" si="3622"/>
        <v>3.0434893613537718E-2</v>
      </c>
      <c r="K3799" s="264">
        <f t="shared" ref="K3799:M3799" ca="1" si="3851">RAND()</f>
        <v>0.24582468784803324</v>
      </c>
      <c r="L3799" s="264">
        <f t="shared" ca="1" si="3851"/>
        <v>0.1427116995410096</v>
      </c>
      <c r="M3799" s="264">
        <f t="shared" ca="1" si="3851"/>
        <v>0.53485542708583111</v>
      </c>
      <c r="N3799" s="287">
        <f t="shared" ca="1" si="3624"/>
        <v>1589330.7637621332</v>
      </c>
      <c r="O3799" s="288">
        <f ca="1">(N3799-Assumptions!$C$22)/Assumptions!$C$25</f>
        <v>117.61729580314427</v>
      </c>
      <c r="P3799" s="11"/>
      <c r="Q3799" s="11"/>
      <c r="R3799" s="11"/>
      <c r="S3799" s="11"/>
      <c r="T3799" s="11"/>
    </row>
    <row r="3800" spans="1:20" ht="15.75" customHeight="1" x14ac:dyDescent="0.2">
      <c r="A3800" s="289"/>
      <c r="B3800" s="270"/>
      <c r="C3800" s="270"/>
      <c r="D3800" s="270"/>
      <c r="E3800" s="270"/>
      <c r="F3800" s="270"/>
      <c r="G3800" s="270"/>
      <c r="H3800" s="270"/>
      <c r="I3800" s="290">
        <f t="shared" ca="1" si="3621"/>
        <v>0.10377218790288138</v>
      </c>
      <c r="J3800" s="290">
        <f t="shared" ca="1" si="3622"/>
        <v>4.9050691987898354E-2</v>
      </c>
      <c r="K3800" s="270">
        <f t="shared" ref="K3800:M3800" ca="1" si="3852">RAND()</f>
        <v>0.24283468602130531</v>
      </c>
      <c r="L3800" s="270">
        <f t="shared" ca="1" si="3852"/>
        <v>0.76398200448334319</v>
      </c>
      <c r="M3800" s="270">
        <f t="shared" ca="1" si="3852"/>
        <v>0.99218133400891328</v>
      </c>
      <c r="N3800" s="291">
        <f t="shared" ca="1" si="3624"/>
        <v>2108089.6463490082</v>
      </c>
      <c r="O3800" s="292">
        <f ca="1">(N3800-Assumptions!$C$22)/Assumptions!$C$25</f>
        <v>156.33064524992599</v>
      </c>
      <c r="P3800" s="11"/>
      <c r="Q3800" s="11"/>
      <c r="R3800" s="11"/>
      <c r="S3800" s="11"/>
      <c r="T3800" s="11"/>
    </row>
    <row r="3801" spans="1:20" ht="15.75" customHeight="1" x14ac:dyDescent="0.2">
      <c r="A3801" s="317"/>
      <c r="B3801" s="264"/>
      <c r="C3801" s="264"/>
      <c r="D3801" s="264"/>
      <c r="E3801" s="264"/>
      <c r="F3801" s="264"/>
      <c r="G3801" s="264"/>
      <c r="H3801" s="264"/>
      <c r="I3801" s="286">
        <f t="shared" ca="1" si="3621"/>
        <v>9.4751540259325029E-2</v>
      </c>
      <c r="J3801" s="286">
        <f t="shared" ca="1" si="3622"/>
        <v>3.1485708032900878E-2</v>
      </c>
      <c r="K3801" s="264">
        <f t="shared" ref="K3801:M3801" ca="1" si="3853">RAND()</f>
        <v>0.51990355951846667</v>
      </c>
      <c r="L3801" s="264">
        <f t="shared" ca="1" si="3853"/>
        <v>0.53655821684812188</v>
      </c>
      <c r="M3801" s="264">
        <f t="shared" ca="1" si="3853"/>
        <v>0.56979351167560288</v>
      </c>
      <c r="N3801" s="287">
        <f t="shared" ca="1" si="3624"/>
        <v>1764312.0393607714</v>
      </c>
      <c r="O3801" s="288">
        <f ca="1">(N3801-Assumptions!$C$22)/Assumptions!$C$25</f>
        <v>130.67559995229638</v>
      </c>
      <c r="P3801" s="11"/>
      <c r="Q3801" s="11"/>
      <c r="R3801" s="11"/>
      <c r="S3801" s="11"/>
      <c r="T3801" s="11"/>
    </row>
    <row r="3802" spans="1:20" ht="15.75" customHeight="1" x14ac:dyDescent="0.2">
      <c r="A3802" s="289"/>
      <c r="B3802" s="270"/>
      <c r="C3802" s="270"/>
      <c r="D3802" s="270"/>
      <c r="E3802" s="270"/>
      <c r="F3802" s="270"/>
      <c r="G3802" s="270"/>
      <c r="H3802" s="270"/>
      <c r="I3802" s="290">
        <f t="shared" ca="1" si="3621"/>
        <v>0.10193678434595178</v>
      </c>
      <c r="J3802" s="290">
        <f t="shared" ca="1" si="3622"/>
        <v>4.1597640216201111E-2</v>
      </c>
      <c r="K3802" s="270">
        <f t="shared" ref="K3802:M3802" ca="1" si="3854">RAND()</f>
        <v>0.3060420871788706</v>
      </c>
      <c r="L3802" s="270">
        <f t="shared" ca="1" si="3854"/>
        <v>0.38479268786939458</v>
      </c>
      <c r="M3802" s="270">
        <f t="shared" ca="1" si="3854"/>
        <v>0.55173743397909136</v>
      </c>
      <c r="N3802" s="291">
        <f t="shared" ca="1" si="3624"/>
        <v>1849888.1793423281</v>
      </c>
      <c r="O3802" s="292">
        <f ca="1">(N3802-Assumptions!$C$22)/Assumptions!$C$25</f>
        <v>137.06187905539761</v>
      </c>
      <c r="P3802" s="11"/>
      <c r="Q3802" s="11"/>
      <c r="R3802" s="11"/>
      <c r="S3802" s="11"/>
      <c r="T3802" s="11"/>
    </row>
    <row r="3803" spans="1:20" ht="15.75" customHeight="1" x14ac:dyDescent="0.2">
      <c r="A3803" s="317"/>
      <c r="B3803" s="264"/>
      <c r="C3803" s="264"/>
      <c r="D3803" s="264"/>
      <c r="E3803" s="264"/>
      <c r="F3803" s="264"/>
      <c r="G3803" s="264"/>
      <c r="H3803" s="264"/>
      <c r="I3803" s="286">
        <f t="shared" ca="1" si="3621"/>
        <v>0.12130238828629322</v>
      </c>
      <c r="J3803" s="286">
        <f t="shared" ca="1" si="3622"/>
        <v>5.1439102024086657E-2</v>
      </c>
      <c r="K3803" s="264">
        <f t="shared" ref="K3803:M3803" ca="1" si="3855">RAND()</f>
        <v>0.72287831491376475</v>
      </c>
      <c r="L3803" s="264">
        <f t="shared" ca="1" si="3855"/>
        <v>0.59372443501834637</v>
      </c>
      <c r="M3803" s="264">
        <f t="shared" ca="1" si="3855"/>
        <v>0.87877523370839028</v>
      </c>
      <c r="N3803" s="287">
        <f t="shared" ca="1" si="3624"/>
        <v>1615162.2445638028</v>
      </c>
      <c r="O3803" s="288">
        <f ca="1">(N3803-Assumptions!$C$22)/Assumptions!$C$25</f>
        <v>119.54501825103006</v>
      </c>
      <c r="P3803" s="11"/>
      <c r="Q3803" s="11"/>
      <c r="R3803" s="11"/>
      <c r="S3803" s="11"/>
      <c r="T3803" s="11"/>
    </row>
    <row r="3804" spans="1:20" ht="15.75" customHeight="1" x14ac:dyDescent="0.2">
      <c r="A3804" s="289"/>
      <c r="B3804" s="270"/>
      <c r="C3804" s="270"/>
      <c r="D3804" s="270"/>
      <c r="E3804" s="270"/>
      <c r="F3804" s="270"/>
      <c r="G3804" s="270"/>
      <c r="H3804" s="270"/>
      <c r="I3804" s="290">
        <f t="shared" ca="1" si="3621"/>
        <v>7.4855699129701525E-2</v>
      </c>
      <c r="J3804" s="290">
        <f t="shared" ca="1" si="3622"/>
        <v>3.355190859860268E-2</v>
      </c>
      <c r="K3804" s="270">
        <f t="shared" ref="K3804:M3804" ca="1" si="3856">RAND()</f>
        <v>0.87888575217057585</v>
      </c>
      <c r="L3804" s="270">
        <f t="shared" ca="1" si="3856"/>
        <v>0.44103860217625823</v>
      </c>
      <c r="M3804" s="270">
        <f t="shared" ca="1" si="3856"/>
        <v>0.41691713231317917</v>
      </c>
      <c r="N3804" s="291">
        <f t="shared" ca="1" si="3624"/>
        <v>5225225.0091887582</v>
      </c>
      <c r="O3804" s="292">
        <f ca="1">(N3804-Assumptions!$C$22)/Assumptions!$C$25</f>
        <v>388.95268725289242</v>
      </c>
      <c r="P3804" s="11"/>
      <c r="Q3804" s="11"/>
      <c r="R3804" s="11"/>
      <c r="S3804" s="11"/>
      <c r="T3804" s="11"/>
    </row>
    <row r="3805" spans="1:20" ht="15.75" customHeight="1" x14ac:dyDescent="0.2">
      <c r="A3805" s="317"/>
      <c r="B3805" s="264"/>
      <c r="C3805" s="264"/>
      <c r="D3805" s="264"/>
      <c r="E3805" s="264"/>
      <c r="F3805" s="264"/>
      <c r="G3805" s="264"/>
      <c r="H3805" s="264"/>
      <c r="I3805" s="286">
        <f t="shared" ca="1" si="3621"/>
        <v>0.10119351100617271</v>
      </c>
      <c r="J3805" s="286">
        <f t="shared" ca="1" si="3622"/>
        <v>3.768861105565989E-2</v>
      </c>
      <c r="K3805" s="264">
        <f t="shared" ref="K3805:M3805" ca="1" si="3857">RAND()</f>
        <v>5.822661071937052E-2</v>
      </c>
      <c r="L3805" s="264">
        <f t="shared" ca="1" si="3857"/>
        <v>0.25786917629809814</v>
      </c>
      <c r="M3805" s="264">
        <f t="shared" ca="1" si="3857"/>
        <v>0.39520139209204497</v>
      </c>
      <c r="N3805" s="287">
        <f t="shared" ca="1" si="3624"/>
        <v>257008.750940003</v>
      </c>
      <c r="O3805" s="288">
        <f ca="1">(N3805-Assumptions!$C$22)/Assumptions!$C$25</f>
        <v>18.190279920895748</v>
      </c>
      <c r="P3805" s="11"/>
      <c r="Q3805" s="11"/>
      <c r="R3805" s="11"/>
      <c r="S3805" s="11"/>
      <c r="T3805" s="11"/>
    </row>
    <row r="3806" spans="1:20" ht="15.75" customHeight="1" x14ac:dyDescent="0.2">
      <c r="A3806" s="289"/>
      <c r="B3806" s="270"/>
      <c r="C3806" s="270"/>
      <c r="D3806" s="270"/>
      <c r="E3806" s="270"/>
      <c r="F3806" s="270"/>
      <c r="G3806" s="270"/>
      <c r="H3806" s="270"/>
      <c r="I3806" s="290">
        <f t="shared" ca="1" si="3621"/>
        <v>0.11137208704077957</v>
      </c>
      <c r="J3806" s="290">
        <f t="shared" ca="1" si="3622"/>
        <v>3.5837343206383689E-2</v>
      </c>
      <c r="K3806" s="270">
        <f t="shared" ref="K3806:M3806" ca="1" si="3858">RAND()</f>
        <v>0.70766103782944778</v>
      </c>
      <c r="L3806" s="270">
        <f t="shared" ca="1" si="3858"/>
        <v>4.7554195247774489E-2</v>
      </c>
      <c r="M3806" s="270">
        <f t="shared" ca="1" si="3858"/>
        <v>0.37518273064778651</v>
      </c>
      <c r="N3806" s="291">
        <f t="shared" ca="1" si="3624"/>
        <v>1179509.0875592309</v>
      </c>
      <c r="O3806" s="292">
        <f ca="1">(N3806-Assumptions!$C$22)/Assumptions!$C$25</f>
        <v>87.033588623823192</v>
      </c>
      <c r="P3806" s="11"/>
      <c r="Q3806" s="11"/>
      <c r="R3806" s="11"/>
      <c r="S3806" s="11"/>
      <c r="T3806" s="11"/>
    </row>
    <row r="3807" spans="1:20" ht="15.75" customHeight="1" x14ac:dyDescent="0.2">
      <c r="A3807" s="317"/>
      <c r="B3807" s="264"/>
      <c r="C3807" s="264"/>
      <c r="D3807" s="264"/>
      <c r="E3807" s="264"/>
      <c r="F3807" s="264"/>
      <c r="G3807" s="264"/>
      <c r="H3807" s="264"/>
      <c r="I3807" s="286">
        <f t="shared" ca="1" si="3621"/>
        <v>9.7177396128440077E-2</v>
      </c>
      <c r="J3807" s="286">
        <f t="shared" ca="1" si="3622"/>
        <v>5.5E-2</v>
      </c>
      <c r="K3807" s="264">
        <f t="shared" ref="K3807:M3807" ca="1" si="3859">RAND()</f>
        <v>0.94518600365228056</v>
      </c>
      <c r="L3807" s="264">
        <f t="shared" ca="1" si="3859"/>
        <v>0.85116502983780495</v>
      </c>
      <c r="M3807" s="264">
        <f t="shared" ca="1" si="3859"/>
        <v>0.26201629056172848</v>
      </c>
      <c r="N3807" s="287">
        <f t="shared" ca="1" si="3624"/>
        <v>5818891.1088454118</v>
      </c>
      <c r="O3807" s="288">
        <f ca="1">(N3807-Assumptions!$C$22)/Assumptions!$C$25</f>
        <v>433.256127525777</v>
      </c>
      <c r="P3807" s="11"/>
      <c r="Q3807" s="11"/>
      <c r="R3807" s="11"/>
      <c r="S3807" s="11"/>
      <c r="T3807" s="11"/>
    </row>
    <row r="3808" spans="1:20" ht="15.75" customHeight="1" x14ac:dyDescent="0.2">
      <c r="A3808" s="289"/>
      <c r="B3808" s="270"/>
      <c r="C3808" s="270"/>
      <c r="D3808" s="270"/>
      <c r="E3808" s="270"/>
      <c r="F3808" s="270"/>
      <c r="G3808" s="270"/>
      <c r="H3808" s="270"/>
      <c r="I3808" s="290">
        <f t="shared" ca="1" si="3621"/>
        <v>9.2339802139081675E-2</v>
      </c>
      <c r="J3808" s="290">
        <f t="shared" ca="1" si="3622"/>
        <v>2.8189297807954997E-2</v>
      </c>
      <c r="K3808" s="270">
        <f t="shared" ref="K3808:M3808" ca="1" si="3860">RAND()</f>
        <v>0.52431915577475563</v>
      </c>
      <c r="L3808" s="270">
        <f t="shared" ca="1" si="3860"/>
        <v>0.45755751256535504</v>
      </c>
      <c r="M3808" s="270">
        <f t="shared" ca="1" si="3860"/>
        <v>0.59213586551567199</v>
      </c>
      <c r="N3808" s="291">
        <f t="shared" ca="1" si="3624"/>
        <v>1739981.1683647041</v>
      </c>
      <c r="O3808" s="292">
        <f ca="1">(N3808-Assumptions!$C$22)/Assumptions!$C$25</f>
        <v>128.85986331079883</v>
      </c>
      <c r="P3808" s="11"/>
      <c r="Q3808" s="11"/>
      <c r="R3808" s="11"/>
      <c r="S3808" s="11"/>
      <c r="T3808" s="11"/>
    </row>
    <row r="3809" spans="1:20" ht="15.75" customHeight="1" x14ac:dyDescent="0.2">
      <c r="A3809" s="317"/>
      <c r="B3809" s="264"/>
      <c r="C3809" s="264"/>
      <c r="D3809" s="264"/>
      <c r="E3809" s="264"/>
      <c r="F3809" s="264"/>
      <c r="G3809" s="264"/>
      <c r="H3809" s="264"/>
      <c r="I3809" s="286">
        <f t="shared" ca="1" si="3621"/>
        <v>7.3873158647779172E-2</v>
      </c>
      <c r="J3809" s="286">
        <f t="shared" ca="1" si="3622"/>
        <v>4.4060998204031455E-2</v>
      </c>
      <c r="K3809" s="264">
        <f t="shared" ref="K3809:M3809" ca="1" si="3861">RAND()</f>
        <v>9.072952577051141E-2</v>
      </c>
      <c r="L3809" s="264">
        <f t="shared" ca="1" si="3861"/>
        <v>0.37922420086177677</v>
      </c>
      <c r="M3809" s="264">
        <f t="shared" ca="1" si="3861"/>
        <v>0.73814859896240659</v>
      </c>
      <c r="N3809" s="287">
        <f t="shared" ca="1" si="3624"/>
        <v>1344013.3117220912</v>
      </c>
      <c r="O3809" s="288">
        <f ca="1">(N3809-Assumptions!$C$22)/Assumptions!$C$25</f>
        <v>99.31002326284262</v>
      </c>
      <c r="P3809" s="11"/>
      <c r="Q3809" s="11"/>
      <c r="R3809" s="11"/>
      <c r="S3809" s="11"/>
      <c r="T3809" s="11"/>
    </row>
    <row r="3810" spans="1:20" ht="15.75" customHeight="1" x14ac:dyDescent="0.2">
      <c r="A3810" s="289"/>
      <c r="B3810" s="270"/>
      <c r="C3810" s="270"/>
      <c r="D3810" s="270"/>
      <c r="E3810" s="270"/>
      <c r="F3810" s="270"/>
      <c r="G3810" s="270"/>
      <c r="H3810" s="270"/>
      <c r="I3810" s="290">
        <f t="shared" ca="1" si="3621"/>
        <v>0.1011711453486616</v>
      </c>
      <c r="J3810" s="290">
        <f t="shared" ca="1" si="3622"/>
        <v>3.2173378118972841E-2</v>
      </c>
      <c r="K3810" s="270">
        <f t="shared" ref="K3810:M3810" ca="1" si="3862">RAND()</f>
        <v>0.38568400752303944</v>
      </c>
      <c r="L3810" s="270">
        <f t="shared" ca="1" si="3862"/>
        <v>0.87298532403870344</v>
      </c>
      <c r="M3810" s="270">
        <f t="shared" ca="1" si="3862"/>
        <v>0.65098221823884828</v>
      </c>
      <c r="N3810" s="291">
        <f t="shared" ca="1" si="3624"/>
        <v>2064481.5628065208</v>
      </c>
      <c r="O3810" s="292">
        <f ca="1">(N3810-Assumptions!$C$22)/Assumptions!$C$25</f>
        <v>153.07631065720304</v>
      </c>
      <c r="P3810" s="11"/>
      <c r="Q3810" s="11"/>
      <c r="R3810" s="11"/>
      <c r="S3810" s="11"/>
      <c r="T3810" s="11"/>
    </row>
    <row r="3811" spans="1:20" ht="15.75" customHeight="1" x14ac:dyDescent="0.2">
      <c r="A3811" s="317"/>
      <c r="B3811" s="264"/>
      <c r="C3811" s="264"/>
      <c r="D3811" s="264"/>
      <c r="E3811" s="264"/>
      <c r="F3811" s="264"/>
      <c r="G3811" s="264"/>
      <c r="H3811" s="264"/>
      <c r="I3811" s="286">
        <f t="shared" ca="1" si="3621"/>
        <v>9.0519023084701028E-2</v>
      </c>
      <c r="J3811" s="286">
        <f t="shared" ca="1" si="3622"/>
        <v>4.9545067615928202E-2</v>
      </c>
      <c r="K3811" s="264">
        <f t="shared" ref="K3811:M3811" ca="1" si="3863">RAND()</f>
        <v>1.8381699203771529E-2</v>
      </c>
      <c r="L3811" s="264">
        <f t="shared" ca="1" si="3863"/>
        <v>0.24595725721217732</v>
      </c>
      <c r="M3811" s="264">
        <f t="shared" ca="1" si="3863"/>
        <v>0.3996987535322698</v>
      </c>
      <c r="N3811" s="287">
        <f t="shared" ca="1" si="3624"/>
        <v>398333.88864030957</v>
      </c>
      <c r="O3811" s="288">
        <f ca="1">(N3811-Assumptions!$C$22)/Assumptions!$C$25</f>
        <v>28.736931988082805</v>
      </c>
      <c r="P3811" s="11"/>
      <c r="Q3811" s="11"/>
      <c r="R3811" s="11"/>
      <c r="S3811" s="11"/>
      <c r="T3811" s="11"/>
    </row>
    <row r="3812" spans="1:20" ht="15.75" customHeight="1" x14ac:dyDescent="0.2">
      <c r="A3812" s="289"/>
      <c r="B3812" s="270"/>
      <c r="C3812" s="270"/>
      <c r="D3812" s="270"/>
      <c r="E3812" s="270"/>
      <c r="F3812" s="270"/>
      <c r="G3812" s="270"/>
      <c r="H3812" s="270"/>
      <c r="I3812" s="290">
        <f t="shared" ca="1" si="3621"/>
        <v>0.11125344503285838</v>
      </c>
      <c r="J3812" s="290">
        <f t="shared" ca="1" si="3622"/>
        <v>4.8724342969898332E-2</v>
      </c>
      <c r="K3812" s="270">
        <f t="shared" ref="K3812:M3812" ca="1" si="3864">RAND()</f>
        <v>0.58217331773972192</v>
      </c>
      <c r="L3812" s="270">
        <f t="shared" ca="1" si="3864"/>
        <v>0.38785874307308243</v>
      </c>
      <c r="M3812" s="270">
        <f t="shared" ca="1" si="3864"/>
        <v>9.4736785396809187E-2</v>
      </c>
      <c r="N3812" s="291">
        <f t="shared" ca="1" si="3624"/>
        <v>1785099.5103826832</v>
      </c>
      <c r="O3812" s="292">
        <f ca="1">(N3812-Assumptions!$C$22)/Assumptions!$C$25</f>
        <v>132.22690375990175</v>
      </c>
      <c r="P3812" s="11"/>
      <c r="Q3812" s="11"/>
      <c r="R3812" s="11"/>
      <c r="S3812" s="11"/>
      <c r="T3812" s="11"/>
    </row>
    <row r="3813" spans="1:20" ht="15.75" customHeight="1" x14ac:dyDescent="0.2">
      <c r="A3813" s="317"/>
      <c r="B3813" s="264"/>
      <c r="C3813" s="264"/>
      <c r="D3813" s="264"/>
      <c r="E3813" s="264"/>
      <c r="F3813" s="264"/>
      <c r="G3813" s="264"/>
      <c r="H3813" s="264"/>
      <c r="I3813" s="286">
        <f t="shared" ca="1" si="3621"/>
        <v>7.0571628851117826E-2</v>
      </c>
      <c r="J3813" s="286">
        <f t="shared" ca="1" si="3622"/>
        <v>3.4588595220495101E-2</v>
      </c>
      <c r="K3813" s="264">
        <f t="shared" ref="K3813:M3813" ca="1" si="3865">RAND()</f>
        <v>0.52508839958531517</v>
      </c>
      <c r="L3813" s="264">
        <f t="shared" ca="1" si="3865"/>
        <v>0.52388514883457327</v>
      </c>
      <c r="M3813" s="264">
        <f t="shared" ca="1" si="3865"/>
        <v>0.51543158262995381</v>
      </c>
      <c r="N3813" s="287">
        <f t="shared" ca="1" si="3624"/>
        <v>3102036.1046564458</v>
      </c>
      <c r="O3813" s="288">
        <f ca="1">(N3813-Assumptions!$C$22)/Assumptions!$C$25</f>
        <v>230.50575407883923</v>
      </c>
      <c r="P3813" s="11"/>
      <c r="Q3813" s="11"/>
      <c r="R3813" s="11"/>
      <c r="S3813" s="11"/>
      <c r="T3813" s="11"/>
    </row>
    <row r="3814" spans="1:20" ht="15.75" customHeight="1" x14ac:dyDescent="0.2">
      <c r="A3814" s="289"/>
      <c r="B3814" s="270"/>
      <c r="C3814" s="270"/>
      <c r="D3814" s="270"/>
      <c r="E3814" s="270"/>
      <c r="F3814" s="270"/>
      <c r="G3814" s="270"/>
      <c r="H3814" s="270"/>
      <c r="I3814" s="290">
        <f t="shared" ca="1" si="3621"/>
        <v>8.7203191627862858E-2</v>
      </c>
      <c r="J3814" s="290">
        <f t="shared" ca="1" si="3622"/>
        <v>4.4960278205730883E-2</v>
      </c>
      <c r="K3814" s="270">
        <f t="shared" ref="K3814:M3814" ca="1" si="3866">RAND()</f>
        <v>0.10968910560039158</v>
      </c>
      <c r="L3814" s="270">
        <f t="shared" ca="1" si="3866"/>
        <v>0.96709412832221953</v>
      </c>
      <c r="M3814" s="270">
        <f t="shared" ca="1" si="3866"/>
        <v>0.38886952439631439</v>
      </c>
      <c r="N3814" s="291">
        <f t="shared" ca="1" si="3624"/>
        <v>1620440.8795761997</v>
      </c>
      <c r="O3814" s="292">
        <f ca="1">(N3814-Assumptions!$C$22)/Assumptions!$C$25</f>
        <v>119.93894623702982</v>
      </c>
      <c r="P3814" s="11"/>
      <c r="Q3814" s="11"/>
      <c r="R3814" s="11"/>
      <c r="S3814" s="11"/>
      <c r="T3814" s="11"/>
    </row>
    <row r="3815" spans="1:20" ht="15.75" customHeight="1" x14ac:dyDescent="0.2">
      <c r="A3815" s="317"/>
      <c r="B3815" s="264"/>
      <c r="C3815" s="264"/>
      <c r="D3815" s="264"/>
      <c r="E3815" s="264"/>
      <c r="F3815" s="264"/>
      <c r="G3815" s="264"/>
      <c r="H3815" s="264"/>
      <c r="I3815" s="286">
        <f t="shared" ca="1" si="3621"/>
        <v>0.11657837169570796</v>
      </c>
      <c r="J3815" s="286">
        <f t="shared" ca="1" si="3622"/>
        <v>4.4213012301053678E-2</v>
      </c>
      <c r="K3815" s="264">
        <f t="shared" ref="K3815:M3815" ca="1" si="3867">RAND()</f>
        <v>0.67371368378256025</v>
      </c>
      <c r="L3815" s="264">
        <f t="shared" ca="1" si="3867"/>
        <v>0.53331532522256808</v>
      </c>
      <c r="M3815" s="264">
        <f t="shared" ca="1" si="3867"/>
        <v>0.20585552298875154</v>
      </c>
      <c r="N3815" s="287">
        <f t="shared" ca="1" si="3624"/>
        <v>1542459.9616581791</v>
      </c>
      <c r="O3815" s="288">
        <f ca="1">(N3815-Assumptions!$C$22)/Assumptions!$C$25</f>
        <v>114.11947475061038</v>
      </c>
      <c r="P3815" s="11"/>
      <c r="Q3815" s="11"/>
      <c r="R3815" s="11"/>
      <c r="S3815" s="11"/>
      <c r="T3815" s="11"/>
    </row>
    <row r="3816" spans="1:20" ht="15.75" customHeight="1" x14ac:dyDescent="0.2">
      <c r="A3816" s="289"/>
      <c r="B3816" s="270"/>
      <c r="C3816" s="270"/>
      <c r="D3816" s="270"/>
      <c r="E3816" s="270"/>
      <c r="F3816" s="270"/>
      <c r="G3816" s="270"/>
      <c r="H3816" s="270"/>
      <c r="I3816" s="290">
        <f t="shared" ca="1" si="3621"/>
        <v>9.7675764309363214E-2</v>
      </c>
      <c r="J3816" s="290">
        <f t="shared" ca="1" si="3622"/>
        <v>5.1234123966485724E-2</v>
      </c>
      <c r="K3816" s="270">
        <f t="shared" ref="K3816:M3816" ca="1" si="3868">RAND()</f>
        <v>0.73223142587096801</v>
      </c>
      <c r="L3816" s="270">
        <f t="shared" ca="1" si="3868"/>
        <v>0.6569561428482954</v>
      </c>
      <c r="M3816" s="270">
        <f t="shared" ca="1" si="3868"/>
        <v>0.2913218565868404</v>
      </c>
      <c r="N3816" s="291">
        <f t="shared" ca="1" si="3624"/>
        <v>2403460.9598878538</v>
      </c>
      <c r="O3816" s="292">
        <f ca="1">(N3816-Assumptions!$C$22)/Assumptions!$C$25</f>
        <v>178.3732805886458</v>
      </c>
      <c r="P3816" s="11"/>
      <c r="Q3816" s="11"/>
      <c r="R3816" s="11"/>
      <c r="S3816" s="11"/>
      <c r="T3816" s="11"/>
    </row>
    <row r="3817" spans="1:20" ht="15.75" customHeight="1" x14ac:dyDescent="0.2">
      <c r="A3817" s="317"/>
      <c r="B3817" s="264"/>
      <c r="C3817" s="264"/>
      <c r="D3817" s="264"/>
      <c r="E3817" s="264"/>
      <c r="F3817" s="264"/>
      <c r="G3817" s="264"/>
      <c r="H3817" s="264"/>
      <c r="I3817" s="286">
        <f t="shared" ca="1" si="3621"/>
        <v>0.11416663545047209</v>
      </c>
      <c r="J3817" s="286">
        <f t="shared" ca="1" si="3622"/>
        <v>5.2555423353393617E-2</v>
      </c>
      <c r="K3817" s="264">
        <f t="shared" ref="K3817:M3817" ca="1" si="3869">RAND()</f>
        <v>0.29910509115051487</v>
      </c>
      <c r="L3817" s="264">
        <f t="shared" ca="1" si="3869"/>
        <v>0.67430175637292833</v>
      </c>
      <c r="M3817" s="264">
        <f t="shared" ca="1" si="3869"/>
        <v>0.76025755466756062</v>
      </c>
      <c r="N3817" s="287">
        <f t="shared" ca="1" si="3624"/>
        <v>1831493.6260963415</v>
      </c>
      <c r="O3817" s="288">
        <f ca="1">(N3817-Assumptions!$C$22)/Assumptions!$C$25</f>
        <v>135.68915120121952</v>
      </c>
      <c r="P3817" s="11"/>
      <c r="Q3817" s="11"/>
      <c r="R3817" s="11"/>
      <c r="S3817" s="11"/>
      <c r="T3817" s="11"/>
    </row>
    <row r="3818" spans="1:20" ht="15.75" customHeight="1" x14ac:dyDescent="0.2">
      <c r="A3818" s="289"/>
      <c r="B3818" s="270"/>
      <c r="C3818" s="270"/>
      <c r="D3818" s="270"/>
      <c r="E3818" s="270"/>
      <c r="F3818" s="270"/>
      <c r="G3818" s="270"/>
      <c r="H3818" s="270"/>
      <c r="I3818" s="290">
        <f t="shared" ca="1" si="3621"/>
        <v>0.06</v>
      </c>
      <c r="J3818" s="290">
        <f t="shared" ca="1" si="3622"/>
        <v>2.4964910623374179E-2</v>
      </c>
      <c r="K3818" s="270">
        <f t="shared" ref="K3818:M3818" ca="1" si="3870">RAND()</f>
        <v>0.47455147356573124</v>
      </c>
      <c r="L3818" s="270">
        <f t="shared" ca="1" si="3870"/>
        <v>0.65716013191973977</v>
      </c>
      <c r="M3818" s="270">
        <f t="shared" ca="1" si="3870"/>
        <v>0.93913260980026136</v>
      </c>
      <c r="N3818" s="291">
        <f t="shared" ca="1" si="3624"/>
        <v>3292636.6401128108</v>
      </c>
      <c r="O3818" s="292">
        <f ca="1">(N3818-Assumptions!$C$22)/Assumptions!$C$25</f>
        <v>244.7296746352844</v>
      </c>
      <c r="P3818" s="11"/>
      <c r="Q3818" s="11"/>
      <c r="R3818" s="11"/>
      <c r="S3818" s="11"/>
      <c r="T3818" s="11"/>
    </row>
    <row r="3819" spans="1:20" ht="15.75" customHeight="1" x14ac:dyDescent="0.2">
      <c r="A3819" s="317"/>
      <c r="B3819" s="264"/>
      <c r="C3819" s="264"/>
      <c r="D3819" s="264"/>
      <c r="E3819" s="264"/>
      <c r="F3819" s="264"/>
      <c r="G3819" s="264"/>
      <c r="H3819" s="264"/>
      <c r="I3819" s="286">
        <f t="shared" ca="1" si="3621"/>
        <v>9.803997396058127E-2</v>
      </c>
      <c r="J3819" s="286">
        <f t="shared" ca="1" si="3622"/>
        <v>5.5E-2</v>
      </c>
      <c r="K3819" s="264">
        <f t="shared" ref="K3819:M3819" ca="1" si="3871">RAND()</f>
        <v>0.52486614776864293</v>
      </c>
      <c r="L3819" s="264">
        <f t="shared" ca="1" si="3871"/>
        <v>0.16866271306419323</v>
      </c>
      <c r="M3819" s="264">
        <f t="shared" ca="1" si="3871"/>
        <v>4.6266802503019289E-2</v>
      </c>
      <c r="N3819" s="287">
        <f t="shared" ca="1" si="3624"/>
        <v>2070027.1998474337</v>
      </c>
      <c r="O3819" s="288">
        <f ca="1">(N3819-Assumptions!$C$22)/Assumptions!$C$25</f>
        <v>153.49016416771894</v>
      </c>
      <c r="P3819" s="11"/>
      <c r="Q3819" s="11"/>
      <c r="R3819" s="11"/>
      <c r="S3819" s="11"/>
      <c r="T3819" s="11"/>
    </row>
    <row r="3820" spans="1:20" ht="15.75" customHeight="1" x14ac:dyDescent="0.2">
      <c r="A3820" s="289"/>
      <c r="B3820" s="270"/>
      <c r="C3820" s="270"/>
      <c r="D3820" s="270"/>
      <c r="E3820" s="270"/>
      <c r="F3820" s="270"/>
      <c r="G3820" s="270"/>
      <c r="H3820" s="270"/>
      <c r="I3820" s="290">
        <f t="shared" ca="1" si="3621"/>
        <v>0.10296812955866579</v>
      </c>
      <c r="J3820" s="290">
        <f t="shared" ca="1" si="3622"/>
        <v>3.4860749349396515E-2</v>
      </c>
      <c r="K3820" s="270">
        <f t="shared" ref="K3820:M3820" ca="1" si="3872">RAND()</f>
        <v>0.65147867258634329</v>
      </c>
      <c r="L3820" s="270">
        <f t="shared" ca="1" si="3872"/>
        <v>0.24162855953415441</v>
      </c>
      <c r="M3820" s="270">
        <f t="shared" ca="1" si="3872"/>
        <v>0.25034622601826551</v>
      </c>
      <c r="N3820" s="291">
        <f t="shared" ca="1" si="3624"/>
        <v>1308138.9491913393</v>
      </c>
      <c r="O3820" s="292">
        <f ca="1">(N3820-Assumptions!$C$22)/Assumptions!$C$25</f>
        <v>96.632832029204422</v>
      </c>
      <c r="P3820" s="11"/>
      <c r="Q3820" s="11"/>
      <c r="R3820" s="11"/>
      <c r="S3820" s="11"/>
      <c r="T3820" s="11"/>
    </row>
    <row r="3821" spans="1:20" ht="15.75" customHeight="1" x14ac:dyDescent="0.2">
      <c r="A3821" s="317"/>
      <c r="B3821" s="264"/>
      <c r="C3821" s="264"/>
      <c r="D3821" s="264"/>
      <c r="E3821" s="264"/>
      <c r="F3821" s="264"/>
      <c r="G3821" s="264"/>
      <c r="H3821" s="264"/>
      <c r="I3821" s="286">
        <f t="shared" ca="1" si="3621"/>
        <v>6.691936055216742E-2</v>
      </c>
      <c r="J3821" s="286">
        <f t="shared" ca="1" si="3622"/>
        <v>3.5859665558149088E-2</v>
      </c>
      <c r="K3821" s="264">
        <f t="shared" ref="K3821:M3821" ca="1" si="3873">RAND()</f>
        <v>0.73055864151108907</v>
      </c>
      <c r="L3821" s="264">
        <f t="shared" ca="1" si="3873"/>
        <v>0.5765651875036274</v>
      </c>
      <c r="M3821" s="264">
        <f t="shared" ca="1" si="3873"/>
        <v>0.74401631284513658</v>
      </c>
      <c r="N3821" s="287">
        <f t="shared" ca="1" si="3624"/>
        <v>3633021.5822660392</v>
      </c>
      <c r="O3821" s="288">
        <f ca="1">(N3821-Assumptions!$C$22)/Assumptions!$C$25</f>
        <v>270.13153599000293</v>
      </c>
      <c r="P3821" s="11"/>
      <c r="Q3821" s="11"/>
      <c r="R3821" s="11"/>
      <c r="S3821" s="11"/>
      <c r="T3821" s="11"/>
    </row>
    <row r="3822" spans="1:20" ht="15.75" customHeight="1" x14ac:dyDescent="0.2">
      <c r="A3822" s="289"/>
      <c r="B3822" s="270"/>
      <c r="C3822" s="270"/>
      <c r="D3822" s="270"/>
      <c r="E3822" s="270"/>
      <c r="F3822" s="270"/>
      <c r="G3822" s="270"/>
      <c r="H3822" s="270"/>
      <c r="I3822" s="290">
        <f t="shared" ca="1" si="3621"/>
        <v>7.8571596104194091E-2</v>
      </c>
      <c r="J3822" s="290">
        <f t="shared" ca="1" si="3622"/>
        <v>4.1695811578269792E-2</v>
      </c>
      <c r="K3822" s="270">
        <f t="shared" ref="K3822:M3822" ca="1" si="3874">RAND()</f>
        <v>3.6965517382335E-2</v>
      </c>
      <c r="L3822" s="270">
        <f t="shared" ca="1" si="3874"/>
        <v>6.9254652023674979E-2</v>
      </c>
      <c r="M3822" s="270">
        <f t="shared" ca="1" si="3874"/>
        <v>0.29138470341297917</v>
      </c>
      <c r="N3822" s="291">
        <f t="shared" ca="1" si="3624"/>
        <v>442602.51611398259</v>
      </c>
      <c r="O3822" s="292">
        <f ca="1">(N3822-Assumptions!$C$22)/Assumptions!$C$25</f>
        <v>32.040560904028553</v>
      </c>
      <c r="P3822" s="11"/>
      <c r="Q3822" s="11"/>
      <c r="R3822" s="11"/>
      <c r="S3822" s="11"/>
      <c r="T3822" s="11"/>
    </row>
    <row r="3823" spans="1:20" ht="15.75" customHeight="1" x14ac:dyDescent="0.2">
      <c r="A3823" s="317"/>
      <c r="B3823" s="264"/>
      <c r="C3823" s="264"/>
      <c r="D3823" s="264"/>
      <c r="E3823" s="264"/>
      <c r="F3823" s="264"/>
      <c r="G3823" s="264"/>
      <c r="H3823" s="264"/>
      <c r="I3823" s="286">
        <f t="shared" ca="1" si="3621"/>
        <v>9.3155420738824768E-2</v>
      </c>
      <c r="J3823" s="286">
        <f t="shared" ca="1" si="3622"/>
        <v>4.2627640171338327E-2</v>
      </c>
      <c r="K3823" s="264">
        <f t="shared" ref="K3823:M3823" ca="1" si="3875">RAND()</f>
        <v>0.34837393368364311</v>
      </c>
      <c r="L3823" s="264">
        <f t="shared" ca="1" si="3875"/>
        <v>0.57215121499505983</v>
      </c>
      <c r="M3823" s="264">
        <f t="shared" ca="1" si="3875"/>
        <v>0.49554524292139301</v>
      </c>
      <c r="N3823" s="287">
        <f t="shared" ca="1" si="3624"/>
        <v>2209095.0408592527</v>
      </c>
      <c r="O3823" s="288">
        <f ca="1">(N3823-Assumptions!$C$22)/Assumptions!$C$25</f>
        <v>163.86836125815319</v>
      </c>
      <c r="P3823" s="11"/>
      <c r="Q3823" s="11"/>
      <c r="R3823" s="11"/>
      <c r="S3823" s="11"/>
      <c r="T3823" s="11"/>
    </row>
    <row r="3824" spans="1:20" ht="15.75" customHeight="1" x14ac:dyDescent="0.2">
      <c r="A3824" s="289"/>
      <c r="B3824" s="270"/>
      <c r="C3824" s="270"/>
      <c r="D3824" s="270"/>
      <c r="E3824" s="270"/>
      <c r="F3824" s="270"/>
      <c r="G3824" s="270"/>
      <c r="H3824" s="270"/>
      <c r="I3824" s="290">
        <f t="shared" ca="1" si="3621"/>
        <v>9.3906402800542063E-2</v>
      </c>
      <c r="J3824" s="290">
        <f t="shared" ca="1" si="3622"/>
        <v>2.5816036082110645E-2</v>
      </c>
      <c r="K3824" s="270">
        <f t="shared" ref="K3824:M3824" ca="1" si="3876">RAND()</f>
        <v>0.73125234526666538</v>
      </c>
      <c r="L3824" s="270">
        <f t="shared" ca="1" si="3876"/>
        <v>0.39076333962177745</v>
      </c>
      <c r="M3824" s="270">
        <f t="shared" ca="1" si="3876"/>
        <v>0.5344318197650284</v>
      </c>
      <c r="N3824" s="291">
        <f t="shared" ca="1" si="3624"/>
        <v>1639301.9285508438</v>
      </c>
      <c r="O3824" s="292">
        <f ca="1">(N3824-Assumptions!$C$22)/Assumptions!$C$25</f>
        <v>121.34648720528685</v>
      </c>
      <c r="P3824" s="11"/>
      <c r="Q3824" s="11"/>
      <c r="R3824" s="11"/>
      <c r="S3824" s="11"/>
      <c r="T3824" s="11"/>
    </row>
    <row r="3825" spans="1:20" ht="15.75" customHeight="1" x14ac:dyDescent="0.2">
      <c r="A3825" s="317"/>
      <c r="B3825" s="264"/>
      <c r="C3825" s="264"/>
      <c r="D3825" s="264"/>
      <c r="E3825" s="264"/>
      <c r="F3825" s="264"/>
      <c r="G3825" s="264"/>
      <c r="H3825" s="264"/>
      <c r="I3825" s="286">
        <f t="shared" ca="1" si="3621"/>
        <v>7.3992949288478174E-2</v>
      </c>
      <c r="J3825" s="286">
        <f t="shared" ca="1" si="3622"/>
        <v>2.6737867745847948E-2</v>
      </c>
      <c r="K3825" s="264">
        <f t="shared" ref="K3825:M3825" ca="1" si="3877">RAND()</f>
        <v>0.71265707591909799</v>
      </c>
      <c r="L3825" s="264">
        <f t="shared" ca="1" si="3877"/>
        <v>0.35520901657164528</v>
      </c>
      <c r="M3825" s="264">
        <f t="shared" ca="1" si="3877"/>
        <v>0.24340438336670456</v>
      </c>
      <c r="N3825" s="287">
        <f t="shared" ca="1" si="3624"/>
        <v>2362088.1783171291</v>
      </c>
      <c r="O3825" s="288">
        <f ca="1">(N3825-Assumptions!$C$22)/Assumptions!$C$25</f>
        <v>175.28575957590516</v>
      </c>
      <c r="P3825" s="11"/>
      <c r="Q3825" s="11"/>
      <c r="R3825" s="11"/>
      <c r="S3825" s="11"/>
      <c r="T3825" s="11"/>
    </row>
    <row r="3826" spans="1:20" ht="15.75" customHeight="1" x14ac:dyDescent="0.2">
      <c r="A3826" s="289"/>
      <c r="B3826" s="270"/>
      <c r="C3826" s="270"/>
      <c r="D3826" s="270"/>
      <c r="E3826" s="270"/>
      <c r="F3826" s="270"/>
      <c r="G3826" s="270"/>
      <c r="H3826" s="270"/>
      <c r="I3826" s="290">
        <f t="shared" ca="1" si="3621"/>
        <v>7.1284351278455352E-2</v>
      </c>
      <c r="J3826" s="290">
        <f t="shared" ca="1" si="3622"/>
        <v>3.8999430853306219E-2</v>
      </c>
      <c r="K3826" s="270">
        <f t="shared" ref="K3826:M3826" ca="1" si="3878">RAND()</f>
        <v>0.54593770709093314</v>
      </c>
      <c r="L3826" s="270">
        <f t="shared" ca="1" si="3878"/>
        <v>0.98993427642981813</v>
      </c>
      <c r="M3826" s="270">
        <f t="shared" ca="1" si="3878"/>
        <v>0.77816088622864454</v>
      </c>
      <c r="N3826" s="291">
        <f t="shared" ca="1" si="3624"/>
        <v>4412109.9400185496</v>
      </c>
      <c r="O3826" s="292">
        <f ca="1">(N3826-Assumptions!$C$22)/Assumptions!$C$25</f>
        <v>328.27245821033949</v>
      </c>
      <c r="P3826" s="11"/>
      <c r="Q3826" s="11"/>
      <c r="R3826" s="11"/>
      <c r="S3826" s="11"/>
      <c r="T3826" s="11"/>
    </row>
    <row r="3827" spans="1:20" ht="15.75" customHeight="1" x14ac:dyDescent="0.2">
      <c r="A3827" s="317"/>
      <c r="B3827" s="264"/>
      <c r="C3827" s="264"/>
      <c r="D3827" s="264"/>
      <c r="E3827" s="264"/>
      <c r="F3827" s="264"/>
      <c r="G3827" s="264"/>
      <c r="H3827" s="264"/>
      <c r="I3827" s="286">
        <f t="shared" ref="I3827:I4081" ca="1" si="3879">MAX($D$6,MIN($E$6,_xlfn.NORM.INV(RAND(),$B$6,$C$6)))</f>
        <v>7.2407737727309532E-2</v>
      </c>
      <c r="J3827" s="286">
        <f t="shared" ref="J3827:J4081" ca="1" si="3880">MAX($D$7,MIN($E$7,_xlfn.NORM.INV(RAND(),$B$7,$C$7)))</f>
        <v>4.4171580929440318E-2</v>
      </c>
      <c r="K3827" s="264">
        <f t="shared" ref="K3827:M3827" ca="1" si="3881">RAND()</f>
        <v>0.48898262490184286</v>
      </c>
      <c r="L3827" s="264">
        <f t="shared" ca="1" si="3881"/>
        <v>0.49493532276951102</v>
      </c>
      <c r="M3827" s="264">
        <f t="shared" ca="1" si="3881"/>
        <v>8.8860059211791853E-2</v>
      </c>
      <c r="N3827" s="287">
        <f t="shared" ref="N3827:N4081" ca="1" si="3882">(IF(K3827&lt;$E$10,$B$10,IF(K3827&lt;$E$10+$F$10,$C$10,$D$10))+IF(L3827&lt;$E$11,$B$11,IF(L3827&lt;$E$11+$F$11,$C$11,$D$11))+IF(M3827&lt;$E$12,$B$12,IF(M3827&lt;$E$12+$F$12,$C$12,$D$12)))*MIN(2.5,MAX(0.5,(0.09-0.04)/MAX(0.025,(I3827-J3827))))</f>
        <v>3953111.2635584329</v>
      </c>
      <c r="O3827" s="288">
        <f ca="1">(N3827-Assumptions!$C$22)/Assumptions!$C$25</f>
        <v>294.01882563868901</v>
      </c>
      <c r="P3827" s="11"/>
      <c r="Q3827" s="11"/>
      <c r="R3827" s="11"/>
      <c r="S3827" s="11"/>
      <c r="T3827" s="11"/>
    </row>
    <row r="3828" spans="1:20" ht="15.75" customHeight="1" x14ac:dyDescent="0.2">
      <c r="A3828" s="289"/>
      <c r="B3828" s="270"/>
      <c r="C3828" s="270"/>
      <c r="D3828" s="270"/>
      <c r="E3828" s="270"/>
      <c r="F3828" s="270"/>
      <c r="G3828" s="270"/>
      <c r="H3828" s="270"/>
      <c r="I3828" s="290">
        <f t="shared" ca="1" si="3879"/>
        <v>9.5671418790707508E-2</v>
      </c>
      <c r="J3828" s="290">
        <f t="shared" ca="1" si="3880"/>
        <v>5.5E-2</v>
      </c>
      <c r="K3828" s="270">
        <f t="shared" ref="K3828:M3828" ca="1" si="3883">RAND()</f>
        <v>0.95837454486054929</v>
      </c>
      <c r="L3828" s="270">
        <f t="shared" ca="1" si="3883"/>
        <v>0.84663884126823363</v>
      </c>
      <c r="M3828" s="270">
        <f t="shared" ca="1" si="3883"/>
        <v>0.57794547663144258</v>
      </c>
      <c r="N3828" s="291">
        <f t="shared" ca="1" si="3882"/>
        <v>6034352.4426569799</v>
      </c>
      <c r="O3828" s="292">
        <f ca="1">(N3828-Assumptions!$C$22)/Assumptions!$C$25</f>
        <v>449.33533154156567</v>
      </c>
      <c r="P3828" s="11"/>
      <c r="Q3828" s="11"/>
      <c r="R3828" s="11"/>
      <c r="S3828" s="11"/>
      <c r="T3828" s="11"/>
    </row>
    <row r="3829" spans="1:20" ht="15.75" customHeight="1" x14ac:dyDescent="0.2">
      <c r="A3829" s="317"/>
      <c r="B3829" s="264"/>
      <c r="C3829" s="264"/>
      <c r="D3829" s="264"/>
      <c r="E3829" s="264"/>
      <c r="F3829" s="264"/>
      <c r="G3829" s="264"/>
      <c r="H3829" s="264"/>
      <c r="I3829" s="286">
        <f t="shared" ca="1" si="3879"/>
        <v>0.11421322781643442</v>
      </c>
      <c r="J3829" s="286">
        <f t="shared" ca="1" si="3880"/>
        <v>5.5E-2</v>
      </c>
      <c r="K3829" s="264">
        <f t="shared" ref="K3829:M3829" ca="1" si="3884">RAND()</f>
        <v>0.3471736809253253</v>
      </c>
      <c r="L3829" s="264">
        <f t="shared" ca="1" si="3884"/>
        <v>0.44174003253898964</v>
      </c>
      <c r="M3829" s="264">
        <f t="shared" ca="1" si="3884"/>
        <v>0.23422301363586384</v>
      </c>
      <c r="N3829" s="287">
        <f t="shared" ca="1" si="3882"/>
        <v>1885063.077853001</v>
      </c>
      <c r="O3829" s="288">
        <f ca="1">(N3829-Assumptions!$C$22)/Assumptions!$C$25</f>
        <v>139.68687148156724</v>
      </c>
      <c r="P3829" s="11"/>
      <c r="Q3829" s="11"/>
      <c r="R3829" s="11"/>
      <c r="S3829" s="11"/>
      <c r="T3829" s="11"/>
    </row>
    <row r="3830" spans="1:20" ht="15.75" customHeight="1" x14ac:dyDescent="0.2">
      <c r="A3830" s="289"/>
      <c r="B3830" s="270"/>
      <c r="C3830" s="270"/>
      <c r="D3830" s="270"/>
      <c r="E3830" s="270"/>
      <c r="F3830" s="270"/>
      <c r="G3830" s="270"/>
      <c r="H3830" s="270"/>
      <c r="I3830" s="290">
        <f t="shared" ca="1" si="3879"/>
        <v>0.10902819379060474</v>
      </c>
      <c r="J3830" s="290">
        <f t="shared" ca="1" si="3880"/>
        <v>3.5938812708807236E-2</v>
      </c>
      <c r="K3830" s="270">
        <f t="shared" ref="K3830:M3830" ca="1" si="3885">RAND()</f>
        <v>0.6161979250388665</v>
      </c>
      <c r="L3830" s="270">
        <f t="shared" ca="1" si="3885"/>
        <v>0.40774929991231512</v>
      </c>
      <c r="M3830" s="270">
        <f t="shared" ca="1" si="3885"/>
        <v>0.28936424496694013</v>
      </c>
      <c r="N3830" s="291">
        <f t="shared" ca="1" si="3882"/>
        <v>1527180.3896155481</v>
      </c>
      <c r="O3830" s="292">
        <f ca="1">(N3830-Assumptions!$C$22)/Assumptions!$C$25</f>
        <v>112.97920818026478</v>
      </c>
      <c r="P3830" s="11"/>
      <c r="Q3830" s="11"/>
      <c r="R3830" s="11"/>
      <c r="S3830" s="11"/>
      <c r="T3830" s="11"/>
    </row>
    <row r="3831" spans="1:20" ht="15.75" customHeight="1" x14ac:dyDescent="0.2">
      <c r="A3831" s="317"/>
      <c r="B3831" s="264"/>
      <c r="C3831" s="264"/>
      <c r="D3831" s="264"/>
      <c r="E3831" s="264"/>
      <c r="F3831" s="264"/>
      <c r="G3831" s="264"/>
      <c r="H3831" s="264"/>
      <c r="I3831" s="286">
        <f t="shared" ca="1" si="3879"/>
        <v>9.8617356876020301E-2</v>
      </c>
      <c r="J3831" s="286">
        <f t="shared" ca="1" si="3880"/>
        <v>2.7642143587578168E-2</v>
      </c>
      <c r="K3831" s="264">
        <f t="shared" ref="K3831:M3831" ca="1" si="3886">RAND()</f>
        <v>0.12866587955690212</v>
      </c>
      <c r="L3831" s="264">
        <f t="shared" ca="1" si="3886"/>
        <v>0.88402149758052884</v>
      </c>
      <c r="M3831" s="264">
        <f t="shared" ca="1" si="3886"/>
        <v>0.40093189636165782</v>
      </c>
      <c r="N3831" s="287">
        <f t="shared" ca="1" si="3882"/>
        <v>964451.3994404265</v>
      </c>
      <c r="O3831" s="288">
        <f ca="1">(N3831-Assumptions!$C$22)/Assumptions!$C$25</f>
        <v>70.984507420927343</v>
      </c>
      <c r="P3831" s="11"/>
      <c r="Q3831" s="11"/>
      <c r="R3831" s="11"/>
      <c r="S3831" s="11"/>
      <c r="T3831" s="11"/>
    </row>
    <row r="3832" spans="1:20" ht="15.75" customHeight="1" x14ac:dyDescent="0.2">
      <c r="A3832" s="289"/>
      <c r="B3832" s="270"/>
      <c r="C3832" s="270"/>
      <c r="D3832" s="270"/>
      <c r="E3832" s="270"/>
      <c r="F3832" s="270"/>
      <c r="G3832" s="270"/>
      <c r="H3832" s="270"/>
      <c r="I3832" s="290">
        <f t="shared" ca="1" si="3879"/>
        <v>6.4102405131997511E-2</v>
      </c>
      <c r="J3832" s="290">
        <f t="shared" ca="1" si="3880"/>
        <v>3.1985180460556352E-2</v>
      </c>
      <c r="K3832" s="270">
        <f t="shared" ref="K3832:M3832" ca="1" si="3887">RAND()</f>
        <v>0.2046799130506628</v>
      </c>
      <c r="L3832" s="270">
        <f t="shared" ca="1" si="3887"/>
        <v>5.7107836303727177E-2</v>
      </c>
      <c r="M3832" s="270">
        <f t="shared" ca="1" si="3887"/>
        <v>0.97162424908435674</v>
      </c>
      <c r="N3832" s="291">
        <f t="shared" ca="1" si="3882"/>
        <v>2890382.5664463765</v>
      </c>
      <c r="O3832" s="292">
        <f ca="1">(N3832-Assumptions!$C$22)/Assumptions!$C$25</f>
        <v>214.71071391390871</v>
      </c>
      <c r="P3832" s="11"/>
      <c r="Q3832" s="11"/>
      <c r="R3832" s="11"/>
      <c r="S3832" s="11"/>
      <c r="T3832" s="11"/>
    </row>
    <row r="3833" spans="1:20" ht="15.75" customHeight="1" x14ac:dyDescent="0.2">
      <c r="A3833" s="317"/>
      <c r="B3833" s="264"/>
      <c r="C3833" s="264"/>
      <c r="D3833" s="264"/>
      <c r="E3833" s="264"/>
      <c r="F3833" s="264"/>
      <c r="G3833" s="264"/>
      <c r="H3833" s="264"/>
      <c r="I3833" s="286">
        <f t="shared" ca="1" si="3879"/>
        <v>8.8124524058124154E-2</v>
      </c>
      <c r="J3833" s="286">
        <f t="shared" ca="1" si="3880"/>
        <v>4.284167695205672E-2</v>
      </c>
      <c r="K3833" s="264">
        <f t="shared" ref="K3833:M3833" ca="1" si="3888">RAND()</f>
        <v>0.9369099004441761</v>
      </c>
      <c r="L3833" s="264">
        <f t="shared" ca="1" si="3888"/>
        <v>0.57389453366081145</v>
      </c>
      <c r="M3833" s="264">
        <f t="shared" ca="1" si="3888"/>
        <v>0.88709364375998279</v>
      </c>
      <c r="N3833" s="287">
        <f t="shared" ca="1" si="3882"/>
        <v>4793017.3543111952</v>
      </c>
      <c r="O3833" s="288">
        <f ca="1">(N3833-Assumptions!$C$22)/Assumptions!$C$25</f>
        <v>356.69838465008917</v>
      </c>
      <c r="P3833" s="11"/>
      <c r="Q3833" s="11"/>
      <c r="R3833" s="11"/>
      <c r="S3833" s="11"/>
      <c r="T3833" s="11"/>
    </row>
    <row r="3834" spans="1:20" ht="15.75" customHeight="1" x14ac:dyDescent="0.2">
      <c r="A3834" s="289"/>
      <c r="B3834" s="270"/>
      <c r="C3834" s="270"/>
      <c r="D3834" s="270"/>
      <c r="E3834" s="270"/>
      <c r="F3834" s="270"/>
      <c r="G3834" s="270"/>
      <c r="H3834" s="270"/>
      <c r="I3834" s="290">
        <f t="shared" ca="1" si="3879"/>
        <v>7.4118866891873705E-2</v>
      </c>
      <c r="J3834" s="290">
        <f t="shared" ca="1" si="3880"/>
        <v>4.0301560343538607E-2</v>
      </c>
      <c r="K3834" s="270">
        <f t="shared" ref="K3834:M3834" ca="1" si="3889">RAND()</f>
        <v>0.7539709826696539</v>
      </c>
      <c r="L3834" s="270">
        <f t="shared" ca="1" si="3889"/>
        <v>0.4408567657081407</v>
      </c>
      <c r="M3834" s="270">
        <f t="shared" ca="1" si="3889"/>
        <v>0.2436084679649988</v>
      </c>
      <c r="N3834" s="291">
        <f t="shared" ca="1" si="3882"/>
        <v>3300696.6216460587</v>
      </c>
      <c r="O3834" s="292">
        <f ca="1">(N3834-Assumptions!$C$22)/Assumptions!$C$25</f>
        <v>245.33116579448199</v>
      </c>
      <c r="P3834" s="11"/>
      <c r="Q3834" s="11"/>
      <c r="R3834" s="11"/>
      <c r="S3834" s="11"/>
      <c r="T3834" s="11"/>
    </row>
    <row r="3835" spans="1:20" ht="15.75" customHeight="1" x14ac:dyDescent="0.2">
      <c r="A3835" s="317"/>
      <c r="B3835" s="264"/>
      <c r="C3835" s="264"/>
      <c r="D3835" s="264"/>
      <c r="E3835" s="264"/>
      <c r="F3835" s="264"/>
      <c r="G3835" s="264"/>
      <c r="H3835" s="264"/>
      <c r="I3835" s="286">
        <f t="shared" ca="1" si="3879"/>
        <v>0.10090589149899284</v>
      </c>
      <c r="J3835" s="286">
        <f t="shared" ca="1" si="3880"/>
        <v>3.0764447085631117E-2</v>
      </c>
      <c r="K3835" s="264">
        <f t="shared" ref="K3835:M3835" ca="1" si="3890">RAND()</f>
        <v>0.45063068560204522</v>
      </c>
      <c r="L3835" s="264">
        <f t="shared" ca="1" si="3890"/>
        <v>0.23441471383408563</v>
      </c>
      <c r="M3835" s="264">
        <f t="shared" ca="1" si="3890"/>
        <v>0.33026574037085821</v>
      </c>
      <c r="N3835" s="287">
        <f t="shared" ca="1" si="3882"/>
        <v>1270203.6224699758</v>
      </c>
      <c r="O3835" s="288">
        <f ca="1">(N3835-Assumptions!$C$22)/Assumptions!$C$25</f>
        <v>93.801837497759394</v>
      </c>
      <c r="P3835" s="11"/>
      <c r="Q3835" s="11"/>
      <c r="R3835" s="11"/>
      <c r="S3835" s="11"/>
      <c r="T3835" s="11"/>
    </row>
    <row r="3836" spans="1:20" ht="15.75" customHeight="1" x14ac:dyDescent="0.2">
      <c r="A3836" s="289"/>
      <c r="B3836" s="270"/>
      <c r="C3836" s="270"/>
      <c r="D3836" s="270"/>
      <c r="E3836" s="270"/>
      <c r="F3836" s="270"/>
      <c r="G3836" s="270"/>
      <c r="H3836" s="270"/>
      <c r="I3836" s="290">
        <f t="shared" ca="1" si="3879"/>
        <v>8.8445127568392304E-2</v>
      </c>
      <c r="J3836" s="290">
        <f t="shared" ca="1" si="3880"/>
        <v>5.3975865923014274E-2</v>
      </c>
      <c r="K3836" s="270">
        <f t="shared" ref="K3836:M3836" ca="1" si="3891">RAND()</f>
        <v>0.35937360769688431</v>
      </c>
      <c r="L3836" s="270">
        <f t="shared" ca="1" si="3891"/>
        <v>0.78576195799292059</v>
      </c>
      <c r="M3836" s="270">
        <f t="shared" ca="1" si="3891"/>
        <v>0.98567765311392141</v>
      </c>
      <c r="N3836" s="291">
        <f t="shared" ca="1" si="3882"/>
        <v>3346686.684441166</v>
      </c>
      <c r="O3836" s="292">
        <f ca="1">(N3836-Assumptions!$C$22)/Assumptions!$C$25</f>
        <v>248.76326003292283</v>
      </c>
      <c r="P3836" s="11"/>
      <c r="Q3836" s="11"/>
      <c r="R3836" s="11"/>
      <c r="S3836" s="11"/>
      <c r="T3836" s="11"/>
    </row>
    <row r="3837" spans="1:20" ht="15.75" customHeight="1" x14ac:dyDescent="0.2">
      <c r="A3837" s="317"/>
      <c r="B3837" s="264"/>
      <c r="C3837" s="264"/>
      <c r="D3837" s="264"/>
      <c r="E3837" s="264"/>
      <c r="F3837" s="264"/>
      <c r="G3837" s="264"/>
      <c r="H3837" s="264"/>
      <c r="I3837" s="286">
        <f t="shared" ca="1" si="3879"/>
        <v>0.10533594882614025</v>
      </c>
      <c r="J3837" s="286">
        <f t="shared" ca="1" si="3880"/>
        <v>3.8582632164774519E-2</v>
      </c>
      <c r="K3837" s="264">
        <f t="shared" ref="K3837:M3837" ca="1" si="3892">RAND()</f>
        <v>0.53051785942282181</v>
      </c>
      <c r="L3837" s="264">
        <f t="shared" ca="1" si="3892"/>
        <v>0.74044928630438034</v>
      </c>
      <c r="M3837" s="264">
        <f t="shared" ca="1" si="3892"/>
        <v>0.97379590638329572</v>
      </c>
      <c r="N3837" s="287">
        <f t="shared" ca="1" si="3882"/>
        <v>1728121.159227283</v>
      </c>
      <c r="O3837" s="288">
        <f ca="1">(N3837-Assumptions!$C$22)/Assumptions!$C$25</f>
        <v>127.97478800203605</v>
      </c>
      <c r="P3837" s="11"/>
      <c r="Q3837" s="11"/>
      <c r="R3837" s="11"/>
      <c r="S3837" s="11"/>
      <c r="T3837" s="11"/>
    </row>
    <row r="3838" spans="1:20" ht="15.75" customHeight="1" x14ac:dyDescent="0.2">
      <c r="A3838" s="289"/>
      <c r="B3838" s="270"/>
      <c r="C3838" s="270"/>
      <c r="D3838" s="270"/>
      <c r="E3838" s="270"/>
      <c r="F3838" s="270"/>
      <c r="G3838" s="270"/>
      <c r="H3838" s="270"/>
      <c r="I3838" s="290">
        <f t="shared" ca="1" si="3879"/>
        <v>6.9097690788440969E-2</v>
      </c>
      <c r="J3838" s="290">
        <f t="shared" ca="1" si="3880"/>
        <v>4.2654897104678596E-2</v>
      </c>
      <c r="K3838" s="270">
        <f t="shared" ref="K3838:M3838" ca="1" si="3893">RAND()</f>
        <v>4.4377508486361239E-2</v>
      </c>
      <c r="L3838" s="270">
        <f t="shared" ca="1" si="3893"/>
        <v>0.63547569013606942</v>
      </c>
      <c r="M3838" s="270">
        <f t="shared" ca="1" si="3893"/>
        <v>0.22035176488870201</v>
      </c>
      <c r="N3838" s="291">
        <f t="shared" ca="1" si="3882"/>
        <v>1469136.286338638</v>
      </c>
      <c r="O3838" s="292">
        <f ca="1">(N3838-Assumptions!$C$22)/Assumptions!$C$25</f>
        <v>108.64755868198792</v>
      </c>
      <c r="P3838" s="11"/>
      <c r="Q3838" s="11"/>
      <c r="R3838" s="11"/>
      <c r="S3838" s="11"/>
      <c r="T3838" s="11"/>
    </row>
    <row r="3839" spans="1:20" ht="15.75" customHeight="1" x14ac:dyDescent="0.2">
      <c r="A3839" s="317"/>
      <c r="B3839" s="264"/>
      <c r="C3839" s="264"/>
      <c r="D3839" s="264"/>
      <c r="E3839" s="264"/>
      <c r="F3839" s="264"/>
      <c r="G3839" s="264"/>
      <c r="H3839" s="264"/>
      <c r="I3839" s="286">
        <f t="shared" ca="1" si="3879"/>
        <v>9.5253136814125727E-2</v>
      </c>
      <c r="J3839" s="286">
        <f t="shared" ca="1" si="3880"/>
        <v>4.1883136062913072E-2</v>
      </c>
      <c r="K3839" s="264">
        <f t="shared" ref="K3839:M3839" ca="1" si="3894">RAND()</f>
        <v>0.98768310116296831</v>
      </c>
      <c r="L3839" s="264">
        <f t="shared" ca="1" si="3894"/>
        <v>0.45233418677660386</v>
      </c>
      <c r="M3839" s="264">
        <f t="shared" ca="1" si="3894"/>
        <v>0.14264648643489031</v>
      </c>
      <c r="N3839" s="287">
        <f t="shared" ca="1" si="3882"/>
        <v>4043874.7652160688</v>
      </c>
      <c r="O3839" s="288">
        <f ca="1">(N3839-Assumptions!$C$22)/Assumptions!$C$25</f>
        <v>300.79222128478125</v>
      </c>
      <c r="P3839" s="11"/>
      <c r="Q3839" s="11"/>
      <c r="R3839" s="11"/>
      <c r="S3839" s="11"/>
      <c r="T3839" s="11"/>
    </row>
    <row r="3840" spans="1:20" ht="15.75" customHeight="1" x14ac:dyDescent="0.2">
      <c r="A3840" s="289"/>
      <c r="B3840" s="270"/>
      <c r="C3840" s="270"/>
      <c r="D3840" s="270"/>
      <c r="E3840" s="270"/>
      <c r="F3840" s="270"/>
      <c r="G3840" s="270"/>
      <c r="H3840" s="270"/>
      <c r="I3840" s="290">
        <f t="shared" ca="1" si="3879"/>
        <v>9.3720173361533515E-2</v>
      </c>
      <c r="J3840" s="290">
        <f t="shared" ca="1" si="3880"/>
        <v>3.2559001728602779E-2</v>
      </c>
      <c r="K3840" s="270">
        <f t="shared" ref="K3840:M3840" ca="1" si="3895">RAND()</f>
        <v>0.31269225066766648</v>
      </c>
      <c r="L3840" s="270">
        <f t="shared" ca="1" si="3895"/>
        <v>0.70414741353265431</v>
      </c>
      <c r="M3840" s="270">
        <f t="shared" ca="1" si="3895"/>
        <v>0.15405514593431557</v>
      </c>
      <c r="N3840" s="291">
        <f t="shared" ca="1" si="3882"/>
        <v>1825025.0362627027</v>
      </c>
      <c r="O3840" s="292">
        <f ca="1">(N3840-Assumptions!$C$22)/Assumptions!$C$25</f>
        <v>135.2064206166196</v>
      </c>
      <c r="P3840" s="11"/>
      <c r="Q3840" s="11"/>
      <c r="R3840" s="11"/>
      <c r="S3840" s="11"/>
      <c r="T3840" s="11"/>
    </row>
    <row r="3841" spans="1:20" ht="15.75" customHeight="1" x14ac:dyDescent="0.2">
      <c r="A3841" s="317"/>
      <c r="B3841" s="264"/>
      <c r="C3841" s="264"/>
      <c r="D3841" s="264"/>
      <c r="E3841" s="264"/>
      <c r="F3841" s="264"/>
      <c r="G3841" s="264"/>
      <c r="H3841" s="264"/>
      <c r="I3841" s="286">
        <f t="shared" ca="1" si="3879"/>
        <v>6.3717954427661025E-2</v>
      </c>
      <c r="J3841" s="286">
        <f t="shared" ca="1" si="3880"/>
        <v>3.3954664845465186E-2</v>
      </c>
      <c r="K3841" s="264">
        <f t="shared" ref="K3841:M3841" ca="1" si="3896">RAND()</f>
        <v>0.80109438332887994</v>
      </c>
      <c r="L3841" s="264">
        <f t="shared" ca="1" si="3896"/>
        <v>4.7944857861849099E-3</v>
      </c>
      <c r="M3841" s="264">
        <f t="shared" ca="1" si="3896"/>
        <v>0.51658924609578039</v>
      </c>
      <c r="N3841" s="287">
        <f t="shared" ca="1" si="3882"/>
        <v>6494404.6599905603</v>
      </c>
      <c r="O3841" s="288">
        <f ca="1">(N3841-Assumptions!$C$22)/Assumptions!$C$25</f>
        <v>483.6675865664597</v>
      </c>
      <c r="P3841" s="11"/>
      <c r="Q3841" s="11"/>
      <c r="R3841" s="11"/>
      <c r="S3841" s="11"/>
      <c r="T3841" s="11"/>
    </row>
    <row r="3842" spans="1:20" ht="15.75" customHeight="1" x14ac:dyDescent="0.2">
      <c r="A3842" s="289"/>
      <c r="B3842" s="270"/>
      <c r="C3842" s="270"/>
      <c r="D3842" s="270"/>
      <c r="E3842" s="270"/>
      <c r="F3842" s="270"/>
      <c r="G3842" s="270"/>
      <c r="H3842" s="270"/>
      <c r="I3842" s="290">
        <f t="shared" ca="1" si="3879"/>
        <v>9.0013141315558751E-2</v>
      </c>
      <c r="J3842" s="290">
        <f t="shared" ca="1" si="3880"/>
        <v>3.7281428953516701E-2</v>
      </c>
      <c r="K3842" s="270">
        <f t="shared" ref="K3842:M3842" ca="1" si="3897">RAND()</f>
        <v>0.23923885986676341</v>
      </c>
      <c r="L3842" s="270">
        <f t="shared" ca="1" si="3897"/>
        <v>0.48918417454398733</v>
      </c>
      <c r="M3842" s="270">
        <f t="shared" ca="1" si="3897"/>
        <v>0.24020580286388271</v>
      </c>
      <c r="N3842" s="291">
        <f t="shared" ca="1" si="3882"/>
        <v>2116765.4998741685</v>
      </c>
      <c r="O3842" s="292">
        <f ca="1">(N3842-Assumptions!$C$22)/Assumptions!$C$25</f>
        <v>156.97809700553498</v>
      </c>
      <c r="P3842" s="11"/>
      <c r="Q3842" s="11"/>
      <c r="R3842" s="11"/>
      <c r="S3842" s="11"/>
      <c r="T3842" s="11"/>
    </row>
    <row r="3843" spans="1:20" ht="15.75" customHeight="1" x14ac:dyDescent="0.2">
      <c r="A3843" s="317"/>
      <c r="B3843" s="264"/>
      <c r="C3843" s="264"/>
      <c r="D3843" s="264"/>
      <c r="E3843" s="264"/>
      <c r="F3843" s="264"/>
      <c r="G3843" s="264"/>
      <c r="H3843" s="264"/>
      <c r="I3843" s="286">
        <f t="shared" ca="1" si="3879"/>
        <v>9.4472308452713316E-2</v>
      </c>
      <c r="J3843" s="286">
        <f t="shared" ca="1" si="3880"/>
        <v>4.4858329905439774E-2</v>
      </c>
      <c r="K3843" s="264">
        <f t="shared" ref="K3843:M3843" ca="1" si="3898">RAND()</f>
        <v>0.84168392302414796</v>
      </c>
      <c r="L3843" s="264">
        <f t="shared" ca="1" si="3898"/>
        <v>0.19992475075742089</v>
      </c>
      <c r="M3843" s="264">
        <f t="shared" ca="1" si="3898"/>
        <v>0.63672979109071337</v>
      </c>
      <c r="N3843" s="287">
        <f t="shared" ca="1" si="3882"/>
        <v>3920562.8137346921</v>
      </c>
      <c r="O3843" s="288">
        <f ca="1">(N3843-Assumptions!$C$22)/Assumptions!$C$25</f>
        <v>291.58983684587253</v>
      </c>
      <c r="P3843" s="11"/>
      <c r="Q3843" s="11"/>
      <c r="R3843" s="11"/>
      <c r="S3843" s="11"/>
      <c r="T3843" s="11"/>
    </row>
    <row r="3844" spans="1:20" ht="15.75" customHeight="1" x14ac:dyDescent="0.2">
      <c r="A3844" s="289"/>
      <c r="B3844" s="270"/>
      <c r="C3844" s="270"/>
      <c r="D3844" s="270"/>
      <c r="E3844" s="270"/>
      <c r="F3844" s="270"/>
      <c r="G3844" s="270"/>
      <c r="H3844" s="270"/>
      <c r="I3844" s="290">
        <f t="shared" ca="1" si="3879"/>
        <v>0.10289525975807332</v>
      </c>
      <c r="J3844" s="290">
        <f t="shared" ca="1" si="3880"/>
        <v>3.0598359275503854E-2</v>
      </c>
      <c r="K3844" s="270">
        <f t="shared" ref="K3844:M3844" ca="1" si="3899">RAND()</f>
        <v>0.57392352034643435</v>
      </c>
      <c r="L3844" s="270">
        <f t="shared" ca="1" si="3899"/>
        <v>0.49518562669821986</v>
      </c>
      <c r="M3844" s="270">
        <f t="shared" ca="1" si="3899"/>
        <v>0.58074638172401394</v>
      </c>
      <c r="N3844" s="291">
        <f t="shared" ca="1" si="3882"/>
        <v>1543920.5378406253</v>
      </c>
      <c r="O3844" s="292">
        <f ca="1">(N3844-Assumptions!$C$22)/Assumptions!$C$25</f>
        <v>114.22847297318098</v>
      </c>
      <c r="P3844" s="11"/>
      <c r="Q3844" s="11"/>
      <c r="R3844" s="11"/>
      <c r="S3844" s="11"/>
      <c r="T3844" s="11"/>
    </row>
    <row r="3845" spans="1:20" ht="15.75" customHeight="1" x14ac:dyDescent="0.2">
      <c r="A3845" s="317"/>
      <c r="B3845" s="264"/>
      <c r="C3845" s="264"/>
      <c r="D3845" s="264"/>
      <c r="E3845" s="264"/>
      <c r="F3845" s="264"/>
      <c r="G3845" s="264"/>
      <c r="H3845" s="264"/>
      <c r="I3845" s="286">
        <f t="shared" ca="1" si="3879"/>
        <v>9.8605027880266899E-2</v>
      </c>
      <c r="J3845" s="286">
        <f t="shared" ca="1" si="3880"/>
        <v>2.8763263430502901E-2</v>
      </c>
      <c r="K3845" s="264">
        <f t="shared" ref="K3845:M3845" ca="1" si="3900">RAND()</f>
        <v>6.0209808691363942E-2</v>
      </c>
      <c r="L3845" s="264">
        <f t="shared" ca="1" si="3900"/>
        <v>0.55377260324188948</v>
      </c>
      <c r="M3845" s="264">
        <f t="shared" ca="1" si="3900"/>
        <v>0.35652549436643277</v>
      </c>
      <c r="N3845" s="287">
        <f t="shared" ca="1" si="3882"/>
        <v>556229.75763913011</v>
      </c>
      <c r="O3845" s="288">
        <f ca="1">(N3845-Assumptions!$C$22)/Assumptions!$C$25</f>
        <v>40.520205793964934</v>
      </c>
      <c r="P3845" s="11"/>
      <c r="Q3845" s="11"/>
      <c r="R3845" s="11"/>
      <c r="S3845" s="11"/>
      <c r="T3845" s="11"/>
    </row>
    <row r="3846" spans="1:20" ht="15.75" customHeight="1" x14ac:dyDescent="0.2">
      <c r="A3846" s="289"/>
      <c r="B3846" s="270"/>
      <c r="C3846" s="270"/>
      <c r="D3846" s="270"/>
      <c r="E3846" s="270"/>
      <c r="F3846" s="270"/>
      <c r="G3846" s="270"/>
      <c r="H3846" s="270"/>
      <c r="I3846" s="290">
        <f t="shared" ca="1" si="3879"/>
        <v>7.9432353891156313E-2</v>
      </c>
      <c r="J3846" s="290">
        <f t="shared" ca="1" si="3880"/>
        <v>4.065036137403287E-2</v>
      </c>
      <c r="K3846" s="270">
        <f t="shared" ref="K3846:M3846" ca="1" si="3901">RAND()</f>
        <v>0.53838702428791352</v>
      </c>
      <c r="L3846" s="270">
        <f t="shared" ca="1" si="3901"/>
        <v>0.107947162919938</v>
      </c>
      <c r="M3846" s="270">
        <f t="shared" ca="1" si="3901"/>
        <v>0.49837876834716111</v>
      </c>
      <c r="N3846" s="291">
        <f t="shared" ca="1" si="3882"/>
        <v>2297301.1698610075</v>
      </c>
      <c r="O3846" s="292">
        <f ca="1">(N3846-Assumptions!$C$22)/Assumptions!$C$25</f>
        <v>170.45090819858265</v>
      </c>
      <c r="P3846" s="11"/>
      <c r="Q3846" s="11"/>
      <c r="R3846" s="11"/>
      <c r="S3846" s="11"/>
      <c r="T3846" s="11"/>
    </row>
    <row r="3847" spans="1:20" ht="15.75" customHeight="1" x14ac:dyDescent="0.2">
      <c r="A3847" s="317"/>
      <c r="B3847" s="264"/>
      <c r="C3847" s="264"/>
      <c r="D3847" s="264"/>
      <c r="E3847" s="264"/>
      <c r="F3847" s="264"/>
      <c r="G3847" s="264"/>
      <c r="H3847" s="264"/>
      <c r="I3847" s="286">
        <f t="shared" ca="1" si="3879"/>
        <v>0.06</v>
      </c>
      <c r="J3847" s="286">
        <f t="shared" ca="1" si="3880"/>
        <v>3.3915164060949993E-2</v>
      </c>
      <c r="K3847" s="264">
        <f t="shared" ref="K3847:M3847" ca="1" si="3902">RAND()</f>
        <v>4.9411299192212987E-2</v>
      </c>
      <c r="L3847" s="264">
        <f t="shared" ca="1" si="3902"/>
        <v>0.20223340604350692</v>
      </c>
      <c r="M3847" s="264">
        <f t="shared" ca="1" si="3902"/>
        <v>0.63340282105556456</v>
      </c>
      <c r="N3847" s="287">
        <f t="shared" ca="1" si="3882"/>
        <v>672466.86275690026</v>
      </c>
      <c r="O3847" s="288">
        <f ca="1">(N3847-Assumptions!$C$22)/Assumptions!$C$25</f>
        <v>49.194616623649274</v>
      </c>
      <c r="P3847" s="11"/>
      <c r="Q3847" s="11"/>
      <c r="R3847" s="11"/>
      <c r="S3847" s="11"/>
      <c r="T3847" s="11"/>
    </row>
    <row r="3848" spans="1:20" ht="15.75" customHeight="1" x14ac:dyDescent="0.2">
      <c r="A3848" s="289"/>
      <c r="B3848" s="270"/>
      <c r="C3848" s="270"/>
      <c r="D3848" s="270"/>
      <c r="E3848" s="270"/>
      <c r="F3848" s="270"/>
      <c r="G3848" s="270"/>
      <c r="H3848" s="270"/>
      <c r="I3848" s="290">
        <f t="shared" ca="1" si="3879"/>
        <v>0.11240505643370907</v>
      </c>
      <c r="J3848" s="290">
        <f t="shared" ca="1" si="3880"/>
        <v>3.1904631922822897E-2</v>
      </c>
      <c r="K3848" s="270">
        <f t="shared" ref="K3848:M3848" ca="1" si="3903">RAND()</f>
        <v>0.94886763670934982</v>
      </c>
      <c r="L3848" s="270">
        <f t="shared" ca="1" si="3903"/>
        <v>0.61404571433538457</v>
      </c>
      <c r="M3848" s="270">
        <f t="shared" ca="1" si="3903"/>
        <v>0.48777264197844961</v>
      </c>
      <c r="N3848" s="291">
        <f t="shared" ca="1" si="3882"/>
        <v>2680999.5173156587</v>
      </c>
      <c r="O3848" s="292">
        <f ca="1">(N3848-Assumptions!$C$22)/Assumptions!$C$25</f>
        <v>199.08511323251184</v>
      </c>
      <c r="P3848" s="11"/>
      <c r="Q3848" s="11"/>
      <c r="R3848" s="11"/>
      <c r="S3848" s="11"/>
      <c r="T3848" s="11"/>
    </row>
    <row r="3849" spans="1:20" ht="15.75" customHeight="1" x14ac:dyDescent="0.2">
      <c r="A3849" s="317"/>
      <c r="B3849" s="264"/>
      <c r="C3849" s="264"/>
      <c r="D3849" s="264"/>
      <c r="E3849" s="264"/>
      <c r="F3849" s="264"/>
      <c r="G3849" s="264"/>
      <c r="H3849" s="264"/>
      <c r="I3849" s="286">
        <f t="shared" ca="1" si="3879"/>
        <v>6.4616491359746384E-2</v>
      </c>
      <c r="J3849" s="286">
        <f t="shared" ca="1" si="3880"/>
        <v>4.9659023908398034E-2</v>
      </c>
      <c r="K3849" s="264">
        <f t="shared" ref="K3849:M3849" ca="1" si="3904">RAND()</f>
        <v>0.16287539288587782</v>
      </c>
      <c r="L3849" s="264">
        <f t="shared" ca="1" si="3904"/>
        <v>9.4221835513618735E-2</v>
      </c>
      <c r="M3849" s="264">
        <f t="shared" ca="1" si="3904"/>
        <v>0.48511579847446584</v>
      </c>
      <c r="N3849" s="287">
        <f t="shared" ca="1" si="3882"/>
        <v>652852.60059404629</v>
      </c>
      <c r="O3849" s="288">
        <f ca="1">(N3849-Assumptions!$C$22)/Assumptions!$C$25</f>
        <v>47.730865715973607</v>
      </c>
      <c r="P3849" s="11"/>
      <c r="Q3849" s="11"/>
      <c r="R3849" s="11"/>
      <c r="S3849" s="11"/>
      <c r="T3849" s="11"/>
    </row>
    <row r="3850" spans="1:20" ht="15.75" customHeight="1" x14ac:dyDescent="0.2">
      <c r="A3850" s="289"/>
      <c r="B3850" s="270"/>
      <c r="C3850" s="270"/>
      <c r="D3850" s="270"/>
      <c r="E3850" s="270"/>
      <c r="F3850" s="270"/>
      <c r="G3850" s="270"/>
      <c r="H3850" s="270"/>
      <c r="I3850" s="290">
        <f t="shared" ca="1" si="3879"/>
        <v>0.1035167110543936</v>
      </c>
      <c r="J3850" s="290">
        <f t="shared" ca="1" si="3880"/>
        <v>3.5140411811602552E-2</v>
      </c>
      <c r="K3850" s="270">
        <f t="shared" ref="K3850:M3850" ca="1" si="3905">RAND()</f>
        <v>0.55847273536062569</v>
      </c>
      <c r="L3850" s="270">
        <f t="shared" ca="1" si="3905"/>
        <v>0.98332388841446605</v>
      </c>
      <c r="M3850" s="270">
        <f t="shared" ca="1" si="3905"/>
        <v>0.51438124117645689</v>
      </c>
      <c r="N3850" s="291">
        <f t="shared" ca="1" si="3882"/>
        <v>2065404.9299222282</v>
      </c>
      <c r="O3850" s="292">
        <f ca="1">(N3850-Assumptions!$C$22)/Assumptions!$C$25</f>
        <v>153.14521865091254</v>
      </c>
      <c r="P3850" s="11"/>
      <c r="Q3850" s="11"/>
      <c r="R3850" s="11"/>
      <c r="S3850" s="11"/>
      <c r="T3850" s="11"/>
    </row>
    <row r="3851" spans="1:20" ht="15.75" customHeight="1" x14ac:dyDescent="0.2">
      <c r="A3851" s="317"/>
      <c r="B3851" s="264"/>
      <c r="C3851" s="264"/>
      <c r="D3851" s="264"/>
      <c r="E3851" s="264"/>
      <c r="F3851" s="264"/>
      <c r="G3851" s="264"/>
      <c r="H3851" s="264"/>
      <c r="I3851" s="286">
        <f t="shared" ca="1" si="3879"/>
        <v>7.7973305712638261E-2</v>
      </c>
      <c r="J3851" s="286">
        <f t="shared" ca="1" si="3880"/>
        <v>3.4638493537894846E-2</v>
      </c>
      <c r="K3851" s="264">
        <f t="shared" ref="K3851:M3851" ca="1" si="3906">RAND()</f>
        <v>0.29061866196239405</v>
      </c>
      <c r="L3851" s="264">
        <f t="shared" ca="1" si="3906"/>
        <v>2.8935651121254513E-2</v>
      </c>
      <c r="M3851" s="264">
        <f t="shared" ca="1" si="3906"/>
        <v>0.44241875093017491</v>
      </c>
      <c r="N3851" s="287">
        <f t="shared" ca="1" si="3882"/>
        <v>2055943.3007316606</v>
      </c>
      <c r="O3851" s="288">
        <f ca="1">(N3851-Assumptions!$C$22)/Assumptions!$C$25</f>
        <v>152.43912692027317</v>
      </c>
      <c r="P3851" s="11"/>
      <c r="Q3851" s="11"/>
      <c r="R3851" s="11"/>
      <c r="S3851" s="11"/>
      <c r="T3851" s="11"/>
    </row>
    <row r="3852" spans="1:20" ht="15.75" customHeight="1" x14ac:dyDescent="0.2">
      <c r="A3852" s="289"/>
      <c r="B3852" s="270"/>
      <c r="C3852" s="270"/>
      <c r="D3852" s="270"/>
      <c r="E3852" s="270"/>
      <c r="F3852" s="270"/>
      <c r="G3852" s="270"/>
      <c r="H3852" s="270"/>
      <c r="I3852" s="290">
        <f t="shared" ca="1" si="3879"/>
        <v>9.8441439070796471E-2</v>
      </c>
      <c r="J3852" s="290">
        <f t="shared" ca="1" si="3880"/>
        <v>4.1059707274003043E-2</v>
      </c>
      <c r="K3852" s="270">
        <f t="shared" ref="K3852:M3852" ca="1" si="3907">RAND()</f>
        <v>0.95439091809965426</v>
      </c>
      <c r="L3852" s="270">
        <f t="shared" ca="1" si="3907"/>
        <v>0.96219694494769059</v>
      </c>
      <c r="M3852" s="270">
        <f t="shared" ca="1" si="3907"/>
        <v>0.46921330658134019</v>
      </c>
      <c r="N3852" s="291">
        <f t="shared" ca="1" si="3882"/>
        <v>4277069.8555275314</v>
      </c>
      <c r="O3852" s="292">
        <f ca="1">(N3852-Assumptions!$C$22)/Assumptions!$C$25</f>
        <v>318.19483996474116</v>
      </c>
      <c r="P3852" s="11"/>
      <c r="Q3852" s="11"/>
      <c r="R3852" s="11"/>
      <c r="S3852" s="11"/>
      <c r="T3852" s="11"/>
    </row>
    <row r="3853" spans="1:20" ht="15.75" customHeight="1" x14ac:dyDescent="0.2">
      <c r="A3853" s="317"/>
      <c r="B3853" s="264"/>
      <c r="C3853" s="264"/>
      <c r="D3853" s="264"/>
      <c r="E3853" s="264"/>
      <c r="F3853" s="264"/>
      <c r="G3853" s="264"/>
      <c r="H3853" s="264"/>
      <c r="I3853" s="286">
        <f t="shared" ca="1" si="3879"/>
        <v>9.5475367989094687E-2</v>
      </c>
      <c r="J3853" s="286">
        <f t="shared" ca="1" si="3880"/>
        <v>3.6605405164717442E-2</v>
      </c>
      <c r="K3853" s="264">
        <f t="shared" ref="K3853:M3853" ca="1" si="3908">RAND()</f>
        <v>0.60414349138012136</v>
      </c>
      <c r="L3853" s="264">
        <f t="shared" ca="1" si="3908"/>
        <v>0.48462735009122426</v>
      </c>
      <c r="M3853" s="264">
        <f t="shared" ca="1" si="3908"/>
        <v>0.83313712588585398</v>
      </c>
      <c r="N3853" s="287">
        <f t="shared" ca="1" si="3882"/>
        <v>1916776.1764772735</v>
      </c>
      <c r="O3853" s="288">
        <f ca="1">(N3853-Assumptions!$C$22)/Assumptions!$C$25</f>
        <v>142.05352063263234</v>
      </c>
      <c r="P3853" s="11"/>
      <c r="Q3853" s="11"/>
      <c r="R3853" s="11"/>
      <c r="S3853" s="11"/>
      <c r="T3853" s="11"/>
    </row>
    <row r="3854" spans="1:20" ht="15.75" customHeight="1" x14ac:dyDescent="0.2">
      <c r="A3854" s="289"/>
      <c r="B3854" s="270"/>
      <c r="C3854" s="270"/>
      <c r="D3854" s="270"/>
      <c r="E3854" s="270"/>
      <c r="F3854" s="270"/>
      <c r="G3854" s="270"/>
      <c r="H3854" s="270"/>
      <c r="I3854" s="290">
        <f t="shared" ca="1" si="3879"/>
        <v>7.4185674429484524E-2</v>
      </c>
      <c r="J3854" s="290">
        <f t="shared" ca="1" si="3880"/>
        <v>3.3988852755784282E-2</v>
      </c>
      <c r="K3854" s="270">
        <f t="shared" ref="K3854:M3854" ca="1" si="3909">RAND()</f>
        <v>1.9109829896427288E-2</v>
      </c>
      <c r="L3854" s="270">
        <f t="shared" ca="1" si="3909"/>
        <v>0.79714252400765606</v>
      </c>
      <c r="M3854" s="270">
        <f t="shared" ca="1" si="3909"/>
        <v>0.46397912636695582</v>
      </c>
      <c r="N3854" s="291">
        <f t="shared" ca="1" si="3882"/>
        <v>966446.25359518791</v>
      </c>
      <c r="O3854" s="292">
        <f ca="1">(N3854-Assumptions!$C$22)/Assumptions!$C$25</f>
        <v>71.133377133969248</v>
      </c>
      <c r="P3854" s="11"/>
      <c r="Q3854" s="11"/>
      <c r="R3854" s="11"/>
      <c r="S3854" s="11"/>
      <c r="T3854" s="11"/>
    </row>
    <row r="3855" spans="1:20" ht="15.75" customHeight="1" x14ac:dyDescent="0.2">
      <c r="A3855" s="317"/>
      <c r="B3855" s="264"/>
      <c r="C3855" s="264"/>
      <c r="D3855" s="264"/>
      <c r="E3855" s="264"/>
      <c r="F3855" s="264"/>
      <c r="G3855" s="264"/>
      <c r="H3855" s="264"/>
      <c r="I3855" s="286">
        <f t="shared" ca="1" si="3879"/>
        <v>7.6077451300877882E-2</v>
      </c>
      <c r="J3855" s="286">
        <f t="shared" ca="1" si="3880"/>
        <v>4.4514082319425753E-2</v>
      </c>
      <c r="K3855" s="264">
        <f t="shared" ref="K3855:M3855" ca="1" si="3910">RAND()</f>
        <v>0.34386559135981021</v>
      </c>
      <c r="L3855" s="264">
        <f t="shared" ca="1" si="3910"/>
        <v>0.23119733760088823</v>
      </c>
      <c r="M3855" s="264">
        <f t="shared" ca="1" si="3910"/>
        <v>0.33630891834014298</v>
      </c>
      <c r="N3855" s="287">
        <f t="shared" ca="1" si="3882"/>
        <v>2822699.846505092</v>
      </c>
      <c r="O3855" s="288">
        <f ca="1">(N3855-Assumptions!$C$22)/Assumptions!$C$25</f>
        <v>209.65976466455911</v>
      </c>
      <c r="P3855" s="11"/>
      <c r="Q3855" s="11"/>
      <c r="R3855" s="11"/>
      <c r="S3855" s="11"/>
      <c r="T3855" s="11"/>
    </row>
    <row r="3856" spans="1:20" ht="15.75" customHeight="1" x14ac:dyDescent="0.2">
      <c r="A3856" s="289"/>
      <c r="B3856" s="270"/>
      <c r="C3856" s="270"/>
      <c r="D3856" s="270"/>
      <c r="E3856" s="270"/>
      <c r="F3856" s="270"/>
      <c r="G3856" s="270"/>
      <c r="H3856" s="270"/>
      <c r="I3856" s="290">
        <f t="shared" ca="1" si="3879"/>
        <v>7.5229831508801248E-2</v>
      </c>
      <c r="J3856" s="290">
        <f t="shared" ca="1" si="3880"/>
        <v>4.0424186494827936E-2</v>
      </c>
      <c r="K3856" s="270">
        <f t="shared" ref="K3856:M3856" ca="1" si="3911">RAND()</f>
        <v>4.3295300763289024E-2</v>
      </c>
      <c r="L3856" s="270">
        <f t="shared" ca="1" si="3911"/>
        <v>0.89519169867653992</v>
      </c>
      <c r="M3856" s="270">
        <f t="shared" ca="1" si="3911"/>
        <v>0.72571725259739139</v>
      </c>
      <c r="N3856" s="291">
        <f t="shared" ca="1" si="3882"/>
        <v>2001744.7321622691</v>
      </c>
      <c r="O3856" s="292">
        <f ca="1">(N3856-Assumptions!$C$22)/Assumptions!$C$25</f>
        <v>148.39445762404992</v>
      </c>
      <c r="P3856" s="11"/>
      <c r="Q3856" s="11"/>
      <c r="R3856" s="11"/>
      <c r="S3856" s="11"/>
      <c r="T3856" s="11"/>
    </row>
    <row r="3857" spans="1:20" ht="15.75" customHeight="1" x14ac:dyDescent="0.2">
      <c r="A3857" s="317"/>
      <c r="B3857" s="264"/>
      <c r="C3857" s="264"/>
      <c r="D3857" s="264"/>
      <c r="E3857" s="264"/>
      <c r="F3857" s="264"/>
      <c r="G3857" s="264"/>
      <c r="H3857" s="264"/>
      <c r="I3857" s="286">
        <f t="shared" ca="1" si="3879"/>
        <v>9.8797169222588729E-2</v>
      </c>
      <c r="J3857" s="286">
        <f t="shared" ca="1" si="3880"/>
        <v>5.2969777937255158E-2</v>
      </c>
      <c r="K3857" s="264">
        <f t="shared" ref="K3857:M3857" ca="1" si="3912">RAND()</f>
        <v>0.86502025676111483</v>
      </c>
      <c r="L3857" s="264">
        <f t="shared" ca="1" si="3912"/>
        <v>0.4662100851634855</v>
      </c>
      <c r="M3857" s="264">
        <f t="shared" ca="1" si="3912"/>
        <v>0.35015821643708722</v>
      </c>
      <c r="N3857" s="287">
        <f t="shared" ca="1" si="3882"/>
        <v>4709445.4474536553</v>
      </c>
      <c r="O3857" s="288">
        <f ca="1">(N3857-Assumptions!$C$22)/Assumptions!$C$25</f>
        <v>350.46167518310858</v>
      </c>
      <c r="P3857" s="11"/>
      <c r="Q3857" s="11"/>
      <c r="R3857" s="11"/>
      <c r="S3857" s="11"/>
      <c r="T3857" s="11"/>
    </row>
    <row r="3858" spans="1:20" ht="15.75" customHeight="1" x14ac:dyDescent="0.2">
      <c r="A3858" s="289"/>
      <c r="B3858" s="270"/>
      <c r="C3858" s="270"/>
      <c r="D3858" s="270"/>
      <c r="E3858" s="270"/>
      <c r="F3858" s="270"/>
      <c r="G3858" s="270"/>
      <c r="H3858" s="270"/>
      <c r="I3858" s="290">
        <f t="shared" ca="1" si="3879"/>
        <v>9.8120937888592899E-2</v>
      </c>
      <c r="J3858" s="290">
        <f t="shared" ca="1" si="3880"/>
        <v>4.6116072145704796E-2</v>
      </c>
      <c r="K3858" s="270">
        <f t="shared" ref="K3858:M3858" ca="1" si="3913">RAND()</f>
        <v>0.39053598779834398</v>
      </c>
      <c r="L3858" s="270">
        <f t="shared" ca="1" si="3913"/>
        <v>0.41277124258877285</v>
      </c>
      <c r="M3858" s="270">
        <f t="shared" ca="1" si="3913"/>
        <v>0.59262548997264242</v>
      </c>
      <c r="N3858" s="291">
        <f t="shared" ca="1" si="3882"/>
        <v>2146350.4978382415</v>
      </c>
      <c r="O3858" s="292">
        <f ca="1">(N3858-Assumptions!$C$22)/Assumptions!$C$25</f>
        <v>159.18593267449563</v>
      </c>
      <c r="P3858" s="11"/>
      <c r="Q3858" s="11"/>
      <c r="R3858" s="11"/>
      <c r="S3858" s="11"/>
      <c r="T3858" s="11"/>
    </row>
    <row r="3859" spans="1:20" ht="15.75" customHeight="1" x14ac:dyDescent="0.2">
      <c r="A3859" s="317"/>
      <c r="B3859" s="264"/>
      <c r="C3859" s="264"/>
      <c r="D3859" s="264"/>
      <c r="E3859" s="264"/>
      <c r="F3859" s="264"/>
      <c r="G3859" s="264"/>
      <c r="H3859" s="264"/>
      <c r="I3859" s="286">
        <f t="shared" ca="1" si="3879"/>
        <v>7.2031135116157274E-2</v>
      </c>
      <c r="J3859" s="286">
        <f t="shared" ca="1" si="3880"/>
        <v>4.4832053469362858E-2</v>
      </c>
      <c r="K3859" s="264">
        <f t="shared" ref="K3859:M3859" ca="1" si="3914">RAND()</f>
        <v>0.68995702974615636</v>
      </c>
      <c r="L3859" s="264">
        <f t="shared" ca="1" si="3914"/>
        <v>0.53342632204788798</v>
      </c>
      <c r="M3859" s="264">
        <f t="shared" ca="1" si="3914"/>
        <v>0.87628873829694487</v>
      </c>
      <c r="N3859" s="287">
        <f t="shared" ca="1" si="3882"/>
        <v>4148689.4196359022</v>
      </c>
      <c r="O3859" s="288">
        <f ca="1">(N3859-Assumptions!$C$22)/Assumptions!$C$25</f>
        <v>308.6142104205897</v>
      </c>
      <c r="P3859" s="11"/>
      <c r="Q3859" s="11"/>
      <c r="R3859" s="11"/>
      <c r="S3859" s="11"/>
      <c r="T3859" s="11"/>
    </row>
    <row r="3860" spans="1:20" ht="15.75" customHeight="1" x14ac:dyDescent="0.2">
      <c r="A3860" s="289"/>
      <c r="B3860" s="270"/>
      <c r="C3860" s="270"/>
      <c r="D3860" s="270"/>
      <c r="E3860" s="270"/>
      <c r="F3860" s="270"/>
      <c r="G3860" s="270"/>
      <c r="H3860" s="270"/>
      <c r="I3860" s="290">
        <f t="shared" ca="1" si="3879"/>
        <v>8.8416873584251765E-2</v>
      </c>
      <c r="J3860" s="290">
        <f t="shared" ca="1" si="3880"/>
        <v>4.4255936639334185E-2</v>
      </c>
      <c r="K3860" s="270">
        <f t="shared" ref="K3860:M3860" ca="1" si="3915">RAND()</f>
        <v>0.45689457002223755</v>
      </c>
      <c r="L3860" s="270">
        <f t="shared" ca="1" si="3915"/>
        <v>0.38032032332767673</v>
      </c>
      <c r="M3860" s="270">
        <f t="shared" ca="1" si="3915"/>
        <v>0.59299863276384435</v>
      </c>
      <c r="N3860" s="291">
        <f t="shared" ca="1" si="3882"/>
        <v>2527588.3438905403</v>
      </c>
      <c r="O3860" s="292">
        <f ca="1">(N3860-Assumptions!$C$22)/Assumptions!$C$25</f>
        <v>187.63651820078658</v>
      </c>
      <c r="P3860" s="11"/>
      <c r="Q3860" s="11"/>
      <c r="R3860" s="11"/>
      <c r="S3860" s="11"/>
      <c r="T3860" s="11"/>
    </row>
    <row r="3861" spans="1:20" ht="15.75" customHeight="1" x14ac:dyDescent="0.2">
      <c r="A3861" s="317"/>
      <c r="B3861" s="264"/>
      <c r="C3861" s="264"/>
      <c r="D3861" s="264"/>
      <c r="E3861" s="264"/>
      <c r="F3861" s="264"/>
      <c r="G3861" s="264"/>
      <c r="H3861" s="264"/>
      <c r="I3861" s="286">
        <f t="shared" ca="1" si="3879"/>
        <v>0.10334957981367365</v>
      </c>
      <c r="J3861" s="286">
        <f t="shared" ca="1" si="3880"/>
        <v>5.5E-2</v>
      </c>
      <c r="K3861" s="264">
        <f t="shared" ref="K3861:M3861" ca="1" si="3916">RAND()</f>
        <v>0.35188856763381049</v>
      </c>
      <c r="L3861" s="264">
        <f t="shared" ca="1" si="3916"/>
        <v>0.45786403768340378</v>
      </c>
      <c r="M3861" s="264">
        <f t="shared" ca="1" si="3916"/>
        <v>0.69186556437414204</v>
      </c>
      <c r="N3861" s="287">
        <f t="shared" ca="1" si="3882"/>
        <v>2333847.423012285</v>
      </c>
      <c r="O3861" s="288">
        <f ca="1">(N3861-Assumptions!$C$22)/Assumptions!$C$25</f>
        <v>173.17824052330485</v>
      </c>
      <c r="P3861" s="11"/>
      <c r="Q3861" s="11"/>
      <c r="R3861" s="11"/>
      <c r="S3861" s="11"/>
      <c r="T3861" s="11"/>
    </row>
    <row r="3862" spans="1:20" ht="15.75" customHeight="1" x14ac:dyDescent="0.2">
      <c r="A3862" s="289"/>
      <c r="B3862" s="270"/>
      <c r="C3862" s="270"/>
      <c r="D3862" s="270"/>
      <c r="E3862" s="270"/>
      <c r="F3862" s="270"/>
      <c r="G3862" s="270"/>
      <c r="H3862" s="270"/>
      <c r="I3862" s="290">
        <f t="shared" ca="1" si="3879"/>
        <v>0.1139833827096054</v>
      </c>
      <c r="J3862" s="290">
        <f t="shared" ca="1" si="3880"/>
        <v>3.5468916514312332E-2</v>
      </c>
      <c r="K3862" s="270">
        <f t="shared" ref="K3862:M3862" ca="1" si="3917">RAND()</f>
        <v>0.91927992876696418</v>
      </c>
      <c r="L3862" s="270">
        <f t="shared" ca="1" si="3917"/>
        <v>0.96489833979963879</v>
      </c>
      <c r="M3862" s="270">
        <f t="shared" ca="1" si="3917"/>
        <v>0.42049501841407688</v>
      </c>
      <c r="N3862" s="291">
        <f t="shared" ca="1" si="3882"/>
        <v>3125865.6807978661</v>
      </c>
      <c r="O3862" s="292">
        <f ca="1">(N3862-Assumptions!$C$22)/Assumptions!$C$25</f>
        <v>232.28408065655717</v>
      </c>
      <c r="P3862" s="11"/>
      <c r="Q3862" s="11"/>
      <c r="R3862" s="11"/>
      <c r="S3862" s="11"/>
      <c r="T3862" s="11"/>
    </row>
    <row r="3863" spans="1:20" ht="15.75" customHeight="1" x14ac:dyDescent="0.2">
      <c r="A3863" s="317"/>
      <c r="B3863" s="264"/>
      <c r="C3863" s="264"/>
      <c r="D3863" s="264"/>
      <c r="E3863" s="264"/>
      <c r="F3863" s="264"/>
      <c r="G3863" s="264"/>
      <c r="H3863" s="264"/>
      <c r="I3863" s="286">
        <f t="shared" ca="1" si="3879"/>
        <v>8.0743051971598701E-2</v>
      </c>
      <c r="J3863" s="286">
        <f t="shared" ca="1" si="3880"/>
        <v>3.1033452489004999E-2</v>
      </c>
      <c r="K3863" s="264">
        <f t="shared" ref="K3863:M3863" ca="1" si="3918">RAND()</f>
        <v>0.35346536517085048</v>
      </c>
      <c r="L3863" s="264">
        <f t="shared" ca="1" si="3918"/>
        <v>0.3157873543369013</v>
      </c>
      <c r="M3863" s="264">
        <f t="shared" ca="1" si="3918"/>
        <v>0.42085515670561191</v>
      </c>
      <c r="N3863" s="287">
        <f t="shared" ca="1" si="3882"/>
        <v>2245455.0155115179</v>
      </c>
      <c r="O3863" s="288">
        <f ca="1">(N3863-Assumptions!$C$22)/Assumptions!$C$25</f>
        <v>166.58179220235209</v>
      </c>
      <c r="P3863" s="11"/>
      <c r="Q3863" s="11"/>
      <c r="R3863" s="11"/>
      <c r="S3863" s="11"/>
      <c r="T3863" s="11"/>
    </row>
    <row r="3864" spans="1:20" ht="15.75" customHeight="1" x14ac:dyDescent="0.2">
      <c r="A3864" s="289"/>
      <c r="B3864" s="270"/>
      <c r="C3864" s="270"/>
      <c r="D3864" s="270"/>
      <c r="E3864" s="270"/>
      <c r="F3864" s="270"/>
      <c r="G3864" s="270"/>
      <c r="H3864" s="270"/>
      <c r="I3864" s="290">
        <f t="shared" ca="1" si="3879"/>
        <v>7.8344291592223725E-2</v>
      </c>
      <c r="J3864" s="290">
        <f t="shared" ca="1" si="3880"/>
        <v>3.4232419423368458E-2</v>
      </c>
      <c r="K3864" s="270">
        <f t="shared" ref="K3864:M3864" ca="1" si="3919">RAND()</f>
        <v>0.14692507148711342</v>
      </c>
      <c r="L3864" s="270">
        <f t="shared" ca="1" si="3919"/>
        <v>0.12445831980161703</v>
      </c>
      <c r="M3864" s="270">
        <f t="shared" ca="1" si="3919"/>
        <v>0.43745334187689999</v>
      </c>
      <c r="N3864" s="291">
        <f t="shared" ca="1" si="3882"/>
        <v>369998.23884996329</v>
      </c>
      <c r="O3864" s="292">
        <f ca="1">(N3864-Assumptions!$C$22)/Assumptions!$C$25</f>
        <v>26.622331257459948</v>
      </c>
      <c r="P3864" s="11"/>
      <c r="Q3864" s="11"/>
      <c r="R3864" s="11"/>
      <c r="S3864" s="11"/>
      <c r="T3864" s="11"/>
    </row>
    <row r="3865" spans="1:20" ht="15.75" customHeight="1" x14ac:dyDescent="0.2">
      <c r="A3865" s="317"/>
      <c r="B3865" s="264"/>
      <c r="C3865" s="264"/>
      <c r="D3865" s="264"/>
      <c r="E3865" s="264"/>
      <c r="F3865" s="264"/>
      <c r="G3865" s="264"/>
      <c r="H3865" s="264"/>
      <c r="I3865" s="286">
        <f t="shared" ca="1" si="3879"/>
        <v>9.6177489381368234E-2</v>
      </c>
      <c r="J3865" s="286">
        <f t="shared" ca="1" si="3880"/>
        <v>3.0483983097512553E-2</v>
      </c>
      <c r="K3865" s="264">
        <f t="shared" ref="K3865:M3865" ca="1" si="3920">RAND()</f>
        <v>0.67602423814224555</v>
      </c>
      <c r="L3865" s="264">
        <f t="shared" ca="1" si="3920"/>
        <v>0.22980895741592444</v>
      </c>
      <c r="M3865" s="264">
        <f t="shared" ca="1" si="3920"/>
        <v>0.30272016374001021</v>
      </c>
      <c r="N3865" s="287">
        <f t="shared" ca="1" si="3882"/>
        <v>1356205.8385826112</v>
      </c>
      <c r="O3865" s="288">
        <f ca="1">(N3865-Assumptions!$C$22)/Assumptions!$C$25</f>
        <v>100.21991332706054</v>
      </c>
      <c r="P3865" s="11"/>
      <c r="Q3865" s="11"/>
      <c r="R3865" s="11"/>
      <c r="S3865" s="11"/>
      <c r="T3865" s="11"/>
    </row>
    <row r="3866" spans="1:20" ht="15.75" customHeight="1" x14ac:dyDescent="0.2">
      <c r="A3866" s="289"/>
      <c r="B3866" s="270"/>
      <c r="C3866" s="270"/>
      <c r="D3866" s="270"/>
      <c r="E3866" s="270"/>
      <c r="F3866" s="270"/>
      <c r="G3866" s="270"/>
      <c r="H3866" s="270"/>
      <c r="I3866" s="290">
        <f t="shared" ca="1" si="3879"/>
        <v>0.10676625283733673</v>
      </c>
      <c r="J3866" s="290">
        <f t="shared" ca="1" si="3880"/>
        <v>4.7787484282183282E-2</v>
      </c>
      <c r="K3866" s="270">
        <f t="shared" ref="K3866:M3866" ca="1" si="3921">RAND()</f>
        <v>0.36963979909592481</v>
      </c>
      <c r="L3866" s="270">
        <f t="shared" ca="1" si="3921"/>
        <v>0.54709303639347728</v>
      </c>
      <c r="M3866" s="270">
        <f t="shared" ca="1" si="3921"/>
        <v>9.5956033217002412E-2</v>
      </c>
      <c r="N3866" s="291">
        <f t="shared" ca="1" si="3882"/>
        <v>1892556.7998741404</v>
      </c>
      <c r="O3866" s="292">
        <f ca="1">(N3866-Assumptions!$C$22)/Assumptions!$C$25</f>
        <v>140.24610446821944</v>
      </c>
      <c r="P3866" s="11"/>
      <c r="Q3866" s="11"/>
      <c r="R3866" s="11"/>
      <c r="S3866" s="11"/>
      <c r="T3866" s="11"/>
    </row>
    <row r="3867" spans="1:20" ht="15.75" customHeight="1" x14ac:dyDescent="0.2">
      <c r="A3867" s="317"/>
      <c r="B3867" s="264"/>
      <c r="C3867" s="264"/>
      <c r="D3867" s="264"/>
      <c r="E3867" s="264"/>
      <c r="F3867" s="264"/>
      <c r="G3867" s="264"/>
      <c r="H3867" s="264"/>
      <c r="I3867" s="286">
        <f t="shared" ca="1" si="3879"/>
        <v>8.5274169595975294E-2</v>
      </c>
      <c r="J3867" s="286">
        <f t="shared" ca="1" si="3880"/>
        <v>4.8299249827156603E-2</v>
      </c>
      <c r="K3867" s="264">
        <f t="shared" ref="K3867:M3867" ca="1" si="3922">RAND()</f>
        <v>0.47888153784327703</v>
      </c>
      <c r="L3867" s="264">
        <f t="shared" ca="1" si="3922"/>
        <v>0.78717685772829937</v>
      </c>
      <c r="M3867" s="264">
        <f t="shared" ca="1" si="3922"/>
        <v>0.37296302869006936</v>
      </c>
      <c r="N3867" s="287">
        <f t="shared" ca="1" si="3882"/>
        <v>3018821.1407936467</v>
      </c>
      <c r="O3867" s="288">
        <f ca="1">(N3867-Assumptions!$C$22)/Assumptions!$C$25</f>
        <v>224.2956821487796</v>
      </c>
      <c r="P3867" s="11"/>
      <c r="Q3867" s="11"/>
      <c r="R3867" s="11"/>
      <c r="S3867" s="11"/>
      <c r="T3867" s="11"/>
    </row>
    <row r="3868" spans="1:20" ht="15.75" customHeight="1" x14ac:dyDescent="0.2">
      <c r="A3868" s="289"/>
      <c r="B3868" s="270"/>
      <c r="C3868" s="270"/>
      <c r="D3868" s="270"/>
      <c r="E3868" s="270"/>
      <c r="F3868" s="270"/>
      <c r="G3868" s="270"/>
      <c r="H3868" s="270"/>
      <c r="I3868" s="290">
        <f t="shared" ca="1" si="3879"/>
        <v>0.10399522387478688</v>
      </c>
      <c r="J3868" s="290">
        <f t="shared" ca="1" si="3880"/>
        <v>4.8516713922720271E-2</v>
      </c>
      <c r="K3868" s="270">
        <f t="shared" ref="K3868:M3868" ca="1" si="3923">RAND()</f>
        <v>0.58497519977119361</v>
      </c>
      <c r="L3868" s="270">
        <f t="shared" ca="1" si="3923"/>
        <v>0.33014784486941962</v>
      </c>
      <c r="M3868" s="270">
        <f t="shared" ca="1" si="3923"/>
        <v>0.23940384812303128</v>
      </c>
      <c r="N3868" s="291">
        <f t="shared" ca="1" si="3882"/>
        <v>2011962.2818583082</v>
      </c>
      <c r="O3868" s="292">
        <f ca="1">(N3868-Assumptions!$C$22)/Assumptions!$C$25</f>
        <v>149.15696133270956</v>
      </c>
      <c r="P3868" s="11"/>
      <c r="Q3868" s="11"/>
      <c r="R3868" s="11"/>
      <c r="S3868" s="11"/>
      <c r="T3868" s="11"/>
    </row>
    <row r="3869" spans="1:20" ht="15.75" customHeight="1" x14ac:dyDescent="0.2">
      <c r="A3869" s="317"/>
      <c r="B3869" s="264"/>
      <c r="C3869" s="264"/>
      <c r="D3869" s="264"/>
      <c r="E3869" s="264"/>
      <c r="F3869" s="264"/>
      <c r="G3869" s="264"/>
      <c r="H3869" s="264"/>
      <c r="I3869" s="286">
        <f t="shared" ca="1" si="3879"/>
        <v>9.1341053339205724E-2</v>
      </c>
      <c r="J3869" s="286">
        <f t="shared" ca="1" si="3880"/>
        <v>4.5062547402114773E-2</v>
      </c>
      <c r="K3869" s="264">
        <f t="shared" ref="K3869:M3869" ca="1" si="3924">RAND()</f>
        <v>0.99540297849962756</v>
      </c>
      <c r="L3869" s="264">
        <f t="shared" ca="1" si="3924"/>
        <v>0.72392466356500562</v>
      </c>
      <c r="M3869" s="264">
        <f t="shared" ca="1" si="3924"/>
        <v>1.399441112612998E-2</v>
      </c>
      <c r="N3869" s="287">
        <f t="shared" ca="1" si="3882"/>
        <v>4663538.6101437733</v>
      </c>
      <c r="O3869" s="288">
        <f ca="1">(N3869-Assumptions!$C$22)/Assumptions!$C$25</f>
        <v>347.03579180177411</v>
      </c>
      <c r="P3869" s="11"/>
      <c r="Q3869" s="11"/>
      <c r="R3869" s="11"/>
      <c r="S3869" s="11"/>
      <c r="T3869" s="11"/>
    </row>
    <row r="3870" spans="1:20" ht="15.75" customHeight="1" x14ac:dyDescent="0.2">
      <c r="A3870" s="289"/>
      <c r="B3870" s="270"/>
      <c r="C3870" s="270"/>
      <c r="D3870" s="270"/>
      <c r="E3870" s="270"/>
      <c r="F3870" s="270"/>
      <c r="G3870" s="270"/>
      <c r="H3870" s="270"/>
      <c r="I3870" s="290">
        <f t="shared" ca="1" si="3879"/>
        <v>9.6047424927562325E-2</v>
      </c>
      <c r="J3870" s="290">
        <f t="shared" ca="1" si="3880"/>
        <v>3.4605062330878289E-2</v>
      </c>
      <c r="K3870" s="270">
        <f t="shared" ref="K3870:M3870" ca="1" si="3925">RAND()</f>
        <v>1.2648231620410844E-2</v>
      </c>
      <c r="L3870" s="270">
        <f t="shared" ca="1" si="3925"/>
        <v>0.85307819400799101</v>
      </c>
      <c r="M3870" s="270">
        <f t="shared" ca="1" si="3925"/>
        <v>0.44947204995917944</v>
      </c>
      <c r="N3870" s="291">
        <f t="shared" ca="1" si="3882"/>
        <v>1114087.1035664743</v>
      </c>
      <c r="O3870" s="292">
        <f ca="1">(N3870-Assumptions!$C$22)/Assumptions!$C$25</f>
        <v>82.151351012423447</v>
      </c>
      <c r="P3870" s="11"/>
      <c r="Q3870" s="11"/>
      <c r="R3870" s="11"/>
      <c r="S3870" s="11"/>
      <c r="T3870" s="11"/>
    </row>
    <row r="3871" spans="1:20" ht="15.75" customHeight="1" x14ac:dyDescent="0.2">
      <c r="A3871" s="317"/>
      <c r="B3871" s="264"/>
      <c r="C3871" s="264"/>
      <c r="D3871" s="264"/>
      <c r="E3871" s="264"/>
      <c r="F3871" s="264"/>
      <c r="G3871" s="264"/>
      <c r="H3871" s="264"/>
      <c r="I3871" s="286">
        <f t="shared" ca="1" si="3879"/>
        <v>0.10099447510781272</v>
      </c>
      <c r="J3871" s="286">
        <f t="shared" ca="1" si="3880"/>
        <v>3.1684455618334273E-2</v>
      </c>
      <c r="K3871" s="264">
        <f t="shared" ref="K3871:M3871" ca="1" si="3926">RAND()</f>
        <v>0.42452269669360998</v>
      </c>
      <c r="L3871" s="264">
        <f t="shared" ca="1" si="3926"/>
        <v>0.8503791220677146</v>
      </c>
      <c r="M3871" s="264">
        <f t="shared" ca="1" si="3926"/>
        <v>0.12174414949066514</v>
      </c>
      <c r="N3871" s="287">
        <f t="shared" ca="1" si="3882"/>
        <v>2037580.5199035711</v>
      </c>
      <c r="O3871" s="288">
        <f ca="1">(N3871-Assumptions!$C$22)/Assumptions!$C$25</f>
        <v>151.06877014205756</v>
      </c>
      <c r="P3871" s="11"/>
      <c r="Q3871" s="11"/>
      <c r="R3871" s="11"/>
      <c r="S3871" s="11"/>
      <c r="T3871" s="11"/>
    </row>
    <row r="3872" spans="1:20" ht="15.75" customHeight="1" x14ac:dyDescent="0.2">
      <c r="A3872" s="289"/>
      <c r="B3872" s="270"/>
      <c r="C3872" s="270"/>
      <c r="D3872" s="270"/>
      <c r="E3872" s="270"/>
      <c r="F3872" s="270"/>
      <c r="G3872" s="270"/>
      <c r="H3872" s="270"/>
      <c r="I3872" s="290">
        <f t="shared" ca="1" si="3879"/>
        <v>9.2863801301601559E-2</v>
      </c>
      <c r="J3872" s="290">
        <f t="shared" ca="1" si="3880"/>
        <v>3.9862348622227879E-2</v>
      </c>
      <c r="K3872" s="270">
        <f t="shared" ref="K3872:M3872" ca="1" si="3927">RAND()</f>
        <v>0.22764640848113982</v>
      </c>
      <c r="L3872" s="270">
        <f t="shared" ca="1" si="3927"/>
        <v>0.53776798282887717</v>
      </c>
      <c r="M3872" s="270">
        <f t="shared" ca="1" si="3927"/>
        <v>0.36899924141593554</v>
      </c>
      <c r="N3872" s="291">
        <f t="shared" ca="1" si="3882"/>
        <v>2105992.6442487431</v>
      </c>
      <c r="O3872" s="292">
        <f ca="1">(N3872-Assumptions!$C$22)/Assumptions!$C$25</f>
        <v>156.17415255587636</v>
      </c>
      <c r="P3872" s="11"/>
      <c r="Q3872" s="11"/>
      <c r="R3872" s="11"/>
      <c r="S3872" s="11"/>
      <c r="T3872" s="11"/>
    </row>
    <row r="3873" spans="1:20" ht="15.75" customHeight="1" x14ac:dyDescent="0.2">
      <c r="A3873" s="317"/>
      <c r="B3873" s="264"/>
      <c r="C3873" s="264"/>
      <c r="D3873" s="264"/>
      <c r="E3873" s="264"/>
      <c r="F3873" s="264"/>
      <c r="G3873" s="264"/>
      <c r="H3873" s="264"/>
      <c r="I3873" s="286">
        <f t="shared" ca="1" si="3879"/>
        <v>9.0071915958926038E-2</v>
      </c>
      <c r="J3873" s="286">
        <f t="shared" ca="1" si="3880"/>
        <v>4.7460644397557324E-2</v>
      </c>
      <c r="K3873" s="264">
        <f t="shared" ref="K3873:M3873" ca="1" si="3928">RAND()</f>
        <v>0.99380210624951448</v>
      </c>
      <c r="L3873" s="264">
        <f t="shared" ca="1" si="3928"/>
        <v>0.58779628656719918</v>
      </c>
      <c r="M3873" s="264">
        <f t="shared" ca="1" si="3928"/>
        <v>0.12020383565066528</v>
      </c>
      <c r="N3873" s="287">
        <f t="shared" ca="1" si="3882"/>
        <v>5064894.6006355481</v>
      </c>
      <c r="O3873" s="288">
        <f ca="1">(N3873-Assumptions!$C$22)/Assumptions!$C$25</f>
        <v>376.98773139071255</v>
      </c>
      <c r="P3873" s="11"/>
      <c r="Q3873" s="11"/>
      <c r="R3873" s="11"/>
      <c r="S3873" s="11"/>
      <c r="T3873" s="11"/>
    </row>
    <row r="3874" spans="1:20" ht="15.75" customHeight="1" x14ac:dyDescent="0.2">
      <c r="A3874" s="289"/>
      <c r="B3874" s="270"/>
      <c r="C3874" s="270"/>
      <c r="D3874" s="270"/>
      <c r="E3874" s="270"/>
      <c r="F3874" s="270"/>
      <c r="G3874" s="270"/>
      <c r="H3874" s="270"/>
      <c r="I3874" s="290">
        <f t="shared" ca="1" si="3879"/>
        <v>8.6473668229865006E-2</v>
      </c>
      <c r="J3874" s="290">
        <f t="shared" ca="1" si="3880"/>
        <v>4.2344442387273216E-2</v>
      </c>
      <c r="K3874" s="270">
        <f t="shared" ref="K3874:M3874" ca="1" si="3929">RAND()</f>
        <v>0.62957375264181914</v>
      </c>
      <c r="L3874" s="270">
        <f t="shared" ca="1" si="3929"/>
        <v>0.70846304167338936</v>
      </c>
      <c r="M3874" s="270">
        <f t="shared" ca="1" si="3929"/>
        <v>0.49626993584218981</v>
      </c>
      <c r="N3874" s="291">
        <f t="shared" ca="1" si="3882"/>
        <v>2529404.6597465333</v>
      </c>
      <c r="O3874" s="292">
        <f ca="1">(N3874-Assumptions!$C$22)/Assumptions!$C$25</f>
        <v>187.77206416018905</v>
      </c>
      <c r="P3874" s="11"/>
      <c r="Q3874" s="11"/>
      <c r="R3874" s="11"/>
      <c r="S3874" s="11"/>
      <c r="T3874" s="11"/>
    </row>
    <row r="3875" spans="1:20" ht="15.75" customHeight="1" x14ac:dyDescent="0.2">
      <c r="A3875" s="317"/>
      <c r="B3875" s="264"/>
      <c r="C3875" s="264"/>
      <c r="D3875" s="264"/>
      <c r="E3875" s="264"/>
      <c r="F3875" s="264"/>
      <c r="G3875" s="264"/>
      <c r="H3875" s="264"/>
      <c r="I3875" s="286">
        <f t="shared" ca="1" si="3879"/>
        <v>7.4781201449349521E-2</v>
      </c>
      <c r="J3875" s="286">
        <f t="shared" ca="1" si="3880"/>
        <v>4.2792095362136774E-2</v>
      </c>
      <c r="K3875" s="264">
        <f t="shared" ref="K3875:M3875" ca="1" si="3930">RAND()</f>
        <v>0.60992482537287906</v>
      </c>
      <c r="L3875" s="264">
        <f t="shared" ca="1" si="3930"/>
        <v>0.31178533297581212</v>
      </c>
      <c r="M3875" s="264">
        <f t="shared" ca="1" si="3930"/>
        <v>0.67685413266800443</v>
      </c>
      <c r="N3875" s="287">
        <f t="shared" ca="1" si="3882"/>
        <v>3527467.8180824714</v>
      </c>
      <c r="O3875" s="288">
        <f ca="1">(N3875-Assumptions!$C$22)/Assumptions!$C$25</f>
        <v>262.25438940913966</v>
      </c>
      <c r="P3875" s="11"/>
      <c r="Q3875" s="11"/>
      <c r="R3875" s="11"/>
      <c r="S3875" s="11"/>
      <c r="T3875" s="11"/>
    </row>
    <row r="3876" spans="1:20" ht="15.75" customHeight="1" x14ac:dyDescent="0.2">
      <c r="A3876" s="289"/>
      <c r="B3876" s="270"/>
      <c r="C3876" s="270"/>
      <c r="D3876" s="270"/>
      <c r="E3876" s="270"/>
      <c r="F3876" s="270"/>
      <c r="G3876" s="270"/>
      <c r="H3876" s="270"/>
      <c r="I3876" s="290">
        <f t="shared" ca="1" si="3879"/>
        <v>8.3691809318197502E-2</v>
      </c>
      <c r="J3876" s="290">
        <f t="shared" ca="1" si="3880"/>
        <v>4.5401188546043698E-2</v>
      </c>
      <c r="K3876" s="270">
        <f t="shared" ref="K3876:M3876" ca="1" si="3931">RAND()</f>
        <v>0.77491648681811365</v>
      </c>
      <c r="L3876" s="270">
        <f t="shared" ca="1" si="3931"/>
        <v>0.35139606797228362</v>
      </c>
      <c r="M3876" s="270">
        <f t="shared" ca="1" si="3931"/>
        <v>0.20356642014966431</v>
      </c>
      <c r="N3876" s="291">
        <f t="shared" ca="1" si="3882"/>
        <v>2915091.6654355475</v>
      </c>
      <c r="O3876" s="292">
        <f ca="1">(N3876-Assumptions!$C$22)/Assumptions!$C$25</f>
        <v>216.55467652504086</v>
      </c>
      <c r="P3876" s="11"/>
      <c r="Q3876" s="11"/>
      <c r="R3876" s="11"/>
      <c r="S3876" s="11"/>
      <c r="T3876" s="11"/>
    </row>
    <row r="3877" spans="1:20" ht="15.75" customHeight="1" x14ac:dyDescent="0.2">
      <c r="A3877" s="317"/>
      <c r="B3877" s="264"/>
      <c r="C3877" s="264"/>
      <c r="D3877" s="264"/>
      <c r="E3877" s="264"/>
      <c r="F3877" s="264"/>
      <c r="G3877" s="264"/>
      <c r="H3877" s="264"/>
      <c r="I3877" s="286">
        <f t="shared" ca="1" si="3879"/>
        <v>9.5129669703661046E-2</v>
      </c>
      <c r="J3877" s="286">
        <f t="shared" ca="1" si="3880"/>
        <v>0.02</v>
      </c>
      <c r="K3877" s="264">
        <f t="shared" ref="K3877:M3877" ca="1" si="3932">RAND()</f>
        <v>0.48186110850110297</v>
      </c>
      <c r="L3877" s="264">
        <f t="shared" ca="1" si="3932"/>
        <v>0.63420557127537813</v>
      </c>
      <c r="M3877" s="264">
        <f t="shared" ca="1" si="3932"/>
        <v>0.50179593088886065</v>
      </c>
      <c r="N3877" s="287">
        <f t="shared" ca="1" si="3882"/>
        <v>1485706.9106989508</v>
      </c>
      <c r="O3877" s="288">
        <f ca="1">(N3877-Assumptions!$C$22)/Assumptions!$C$25</f>
        <v>109.88417244022021</v>
      </c>
      <c r="P3877" s="11"/>
      <c r="Q3877" s="11"/>
      <c r="R3877" s="11"/>
      <c r="S3877" s="11"/>
      <c r="T3877" s="11"/>
    </row>
    <row r="3878" spans="1:20" ht="15.75" customHeight="1" x14ac:dyDescent="0.2">
      <c r="A3878" s="289"/>
      <c r="B3878" s="270"/>
      <c r="C3878" s="270"/>
      <c r="D3878" s="270"/>
      <c r="E3878" s="270"/>
      <c r="F3878" s="270"/>
      <c r="G3878" s="270"/>
      <c r="H3878" s="270"/>
      <c r="I3878" s="290">
        <f t="shared" ca="1" si="3879"/>
        <v>0.11321640477517678</v>
      </c>
      <c r="J3878" s="290">
        <f t="shared" ca="1" si="3880"/>
        <v>5.5E-2</v>
      </c>
      <c r="K3878" s="270">
        <f t="shared" ref="K3878:M3878" ca="1" si="3933">RAND()</f>
        <v>0.81855509134184301</v>
      </c>
      <c r="L3878" s="270">
        <f t="shared" ca="1" si="3933"/>
        <v>0.63294620098811771</v>
      </c>
      <c r="M3878" s="270">
        <f t="shared" ca="1" si="3933"/>
        <v>0.89672742053753796</v>
      </c>
      <c r="N3878" s="291">
        <f t="shared" ca="1" si="3882"/>
        <v>3728184.0551676811</v>
      </c>
      <c r="O3878" s="292">
        <f ca="1">(N3878-Assumptions!$C$22)/Assumptions!$C$25</f>
        <v>277.23321307221499</v>
      </c>
      <c r="P3878" s="11"/>
      <c r="Q3878" s="11"/>
      <c r="R3878" s="11"/>
      <c r="S3878" s="11"/>
      <c r="T3878" s="11"/>
    </row>
    <row r="3879" spans="1:20" ht="15.75" customHeight="1" x14ac:dyDescent="0.2">
      <c r="A3879" s="317"/>
      <c r="B3879" s="264"/>
      <c r="C3879" s="264"/>
      <c r="D3879" s="264"/>
      <c r="E3879" s="264"/>
      <c r="F3879" s="264"/>
      <c r="G3879" s="264"/>
      <c r="H3879" s="264"/>
      <c r="I3879" s="286">
        <f t="shared" ca="1" si="3879"/>
        <v>9.1119910109962898E-2</v>
      </c>
      <c r="J3879" s="286">
        <f t="shared" ca="1" si="3880"/>
        <v>4.6565731831329303E-2</v>
      </c>
      <c r="K3879" s="264">
        <f t="shared" ref="K3879:M3879" ca="1" si="3934">RAND()</f>
        <v>0.21241757287115659</v>
      </c>
      <c r="L3879" s="264">
        <f t="shared" ca="1" si="3934"/>
        <v>0.78206705923179876</v>
      </c>
      <c r="M3879" s="264">
        <f t="shared" ca="1" si="3934"/>
        <v>0.14086966663262557</v>
      </c>
      <c r="N3879" s="287">
        <f t="shared" ca="1" si="3882"/>
        <v>2505279.499920384</v>
      </c>
      <c r="O3879" s="288">
        <f ca="1">(N3879-Assumptions!$C$22)/Assumptions!$C$25</f>
        <v>185.97167909853613</v>
      </c>
      <c r="P3879" s="11"/>
      <c r="Q3879" s="11"/>
      <c r="R3879" s="11"/>
      <c r="S3879" s="11"/>
      <c r="T3879" s="11"/>
    </row>
    <row r="3880" spans="1:20" ht="15.75" customHeight="1" x14ac:dyDescent="0.2">
      <c r="A3880" s="289"/>
      <c r="B3880" s="270"/>
      <c r="C3880" s="270"/>
      <c r="D3880" s="270"/>
      <c r="E3880" s="270"/>
      <c r="F3880" s="270"/>
      <c r="G3880" s="270"/>
      <c r="H3880" s="270"/>
      <c r="I3880" s="290">
        <f t="shared" ca="1" si="3879"/>
        <v>0.10216730290726227</v>
      </c>
      <c r="J3880" s="290">
        <f t="shared" ca="1" si="3880"/>
        <v>2.7474210005886145E-2</v>
      </c>
      <c r="K3880" s="270">
        <f t="shared" ref="K3880:M3880" ca="1" si="3935">RAND()</f>
        <v>0.47643345373435331</v>
      </c>
      <c r="L3880" s="270">
        <f t="shared" ca="1" si="3935"/>
        <v>0.94422390424014746</v>
      </c>
      <c r="M3880" s="270">
        <f t="shared" ca="1" si="3935"/>
        <v>0.9789313345026609</v>
      </c>
      <c r="N3880" s="291">
        <f t="shared" ca="1" si="3882"/>
        <v>1940767.0697362947</v>
      </c>
      <c r="O3880" s="292">
        <f ca="1">(N3880-Assumptions!$C$22)/Assumptions!$C$25</f>
        <v>143.84388580121603</v>
      </c>
      <c r="P3880" s="11"/>
      <c r="Q3880" s="11"/>
      <c r="R3880" s="11"/>
      <c r="S3880" s="11"/>
      <c r="T3880" s="11"/>
    </row>
    <row r="3881" spans="1:20" ht="15.75" customHeight="1" x14ac:dyDescent="0.2">
      <c r="A3881" s="317"/>
      <c r="B3881" s="264"/>
      <c r="C3881" s="264"/>
      <c r="D3881" s="264"/>
      <c r="E3881" s="264"/>
      <c r="F3881" s="264"/>
      <c r="G3881" s="264"/>
      <c r="H3881" s="264"/>
      <c r="I3881" s="286">
        <f t="shared" ca="1" si="3879"/>
        <v>0.10662252704341779</v>
      </c>
      <c r="J3881" s="286">
        <f t="shared" ca="1" si="3880"/>
        <v>2.9760273725388031E-2</v>
      </c>
      <c r="K3881" s="264">
        <f t="shared" ref="K3881:M3881" ca="1" si="3936">RAND()</f>
        <v>0.3357528669427573</v>
      </c>
      <c r="L3881" s="264">
        <f t="shared" ca="1" si="3936"/>
        <v>0.10773388200729472</v>
      </c>
      <c r="M3881" s="264">
        <f t="shared" ca="1" si="3936"/>
        <v>0.67445933524825652</v>
      </c>
      <c r="N3881" s="287">
        <f t="shared" ca="1" si="3882"/>
        <v>1175008.351369184</v>
      </c>
      <c r="O3881" s="288">
        <f ca="1">(N3881-Assumptions!$C$22)/Assumptions!$C$25</f>
        <v>86.697712788745079</v>
      </c>
      <c r="P3881" s="11"/>
      <c r="Q3881" s="11"/>
      <c r="R3881" s="11"/>
      <c r="S3881" s="11"/>
      <c r="T3881" s="11"/>
    </row>
    <row r="3882" spans="1:20" ht="15.75" customHeight="1" x14ac:dyDescent="0.2">
      <c r="A3882" s="289"/>
      <c r="B3882" s="270"/>
      <c r="C3882" s="270"/>
      <c r="D3882" s="270"/>
      <c r="E3882" s="270"/>
      <c r="F3882" s="270"/>
      <c r="G3882" s="270"/>
      <c r="H3882" s="270"/>
      <c r="I3882" s="290">
        <f t="shared" ca="1" si="3879"/>
        <v>8.6905419512476878E-2</v>
      </c>
      <c r="J3882" s="290">
        <f t="shared" ca="1" si="3880"/>
        <v>2.7701888427310493E-2</v>
      </c>
      <c r="K3882" s="270">
        <f t="shared" ref="K3882:M3882" ca="1" si="3937">RAND()</f>
        <v>0.80144280024457915</v>
      </c>
      <c r="L3882" s="270">
        <f t="shared" ca="1" si="3937"/>
        <v>0.86344440394900335</v>
      </c>
      <c r="M3882" s="270">
        <f t="shared" ca="1" si="3937"/>
        <v>0.46009668698223094</v>
      </c>
      <c r="N3882" s="291">
        <f t="shared" ca="1" si="3882"/>
        <v>4145456.7122521331</v>
      </c>
      <c r="O3882" s="292">
        <f ca="1">(N3882-Assumptions!$C$22)/Assumptions!$C$25</f>
        <v>308.37296360090545</v>
      </c>
      <c r="P3882" s="11"/>
      <c r="Q3882" s="11"/>
      <c r="R3882" s="11"/>
      <c r="S3882" s="11"/>
      <c r="T3882" s="11"/>
    </row>
    <row r="3883" spans="1:20" ht="15.75" customHeight="1" x14ac:dyDescent="0.2">
      <c r="A3883" s="317"/>
      <c r="B3883" s="264"/>
      <c r="C3883" s="264"/>
      <c r="D3883" s="264"/>
      <c r="E3883" s="264"/>
      <c r="F3883" s="264"/>
      <c r="G3883" s="264"/>
      <c r="H3883" s="264"/>
      <c r="I3883" s="286">
        <f t="shared" ca="1" si="3879"/>
        <v>9.2548946260695902E-2</v>
      </c>
      <c r="J3883" s="286">
        <f t="shared" ca="1" si="3880"/>
        <v>4.3420161884350279E-2</v>
      </c>
      <c r="K3883" s="264">
        <f t="shared" ref="K3883:M3883" ca="1" si="3938">RAND()</f>
        <v>0.8817887719677604</v>
      </c>
      <c r="L3883" s="264">
        <f t="shared" ca="1" si="3938"/>
        <v>0.87236711635798947</v>
      </c>
      <c r="M3883" s="264">
        <f t="shared" ca="1" si="3938"/>
        <v>0.7367505119488541</v>
      </c>
      <c r="N3883" s="287">
        <f t="shared" ca="1" si="3882"/>
        <v>5020387.76720466</v>
      </c>
      <c r="O3883" s="288">
        <f ca="1">(N3883-Assumptions!$C$22)/Assumptions!$C$25</f>
        <v>373.66632591079554</v>
      </c>
      <c r="P3883" s="11"/>
      <c r="Q3883" s="11"/>
      <c r="R3883" s="11"/>
      <c r="S3883" s="11"/>
      <c r="T3883" s="11"/>
    </row>
    <row r="3884" spans="1:20" ht="15.75" customHeight="1" x14ac:dyDescent="0.2">
      <c r="A3884" s="289"/>
      <c r="B3884" s="270"/>
      <c r="C3884" s="270"/>
      <c r="D3884" s="270"/>
      <c r="E3884" s="270"/>
      <c r="F3884" s="270"/>
      <c r="G3884" s="270"/>
      <c r="H3884" s="270"/>
      <c r="I3884" s="290">
        <f t="shared" ca="1" si="3879"/>
        <v>8.1110294670699509E-2</v>
      </c>
      <c r="J3884" s="290">
        <f t="shared" ca="1" si="3880"/>
        <v>3.3053020289746424E-2</v>
      </c>
      <c r="K3884" s="270">
        <f t="shared" ref="K3884:M3884" ca="1" si="3939">RAND()</f>
        <v>0.24255145701540703</v>
      </c>
      <c r="L3884" s="270">
        <f t="shared" ca="1" si="3939"/>
        <v>9.1226018596916258E-2</v>
      </c>
      <c r="M3884" s="270">
        <f t="shared" ca="1" si="3939"/>
        <v>0.45031633231530788</v>
      </c>
      <c r="N3884" s="291">
        <f t="shared" ca="1" si="3882"/>
        <v>1853911.1492856489</v>
      </c>
      <c r="O3884" s="292">
        <f ca="1">(N3884-Assumptions!$C$22)/Assumptions!$C$25</f>
        <v>137.36210069295888</v>
      </c>
      <c r="P3884" s="11"/>
      <c r="Q3884" s="11"/>
      <c r="R3884" s="11"/>
      <c r="S3884" s="11"/>
      <c r="T3884" s="11"/>
    </row>
    <row r="3885" spans="1:20" ht="15.75" customHeight="1" x14ac:dyDescent="0.2">
      <c r="A3885" s="317"/>
      <c r="B3885" s="264"/>
      <c r="C3885" s="264"/>
      <c r="D3885" s="264"/>
      <c r="E3885" s="264"/>
      <c r="F3885" s="264"/>
      <c r="G3885" s="264"/>
      <c r="H3885" s="264"/>
      <c r="I3885" s="286">
        <f t="shared" ca="1" si="3879"/>
        <v>8.3567224817283833E-2</v>
      </c>
      <c r="J3885" s="286">
        <f t="shared" ca="1" si="3880"/>
        <v>4.2838962227146282E-2</v>
      </c>
      <c r="K3885" s="264">
        <f t="shared" ref="K3885:M3885" ca="1" si="3940">RAND()</f>
        <v>0.72316900032072207</v>
      </c>
      <c r="L3885" s="264">
        <f t="shared" ca="1" si="3940"/>
        <v>0.53089296477103554</v>
      </c>
      <c r="M3885" s="264">
        <f t="shared" ca="1" si="3940"/>
        <v>0.90381685189759542</v>
      </c>
      <c r="N3885" s="287">
        <f t="shared" ca="1" si="3882"/>
        <v>2832377.6079522585</v>
      </c>
      <c r="O3885" s="288">
        <f ca="1">(N3885-Assumptions!$C$22)/Assumptions!$C$25</f>
        <v>210.38198566807898</v>
      </c>
      <c r="P3885" s="11"/>
      <c r="Q3885" s="11"/>
      <c r="R3885" s="11"/>
      <c r="S3885" s="11"/>
      <c r="T3885" s="11"/>
    </row>
    <row r="3886" spans="1:20" ht="15.75" customHeight="1" x14ac:dyDescent="0.2">
      <c r="A3886" s="289"/>
      <c r="B3886" s="270"/>
      <c r="C3886" s="270"/>
      <c r="D3886" s="270"/>
      <c r="E3886" s="270"/>
      <c r="F3886" s="270"/>
      <c r="G3886" s="270"/>
      <c r="H3886" s="270"/>
      <c r="I3886" s="290">
        <f t="shared" ca="1" si="3879"/>
        <v>0.10219219899922825</v>
      </c>
      <c r="J3886" s="290">
        <f t="shared" ca="1" si="3880"/>
        <v>2.6366687481700669E-2</v>
      </c>
      <c r="K3886" s="270">
        <f t="shared" ref="K3886:M3886" ca="1" si="3941">RAND()</f>
        <v>0.44693863665232925</v>
      </c>
      <c r="L3886" s="270">
        <f t="shared" ca="1" si="3941"/>
        <v>0.71660211925067319</v>
      </c>
      <c r="M3886" s="270">
        <f t="shared" ca="1" si="3941"/>
        <v>0.23625737228621413</v>
      </c>
      <c r="N3886" s="291">
        <f t="shared" ca="1" si="3882"/>
        <v>1472072.7528683657</v>
      </c>
      <c r="O3886" s="292">
        <f ca="1">(N3886-Assumptions!$C$22)/Assumptions!$C$25</f>
        <v>108.86669797525117</v>
      </c>
      <c r="P3886" s="11"/>
      <c r="Q3886" s="11"/>
      <c r="R3886" s="11"/>
      <c r="S3886" s="11"/>
      <c r="T3886" s="11"/>
    </row>
    <row r="3887" spans="1:20" ht="15.75" customHeight="1" x14ac:dyDescent="0.2">
      <c r="A3887" s="317"/>
      <c r="B3887" s="264"/>
      <c r="C3887" s="264"/>
      <c r="D3887" s="264"/>
      <c r="E3887" s="264"/>
      <c r="F3887" s="264"/>
      <c r="G3887" s="264"/>
      <c r="H3887" s="264"/>
      <c r="I3887" s="286">
        <f t="shared" ca="1" si="3879"/>
        <v>6.8429122488285449E-2</v>
      </c>
      <c r="J3887" s="286">
        <f t="shared" ca="1" si="3880"/>
        <v>4.318458630553787E-2</v>
      </c>
      <c r="K3887" s="264">
        <f t="shared" ref="K3887:M3887" ca="1" si="3942">RAND()</f>
        <v>0.59608501817902071</v>
      </c>
      <c r="L3887" s="264">
        <f t="shared" ca="1" si="3942"/>
        <v>0.75881333561054787</v>
      </c>
      <c r="M3887" s="264">
        <f t="shared" ca="1" si="3942"/>
        <v>3.6192351383582233E-2</v>
      </c>
      <c r="N3887" s="287">
        <f t="shared" ca="1" si="3882"/>
        <v>4421577.3531835265</v>
      </c>
      <c r="O3887" s="288">
        <f ca="1">(N3887-Assumptions!$C$22)/Assumptions!$C$25</f>
        <v>328.97898158086019</v>
      </c>
      <c r="P3887" s="11"/>
      <c r="Q3887" s="11"/>
      <c r="R3887" s="11"/>
      <c r="S3887" s="11"/>
      <c r="T3887" s="11"/>
    </row>
    <row r="3888" spans="1:20" ht="15.75" customHeight="1" x14ac:dyDescent="0.2">
      <c r="A3888" s="289"/>
      <c r="B3888" s="270"/>
      <c r="C3888" s="270"/>
      <c r="D3888" s="270"/>
      <c r="E3888" s="270"/>
      <c r="F3888" s="270"/>
      <c r="G3888" s="270"/>
      <c r="H3888" s="270"/>
      <c r="I3888" s="290">
        <f t="shared" ca="1" si="3879"/>
        <v>9.80379080193228E-2</v>
      </c>
      <c r="J3888" s="290">
        <f t="shared" ca="1" si="3880"/>
        <v>5.3135824482507144E-2</v>
      </c>
      <c r="K3888" s="270">
        <f t="shared" ref="K3888:M3888" ca="1" si="3943">RAND()</f>
        <v>0.91060878085769592</v>
      </c>
      <c r="L3888" s="270">
        <f t="shared" ca="1" si="3943"/>
        <v>0.21272974956010904</v>
      </c>
      <c r="M3888" s="270">
        <f t="shared" ca="1" si="3943"/>
        <v>0.70213777646788655</v>
      </c>
      <c r="N3888" s="291">
        <f t="shared" ca="1" si="3882"/>
        <v>4331975.356430551</v>
      </c>
      <c r="O3888" s="292">
        <f ca="1">(N3888-Assumptions!$C$22)/Assumptions!$C$25</f>
        <v>322.29226540526503</v>
      </c>
      <c r="P3888" s="11"/>
      <c r="Q3888" s="11"/>
      <c r="R3888" s="11"/>
      <c r="S3888" s="11"/>
      <c r="T3888" s="11"/>
    </row>
    <row r="3889" spans="1:20" ht="15.75" customHeight="1" x14ac:dyDescent="0.2">
      <c r="A3889" s="317"/>
      <c r="B3889" s="264"/>
      <c r="C3889" s="264"/>
      <c r="D3889" s="264"/>
      <c r="E3889" s="264"/>
      <c r="F3889" s="264"/>
      <c r="G3889" s="264"/>
      <c r="H3889" s="264"/>
      <c r="I3889" s="286">
        <f t="shared" ca="1" si="3879"/>
        <v>8.9479108593516432E-2</v>
      </c>
      <c r="J3889" s="286">
        <f t="shared" ca="1" si="3880"/>
        <v>4.5540933465334554E-2</v>
      </c>
      <c r="K3889" s="264">
        <f t="shared" ref="K3889:M3889" ca="1" si="3944">RAND()</f>
        <v>0.595633373904775</v>
      </c>
      <c r="L3889" s="264">
        <f t="shared" ca="1" si="3944"/>
        <v>0.4669390140763503</v>
      </c>
      <c r="M3889" s="264">
        <f t="shared" ca="1" si="3944"/>
        <v>0.67289531036834727</v>
      </c>
      <c r="N3889" s="287">
        <f t="shared" ca="1" si="3882"/>
        <v>2568166.3365098042</v>
      </c>
      <c r="O3889" s="288">
        <f ca="1">(N3889-Assumptions!$C$22)/Assumptions!$C$25</f>
        <v>190.66472660520927</v>
      </c>
      <c r="P3889" s="11"/>
      <c r="Q3889" s="11"/>
      <c r="R3889" s="11"/>
      <c r="S3889" s="11"/>
      <c r="T3889" s="11"/>
    </row>
    <row r="3890" spans="1:20" ht="15.75" customHeight="1" x14ac:dyDescent="0.2">
      <c r="A3890" s="289"/>
      <c r="B3890" s="270"/>
      <c r="C3890" s="270"/>
      <c r="D3890" s="270"/>
      <c r="E3890" s="270"/>
      <c r="F3890" s="270"/>
      <c r="G3890" s="270"/>
      <c r="H3890" s="270"/>
      <c r="I3890" s="290">
        <f t="shared" ca="1" si="3879"/>
        <v>8.3553364591517354E-2</v>
      </c>
      <c r="J3890" s="290">
        <f t="shared" ca="1" si="3880"/>
        <v>4.0850198481341353E-2</v>
      </c>
      <c r="K3890" s="270">
        <f t="shared" ref="K3890:M3890" ca="1" si="3945">RAND()</f>
        <v>0.3257712713303309</v>
      </c>
      <c r="L3890" s="270">
        <f t="shared" ca="1" si="3945"/>
        <v>0.85426845780973781</v>
      </c>
      <c r="M3890" s="270">
        <f t="shared" ca="1" si="3945"/>
        <v>0.65850489443078875</v>
      </c>
      <c r="N3890" s="291">
        <f t="shared" ca="1" si="3882"/>
        <v>3335692.204952559</v>
      </c>
      <c r="O3890" s="292">
        <f ca="1">(N3890-Assumptions!$C$22)/Assumptions!$C$25</f>
        <v>247.94277648899694</v>
      </c>
      <c r="P3890" s="11"/>
      <c r="Q3890" s="11"/>
      <c r="R3890" s="11"/>
      <c r="S3890" s="11"/>
      <c r="T3890" s="11"/>
    </row>
    <row r="3891" spans="1:20" ht="15.75" customHeight="1" x14ac:dyDescent="0.2">
      <c r="A3891" s="317"/>
      <c r="B3891" s="264"/>
      <c r="C3891" s="264"/>
      <c r="D3891" s="264"/>
      <c r="E3891" s="264"/>
      <c r="F3891" s="264"/>
      <c r="G3891" s="264"/>
      <c r="H3891" s="264"/>
      <c r="I3891" s="286">
        <f t="shared" ca="1" si="3879"/>
        <v>9.6168928302147641E-2</v>
      </c>
      <c r="J3891" s="286">
        <f t="shared" ca="1" si="3880"/>
        <v>3.6656274206659845E-2</v>
      </c>
      <c r="K3891" s="264">
        <f t="shared" ref="K3891:M3891" ca="1" si="3946">RAND()</f>
        <v>0.69135570431520721</v>
      </c>
      <c r="L3891" s="264">
        <f t="shared" ca="1" si="3946"/>
        <v>0.29984966681771652</v>
      </c>
      <c r="M3891" s="264">
        <f t="shared" ca="1" si="3946"/>
        <v>0.95947242675653832</v>
      </c>
      <c r="N3891" s="287">
        <f t="shared" ca="1" si="3882"/>
        <v>1559854.2475357917</v>
      </c>
      <c r="O3891" s="288">
        <f ca="1">(N3891-Assumptions!$C$22)/Assumptions!$C$25</f>
        <v>115.41755578625312</v>
      </c>
      <c r="P3891" s="11"/>
      <c r="Q3891" s="11"/>
      <c r="R3891" s="11"/>
      <c r="S3891" s="11"/>
      <c r="T3891" s="11"/>
    </row>
    <row r="3892" spans="1:20" ht="15.75" customHeight="1" x14ac:dyDescent="0.2">
      <c r="A3892" s="289"/>
      <c r="B3892" s="270"/>
      <c r="C3892" s="270"/>
      <c r="D3892" s="270"/>
      <c r="E3892" s="270"/>
      <c r="F3892" s="270"/>
      <c r="G3892" s="270"/>
      <c r="H3892" s="270"/>
      <c r="I3892" s="290">
        <f t="shared" ca="1" si="3879"/>
        <v>9.1761833015293434E-2</v>
      </c>
      <c r="J3892" s="290">
        <f t="shared" ca="1" si="3880"/>
        <v>3.5650450084651945E-2</v>
      </c>
      <c r="K3892" s="270">
        <f t="shared" ref="K3892:M3892" ca="1" si="3947">RAND()</f>
        <v>0.65274086670818676</v>
      </c>
      <c r="L3892" s="270">
        <f t="shared" ca="1" si="3947"/>
        <v>0.35561970381235486</v>
      </c>
      <c r="M3892" s="270">
        <f t="shared" ca="1" si="3947"/>
        <v>4.1338240885441913E-2</v>
      </c>
      <c r="N3892" s="291">
        <f t="shared" ca="1" si="3882"/>
        <v>1989269.6213748925</v>
      </c>
      <c r="O3892" s="292">
        <f ca="1">(N3892-Assumptions!$C$22)/Assumptions!$C$25</f>
        <v>147.46347920708152</v>
      </c>
      <c r="P3892" s="11"/>
      <c r="Q3892" s="11"/>
      <c r="R3892" s="11"/>
      <c r="S3892" s="11"/>
      <c r="T3892" s="11"/>
    </row>
    <row r="3893" spans="1:20" ht="15.75" customHeight="1" x14ac:dyDescent="0.2">
      <c r="A3893" s="317"/>
      <c r="B3893" s="264"/>
      <c r="C3893" s="264"/>
      <c r="D3893" s="264"/>
      <c r="E3893" s="264"/>
      <c r="F3893" s="264"/>
      <c r="G3893" s="264"/>
      <c r="H3893" s="264"/>
      <c r="I3893" s="286">
        <f t="shared" ca="1" si="3879"/>
        <v>9.9523600592030581E-2</v>
      </c>
      <c r="J3893" s="286">
        <f t="shared" ca="1" si="3880"/>
        <v>4.0688658519827364E-2</v>
      </c>
      <c r="K3893" s="264">
        <f t="shared" ref="K3893:M3893" ca="1" si="3948">RAND()</f>
        <v>0.54464823418223607</v>
      </c>
      <c r="L3893" s="264">
        <f t="shared" ca="1" si="3948"/>
        <v>9.8411196185296257E-2</v>
      </c>
      <c r="M3893" s="264">
        <f t="shared" ca="1" si="3948"/>
        <v>0.86070887298629506</v>
      </c>
      <c r="N3893" s="287">
        <f t="shared" ca="1" si="3882"/>
        <v>1535036.6019380824</v>
      </c>
      <c r="O3893" s="288">
        <f ca="1">(N3893-Assumptions!$C$22)/Assumptions!$C$25</f>
        <v>113.56549268194645</v>
      </c>
      <c r="P3893" s="11"/>
      <c r="Q3893" s="11"/>
      <c r="R3893" s="11"/>
      <c r="S3893" s="11"/>
      <c r="T3893" s="11"/>
    </row>
    <row r="3894" spans="1:20" ht="15.75" customHeight="1" x14ac:dyDescent="0.2">
      <c r="A3894" s="289"/>
      <c r="B3894" s="270"/>
      <c r="C3894" s="270"/>
      <c r="D3894" s="270"/>
      <c r="E3894" s="270"/>
      <c r="F3894" s="270"/>
      <c r="G3894" s="270"/>
      <c r="H3894" s="270"/>
      <c r="I3894" s="290">
        <f t="shared" ca="1" si="3879"/>
        <v>9.0512989951900991E-2</v>
      </c>
      <c r="J3894" s="290">
        <f t="shared" ca="1" si="3880"/>
        <v>4.0254288142352622E-2</v>
      </c>
      <c r="K3894" s="270">
        <f t="shared" ref="K3894:M3894" ca="1" si="3949">RAND()</f>
        <v>5.1700792016198149E-2</v>
      </c>
      <c r="L3894" s="270">
        <f t="shared" ca="1" si="3949"/>
        <v>0.75416068095409117</v>
      </c>
      <c r="M3894" s="270">
        <f t="shared" ca="1" si="3949"/>
        <v>0.10722049387338972</v>
      </c>
      <c r="N3894" s="291">
        <f t="shared" ca="1" si="3882"/>
        <v>772962.02078981919</v>
      </c>
      <c r="O3894" s="292">
        <f ca="1">(N3894-Assumptions!$C$22)/Assumptions!$C$25</f>
        <v>56.694255282822326</v>
      </c>
      <c r="P3894" s="11"/>
      <c r="Q3894" s="11"/>
      <c r="R3894" s="11"/>
      <c r="S3894" s="11"/>
      <c r="T3894" s="11"/>
    </row>
    <row r="3895" spans="1:20" ht="15.75" customHeight="1" x14ac:dyDescent="0.2">
      <c r="A3895" s="317"/>
      <c r="B3895" s="264"/>
      <c r="C3895" s="264"/>
      <c r="D3895" s="264"/>
      <c r="E3895" s="264"/>
      <c r="F3895" s="264"/>
      <c r="G3895" s="264"/>
      <c r="H3895" s="264"/>
      <c r="I3895" s="286">
        <f t="shared" ca="1" si="3879"/>
        <v>8.5993507144284012E-2</v>
      </c>
      <c r="J3895" s="286">
        <f t="shared" ca="1" si="3880"/>
        <v>5.5E-2</v>
      </c>
      <c r="K3895" s="264">
        <f t="shared" ref="K3895:M3895" ca="1" si="3950">RAND()</f>
        <v>0.9967222142811144</v>
      </c>
      <c r="L3895" s="264">
        <f t="shared" ca="1" si="3950"/>
        <v>0.86196496471354622</v>
      </c>
      <c r="M3895" s="264">
        <f t="shared" ca="1" si="3950"/>
        <v>0.67593004253427824</v>
      </c>
      <c r="N3895" s="287">
        <f t="shared" ca="1" si="3882"/>
        <v>7957974.7768599568</v>
      </c>
      <c r="O3895" s="288">
        <f ca="1">(N3895-Assumptions!$C$22)/Assumptions!$C$25</f>
        <v>592.88923707910124</v>
      </c>
      <c r="P3895" s="11"/>
      <c r="Q3895" s="11"/>
      <c r="R3895" s="11"/>
      <c r="S3895" s="11"/>
      <c r="T3895" s="11"/>
    </row>
    <row r="3896" spans="1:20" ht="15.75" customHeight="1" x14ac:dyDescent="0.2">
      <c r="A3896" s="289"/>
      <c r="B3896" s="270"/>
      <c r="C3896" s="270"/>
      <c r="D3896" s="270"/>
      <c r="E3896" s="270"/>
      <c r="F3896" s="270"/>
      <c r="G3896" s="270"/>
      <c r="H3896" s="270"/>
      <c r="I3896" s="290">
        <f t="shared" ca="1" si="3879"/>
        <v>0.12645976933512951</v>
      </c>
      <c r="J3896" s="290">
        <f t="shared" ca="1" si="3880"/>
        <v>4.3025898006617901E-2</v>
      </c>
      <c r="K3896" s="270">
        <f t="shared" ref="K3896:M3896" ca="1" si="3951">RAND()</f>
        <v>0.3775760303857536</v>
      </c>
      <c r="L3896" s="270">
        <f t="shared" ca="1" si="3951"/>
        <v>0.70373772082287445</v>
      </c>
      <c r="M3896" s="270">
        <f t="shared" ca="1" si="3951"/>
        <v>0.79439896213337291</v>
      </c>
      <c r="N3896" s="291">
        <f t="shared" ca="1" si="3882"/>
        <v>1352454.8298564735</v>
      </c>
      <c r="O3896" s="292">
        <f ca="1">(N3896-Assumptions!$C$22)/Assumptions!$C$25</f>
        <v>99.939987302721903</v>
      </c>
      <c r="P3896" s="11"/>
      <c r="Q3896" s="11"/>
      <c r="R3896" s="11"/>
      <c r="S3896" s="11"/>
      <c r="T3896" s="11"/>
    </row>
    <row r="3897" spans="1:20" ht="15.75" customHeight="1" x14ac:dyDescent="0.2">
      <c r="A3897" s="317"/>
      <c r="B3897" s="264"/>
      <c r="C3897" s="264"/>
      <c r="D3897" s="264"/>
      <c r="E3897" s="264"/>
      <c r="F3897" s="264"/>
      <c r="G3897" s="264"/>
      <c r="H3897" s="264"/>
      <c r="I3897" s="286">
        <f t="shared" ca="1" si="3879"/>
        <v>9.9768086911950979E-2</v>
      </c>
      <c r="J3897" s="286">
        <f t="shared" ca="1" si="3880"/>
        <v>3.5233193483878454E-2</v>
      </c>
      <c r="K3897" s="264">
        <f t="shared" ref="K3897:M3897" ca="1" si="3952">RAND()</f>
        <v>0.47671797099618818</v>
      </c>
      <c r="L3897" s="264">
        <f t="shared" ca="1" si="3952"/>
        <v>0.59749711897692115</v>
      </c>
      <c r="M3897" s="264">
        <f t="shared" ca="1" si="3952"/>
        <v>0.24387855341263054</v>
      </c>
      <c r="N3897" s="287">
        <f t="shared" ca="1" si="3882"/>
        <v>1729617.3209252418</v>
      </c>
      <c r="O3897" s="288">
        <f ca="1">(N3897-Assumptions!$C$22)/Assumptions!$C$25</f>
        <v>128.08644186009266</v>
      </c>
      <c r="P3897" s="11"/>
      <c r="Q3897" s="11"/>
      <c r="R3897" s="11"/>
      <c r="S3897" s="11"/>
      <c r="T3897" s="11"/>
    </row>
    <row r="3898" spans="1:20" ht="15.75" customHeight="1" x14ac:dyDescent="0.2">
      <c r="A3898" s="289"/>
      <c r="B3898" s="270"/>
      <c r="C3898" s="270"/>
      <c r="D3898" s="270"/>
      <c r="E3898" s="270"/>
      <c r="F3898" s="270"/>
      <c r="G3898" s="270"/>
      <c r="H3898" s="270"/>
      <c r="I3898" s="290">
        <f t="shared" ca="1" si="3879"/>
        <v>9.5486578531335742E-2</v>
      </c>
      <c r="J3898" s="290">
        <f t="shared" ca="1" si="3880"/>
        <v>3.5454592839730521E-2</v>
      </c>
      <c r="K3898" s="270">
        <f t="shared" ref="K3898:M3898" ca="1" si="3953">RAND()</f>
        <v>0.87303583914394345</v>
      </c>
      <c r="L3898" s="270">
        <f t="shared" ca="1" si="3953"/>
        <v>0.32807653393918479</v>
      </c>
      <c r="M3898" s="270">
        <f t="shared" ca="1" si="3953"/>
        <v>6.0207565330600565E-2</v>
      </c>
      <c r="N3898" s="291">
        <f t="shared" ca="1" si="3882"/>
        <v>3595110.1195636718</v>
      </c>
      <c r="O3898" s="292">
        <f ca="1">(N3898-Assumptions!$C$22)/Assumptions!$C$25</f>
        <v>267.30232235549789</v>
      </c>
      <c r="P3898" s="11"/>
      <c r="Q3898" s="11"/>
      <c r="R3898" s="11"/>
      <c r="S3898" s="11"/>
      <c r="T3898" s="11"/>
    </row>
    <row r="3899" spans="1:20" ht="15.75" customHeight="1" x14ac:dyDescent="0.2">
      <c r="A3899" s="317"/>
      <c r="B3899" s="264"/>
      <c r="C3899" s="264"/>
      <c r="D3899" s="264"/>
      <c r="E3899" s="264"/>
      <c r="F3899" s="264"/>
      <c r="G3899" s="264"/>
      <c r="H3899" s="264"/>
      <c r="I3899" s="286">
        <f t="shared" ca="1" si="3879"/>
        <v>9.5673805541701629E-2</v>
      </c>
      <c r="J3899" s="286">
        <f t="shared" ca="1" si="3880"/>
        <v>5.0486704311854758E-2</v>
      </c>
      <c r="K3899" s="264">
        <f t="shared" ref="K3899:M3899" ca="1" si="3954">RAND()</f>
        <v>0.3400049270807064</v>
      </c>
      <c r="L3899" s="264">
        <f t="shared" ca="1" si="3954"/>
        <v>0.23519024515538733</v>
      </c>
      <c r="M3899" s="264">
        <f t="shared" ca="1" si="3954"/>
        <v>0.18494991055917931</v>
      </c>
      <c r="N3899" s="287">
        <f t="shared" ca="1" si="3882"/>
        <v>1971667.0101484717</v>
      </c>
      <c r="O3899" s="288">
        <f ca="1">(N3899-Assumptions!$C$22)/Assumptions!$C$25</f>
        <v>146.1498515036173</v>
      </c>
      <c r="P3899" s="11"/>
      <c r="Q3899" s="11"/>
      <c r="R3899" s="11"/>
      <c r="S3899" s="11"/>
      <c r="T3899" s="11"/>
    </row>
    <row r="3900" spans="1:20" ht="15.75" customHeight="1" x14ac:dyDescent="0.2">
      <c r="A3900" s="289"/>
      <c r="B3900" s="270"/>
      <c r="C3900" s="270"/>
      <c r="D3900" s="270"/>
      <c r="E3900" s="270"/>
      <c r="F3900" s="270"/>
      <c r="G3900" s="270"/>
      <c r="H3900" s="270"/>
      <c r="I3900" s="290">
        <f t="shared" ca="1" si="3879"/>
        <v>7.8265683042432255E-2</v>
      </c>
      <c r="J3900" s="290">
        <f t="shared" ca="1" si="3880"/>
        <v>3.3904383370114248E-2</v>
      </c>
      <c r="K3900" s="270">
        <f t="shared" ref="K3900:M3900" ca="1" si="3955">RAND()</f>
        <v>0.1283087116227819</v>
      </c>
      <c r="L3900" s="270">
        <f t="shared" ca="1" si="3955"/>
        <v>0.38780579099533796</v>
      </c>
      <c r="M3900" s="270">
        <f t="shared" ca="1" si="3955"/>
        <v>0.30625485723048451</v>
      </c>
      <c r="N3900" s="291">
        <f t="shared" ca="1" si="3882"/>
        <v>875719.78278226859</v>
      </c>
      <c r="O3900" s="292">
        <f ca="1">(N3900-Assumptions!$C$22)/Assumptions!$C$25</f>
        <v>64.362744983751384</v>
      </c>
      <c r="P3900" s="11"/>
      <c r="Q3900" s="11"/>
      <c r="R3900" s="11"/>
      <c r="S3900" s="11"/>
      <c r="T3900" s="11"/>
    </row>
    <row r="3901" spans="1:20" ht="15.75" customHeight="1" x14ac:dyDescent="0.2">
      <c r="A3901" s="317"/>
      <c r="B3901" s="264"/>
      <c r="C3901" s="264"/>
      <c r="D3901" s="264"/>
      <c r="E3901" s="264"/>
      <c r="F3901" s="264"/>
      <c r="G3901" s="264"/>
      <c r="H3901" s="264"/>
      <c r="I3901" s="286">
        <f t="shared" ca="1" si="3879"/>
        <v>8.2390111916714484E-2</v>
      </c>
      <c r="J3901" s="286">
        <f t="shared" ca="1" si="3880"/>
        <v>4.975211298853912E-2</v>
      </c>
      <c r="K3901" s="264">
        <f t="shared" ref="K3901:M3901" ca="1" si="3956">RAND()</f>
        <v>0.47645422713244456</v>
      </c>
      <c r="L3901" s="264">
        <f t="shared" ca="1" si="3956"/>
        <v>4.2795736399301232E-2</v>
      </c>
      <c r="M3901" s="264">
        <f t="shared" ca="1" si="3956"/>
        <v>0.31581330537184038</v>
      </c>
      <c r="N3901" s="287">
        <f t="shared" ca="1" si="3882"/>
        <v>2729760.3929454302</v>
      </c>
      <c r="O3901" s="288">
        <f ca="1">(N3901-Assumptions!$C$22)/Assumptions!$C$25</f>
        <v>202.72398454816644</v>
      </c>
      <c r="P3901" s="11"/>
      <c r="Q3901" s="11"/>
      <c r="R3901" s="11"/>
      <c r="S3901" s="11"/>
      <c r="T3901" s="11"/>
    </row>
    <row r="3902" spans="1:20" ht="15.75" customHeight="1" x14ac:dyDescent="0.2">
      <c r="A3902" s="289"/>
      <c r="B3902" s="270"/>
      <c r="C3902" s="270"/>
      <c r="D3902" s="270"/>
      <c r="E3902" s="270"/>
      <c r="F3902" s="270"/>
      <c r="G3902" s="270"/>
      <c r="H3902" s="270"/>
      <c r="I3902" s="290">
        <f t="shared" ca="1" si="3879"/>
        <v>9.3582770940219467E-2</v>
      </c>
      <c r="J3902" s="290">
        <f t="shared" ca="1" si="3880"/>
        <v>2.9692436336714298E-2</v>
      </c>
      <c r="K3902" s="270">
        <f t="shared" ref="K3902:M3902" ca="1" si="3957">RAND()</f>
        <v>0.83035635983189227</v>
      </c>
      <c r="L3902" s="270">
        <f t="shared" ca="1" si="3957"/>
        <v>0.64733758703663224</v>
      </c>
      <c r="M3902" s="270">
        <f t="shared" ca="1" si="3957"/>
        <v>0.27607919749425469</v>
      </c>
      <c r="N3902" s="291">
        <f t="shared" ca="1" si="3882"/>
        <v>3378000.7664187602</v>
      </c>
      <c r="O3902" s="292">
        <f ca="1">(N3902-Assumptions!$C$22)/Assumptions!$C$25</f>
        <v>251.10013182229554</v>
      </c>
      <c r="P3902" s="11"/>
      <c r="Q3902" s="11"/>
      <c r="R3902" s="11"/>
      <c r="S3902" s="11"/>
      <c r="T3902" s="11"/>
    </row>
    <row r="3903" spans="1:20" ht="15.75" customHeight="1" x14ac:dyDescent="0.2">
      <c r="A3903" s="317"/>
      <c r="B3903" s="264"/>
      <c r="C3903" s="264"/>
      <c r="D3903" s="264"/>
      <c r="E3903" s="264"/>
      <c r="F3903" s="264"/>
      <c r="G3903" s="264"/>
      <c r="H3903" s="264"/>
      <c r="I3903" s="286">
        <f t="shared" ca="1" si="3879"/>
        <v>0.10008729282013738</v>
      </c>
      <c r="J3903" s="286">
        <f t="shared" ca="1" si="3880"/>
        <v>4.9131014034950592E-2</v>
      </c>
      <c r="K3903" s="264">
        <f t="shared" ref="K3903:M3903" ca="1" si="3958">RAND()</f>
        <v>0.48145539856398578</v>
      </c>
      <c r="L3903" s="264">
        <f t="shared" ca="1" si="3958"/>
        <v>3.7279290130435516E-2</v>
      </c>
      <c r="M3903" s="264">
        <f t="shared" ca="1" si="3958"/>
        <v>5.9149932520894399E-2</v>
      </c>
      <c r="N3903" s="287">
        <f t="shared" ca="1" si="3882"/>
        <v>1748438.4437630579</v>
      </c>
      <c r="O3903" s="288">
        <f ca="1">(N3903-Assumptions!$C$22)/Assumptions!$C$25</f>
        <v>129.49100326589985</v>
      </c>
      <c r="P3903" s="11"/>
      <c r="Q3903" s="11"/>
      <c r="R3903" s="11"/>
      <c r="S3903" s="11"/>
      <c r="T3903" s="11"/>
    </row>
    <row r="3904" spans="1:20" ht="15.75" customHeight="1" x14ac:dyDescent="0.2">
      <c r="A3904" s="289"/>
      <c r="B3904" s="270"/>
      <c r="C3904" s="270"/>
      <c r="D3904" s="270"/>
      <c r="E3904" s="270"/>
      <c r="F3904" s="270"/>
      <c r="G3904" s="270"/>
      <c r="H3904" s="270"/>
      <c r="I3904" s="290">
        <f t="shared" ca="1" si="3879"/>
        <v>8.5801213679314731E-2</v>
      </c>
      <c r="J3904" s="290">
        <f t="shared" ca="1" si="3880"/>
        <v>4.6629104184243209E-2</v>
      </c>
      <c r="K3904" s="270">
        <f t="shared" ref="K3904:M3904" ca="1" si="3959">RAND()</f>
        <v>0.69160317269333449</v>
      </c>
      <c r="L3904" s="270">
        <f t="shared" ca="1" si="3959"/>
        <v>4.9107049532162161E-3</v>
      </c>
      <c r="M3904" s="270">
        <f t="shared" ca="1" si="3959"/>
        <v>0.50660826303210282</v>
      </c>
      <c r="N3904" s="291">
        <f t="shared" ca="1" si="3882"/>
        <v>2274422.2337665516</v>
      </c>
      <c r="O3904" s="292">
        <f ca="1">(N3904-Assumptions!$C$22)/Assumptions!$C$25</f>
        <v>168.74352490795161</v>
      </c>
      <c r="P3904" s="11"/>
      <c r="Q3904" s="11"/>
      <c r="R3904" s="11"/>
      <c r="S3904" s="11"/>
      <c r="T3904" s="11"/>
    </row>
    <row r="3905" spans="1:20" ht="15.75" customHeight="1" x14ac:dyDescent="0.2">
      <c r="A3905" s="317"/>
      <c r="B3905" s="264"/>
      <c r="C3905" s="264"/>
      <c r="D3905" s="264"/>
      <c r="E3905" s="264"/>
      <c r="F3905" s="264"/>
      <c r="G3905" s="264"/>
      <c r="H3905" s="264"/>
      <c r="I3905" s="286">
        <f t="shared" ca="1" si="3879"/>
        <v>0.11165230412404931</v>
      </c>
      <c r="J3905" s="286">
        <f t="shared" ca="1" si="3880"/>
        <v>4.3252474597677622E-2</v>
      </c>
      <c r="K3905" s="264">
        <f t="shared" ref="K3905:M3905" ca="1" si="3960">RAND()</f>
        <v>0.74124049192608299</v>
      </c>
      <c r="L3905" s="264">
        <f t="shared" ca="1" si="3960"/>
        <v>0.44822842560362419</v>
      </c>
      <c r="M3905" s="264">
        <f t="shared" ca="1" si="3960"/>
        <v>0.7344343860993533</v>
      </c>
      <c r="N3905" s="287">
        <f t="shared" ca="1" si="3882"/>
        <v>1649719.6416017844</v>
      </c>
      <c r="O3905" s="288">
        <f ca="1">(N3905-Assumptions!$C$22)/Assumptions!$C$25</f>
        <v>122.12392847774511</v>
      </c>
      <c r="P3905" s="11"/>
      <c r="Q3905" s="11"/>
      <c r="R3905" s="11"/>
      <c r="S3905" s="11"/>
      <c r="T3905" s="11"/>
    </row>
    <row r="3906" spans="1:20" ht="15.75" customHeight="1" x14ac:dyDescent="0.2">
      <c r="A3906" s="289"/>
      <c r="B3906" s="270"/>
      <c r="C3906" s="270"/>
      <c r="D3906" s="270"/>
      <c r="E3906" s="270"/>
      <c r="F3906" s="270"/>
      <c r="G3906" s="270"/>
      <c r="H3906" s="270"/>
      <c r="I3906" s="290">
        <f t="shared" ca="1" si="3879"/>
        <v>7.1888752565602954E-2</v>
      </c>
      <c r="J3906" s="290">
        <f t="shared" ca="1" si="3880"/>
        <v>2.8676783360863607E-2</v>
      </c>
      <c r="K3906" s="270">
        <f t="shared" ref="K3906:M3906" ca="1" si="3961">RAND()</f>
        <v>0.67506446256601293</v>
      </c>
      <c r="L3906" s="270">
        <f t="shared" ca="1" si="3961"/>
        <v>0.82537159397702309</v>
      </c>
      <c r="M3906" s="270">
        <f t="shared" ca="1" si="3961"/>
        <v>8.461705044662049E-2</v>
      </c>
      <c r="N3906" s="291">
        <f t="shared" ca="1" si="3882"/>
        <v>3268185.8324199924</v>
      </c>
      <c r="O3906" s="292">
        <f ca="1">(N3906-Assumptions!$C$22)/Assumptions!$C$25</f>
        <v>242.90498749402929</v>
      </c>
      <c r="P3906" s="11"/>
      <c r="Q3906" s="11"/>
      <c r="R3906" s="11"/>
      <c r="S3906" s="11"/>
      <c r="T3906" s="11"/>
    </row>
    <row r="3907" spans="1:20" ht="15.75" customHeight="1" x14ac:dyDescent="0.2">
      <c r="A3907" s="317"/>
      <c r="B3907" s="264"/>
      <c r="C3907" s="264"/>
      <c r="D3907" s="264"/>
      <c r="E3907" s="264"/>
      <c r="F3907" s="264"/>
      <c r="G3907" s="264"/>
      <c r="H3907" s="264"/>
      <c r="I3907" s="286">
        <f t="shared" ca="1" si="3879"/>
        <v>9.5356402024074527E-2</v>
      </c>
      <c r="J3907" s="286">
        <f t="shared" ca="1" si="3880"/>
        <v>4.6662139918145308E-2</v>
      </c>
      <c r="K3907" s="264">
        <f t="shared" ref="K3907:M3907" ca="1" si="3962">RAND()</f>
        <v>0.71747410934469047</v>
      </c>
      <c r="L3907" s="264">
        <f t="shared" ca="1" si="3962"/>
        <v>0.93637174582543314</v>
      </c>
      <c r="M3907" s="264">
        <f t="shared" ca="1" si="3962"/>
        <v>0.2214194948872078</v>
      </c>
      <c r="N3907" s="287">
        <f t="shared" ca="1" si="3882"/>
        <v>2900233.8147907169</v>
      </c>
      <c r="O3907" s="288">
        <f ca="1">(N3907-Assumptions!$C$22)/Assumptions!$C$25</f>
        <v>215.44588170079976</v>
      </c>
      <c r="P3907" s="11"/>
      <c r="Q3907" s="11"/>
      <c r="R3907" s="11"/>
      <c r="S3907" s="11"/>
      <c r="T3907" s="11"/>
    </row>
    <row r="3908" spans="1:20" ht="15.75" customHeight="1" x14ac:dyDescent="0.2">
      <c r="A3908" s="289"/>
      <c r="B3908" s="270"/>
      <c r="C3908" s="270"/>
      <c r="D3908" s="270"/>
      <c r="E3908" s="270"/>
      <c r="F3908" s="270"/>
      <c r="G3908" s="270"/>
      <c r="H3908" s="270"/>
      <c r="I3908" s="290">
        <f t="shared" ca="1" si="3879"/>
        <v>7.8163101950972244E-2</v>
      </c>
      <c r="J3908" s="290">
        <f t="shared" ca="1" si="3880"/>
        <v>3.8852786233843355E-2</v>
      </c>
      <c r="K3908" s="270">
        <f t="shared" ref="K3908:M3908" ca="1" si="3963">RAND()</f>
        <v>0.50381790324083342</v>
      </c>
      <c r="L3908" s="270">
        <f t="shared" ca="1" si="3963"/>
        <v>0.35750388378150788</v>
      </c>
      <c r="M3908" s="270">
        <f t="shared" ca="1" si="3963"/>
        <v>0.73390509835756357</v>
      </c>
      <c r="N3908" s="291">
        <f t="shared" ca="1" si="3882"/>
        <v>2870507.1478909655</v>
      </c>
      <c r="O3908" s="292">
        <f ca="1">(N3908-Assumptions!$C$22)/Assumptions!$C$25</f>
        <v>213.22747372320637</v>
      </c>
      <c r="P3908" s="11"/>
      <c r="Q3908" s="11"/>
      <c r="R3908" s="11"/>
      <c r="S3908" s="11"/>
      <c r="T3908" s="11"/>
    </row>
    <row r="3909" spans="1:20" ht="15.75" customHeight="1" x14ac:dyDescent="0.2">
      <c r="A3909" s="317"/>
      <c r="B3909" s="264"/>
      <c r="C3909" s="264"/>
      <c r="D3909" s="264"/>
      <c r="E3909" s="264"/>
      <c r="F3909" s="264"/>
      <c r="G3909" s="264"/>
      <c r="H3909" s="264"/>
      <c r="I3909" s="286">
        <f t="shared" ca="1" si="3879"/>
        <v>0.10725712695084767</v>
      </c>
      <c r="J3909" s="286">
        <f t="shared" ca="1" si="3880"/>
        <v>2.3936609275943013E-2</v>
      </c>
      <c r="K3909" s="264">
        <f t="shared" ref="K3909:M3909" ca="1" si="3964">RAND()</f>
        <v>0.38498631399216687</v>
      </c>
      <c r="L3909" s="264">
        <f t="shared" ca="1" si="3964"/>
        <v>0.83713894731326399</v>
      </c>
      <c r="M3909" s="264">
        <f t="shared" ca="1" si="3964"/>
        <v>0.32878430686578508</v>
      </c>
      <c r="N3909" s="287">
        <f t="shared" ca="1" si="3882"/>
        <v>1694957.6105242283</v>
      </c>
      <c r="O3909" s="288">
        <f ca="1">(N3909-Assumptions!$C$22)/Assumptions!$C$25</f>
        <v>125.49989630777823</v>
      </c>
      <c r="P3909" s="11"/>
      <c r="Q3909" s="11"/>
      <c r="R3909" s="11"/>
      <c r="S3909" s="11"/>
      <c r="T3909" s="11"/>
    </row>
    <row r="3910" spans="1:20" ht="15.75" customHeight="1" x14ac:dyDescent="0.2">
      <c r="A3910" s="289"/>
      <c r="B3910" s="270"/>
      <c r="C3910" s="270"/>
      <c r="D3910" s="270"/>
      <c r="E3910" s="270"/>
      <c r="F3910" s="270"/>
      <c r="G3910" s="270"/>
      <c r="H3910" s="270"/>
      <c r="I3910" s="290">
        <f t="shared" ca="1" si="3879"/>
        <v>8.3822745819179534E-2</v>
      </c>
      <c r="J3910" s="290">
        <f t="shared" ca="1" si="3880"/>
        <v>3.866984340619542E-2</v>
      </c>
      <c r="K3910" s="270">
        <f t="shared" ref="K3910:M3910" ca="1" si="3965">RAND()</f>
        <v>0.13942839688230291</v>
      </c>
      <c r="L3910" s="270">
        <f t="shared" ca="1" si="3965"/>
        <v>0.17977982964983807</v>
      </c>
      <c r="M3910" s="270">
        <f t="shared" ca="1" si="3965"/>
        <v>0.36544466895980798</v>
      </c>
      <c r="N3910" s="291">
        <f t="shared" ca="1" si="3882"/>
        <v>361467.68297574203</v>
      </c>
      <c r="O3910" s="292">
        <f ca="1">(N3910-Assumptions!$C$22)/Assumptions!$C$25</f>
        <v>25.985722610130004</v>
      </c>
      <c r="P3910" s="11"/>
      <c r="Q3910" s="11"/>
      <c r="R3910" s="11"/>
      <c r="S3910" s="11"/>
      <c r="T3910" s="11"/>
    </row>
    <row r="3911" spans="1:20" ht="15.75" customHeight="1" x14ac:dyDescent="0.2">
      <c r="A3911" s="317"/>
      <c r="B3911" s="264"/>
      <c r="C3911" s="264"/>
      <c r="D3911" s="264"/>
      <c r="E3911" s="264"/>
      <c r="F3911" s="264"/>
      <c r="G3911" s="264"/>
      <c r="H3911" s="264"/>
      <c r="I3911" s="286">
        <f t="shared" ca="1" si="3879"/>
        <v>0.10680525872374413</v>
      </c>
      <c r="J3911" s="286">
        <f t="shared" ca="1" si="3880"/>
        <v>4.3695940716086817E-2</v>
      </c>
      <c r="K3911" s="264">
        <f t="shared" ref="K3911:M3911" ca="1" si="3966">RAND()</f>
        <v>0.21342106505699376</v>
      </c>
      <c r="L3911" s="264">
        <f t="shared" ca="1" si="3966"/>
        <v>0.70755613998001832</v>
      </c>
      <c r="M3911" s="264">
        <f t="shared" ca="1" si="3966"/>
        <v>0.32838650174971651</v>
      </c>
      <c r="N3911" s="287">
        <f t="shared" ca="1" si="3882"/>
        <v>1768687.620165938</v>
      </c>
      <c r="O3911" s="288">
        <f ca="1">(N3911-Assumptions!$C$22)/Assumptions!$C$25</f>
        <v>131.00213583327897</v>
      </c>
      <c r="P3911" s="11"/>
      <c r="Q3911" s="11"/>
      <c r="R3911" s="11"/>
      <c r="S3911" s="11"/>
      <c r="T3911" s="11"/>
    </row>
    <row r="3912" spans="1:20" ht="15.75" customHeight="1" x14ac:dyDescent="0.2">
      <c r="A3912" s="289"/>
      <c r="B3912" s="270"/>
      <c r="C3912" s="270"/>
      <c r="D3912" s="270"/>
      <c r="E3912" s="270"/>
      <c r="F3912" s="270"/>
      <c r="G3912" s="270"/>
      <c r="H3912" s="270"/>
      <c r="I3912" s="290">
        <f t="shared" ca="1" si="3879"/>
        <v>0.10200488566507035</v>
      </c>
      <c r="J3912" s="290">
        <f t="shared" ca="1" si="3880"/>
        <v>4.1990478483345937E-2</v>
      </c>
      <c r="K3912" s="270">
        <f t="shared" ref="K3912:M3912" ca="1" si="3967">RAND()</f>
        <v>0.34945700170483562</v>
      </c>
      <c r="L3912" s="270">
        <f t="shared" ca="1" si="3967"/>
        <v>0.21927922801386091</v>
      </c>
      <c r="M3912" s="270">
        <f t="shared" ca="1" si="3967"/>
        <v>0.80544075061384712</v>
      </c>
      <c r="N3912" s="291">
        <f t="shared" ca="1" si="3882"/>
        <v>1504868.4773352407</v>
      </c>
      <c r="O3912" s="292">
        <f ca="1">(N3912-Assumptions!$C$22)/Assumptions!$C$25</f>
        <v>111.31414009964483</v>
      </c>
      <c r="P3912" s="11"/>
      <c r="Q3912" s="11"/>
      <c r="R3912" s="11"/>
      <c r="S3912" s="11"/>
      <c r="T3912" s="11"/>
    </row>
    <row r="3913" spans="1:20" ht="15.75" customHeight="1" x14ac:dyDescent="0.2">
      <c r="A3913" s="317"/>
      <c r="B3913" s="264"/>
      <c r="C3913" s="264"/>
      <c r="D3913" s="264"/>
      <c r="E3913" s="264"/>
      <c r="F3913" s="264"/>
      <c r="G3913" s="264"/>
      <c r="H3913" s="264"/>
      <c r="I3913" s="286">
        <f t="shared" ca="1" si="3879"/>
        <v>0.12534018019373716</v>
      </c>
      <c r="J3913" s="286">
        <f t="shared" ca="1" si="3880"/>
        <v>4.5135664202145244E-2</v>
      </c>
      <c r="K3913" s="264">
        <f t="shared" ref="K3913:M3913" ca="1" si="3968">RAND()</f>
        <v>0.5991954805878773</v>
      </c>
      <c r="L3913" s="264">
        <f t="shared" ca="1" si="3968"/>
        <v>0.52946428872040174</v>
      </c>
      <c r="M3913" s="264">
        <f t="shared" ca="1" si="3968"/>
        <v>0.78603182552654627</v>
      </c>
      <c r="N3913" s="287">
        <f t="shared" ca="1" si="3882"/>
        <v>1406910.0830145082</v>
      </c>
      <c r="O3913" s="288">
        <f ca="1">(N3913-Assumptions!$C$22)/Assumptions!$C$25</f>
        <v>104.00381216526181</v>
      </c>
      <c r="P3913" s="11"/>
      <c r="Q3913" s="11"/>
      <c r="R3913" s="11"/>
      <c r="S3913" s="11"/>
      <c r="T3913" s="11"/>
    </row>
    <row r="3914" spans="1:20" ht="15.75" customHeight="1" x14ac:dyDescent="0.2">
      <c r="A3914" s="289"/>
      <c r="B3914" s="270"/>
      <c r="C3914" s="270"/>
      <c r="D3914" s="270"/>
      <c r="E3914" s="270"/>
      <c r="F3914" s="270"/>
      <c r="G3914" s="270"/>
      <c r="H3914" s="270"/>
      <c r="I3914" s="290">
        <f t="shared" ca="1" si="3879"/>
        <v>9.8293505349975191E-2</v>
      </c>
      <c r="J3914" s="290">
        <f t="shared" ca="1" si="3880"/>
        <v>4.1518559041342287E-2</v>
      </c>
      <c r="K3914" s="270">
        <f t="shared" ref="K3914:M3914" ca="1" si="3969">RAND()</f>
        <v>0.84866765994159721</v>
      </c>
      <c r="L3914" s="270">
        <f t="shared" ca="1" si="3969"/>
        <v>0.82615883567814052</v>
      </c>
      <c r="M3914" s="270">
        <f t="shared" ca="1" si="3969"/>
        <v>0.64331735391787359</v>
      </c>
      <c r="N3914" s="291">
        <f t="shared" ca="1" si="3882"/>
        <v>4344267.3949854076</v>
      </c>
      <c r="O3914" s="292">
        <f ca="1">(N3914-Assumptions!$C$22)/Assumptions!$C$25</f>
        <v>323.20958171532891</v>
      </c>
      <c r="P3914" s="11"/>
      <c r="Q3914" s="11"/>
      <c r="R3914" s="11"/>
      <c r="S3914" s="11"/>
      <c r="T3914" s="11"/>
    </row>
    <row r="3915" spans="1:20" ht="15.75" customHeight="1" x14ac:dyDescent="0.2">
      <c r="A3915" s="317"/>
      <c r="B3915" s="264"/>
      <c r="C3915" s="264"/>
      <c r="D3915" s="264"/>
      <c r="E3915" s="264"/>
      <c r="F3915" s="264"/>
      <c r="G3915" s="264"/>
      <c r="H3915" s="264"/>
      <c r="I3915" s="286">
        <f t="shared" ca="1" si="3879"/>
        <v>9.1287787318841879E-2</v>
      </c>
      <c r="J3915" s="286">
        <f t="shared" ca="1" si="3880"/>
        <v>5.1138256975051782E-2</v>
      </c>
      <c r="K3915" s="264">
        <f t="shared" ref="K3915:M3915" ca="1" si="3970">RAND()</f>
        <v>3.2746121143313323E-2</v>
      </c>
      <c r="L3915" s="264">
        <f t="shared" ca="1" si="3970"/>
        <v>0.38141618440850944</v>
      </c>
      <c r="M3915" s="264">
        <f t="shared" ca="1" si="3970"/>
        <v>0.14197079528783019</v>
      </c>
      <c r="N3915" s="287">
        <f t="shared" ca="1" si="3882"/>
        <v>967584.61133506277</v>
      </c>
      <c r="O3915" s="288">
        <f ca="1">(N3915-Assumptions!$C$22)/Assumptions!$C$25</f>
        <v>71.218329204109168</v>
      </c>
      <c r="P3915" s="11"/>
      <c r="Q3915" s="11"/>
      <c r="R3915" s="11"/>
      <c r="S3915" s="11"/>
      <c r="T3915" s="11"/>
    </row>
    <row r="3916" spans="1:20" ht="15.75" customHeight="1" x14ac:dyDescent="0.2">
      <c r="A3916" s="289"/>
      <c r="B3916" s="270"/>
      <c r="C3916" s="270"/>
      <c r="D3916" s="270"/>
      <c r="E3916" s="270"/>
      <c r="F3916" s="270"/>
      <c r="G3916" s="270"/>
      <c r="H3916" s="270"/>
      <c r="I3916" s="290">
        <f t="shared" ca="1" si="3879"/>
        <v>0.10207971660581633</v>
      </c>
      <c r="J3916" s="290">
        <f t="shared" ca="1" si="3880"/>
        <v>5.2679635153114815E-2</v>
      </c>
      <c r="K3916" s="270">
        <f t="shared" ref="K3916:M3916" ca="1" si="3971">RAND()</f>
        <v>0.23294189160065781</v>
      </c>
      <c r="L3916" s="270">
        <f t="shared" ca="1" si="3971"/>
        <v>0.5850471579690435</v>
      </c>
      <c r="M3916" s="270">
        <f t="shared" ca="1" si="3971"/>
        <v>0.21733770455881973</v>
      </c>
      <c r="N3916" s="291">
        <f t="shared" ca="1" si="3882"/>
        <v>2259523.9966179179</v>
      </c>
      <c r="O3916" s="292">
        <f ca="1">(N3916-Assumptions!$C$22)/Assumptions!$C$25</f>
        <v>167.63171616551625</v>
      </c>
      <c r="P3916" s="11"/>
      <c r="Q3916" s="11"/>
      <c r="R3916" s="11"/>
      <c r="S3916" s="11"/>
      <c r="T3916" s="11"/>
    </row>
    <row r="3917" spans="1:20" ht="15.75" customHeight="1" x14ac:dyDescent="0.2">
      <c r="A3917" s="317"/>
      <c r="B3917" s="264"/>
      <c r="C3917" s="264"/>
      <c r="D3917" s="264"/>
      <c r="E3917" s="264"/>
      <c r="F3917" s="264"/>
      <c r="G3917" s="264"/>
      <c r="H3917" s="264"/>
      <c r="I3917" s="286">
        <f t="shared" ca="1" si="3879"/>
        <v>0.10147036783055897</v>
      </c>
      <c r="J3917" s="286">
        <f t="shared" ca="1" si="3880"/>
        <v>4.0724887720887254E-2</v>
      </c>
      <c r="K3917" s="264">
        <f t="shared" ref="K3917:M3917" ca="1" si="3972">RAND()</f>
        <v>0.77114924940772578</v>
      </c>
      <c r="L3917" s="264">
        <f t="shared" ca="1" si="3972"/>
        <v>0.75702316378732903</v>
      </c>
      <c r="M3917" s="264">
        <f t="shared" ca="1" si="3972"/>
        <v>0.14337621916152832</v>
      </c>
      <c r="N3917" s="287">
        <f t="shared" ca="1" si="3882"/>
        <v>1837513.9891187868</v>
      </c>
      <c r="O3917" s="288">
        <f ca="1">(N3917-Assumptions!$C$22)/Assumptions!$C$25</f>
        <v>136.13843202379005</v>
      </c>
      <c r="P3917" s="11"/>
      <c r="Q3917" s="11"/>
      <c r="R3917" s="11"/>
      <c r="S3917" s="11"/>
      <c r="T3917" s="11"/>
    </row>
    <row r="3918" spans="1:20" ht="15.75" customHeight="1" x14ac:dyDescent="0.2">
      <c r="A3918" s="289"/>
      <c r="B3918" s="270"/>
      <c r="C3918" s="270"/>
      <c r="D3918" s="270"/>
      <c r="E3918" s="270"/>
      <c r="F3918" s="270"/>
      <c r="G3918" s="270"/>
      <c r="H3918" s="270"/>
      <c r="I3918" s="290">
        <f t="shared" ca="1" si="3879"/>
        <v>0.10626795877571624</v>
      </c>
      <c r="J3918" s="290">
        <f t="shared" ca="1" si="3880"/>
        <v>3.7852614574245852E-2</v>
      </c>
      <c r="K3918" s="270">
        <f t="shared" ref="K3918:M3918" ca="1" si="3973">RAND()</f>
        <v>0.50265213641786588</v>
      </c>
      <c r="L3918" s="270">
        <f t="shared" ca="1" si="3973"/>
        <v>0.80171677694581056</v>
      </c>
      <c r="M3918" s="270">
        <f t="shared" ca="1" si="3973"/>
        <v>0.17821164617944363</v>
      </c>
      <c r="N3918" s="291">
        <f t="shared" ca="1" si="3882"/>
        <v>2064226.1936155385</v>
      </c>
      <c r="O3918" s="292">
        <f ca="1">(N3918-Assumptions!$C$22)/Assumptions!$C$25</f>
        <v>153.05725325489092</v>
      </c>
      <c r="P3918" s="11"/>
      <c r="Q3918" s="11"/>
      <c r="R3918" s="11"/>
      <c r="S3918" s="11"/>
      <c r="T3918" s="11"/>
    </row>
    <row r="3919" spans="1:20" ht="15.75" customHeight="1" x14ac:dyDescent="0.2">
      <c r="A3919" s="317"/>
      <c r="B3919" s="264"/>
      <c r="C3919" s="264"/>
      <c r="D3919" s="264"/>
      <c r="E3919" s="264"/>
      <c r="F3919" s="264"/>
      <c r="G3919" s="264"/>
      <c r="H3919" s="264"/>
      <c r="I3919" s="286">
        <f t="shared" ca="1" si="3879"/>
        <v>8.1959539808862891E-2</v>
      </c>
      <c r="J3919" s="286">
        <f t="shared" ca="1" si="3880"/>
        <v>4.7137392472013269E-2</v>
      </c>
      <c r="K3919" s="264">
        <f t="shared" ref="K3919:M3919" ca="1" si="3974">RAND()</f>
        <v>0.80935553086895329</v>
      </c>
      <c r="L3919" s="264">
        <f t="shared" ca="1" si="3974"/>
        <v>0.77773932700602333</v>
      </c>
      <c r="M3919" s="264">
        <f t="shared" ca="1" si="3974"/>
        <v>0.51937332664228564</v>
      </c>
      <c r="N3919" s="287">
        <f t="shared" ca="1" si="3882"/>
        <v>6197825.687475739</v>
      </c>
      <c r="O3919" s="288">
        <f ca="1">(N3919-Assumptions!$C$22)/Assumptions!$C$25</f>
        <v>461.5348274235626</v>
      </c>
      <c r="P3919" s="11"/>
      <c r="Q3919" s="11"/>
      <c r="R3919" s="11"/>
      <c r="S3919" s="11"/>
      <c r="T3919" s="11"/>
    </row>
    <row r="3920" spans="1:20" ht="15.75" customHeight="1" x14ac:dyDescent="0.2">
      <c r="A3920" s="289"/>
      <c r="B3920" s="270"/>
      <c r="C3920" s="270"/>
      <c r="D3920" s="270"/>
      <c r="E3920" s="270"/>
      <c r="F3920" s="270"/>
      <c r="G3920" s="270"/>
      <c r="H3920" s="270"/>
      <c r="I3920" s="290">
        <f t="shared" ca="1" si="3879"/>
        <v>7.373504836011005E-2</v>
      </c>
      <c r="J3920" s="290">
        <f t="shared" ca="1" si="3880"/>
        <v>3.5415220971256753E-2</v>
      </c>
      <c r="K3920" s="270">
        <f t="shared" ref="K3920:M3920" ca="1" si="3975">RAND()</f>
        <v>0.55786465780192385</v>
      </c>
      <c r="L3920" s="270">
        <f t="shared" ca="1" si="3975"/>
        <v>0.82416303533625601</v>
      </c>
      <c r="M3920" s="270">
        <f t="shared" ca="1" si="3975"/>
        <v>0.41445551537513836</v>
      </c>
      <c r="N3920" s="291">
        <f t="shared" ca="1" si="3882"/>
        <v>3685422.2779452926</v>
      </c>
      <c r="O3920" s="292">
        <f ca="1">(N3920-Assumptions!$C$22)/Assumptions!$C$25</f>
        <v>274.04203566755916</v>
      </c>
      <c r="P3920" s="11"/>
      <c r="Q3920" s="11"/>
      <c r="R3920" s="11"/>
      <c r="S3920" s="11"/>
      <c r="T3920" s="11"/>
    </row>
    <row r="3921" spans="1:20" ht="15.75" customHeight="1" x14ac:dyDescent="0.2">
      <c r="A3921" s="317"/>
      <c r="B3921" s="264"/>
      <c r="C3921" s="264"/>
      <c r="D3921" s="264"/>
      <c r="E3921" s="264"/>
      <c r="F3921" s="264"/>
      <c r="G3921" s="264"/>
      <c r="H3921" s="264"/>
      <c r="I3921" s="286">
        <f t="shared" ca="1" si="3879"/>
        <v>9.2832168499307116E-2</v>
      </c>
      <c r="J3921" s="286">
        <f t="shared" ca="1" si="3880"/>
        <v>2.8024504734969122E-2</v>
      </c>
      <c r="K3921" s="264">
        <f t="shared" ref="K3921:M3921" ca="1" si="3976">RAND()</f>
        <v>0.55118369805612155</v>
      </c>
      <c r="L3921" s="264">
        <f t="shared" ca="1" si="3976"/>
        <v>0.51310518418968099</v>
      </c>
      <c r="M3921" s="264">
        <f t="shared" ca="1" si="3976"/>
        <v>0.38826481751425856</v>
      </c>
      <c r="N3921" s="287">
        <f t="shared" ca="1" si="3882"/>
        <v>1722337.4982802698</v>
      </c>
      <c r="O3921" s="288">
        <f ca="1">(N3921-Assumptions!$C$22)/Assumptions!$C$25</f>
        <v>127.54317151345298</v>
      </c>
      <c r="P3921" s="11"/>
      <c r="Q3921" s="11"/>
      <c r="R3921" s="11"/>
      <c r="S3921" s="11"/>
      <c r="T3921" s="11"/>
    </row>
    <row r="3922" spans="1:20" ht="15.75" customHeight="1" x14ac:dyDescent="0.2">
      <c r="A3922" s="289"/>
      <c r="B3922" s="270"/>
      <c r="C3922" s="270"/>
      <c r="D3922" s="270"/>
      <c r="E3922" s="270"/>
      <c r="F3922" s="270"/>
      <c r="G3922" s="270"/>
      <c r="H3922" s="270"/>
      <c r="I3922" s="290">
        <f t="shared" ca="1" si="3879"/>
        <v>0.10310151177847576</v>
      </c>
      <c r="J3922" s="290">
        <f t="shared" ca="1" si="3880"/>
        <v>3.2366750583607912E-2</v>
      </c>
      <c r="K3922" s="270">
        <f t="shared" ref="K3922:M3922" ca="1" si="3977">RAND()</f>
        <v>0.69448002342616044</v>
      </c>
      <c r="L3922" s="270">
        <f t="shared" ca="1" si="3977"/>
        <v>5.3378556464242943E-2</v>
      </c>
      <c r="M3922" s="270">
        <f t="shared" ca="1" si="3977"/>
        <v>0.57008803507157813</v>
      </c>
      <c r="N3922" s="291">
        <f t="shared" ca="1" si="3882"/>
        <v>1259549.2693285958</v>
      </c>
      <c r="O3922" s="292">
        <f ca="1">(N3922-Assumptions!$C$22)/Assumptions!$C$25</f>
        <v>93.006736517059394</v>
      </c>
      <c r="P3922" s="11"/>
      <c r="Q3922" s="11"/>
      <c r="R3922" s="11"/>
      <c r="S3922" s="11"/>
      <c r="T3922" s="11"/>
    </row>
    <row r="3923" spans="1:20" ht="15.75" customHeight="1" x14ac:dyDescent="0.2">
      <c r="A3923" s="317"/>
      <c r="B3923" s="264"/>
      <c r="C3923" s="264"/>
      <c r="D3923" s="264"/>
      <c r="E3923" s="264"/>
      <c r="F3923" s="264"/>
      <c r="G3923" s="264"/>
      <c r="H3923" s="264"/>
      <c r="I3923" s="286">
        <f t="shared" ca="1" si="3879"/>
        <v>9.9794645166667431E-2</v>
      </c>
      <c r="J3923" s="286">
        <f t="shared" ca="1" si="3880"/>
        <v>5.5E-2</v>
      </c>
      <c r="K3923" s="264">
        <f t="shared" ref="K3923:M3923" ca="1" si="3978">RAND()</f>
        <v>0.70442308581849322</v>
      </c>
      <c r="L3923" s="264">
        <f t="shared" ca="1" si="3978"/>
        <v>0.20915787860702595</v>
      </c>
      <c r="M3923" s="264">
        <f t="shared" ca="1" si="3978"/>
        <v>0.31077931671165238</v>
      </c>
      <c r="N3923" s="287">
        <f t="shared" ca="1" si="3882"/>
        <v>1988941.2327664788</v>
      </c>
      <c r="O3923" s="288">
        <f ca="1">(N3923-Assumptions!$C$22)/Assumptions!$C$25</f>
        <v>147.43897259451333</v>
      </c>
      <c r="P3923" s="11"/>
      <c r="Q3923" s="11"/>
      <c r="R3923" s="11"/>
      <c r="S3923" s="11"/>
      <c r="T3923" s="11"/>
    </row>
    <row r="3924" spans="1:20" ht="15.75" customHeight="1" x14ac:dyDescent="0.2">
      <c r="A3924" s="289"/>
      <c r="B3924" s="270"/>
      <c r="C3924" s="270"/>
      <c r="D3924" s="270"/>
      <c r="E3924" s="270"/>
      <c r="F3924" s="270"/>
      <c r="G3924" s="270"/>
      <c r="H3924" s="270"/>
      <c r="I3924" s="290">
        <f t="shared" ca="1" si="3879"/>
        <v>0.10208169995281142</v>
      </c>
      <c r="J3924" s="290">
        <f t="shared" ca="1" si="3880"/>
        <v>2.2777276146485583E-2</v>
      </c>
      <c r="K3924" s="270">
        <f t="shared" ref="K3924:M3924" ca="1" si="3979">RAND()</f>
        <v>0.89382764382007363</v>
      </c>
      <c r="L3924" s="270">
        <f t="shared" ca="1" si="3979"/>
        <v>0.70380192487302584</v>
      </c>
      <c r="M3924" s="270">
        <f t="shared" ca="1" si="3979"/>
        <v>0.19027463923588983</v>
      </c>
      <c r="N3924" s="291">
        <f t="shared" ca="1" si="3882"/>
        <v>2721432.0323978718</v>
      </c>
      <c r="O3924" s="292">
        <f ca="1">(N3924-Assumptions!$C$22)/Assumptions!$C$25</f>
        <v>202.10246510431878</v>
      </c>
      <c r="P3924" s="11"/>
      <c r="Q3924" s="11"/>
      <c r="R3924" s="11"/>
      <c r="S3924" s="11"/>
      <c r="T3924" s="11"/>
    </row>
    <row r="3925" spans="1:20" ht="15.75" customHeight="1" x14ac:dyDescent="0.2">
      <c r="A3925" s="317"/>
      <c r="B3925" s="264"/>
      <c r="C3925" s="264"/>
      <c r="D3925" s="264"/>
      <c r="E3925" s="264"/>
      <c r="F3925" s="264"/>
      <c r="G3925" s="264"/>
      <c r="H3925" s="264"/>
      <c r="I3925" s="286">
        <f t="shared" ca="1" si="3879"/>
        <v>0.10935996674498864</v>
      </c>
      <c r="J3925" s="286">
        <f t="shared" ca="1" si="3880"/>
        <v>4.1816310917927049E-2</v>
      </c>
      <c r="K3925" s="264">
        <f t="shared" ref="K3925:M3925" ca="1" si="3980">RAND()</f>
        <v>0.73592588533630865</v>
      </c>
      <c r="L3925" s="264">
        <f t="shared" ca="1" si="3980"/>
        <v>0.76795743245609438</v>
      </c>
      <c r="M3925" s="264">
        <f t="shared" ca="1" si="3980"/>
        <v>4.7703365422095412E-2</v>
      </c>
      <c r="N3925" s="287">
        <f t="shared" ca="1" si="3882"/>
        <v>1652570.7427363978</v>
      </c>
      <c r="O3925" s="288">
        <f ca="1">(N3925-Assumptions!$C$22)/Assumptions!$C$25</f>
        <v>122.33669721913417</v>
      </c>
      <c r="P3925" s="11"/>
      <c r="Q3925" s="11"/>
      <c r="R3925" s="11"/>
      <c r="S3925" s="11"/>
      <c r="T3925" s="11"/>
    </row>
    <row r="3926" spans="1:20" ht="15.75" customHeight="1" x14ac:dyDescent="0.2">
      <c r="A3926" s="289"/>
      <c r="B3926" s="270"/>
      <c r="C3926" s="270"/>
      <c r="D3926" s="270"/>
      <c r="E3926" s="270"/>
      <c r="F3926" s="270"/>
      <c r="G3926" s="270"/>
      <c r="H3926" s="270"/>
      <c r="I3926" s="290">
        <f t="shared" ca="1" si="3879"/>
        <v>9.645404740241785E-2</v>
      </c>
      <c r="J3926" s="290">
        <f t="shared" ca="1" si="3880"/>
        <v>3.7050346356071309E-2</v>
      </c>
      <c r="K3926" s="270">
        <f t="shared" ref="K3926:M3926" ca="1" si="3981">RAND()</f>
        <v>0.92968293958212322</v>
      </c>
      <c r="L3926" s="270">
        <f t="shared" ca="1" si="3981"/>
        <v>0.38691888919808259</v>
      </c>
      <c r="M3926" s="270">
        <f t="shared" ca="1" si="3981"/>
        <v>0.39454510690889233</v>
      </c>
      <c r="N3926" s="291">
        <f t="shared" ca="1" si="3882"/>
        <v>3633133.8865403067</v>
      </c>
      <c r="O3926" s="292">
        <f ca="1">(N3926-Assumptions!$C$22)/Assumptions!$C$25</f>
        <v>270.13991690599306</v>
      </c>
      <c r="P3926" s="11"/>
      <c r="Q3926" s="11"/>
      <c r="R3926" s="11"/>
      <c r="S3926" s="11"/>
      <c r="T3926" s="11"/>
    </row>
    <row r="3927" spans="1:20" ht="15.75" customHeight="1" x14ac:dyDescent="0.2">
      <c r="A3927" s="317"/>
      <c r="B3927" s="264"/>
      <c r="C3927" s="264"/>
      <c r="D3927" s="264"/>
      <c r="E3927" s="264"/>
      <c r="F3927" s="264"/>
      <c r="G3927" s="264"/>
      <c r="H3927" s="264"/>
      <c r="I3927" s="286">
        <f t="shared" ca="1" si="3879"/>
        <v>0.11384608934133482</v>
      </c>
      <c r="J3927" s="286">
        <f t="shared" ca="1" si="3880"/>
        <v>2.8480434694641885E-2</v>
      </c>
      <c r="K3927" s="264">
        <f t="shared" ref="K3927:M3927" ca="1" si="3982">RAND()</f>
        <v>0.86574291622401678</v>
      </c>
      <c r="L3927" s="264">
        <f t="shared" ca="1" si="3982"/>
        <v>0.41982638149289586</v>
      </c>
      <c r="M3927" s="264">
        <f t="shared" ca="1" si="3982"/>
        <v>0.98823256266117776</v>
      </c>
      <c r="N3927" s="287">
        <f t="shared" ca="1" si="3882"/>
        <v>2571979.909952505</v>
      </c>
      <c r="O3927" s="288">
        <f ca="1">(N3927-Assumptions!$C$22)/Assumptions!$C$25</f>
        <v>190.94932163824663</v>
      </c>
      <c r="P3927" s="11"/>
      <c r="Q3927" s="11"/>
      <c r="R3927" s="11"/>
      <c r="S3927" s="11"/>
      <c r="T3927" s="11"/>
    </row>
    <row r="3928" spans="1:20" ht="15.75" customHeight="1" x14ac:dyDescent="0.2">
      <c r="A3928" s="289"/>
      <c r="B3928" s="270"/>
      <c r="C3928" s="270"/>
      <c r="D3928" s="270"/>
      <c r="E3928" s="270"/>
      <c r="F3928" s="270"/>
      <c r="G3928" s="270"/>
      <c r="H3928" s="270"/>
      <c r="I3928" s="290">
        <f t="shared" ca="1" si="3879"/>
        <v>9.2812687061969587E-2</v>
      </c>
      <c r="J3928" s="290">
        <f t="shared" ca="1" si="3880"/>
        <v>4.7000246975994538E-2</v>
      </c>
      <c r="K3928" s="270">
        <f t="shared" ref="K3928:M3928" ca="1" si="3983">RAND()</f>
        <v>0.37533261097679049</v>
      </c>
      <c r="L3928" s="270">
        <f t="shared" ca="1" si="3983"/>
        <v>0.7264795912596721</v>
      </c>
      <c r="M3928" s="270">
        <f t="shared" ca="1" si="3983"/>
        <v>0.83644824917627536</v>
      </c>
      <c r="N3928" s="291">
        <f t="shared" ca="1" si="3882"/>
        <v>2463098.2772387597</v>
      </c>
      <c r="O3928" s="292">
        <f ca="1">(N3928-Assumptions!$C$22)/Assumptions!$C$25</f>
        <v>182.82382665960893</v>
      </c>
      <c r="P3928" s="11"/>
      <c r="Q3928" s="11"/>
      <c r="R3928" s="11"/>
      <c r="S3928" s="11"/>
      <c r="T3928" s="11"/>
    </row>
    <row r="3929" spans="1:20" ht="15.75" customHeight="1" x14ac:dyDescent="0.2">
      <c r="A3929" s="317"/>
      <c r="B3929" s="264"/>
      <c r="C3929" s="264"/>
      <c r="D3929" s="264"/>
      <c r="E3929" s="264"/>
      <c r="F3929" s="264"/>
      <c r="G3929" s="264"/>
      <c r="H3929" s="264"/>
      <c r="I3929" s="286">
        <f t="shared" ca="1" si="3879"/>
        <v>9.7908120633566659E-2</v>
      </c>
      <c r="J3929" s="286">
        <f t="shared" ca="1" si="3880"/>
        <v>3.9250256837603512E-2</v>
      </c>
      <c r="K3929" s="264">
        <f t="shared" ref="K3929:M3929" ca="1" si="3984">RAND()</f>
        <v>0.26666669329561066</v>
      </c>
      <c r="L3929" s="264">
        <f t="shared" ca="1" si="3984"/>
        <v>0.81717501911824564</v>
      </c>
      <c r="M3929" s="264">
        <f t="shared" ca="1" si="3984"/>
        <v>3.4793307807240437E-3</v>
      </c>
      <c r="N3929" s="287">
        <f t="shared" ca="1" si="3882"/>
        <v>2407601.2388916435</v>
      </c>
      <c r="O3929" s="288">
        <f ca="1">(N3929-Assumptions!$C$22)/Assumptions!$C$25</f>
        <v>178.68225663370472</v>
      </c>
      <c r="P3929" s="11"/>
      <c r="Q3929" s="11"/>
      <c r="R3929" s="11"/>
      <c r="S3929" s="11"/>
      <c r="T3929" s="11"/>
    </row>
    <row r="3930" spans="1:20" ht="15.75" customHeight="1" x14ac:dyDescent="0.2">
      <c r="A3930" s="289"/>
      <c r="B3930" s="270"/>
      <c r="C3930" s="270"/>
      <c r="D3930" s="270"/>
      <c r="E3930" s="270"/>
      <c r="F3930" s="270"/>
      <c r="G3930" s="270"/>
      <c r="H3930" s="270"/>
      <c r="I3930" s="290">
        <f t="shared" ca="1" si="3879"/>
        <v>9.9474206538839788E-2</v>
      </c>
      <c r="J3930" s="290">
        <f t="shared" ca="1" si="3880"/>
        <v>2.9428869665227571E-2</v>
      </c>
      <c r="K3930" s="270">
        <f t="shared" ref="K3930:M3930" ca="1" si="3985">RAND()</f>
        <v>0.13167324526855384</v>
      </c>
      <c r="L3930" s="270">
        <f t="shared" ca="1" si="3985"/>
        <v>5.0997476606942316E-2</v>
      </c>
      <c r="M3930" s="270">
        <f t="shared" ca="1" si="3985"/>
        <v>0.39545071834773693</v>
      </c>
      <c r="N3930" s="291">
        <f t="shared" ca="1" si="3882"/>
        <v>233010.72909822487</v>
      </c>
      <c r="O3930" s="292">
        <f ca="1">(N3930-Assumptions!$C$22)/Assumptions!$C$25</f>
        <v>16.399382768524244</v>
      </c>
      <c r="P3930" s="11"/>
      <c r="Q3930" s="11"/>
      <c r="R3930" s="11"/>
      <c r="S3930" s="11"/>
      <c r="T3930" s="11"/>
    </row>
    <row r="3931" spans="1:20" ht="15.75" customHeight="1" x14ac:dyDescent="0.2">
      <c r="A3931" s="317"/>
      <c r="B3931" s="264"/>
      <c r="C3931" s="264"/>
      <c r="D3931" s="264"/>
      <c r="E3931" s="264"/>
      <c r="F3931" s="264"/>
      <c r="G3931" s="264"/>
      <c r="H3931" s="264"/>
      <c r="I3931" s="286">
        <f t="shared" ca="1" si="3879"/>
        <v>0.10995631899606065</v>
      </c>
      <c r="J3931" s="286">
        <f t="shared" ca="1" si="3880"/>
        <v>5.1194439282037173E-2</v>
      </c>
      <c r="K3931" s="264">
        <f t="shared" ref="K3931:M3931" ca="1" si="3986">RAND()</f>
        <v>0.86541837003027478</v>
      </c>
      <c r="L3931" s="264">
        <f t="shared" ca="1" si="3986"/>
        <v>0.64784051018553213</v>
      </c>
      <c r="M3931" s="264">
        <f t="shared" ca="1" si="3986"/>
        <v>0.67249878002834385</v>
      </c>
      <c r="N3931" s="287">
        <f t="shared" ca="1" si="3882"/>
        <v>3693576.0579524981</v>
      </c>
      <c r="O3931" s="288">
        <f ca="1">(N3931-Assumptions!$C$22)/Assumptions!$C$25</f>
        <v>274.65052671287299</v>
      </c>
      <c r="P3931" s="11"/>
      <c r="Q3931" s="11"/>
      <c r="R3931" s="11"/>
      <c r="S3931" s="11"/>
      <c r="T3931" s="11"/>
    </row>
    <row r="3932" spans="1:20" ht="15.75" customHeight="1" x14ac:dyDescent="0.2">
      <c r="A3932" s="289"/>
      <c r="B3932" s="270"/>
      <c r="C3932" s="270"/>
      <c r="D3932" s="270"/>
      <c r="E3932" s="270"/>
      <c r="F3932" s="270"/>
      <c r="G3932" s="270"/>
      <c r="H3932" s="270"/>
      <c r="I3932" s="290">
        <f t="shared" ca="1" si="3879"/>
        <v>0.06</v>
      </c>
      <c r="J3932" s="290">
        <f t="shared" ca="1" si="3880"/>
        <v>4.351164564090524E-2</v>
      </c>
      <c r="K3932" s="270">
        <f t="shared" ref="K3932:M3932" ca="1" si="3987">RAND()</f>
        <v>0.76745696648417516</v>
      </c>
      <c r="L3932" s="270">
        <f t="shared" ca="1" si="3987"/>
        <v>0.7638067129827314</v>
      </c>
      <c r="M3932" s="270">
        <f t="shared" ca="1" si="3987"/>
        <v>2.0330118503767314E-2</v>
      </c>
      <c r="N3932" s="291">
        <f t="shared" ca="1" si="3882"/>
        <v>4464826.7790903514</v>
      </c>
      <c r="O3932" s="292">
        <f ca="1">(N3932-Assumptions!$C$22)/Assumptions!$C$25</f>
        <v>332.20655067838442</v>
      </c>
      <c r="P3932" s="11"/>
      <c r="Q3932" s="11"/>
      <c r="R3932" s="11"/>
      <c r="S3932" s="11"/>
      <c r="T3932" s="11"/>
    </row>
    <row r="3933" spans="1:20" ht="15.75" customHeight="1" x14ac:dyDescent="0.2">
      <c r="A3933" s="317"/>
      <c r="B3933" s="264"/>
      <c r="C3933" s="264"/>
      <c r="D3933" s="264"/>
      <c r="E3933" s="264"/>
      <c r="F3933" s="264"/>
      <c r="G3933" s="264"/>
      <c r="H3933" s="264"/>
      <c r="I3933" s="286">
        <f t="shared" ca="1" si="3879"/>
        <v>7.1503237272622158E-2</v>
      </c>
      <c r="J3933" s="286">
        <f t="shared" ca="1" si="3880"/>
        <v>4.4342796226641383E-2</v>
      </c>
      <c r="K3933" s="264">
        <f t="shared" ref="K3933:M3933" ca="1" si="3988">RAND()</f>
        <v>0.15793413759889641</v>
      </c>
      <c r="L3933" s="264">
        <f t="shared" ca="1" si="3988"/>
        <v>0.31077399297816333</v>
      </c>
      <c r="M3933" s="264">
        <f t="shared" ca="1" si="3988"/>
        <v>0.93755963018174671</v>
      </c>
      <c r="N3933" s="287">
        <f t="shared" ca="1" si="3882"/>
        <v>1567913.3168247906</v>
      </c>
      <c r="O3933" s="288">
        <f ca="1">(N3933-Assumptions!$C$22)/Assumptions!$C$25</f>
        <v>116.01897886752168</v>
      </c>
      <c r="P3933" s="11"/>
      <c r="Q3933" s="11"/>
      <c r="R3933" s="11"/>
      <c r="S3933" s="11"/>
      <c r="T3933" s="11"/>
    </row>
    <row r="3934" spans="1:20" ht="15.75" customHeight="1" x14ac:dyDescent="0.2">
      <c r="A3934" s="289"/>
      <c r="B3934" s="270"/>
      <c r="C3934" s="270"/>
      <c r="D3934" s="270"/>
      <c r="E3934" s="270"/>
      <c r="F3934" s="270"/>
      <c r="G3934" s="270"/>
      <c r="H3934" s="270"/>
      <c r="I3934" s="290">
        <f t="shared" ca="1" si="3879"/>
        <v>9.2781586186872336E-2</v>
      </c>
      <c r="J3934" s="290">
        <f t="shared" ca="1" si="3880"/>
        <v>4.2695315949042932E-2</v>
      </c>
      <c r="K3934" s="270">
        <f t="shared" ref="K3934:M3934" ca="1" si="3989">RAND()</f>
        <v>0.74342967026861628</v>
      </c>
      <c r="L3934" s="270">
        <f t="shared" ca="1" si="3989"/>
        <v>0.37662780966599552</v>
      </c>
      <c r="M3934" s="270">
        <f t="shared" ca="1" si="3989"/>
        <v>0.9030513165757047</v>
      </c>
      <c r="N3934" s="291">
        <f t="shared" ca="1" si="3882"/>
        <v>2303182.4574547228</v>
      </c>
      <c r="O3934" s="292">
        <f ca="1">(N3934-Assumptions!$C$22)/Assumptions!$C$25</f>
        <v>170.88981025781513</v>
      </c>
      <c r="P3934" s="11"/>
      <c r="Q3934" s="11"/>
      <c r="R3934" s="11"/>
      <c r="S3934" s="11"/>
      <c r="T3934" s="11"/>
    </row>
    <row r="3935" spans="1:20" ht="15.75" customHeight="1" x14ac:dyDescent="0.2">
      <c r="A3935" s="317"/>
      <c r="B3935" s="264"/>
      <c r="C3935" s="264"/>
      <c r="D3935" s="264"/>
      <c r="E3935" s="264"/>
      <c r="F3935" s="264"/>
      <c r="G3935" s="264"/>
      <c r="H3935" s="264"/>
      <c r="I3935" s="286">
        <f t="shared" ca="1" si="3879"/>
        <v>0.10108803185786845</v>
      </c>
      <c r="J3935" s="286">
        <f t="shared" ca="1" si="3880"/>
        <v>4.2714301810684967E-2</v>
      </c>
      <c r="K3935" s="264">
        <f t="shared" ref="K3935:M3935" ca="1" si="3990">RAND()</f>
        <v>0.74807990606825792</v>
      </c>
      <c r="L3935" s="264">
        <f t="shared" ca="1" si="3990"/>
        <v>0.23627058514273935</v>
      </c>
      <c r="M3935" s="264">
        <f t="shared" ca="1" si="3990"/>
        <v>0.51910669508551022</v>
      </c>
      <c r="N3935" s="287">
        <f t="shared" ca="1" si="3882"/>
        <v>1526267.3244816444</v>
      </c>
      <c r="O3935" s="288">
        <f ca="1">(N3935-Assumptions!$C$22)/Assumptions!$C$25</f>
        <v>112.9110689911675</v>
      </c>
      <c r="P3935" s="11"/>
      <c r="Q3935" s="11"/>
      <c r="R3935" s="11"/>
      <c r="S3935" s="11"/>
      <c r="T3935" s="11"/>
    </row>
    <row r="3936" spans="1:20" ht="15.75" customHeight="1" x14ac:dyDescent="0.2">
      <c r="A3936" s="289"/>
      <c r="B3936" s="270"/>
      <c r="C3936" s="270"/>
      <c r="D3936" s="270"/>
      <c r="E3936" s="270"/>
      <c r="F3936" s="270"/>
      <c r="G3936" s="270"/>
      <c r="H3936" s="270"/>
      <c r="I3936" s="290">
        <f t="shared" ca="1" si="3879"/>
        <v>6.2131932039666937E-2</v>
      </c>
      <c r="J3936" s="290">
        <f t="shared" ca="1" si="3880"/>
        <v>4.0979162824552565E-2</v>
      </c>
      <c r="K3936" s="270">
        <f t="shared" ref="K3936:M3936" ca="1" si="3991">RAND()</f>
        <v>6.7530354765470868E-2</v>
      </c>
      <c r="L3936" s="270">
        <f t="shared" ca="1" si="3991"/>
        <v>0.34398643653368788</v>
      </c>
      <c r="M3936" s="270">
        <f t="shared" ca="1" si="3991"/>
        <v>0.54210416074951728</v>
      </c>
      <c r="N3936" s="291">
        <f t="shared" ca="1" si="3882"/>
        <v>1553922.7085192578</v>
      </c>
      <c r="O3936" s="292">
        <f ca="1">(N3936-Assumptions!$C$22)/Assumptions!$C$25</f>
        <v>114.97490362084014</v>
      </c>
      <c r="P3936" s="11"/>
      <c r="Q3936" s="11"/>
      <c r="R3936" s="11"/>
      <c r="S3936" s="11"/>
      <c r="T3936" s="11"/>
    </row>
    <row r="3937" spans="1:20" ht="15.75" customHeight="1" x14ac:dyDescent="0.2">
      <c r="A3937" s="317"/>
      <c r="B3937" s="264"/>
      <c r="C3937" s="264"/>
      <c r="D3937" s="264"/>
      <c r="E3937" s="264"/>
      <c r="F3937" s="264"/>
      <c r="G3937" s="264"/>
      <c r="H3937" s="264"/>
      <c r="I3937" s="286">
        <f t="shared" ca="1" si="3879"/>
        <v>9.2251358491019106E-2</v>
      </c>
      <c r="J3937" s="286">
        <f t="shared" ca="1" si="3880"/>
        <v>2.4151160681206291E-2</v>
      </c>
      <c r="K3937" s="264">
        <f t="shared" ref="K3937:M3937" ca="1" si="3992">RAND()</f>
        <v>0.61842535546162736</v>
      </c>
      <c r="L3937" s="264">
        <f t="shared" ca="1" si="3992"/>
        <v>0.97191324063527562</v>
      </c>
      <c r="M3937" s="264">
        <f t="shared" ca="1" si="3992"/>
        <v>0.18862511523002079</v>
      </c>
      <c r="N3937" s="287">
        <f t="shared" ca="1" si="3882"/>
        <v>2073778.7860808317</v>
      </c>
      <c r="O3937" s="288">
        <f ca="1">(N3937-Assumptions!$C$22)/Assumptions!$C$25</f>
        <v>153.77013328961431</v>
      </c>
      <c r="P3937" s="11"/>
      <c r="Q3937" s="11"/>
      <c r="R3937" s="11"/>
      <c r="S3937" s="11"/>
      <c r="T3937" s="11"/>
    </row>
    <row r="3938" spans="1:20" ht="15.75" customHeight="1" x14ac:dyDescent="0.2">
      <c r="A3938" s="289"/>
      <c r="B3938" s="270"/>
      <c r="C3938" s="270"/>
      <c r="D3938" s="270"/>
      <c r="E3938" s="270"/>
      <c r="F3938" s="270"/>
      <c r="G3938" s="270"/>
      <c r="H3938" s="270"/>
      <c r="I3938" s="290">
        <f t="shared" ca="1" si="3879"/>
        <v>7.0919946043737442E-2</v>
      </c>
      <c r="J3938" s="290">
        <f t="shared" ca="1" si="3880"/>
        <v>5.5E-2</v>
      </c>
      <c r="K3938" s="270">
        <f t="shared" ref="K3938:M3938" ca="1" si="3993">RAND()</f>
        <v>4.3913125306061285E-2</v>
      </c>
      <c r="L3938" s="270">
        <f t="shared" ca="1" si="3993"/>
        <v>0.79082095534800456</v>
      </c>
      <c r="M3938" s="270">
        <f t="shared" ca="1" si="3993"/>
        <v>0.68440416996614295</v>
      </c>
      <c r="N3938" s="291">
        <f t="shared" ca="1" si="3882"/>
        <v>1602717.6195036676</v>
      </c>
      <c r="O3938" s="292">
        <f ca="1">(N3938-Assumptions!$C$22)/Assumptions!$C$25</f>
        <v>118.61631488833341</v>
      </c>
      <c r="P3938" s="11"/>
      <c r="Q3938" s="11"/>
      <c r="R3938" s="11"/>
      <c r="S3938" s="11"/>
      <c r="T3938" s="11"/>
    </row>
    <row r="3939" spans="1:20" ht="15.75" customHeight="1" x14ac:dyDescent="0.2">
      <c r="A3939" s="317"/>
      <c r="B3939" s="264"/>
      <c r="C3939" s="264"/>
      <c r="D3939" s="264"/>
      <c r="E3939" s="264"/>
      <c r="F3939" s="264"/>
      <c r="G3939" s="264"/>
      <c r="H3939" s="264"/>
      <c r="I3939" s="286">
        <f t="shared" ca="1" si="3879"/>
        <v>0.10474500400547096</v>
      </c>
      <c r="J3939" s="286">
        <f t="shared" ca="1" si="3880"/>
        <v>3.5524813409055611E-2</v>
      </c>
      <c r="K3939" s="264">
        <f t="shared" ref="K3939:M3939" ca="1" si="3994">RAND()</f>
        <v>0.52963708387282182</v>
      </c>
      <c r="L3939" s="264">
        <f t="shared" ca="1" si="3994"/>
        <v>0.2774560213543279</v>
      </c>
      <c r="M3939" s="264">
        <f t="shared" ca="1" si="3994"/>
        <v>0.35718452088615649</v>
      </c>
      <c r="N3939" s="287">
        <f t="shared" ca="1" si="3882"/>
        <v>1287108.8046923459</v>
      </c>
      <c r="O3939" s="288">
        <f ca="1">(N3939-Assumptions!$C$22)/Assumptions!$C$25</f>
        <v>95.063418260622825</v>
      </c>
      <c r="P3939" s="11"/>
      <c r="Q3939" s="11"/>
      <c r="R3939" s="11"/>
      <c r="S3939" s="11"/>
      <c r="T3939" s="11"/>
    </row>
    <row r="3940" spans="1:20" ht="15.75" customHeight="1" x14ac:dyDescent="0.2">
      <c r="A3940" s="289"/>
      <c r="B3940" s="270"/>
      <c r="C3940" s="270"/>
      <c r="D3940" s="270"/>
      <c r="E3940" s="270"/>
      <c r="F3940" s="270"/>
      <c r="G3940" s="270"/>
      <c r="H3940" s="270"/>
      <c r="I3940" s="290">
        <f t="shared" ca="1" si="3879"/>
        <v>0.10287123893223418</v>
      </c>
      <c r="J3940" s="290">
        <f t="shared" ca="1" si="3880"/>
        <v>5.071459447909047E-2</v>
      </c>
      <c r="K3940" s="270">
        <f t="shared" ref="K3940:M3940" ca="1" si="3995">RAND()</f>
        <v>3.7894897566608909E-2</v>
      </c>
      <c r="L3940" s="270">
        <f t="shared" ca="1" si="3995"/>
        <v>0.4755136848476117</v>
      </c>
      <c r="M3940" s="270">
        <f t="shared" ca="1" si="3995"/>
        <v>0.70525603299587147</v>
      </c>
      <c r="N3940" s="291">
        <f t="shared" ca="1" si="3882"/>
        <v>768223.12684604886</v>
      </c>
      <c r="O3940" s="292">
        <f ca="1">(N3940-Assumptions!$C$22)/Assumptions!$C$25</f>
        <v>56.340606481048425</v>
      </c>
      <c r="P3940" s="11"/>
      <c r="Q3940" s="11"/>
      <c r="R3940" s="11"/>
      <c r="S3940" s="11"/>
      <c r="T3940" s="11"/>
    </row>
    <row r="3941" spans="1:20" ht="15.75" customHeight="1" x14ac:dyDescent="0.2">
      <c r="A3941" s="317"/>
      <c r="B3941" s="264"/>
      <c r="C3941" s="264"/>
      <c r="D3941" s="264"/>
      <c r="E3941" s="264"/>
      <c r="F3941" s="264"/>
      <c r="G3941" s="264"/>
      <c r="H3941" s="264"/>
      <c r="I3941" s="286">
        <f t="shared" ca="1" si="3879"/>
        <v>8.4821543899975427E-2</v>
      </c>
      <c r="J3941" s="286">
        <f t="shared" ca="1" si="3880"/>
        <v>3.6859892741433302E-2</v>
      </c>
      <c r="K3941" s="264">
        <f t="shared" ref="K3941:M3941" ca="1" si="3996">RAND()</f>
        <v>2.1214489294400285E-2</v>
      </c>
      <c r="L3941" s="264">
        <f t="shared" ca="1" si="3996"/>
        <v>0.19966975547701626</v>
      </c>
      <c r="M3941" s="264">
        <f t="shared" ca="1" si="3996"/>
        <v>0.81516532735082636</v>
      </c>
      <c r="N3941" s="287">
        <f t="shared" ca="1" si="3882"/>
        <v>365733.60936797643</v>
      </c>
      <c r="O3941" s="288">
        <f ca="1">(N3941-Assumptions!$C$22)/Assumptions!$C$25</f>
        <v>26.304075325968391</v>
      </c>
      <c r="P3941" s="11"/>
      <c r="Q3941" s="11"/>
      <c r="R3941" s="11"/>
      <c r="S3941" s="11"/>
      <c r="T3941" s="11"/>
    </row>
    <row r="3942" spans="1:20" ht="15.75" customHeight="1" x14ac:dyDescent="0.2">
      <c r="A3942" s="289"/>
      <c r="B3942" s="270"/>
      <c r="C3942" s="270"/>
      <c r="D3942" s="270"/>
      <c r="E3942" s="270"/>
      <c r="F3942" s="270"/>
      <c r="G3942" s="270"/>
      <c r="H3942" s="270"/>
      <c r="I3942" s="290">
        <f t="shared" ca="1" si="3879"/>
        <v>9.2731962720990935E-2</v>
      </c>
      <c r="J3942" s="290">
        <f t="shared" ca="1" si="3880"/>
        <v>5.0339243603915097E-2</v>
      </c>
      <c r="K3942" s="270">
        <f t="shared" ref="K3942:M3942" ca="1" si="3997">RAND()</f>
        <v>0.28511723210251949</v>
      </c>
      <c r="L3942" s="270">
        <f t="shared" ca="1" si="3997"/>
        <v>0.58021909583004116</v>
      </c>
      <c r="M3942" s="270">
        <f t="shared" ca="1" si="3997"/>
        <v>0.55616631778982517</v>
      </c>
      <c r="N3942" s="291">
        <f t="shared" ca="1" si="3882"/>
        <v>2633015.0979227438</v>
      </c>
      <c r="O3942" s="292">
        <f ca="1">(N3942-Assumptions!$C$22)/Assumptions!$C$25</f>
        <v>195.50418641214506</v>
      </c>
      <c r="P3942" s="11"/>
      <c r="Q3942" s="11"/>
      <c r="R3942" s="11"/>
      <c r="S3942" s="11"/>
      <c r="T3942" s="11"/>
    </row>
    <row r="3943" spans="1:20" ht="15.75" customHeight="1" x14ac:dyDescent="0.2">
      <c r="A3943" s="317"/>
      <c r="B3943" s="264"/>
      <c r="C3943" s="264"/>
      <c r="D3943" s="264"/>
      <c r="E3943" s="264"/>
      <c r="F3943" s="264"/>
      <c r="G3943" s="264"/>
      <c r="H3943" s="264"/>
      <c r="I3943" s="286">
        <f t="shared" ca="1" si="3879"/>
        <v>6.8126842228961648E-2</v>
      </c>
      <c r="J3943" s="286">
        <f t="shared" ca="1" si="3880"/>
        <v>4.5683515422495095E-2</v>
      </c>
      <c r="K3943" s="264">
        <f t="shared" ref="K3943:M3943" ca="1" si="3998">RAND()</f>
        <v>0.12219510488605734</v>
      </c>
      <c r="L3943" s="264">
        <f t="shared" ca="1" si="3998"/>
        <v>0.53618366183538169</v>
      </c>
      <c r="M3943" s="264">
        <f t="shared" ca="1" si="3998"/>
        <v>0.57024783870848528</v>
      </c>
      <c r="N3943" s="287">
        <f t="shared" ca="1" si="3882"/>
        <v>1553922.7085192578</v>
      </c>
      <c r="O3943" s="288">
        <f ca="1">(N3943-Assumptions!$C$22)/Assumptions!$C$25</f>
        <v>114.97490362084014</v>
      </c>
      <c r="P3943" s="11"/>
      <c r="Q3943" s="11"/>
      <c r="R3943" s="11"/>
      <c r="S3943" s="11"/>
      <c r="T3943" s="11"/>
    </row>
    <row r="3944" spans="1:20" ht="15.75" customHeight="1" x14ac:dyDescent="0.2">
      <c r="A3944" s="289"/>
      <c r="B3944" s="270"/>
      <c r="C3944" s="270"/>
      <c r="D3944" s="270"/>
      <c r="E3944" s="270"/>
      <c r="F3944" s="270"/>
      <c r="G3944" s="270"/>
      <c r="H3944" s="270"/>
      <c r="I3944" s="290">
        <f t="shared" ca="1" si="3879"/>
        <v>7.6775794468785921E-2</v>
      </c>
      <c r="J3944" s="290">
        <f t="shared" ca="1" si="3880"/>
        <v>4.5242582689859943E-2</v>
      </c>
      <c r="K3944" s="270">
        <f t="shared" ref="K3944:M3944" ca="1" si="3999">RAND()</f>
        <v>0.46661873497218842</v>
      </c>
      <c r="L3944" s="270">
        <f t="shared" ca="1" si="3999"/>
        <v>0.81994207672449437</v>
      </c>
      <c r="M3944" s="270">
        <f t="shared" ca="1" si="3999"/>
        <v>0.49213391417078123</v>
      </c>
      <c r="N3944" s="291">
        <f t="shared" ca="1" si="3882"/>
        <v>4478603.2750485735</v>
      </c>
      <c r="O3944" s="292">
        <f ca="1">(N3944-Assumptions!$C$22)/Assumptions!$C$25</f>
        <v>333.23464739168458</v>
      </c>
      <c r="P3944" s="11"/>
      <c r="Q3944" s="11"/>
      <c r="R3944" s="11"/>
      <c r="S3944" s="11"/>
      <c r="T3944" s="11"/>
    </row>
    <row r="3945" spans="1:20" ht="15.75" customHeight="1" x14ac:dyDescent="0.2">
      <c r="A3945" s="317"/>
      <c r="B3945" s="264"/>
      <c r="C3945" s="264"/>
      <c r="D3945" s="264"/>
      <c r="E3945" s="264"/>
      <c r="F3945" s="264"/>
      <c r="G3945" s="264"/>
      <c r="H3945" s="264"/>
      <c r="I3945" s="286">
        <f t="shared" ca="1" si="3879"/>
        <v>6.3515044632538598E-2</v>
      </c>
      <c r="J3945" s="286">
        <f t="shared" ca="1" si="3880"/>
        <v>4.3110726027159693E-2</v>
      </c>
      <c r="K3945" s="264">
        <f t="shared" ref="K3945:M3945" ca="1" si="4000">RAND()</f>
        <v>0.38460549634723984</v>
      </c>
      <c r="L3945" s="264">
        <f t="shared" ca="1" si="4000"/>
        <v>0.67716911877396813</v>
      </c>
      <c r="M3945" s="264">
        <f t="shared" ca="1" si="4000"/>
        <v>0.21283099230828428</v>
      </c>
      <c r="N3945" s="287">
        <f t="shared" ca="1" si="3882"/>
        <v>4464826.7790903514</v>
      </c>
      <c r="O3945" s="288">
        <f ca="1">(N3945-Assumptions!$C$22)/Assumptions!$C$25</f>
        <v>332.20655067838442</v>
      </c>
      <c r="P3945" s="11"/>
      <c r="Q3945" s="11"/>
      <c r="R3945" s="11"/>
      <c r="S3945" s="11"/>
      <c r="T3945" s="11"/>
    </row>
    <row r="3946" spans="1:20" ht="15.75" customHeight="1" x14ac:dyDescent="0.2">
      <c r="A3946" s="289"/>
      <c r="B3946" s="270"/>
      <c r="C3946" s="270"/>
      <c r="D3946" s="270"/>
      <c r="E3946" s="270"/>
      <c r="F3946" s="270"/>
      <c r="G3946" s="270"/>
      <c r="H3946" s="270"/>
      <c r="I3946" s="290">
        <f t="shared" ca="1" si="3879"/>
        <v>7.8587787062647949E-2</v>
      </c>
      <c r="J3946" s="290">
        <f t="shared" ca="1" si="3880"/>
        <v>3.8546296626312725E-2</v>
      </c>
      <c r="K3946" s="270">
        <f t="shared" ref="K3946:M3946" ca="1" si="4001">RAND()</f>
        <v>0.73830466793057659</v>
      </c>
      <c r="L3946" s="270">
        <f t="shared" ca="1" si="4001"/>
        <v>0.5284873150617988</v>
      </c>
      <c r="M3946" s="270">
        <f t="shared" ca="1" si="4001"/>
        <v>0.93232254746713361</v>
      </c>
      <c r="N3946" s="291">
        <f t="shared" ca="1" si="3882"/>
        <v>2880957.1700264444</v>
      </c>
      <c r="O3946" s="292">
        <f ca="1">(N3946-Assumptions!$C$22)/Assumptions!$C$25</f>
        <v>214.00732612137645</v>
      </c>
      <c r="P3946" s="11"/>
      <c r="Q3946" s="11"/>
      <c r="R3946" s="11"/>
      <c r="S3946" s="11"/>
      <c r="T3946" s="11"/>
    </row>
    <row r="3947" spans="1:20" ht="15.75" customHeight="1" x14ac:dyDescent="0.2">
      <c r="A3947" s="317"/>
      <c r="B3947" s="264"/>
      <c r="C3947" s="264"/>
      <c r="D3947" s="264"/>
      <c r="E3947" s="264"/>
      <c r="F3947" s="264"/>
      <c r="G3947" s="264"/>
      <c r="H3947" s="264"/>
      <c r="I3947" s="286">
        <f t="shared" ca="1" si="3879"/>
        <v>7.1187320985202016E-2</v>
      </c>
      <c r="J3947" s="286">
        <f t="shared" ca="1" si="3880"/>
        <v>5.5E-2</v>
      </c>
      <c r="K3947" s="264">
        <f t="shared" ref="K3947:M3947" ca="1" si="4002">RAND()</f>
        <v>0.58027123311443596</v>
      </c>
      <c r="L3947" s="264">
        <f t="shared" ca="1" si="4002"/>
        <v>0.9008843146503771</v>
      </c>
      <c r="M3947" s="264">
        <f t="shared" ca="1" si="4002"/>
        <v>0.15889493248308395</v>
      </c>
      <c r="N3947" s="287">
        <f t="shared" ca="1" si="3882"/>
        <v>5648989.8218359249</v>
      </c>
      <c r="O3947" s="288">
        <f ca="1">(N3947-Assumptions!$C$22)/Assumptions!$C$25</f>
        <v>420.57692700268097</v>
      </c>
      <c r="P3947" s="11"/>
      <c r="Q3947" s="11"/>
      <c r="R3947" s="11"/>
      <c r="S3947" s="11"/>
      <c r="T3947" s="11"/>
    </row>
    <row r="3948" spans="1:20" ht="15.75" customHeight="1" x14ac:dyDescent="0.2">
      <c r="A3948" s="289"/>
      <c r="B3948" s="270"/>
      <c r="C3948" s="270"/>
      <c r="D3948" s="270"/>
      <c r="E3948" s="270"/>
      <c r="F3948" s="270"/>
      <c r="G3948" s="270"/>
      <c r="H3948" s="270"/>
      <c r="I3948" s="290">
        <f t="shared" ca="1" si="3879"/>
        <v>6.3952927364937739E-2</v>
      </c>
      <c r="J3948" s="290">
        <f t="shared" ca="1" si="3880"/>
        <v>3.1229060154156905E-2</v>
      </c>
      <c r="K3948" s="270">
        <f t="shared" ref="K3948:M3948" ca="1" si="4003">RAND()</f>
        <v>0.62033601129862181</v>
      </c>
      <c r="L3948" s="270">
        <f t="shared" ca="1" si="4003"/>
        <v>0.13962841747947397</v>
      </c>
      <c r="M3948" s="270">
        <f t="shared" ca="1" si="4003"/>
        <v>0.13140567744749476</v>
      </c>
      <c r="N3948" s="291">
        <f t="shared" ca="1" si="3882"/>
        <v>2722597.4303482277</v>
      </c>
      <c r="O3948" s="292">
        <f ca="1">(N3948-Assumptions!$C$22)/Assumptions!$C$25</f>
        <v>202.18943510061402</v>
      </c>
      <c r="P3948" s="11"/>
      <c r="Q3948" s="11"/>
      <c r="R3948" s="11"/>
      <c r="S3948" s="11"/>
      <c r="T3948" s="11"/>
    </row>
    <row r="3949" spans="1:20" ht="15.75" customHeight="1" x14ac:dyDescent="0.2">
      <c r="A3949" s="317"/>
      <c r="B3949" s="264"/>
      <c r="C3949" s="264"/>
      <c r="D3949" s="264"/>
      <c r="E3949" s="264"/>
      <c r="F3949" s="264"/>
      <c r="G3949" s="264"/>
      <c r="H3949" s="264"/>
      <c r="I3949" s="286">
        <f t="shared" ca="1" si="3879"/>
        <v>8.9806744992784973E-2</v>
      </c>
      <c r="J3949" s="286">
        <f t="shared" ca="1" si="3880"/>
        <v>4.7815792034132429E-2</v>
      </c>
      <c r="K3949" s="264">
        <f t="shared" ref="K3949:M3949" ca="1" si="4004">RAND()</f>
        <v>2.7268286125830321E-2</v>
      </c>
      <c r="L3949" s="264">
        <f t="shared" ca="1" si="4004"/>
        <v>2.6749551224483858E-2</v>
      </c>
      <c r="M3949" s="264">
        <f t="shared" ca="1" si="4004"/>
        <v>0.34183256587141542</v>
      </c>
      <c r="N3949" s="287">
        <f t="shared" ca="1" si="3882"/>
        <v>388686.46374666359</v>
      </c>
      <c r="O3949" s="288">
        <f ca="1">(N3949-Assumptions!$C$22)/Assumptions!$C$25</f>
        <v>28.016974906467432</v>
      </c>
      <c r="P3949" s="11"/>
      <c r="Q3949" s="11"/>
      <c r="R3949" s="11"/>
      <c r="S3949" s="11"/>
      <c r="T3949" s="11"/>
    </row>
    <row r="3950" spans="1:20" ht="15.75" customHeight="1" x14ac:dyDescent="0.2">
      <c r="A3950" s="289"/>
      <c r="B3950" s="270"/>
      <c r="C3950" s="270"/>
      <c r="D3950" s="270"/>
      <c r="E3950" s="270"/>
      <c r="F3950" s="270"/>
      <c r="G3950" s="270"/>
      <c r="H3950" s="270"/>
      <c r="I3950" s="290">
        <f t="shared" ca="1" si="3879"/>
        <v>8.9684720392631645E-2</v>
      </c>
      <c r="J3950" s="290">
        <f t="shared" ca="1" si="3880"/>
        <v>4.8376932662812282E-2</v>
      </c>
      <c r="K3950" s="270">
        <f t="shared" ref="K3950:M3950" ca="1" si="4005">RAND()</f>
        <v>0.92192299038030601</v>
      </c>
      <c r="L3950" s="270">
        <f t="shared" ca="1" si="4005"/>
        <v>0.51172120106261521</v>
      </c>
      <c r="M3950" s="270">
        <f t="shared" ca="1" si="4005"/>
        <v>0.67606154974260502</v>
      </c>
      <c r="N3950" s="291">
        <f t="shared" ca="1" si="3882"/>
        <v>5254250.6863741651</v>
      </c>
      <c r="O3950" s="292">
        <f ca="1">(N3950-Assumptions!$C$22)/Assumptions!$C$25</f>
        <v>391.11878256523619</v>
      </c>
      <c r="P3950" s="11"/>
      <c r="Q3950" s="11"/>
      <c r="R3950" s="11"/>
      <c r="S3950" s="11"/>
      <c r="T3950" s="11"/>
    </row>
    <row r="3951" spans="1:20" ht="15.75" customHeight="1" x14ac:dyDescent="0.2">
      <c r="A3951" s="317"/>
      <c r="B3951" s="264"/>
      <c r="C3951" s="264"/>
      <c r="D3951" s="264"/>
      <c r="E3951" s="264"/>
      <c r="F3951" s="264"/>
      <c r="G3951" s="264"/>
      <c r="H3951" s="264"/>
      <c r="I3951" s="286">
        <f t="shared" ca="1" si="3879"/>
        <v>8.8796941410002175E-2</v>
      </c>
      <c r="J3951" s="286">
        <f t="shared" ca="1" si="3880"/>
        <v>5.5E-2</v>
      </c>
      <c r="K3951" s="264">
        <f t="shared" ref="K3951:M3951" ca="1" si="4006">RAND()</f>
        <v>0.83448262653068739</v>
      </c>
      <c r="L3951" s="264">
        <f t="shared" ca="1" si="4006"/>
        <v>0.84665194300483837</v>
      </c>
      <c r="M3951" s="264">
        <f t="shared" ca="1" si="4006"/>
        <v>0.4439793677232664</v>
      </c>
      <c r="N3951" s="287">
        <f t="shared" ca="1" si="3882"/>
        <v>7261771.7783597223</v>
      </c>
      <c r="O3951" s="288">
        <f ca="1">(N3951-Assumptions!$C$22)/Assumptions!$C$25</f>
        <v>540.93378942982997</v>
      </c>
      <c r="P3951" s="11"/>
      <c r="Q3951" s="11"/>
      <c r="R3951" s="11"/>
      <c r="S3951" s="11"/>
      <c r="T3951" s="11"/>
    </row>
    <row r="3952" spans="1:20" ht="15.75" customHeight="1" x14ac:dyDescent="0.2">
      <c r="A3952" s="289"/>
      <c r="B3952" s="270"/>
      <c r="C3952" s="270"/>
      <c r="D3952" s="270"/>
      <c r="E3952" s="270"/>
      <c r="F3952" s="270"/>
      <c r="G3952" s="270"/>
      <c r="H3952" s="270"/>
      <c r="I3952" s="290">
        <f t="shared" ca="1" si="3879"/>
        <v>8.5902567137217695E-2</v>
      </c>
      <c r="J3952" s="290">
        <f t="shared" ca="1" si="3880"/>
        <v>5.4001893904297063E-2</v>
      </c>
      <c r="K3952" s="270">
        <f t="shared" ref="K3952:M3952" ca="1" si="4007">RAND()</f>
        <v>0.41515376479410493</v>
      </c>
      <c r="L3952" s="270">
        <f t="shared" ca="1" si="4007"/>
        <v>0.61107275840691599</v>
      </c>
      <c r="M3952" s="270">
        <f t="shared" ca="1" si="4007"/>
        <v>0.77470261964231768</v>
      </c>
      <c r="N3952" s="291">
        <f t="shared" ca="1" si="3882"/>
        <v>3537246.4219789775</v>
      </c>
      <c r="O3952" s="292">
        <f ca="1">(N3952-Assumptions!$C$22)/Assumptions!$C$25</f>
        <v>262.9841359685804</v>
      </c>
      <c r="P3952" s="11"/>
      <c r="Q3952" s="11"/>
      <c r="R3952" s="11"/>
      <c r="S3952" s="11"/>
      <c r="T3952" s="11"/>
    </row>
    <row r="3953" spans="1:20" ht="15.75" customHeight="1" x14ac:dyDescent="0.2">
      <c r="A3953" s="317"/>
      <c r="B3953" s="264"/>
      <c r="C3953" s="264"/>
      <c r="D3953" s="264"/>
      <c r="E3953" s="264"/>
      <c r="F3953" s="264"/>
      <c r="G3953" s="264"/>
      <c r="H3953" s="264"/>
      <c r="I3953" s="286">
        <f t="shared" ca="1" si="3879"/>
        <v>9.1061509370891927E-2</v>
      </c>
      <c r="J3953" s="286">
        <f t="shared" ca="1" si="3880"/>
        <v>4.0285176666537692E-2</v>
      </c>
      <c r="K3953" s="264">
        <f t="shared" ref="K3953:M3953" ca="1" si="4008">RAND()</f>
        <v>0.45640059291767254</v>
      </c>
      <c r="L3953" s="264">
        <f t="shared" ca="1" si="4008"/>
        <v>0.32430956195285732</v>
      </c>
      <c r="M3953" s="264">
        <f t="shared" ca="1" si="4008"/>
        <v>8.3057351459769779E-2</v>
      </c>
      <c r="N3953" s="287">
        <f t="shared" ca="1" si="3882"/>
        <v>2198281.4341313578</v>
      </c>
      <c r="O3953" s="288">
        <f ca="1">(N3953-Assumptions!$C$22)/Assumptions!$C$25</f>
        <v>163.06137568144462</v>
      </c>
      <c r="P3953" s="11"/>
      <c r="Q3953" s="11"/>
      <c r="R3953" s="11"/>
      <c r="S3953" s="11"/>
      <c r="T3953" s="11"/>
    </row>
    <row r="3954" spans="1:20" ht="15.75" customHeight="1" x14ac:dyDescent="0.2">
      <c r="A3954" s="289"/>
      <c r="B3954" s="270"/>
      <c r="C3954" s="270"/>
      <c r="D3954" s="270"/>
      <c r="E3954" s="270"/>
      <c r="F3954" s="270"/>
      <c r="G3954" s="270"/>
      <c r="H3954" s="270"/>
      <c r="I3954" s="290">
        <f t="shared" ca="1" si="3879"/>
        <v>9.9998469378388841E-2</v>
      </c>
      <c r="J3954" s="290">
        <f t="shared" ca="1" si="3880"/>
        <v>3.3318243286661137E-2</v>
      </c>
      <c r="K3954" s="270">
        <f t="shared" ref="K3954:M3954" ca="1" si="4009">RAND()</f>
        <v>0.94671273960864</v>
      </c>
      <c r="L3954" s="270">
        <f t="shared" ca="1" si="4009"/>
        <v>0.54840279368433731</v>
      </c>
      <c r="M3954" s="270">
        <f t="shared" ca="1" si="4009"/>
        <v>0.67233175974773396</v>
      </c>
      <c r="N3954" s="291">
        <f t="shared" ca="1" si="3882"/>
        <v>3254960.0496769715</v>
      </c>
      <c r="O3954" s="292">
        <f ca="1">(N3954-Assumptions!$C$22)/Assumptions!$C$25</f>
        <v>241.91798878186356</v>
      </c>
      <c r="P3954" s="11"/>
      <c r="Q3954" s="11"/>
      <c r="R3954" s="11"/>
      <c r="S3954" s="11"/>
      <c r="T3954" s="11"/>
    </row>
    <row r="3955" spans="1:20" ht="15.75" customHeight="1" x14ac:dyDescent="0.2">
      <c r="A3955" s="317"/>
      <c r="B3955" s="264"/>
      <c r="C3955" s="264"/>
      <c r="D3955" s="264"/>
      <c r="E3955" s="264"/>
      <c r="F3955" s="264"/>
      <c r="G3955" s="264"/>
      <c r="H3955" s="264"/>
      <c r="I3955" s="286">
        <f t="shared" ca="1" si="3879"/>
        <v>0.06</v>
      </c>
      <c r="J3955" s="286">
        <f t="shared" ca="1" si="3880"/>
        <v>4.2851486468303973E-2</v>
      </c>
      <c r="K3955" s="264">
        <f t="shared" ref="K3955:M3955" ca="1" si="4010">RAND()</f>
        <v>7.6719714570297803E-2</v>
      </c>
      <c r="L3955" s="264">
        <f t="shared" ca="1" si="4010"/>
        <v>0.50765039665576439</v>
      </c>
      <c r="M3955" s="264">
        <f t="shared" ca="1" si="4010"/>
        <v>0.80466540130399333</v>
      </c>
      <c r="N3955" s="287">
        <f t="shared" ca="1" si="3882"/>
        <v>1602717.6195036676</v>
      </c>
      <c r="O3955" s="288">
        <f ca="1">(N3955-Assumptions!$C$22)/Assumptions!$C$25</f>
        <v>118.61631488833341</v>
      </c>
      <c r="P3955" s="11"/>
      <c r="Q3955" s="11"/>
      <c r="R3955" s="11"/>
      <c r="S3955" s="11"/>
      <c r="T3955" s="11"/>
    </row>
    <row r="3956" spans="1:20" ht="15.75" customHeight="1" x14ac:dyDescent="0.2">
      <c r="A3956" s="289"/>
      <c r="B3956" s="270"/>
      <c r="C3956" s="270"/>
      <c r="D3956" s="270"/>
      <c r="E3956" s="270"/>
      <c r="F3956" s="270"/>
      <c r="G3956" s="270"/>
      <c r="H3956" s="270"/>
      <c r="I3956" s="290">
        <f t="shared" ca="1" si="3879"/>
        <v>8.2195385873575291E-2</v>
      </c>
      <c r="J3956" s="290">
        <f t="shared" ca="1" si="3880"/>
        <v>5.4755552021699253E-2</v>
      </c>
      <c r="K3956" s="270">
        <f t="shared" ref="K3956:M3956" ca="1" si="4011">RAND()</f>
        <v>0.953484669038828</v>
      </c>
      <c r="L3956" s="270">
        <f t="shared" ca="1" si="4011"/>
        <v>0.6511914044243059</v>
      </c>
      <c r="M3956" s="270">
        <f t="shared" ca="1" si="4011"/>
        <v>0.20468912683642948</v>
      </c>
      <c r="N3956" s="291">
        <f t="shared" ca="1" si="3882"/>
        <v>7865266.2557078842</v>
      </c>
      <c r="O3956" s="292">
        <f ca="1">(N3956-Assumptions!$C$22)/Assumptions!$C$25</f>
        <v>585.97069072446902</v>
      </c>
      <c r="P3956" s="11"/>
      <c r="Q3956" s="11"/>
      <c r="R3956" s="11"/>
      <c r="S3956" s="11"/>
      <c r="T3956" s="11"/>
    </row>
    <row r="3957" spans="1:20" ht="15.75" customHeight="1" x14ac:dyDescent="0.2">
      <c r="A3957" s="317"/>
      <c r="B3957" s="264"/>
      <c r="C3957" s="264"/>
      <c r="D3957" s="264"/>
      <c r="E3957" s="264"/>
      <c r="F3957" s="264"/>
      <c r="G3957" s="264"/>
      <c r="H3957" s="264"/>
      <c r="I3957" s="286">
        <f t="shared" ca="1" si="3879"/>
        <v>8.061063225482723E-2</v>
      </c>
      <c r="J3957" s="286">
        <f t="shared" ca="1" si="3880"/>
        <v>4.3924847592545446E-2</v>
      </c>
      <c r="K3957" s="264">
        <f t="shared" ref="K3957:M3957" ca="1" si="4012">RAND()</f>
        <v>5.6538723904210331E-2</v>
      </c>
      <c r="L3957" s="264">
        <f t="shared" ca="1" si="4012"/>
        <v>1.9074046141861922E-2</v>
      </c>
      <c r="M3957" s="264">
        <f t="shared" ca="1" si="4012"/>
        <v>0.26925425652981272</v>
      </c>
      <c r="N3957" s="287">
        <f t="shared" ca="1" si="3882"/>
        <v>444894.80503416352</v>
      </c>
      <c r="O3957" s="288">
        <f ca="1">(N3957-Assumptions!$C$22)/Assumptions!$C$25</f>
        <v>32.211627241355487</v>
      </c>
      <c r="P3957" s="11"/>
      <c r="Q3957" s="11"/>
      <c r="R3957" s="11"/>
      <c r="S3957" s="11"/>
      <c r="T3957" s="11"/>
    </row>
    <row r="3958" spans="1:20" ht="15.75" customHeight="1" x14ac:dyDescent="0.2">
      <c r="A3958" s="289"/>
      <c r="B3958" s="270"/>
      <c r="C3958" s="270"/>
      <c r="D3958" s="270"/>
      <c r="E3958" s="270"/>
      <c r="F3958" s="270"/>
      <c r="G3958" s="270"/>
      <c r="H3958" s="270"/>
      <c r="I3958" s="290">
        <f t="shared" ca="1" si="3879"/>
        <v>0.121882978026153</v>
      </c>
      <c r="J3958" s="290">
        <f t="shared" ca="1" si="3880"/>
        <v>2.950665654048458E-2</v>
      </c>
      <c r="K3958" s="270">
        <f t="shared" ref="K3958:M3958" ca="1" si="4013">RAND()</f>
        <v>0.21702006613754621</v>
      </c>
      <c r="L3958" s="270">
        <f t="shared" ca="1" si="4013"/>
        <v>0.30433564175603944</v>
      </c>
      <c r="M3958" s="270">
        <f t="shared" ca="1" si="4013"/>
        <v>0.85688848550489372</v>
      </c>
      <c r="N3958" s="291">
        <f t="shared" ca="1" si="3882"/>
        <v>1221531.0204723352</v>
      </c>
      <c r="O3958" s="292">
        <f ca="1">(N3958-Assumptions!$C$22)/Assumptions!$C$25</f>
        <v>90.169553766592173</v>
      </c>
      <c r="P3958" s="11"/>
      <c r="Q3958" s="11"/>
      <c r="R3958" s="11"/>
      <c r="S3958" s="11"/>
      <c r="T3958" s="11"/>
    </row>
    <row r="3959" spans="1:20" ht="15.75" customHeight="1" x14ac:dyDescent="0.2">
      <c r="A3959" s="317"/>
      <c r="B3959" s="264"/>
      <c r="C3959" s="264"/>
      <c r="D3959" s="264"/>
      <c r="E3959" s="264"/>
      <c r="F3959" s="264"/>
      <c r="G3959" s="264"/>
      <c r="H3959" s="264"/>
      <c r="I3959" s="286">
        <f t="shared" ca="1" si="3879"/>
        <v>0.1152713422211165</v>
      </c>
      <c r="J3959" s="286">
        <f t="shared" ca="1" si="3880"/>
        <v>5.4132742370139098E-2</v>
      </c>
      <c r="K3959" s="264">
        <f t="shared" ref="K3959:M3959" ca="1" si="4014">RAND()</f>
        <v>0.21104474594137101</v>
      </c>
      <c r="L3959" s="264">
        <f t="shared" ca="1" si="4014"/>
        <v>0.54397826256500537</v>
      </c>
      <c r="M3959" s="264">
        <f t="shared" ca="1" si="4014"/>
        <v>0.11455284113940434</v>
      </c>
      <c r="N3959" s="287">
        <f t="shared" ca="1" si="3882"/>
        <v>1825698.8179207437</v>
      </c>
      <c r="O3959" s="288">
        <f ca="1">(N3959-Assumptions!$C$22)/Assumptions!$C$25</f>
        <v>135.25670282990626</v>
      </c>
      <c r="P3959" s="11"/>
      <c r="Q3959" s="11"/>
      <c r="R3959" s="11"/>
      <c r="S3959" s="11"/>
      <c r="T3959" s="11"/>
    </row>
    <row r="3960" spans="1:20" ht="15.75" customHeight="1" x14ac:dyDescent="0.2">
      <c r="A3960" s="289"/>
      <c r="B3960" s="270"/>
      <c r="C3960" s="270"/>
      <c r="D3960" s="270"/>
      <c r="E3960" s="270"/>
      <c r="F3960" s="270"/>
      <c r="G3960" s="270"/>
      <c r="H3960" s="270"/>
      <c r="I3960" s="290">
        <f t="shared" ca="1" si="3879"/>
        <v>7.9651942393447583E-2</v>
      </c>
      <c r="J3960" s="290">
        <f t="shared" ca="1" si="3880"/>
        <v>3.9940835154867106E-2</v>
      </c>
      <c r="K3960" s="270">
        <f t="shared" ref="K3960:M3960" ca="1" si="4015">RAND()</f>
        <v>0.90744976641614572</v>
      </c>
      <c r="L3960" s="270">
        <f t="shared" ca="1" si="4015"/>
        <v>0.1014214154847678</v>
      </c>
      <c r="M3960" s="270">
        <f t="shared" ca="1" si="4015"/>
        <v>0.19399954742528891</v>
      </c>
      <c r="N3960" s="291">
        <f t="shared" ca="1" si="3882"/>
        <v>4867525.9895918919</v>
      </c>
      <c r="O3960" s="292">
        <f ca="1">(N3960-Assumptions!$C$22)/Assumptions!$C$25</f>
        <v>362.25873056655911</v>
      </c>
      <c r="P3960" s="11"/>
      <c r="Q3960" s="11"/>
      <c r="R3960" s="11"/>
      <c r="S3960" s="11"/>
      <c r="T3960" s="11"/>
    </row>
    <row r="3961" spans="1:20" ht="15.75" customHeight="1" x14ac:dyDescent="0.2">
      <c r="A3961" s="317"/>
      <c r="B3961" s="264"/>
      <c r="C3961" s="264"/>
      <c r="D3961" s="264"/>
      <c r="E3961" s="264"/>
      <c r="F3961" s="264"/>
      <c r="G3961" s="264"/>
      <c r="H3961" s="264"/>
      <c r="I3961" s="286">
        <f t="shared" ca="1" si="3879"/>
        <v>0.1025312243775813</v>
      </c>
      <c r="J3961" s="286">
        <f t="shared" ca="1" si="3880"/>
        <v>2.9469876801711162E-2</v>
      </c>
      <c r="K3961" s="264">
        <f t="shared" ref="K3961:M3961" ca="1" si="4016">RAND()</f>
        <v>4.0072036834404523E-2</v>
      </c>
      <c r="L3961" s="264">
        <f t="shared" ca="1" si="4016"/>
        <v>0.99735288567411018</v>
      </c>
      <c r="M3961" s="264">
        <f t="shared" ca="1" si="4016"/>
        <v>0.38825006653364913</v>
      </c>
      <c r="N3961" s="287">
        <f t="shared" ca="1" si="3882"/>
        <v>936913.23870719806</v>
      </c>
      <c r="O3961" s="288">
        <f ca="1">(N3961-Assumptions!$C$22)/Assumptions!$C$25</f>
        <v>68.929420799044635</v>
      </c>
      <c r="P3961" s="11"/>
      <c r="Q3961" s="11"/>
      <c r="R3961" s="11"/>
      <c r="S3961" s="11"/>
      <c r="T3961" s="11"/>
    </row>
    <row r="3962" spans="1:20" ht="15.75" customHeight="1" x14ac:dyDescent="0.2">
      <c r="A3962" s="289"/>
      <c r="B3962" s="270"/>
      <c r="C3962" s="270"/>
      <c r="D3962" s="270"/>
      <c r="E3962" s="270"/>
      <c r="F3962" s="270"/>
      <c r="G3962" s="270"/>
      <c r="H3962" s="270"/>
      <c r="I3962" s="290">
        <f t="shared" ca="1" si="3879"/>
        <v>8.1488540267524362E-2</v>
      </c>
      <c r="J3962" s="290">
        <f t="shared" ca="1" si="3880"/>
        <v>3.6830962737371242E-2</v>
      </c>
      <c r="K3962" s="270">
        <f t="shared" ref="K3962:M3962" ca="1" si="4017">RAND()</f>
        <v>0.15370059028129412</v>
      </c>
      <c r="L3962" s="270">
        <f t="shared" ca="1" si="4017"/>
        <v>5.5978242401929501E-2</v>
      </c>
      <c r="M3962" s="270">
        <f t="shared" ca="1" si="4017"/>
        <v>0.10981521050286314</v>
      </c>
      <c r="N3962" s="291">
        <f t="shared" ca="1" si="3882"/>
        <v>365476.9451798161</v>
      </c>
      <c r="O3962" s="292">
        <f ca="1">(N3962-Assumptions!$C$22)/Assumptions!$C$25</f>
        <v>26.284921282075828</v>
      </c>
      <c r="P3962" s="11"/>
      <c r="Q3962" s="11"/>
      <c r="R3962" s="11"/>
      <c r="S3962" s="11"/>
      <c r="T3962" s="11"/>
    </row>
    <row r="3963" spans="1:20" ht="15.75" customHeight="1" x14ac:dyDescent="0.2">
      <c r="A3963" s="317"/>
      <c r="B3963" s="264"/>
      <c r="C3963" s="264"/>
      <c r="D3963" s="264"/>
      <c r="E3963" s="264"/>
      <c r="F3963" s="264"/>
      <c r="G3963" s="264"/>
      <c r="H3963" s="264"/>
      <c r="I3963" s="286">
        <f t="shared" ca="1" si="3879"/>
        <v>0.10820419671835917</v>
      </c>
      <c r="J3963" s="286">
        <f t="shared" ca="1" si="3880"/>
        <v>3.2934808530474285E-2</v>
      </c>
      <c r="K3963" s="264">
        <f t="shared" ref="K3963:M3963" ca="1" si="4018">RAND()</f>
        <v>0.44020485009046062</v>
      </c>
      <c r="L3963" s="264">
        <f t="shared" ca="1" si="4018"/>
        <v>0.89561047404916183</v>
      </c>
      <c r="M3963" s="264">
        <f t="shared" ca="1" si="4018"/>
        <v>0.36204947051625991</v>
      </c>
      <c r="N3963" s="287">
        <f t="shared" ca="1" si="3882"/>
        <v>1876257.3862481483</v>
      </c>
      <c r="O3963" s="288">
        <f ca="1">(N3963-Assumptions!$C$22)/Assumptions!$C$25</f>
        <v>139.02973031702598</v>
      </c>
      <c r="P3963" s="11"/>
      <c r="Q3963" s="11"/>
      <c r="R3963" s="11"/>
      <c r="S3963" s="11"/>
      <c r="T3963" s="11"/>
    </row>
    <row r="3964" spans="1:20" ht="15.75" customHeight="1" x14ac:dyDescent="0.2">
      <c r="A3964" s="289"/>
      <c r="B3964" s="270"/>
      <c r="C3964" s="270"/>
      <c r="D3964" s="270"/>
      <c r="E3964" s="270"/>
      <c r="F3964" s="270"/>
      <c r="G3964" s="270"/>
      <c r="H3964" s="270"/>
      <c r="I3964" s="290">
        <f t="shared" ca="1" si="3879"/>
        <v>9.1970787107972352E-2</v>
      </c>
      <c r="J3964" s="290">
        <f t="shared" ca="1" si="3880"/>
        <v>3.0114099271186572E-2</v>
      </c>
      <c r="K3964" s="270">
        <f t="shared" ref="K3964:M3964" ca="1" si="4019">RAND()</f>
        <v>0.15878632483431754</v>
      </c>
      <c r="L3964" s="270">
        <f t="shared" ca="1" si="4019"/>
        <v>0.52212402193751406</v>
      </c>
      <c r="M3964" s="270">
        <f t="shared" ca="1" si="4019"/>
        <v>0.24322730443701113</v>
      </c>
      <c r="N3964" s="291">
        <f t="shared" ca="1" si="3882"/>
        <v>628033.42809892178</v>
      </c>
      <c r="O3964" s="292">
        <f ca="1">(N3964-Assumptions!$C$22)/Assumptions!$C$25</f>
        <v>45.87868866409864</v>
      </c>
      <c r="P3964" s="11"/>
      <c r="Q3964" s="11"/>
      <c r="R3964" s="11"/>
      <c r="S3964" s="11"/>
      <c r="T3964" s="11"/>
    </row>
    <row r="3965" spans="1:20" ht="15.75" customHeight="1" x14ac:dyDescent="0.2">
      <c r="A3965" s="317"/>
      <c r="B3965" s="264"/>
      <c r="C3965" s="264"/>
      <c r="D3965" s="264"/>
      <c r="E3965" s="264"/>
      <c r="F3965" s="264"/>
      <c r="G3965" s="264"/>
      <c r="H3965" s="264"/>
      <c r="I3965" s="286">
        <f t="shared" ca="1" si="3879"/>
        <v>8.1836606650620994E-2</v>
      </c>
      <c r="J3965" s="286">
        <f t="shared" ca="1" si="3880"/>
        <v>4.4618898748559885E-2</v>
      </c>
      <c r="K3965" s="264">
        <f t="shared" ref="K3965:M3965" ca="1" si="4020">RAND()</f>
        <v>3.0244689030215377E-2</v>
      </c>
      <c r="L3965" s="264">
        <f t="shared" ca="1" si="4020"/>
        <v>0.90332188435739669</v>
      </c>
      <c r="M3965" s="264">
        <f t="shared" ca="1" si="4020"/>
        <v>0.38465378136790784</v>
      </c>
      <c r="N3965" s="287">
        <f t="shared" ca="1" si="3882"/>
        <v>1839235.8809885206</v>
      </c>
      <c r="O3965" s="288">
        <f ca="1">(N3965-Assumptions!$C$22)/Assumptions!$C$25</f>
        <v>136.26693141705377</v>
      </c>
      <c r="P3965" s="11"/>
      <c r="Q3965" s="11"/>
      <c r="R3965" s="11"/>
      <c r="S3965" s="11"/>
      <c r="T3965" s="11"/>
    </row>
    <row r="3966" spans="1:20" ht="15.75" customHeight="1" x14ac:dyDescent="0.2">
      <c r="A3966" s="289"/>
      <c r="B3966" s="270"/>
      <c r="C3966" s="270"/>
      <c r="D3966" s="270"/>
      <c r="E3966" s="270"/>
      <c r="F3966" s="270"/>
      <c r="G3966" s="270"/>
      <c r="H3966" s="270"/>
      <c r="I3966" s="290">
        <f t="shared" ca="1" si="3879"/>
        <v>0.10402839524823736</v>
      </c>
      <c r="J3966" s="290">
        <f t="shared" ca="1" si="3880"/>
        <v>3.14668578631737E-2</v>
      </c>
      <c r="K3966" s="270">
        <f t="shared" ref="K3966:M3966" ca="1" si="4021">RAND()</f>
        <v>0.76203711931282059</v>
      </c>
      <c r="L3966" s="270">
        <f t="shared" ca="1" si="4021"/>
        <v>0.94327076113306862</v>
      </c>
      <c r="M3966" s="270">
        <f t="shared" ca="1" si="4021"/>
        <v>0.83628926994741404</v>
      </c>
      <c r="N3966" s="291">
        <f t="shared" ca="1" si="3882"/>
        <v>1963087.1044613468</v>
      </c>
      <c r="O3966" s="292">
        <f ca="1">(N3966-Assumptions!$C$22)/Assumptions!$C$25</f>
        <v>145.50956003442886</v>
      </c>
      <c r="P3966" s="11"/>
      <c r="Q3966" s="11"/>
      <c r="R3966" s="11"/>
      <c r="S3966" s="11"/>
      <c r="T3966" s="11"/>
    </row>
    <row r="3967" spans="1:20" ht="15.75" customHeight="1" x14ac:dyDescent="0.2">
      <c r="A3967" s="317"/>
      <c r="B3967" s="264"/>
      <c r="C3967" s="264"/>
      <c r="D3967" s="264"/>
      <c r="E3967" s="264"/>
      <c r="F3967" s="264"/>
      <c r="G3967" s="264"/>
      <c r="H3967" s="264"/>
      <c r="I3967" s="286">
        <f t="shared" ca="1" si="3879"/>
        <v>8.4835551197788794E-2</v>
      </c>
      <c r="J3967" s="286">
        <f t="shared" ca="1" si="3880"/>
        <v>4.3833391353069524E-2</v>
      </c>
      <c r="K3967" s="264">
        <f t="shared" ref="K3967:M3967" ca="1" si="4022">RAND()</f>
        <v>0.65835031619270024</v>
      </c>
      <c r="L3967" s="264">
        <f t="shared" ca="1" si="4022"/>
        <v>0.55172329975428269</v>
      </c>
      <c r="M3967" s="264">
        <f t="shared" ca="1" si="4022"/>
        <v>0.99071484152371458</v>
      </c>
      <c r="N3967" s="287">
        <f t="shared" ca="1" si="3882"/>
        <v>2813457.1302580386</v>
      </c>
      <c r="O3967" s="288">
        <f ca="1">(N3967-Assumptions!$C$22)/Assumptions!$C$25</f>
        <v>208.97000972074915</v>
      </c>
      <c r="P3967" s="11"/>
      <c r="Q3967" s="11"/>
      <c r="R3967" s="11"/>
      <c r="S3967" s="11"/>
      <c r="T3967" s="11"/>
    </row>
    <row r="3968" spans="1:20" ht="15.75" customHeight="1" x14ac:dyDescent="0.2">
      <c r="A3968" s="289"/>
      <c r="B3968" s="270"/>
      <c r="C3968" s="270"/>
      <c r="D3968" s="270"/>
      <c r="E3968" s="270"/>
      <c r="F3968" s="270"/>
      <c r="G3968" s="270"/>
      <c r="H3968" s="270"/>
      <c r="I3968" s="290">
        <f t="shared" ca="1" si="3879"/>
        <v>8.4110157639075339E-2</v>
      </c>
      <c r="J3968" s="290">
        <f t="shared" ca="1" si="3880"/>
        <v>3.5837876147756381E-2</v>
      </c>
      <c r="K3968" s="270">
        <f t="shared" ref="K3968:M3968" ca="1" si="4023">RAND()</f>
        <v>0.33848493587510031</v>
      </c>
      <c r="L3968" s="270">
        <f t="shared" ca="1" si="4023"/>
        <v>0.53272303682568078</v>
      </c>
      <c r="M3968" s="270">
        <f t="shared" ca="1" si="4023"/>
        <v>0.34814928089072539</v>
      </c>
      <c r="N3968" s="291">
        <f t="shared" ca="1" si="3882"/>
        <v>2312313.9414351503</v>
      </c>
      <c r="O3968" s="292">
        <f ca="1">(N3968-Assumptions!$C$22)/Assumptions!$C$25</f>
        <v>171.57126428620523</v>
      </c>
      <c r="P3968" s="11"/>
      <c r="Q3968" s="11"/>
      <c r="R3968" s="11"/>
      <c r="S3968" s="11"/>
      <c r="T3968" s="11"/>
    </row>
    <row r="3969" spans="1:20" ht="15.75" customHeight="1" x14ac:dyDescent="0.2">
      <c r="A3969" s="317"/>
      <c r="B3969" s="264"/>
      <c r="C3969" s="264"/>
      <c r="D3969" s="264"/>
      <c r="E3969" s="264"/>
      <c r="F3969" s="264"/>
      <c r="G3969" s="264"/>
      <c r="H3969" s="264"/>
      <c r="I3969" s="286">
        <f t="shared" ca="1" si="3879"/>
        <v>8.998380968058349E-2</v>
      </c>
      <c r="J3969" s="286">
        <f t="shared" ca="1" si="3880"/>
        <v>5.5E-2</v>
      </c>
      <c r="K3969" s="264">
        <f t="shared" ref="K3969:M3969" ca="1" si="4024">RAND()</f>
        <v>0.39187204644541063</v>
      </c>
      <c r="L3969" s="264">
        <f t="shared" ca="1" si="4024"/>
        <v>0.25798484300763669</v>
      </c>
      <c r="M3969" s="264">
        <f t="shared" ca="1" si="4024"/>
        <v>0.15346462777009018</v>
      </c>
      <c r="N3969" s="287">
        <f t="shared" ca="1" si="3882"/>
        <v>2546718.5418795855</v>
      </c>
      <c r="O3969" s="288">
        <f ca="1">(N3969-Assumptions!$C$22)/Assumptions!$C$25</f>
        <v>189.06414491638697</v>
      </c>
      <c r="P3969" s="11"/>
      <c r="Q3969" s="11"/>
      <c r="R3969" s="11"/>
      <c r="S3969" s="11"/>
      <c r="T3969" s="11"/>
    </row>
    <row r="3970" spans="1:20" ht="15.75" customHeight="1" x14ac:dyDescent="0.2">
      <c r="A3970" s="289"/>
      <c r="B3970" s="270"/>
      <c r="C3970" s="270"/>
      <c r="D3970" s="270"/>
      <c r="E3970" s="270"/>
      <c r="F3970" s="270"/>
      <c r="G3970" s="270"/>
      <c r="H3970" s="270"/>
      <c r="I3970" s="290">
        <f t="shared" ca="1" si="3879"/>
        <v>7.9170981532945578E-2</v>
      </c>
      <c r="J3970" s="290">
        <f t="shared" ca="1" si="3880"/>
        <v>2.6088014742656259E-2</v>
      </c>
      <c r="K3970" s="270">
        <f t="shared" ref="K3970:M3970" ca="1" si="4025">RAND()</f>
        <v>0.81272171965522755</v>
      </c>
      <c r="L3970" s="270">
        <f t="shared" ca="1" si="4025"/>
        <v>0.17849739053438562</v>
      </c>
      <c r="M3970" s="270">
        <f t="shared" ca="1" si="4025"/>
        <v>0.5120803379872565</v>
      </c>
      <c r="N3970" s="291">
        <f t="shared" ca="1" si="3882"/>
        <v>3641372.3317857469</v>
      </c>
      <c r="O3970" s="292">
        <f ca="1">(N3970-Assumptions!$C$22)/Assumptions!$C$25</f>
        <v>270.75472625266769</v>
      </c>
      <c r="P3970" s="11"/>
      <c r="Q3970" s="11"/>
      <c r="R3970" s="11"/>
      <c r="S3970" s="11"/>
      <c r="T3970" s="11"/>
    </row>
    <row r="3971" spans="1:20" ht="15.75" customHeight="1" x14ac:dyDescent="0.2">
      <c r="A3971" s="317"/>
      <c r="B3971" s="264"/>
      <c r="C3971" s="264"/>
      <c r="D3971" s="264"/>
      <c r="E3971" s="264"/>
      <c r="F3971" s="264"/>
      <c r="G3971" s="264"/>
      <c r="H3971" s="264"/>
      <c r="I3971" s="286">
        <f t="shared" ca="1" si="3879"/>
        <v>6.6648076312823448E-2</v>
      </c>
      <c r="J3971" s="286">
        <f t="shared" ca="1" si="3880"/>
        <v>4.7612942435682835E-2</v>
      </c>
      <c r="K3971" s="264">
        <f t="shared" ref="K3971:M3971" ca="1" si="4026">RAND()</f>
        <v>0.54082192657044814</v>
      </c>
      <c r="L3971" s="264">
        <f t="shared" ca="1" si="4026"/>
        <v>0.63382744066131569</v>
      </c>
      <c r="M3971" s="264">
        <f t="shared" ca="1" si="4026"/>
        <v>0.50706278923848569</v>
      </c>
      <c r="N3971" s="287">
        <f t="shared" ca="1" si="3882"/>
        <v>4464826.7790903514</v>
      </c>
      <c r="O3971" s="288">
        <f ca="1">(N3971-Assumptions!$C$22)/Assumptions!$C$25</f>
        <v>332.20655067838442</v>
      </c>
      <c r="P3971" s="11"/>
      <c r="Q3971" s="11"/>
      <c r="R3971" s="11"/>
      <c r="S3971" s="11"/>
      <c r="T3971" s="11"/>
    </row>
    <row r="3972" spans="1:20" ht="15.75" customHeight="1" x14ac:dyDescent="0.2">
      <c r="A3972" s="289"/>
      <c r="B3972" s="270"/>
      <c r="C3972" s="270"/>
      <c r="D3972" s="270"/>
      <c r="E3972" s="270"/>
      <c r="F3972" s="270"/>
      <c r="G3972" s="270"/>
      <c r="H3972" s="270"/>
      <c r="I3972" s="290">
        <f t="shared" ca="1" si="3879"/>
        <v>0.10315265506821868</v>
      </c>
      <c r="J3972" s="290">
        <f t="shared" ca="1" si="3880"/>
        <v>4.6485271385014057E-2</v>
      </c>
      <c r="K3972" s="270">
        <f t="shared" ref="K3972:M3972" ca="1" si="4027">RAND()</f>
        <v>0.21792182380801017</v>
      </c>
      <c r="L3972" s="270">
        <f t="shared" ca="1" si="4027"/>
        <v>0.9426326184748951</v>
      </c>
      <c r="M3972" s="270">
        <f t="shared" ca="1" si="4027"/>
        <v>0.9452305691260463</v>
      </c>
      <c r="N3972" s="291">
        <f t="shared" ca="1" si="3882"/>
        <v>2558118.7204643996</v>
      </c>
      <c r="O3972" s="292">
        <f ca="1">(N3972-Assumptions!$C$22)/Assumptions!$C$25</f>
        <v>189.91490451226863</v>
      </c>
      <c r="P3972" s="11"/>
      <c r="Q3972" s="11"/>
      <c r="R3972" s="11"/>
      <c r="S3972" s="11"/>
      <c r="T3972" s="11"/>
    </row>
    <row r="3973" spans="1:20" ht="15.75" customHeight="1" x14ac:dyDescent="0.2">
      <c r="A3973" s="317"/>
      <c r="B3973" s="264"/>
      <c r="C3973" s="264"/>
      <c r="D3973" s="264"/>
      <c r="E3973" s="264"/>
      <c r="F3973" s="264"/>
      <c r="G3973" s="264"/>
      <c r="H3973" s="264"/>
      <c r="I3973" s="286">
        <f t="shared" ca="1" si="3879"/>
        <v>8.0818634758332772E-2</v>
      </c>
      <c r="J3973" s="286">
        <f t="shared" ca="1" si="3880"/>
        <v>3.5364233064130661E-2</v>
      </c>
      <c r="K3973" s="264">
        <f t="shared" ref="K3973:M3973" ca="1" si="4028">RAND()</f>
        <v>0.60091867759006157</v>
      </c>
      <c r="L3973" s="264">
        <f t="shared" ca="1" si="4028"/>
        <v>7.4751912435329526E-2</v>
      </c>
      <c r="M3973" s="264">
        <f t="shared" ca="1" si="4028"/>
        <v>0.33694247177272474</v>
      </c>
      <c r="N3973" s="287">
        <f t="shared" ca="1" si="3882"/>
        <v>1960072.3683157135</v>
      </c>
      <c r="O3973" s="288">
        <f ca="1">(N3973-Assumptions!$C$22)/Assumptions!$C$25</f>
        <v>145.28457972505325</v>
      </c>
      <c r="P3973" s="11"/>
      <c r="Q3973" s="11"/>
      <c r="R3973" s="11"/>
      <c r="S3973" s="11"/>
      <c r="T3973" s="11"/>
    </row>
    <row r="3974" spans="1:20" ht="15.75" customHeight="1" x14ac:dyDescent="0.2">
      <c r="A3974" s="289"/>
      <c r="B3974" s="270"/>
      <c r="C3974" s="270"/>
      <c r="D3974" s="270"/>
      <c r="E3974" s="270"/>
      <c r="F3974" s="270"/>
      <c r="G3974" s="270"/>
      <c r="H3974" s="270"/>
      <c r="I3974" s="290">
        <f t="shared" ca="1" si="3879"/>
        <v>7.9231362115649379E-2</v>
      </c>
      <c r="J3974" s="290">
        <f t="shared" ca="1" si="3880"/>
        <v>5.4366045207443647E-2</v>
      </c>
      <c r="K3974" s="270">
        <f t="shared" ref="K3974:M3974" ca="1" si="4029">RAND()</f>
        <v>0.14367420316980328</v>
      </c>
      <c r="L3974" s="270">
        <f t="shared" ca="1" si="4029"/>
        <v>0.2188506152888835</v>
      </c>
      <c r="M3974" s="270">
        <f t="shared" ca="1" si="4029"/>
        <v>0.62708452373169776</v>
      </c>
      <c r="N3974" s="291">
        <f t="shared" ca="1" si="3882"/>
        <v>701647.51157845592</v>
      </c>
      <c r="O3974" s="292">
        <f ca="1">(N3974-Assumptions!$C$22)/Assumptions!$C$25</f>
        <v>51.372276983466861</v>
      </c>
      <c r="P3974" s="11"/>
      <c r="Q3974" s="11"/>
      <c r="R3974" s="11"/>
      <c r="S3974" s="11"/>
      <c r="T3974" s="11"/>
    </row>
    <row r="3975" spans="1:20" ht="15.75" customHeight="1" x14ac:dyDescent="0.2">
      <c r="A3975" s="317"/>
      <c r="B3975" s="264"/>
      <c r="C3975" s="264"/>
      <c r="D3975" s="264"/>
      <c r="E3975" s="264"/>
      <c r="F3975" s="264"/>
      <c r="G3975" s="264"/>
      <c r="H3975" s="264"/>
      <c r="I3975" s="286">
        <f t="shared" ca="1" si="3879"/>
        <v>8.1991125719166336E-2</v>
      </c>
      <c r="J3975" s="286">
        <f t="shared" ca="1" si="3880"/>
        <v>4.6736986637888882E-2</v>
      </c>
      <c r="K3975" s="264">
        <f t="shared" ref="K3975:M3975" ca="1" si="4030">RAND()</f>
        <v>0.69129082693552191</v>
      </c>
      <c r="L3975" s="264">
        <f t="shared" ca="1" si="4030"/>
        <v>0.72836818925459657</v>
      </c>
      <c r="M3975" s="264">
        <f t="shared" ca="1" si="4030"/>
        <v>0.16333863235042212</v>
      </c>
      <c r="N3975" s="287">
        <f t="shared" ca="1" si="3882"/>
        <v>3166172.0406764266</v>
      </c>
      <c r="O3975" s="288">
        <f ca="1">(N3975-Assumptions!$C$22)/Assumptions!$C$25</f>
        <v>235.29201796092735</v>
      </c>
      <c r="P3975" s="11"/>
      <c r="Q3975" s="11"/>
      <c r="R3975" s="11"/>
      <c r="S3975" s="11"/>
      <c r="T3975" s="11"/>
    </row>
    <row r="3976" spans="1:20" ht="15.75" customHeight="1" x14ac:dyDescent="0.2">
      <c r="A3976" s="289"/>
      <c r="B3976" s="270"/>
      <c r="C3976" s="270"/>
      <c r="D3976" s="270"/>
      <c r="E3976" s="270"/>
      <c r="F3976" s="270"/>
      <c r="G3976" s="270"/>
      <c r="H3976" s="270"/>
      <c r="I3976" s="290">
        <f t="shared" ca="1" si="3879"/>
        <v>9.6269207346293628E-2</v>
      </c>
      <c r="J3976" s="290">
        <f t="shared" ca="1" si="3880"/>
        <v>5.1540351708584654E-2</v>
      </c>
      <c r="K3976" s="270">
        <f t="shared" ref="K3976:M3976" ca="1" si="4031">RAND()</f>
        <v>0.93645085588708543</v>
      </c>
      <c r="L3976" s="270">
        <f t="shared" ca="1" si="4031"/>
        <v>0.596619378335565</v>
      </c>
      <c r="M3976" s="270">
        <f t="shared" ca="1" si="4031"/>
        <v>0.58375706580975839</v>
      </c>
      <c r="N3976" s="291">
        <f t="shared" ca="1" si="3882"/>
        <v>4825108.8962678844</v>
      </c>
      <c r="O3976" s="292">
        <f ca="1">(N3976-Assumptions!$C$22)/Assumptions!$C$25</f>
        <v>359.09327584088692</v>
      </c>
      <c r="P3976" s="11"/>
      <c r="Q3976" s="11"/>
      <c r="R3976" s="11"/>
      <c r="S3976" s="11"/>
      <c r="T3976" s="11"/>
    </row>
    <row r="3977" spans="1:20" ht="15.75" customHeight="1" x14ac:dyDescent="0.2">
      <c r="A3977" s="317"/>
      <c r="B3977" s="264"/>
      <c r="C3977" s="264"/>
      <c r="D3977" s="264"/>
      <c r="E3977" s="264"/>
      <c r="F3977" s="264"/>
      <c r="G3977" s="264"/>
      <c r="H3977" s="264"/>
      <c r="I3977" s="286">
        <f t="shared" ca="1" si="3879"/>
        <v>7.8656532778330485E-2</v>
      </c>
      <c r="J3977" s="286">
        <f t="shared" ca="1" si="3880"/>
        <v>3.3994521013291507E-2</v>
      </c>
      <c r="K3977" s="264">
        <f t="shared" ref="K3977:M3977" ca="1" si="4032">RAND()</f>
        <v>0.35238204983499455</v>
      </c>
      <c r="L3977" s="264">
        <f t="shared" ca="1" si="4032"/>
        <v>9.8953682008366961E-3</v>
      </c>
      <c r="M3977" s="264">
        <f t="shared" ca="1" si="4032"/>
        <v>6.0830185045135043E-2</v>
      </c>
      <c r="N3977" s="287">
        <f t="shared" ca="1" si="3882"/>
        <v>1994847.8193915668</v>
      </c>
      <c r="O3977" s="288">
        <f ca="1">(N3977-Assumptions!$C$22)/Assumptions!$C$25</f>
        <v>147.8797626411617</v>
      </c>
      <c r="P3977" s="11"/>
      <c r="Q3977" s="11"/>
      <c r="R3977" s="11"/>
      <c r="S3977" s="11"/>
      <c r="T3977" s="11"/>
    </row>
    <row r="3978" spans="1:20" ht="15.75" customHeight="1" x14ac:dyDescent="0.2">
      <c r="A3978" s="289"/>
      <c r="B3978" s="270"/>
      <c r="C3978" s="270"/>
      <c r="D3978" s="270"/>
      <c r="E3978" s="270"/>
      <c r="F3978" s="270"/>
      <c r="G3978" s="270"/>
      <c r="H3978" s="270"/>
      <c r="I3978" s="290">
        <f t="shared" ca="1" si="3879"/>
        <v>9.1393974476816756E-2</v>
      </c>
      <c r="J3978" s="290">
        <f t="shared" ca="1" si="3880"/>
        <v>4.8024547121521002E-2</v>
      </c>
      <c r="K3978" s="270">
        <f t="shared" ref="K3978:M3978" ca="1" si="4033">RAND()</f>
        <v>0.92620169595280943</v>
      </c>
      <c r="L3978" s="270">
        <f t="shared" ca="1" si="4033"/>
        <v>0.46361026028322394</v>
      </c>
      <c r="M3978" s="270">
        <f t="shared" ca="1" si="4033"/>
        <v>0.71196889709777489</v>
      </c>
      <c r="N3978" s="291">
        <f t="shared" ca="1" si="3882"/>
        <v>5004480.9274037872</v>
      </c>
      <c r="O3978" s="292">
        <f ca="1">(N3978-Assumptions!$C$22)/Assumptions!$C$25</f>
        <v>372.47924831371546</v>
      </c>
      <c r="P3978" s="11"/>
      <c r="Q3978" s="11"/>
      <c r="R3978" s="11"/>
      <c r="S3978" s="11"/>
      <c r="T3978" s="11"/>
    </row>
    <row r="3979" spans="1:20" ht="15.75" customHeight="1" x14ac:dyDescent="0.2">
      <c r="A3979" s="317"/>
      <c r="B3979" s="264"/>
      <c r="C3979" s="264"/>
      <c r="D3979" s="264"/>
      <c r="E3979" s="264"/>
      <c r="F3979" s="264"/>
      <c r="G3979" s="264"/>
      <c r="H3979" s="264"/>
      <c r="I3979" s="286">
        <f t="shared" ca="1" si="3879"/>
        <v>8.5968627071886378E-2</v>
      </c>
      <c r="J3979" s="286">
        <f t="shared" ca="1" si="3880"/>
        <v>2.3288810676895606E-2</v>
      </c>
      <c r="K3979" s="264">
        <f t="shared" ref="K3979:M3979" ca="1" si="4034">RAND()</f>
        <v>0.70434264506483291</v>
      </c>
      <c r="L3979" s="264">
        <f t="shared" ca="1" si="4034"/>
        <v>0.67658237897455686</v>
      </c>
      <c r="M3979" s="264">
        <f t="shared" ca="1" si="4034"/>
        <v>0.96151837128129314</v>
      </c>
      <c r="N3979" s="287">
        <f t="shared" ca="1" si="3882"/>
        <v>1840430.0715265716</v>
      </c>
      <c r="O3979" s="288">
        <f ca="1">(N3979-Assumptions!$C$22)/Assumptions!$C$25</f>
        <v>136.35605011392326</v>
      </c>
      <c r="P3979" s="11"/>
      <c r="Q3979" s="11"/>
      <c r="R3979" s="11"/>
      <c r="S3979" s="11"/>
      <c r="T3979" s="11"/>
    </row>
    <row r="3980" spans="1:20" ht="15.75" customHeight="1" x14ac:dyDescent="0.2">
      <c r="A3980" s="289"/>
      <c r="B3980" s="270"/>
      <c r="C3980" s="270"/>
      <c r="D3980" s="270"/>
      <c r="E3980" s="270"/>
      <c r="F3980" s="270"/>
      <c r="G3980" s="270"/>
      <c r="H3980" s="270"/>
      <c r="I3980" s="290">
        <f t="shared" ca="1" si="3879"/>
        <v>8.8937849624293019E-2</v>
      </c>
      <c r="J3980" s="290">
        <f t="shared" ca="1" si="3880"/>
        <v>3.4210463391901376E-2</v>
      </c>
      <c r="K3980" s="270">
        <f t="shared" ref="K3980:M3980" ca="1" si="4035">RAND()</f>
        <v>1.9441325830728662E-2</v>
      </c>
      <c r="L3980" s="270">
        <f t="shared" ca="1" si="4035"/>
        <v>0.20935487284981147</v>
      </c>
      <c r="M3980" s="270">
        <f t="shared" ca="1" si="4035"/>
        <v>0.21522634905328275</v>
      </c>
      <c r="N3980" s="291">
        <f t="shared" ca="1" si="3882"/>
        <v>298229.39004514378</v>
      </c>
      <c r="O3980" s="292">
        <f ca="1">(N3980-Assumptions!$C$22)/Assumptions!$C$25</f>
        <v>21.266447018294311</v>
      </c>
      <c r="P3980" s="11"/>
      <c r="Q3980" s="11"/>
      <c r="R3980" s="11"/>
      <c r="S3980" s="11"/>
      <c r="T3980" s="11"/>
    </row>
    <row r="3981" spans="1:20" ht="15.75" customHeight="1" x14ac:dyDescent="0.2">
      <c r="A3981" s="317"/>
      <c r="B3981" s="264"/>
      <c r="C3981" s="264"/>
      <c r="D3981" s="264"/>
      <c r="E3981" s="264"/>
      <c r="F3981" s="264"/>
      <c r="G3981" s="264"/>
      <c r="H3981" s="264"/>
      <c r="I3981" s="286">
        <f t="shared" ca="1" si="3879"/>
        <v>0.1010191232677939</v>
      </c>
      <c r="J3981" s="286">
        <f t="shared" ca="1" si="3880"/>
        <v>5.4464929429978763E-2</v>
      </c>
      <c r="K3981" s="264">
        <f t="shared" ref="K3981:M3981" ca="1" si="4036">RAND()</f>
        <v>0.32024349979896316</v>
      </c>
      <c r="L3981" s="264">
        <f t="shared" ca="1" si="4036"/>
        <v>0.42007557966513143</v>
      </c>
      <c r="M3981" s="264">
        <f t="shared" ca="1" si="4036"/>
        <v>0.76277046025483897</v>
      </c>
      <c r="N3981" s="287">
        <f t="shared" ca="1" si="3882"/>
        <v>2423853.4265029137</v>
      </c>
      <c r="O3981" s="288">
        <f ca="1">(N3981-Assumptions!$C$22)/Assumptions!$C$25</f>
        <v>179.89510645544132</v>
      </c>
      <c r="P3981" s="11"/>
      <c r="Q3981" s="11"/>
      <c r="R3981" s="11"/>
      <c r="S3981" s="11"/>
      <c r="T3981" s="11"/>
    </row>
    <row r="3982" spans="1:20" ht="15.75" customHeight="1" x14ac:dyDescent="0.2">
      <c r="A3982" s="289"/>
      <c r="B3982" s="270"/>
      <c r="C3982" s="270"/>
      <c r="D3982" s="270"/>
      <c r="E3982" s="270"/>
      <c r="F3982" s="270"/>
      <c r="G3982" s="270"/>
      <c r="H3982" s="270"/>
      <c r="I3982" s="290">
        <f t="shared" ca="1" si="3879"/>
        <v>9.9445897351776474E-2</v>
      </c>
      <c r="J3982" s="290">
        <f t="shared" ca="1" si="3880"/>
        <v>2.026507850399149E-2</v>
      </c>
      <c r="K3982" s="270">
        <f t="shared" ref="K3982:M3982" ca="1" si="4037">RAND()</f>
        <v>0.38072644244771892</v>
      </c>
      <c r="L3982" s="270">
        <f t="shared" ca="1" si="4037"/>
        <v>4.5274144473185562E-2</v>
      </c>
      <c r="M3982" s="270">
        <f t="shared" ca="1" si="4037"/>
        <v>0.41982214025215692</v>
      </c>
      <c r="N3982" s="291">
        <f t="shared" ca="1" si="3882"/>
        <v>1125195.698599685</v>
      </c>
      <c r="O3982" s="292">
        <f ca="1">(N3982-Assumptions!$C$22)/Assumptions!$C$25</f>
        <v>82.980350641767529</v>
      </c>
      <c r="P3982" s="11"/>
      <c r="Q3982" s="11"/>
      <c r="R3982" s="11"/>
      <c r="S3982" s="11"/>
      <c r="T3982" s="11"/>
    </row>
    <row r="3983" spans="1:20" ht="15.75" customHeight="1" x14ac:dyDescent="0.2">
      <c r="A3983" s="317"/>
      <c r="B3983" s="264"/>
      <c r="C3983" s="264"/>
      <c r="D3983" s="264"/>
      <c r="E3983" s="264"/>
      <c r="F3983" s="264"/>
      <c r="G3983" s="264"/>
      <c r="H3983" s="264"/>
      <c r="I3983" s="286">
        <f t="shared" ca="1" si="3879"/>
        <v>9.9881252961378175E-2</v>
      </c>
      <c r="J3983" s="286">
        <f t="shared" ca="1" si="3880"/>
        <v>4.8085025043916776E-2</v>
      </c>
      <c r="K3983" s="264">
        <f t="shared" ref="K3983:M3983" ca="1" si="4038">RAND()</f>
        <v>0.4818272548323832</v>
      </c>
      <c r="L3983" s="264">
        <f t="shared" ca="1" si="4038"/>
        <v>0.15288662342857284</v>
      </c>
      <c r="M3983" s="264">
        <f t="shared" ca="1" si="4038"/>
        <v>0.98935146507189065</v>
      </c>
      <c r="N3983" s="287">
        <f t="shared" ca="1" si="3882"/>
        <v>1792236.0373597788</v>
      </c>
      <c r="O3983" s="288">
        <f ca="1">(N3983-Assumptions!$C$22)/Assumptions!$C$25</f>
        <v>132.75948039998349</v>
      </c>
      <c r="P3983" s="11"/>
      <c r="Q3983" s="11"/>
      <c r="R3983" s="11"/>
      <c r="S3983" s="11"/>
      <c r="T3983" s="11"/>
    </row>
    <row r="3984" spans="1:20" ht="15.75" customHeight="1" x14ac:dyDescent="0.2">
      <c r="A3984" s="289"/>
      <c r="B3984" s="270"/>
      <c r="C3984" s="270"/>
      <c r="D3984" s="270"/>
      <c r="E3984" s="270"/>
      <c r="F3984" s="270"/>
      <c r="G3984" s="270"/>
      <c r="H3984" s="270"/>
      <c r="I3984" s="290">
        <f t="shared" ca="1" si="3879"/>
        <v>9.6087122381286499E-2</v>
      </c>
      <c r="J3984" s="290">
        <f t="shared" ca="1" si="3880"/>
        <v>4.6803714065146731E-2</v>
      </c>
      <c r="K3984" s="270">
        <f t="shared" ref="K3984:M3984" ca="1" si="4039">RAND()</f>
        <v>4.377897667400088E-2</v>
      </c>
      <c r="L3984" s="270">
        <f t="shared" ca="1" si="4039"/>
        <v>0.36352593658192733</v>
      </c>
      <c r="M3984" s="270">
        <f t="shared" ca="1" si="4039"/>
        <v>0.5241797658379227</v>
      </c>
      <c r="N3984" s="291">
        <f t="shared" ca="1" si="3882"/>
        <v>788258.54461569653</v>
      </c>
      <c r="O3984" s="292">
        <f ca="1">(N3984-Assumptions!$C$22)/Assumptions!$C$25</f>
        <v>57.835786911619145</v>
      </c>
      <c r="P3984" s="11"/>
      <c r="Q3984" s="11"/>
      <c r="R3984" s="11"/>
      <c r="S3984" s="11"/>
      <c r="T3984" s="11"/>
    </row>
    <row r="3985" spans="1:20" ht="15.75" customHeight="1" x14ac:dyDescent="0.2">
      <c r="A3985" s="317"/>
      <c r="B3985" s="264"/>
      <c r="C3985" s="264"/>
      <c r="D3985" s="264"/>
      <c r="E3985" s="264"/>
      <c r="F3985" s="264"/>
      <c r="G3985" s="264"/>
      <c r="H3985" s="264"/>
      <c r="I3985" s="286">
        <f t="shared" ca="1" si="3879"/>
        <v>9.8082379161915298E-2</v>
      </c>
      <c r="J3985" s="286">
        <f t="shared" ca="1" si="3880"/>
        <v>2.5936717923913624E-2</v>
      </c>
      <c r="K3985" s="264">
        <f t="shared" ref="K3985:M3985" ca="1" si="4040">RAND()</f>
        <v>0.18195769220172742</v>
      </c>
      <c r="L3985" s="264">
        <f t="shared" ca="1" si="4040"/>
        <v>0.83037476413037281</v>
      </c>
      <c r="M3985" s="264">
        <f t="shared" ca="1" si="4040"/>
        <v>0.53840774065154695</v>
      </c>
      <c r="N3985" s="287">
        <f t="shared" ca="1" si="3882"/>
        <v>948804.71821865591</v>
      </c>
      <c r="O3985" s="288">
        <f ca="1">(N3985-Assumptions!$C$22)/Assumptions!$C$25</f>
        <v>69.816844643183273</v>
      </c>
      <c r="P3985" s="11"/>
      <c r="Q3985" s="11"/>
      <c r="R3985" s="11"/>
      <c r="S3985" s="11"/>
      <c r="T3985" s="11"/>
    </row>
    <row r="3986" spans="1:20" ht="15.75" customHeight="1" x14ac:dyDescent="0.2">
      <c r="A3986" s="289"/>
      <c r="B3986" s="270"/>
      <c r="C3986" s="270"/>
      <c r="D3986" s="270"/>
      <c r="E3986" s="270"/>
      <c r="F3986" s="270"/>
      <c r="G3986" s="270"/>
      <c r="H3986" s="270"/>
      <c r="I3986" s="290">
        <f t="shared" ca="1" si="3879"/>
        <v>0.10461917085336653</v>
      </c>
      <c r="J3986" s="290">
        <f t="shared" ca="1" si="3880"/>
        <v>2.9123268301988317E-2</v>
      </c>
      <c r="K3986" s="270">
        <f t="shared" ref="K3986:M3986" ca="1" si="4041">RAND()</f>
        <v>0.18740306392930439</v>
      </c>
      <c r="L3986" s="270">
        <f t="shared" ca="1" si="4041"/>
        <v>0.14331903952278513</v>
      </c>
      <c r="M3986" s="270">
        <f t="shared" ca="1" si="4041"/>
        <v>0.97686609995063456</v>
      </c>
      <c r="N3986" s="291">
        <f t="shared" ca="1" si="3882"/>
        <v>265689.445795379</v>
      </c>
      <c r="O3986" s="292">
        <f ca="1">(N3986-Assumptions!$C$22)/Assumptions!$C$25</f>
        <v>18.838092969804404</v>
      </c>
      <c r="P3986" s="11"/>
      <c r="Q3986" s="11"/>
      <c r="R3986" s="11"/>
      <c r="S3986" s="11"/>
      <c r="T3986" s="11"/>
    </row>
    <row r="3987" spans="1:20" ht="15.75" customHeight="1" x14ac:dyDescent="0.2">
      <c r="A3987" s="317"/>
      <c r="B3987" s="264"/>
      <c r="C3987" s="264"/>
      <c r="D3987" s="264"/>
      <c r="E3987" s="264"/>
      <c r="F3987" s="264"/>
      <c r="G3987" s="264"/>
      <c r="H3987" s="264"/>
      <c r="I3987" s="286">
        <f t="shared" ca="1" si="3879"/>
        <v>0.10106409612204606</v>
      </c>
      <c r="J3987" s="286">
        <f t="shared" ca="1" si="3880"/>
        <v>2.725325482536807E-2</v>
      </c>
      <c r="K3987" s="264">
        <f t="shared" ref="K3987:M3987" ca="1" si="4042">RAND()</f>
        <v>4.5983079572269214E-2</v>
      </c>
      <c r="L3987" s="264">
        <f t="shared" ca="1" si="4042"/>
        <v>0.98693620600968768</v>
      </c>
      <c r="M3987" s="264">
        <f t="shared" ca="1" si="4042"/>
        <v>0.6600421546017059</v>
      </c>
      <c r="N3987" s="287">
        <f t="shared" ca="1" si="3882"/>
        <v>943926.60119112814</v>
      </c>
      <c r="O3987" s="288">
        <f ca="1">(N3987-Assumptions!$C$22)/Assumptions!$C$25</f>
        <v>69.452806059039418</v>
      </c>
      <c r="P3987" s="11"/>
      <c r="Q3987" s="11"/>
      <c r="R3987" s="11"/>
      <c r="S3987" s="11"/>
      <c r="T3987" s="11"/>
    </row>
    <row r="3988" spans="1:20" ht="15.75" customHeight="1" x14ac:dyDescent="0.2">
      <c r="A3988" s="289"/>
      <c r="B3988" s="270"/>
      <c r="C3988" s="270"/>
      <c r="D3988" s="270"/>
      <c r="E3988" s="270"/>
      <c r="F3988" s="270"/>
      <c r="G3988" s="270"/>
      <c r="H3988" s="270"/>
      <c r="I3988" s="290">
        <f t="shared" ca="1" si="3879"/>
        <v>0.10517477772372032</v>
      </c>
      <c r="J3988" s="290">
        <f t="shared" ca="1" si="3880"/>
        <v>4.5787606383454173E-2</v>
      </c>
      <c r="K3988" s="270">
        <f t="shared" ref="K3988:M3988" ca="1" si="4043">RAND()</f>
        <v>0.59497225893433059</v>
      </c>
      <c r="L3988" s="270">
        <f t="shared" ca="1" si="4043"/>
        <v>0.38437792455204423</v>
      </c>
      <c r="M3988" s="270">
        <f t="shared" ca="1" si="4043"/>
        <v>0.57900475314773725</v>
      </c>
      <c r="N3988" s="291">
        <f t="shared" ca="1" si="3882"/>
        <v>1879541.7757433567</v>
      </c>
      <c r="O3988" s="292">
        <f ca="1">(N3988-Assumptions!$C$22)/Assumptions!$C$25</f>
        <v>139.27483401069827</v>
      </c>
      <c r="P3988" s="11"/>
      <c r="Q3988" s="11"/>
      <c r="R3988" s="11"/>
      <c r="S3988" s="11"/>
      <c r="T3988" s="11"/>
    </row>
    <row r="3989" spans="1:20" ht="15.75" customHeight="1" x14ac:dyDescent="0.2">
      <c r="A3989" s="317"/>
      <c r="B3989" s="264"/>
      <c r="C3989" s="264"/>
      <c r="D3989" s="264"/>
      <c r="E3989" s="264"/>
      <c r="F3989" s="264"/>
      <c r="G3989" s="264"/>
      <c r="H3989" s="264"/>
      <c r="I3989" s="286">
        <f t="shared" ca="1" si="3879"/>
        <v>9.898064393355302E-2</v>
      </c>
      <c r="J3989" s="286">
        <f t="shared" ca="1" si="3880"/>
        <v>3.7201258777097644E-2</v>
      </c>
      <c r="K3989" s="264">
        <f t="shared" ref="K3989:M3989" ca="1" si="4044">RAND()</f>
        <v>0.36249953676294011</v>
      </c>
      <c r="L3989" s="264">
        <f t="shared" ca="1" si="4044"/>
        <v>2.9421233906770428E-2</v>
      </c>
      <c r="M3989" s="264">
        <f t="shared" ca="1" si="4044"/>
        <v>0.25444406078937831</v>
      </c>
      <c r="N3989" s="287">
        <f t="shared" ca="1" si="3882"/>
        <v>1442130.1952665842</v>
      </c>
      <c r="O3989" s="288">
        <f ca="1">(N3989-Assumptions!$C$22)/Assumptions!$C$25</f>
        <v>106.63217875123762</v>
      </c>
      <c r="P3989" s="11"/>
      <c r="Q3989" s="11"/>
      <c r="R3989" s="11"/>
      <c r="S3989" s="11"/>
      <c r="T3989" s="11"/>
    </row>
    <row r="3990" spans="1:20" ht="15.75" customHeight="1" x14ac:dyDescent="0.2">
      <c r="A3990" s="289"/>
      <c r="B3990" s="270"/>
      <c r="C3990" s="270"/>
      <c r="D3990" s="270"/>
      <c r="E3990" s="270"/>
      <c r="F3990" s="270"/>
      <c r="G3990" s="270"/>
      <c r="H3990" s="270"/>
      <c r="I3990" s="290">
        <f t="shared" ca="1" si="3879"/>
        <v>9.6469928577965477E-2</v>
      </c>
      <c r="J3990" s="290">
        <f t="shared" ca="1" si="3880"/>
        <v>4.0395428895210445E-2</v>
      </c>
      <c r="K3990" s="270">
        <f t="shared" ref="K3990:M3990" ca="1" si="4045">RAND()</f>
        <v>0.20592888743147997</v>
      </c>
      <c r="L3990" s="270">
        <f t="shared" ca="1" si="4045"/>
        <v>4.0659741038103436E-2</v>
      </c>
      <c r="M3990" s="270">
        <f t="shared" ca="1" si="4045"/>
        <v>0.60350398278582273</v>
      </c>
      <c r="N3990" s="291">
        <f t="shared" ca="1" si="3882"/>
        <v>1610603.5731873601</v>
      </c>
      <c r="O3990" s="292">
        <f ca="1">(N3990-Assumptions!$C$22)/Assumptions!$C$25</f>
        <v>119.20481889457911</v>
      </c>
      <c r="P3990" s="11"/>
      <c r="Q3990" s="11"/>
      <c r="R3990" s="11"/>
      <c r="S3990" s="11"/>
      <c r="T3990" s="11"/>
    </row>
    <row r="3991" spans="1:20" ht="15.75" customHeight="1" x14ac:dyDescent="0.2">
      <c r="A3991" s="317"/>
      <c r="B3991" s="264"/>
      <c r="C3991" s="264"/>
      <c r="D3991" s="264"/>
      <c r="E3991" s="264"/>
      <c r="F3991" s="264"/>
      <c r="G3991" s="264"/>
      <c r="H3991" s="264"/>
      <c r="I3991" s="286">
        <f t="shared" ca="1" si="3879"/>
        <v>8.0262057061733158E-2</v>
      </c>
      <c r="J3991" s="286">
        <f t="shared" ca="1" si="3880"/>
        <v>3.2634466320568906E-2</v>
      </c>
      <c r="K3991" s="264">
        <f t="shared" ref="K3991:M3991" ca="1" si="4046">RAND()</f>
        <v>0.36253948155585014</v>
      </c>
      <c r="L3991" s="264">
        <f t="shared" ca="1" si="4046"/>
        <v>0.64482993296979185</v>
      </c>
      <c r="M3991" s="264">
        <f t="shared" ca="1" si="4046"/>
        <v>0.26950272624781468</v>
      </c>
      <c r="N3991" s="287">
        <f t="shared" ca="1" si="3882"/>
        <v>2343613.6017013704</v>
      </c>
      <c r="O3991" s="288">
        <f ca="1">(N3991-Assumptions!$C$22)/Assumptions!$C$25</f>
        <v>173.90705982846049</v>
      </c>
      <c r="P3991" s="11"/>
      <c r="Q3991" s="11"/>
      <c r="R3991" s="11"/>
      <c r="S3991" s="11"/>
      <c r="T3991" s="11"/>
    </row>
    <row r="3992" spans="1:20" ht="15.75" customHeight="1" x14ac:dyDescent="0.2">
      <c r="A3992" s="289"/>
      <c r="B3992" s="270"/>
      <c r="C3992" s="270"/>
      <c r="D3992" s="270"/>
      <c r="E3992" s="270"/>
      <c r="F3992" s="270"/>
      <c r="G3992" s="270"/>
      <c r="H3992" s="270"/>
      <c r="I3992" s="290">
        <f t="shared" ca="1" si="3879"/>
        <v>0.10476268530657827</v>
      </c>
      <c r="J3992" s="290">
        <f t="shared" ca="1" si="3880"/>
        <v>4.2209243766547035E-2</v>
      </c>
      <c r="K3992" s="270">
        <f t="shared" ref="K3992:M3992" ca="1" si="4047">RAND()</f>
        <v>0.42377829715921822</v>
      </c>
      <c r="L3992" s="270">
        <f t="shared" ca="1" si="4047"/>
        <v>9.0658957051586109E-2</v>
      </c>
      <c r="M3992" s="270">
        <f t="shared" ca="1" si="4047"/>
        <v>0.39732056719065745</v>
      </c>
      <c r="N3992" s="291">
        <f t="shared" ca="1" si="3882"/>
        <v>1424284.812884558</v>
      </c>
      <c r="O3992" s="292">
        <f ca="1">(N3992-Assumptions!$C$22)/Assumptions!$C$25</f>
        <v>105.30043379735507</v>
      </c>
      <c r="P3992" s="11"/>
      <c r="Q3992" s="11"/>
      <c r="R3992" s="11"/>
      <c r="S3992" s="11"/>
      <c r="T3992" s="11"/>
    </row>
    <row r="3993" spans="1:20" ht="15.75" customHeight="1" x14ac:dyDescent="0.2">
      <c r="A3993" s="317"/>
      <c r="B3993" s="264"/>
      <c r="C3993" s="264"/>
      <c r="D3993" s="264"/>
      <c r="E3993" s="264"/>
      <c r="F3993" s="264"/>
      <c r="G3993" s="264"/>
      <c r="H3993" s="264"/>
      <c r="I3993" s="286">
        <f t="shared" ca="1" si="3879"/>
        <v>7.4773401710532053E-2</v>
      </c>
      <c r="J3993" s="286">
        <f t="shared" ca="1" si="3880"/>
        <v>2.671895773074396E-2</v>
      </c>
      <c r="K3993" s="264">
        <f t="shared" ref="K3993:M3993" ca="1" si="4048">RAND()</f>
        <v>0.28251574139085633</v>
      </c>
      <c r="L3993" s="264">
        <f t="shared" ca="1" si="4048"/>
        <v>0.33448133509159095</v>
      </c>
      <c r="M3993" s="264">
        <f t="shared" ca="1" si="4048"/>
        <v>5.9517353183644151E-2</v>
      </c>
      <c r="N3993" s="287">
        <f t="shared" ca="1" si="3882"/>
        <v>2322795.9837430837</v>
      </c>
      <c r="O3993" s="288">
        <f ca="1">(N3993-Assumptions!$C$22)/Assumptions!$C$25</f>
        <v>172.35350624948384</v>
      </c>
      <c r="P3993" s="11"/>
      <c r="Q3993" s="11"/>
      <c r="R3993" s="11"/>
      <c r="S3993" s="11"/>
      <c r="T3993" s="11"/>
    </row>
    <row r="3994" spans="1:20" ht="15.75" customHeight="1" x14ac:dyDescent="0.2">
      <c r="A3994" s="289"/>
      <c r="B3994" s="270"/>
      <c r="C3994" s="270"/>
      <c r="D3994" s="270"/>
      <c r="E3994" s="270"/>
      <c r="F3994" s="270"/>
      <c r="G3994" s="270"/>
      <c r="H3994" s="270"/>
      <c r="I3994" s="290">
        <f t="shared" ca="1" si="3879"/>
        <v>9.8203371901808167E-2</v>
      </c>
      <c r="J3994" s="290">
        <f t="shared" ca="1" si="3880"/>
        <v>5.5E-2</v>
      </c>
      <c r="K3994" s="270">
        <f t="shared" ref="K3994:M3994" ca="1" si="4049">RAND()</f>
        <v>0.58241797556388175</v>
      </c>
      <c r="L3994" s="270">
        <f t="shared" ca="1" si="4049"/>
        <v>0.919680193333685</v>
      </c>
      <c r="M3994" s="270">
        <f t="shared" ca="1" si="4049"/>
        <v>0.86692685240828482</v>
      </c>
      <c r="N3994" s="291">
        <f t="shared" ca="1" si="3882"/>
        <v>3297071.7805141206</v>
      </c>
      <c r="O3994" s="292">
        <f ca="1">(N3994-Assumptions!$C$22)/Assumptions!$C$25</f>
        <v>245.06065526224779</v>
      </c>
      <c r="P3994" s="11"/>
      <c r="Q3994" s="11"/>
      <c r="R3994" s="11"/>
      <c r="S3994" s="11"/>
      <c r="T3994" s="11"/>
    </row>
    <row r="3995" spans="1:20" ht="15.75" customHeight="1" x14ac:dyDescent="0.2">
      <c r="A3995" s="317"/>
      <c r="B3995" s="264"/>
      <c r="C3995" s="264"/>
      <c r="D3995" s="264"/>
      <c r="E3995" s="264"/>
      <c r="F3995" s="264"/>
      <c r="G3995" s="264"/>
      <c r="H3995" s="264"/>
      <c r="I3995" s="286">
        <f t="shared" ca="1" si="3879"/>
        <v>9.1765832406758271E-2</v>
      </c>
      <c r="J3995" s="286">
        <f t="shared" ca="1" si="3880"/>
        <v>3.3688941311484477E-2</v>
      </c>
      <c r="K3995" s="264">
        <f t="shared" ref="K3995:M3995" ca="1" si="4050">RAND()</f>
        <v>0.75182632294057428</v>
      </c>
      <c r="L3995" s="264">
        <f t="shared" ca="1" si="4050"/>
        <v>0.67585731494496093</v>
      </c>
      <c r="M3995" s="264">
        <f t="shared" ca="1" si="4050"/>
        <v>0.64538697327526606</v>
      </c>
      <c r="N3995" s="287">
        <f t="shared" ca="1" si="3882"/>
        <v>1942950.8040772493</v>
      </c>
      <c r="O3995" s="288">
        <f ca="1">(N3995-Assumptions!$C$22)/Assumptions!$C$25</f>
        <v>144.006851050541</v>
      </c>
      <c r="P3995" s="11"/>
      <c r="Q3995" s="11"/>
      <c r="R3995" s="11"/>
      <c r="S3995" s="11"/>
      <c r="T3995" s="11"/>
    </row>
    <row r="3996" spans="1:20" ht="15.75" customHeight="1" x14ac:dyDescent="0.2">
      <c r="A3996" s="289"/>
      <c r="B3996" s="270"/>
      <c r="C3996" s="270"/>
      <c r="D3996" s="270"/>
      <c r="E3996" s="270"/>
      <c r="F3996" s="270"/>
      <c r="G3996" s="270"/>
      <c r="H3996" s="270"/>
      <c r="I3996" s="290">
        <f t="shared" ca="1" si="3879"/>
        <v>8.7456094631191542E-2</v>
      </c>
      <c r="J3996" s="290">
        <f t="shared" ca="1" si="3880"/>
        <v>2.6530278304432497E-2</v>
      </c>
      <c r="K3996" s="270">
        <f t="shared" ref="K3996:M3996" ca="1" si="4051">RAND()</f>
        <v>0.680743131967113</v>
      </c>
      <c r="L3996" s="270">
        <f t="shared" ca="1" si="4051"/>
        <v>0.1160529688417814</v>
      </c>
      <c r="M3996" s="270">
        <f t="shared" ca="1" si="4051"/>
        <v>1.3799786664636327E-2</v>
      </c>
      <c r="N3996" s="291">
        <f t="shared" ca="1" si="3882"/>
        <v>1462334.395345604</v>
      </c>
      <c r="O3996" s="292">
        <f ca="1">(N3996-Assumptions!$C$22)/Assumptions!$C$25</f>
        <v>108.13995487653762</v>
      </c>
      <c r="P3996" s="11"/>
      <c r="Q3996" s="11"/>
      <c r="R3996" s="11"/>
      <c r="S3996" s="11"/>
      <c r="T3996" s="11"/>
    </row>
    <row r="3997" spans="1:20" ht="15.75" customHeight="1" x14ac:dyDescent="0.2">
      <c r="A3997" s="317"/>
      <c r="B3997" s="264"/>
      <c r="C3997" s="264"/>
      <c r="D3997" s="264"/>
      <c r="E3997" s="264"/>
      <c r="F3997" s="264"/>
      <c r="G3997" s="264"/>
      <c r="H3997" s="264"/>
      <c r="I3997" s="286">
        <f t="shared" ca="1" si="3879"/>
        <v>6.6997524129254776E-2</v>
      </c>
      <c r="J3997" s="286">
        <f t="shared" ca="1" si="3880"/>
        <v>5.0909834480533704E-2</v>
      </c>
      <c r="K3997" s="264">
        <f t="shared" ref="K3997:M3997" ca="1" si="4052">RAND()</f>
        <v>0.78603847135183624</v>
      </c>
      <c r="L3997" s="264">
        <f t="shared" ca="1" si="4052"/>
        <v>0.17468481285595694</v>
      </c>
      <c r="M3997" s="264">
        <f t="shared" ca="1" si="4052"/>
        <v>0.90774196445304556</v>
      </c>
      <c r="N3997" s="287">
        <f t="shared" ca="1" si="3882"/>
        <v>3713242.6509189988</v>
      </c>
      <c r="O3997" s="288">
        <f ca="1">(N3997-Assumptions!$C$22)/Assumptions!$C$25</f>
        <v>276.11818290440289</v>
      </c>
      <c r="P3997" s="11"/>
      <c r="Q3997" s="11"/>
      <c r="R3997" s="11"/>
      <c r="S3997" s="11"/>
      <c r="T3997" s="11"/>
    </row>
    <row r="3998" spans="1:20" ht="15.75" customHeight="1" x14ac:dyDescent="0.2">
      <c r="A3998" s="289"/>
      <c r="B3998" s="270"/>
      <c r="C3998" s="270"/>
      <c r="D3998" s="270"/>
      <c r="E3998" s="270"/>
      <c r="F3998" s="270"/>
      <c r="G3998" s="270"/>
      <c r="H3998" s="270"/>
      <c r="I3998" s="290">
        <f t="shared" ca="1" si="3879"/>
        <v>8.236921849569076E-2</v>
      </c>
      <c r="J3998" s="290">
        <f t="shared" ca="1" si="3880"/>
        <v>4.3423014281028904E-2</v>
      </c>
      <c r="K3998" s="270">
        <f t="shared" ref="K3998:M3998" ca="1" si="4053">RAND()</f>
        <v>0.5261218209881916</v>
      </c>
      <c r="L3998" s="270">
        <f t="shared" ca="1" si="4053"/>
        <v>0.41749340740881169</v>
      </c>
      <c r="M3998" s="270">
        <f t="shared" ca="1" si="4053"/>
        <v>0.70121877003416488</v>
      </c>
      <c r="N3998" s="291">
        <f t="shared" ca="1" si="3882"/>
        <v>2897343.772705547</v>
      </c>
      <c r="O3998" s="292">
        <f ca="1">(N3998-Assumptions!$C$22)/Assumptions!$C$25</f>
        <v>215.2302069183244</v>
      </c>
      <c r="P3998" s="11"/>
      <c r="Q3998" s="11"/>
      <c r="R3998" s="11"/>
      <c r="S3998" s="11"/>
      <c r="T3998" s="11"/>
    </row>
    <row r="3999" spans="1:20" ht="15.75" customHeight="1" x14ac:dyDescent="0.2">
      <c r="A3999" s="317"/>
      <c r="B3999" s="264"/>
      <c r="C3999" s="264"/>
      <c r="D3999" s="264"/>
      <c r="E3999" s="264"/>
      <c r="F3999" s="264"/>
      <c r="G3999" s="264"/>
      <c r="H3999" s="264"/>
      <c r="I3999" s="286">
        <f t="shared" ca="1" si="3879"/>
        <v>0.10308656205488458</v>
      </c>
      <c r="J3999" s="286">
        <f t="shared" ca="1" si="3880"/>
        <v>4.5878224643489243E-2</v>
      </c>
      <c r="K3999" s="264">
        <f t="shared" ref="K3999:M3999" ca="1" si="4054">RAND()</f>
        <v>0.91947553407253058</v>
      </c>
      <c r="L3999" s="264">
        <f t="shared" ca="1" si="4054"/>
        <v>0.50383417451886181</v>
      </c>
      <c r="M3999" s="264">
        <f t="shared" ca="1" si="4054"/>
        <v>0.89879806769702486</v>
      </c>
      <c r="N3999" s="287">
        <f t="shared" ca="1" si="3882"/>
        <v>3793878.3375440165</v>
      </c>
      <c r="O3999" s="288">
        <f ca="1">(N3999-Assumptions!$C$22)/Assumptions!$C$25</f>
        <v>282.13577145850871</v>
      </c>
      <c r="P3999" s="11"/>
      <c r="Q3999" s="11"/>
      <c r="R3999" s="11"/>
      <c r="S3999" s="11"/>
      <c r="T3999" s="11"/>
    </row>
    <row r="4000" spans="1:20" ht="15.75" customHeight="1" x14ac:dyDescent="0.2">
      <c r="A4000" s="289"/>
      <c r="B4000" s="270"/>
      <c r="C4000" s="270"/>
      <c r="D4000" s="270"/>
      <c r="E4000" s="270"/>
      <c r="F4000" s="270"/>
      <c r="G4000" s="270"/>
      <c r="H4000" s="270"/>
      <c r="I4000" s="290">
        <f t="shared" ca="1" si="3879"/>
        <v>8.0280099243890984E-2</v>
      </c>
      <c r="J4000" s="290">
        <f t="shared" ca="1" si="3880"/>
        <v>5.5E-2</v>
      </c>
      <c r="K4000" s="270">
        <f t="shared" ref="K4000:M4000" ca="1" si="4055">RAND()</f>
        <v>0.34971614168906973</v>
      </c>
      <c r="L4000" s="270">
        <f t="shared" ca="1" si="4055"/>
        <v>0.61241944002120596</v>
      </c>
      <c r="M4000" s="270">
        <f t="shared" ca="1" si="4055"/>
        <v>0.41371621866636099</v>
      </c>
      <c r="N4000" s="291">
        <f t="shared" ca="1" si="3882"/>
        <v>4415357.2500009974</v>
      </c>
      <c r="O4000" s="292">
        <f ca="1">(N4000-Assumptions!$C$22)/Assumptions!$C$25</f>
        <v>328.51479477619387</v>
      </c>
      <c r="P4000" s="11"/>
      <c r="Q4000" s="11"/>
      <c r="R4000" s="11"/>
      <c r="S4000" s="11"/>
      <c r="T4000" s="11"/>
    </row>
    <row r="4001" spans="1:20" ht="15.75" customHeight="1" x14ac:dyDescent="0.2">
      <c r="A4001" s="317"/>
      <c r="B4001" s="264"/>
      <c r="C4001" s="264"/>
      <c r="D4001" s="264"/>
      <c r="E4001" s="264"/>
      <c r="F4001" s="264"/>
      <c r="G4001" s="264"/>
      <c r="H4001" s="264"/>
      <c r="I4001" s="286">
        <f t="shared" ca="1" si="3879"/>
        <v>8.701001049679194E-2</v>
      </c>
      <c r="J4001" s="286">
        <f t="shared" ca="1" si="3880"/>
        <v>5.3750646651557904E-2</v>
      </c>
      <c r="K4001" s="264">
        <f t="shared" ref="K4001:M4001" ca="1" si="4056">RAND()</f>
        <v>7.4116138948542187E-2</v>
      </c>
      <c r="L4001" s="264">
        <f t="shared" ca="1" si="4056"/>
        <v>0.54536801036907923</v>
      </c>
      <c r="M4001" s="264">
        <f t="shared" ca="1" si="4056"/>
        <v>0.7230934738502669</v>
      </c>
      <c r="N4001" s="287">
        <f t="shared" ca="1" si="3882"/>
        <v>1204711.5715754528</v>
      </c>
      <c r="O4001" s="288">
        <f ca="1">(N4001-Assumptions!$C$22)/Assumptions!$C$25</f>
        <v>88.914371013093486</v>
      </c>
      <c r="P4001" s="11"/>
      <c r="Q4001" s="11"/>
      <c r="R4001" s="11"/>
      <c r="S4001" s="11"/>
      <c r="T4001" s="11"/>
    </row>
    <row r="4002" spans="1:20" ht="15.75" customHeight="1" x14ac:dyDescent="0.2">
      <c r="A4002" s="289"/>
      <c r="B4002" s="270"/>
      <c r="C4002" s="270"/>
      <c r="D4002" s="270"/>
      <c r="E4002" s="270"/>
      <c r="F4002" s="270"/>
      <c r="G4002" s="270"/>
      <c r="H4002" s="270"/>
      <c r="I4002" s="290">
        <f t="shared" ca="1" si="3879"/>
        <v>8.7157919962395553E-2</v>
      </c>
      <c r="J4002" s="290">
        <f t="shared" ca="1" si="3880"/>
        <v>2.595108980874191E-2</v>
      </c>
      <c r="K4002" s="270">
        <f t="shared" ref="K4002:M4002" ca="1" si="4057">RAND()</f>
        <v>0.82470699040431028</v>
      </c>
      <c r="L4002" s="270">
        <f t="shared" ca="1" si="4057"/>
        <v>0.8426847930294995</v>
      </c>
      <c r="M4002" s="270">
        <f t="shared" ca="1" si="4057"/>
        <v>0.16936692689551436</v>
      </c>
      <c r="N4002" s="291">
        <f t="shared" ca="1" si="3882"/>
        <v>4009775.9467352605</v>
      </c>
      <c r="O4002" s="292">
        <f ca="1">(N4002-Assumptions!$C$22)/Assumptions!$C$25</f>
        <v>298.24753333845229</v>
      </c>
      <c r="P4002" s="11"/>
      <c r="Q4002" s="11"/>
      <c r="R4002" s="11"/>
      <c r="S4002" s="11"/>
      <c r="T4002" s="11"/>
    </row>
    <row r="4003" spans="1:20" ht="15.75" customHeight="1" x14ac:dyDescent="0.2">
      <c r="A4003" s="317"/>
      <c r="B4003" s="264"/>
      <c r="C4003" s="264"/>
      <c r="D4003" s="264"/>
      <c r="E4003" s="264"/>
      <c r="F4003" s="264"/>
      <c r="G4003" s="264"/>
      <c r="H4003" s="264"/>
      <c r="I4003" s="286">
        <f t="shared" ca="1" si="3879"/>
        <v>9.4828414434590724E-2</v>
      </c>
      <c r="J4003" s="286">
        <f t="shared" ca="1" si="3880"/>
        <v>2.7125854283848484E-2</v>
      </c>
      <c r="K4003" s="264">
        <f t="shared" ref="K4003:M4003" ca="1" si="4058">RAND()</f>
        <v>0.4179853806865611</v>
      </c>
      <c r="L4003" s="264">
        <f t="shared" ca="1" si="4058"/>
        <v>0.19073853892499681</v>
      </c>
      <c r="M4003" s="264">
        <f t="shared" ca="1" si="4058"/>
        <v>0.43176295416355803</v>
      </c>
      <c r="N4003" s="287">
        <f t="shared" ca="1" si="3882"/>
        <v>1315960.8230583544</v>
      </c>
      <c r="O4003" s="288">
        <f ca="1">(N4003-Assumptions!$C$22)/Assumptions!$C$25</f>
        <v>97.21655395957869</v>
      </c>
      <c r="P4003" s="11"/>
      <c r="Q4003" s="11"/>
      <c r="R4003" s="11"/>
      <c r="S4003" s="11"/>
      <c r="T4003" s="11"/>
    </row>
    <row r="4004" spans="1:20" ht="15.75" customHeight="1" x14ac:dyDescent="0.2">
      <c r="A4004" s="289"/>
      <c r="B4004" s="270"/>
      <c r="C4004" s="270"/>
      <c r="D4004" s="270"/>
      <c r="E4004" s="270"/>
      <c r="F4004" s="270"/>
      <c r="G4004" s="270"/>
      <c r="H4004" s="270"/>
      <c r="I4004" s="290">
        <f t="shared" ca="1" si="3879"/>
        <v>8.9108453631294438E-2</v>
      </c>
      <c r="J4004" s="290">
        <f t="shared" ca="1" si="3880"/>
        <v>4.4299718609829453E-2</v>
      </c>
      <c r="K4004" s="270">
        <f t="shared" ref="K4004:M4004" ca="1" si="4059">RAND()</f>
        <v>0.89248286979811742</v>
      </c>
      <c r="L4004" s="270">
        <f t="shared" ca="1" si="4059"/>
        <v>0.11505511730019524</v>
      </c>
      <c r="M4004" s="270">
        <f t="shared" ca="1" si="4059"/>
        <v>0.94874794366123316</v>
      </c>
      <c r="N4004" s="291">
        <f t="shared" ca="1" si="3882"/>
        <v>4397178.2724667918</v>
      </c>
      <c r="O4004" s="292">
        <f ca="1">(N4004-Assumptions!$C$22)/Assumptions!$C$25</f>
        <v>327.15815466170091</v>
      </c>
      <c r="P4004" s="11"/>
      <c r="Q4004" s="11"/>
      <c r="R4004" s="11"/>
      <c r="S4004" s="11"/>
      <c r="T4004" s="11"/>
    </row>
    <row r="4005" spans="1:20" ht="15.75" customHeight="1" x14ac:dyDescent="0.2">
      <c r="A4005" s="317"/>
      <c r="B4005" s="264"/>
      <c r="C4005" s="264"/>
      <c r="D4005" s="264"/>
      <c r="E4005" s="264"/>
      <c r="F4005" s="264"/>
      <c r="G4005" s="264"/>
      <c r="H4005" s="264"/>
      <c r="I4005" s="286">
        <f t="shared" ca="1" si="3879"/>
        <v>0.10909872000668842</v>
      </c>
      <c r="J4005" s="286">
        <f t="shared" ca="1" si="3880"/>
        <v>5.3601287249943994E-2</v>
      </c>
      <c r="K4005" s="264">
        <f t="shared" ref="K4005:M4005" ca="1" si="4060">RAND()</f>
        <v>0.85024817160559618</v>
      </c>
      <c r="L4005" s="264">
        <f t="shared" ca="1" si="4060"/>
        <v>0.38681820919528231</v>
      </c>
      <c r="M4005" s="264">
        <f t="shared" ca="1" si="4060"/>
        <v>0.57192243957064226</v>
      </c>
      <c r="N4005" s="287">
        <f t="shared" ca="1" si="3882"/>
        <v>3888857.3495530449</v>
      </c>
      <c r="O4005" s="288">
        <f ca="1">(N4005-Assumptions!$C$22)/Assumptions!$C$25</f>
        <v>289.22375742933173</v>
      </c>
      <c r="P4005" s="11"/>
      <c r="Q4005" s="11"/>
      <c r="R4005" s="11"/>
      <c r="S4005" s="11"/>
      <c r="T4005" s="11"/>
    </row>
    <row r="4006" spans="1:20" ht="15.75" customHeight="1" x14ac:dyDescent="0.2">
      <c r="A4006" s="289"/>
      <c r="B4006" s="270"/>
      <c r="C4006" s="270"/>
      <c r="D4006" s="270"/>
      <c r="E4006" s="270"/>
      <c r="F4006" s="270"/>
      <c r="G4006" s="270"/>
      <c r="H4006" s="270"/>
      <c r="I4006" s="290">
        <f t="shared" ca="1" si="3879"/>
        <v>9.4318938622810281E-2</v>
      </c>
      <c r="J4006" s="290">
        <f t="shared" ca="1" si="3880"/>
        <v>4.4033157278654284E-2</v>
      </c>
      <c r="K4006" s="270">
        <f t="shared" ref="K4006:M4006" ca="1" si="4061">RAND()</f>
        <v>0.66634340902915346</v>
      </c>
      <c r="L4006" s="270">
        <f t="shared" ca="1" si="4061"/>
        <v>0.45149072745944663</v>
      </c>
      <c r="M4006" s="270">
        <f t="shared" ca="1" si="4061"/>
        <v>0.18962160337336464</v>
      </c>
      <c r="N4006" s="291">
        <f t="shared" ca="1" si="3882"/>
        <v>2219726.2624463704</v>
      </c>
      <c r="O4006" s="292">
        <f ca="1">(N4006-Assumptions!$C$22)/Assumptions!$C$25</f>
        <v>164.66173600346048</v>
      </c>
      <c r="P4006" s="11"/>
      <c r="Q4006" s="11"/>
      <c r="R4006" s="11"/>
      <c r="S4006" s="11"/>
      <c r="T4006" s="11"/>
    </row>
    <row r="4007" spans="1:20" ht="15.75" customHeight="1" x14ac:dyDescent="0.2">
      <c r="A4007" s="317"/>
      <c r="B4007" s="264"/>
      <c r="C4007" s="264"/>
      <c r="D4007" s="264"/>
      <c r="E4007" s="264"/>
      <c r="F4007" s="264"/>
      <c r="G4007" s="264"/>
      <c r="H4007" s="264"/>
      <c r="I4007" s="286">
        <f t="shared" ca="1" si="3879"/>
        <v>0.10866678330203802</v>
      </c>
      <c r="J4007" s="286">
        <f t="shared" ca="1" si="3880"/>
        <v>3.6201061954294532E-2</v>
      </c>
      <c r="K4007" s="264">
        <f t="shared" ref="K4007:M4007" ca="1" si="4062">RAND()</f>
        <v>0.7029589675682536</v>
      </c>
      <c r="L4007" s="264">
        <f t="shared" ca="1" si="4062"/>
        <v>0.49975454417601339</v>
      </c>
      <c r="M4007" s="264">
        <f t="shared" ca="1" si="4062"/>
        <v>0.42944389372584368</v>
      </c>
      <c r="N4007" s="287">
        <f t="shared" ca="1" si="3882"/>
        <v>1540323.7199781847</v>
      </c>
      <c r="O4007" s="288">
        <f ca="1">(N4007-Assumptions!$C$22)/Assumptions!$C$25</f>
        <v>113.96005372971527</v>
      </c>
      <c r="P4007" s="11"/>
      <c r="Q4007" s="11"/>
      <c r="R4007" s="11"/>
      <c r="S4007" s="11"/>
      <c r="T4007" s="11"/>
    </row>
    <row r="4008" spans="1:20" ht="15.75" customHeight="1" x14ac:dyDescent="0.2">
      <c r="A4008" s="289"/>
      <c r="B4008" s="270"/>
      <c r="C4008" s="270"/>
      <c r="D4008" s="270"/>
      <c r="E4008" s="270"/>
      <c r="F4008" s="270"/>
      <c r="G4008" s="270"/>
      <c r="H4008" s="270"/>
      <c r="I4008" s="290">
        <f t="shared" ca="1" si="3879"/>
        <v>6.582710678422328E-2</v>
      </c>
      <c r="J4008" s="290">
        <f t="shared" ca="1" si="3880"/>
        <v>4.21075914827862E-2</v>
      </c>
      <c r="K4008" s="270">
        <f t="shared" ref="K4008:M4008" ca="1" si="4063">RAND()</f>
        <v>0.47390568747451922</v>
      </c>
      <c r="L4008" s="270">
        <f t="shared" ca="1" si="4063"/>
        <v>0.74014097338939588</v>
      </c>
      <c r="M4008" s="270">
        <f t="shared" ca="1" si="4063"/>
        <v>0.76506871293852985</v>
      </c>
      <c r="N4008" s="291">
        <f t="shared" ca="1" si="3882"/>
        <v>4513621.6900747614</v>
      </c>
      <c r="O4008" s="292">
        <f ca="1">(N4008-Assumptions!$C$22)/Assumptions!$C$25</f>
        <v>335.84796194587773</v>
      </c>
      <c r="P4008" s="11"/>
      <c r="Q4008" s="11"/>
      <c r="R4008" s="11"/>
      <c r="S4008" s="11"/>
      <c r="T4008" s="11"/>
    </row>
    <row r="4009" spans="1:20" ht="15.75" customHeight="1" x14ac:dyDescent="0.2">
      <c r="A4009" s="317"/>
      <c r="B4009" s="264"/>
      <c r="C4009" s="264"/>
      <c r="D4009" s="264"/>
      <c r="E4009" s="264"/>
      <c r="F4009" s="264"/>
      <c r="G4009" s="264"/>
      <c r="H4009" s="264"/>
      <c r="I4009" s="286">
        <f t="shared" ca="1" si="3879"/>
        <v>0.11179093008335225</v>
      </c>
      <c r="J4009" s="286">
        <f t="shared" ca="1" si="3880"/>
        <v>4.1737465461281487E-2</v>
      </c>
      <c r="K4009" s="264">
        <f t="shared" ref="K4009:M4009" ca="1" si="4064">RAND()</f>
        <v>0.82504723303040473</v>
      </c>
      <c r="L4009" s="264">
        <f t="shared" ca="1" si="4064"/>
        <v>0.51043074545625433</v>
      </c>
      <c r="M4009" s="264">
        <f t="shared" ca="1" si="4064"/>
        <v>0.76045058539312882</v>
      </c>
      <c r="N4009" s="287">
        <f t="shared" ca="1" si="3882"/>
        <v>3098226.0934974723</v>
      </c>
      <c r="O4009" s="288">
        <f ca="1">(N4009-Assumptions!$C$22)/Assumptions!$C$25</f>
        <v>230.22142488787108</v>
      </c>
      <c r="P4009" s="11"/>
      <c r="Q4009" s="11"/>
      <c r="R4009" s="11"/>
      <c r="S4009" s="11"/>
      <c r="T4009" s="11"/>
    </row>
    <row r="4010" spans="1:20" ht="15.75" customHeight="1" x14ac:dyDescent="0.2">
      <c r="A4010" s="289"/>
      <c r="B4010" s="270"/>
      <c r="C4010" s="270"/>
      <c r="D4010" s="270"/>
      <c r="E4010" s="270"/>
      <c r="F4010" s="270"/>
      <c r="G4010" s="270"/>
      <c r="H4010" s="270"/>
      <c r="I4010" s="290">
        <f t="shared" ca="1" si="3879"/>
        <v>8.1805689900018325E-2</v>
      </c>
      <c r="J4010" s="290">
        <f t="shared" ca="1" si="3880"/>
        <v>4.3703462043585765E-2</v>
      </c>
      <c r="K4010" s="270">
        <f t="shared" ref="K4010:M4010" ca="1" si="4065">RAND()</f>
        <v>7.4646011186464856E-2</v>
      </c>
      <c r="L4010" s="270">
        <f t="shared" ca="1" si="4065"/>
        <v>0.65446754652851413</v>
      </c>
      <c r="M4010" s="270">
        <f t="shared" ca="1" si="4065"/>
        <v>0.20162604395537087</v>
      </c>
      <c r="N4010" s="291">
        <f t="shared" ca="1" si="3882"/>
        <v>1019574.7046434969</v>
      </c>
      <c r="O4010" s="292">
        <f ca="1">(N4010-Assumptions!$C$22)/Assumptions!$C$25</f>
        <v>75.098186913693795</v>
      </c>
      <c r="P4010" s="11"/>
      <c r="Q4010" s="11"/>
      <c r="R4010" s="11"/>
      <c r="S4010" s="11"/>
      <c r="T4010" s="11"/>
    </row>
    <row r="4011" spans="1:20" ht="15.75" customHeight="1" x14ac:dyDescent="0.2">
      <c r="A4011" s="317"/>
      <c r="B4011" s="264"/>
      <c r="C4011" s="264"/>
      <c r="D4011" s="264"/>
      <c r="E4011" s="264"/>
      <c r="F4011" s="264"/>
      <c r="G4011" s="264"/>
      <c r="H4011" s="264"/>
      <c r="I4011" s="286">
        <f t="shared" ca="1" si="3879"/>
        <v>0.1010694762873461</v>
      </c>
      <c r="J4011" s="286">
        <f t="shared" ca="1" si="3880"/>
        <v>4.8046331077290033E-2</v>
      </c>
      <c r="K4011" s="264">
        <f t="shared" ref="K4011:M4011" ca="1" si="4066">RAND()</f>
        <v>4.6564595989055602E-2</v>
      </c>
      <c r="L4011" s="264">
        <f t="shared" ca="1" si="4066"/>
        <v>1.7060132520182125E-2</v>
      </c>
      <c r="M4011" s="264">
        <f t="shared" ca="1" si="4066"/>
        <v>0.27315643735417905</v>
      </c>
      <c r="N4011" s="287">
        <f t="shared" ca="1" si="3882"/>
        <v>307814.91648963426</v>
      </c>
      <c r="O4011" s="288">
        <f ca="1">(N4011-Assumptions!$C$22)/Assumptions!$C$25</f>
        <v>21.981784812659274</v>
      </c>
      <c r="P4011" s="11"/>
      <c r="Q4011" s="11"/>
      <c r="R4011" s="11"/>
      <c r="S4011" s="11"/>
      <c r="T4011" s="11"/>
    </row>
    <row r="4012" spans="1:20" ht="15.75" customHeight="1" x14ac:dyDescent="0.2">
      <c r="A4012" s="289"/>
      <c r="B4012" s="270"/>
      <c r="C4012" s="270"/>
      <c r="D4012" s="270"/>
      <c r="E4012" s="270"/>
      <c r="F4012" s="270"/>
      <c r="G4012" s="270"/>
      <c r="H4012" s="270"/>
      <c r="I4012" s="290">
        <f t="shared" ca="1" si="3879"/>
        <v>0.06</v>
      </c>
      <c r="J4012" s="290">
        <f t="shared" ca="1" si="3880"/>
        <v>5.5E-2</v>
      </c>
      <c r="K4012" s="270">
        <f t="shared" ref="K4012:M4012" ca="1" si="4067">RAND()</f>
        <v>0.43983742137370185</v>
      </c>
      <c r="L4012" s="270">
        <f t="shared" ca="1" si="4067"/>
        <v>6.4456889369921444E-2</v>
      </c>
      <c r="M4012" s="270">
        <f t="shared" ca="1" si="4067"/>
        <v>1.8727080810117869E-2</v>
      </c>
      <c r="N4012" s="291">
        <f t="shared" ca="1" si="3882"/>
        <v>3563756.6711651403</v>
      </c>
      <c r="O4012" s="292">
        <f ca="1">(N4012-Assumptions!$C$22)/Assumptions!$C$25</f>
        <v>264.96251277351791</v>
      </c>
      <c r="P4012" s="11"/>
      <c r="Q4012" s="11"/>
      <c r="R4012" s="11"/>
      <c r="S4012" s="11"/>
      <c r="T4012" s="11"/>
    </row>
    <row r="4013" spans="1:20" ht="15.75" customHeight="1" x14ac:dyDescent="0.2">
      <c r="A4013" s="317"/>
      <c r="B4013" s="264"/>
      <c r="C4013" s="264"/>
      <c r="D4013" s="264"/>
      <c r="E4013" s="264"/>
      <c r="F4013" s="264"/>
      <c r="G4013" s="264"/>
      <c r="H4013" s="264"/>
      <c r="I4013" s="286">
        <f t="shared" ca="1" si="3879"/>
        <v>9.4311441862442766E-2</v>
      </c>
      <c r="J4013" s="286">
        <f t="shared" ca="1" si="3880"/>
        <v>4.9268754625945356E-2</v>
      </c>
      <c r="K4013" s="264">
        <f t="shared" ref="K4013:M4013" ca="1" si="4068">RAND()</f>
        <v>1.9822240075409114E-2</v>
      </c>
      <c r="L4013" s="264">
        <f t="shared" ca="1" si="4068"/>
        <v>0.95954036191518821</v>
      </c>
      <c r="M4013" s="264">
        <f t="shared" ca="1" si="4068"/>
        <v>0.78882735329349207</v>
      </c>
      <c r="N4013" s="287">
        <f t="shared" ca="1" si="3882"/>
        <v>1546799.7322277175</v>
      </c>
      <c r="O4013" s="288">
        <f ca="1">(N4013-Assumptions!$C$22)/Assumptions!$C$25</f>
        <v>114.44333822594906</v>
      </c>
      <c r="P4013" s="11"/>
      <c r="Q4013" s="11"/>
      <c r="R4013" s="11"/>
      <c r="S4013" s="11"/>
      <c r="T4013" s="11"/>
    </row>
    <row r="4014" spans="1:20" ht="15.75" customHeight="1" x14ac:dyDescent="0.2">
      <c r="A4014" s="289"/>
      <c r="B4014" s="270"/>
      <c r="C4014" s="270"/>
      <c r="D4014" s="270"/>
      <c r="E4014" s="270"/>
      <c r="F4014" s="270"/>
      <c r="G4014" s="270"/>
      <c r="H4014" s="270"/>
      <c r="I4014" s="290">
        <f t="shared" ca="1" si="3879"/>
        <v>7.1718568523360546E-2</v>
      </c>
      <c r="J4014" s="290">
        <f t="shared" ca="1" si="3880"/>
        <v>4.0968910803092375E-2</v>
      </c>
      <c r="K4014" s="270">
        <f t="shared" ref="K4014:M4014" ca="1" si="4069">RAND()</f>
        <v>0.43325717117463991</v>
      </c>
      <c r="L4014" s="270">
        <f t="shared" ca="1" si="4069"/>
        <v>0.40067943152589625</v>
      </c>
      <c r="M4014" s="270">
        <f t="shared" ca="1" si="4069"/>
        <v>0.32486514448996051</v>
      </c>
      <c r="N4014" s="291">
        <f t="shared" ca="1" si="3882"/>
        <v>3629980.8762972257</v>
      </c>
      <c r="O4014" s="292">
        <f ca="1">(N4014-Assumptions!$C$22)/Assumptions!$C$25</f>
        <v>269.90461763412134</v>
      </c>
      <c r="P4014" s="11"/>
      <c r="Q4014" s="11"/>
      <c r="R4014" s="11"/>
      <c r="S4014" s="11"/>
      <c r="T4014" s="11"/>
    </row>
    <row r="4015" spans="1:20" ht="15.75" customHeight="1" x14ac:dyDescent="0.2">
      <c r="A4015" s="317"/>
      <c r="B4015" s="264"/>
      <c r="C4015" s="264"/>
      <c r="D4015" s="264"/>
      <c r="E4015" s="264"/>
      <c r="F4015" s="264"/>
      <c r="G4015" s="264"/>
      <c r="H4015" s="264"/>
      <c r="I4015" s="286">
        <f t="shared" ca="1" si="3879"/>
        <v>9.2155764342451069E-2</v>
      </c>
      <c r="J4015" s="286">
        <f t="shared" ca="1" si="3880"/>
        <v>3.4701139418562489E-2</v>
      </c>
      <c r="K4015" s="264">
        <f t="shared" ref="K4015:M4015" ca="1" si="4070">RAND()</f>
        <v>0.47250357524563613</v>
      </c>
      <c r="L4015" s="264">
        <f t="shared" ca="1" si="4070"/>
        <v>5.0170274843750473E-2</v>
      </c>
      <c r="M4015" s="264">
        <f t="shared" ca="1" si="4070"/>
        <v>0.72816214547945779</v>
      </c>
      <c r="N4015" s="287">
        <f t="shared" ca="1" si="3882"/>
        <v>1571915.0490213702</v>
      </c>
      <c r="O4015" s="288">
        <f ca="1">(N4015-Assumptions!$C$22)/Assumptions!$C$25</f>
        <v>116.31761559860972</v>
      </c>
      <c r="P4015" s="11"/>
      <c r="Q4015" s="11"/>
      <c r="R4015" s="11"/>
      <c r="S4015" s="11"/>
      <c r="T4015" s="11"/>
    </row>
    <row r="4016" spans="1:20" ht="15.75" customHeight="1" x14ac:dyDescent="0.2">
      <c r="A4016" s="289"/>
      <c r="B4016" s="270"/>
      <c r="C4016" s="270"/>
      <c r="D4016" s="270"/>
      <c r="E4016" s="270"/>
      <c r="F4016" s="270"/>
      <c r="G4016" s="270"/>
      <c r="H4016" s="270"/>
      <c r="I4016" s="290">
        <f t="shared" ca="1" si="3879"/>
        <v>0.10124258681382506</v>
      </c>
      <c r="J4016" s="290">
        <f t="shared" ca="1" si="3880"/>
        <v>2.8724954386890066E-2</v>
      </c>
      <c r="K4016" s="270">
        <f t="shared" ref="K4016:M4016" ca="1" si="4071">RAND()</f>
        <v>0.10788057305469911</v>
      </c>
      <c r="L4016" s="270">
        <f t="shared" ca="1" si="4071"/>
        <v>0.62821754034826816</v>
      </c>
      <c r="M4016" s="270">
        <f t="shared" ca="1" si="4071"/>
        <v>0.78764911867451481</v>
      </c>
      <c r="N4016" s="291">
        <f t="shared" ca="1" si="3882"/>
        <v>552526.87031615479</v>
      </c>
      <c r="O4016" s="292">
        <f ca="1">(N4016-Assumptions!$C$22)/Assumptions!$C$25</f>
        <v>40.243870919116027</v>
      </c>
      <c r="P4016" s="11"/>
      <c r="Q4016" s="11"/>
      <c r="R4016" s="11"/>
      <c r="S4016" s="11"/>
      <c r="T4016" s="11"/>
    </row>
    <row r="4017" spans="1:20" ht="15.75" customHeight="1" x14ac:dyDescent="0.2">
      <c r="A4017" s="317"/>
      <c r="B4017" s="264"/>
      <c r="C4017" s="264"/>
      <c r="D4017" s="264"/>
      <c r="E4017" s="264"/>
      <c r="F4017" s="264"/>
      <c r="G4017" s="264"/>
      <c r="H4017" s="264"/>
      <c r="I4017" s="286">
        <f t="shared" ca="1" si="3879"/>
        <v>0.12081263107924517</v>
      </c>
      <c r="J4017" s="286">
        <f t="shared" ca="1" si="3880"/>
        <v>3.4375299909811238E-2</v>
      </c>
      <c r="K4017" s="264">
        <f t="shared" ref="K4017:M4017" ca="1" si="4072">RAND()</f>
        <v>0.37711498920441833</v>
      </c>
      <c r="L4017" s="264">
        <f t="shared" ca="1" si="4072"/>
        <v>0.73382455699134164</v>
      </c>
      <c r="M4017" s="264">
        <f t="shared" ca="1" si="4072"/>
        <v>3.6995492515076167E-3</v>
      </c>
      <c r="N4017" s="287">
        <f t="shared" ca="1" si="3882"/>
        <v>1291347.9392192322</v>
      </c>
      <c r="O4017" s="288">
        <f ca="1">(N4017-Assumptions!$C$22)/Assumptions!$C$25</f>
        <v>95.379771583524786</v>
      </c>
      <c r="P4017" s="11"/>
      <c r="Q4017" s="11"/>
      <c r="R4017" s="11"/>
      <c r="S4017" s="11"/>
      <c r="T4017" s="11"/>
    </row>
    <row r="4018" spans="1:20" ht="15.75" customHeight="1" x14ac:dyDescent="0.2">
      <c r="A4018" s="289"/>
      <c r="B4018" s="270"/>
      <c r="C4018" s="270"/>
      <c r="D4018" s="270"/>
      <c r="E4018" s="270"/>
      <c r="F4018" s="270"/>
      <c r="G4018" s="270"/>
      <c r="H4018" s="270"/>
      <c r="I4018" s="290">
        <f t="shared" ca="1" si="3879"/>
        <v>7.5383250715074304E-2</v>
      </c>
      <c r="J4018" s="290">
        <f t="shared" ca="1" si="3880"/>
        <v>2.4387286493016965E-2</v>
      </c>
      <c r="K4018" s="270">
        <f t="shared" ref="K4018:M4018" ca="1" si="4073">RAND()</f>
        <v>0.27624065911895523</v>
      </c>
      <c r="L4018" s="270">
        <f t="shared" ca="1" si="4073"/>
        <v>0.33163011423896538</v>
      </c>
      <c r="M4018" s="270">
        <f t="shared" ca="1" si="4073"/>
        <v>0.97235550231634671</v>
      </c>
      <c r="N4018" s="291">
        <f t="shared" ca="1" si="3882"/>
        <v>2262097.0253408686</v>
      </c>
      <c r="O4018" s="292">
        <f ca="1">(N4018-Assumptions!$C$22)/Assumptions!$C$25</f>
        <v>167.82373323439319</v>
      </c>
      <c r="P4018" s="11"/>
      <c r="Q4018" s="11"/>
      <c r="R4018" s="11"/>
      <c r="S4018" s="11"/>
      <c r="T4018" s="11"/>
    </row>
    <row r="4019" spans="1:20" ht="15.75" customHeight="1" x14ac:dyDescent="0.2">
      <c r="A4019" s="317"/>
      <c r="B4019" s="264"/>
      <c r="C4019" s="264"/>
      <c r="D4019" s="264"/>
      <c r="E4019" s="264"/>
      <c r="F4019" s="264"/>
      <c r="G4019" s="264"/>
      <c r="H4019" s="264"/>
      <c r="I4019" s="286">
        <f t="shared" ca="1" si="3879"/>
        <v>7.0571190971148501E-2</v>
      </c>
      <c r="J4019" s="286">
        <f t="shared" ca="1" si="3880"/>
        <v>3.650401461062696E-2</v>
      </c>
      <c r="K4019" s="264">
        <f t="shared" ref="K4019:M4019" ca="1" si="4074">RAND()</f>
        <v>0.35678711315123601</v>
      </c>
      <c r="L4019" s="264">
        <f t="shared" ca="1" si="4074"/>
        <v>0.11862854824099411</v>
      </c>
      <c r="M4019" s="264">
        <f t="shared" ca="1" si="4074"/>
        <v>0.54307087682676269</v>
      </c>
      <c r="N4019" s="287">
        <f t="shared" ca="1" si="3882"/>
        <v>2615242.1860936573</v>
      </c>
      <c r="O4019" s="288">
        <f ca="1">(N4019-Assumptions!$C$22)/Assumptions!$C$25</f>
        <v>194.17784970848189</v>
      </c>
      <c r="P4019" s="11"/>
      <c r="Q4019" s="11"/>
      <c r="R4019" s="11"/>
      <c r="S4019" s="11"/>
      <c r="T4019" s="11"/>
    </row>
    <row r="4020" spans="1:20" ht="15.75" customHeight="1" x14ac:dyDescent="0.2">
      <c r="A4020" s="289"/>
      <c r="B4020" s="270"/>
      <c r="C4020" s="270"/>
      <c r="D4020" s="270"/>
      <c r="E4020" s="270"/>
      <c r="F4020" s="270"/>
      <c r="G4020" s="270"/>
      <c r="H4020" s="270"/>
      <c r="I4020" s="290">
        <f t="shared" ca="1" si="3879"/>
        <v>7.8426266682079832E-2</v>
      </c>
      <c r="J4020" s="290">
        <f t="shared" ca="1" si="3880"/>
        <v>3.9976104683243224E-2</v>
      </c>
      <c r="K4020" s="270">
        <f t="shared" ref="K4020:M4020" ca="1" si="4075">RAND()</f>
        <v>0.44866347875406298</v>
      </c>
      <c r="L4020" s="270">
        <f t="shared" ca="1" si="4075"/>
        <v>0.43917148241275061</v>
      </c>
      <c r="M4020" s="270">
        <f t="shared" ca="1" si="4075"/>
        <v>0.81798908954260219</v>
      </c>
      <c r="N4020" s="291">
        <f t="shared" ca="1" si="3882"/>
        <v>2934722.1542339218</v>
      </c>
      <c r="O4020" s="292">
        <f ca="1">(N4020-Assumptions!$C$22)/Assumptions!$C$25</f>
        <v>218.01963837566581</v>
      </c>
      <c r="P4020" s="11"/>
      <c r="Q4020" s="11"/>
      <c r="R4020" s="11"/>
      <c r="S4020" s="11"/>
      <c r="T4020" s="11"/>
    </row>
    <row r="4021" spans="1:20" ht="15.75" customHeight="1" x14ac:dyDescent="0.2">
      <c r="A4021" s="317"/>
      <c r="B4021" s="264"/>
      <c r="C4021" s="264"/>
      <c r="D4021" s="264"/>
      <c r="E4021" s="264"/>
      <c r="F4021" s="264"/>
      <c r="G4021" s="264"/>
      <c r="H4021" s="264"/>
      <c r="I4021" s="286">
        <f t="shared" ca="1" si="3879"/>
        <v>0.10956350257977776</v>
      </c>
      <c r="J4021" s="286">
        <f t="shared" ca="1" si="3880"/>
        <v>3.903848926074744E-2</v>
      </c>
      <c r="K4021" s="264">
        <f t="shared" ref="K4021:M4021" ca="1" si="4076">RAND()</f>
        <v>0.21030742602483077</v>
      </c>
      <c r="L4021" s="264">
        <f t="shared" ca="1" si="4076"/>
        <v>0.77408984837383366</v>
      </c>
      <c r="M4021" s="264">
        <f t="shared" ca="1" si="4076"/>
        <v>0.94258621840032641</v>
      </c>
      <c r="N4021" s="287">
        <f t="shared" ca="1" si="3882"/>
        <v>1635700.7754010214</v>
      </c>
      <c r="O4021" s="288">
        <f ca="1">(N4021-Assumptions!$C$22)/Assumptions!$C$25</f>
        <v>121.07774443291204</v>
      </c>
      <c r="P4021" s="11"/>
      <c r="Q4021" s="11"/>
      <c r="R4021" s="11"/>
      <c r="S4021" s="11"/>
      <c r="T4021" s="11"/>
    </row>
    <row r="4022" spans="1:20" ht="15.75" customHeight="1" x14ac:dyDescent="0.2">
      <c r="A4022" s="289"/>
      <c r="B4022" s="270"/>
      <c r="C4022" s="270"/>
      <c r="D4022" s="270"/>
      <c r="E4022" s="270"/>
      <c r="F4022" s="270"/>
      <c r="G4022" s="270"/>
      <c r="H4022" s="270"/>
      <c r="I4022" s="290">
        <f t="shared" ca="1" si="3879"/>
        <v>9.3286175525026702E-2</v>
      </c>
      <c r="J4022" s="290">
        <f t="shared" ca="1" si="3880"/>
        <v>4.296893797922386E-2</v>
      </c>
      <c r="K4022" s="270">
        <f t="shared" ref="K4022:M4022" ca="1" si="4077">RAND()</f>
        <v>0.6094025876584066</v>
      </c>
      <c r="L4022" s="270">
        <f t="shared" ca="1" si="4077"/>
        <v>0.48203119431060848</v>
      </c>
      <c r="M4022" s="270">
        <f t="shared" ca="1" si="4077"/>
        <v>0.20836285778404895</v>
      </c>
      <c r="N4022" s="291">
        <f t="shared" ca="1" si="3882"/>
        <v>2218338.5837835907</v>
      </c>
      <c r="O4022" s="292">
        <f ca="1">(N4022-Assumptions!$C$22)/Assumptions!$C$25</f>
        <v>164.55817789429781</v>
      </c>
      <c r="P4022" s="11"/>
      <c r="Q4022" s="11"/>
      <c r="R4022" s="11"/>
      <c r="S4022" s="11"/>
      <c r="T4022" s="11"/>
    </row>
    <row r="4023" spans="1:20" ht="15.75" customHeight="1" x14ac:dyDescent="0.2">
      <c r="A4023" s="317"/>
      <c r="B4023" s="264"/>
      <c r="C4023" s="264"/>
      <c r="D4023" s="264"/>
      <c r="E4023" s="264"/>
      <c r="F4023" s="264"/>
      <c r="G4023" s="264"/>
      <c r="H4023" s="264"/>
      <c r="I4023" s="286">
        <f t="shared" ca="1" si="3879"/>
        <v>7.5744323343294659E-2</v>
      </c>
      <c r="J4023" s="286">
        <f t="shared" ca="1" si="3880"/>
        <v>4.0776026960418668E-2</v>
      </c>
      <c r="K4023" s="264">
        <f t="shared" ref="K4023:M4023" ca="1" si="4078">RAND()</f>
        <v>0.9522882119479954</v>
      </c>
      <c r="L4023" s="264">
        <f t="shared" ca="1" si="4078"/>
        <v>0.2545719933556676</v>
      </c>
      <c r="M4023" s="264">
        <f t="shared" ca="1" si="4078"/>
        <v>0.56434460282474941</v>
      </c>
      <c r="N4023" s="287">
        <f t="shared" ca="1" si="3882"/>
        <v>5527717.0052218456</v>
      </c>
      <c r="O4023" s="288">
        <f ca="1">(N4023-Assumptions!$C$22)/Assumptions!$C$25</f>
        <v>411.52671680760039</v>
      </c>
      <c r="P4023" s="11"/>
      <c r="Q4023" s="11"/>
      <c r="R4023" s="11"/>
      <c r="S4023" s="11"/>
      <c r="T4023" s="11"/>
    </row>
    <row r="4024" spans="1:20" ht="15.75" customHeight="1" x14ac:dyDescent="0.2">
      <c r="A4024" s="289"/>
      <c r="B4024" s="270"/>
      <c r="C4024" s="270"/>
      <c r="D4024" s="270"/>
      <c r="E4024" s="270"/>
      <c r="F4024" s="270"/>
      <c r="G4024" s="270"/>
      <c r="H4024" s="270"/>
      <c r="I4024" s="290">
        <f t="shared" ca="1" si="3879"/>
        <v>0.10389601305192515</v>
      </c>
      <c r="J4024" s="290">
        <f t="shared" ca="1" si="3880"/>
        <v>5.5E-2</v>
      </c>
      <c r="K4024" s="270">
        <f t="shared" ref="K4024:M4024" ca="1" si="4079">RAND()</f>
        <v>0.13150607543890436</v>
      </c>
      <c r="L4024" s="270">
        <f t="shared" ca="1" si="4079"/>
        <v>0.31996010249225315</v>
      </c>
      <c r="M4024" s="270">
        <f t="shared" ca="1" si="4079"/>
        <v>0.74088938708079577</v>
      </c>
      <c r="N4024" s="291">
        <f t="shared" ca="1" si="3882"/>
        <v>819452.09817089816</v>
      </c>
      <c r="O4024" s="292">
        <f ca="1">(N4024-Assumptions!$C$22)/Assumptions!$C$25</f>
        <v>60.163664042604339</v>
      </c>
      <c r="P4024" s="11"/>
      <c r="Q4024" s="11"/>
      <c r="R4024" s="11"/>
      <c r="S4024" s="11"/>
      <c r="T4024" s="11"/>
    </row>
    <row r="4025" spans="1:20" ht="15.75" customHeight="1" x14ac:dyDescent="0.2">
      <c r="A4025" s="317"/>
      <c r="B4025" s="264"/>
      <c r="C4025" s="264"/>
      <c r="D4025" s="264"/>
      <c r="E4025" s="264"/>
      <c r="F4025" s="264"/>
      <c r="G4025" s="264"/>
      <c r="H4025" s="264"/>
      <c r="I4025" s="286">
        <f t="shared" ca="1" si="3879"/>
        <v>8.838478643246582E-2</v>
      </c>
      <c r="J4025" s="286">
        <f t="shared" ca="1" si="3880"/>
        <v>2.3609526465513685E-2</v>
      </c>
      <c r="K4025" s="264">
        <f t="shared" ref="K4025:M4025" ca="1" si="4080">RAND()</f>
        <v>0.73543810900878914</v>
      </c>
      <c r="L4025" s="264">
        <f t="shared" ca="1" si="4080"/>
        <v>0.53981916124977014</v>
      </c>
      <c r="M4025" s="264">
        <f t="shared" ca="1" si="4080"/>
        <v>0.21750775579881232</v>
      </c>
      <c r="N4025" s="287">
        <f t="shared" ca="1" si="3882"/>
        <v>1723199.0969114883</v>
      </c>
      <c r="O4025" s="288">
        <f ca="1">(N4025-Assumptions!$C$22)/Assumptions!$C$25</f>
        <v>127.60746991876779</v>
      </c>
      <c r="P4025" s="11"/>
      <c r="Q4025" s="11"/>
      <c r="R4025" s="11"/>
      <c r="S4025" s="11"/>
      <c r="T4025" s="11"/>
    </row>
    <row r="4026" spans="1:20" ht="15.75" customHeight="1" x14ac:dyDescent="0.2">
      <c r="A4026" s="289"/>
      <c r="B4026" s="270"/>
      <c r="C4026" s="270"/>
      <c r="D4026" s="270"/>
      <c r="E4026" s="270"/>
      <c r="F4026" s="270"/>
      <c r="G4026" s="270"/>
      <c r="H4026" s="270"/>
      <c r="I4026" s="290">
        <f t="shared" ca="1" si="3879"/>
        <v>9.2982240287089388E-2</v>
      </c>
      <c r="J4026" s="290">
        <f t="shared" ca="1" si="3880"/>
        <v>4.1164631272949469E-2</v>
      </c>
      <c r="K4026" s="270">
        <f t="shared" ref="K4026:M4026" ca="1" si="4081">RAND()</f>
        <v>5.3871088674272261E-2</v>
      </c>
      <c r="L4026" s="270">
        <f t="shared" ca="1" si="4081"/>
        <v>0.30068098236328067</v>
      </c>
      <c r="M4026" s="270">
        <f t="shared" ca="1" si="4081"/>
        <v>0.17089506750532335</v>
      </c>
      <c r="N4026" s="291">
        <f t="shared" ca="1" si="3882"/>
        <v>749707.8397110264</v>
      </c>
      <c r="O4026" s="292">
        <f ca="1">(N4026-Assumptions!$C$22)/Assumptions!$C$25</f>
        <v>54.958868635151227</v>
      </c>
      <c r="P4026" s="11"/>
      <c r="Q4026" s="11"/>
      <c r="R4026" s="11"/>
      <c r="S4026" s="11"/>
      <c r="T4026" s="11"/>
    </row>
    <row r="4027" spans="1:20" ht="15.75" customHeight="1" x14ac:dyDescent="0.2">
      <c r="A4027" s="317"/>
      <c r="B4027" s="264"/>
      <c r="C4027" s="264"/>
      <c r="D4027" s="264"/>
      <c r="E4027" s="264"/>
      <c r="F4027" s="264"/>
      <c r="G4027" s="264"/>
      <c r="H4027" s="264"/>
      <c r="I4027" s="286">
        <f t="shared" ca="1" si="3879"/>
        <v>8.6379055038280222E-2</v>
      </c>
      <c r="J4027" s="286">
        <f t="shared" ca="1" si="3880"/>
        <v>3.3084899139071047E-2</v>
      </c>
      <c r="K4027" s="264">
        <f t="shared" ref="K4027:M4027" ca="1" si="4082">RAND()</f>
        <v>0.99109425223699354</v>
      </c>
      <c r="L4027" s="264">
        <f t="shared" ca="1" si="4082"/>
        <v>8.019687342153603E-2</v>
      </c>
      <c r="M4027" s="264">
        <f t="shared" ca="1" si="4082"/>
        <v>0.44647090539165557</v>
      </c>
      <c r="N4027" s="287">
        <f t="shared" ca="1" si="3882"/>
        <v>3626942.6412311266</v>
      </c>
      <c r="O4027" s="288">
        <f ca="1">(N4027-Assumptions!$C$22)/Assumptions!$C$25</f>
        <v>269.67788367396469</v>
      </c>
      <c r="P4027" s="11"/>
      <c r="Q4027" s="11"/>
      <c r="R4027" s="11"/>
      <c r="S4027" s="11"/>
      <c r="T4027" s="11"/>
    </row>
    <row r="4028" spans="1:20" ht="15.75" customHeight="1" x14ac:dyDescent="0.2">
      <c r="A4028" s="289"/>
      <c r="B4028" s="270"/>
      <c r="C4028" s="270"/>
      <c r="D4028" s="270"/>
      <c r="E4028" s="270"/>
      <c r="F4028" s="270"/>
      <c r="G4028" s="270"/>
      <c r="H4028" s="270"/>
      <c r="I4028" s="290">
        <f t="shared" ca="1" si="3879"/>
        <v>8.5699412787003576E-2</v>
      </c>
      <c r="J4028" s="290">
        <f t="shared" ca="1" si="3880"/>
        <v>4.1783080983254318E-2</v>
      </c>
      <c r="K4028" s="270">
        <f t="shared" ref="K4028:M4028" ca="1" si="4083">RAND()</f>
        <v>0.12936105724862756</v>
      </c>
      <c r="L4028" s="270">
        <f t="shared" ca="1" si="4083"/>
        <v>0.80489348017281492</v>
      </c>
      <c r="M4028" s="270">
        <f t="shared" ca="1" si="4083"/>
        <v>0.31976384440774608</v>
      </c>
      <c r="N4028" s="291">
        <f t="shared" ca="1" si="3882"/>
        <v>1558694.4758390961</v>
      </c>
      <c r="O4028" s="292">
        <f ca="1">(N4028-Assumptions!$C$22)/Assumptions!$C$25</f>
        <v>115.33100565963404</v>
      </c>
      <c r="P4028" s="11"/>
      <c r="Q4028" s="11"/>
      <c r="R4028" s="11"/>
      <c r="S4028" s="11"/>
      <c r="T4028" s="11"/>
    </row>
    <row r="4029" spans="1:20" ht="15.75" customHeight="1" x14ac:dyDescent="0.2">
      <c r="A4029" s="317"/>
      <c r="B4029" s="264"/>
      <c r="C4029" s="264"/>
      <c r="D4029" s="264"/>
      <c r="E4029" s="264"/>
      <c r="F4029" s="264"/>
      <c r="G4029" s="264"/>
      <c r="H4029" s="264"/>
      <c r="I4029" s="286">
        <f t="shared" ca="1" si="3879"/>
        <v>0.10232312710906918</v>
      </c>
      <c r="J4029" s="286">
        <f t="shared" ca="1" si="3880"/>
        <v>2.3050422652494875E-2</v>
      </c>
      <c r="K4029" s="264">
        <f t="shared" ref="K4029:M4029" ca="1" si="4084">RAND()</f>
        <v>0.95694382174720971</v>
      </c>
      <c r="L4029" s="264">
        <f t="shared" ca="1" si="4084"/>
        <v>0.50458303339140553</v>
      </c>
      <c r="M4029" s="264">
        <f t="shared" ca="1" si="4084"/>
        <v>6.3833031345446933E-2</v>
      </c>
      <c r="N4029" s="287">
        <f t="shared" ca="1" si="3882"/>
        <v>2722520.9577102149</v>
      </c>
      <c r="O4029" s="288">
        <f ca="1">(N4029-Assumptions!$C$22)/Assumptions!$C$25</f>
        <v>202.18372818732948</v>
      </c>
      <c r="P4029" s="11"/>
      <c r="Q4029" s="11"/>
      <c r="R4029" s="11"/>
      <c r="S4029" s="11"/>
      <c r="T4029" s="11"/>
    </row>
    <row r="4030" spans="1:20" ht="15.75" customHeight="1" x14ac:dyDescent="0.2">
      <c r="A4030" s="289"/>
      <c r="B4030" s="270"/>
      <c r="C4030" s="270"/>
      <c r="D4030" s="270"/>
      <c r="E4030" s="270"/>
      <c r="F4030" s="270"/>
      <c r="G4030" s="270"/>
      <c r="H4030" s="270"/>
      <c r="I4030" s="290">
        <f t="shared" ca="1" si="3879"/>
        <v>7.8003885959541275E-2</v>
      </c>
      <c r="J4030" s="290">
        <f t="shared" ca="1" si="3880"/>
        <v>3.623607124527034E-2</v>
      </c>
      <c r="K4030" s="270">
        <f t="shared" ref="K4030:M4030" ca="1" si="4085">RAND()</f>
        <v>0.530700930368733</v>
      </c>
      <c r="L4030" s="270">
        <f t="shared" ca="1" si="4085"/>
        <v>0.72476576995568054</v>
      </c>
      <c r="M4030" s="270">
        <f t="shared" ca="1" si="4085"/>
        <v>0.58514283448925397</v>
      </c>
      <c r="N4030" s="291">
        <f t="shared" ca="1" si="3882"/>
        <v>2672408.6534295278</v>
      </c>
      <c r="O4030" s="292">
        <f ca="1">(N4030-Assumptions!$C$22)/Assumptions!$C$25</f>
        <v>198.44400398727819</v>
      </c>
      <c r="P4030" s="11"/>
      <c r="Q4030" s="11"/>
      <c r="R4030" s="11"/>
      <c r="S4030" s="11"/>
      <c r="T4030" s="11"/>
    </row>
    <row r="4031" spans="1:20" ht="15.75" customHeight="1" x14ac:dyDescent="0.2">
      <c r="A4031" s="317"/>
      <c r="B4031" s="264"/>
      <c r="C4031" s="264"/>
      <c r="D4031" s="264"/>
      <c r="E4031" s="264"/>
      <c r="F4031" s="264"/>
      <c r="G4031" s="264"/>
      <c r="H4031" s="264"/>
      <c r="I4031" s="286">
        <f t="shared" ca="1" si="3879"/>
        <v>8.0417773120512917E-2</v>
      </c>
      <c r="J4031" s="286">
        <f t="shared" ca="1" si="3880"/>
        <v>4.0066606230807281E-2</v>
      </c>
      <c r="K4031" s="264">
        <f t="shared" ref="K4031:M4031" ca="1" si="4086">RAND()</f>
        <v>0.72759645816687812</v>
      </c>
      <c r="L4031" s="264">
        <f t="shared" ca="1" si="4086"/>
        <v>0.35578478485886889</v>
      </c>
      <c r="M4031" s="264">
        <f t="shared" ca="1" si="4086"/>
        <v>0.77600765802819338</v>
      </c>
      <c r="N4031" s="287">
        <f t="shared" ca="1" si="3882"/>
        <v>2796462.926593998</v>
      </c>
      <c r="O4031" s="288">
        <f ca="1">(N4031-Assumptions!$C$22)/Assumptions!$C$25</f>
        <v>207.70178556671627</v>
      </c>
      <c r="P4031" s="11"/>
      <c r="Q4031" s="11"/>
      <c r="R4031" s="11"/>
      <c r="S4031" s="11"/>
      <c r="T4031" s="11"/>
    </row>
    <row r="4032" spans="1:20" ht="15.75" customHeight="1" x14ac:dyDescent="0.2">
      <c r="A4032" s="289"/>
      <c r="B4032" s="270"/>
      <c r="C4032" s="270"/>
      <c r="D4032" s="270"/>
      <c r="E4032" s="270"/>
      <c r="F4032" s="270"/>
      <c r="G4032" s="270"/>
      <c r="H4032" s="270"/>
      <c r="I4032" s="290">
        <f t="shared" ca="1" si="3879"/>
        <v>7.892934860052804E-2</v>
      </c>
      <c r="J4032" s="290">
        <f t="shared" ca="1" si="3880"/>
        <v>3.0649457541743683E-2</v>
      </c>
      <c r="K4032" s="270">
        <f t="shared" ref="K4032:M4032" ca="1" si="4087">RAND()</f>
        <v>0.58277990347182795</v>
      </c>
      <c r="L4032" s="270">
        <f t="shared" ca="1" si="4087"/>
        <v>0.22800587012619444</v>
      </c>
      <c r="M4032" s="270">
        <f t="shared" ca="1" si="4087"/>
        <v>0.1222796896154783</v>
      </c>
      <c r="N4032" s="291">
        <f t="shared" ca="1" si="3882"/>
        <v>1845362.8379287361</v>
      </c>
      <c r="O4032" s="292">
        <f ca="1">(N4032-Assumptions!$C$22)/Assumptions!$C$25</f>
        <v>136.72416700960719</v>
      </c>
      <c r="P4032" s="11"/>
      <c r="Q4032" s="11"/>
      <c r="R4032" s="11"/>
      <c r="S4032" s="11"/>
      <c r="T4032" s="11"/>
    </row>
    <row r="4033" spans="1:20" ht="15.75" customHeight="1" x14ac:dyDescent="0.2">
      <c r="A4033" s="317"/>
      <c r="B4033" s="264"/>
      <c r="C4033" s="264"/>
      <c r="D4033" s="264"/>
      <c r="E4033" s="264"/>
      <c r="F4033" s="264"/>
      <c r="G4033" s="264"/>
      <c r="H4033" s="264"/>
      <c r="I4033" s="286">
        <f t="shared" ca="1" si="3879"/>
        <v>9.5097938422148184E-2</v>
      </c>
      <c r="J4033" s="286">
        <f t="shared" ca="1" si="3880"/>
        <v>5.0170063349301103E-2</v>
      </c>
      <c r="K4033" s="264">
        <f t="shared" ref="K4033:M4033" ca="1" si="4088">RAND()</f>
        <v>0.55536210463930757</v>
      </c>
      <c r="L4033" s="264">
        <f t="shared" ca="1" si="4088"/>
        <v>0.87399070384621269</v>
      </c>
      <c r="M4033" s="264">
        <f t="shared" ca="1" si="4088"/>
        <v>0.58542768821969049</v>
      </c>
      <c r="N4033" s="287">
        <f t="shared" ca="1" si="3882"/>
        <v>3143365.7905456936</v>
      </c>
      <c r="O4033" s="288">
        <f ca="1">(N4033-Assumptions!$C$22)/Assumptions!$C$25</f>
        <v>233.59005899594729</v>
      </c>
      <c r="P4033" s="11"/>
      <c r="Q4033" s="11"/>
      <c r="R4033" s="11"/>
      <c r="S4033" s="11"/>
      <c r="T4033" s="11"/>
    </row>
    <row r="4034" spans="1:20" ht="15.75" customHeight="1" x14ac:dyDescent="0.2">
      <c r="A4034" s="289"/>
      <c r="B4034" s="270"/>
      <c r="C4034" s="270"/>
      <c r="D4034" s="270"/>
      <c r="E4034" s="270"/>
      <c r="F4034" s="270"/>
      <c r="G4034" s="270"/>
      <c r="H4034" s="270"/>
      <c r="I4034" s="290">
        <f t="shared" ca="1" si="3879"/>
        <v>7.8998380037900023E-2</v>
      </c>
      <c r="J4034" s="290">
        <f t="shared" ca="1" si="3880"/>
        <v>4.3593394853614117E-2</v>
      </c>
      <c r="K4034" s="270">
        <f t="shared" ref="K4034:M4034" ca="1" si="4089">RAND()</f>
        <v>0.64662219250214548</v>
      </c>
      <c r="L4034" s="270">
        <f t="shared" ca="1" si="4089"/>
        <v>0.58111935701331452</v>
      </c>
      <c r="M4034" s="270">
        <f t="shared" ca="1" si="4089"/>
        <v>0.49921962542650566</v>
      </c>
      <c r="N4034" s="291">
        <f t="shared" ca="1" si="3882"/>
        <v>3152682.281782181</v>
      </c>
      <c r="O4034" s="292">
        <f ca="1">(N4034-Assumptions!$C$22)/Assumptions!$C$25</f>
        <v>234.28531953598366</v>
      </c>
      <c r="P4034" s="11"/>
      <c r="Q4034" s="11"/>
      <c r="R4034" s="11"/>
      <c r="S4034" s="11"/>
      <c r="T4034" s="11"/>
    </row>
    <row r="4035" spans="1:20" ht="15.75" customHeight="1" x14ac:dyDescent="0.2">
      <c r="A4035" s="317"/>
      <c r="B4035" s="264"/>
      <c r="C4035" s="264"/>
      <c r="D4035" s="264"/>
      <c r="E4035" s="264"/>
      <c r="F4035" s="264"/>
      <c r="G4035" s="264"/>
      <c r="H4035" s="264"/>
      <c r="I4035" s="286">
        <f t="shared" ca="1" si="3879"/>
        <v>0.11398531746516923</v>
      </c>
      <c r="J4035" s="286">
        <f t="shared" ca="1" si="3880"/>
        <v>3.5253983257208167E-2</v>
      </c>
      <c r="K4035" s="264">
        <f t="shared" ref="K4035:M4035" ca="1" si="4090">RAND()</f>
        <v>0.15086199953844137</v>
      </c>
      <c r="L4035" s="264">
        <f t="shared" ca="1" si="4090"/>
        <v>0.19304216404674979</v>
      </c>
      <c r="M4035" s="264">
        <f t="shared" ca="1" si="4090"/>
        <v>6.3732931474216659E-2</v>
      </c>
      <c r="N4035" s="287">
        <f t="shared" ca="1" si="3882"/>
        <v>207303.93024637454</v>
      </c>
      <c r="O4035" s="288">
        <f ca="1">(N4035-Assumptions!$C$22)/Assumptions!$C$25</f>
        <v>14.480964943759295</v>
      </c>
      <c r="P4035" s="11"/>
      <c r="Q4035" s="11"/>
      <c r="R4035" s="11"/>
      <c r="S4035" s="11"/>
      <c r="T4035" s="11"/>
    </row>
    <row r="4036" spans="1:20" ht="15.75" customHeight="1" x14ac:dyDescent="0.2">
      <c r="A4036" s="289"/>
      <c r="B4036" s="270"/>
      <c r="C4036" s="270"/>
      <c r="D4036" s="270"/>
      <c r="E4036" s="270"/>
      <c r="F4036" s="270"/>
      <c r="G4036" s="270"/>
      <c r="H4036" s="270"/>
      <c r="I4036" s="290">
        <f t="shared" ca="1" si="3879"/>
        <v>0.1122881299284556</v>
      </c>
      <c r="J4036" s="290">
        <f t="shared" ca="1" si="3880"/>
        <v>2.8306180603459866E-2</v>
      </c>
      <c r="K4036" s="270">
        <f t="shared" ref="K4036:M4036" ca="1" si="4091">RAND()</f>
        <v>6.897303787386444E-2</v>
      </c>
      <c r="L4036" s="270">
        <f t="shared" ca="1" si="4091"/>
        <v>0.88480806415086655</v>
      </c>
      <c r="M4036" s="270">
        <f t="shared" ca="1" si="4091"/>
        <v>0.25038630594553923</v>
      </c>
      <c r="N4036" s="291">
        <f t="shared" ca="1" si="3882"/>
        <v>815081.62565651722</v>
      </c>
      <c r="O4036" s="292">
        <f ca="1">(N4036-Assumptions!$C$22)/Assumptions!$C$25</f>
        <v>59.837509377352035</v>
      </c>
      <c r="P4036" s="11"/>
      <c r="Q4036" s="11"/>
      <c r="R4036" s="11"/>
      <c r="S4036" s="11"/>
      <c r="T4036" s="11"/>
    </row>
    <row r="4037" spans="1:20" ht="15.75" customHeight="1" x14ac:dyDescent="0.2">
      <c r="A4037" s="317"/>
      <c r="B4037" s="264"/>
      <c r="C4037" s="264"/>
      <c r="D4037" s="264"/>
      <c r="E4037" s="264"/>
      <c r="F4037" s="264"/>
      <c r="G4037" s="264"/>
      <c r="H4037" s="264"/>
      <c r="I4037" s="286">
        <f t="shared" ca="1" si="3879"/>
        <v>9.5289822087226694E-2</v>
      </c>
      <c r="J4037" s="286">
        <f t="shared" ca="1" si="3880"/>
        <v>5.4615139297650231E-2</v>
      </c>
      <c r="K4037" s="264">
        <f t="shared" ref="K4037:M4037" ca="1" si="4092">RAND()</f>
        <v>0.53101389772799878</v>
      </c>
      <c r="L4037" s="264">
        <f t="shared" ca="1" si="4092"/>
        <v>0.54059396598048559</v>
      </c>
      <c r="M4037" s="264">
        <f t="shared" ca="1" si="4092"/>
        <v>5.8171315546454716E-3</v>
      </c>
      <c r="N4037" s="287">
        <f t="shared" ca="1" si="3882"/>
        <v>2744229.6244744994</v>
      </c>
      <c r="O4037" s="288">
        <f ca="1">(N4037-Assumptions!$C$22)/Assumptions!$C$25</f>
        <v>203.80377794585817</v>
      </c>
      <c r="P4037" s="11"/>
      <c r="Q4037" s="11"/>
      <c r="R4037" s="11"/>
      <c r="S4037" s="11"/>
      <c r="T4037" s="11"/>
    </row>
    <row r="4038" spans="1:20" ht="15.75" customHeight="1" x14ac:dyDescent="0.2">
      <c r="A4038" s="289"/>
      <c r="B4038" s="270"/>
      <c r="C4038" s="270"/>
      <c r="D4038" s="270"/>
      <c r="E4038" s="270"/>
      <c r="F4038" s="270"/>
      <c r="G4038" s="270"/>
      <c r="H4038" s="270"/>
      <c r="I4038" s="290">
        <f t="shared" ca="1" si="3879"/>
        <v>7.7937027932560562E-2</v>
      </c>
      <c r="J4038" s="290">
        <f t="shared" ca="1" si="3880"/>
        <v>4.0838924929790181E-2</v>
      </c>
      <c r="K4038" s="270">
        <f t="shared" ref="K4038:M4038" ca="1" si="4093">RAND()</f>
        <v>0.23670277270484041</v>
      </c>
      <c r="L4038" s="270">
        <f t="shared" ca="1" si="4093"/>
        <v>0.1848895098576484</v>
      </c>
      <c r="M4038" s="270">
        <f t="shared" ca="1" si="4093"/>
        <v>0.50531888462315389</v>
      </c>
      <c r="N4038" s="291">
        <f t="shared" ca="1" si="3882"/>
        <v>2401576.0798463258</v>
      </c>
      <c r="O4038" s="292">
        <f ca="1">(N4038-Assumptions!$C$22)/Assumptions!$C$25</f>
        <v>178.23261789897953</v>
      </c>
      <c r="P4038" s="11"/>
      <c r="Q4038" s="11"/>
      <c r="R4038" s="11"/>
      <c r="S4038" s="11"/>
      <c r="T4038" s="11"/>
    </row>
    <row r="4039" spans="1:20" ht="15.75" customHeight="1" x14ac:dyDescent="0.2">
      <c r="A4039" s="317"/>
      <c r="B4039" s="264"/>
      <c r="C4039" s="264"/>
      <c r="D4039" s="264"/>
      <c r="E4039" s="264"/>
      <c r="F4039" s="264"/>
      <c r="G4039" s="264"/>
      <c r="H4039" s="264"/>
      <c r="I4039" s="286">
        <f t="shared" ca="1" si="3879"/>
        <v>8.6683696735720447E-2</v>
      </c>
      <c r="J4039" s="286">
        <f t="shared" ca="1" si="3880"/>
        <v>2.8817067456073757E-2</v>
      </c>
      <c r="K4039" s="264">
        <f t="shared" ref="K4039:M4039" ca="1" si="4094">RAND()</f>
        <v>0.48478777361642389</v>
      </c>
      <c r="L4039" s="264">
        <f t="shared" ca="1" si="4094"/>
        <v>0.9741025861363819</v>
      </c>
      <c r="M4039" s="264">
        <f t="shared" ca="1" si="4094"/>
        <v>0.13208685937860931</v>
      </c>
      <c r="N4039" s="287">
        <f t="shared" ca="1" si="3882"/>
        <v>2440521.3730942304</v>
      </c>
      <c r="O4039" s="288">
        <f ca="1">(N4039-Assumptions!$C$22)/Assumptions!$C$25</f>
        <v>181.1389830667336</v>
      </c>
      <c r="P4039" s="11"/>
      <c r="Q4039" s="11"/>
      <c r="R4039" s="11"/>
      <c r="S4039" s="11"/>
      <c r="T4039" s="11"/>
    </row>
    <row r="4040" spans="1:20" ht="15.75" customHeight="1" x14ac:dyDescent="0.2">
      <c r="A4040" s="289"/>
      <c r="B4040" s="270"/>
      <c r="C4040" s="270"/>
      <c r="D4040" s="270"/>
      <c r="E4040" s="270"/>
      <c r="F4040" s="270"/>
      <c r="G4040" s="270"/>
      <c r="H4040" s="270"/>
      <c r="I4040" s="290">
        <f t="shared" ca="1" si="3879"/>
        <v>9.671717402823149E-2</v>
      </c>
      <c r="J4040" s="290">
        <f t="shared" ca="1" si="3880"/>
        <v>3.5642589502850125E-2</v>
      </c>
      <c r="K4040" s="270">
        <f t="shared" ref="K4040:M4040" ca="1" si="4095">RAND()</f>
        <v>0.58146233399962555</v>
      </c>
      <c r="L4040" s="270">
        <f t="shared" ca="1" si="4095"/>
        <v>0.61892397701310919</v>
      </c>
      <c r="M4040" s="270">
        <f t="shared" ca="1" si="4095"/>
        <v>0.55935041847428923</v>
      </c>
      <c r="N4040" s="291">
        <f t="shared" ca="1" si="3882"/>
        <v>1827612.4241315387</v>
      </c>
      <c r="O4040" s="292">
        <f ca="1">(N4040-Assumptions!$C$22)/Assumptions!$C$25</f>
        <v>135.39950926354766</v>
      </c>
      <c r="P4040" s="11"/>
      <c r="Q4040" s="11"/>
      <c r="R4040" s="11"/>
      <c r="S4040" s="11"/>
      <c r="T4040" s="11"/>
    </row>
    <row r="4041" spans="1:20" ht="15.75" customHeight="1" x14ac:dyDescent="0.2">
      <c r="A4041" s="317"/>
      <c r="B4041" s="264"/>
      <c r="C4041" s="264"/>
      <c r="D4041" s="264"/>
      <c r="E4041" s="264"/>
      <c r="F4041" s="264"/>
      <c r="G4041" s="264"/>
      <c r="H4041" s="264"/>
      <c r="I4041" s="286">
        <f t="shared" ca="1" si="3879"/>
        <v>7.5567054577222403E-2</v>
      </c>
      <c r="J4041" s="286">
        <f t="shared" ca="1" si="3880"/>
        <v>2.8764989463219683E-2</v>
      </c>
      <c r="K4041" s="264">
        <f t="shared" ref="K4041:M4041" ca="1" si="4096">RAND()</f>
        <v>0.75494390222038299</v>
      </c>
      <c r="L4041" s="264">
        <f t="shared" ca="1" si="4096"/>
        <v>0.85954327093100136</v>
      </c>
      <c r="M4041" s="264">
        <f t="shared" ca="1" si="4096"/>
        <v>0.9655317379656051</v>
      </c>
      <c r="N4041" s="287">
        <f t="shared" ca="1" si="3882"/>
        <v>3097339.7153873323</v>
      </c>
      <c r="O4041" s="288">
        <f ca="1">(N4041-Assumptions!$C$22)/Assumptions!$C$25</f>
        <v>230.15527726771137</v>
      </c>
      <c r="P4041" s="11"/>
      <c r="Q4041" s="11"/>
      <c r="R4041" s="11"/>
      <c r="S4041" s="11"/>
      <c r="T4041" s="11"/>
    </row>
    <row r="4042" spans="1:20" ht="15.75" customHeight="1" x14ac:dyDescent="0.2">
      <c r="A4042" s="289"/>
      <c r="B4042" s="270"/>
      <c r="C4042" s="270"/>
      <c r="D4042" s="270"/>
      <c r="E4042" s="270"/>
      <c r="F4042" s="270"/>
      <c r="G4042" s="270"/>
      <c r="H4042" s="270"/>
      <c r="I4042" s="290">
        <f t="shared" ca="1" si="3879"/>
        <v>9.5420702743122102E-2</v>
      </c>
      <c r="J4042" s="290">
        <f t="shared" ca="1" si="3880"/>
        <v>3.2222480295609354E-2</v>
      </c>
      <c r="K4042" s="270">
        <f t="shared" ref="K4042:M4042" ca="1" si="4097">RAND()</f>
        <v>0.86582175441784925</v>
      </c>
      <c r="L4042" s="270">
        <f t="shared" ca="1" si="4097"/>
        <v>0.8849130819969816</v>
      </c>
      <c r="M4042" s="270">
        <f t="shared" ca="1" si="4097"/>
        <v>0.6692267281223333</v>
      </c>
      <c r="N4042" s="291">
        <f t="shared" ca="1" si="3882"/>
        <v>3902729.1994720986</v>
      </c>
      <c r="O4042" s="292">
        <f ca="1">(N4042-Assumptions!$C$22)/Assumptions!$C$25</f>
        <v>290.25897010985813</v>
      </c>
      <c r="P4042" s="11"/>
      <c r="Q4042" s="11"/>
      <c r="R4042" s="11"/>
      <c r="S4042" s="11"/>
      <c r="T4042" s="11"/>
    </row>
    <row r="4043" spans="1:20" ht="15.75" customHeight="1" x14ac:dyDescent="0.2">
      <c r="A4043" s="317"/>
      <c r="B4043" s="264"/>
      <c r="C4043" s="264"/>
      <c r="D4043" s="264"/>
      <c r="E4043" s="264"/>
      <c r="F4043" s="264"/>
      <c r="G4043" s="264"/>
      <c r="H4043" s="264"/>
      <c r="I4043" s="286">
        <f t="shared" ca="1" si="3879"/>
        <v>9.7787745998379944E-2</v>
      </c>
      <c r="J4043" s="286">
        <f t="shared" ca="1" si="3880"/>
        <v>3.006434143874033E-2</v>
      </c>
      <c r="K4043" s="264">
        <f t="shared" ref="K4043:M4043" ca="1" si="4098">RAND()</f>
        <v>0.45769289764841448</v>
      </c>
      <c r="L4043" s="264">
        <f t="shared" ca="1" si="4098"/>
        <v>0.28210824081702179</v>
      </c>
      <c r="M4043" s="264">
        <f t="shared" ca="1" si="4098"/>
        <v>0.20645394517162152</v>
      </c>
      <c r="N4043" s="287">
        <f t="shared" ca="1" si="3882"/>
        <v>1315555.7869313743</v>
      </c>
      <c r="O4043" s="288">
        <f ca="1">(N4043-Assumptions!$C$22)/Assumptions!$C$25</f>
        <v>97.186327382938387</v>
      </c>
      <c r="P4043" s="11"/>
      <c r="Q4043" s="11"/>
      <c r="R4043" s="11"/>
      <c r="S4043" s="11"/>
      <c r="T4043" s="11"/>
    </row>
    <row r="4044" spans="1:20" ht="15.75" customHeight="1" x14ac:dyDescent="0.2">
      <c r="A4044" s="289"/>
      <c r="B4044" s="270"/>
      <c r="C4044" s="270"/>
      <c r="D4044" s="270"/>
      <c r="E4044" s="270"/>
      <c r="F4044" s="270"/>
      <c r="G4044" s="270"/>
      <c r="H4044" s="270"/>
      <c r="I4044" s="290">
        <f t="shared" ca="1" si="3879"/>
        <v>9.4604587710233112E-2</v>
      </c>
      <c r="J4044" s="290">
        <f t="shared" ca="1" si="3880"/>
        <v>3.9952043015632099E-2</v>
      </c>
      <c r="K4044" s="270">
        <f t="shared" ref="K4044:M4044" ca="1" si="4099">RAND()</f>
        <v>0.20191626930964823</v>
      </c>
      <c r="L4044" s="270">
        <f t="shared" ca="1" si="4099"/>
        <v>0.7908905679148347</v>
      </c>
      <c r="M4044" s="270">
        <f t="shared" ca="1" si="4099"/>
        <v>0.78695621269950866</v>
      </c>
      <c r="N4044" s="291">
        <f t="shared" ca="1" si="3882"/>
        <v>2064689.6294110946</v>
      </c>
      <c r="O4044" s="292">
        <f ca="1">(N4044-Assumptions!$C$22)/Assumptions!$C$25</f>
        <v>153.09183801575332</v>
      </c>
      <c r="P4044" s="11"/>
      <c r="Q4044" s="11"/>
      <c r="R4044" s="11"/>
      <c r="S4044" s="11"/>
      <c r="T4044" s="11"/>
    </row>
    <row r="4045" spans="1:20" ht="15.75" customHeight="1" x14ac:dyDescent="0.2">
      <c r="A4045" s="317"/>
      <c r="B4045" s="264"/>
      <c r="C4045" s="264"/>
      <c r="D4045" s="264"/>
      <c r="E4045" s="264"/>
      <c r="F4045" s="264"/>
      <c r="G4045" s="264"/>
      <c r="H4045" s="264"/>
      <c r="I4045" s="286">
        <f t="shared" ca="1" si="3879"/>
        <v>7.1012329920192518E-2</v>
      </c>
      <c r="J4045" s="286">
        <f t="shared" ca="1" si="3880"/>
        <v>3.8867966154389658E-2</v>
      </c>
      <c r="K4045" s="264">
        <f t="shared" ref="K4045:M4045" ca="1" si="4100">RAND()</f>
        <v>0.34578051281553079</v>
      </c>
      <c r="L4045" s="264">
        <f t="shared" ca="1" si="4100"/>
        <v>0.11354969904770673</v>
      </c>
      <c r="M4045" s="264">
        <f t="shared" ca="1" si="4100"/>
        <v>0.94790291426061124</v>
      </c>
      <c r="N4045" s="287">
        <f t="shared" ca="1" si="3882"/>
        <v>2887942.2516906164</v>
      </c>
      <c r="O4045" s="288">
        <f ca="1">(N4045-Assumptions!$C$22)/Assumptions!$C$25</f>
        <v>214.52860087243405</v>
      </c>
      <c r="P4045" s="11"/>
      <c r="Q4045" s="11"/>
      <c r="R4045" s="11"/>
      <c r="S4045" s="11"/>
      <c r="T4045" s="11"/>
    </row>
    <row r="4046" spans="1:20" ht="15.75" customHeight="1" x14ac:dyDescent="0.2">
      <c r="A4046" s="289"/>
      <c r="B4046" s="270"/>
      <c r="C4046" s="270"/>
      <c r="D4046" s="270"/>
      <c r="E4046" s="270"/>
      <c r="F4046" s="270"/>
      <c r="G4046" s="270"/>
      <c r="H4046" s="270"/>
      <c r="I4046" s="290">
        <f t="shared" ca="1" si="3879"/>
        <v>7.2254068970144469E-2</v>
      </c>
      <c r="J4046" s="290">
        <f t="shared" ca="1" si="3880"/>
        <v>4.9110882579512266E-2</v>
      </c>
      <c r="K4046" s="270">
        <f t="shared" ref="K4046:M4046" ca="1" si="4101">RAND()</f>
        <v>0.65244235468095479</v>
      </c>
      <c r="L4046" s="270">
        <f t="shared" ca="1" si="4101"/>
        <v>0.36650326445433801</v>
      </c>
      <c r="M4046" s="270">
        <f t="shared" ca="1" si="4101"/>
        <v>0.85481365750374216</v>
      </c>
      <c r="N4046" s="291">
        <f t="shared" ca="1" si="3882"/>
        <v>4513621.6900747614</v>
      </c>
      <c r="O4046" s="292">
        <f ca="1">(N4046-Assumptions!$C$22)/Assumptions!$C$25</f>
        <v>335.84796194587773</v>
      </c>
      <c r="P4046" s="11"/>
      <c r="Q4046" s="11"/>
      <c r="R4046" s="11"/>
      <c r="S4046" s="11"/>
      <c r="T4046" s="11"/>
    </row>
    <row r="4047" spans="1:20" ht="15.75" customHeight="1" x14ac:dyDescent="0.2">
      <c r="A4047" s="317"/>
      <c r="B4047" s="264"/>
      <c r="C4047" s="264"/>
      <c r="D4047" s="264"/>
      <c r="E4047" s="264"/>
      <c r="F4047" s="264"/>
      <c r="G4047" s="264"/>
      <c r="H4047" s="264"/>
      <c r="I4047" s="286">
        <f t="shared" ca="1" si="3879"/>
        <v>9.6050151961168589E-2</v>
      </c>
      <c r="J4047" s="286">
        <f t="shared" ca="1" si="3880"/>
        <v>4.405553076934271E-2</v>
      </c>
      <c r="K4047" s="264">
        <f t="shared" ref="K4047:M4047" ca="1" si="4102">RAND()</f>
        <v>0.39427437727132486</v>
      </c>
      <c r="L4047" s="264">
        <f t="shared" ca="1" si="4102"/>
        <v>0.93045448759291494</v>
      </c>
      <c r="M4047" s="264">
        <f t="shared" ca="1" si="4102"/>
        <v>0.74711457934697745</v>
      </c>
      <c r="N4047" s="287">
        <f t="shared" ca="1" si="3882"/>
        <v>2739602.9638331556</v>
      </c>
      <c r="O4047" s="288">
        <f ca="1">(N4047-Assumptions!$C$22)/Assumptions!$C$25</f>
        <v>203.45850476366832</v>
      </c>
      <c r="P4047" s="11"/>
      <c r="Q4047" s="11"/>
      <c r="R4047" s="11"/>
      <c r="S4047" s="11"/>
      <c r="T4047" s="11"/>
    </row>
    <row r="4048" spans="1:20" ht="15.75" customHeight="1" x14ac:dyDescent="0.2">
      <c r="A4048" s="289"/>
      <c r="B4048" s="270"/>
      <c r="C4048" s="270"/>
      <c r="D4048" s="270"/>
      <c r="E4048" s="270"/>
      <c r="F4048" s="270"/>
      <c r="G4048" s="270"/>
      <c r="H4048" s="270"/>
      <c r="I4048" s="290">
        <f t="shared" ca="1" si="3879"/>
        <v>0.10907885631760687</v>
      </c>
      <c r="J4048" s="290">
        <f t="shared" ca="1" si="3880"/>
        <v>3.2227076235603648E-2</v>
      </c>
      <c r="K4048" s="270">
        <f t="shared" ref="K4048:M4048" ca="1" si="4103">RAND()</f>
        <v>0.12654450259799133</v>
      </c>
      <c r="L4048" s="270">
        <f t="shared" ca="1" si="4103"/>
        <v>1.2732919695122913E-2</v>
      </c>
      <c r="M4048" s="270">
        <f t="shared" ca="1" si="4103"/>
        <v>0.56387935706568559</v>
      </c>
      <c r="N4048" s="291">
        <f t="shared" ca="1" si="3882"/>
        <v>212373.93587286869</v>
      </c>
      <c r="O4048" s="292">
        <f ca="1">(N4048-Assumptions!$C$22)/Assumptions!$C$25</f>
        <v>14.859323572602142</v>
      </c>
      <c r="P4048" s="11"/>
      <c r="Q4048" s="11"/>
      <c r="R4048" s="11"/>
      <c r="S4048" s="11"/>
      <c r="T4048" s="11"/>
    </row>
    <row r="4049" spans="1:20" ht="15.75" customHeight="1" x14ac:dyDescent="0.2">
      <c r="A4049" s="317"/>
      <c r="B4049" s="264"/>
      <c r="C4049" s="264"/>
      <c r="D4049" s="264"/>
      <c r="E4049" s="264"/>
      <c r="F4049" s="264"/>
      <c r="G4049" s="264"/>
      <c r="H4049" s="264"/>
      <c r="I4049" s="286">
        <f t="shared" ca="1" si="3879"/>
        <v>7.587206548110427E-2</v>
      </c>
      <c r="J4049" s="286">
        <f t="shared" ca="1" si="3880"/>
        <v>4.9320132957755294E-2</v>
      </c>
      <c r="K4049" s="264">
        <f t="shared" ref="K4049:M4049" ca="1" si="4104">RAND()</f>
        <v>0.30990031730485568</v>
      </c>
      <c r="L4049" s="264">
        <f t="shared" ca="1" si="4104"/>
        <v>0.55896122736464815</v>
      </c>
      <c r="M4049" s="264">
        <f t="shared" ca="1" si="4104"/>
        <v>0.13664488881280112</v>
      </c>
      <c r="N4049" s="287">
        <f t="shared" ca="1" si="3882"/>
        <v>4203862.3508515973</v>
      </c>
      <c r="O4049" s="288">
        <f ca="1">(N4049-Assumptions!$C$22)/Assumptions!$C$25</f>
        <v>312.73159334713415</v>
      </c>
      <c r="P4049" s="11"/>
      <c r="Q4049" s="11"/>
      <c r="R4049" s="11"/>
      <c r="S4049" s="11"/>
      <c r="T4049" s="11"/>
    </row>
    <row r="4050" spans="1:20" ht="15.75" customHeight="1" x14ac:dyDescent="0.2">
      <c r="A4050" s="289"/>
      <c r="B4050" s="270"/>
      <c r="C4050" s="270"/>
      <c r="D4050" s="270"/>
      <c r="E4050" s="270"/>
      <c r="F4050" s="270"/>
      <c r="G4050" s="270"/>
      <c r="H4050" s="270"/>
      <c r="I4050" s="290">
        <f t="shared" ca="1" si="3879"/>
        <v>8.310520965310593E-2</v>
      </c>
      <c r="J4050" s="290">
        <f t="shared" ca="1" si="3880"/>
        <v>4.308393824465917E-2</v>
      </c>
      <c r="K4050" s="270">
        <f t="shared" ref="K4050:M4050" ca="1" si="4105">RAND()</f>
        <v>0.19201610489065346</v>
      </c>
      <c r="L4050" s="270">
        <f t="shared" ca="1" si="4105"/>
        <v>0.54238912901558045</v>
      </c>
      <c r="M4050" s="270">
        <f t="shared" ca="1" si="4105"/>
        <v>0.58363094949858385</v>
      </c>
      <c r="N4050" s="291">
        <f t="shared" ca="1" si="3882"/>
        <v>970685.4966327307</v>
      </c>
      <c r="O4050" s="292">
        <f ca="1">(N4050-Assumptions!$C$22)/Assumptions!$C$25</f>
        <v>71.449738554681389</v>
      </c>
      <c r="P4050" s="11"/>
      <c r="Q4050" s="11"/>
      <c r="R4050" s="11"/>
      <c r="S4050" s="11"/>
      <c r="T4050" s="11"/>
    </row>
    <row r="4051" spans="1:20" ht="15.75" customHeight="1" x14ac:dyDescent="0.2">
      <c r="A4051" s="317"/>
      <c r="B4051" s="264"/>
      <c r="C4051" s="264"/>
      <c r="D4051" s="264"/>
      <c r="E4051" s="264"/>
      <c r="F4051" s="264"/>
      <c r="G4051" s="264"/>
      <c r="H4051" s="264"/>
      <c r="I4051" s="286">
        <f t="shared" ca="1" si="3879"/>
        <v>0.12607365522388478</v>
      </c>
      <c r="J4051" s="286">
        <f t="shared" ca="1" si="3880"/>
        <v>3.4743002292013769E-2</v>
      </c>
      <c r="K4051" s="264">
        <f t="shared" ref="K4051:M4051" ca="1" si="4106">RAND()</f>
        <v>9.8617489258989388E-2</v>
      </c>
      <c r="L4051" s="264">
        <f t="shared" ca="1" si="4106"/>
        <v>0.52889887290290538</v>
      </c>
      <c r="M4051" s="264">
        <f t="shared" ca="1" si="4106"/>
        <v>0.66456718704366546</v>
      </c>
      <c r="N4051" s="287">
        <f t="shared" ca="1" si="3882"/>
        <v>438712.95344270411</v>
      </c>
      <c r="O4051" s="288">
        <f ca="1">(N4051-Assumptions!$C$22)/Assumptions!$C$25</f>
        <v>31.75029503303762</v>
      </c>
      <c r="P4051" s="11"/>
      <c r="Q4051" s="11"/>
      <c r="R4051" s="11"/>
      <c r="S4051" s="11"/>
      <c r="T4051" s="11"/>
    </row>
    <row r="4052" spans="1:20" ht="15.75" customHeight="1" x14ac:dyDescent="0.2">
      <c r="A4052" s="289"/>
      <c r="B4052" s="270"/>
      <c r="C4052" s="270"/>
      <c r="D4052" s="270"/>
      <c r="E4052" s="270"/>
      <c r="F4052" s="270"/>
      <c r="G4052" s="270"/>
      <c r="H4052" s="270"/>
      <c r="I4052" s="290">
        <f t="shared" ca="1" si="3879"/>
        <v>9.7842251763121627E-2</v>
      </c>
      <c r="J4052" s="290">
        <f t="shared" ca="1" si="3880"/>
        <v>0.02</v>
      </c>
      <c r="K4052" s="270">
        <f t="shared" ref="K4052:M4052" ca="1" si="4107">RAND()</f>
        <v>0.69458191299794392</v>
      </c>
      <c r="L4052" s="270">
        <f t="shared" ca="1" si="4107"/>
        <v>0.68359478496071213</v>
      </c>
      <c r="M4052" s="270">
        <f t="shared" ca="1" si="4107"/>
        <v>1.5785941414128035E-2</v>
      </c>
      <c r="N4052" s="291">
        <f t="shared" ca="1" si="3882"/>
        <v>1433934.2317193858</v>
      </c>
      <c r="O4052" s="292">
        <f ca="1">(N4052-Assumptions!$C$22)/Assumptions!$C$25</f>
        <v>106.02053968055118</v>
      </c>
      <c r="P4052" s="11"/>
      <c r="Q4052" s="11"/>
      <c r="R4052" s="11"/>
      <c r="S4052" s="11"/>
      <c r="T4052" s="11"/>
    </row>
    <row r="4053" spans="1:20" ht="15.75" customHeight="1" x14ac:dyDescent="0.2">
      <c r="A4053" s="317"/>
      <c r="B4053" s="264"/>
      <c r="C4053" s="264"/>
      <c r="D4053" s="264"/>
      <c r="E4053" s="264"/>
      <c r="F4053" s="264"/>
      <c r="G4053" s="264"/>
      <c r="H4053" s="264"/>
      <c r="I4053" s="286">
        <f t="shared" ca="1" si="3879"/>
        <v>9.2132009974953619E-2</v>
      </c>
      <c r="J4053" s="286">
        <f t="shared" ca="1" si="3880"/>
        <v>5.1683270579687371E-2</v>
      </c>
      <c r="K4053" s="264">
        <f t="shared" ref="K4053:M4053" ca="1" si="4108">RAND()</f>
        <v>0.40334360328994212</v>
      </c>
      <c r="L4053" s="264">
        <f t="shared" ca="1" si="4108"/>
        <v>0.35501342883256592</v>
      </c>
      <c r="M4053" s="264">
        <f t="shared" ca="1" si="4108"/>
        <v>0.61050797159417713</v>
      </c>
      <c r="N4053" s="287">
        <f t="shared" ca="1" si="3882"/>
        <v>2789717.1565518524</v>
      </c>
      <c r="O4053" s="288">
        <f ca="1">(N4053-Assumptions!$C$22)/Assumptions!$C$25</f>
        <v>207.19836989192927</v>
      </c>
      <c r="P4053" s="11"/>
      <c r="Q4053" s="11"/>
      <c r="R4053" s="11"/>
      <c r="S4053" s="11"/>
      <c r="T4053" s="11"/>
    </row>
    <row r="4054" spans="1:20" ht="15.75" customHeight="1" x14ac:dyDescent="0.2">
      <c r="A4054" s="289"/>
      <c r="B4054" s="270"/>
      <c r="C4054" s="270"/>
      <c r="D4054" s="270"/>
      <c r="E4054" s="270"/>
      <c r="F4054" s="270"/>
      <c r="G4054" s="270"/>
      <c r="H4054" s="270"/>
      <c r="I4054" s="290">
        <f t="shared" ca="1" si="3879"/>
        <v>0.10045477155676562</v>
      </c>
      <c r="J4054" s="290">
        <f t="shared" ca="1" si="3880"/>
        <v>4.9945034392763495E-2</v>
      </c>
      <c r="K4054" s="270">
        <f t="shared" ref="K4054:M4054" ca="1" si="4109">RAND()</f>
        <v>0.900950819657652</v>
      </c>
      <c r="L4054" s="270">
        <f t="shared" ca="1" si="4109"/>
        <v>0.54651719287244827</v>
      </c>
      <c r="M4054" s="270">
        <f t="shared" ca="1" si="4109"/>
        <v>0.98012930143008814</v>
      </c>
      <c r="N4054" s="291">
        <f t="shared" ca="1" si="3882"/>
        <v>4346859.8547314489</v>
      </c>
      <c r="O4054" s="292">
        <f ca="1">(N4054-Assumptions!$C$22)/Assumptions!$C$25</f>
        <v>323.40304886055588</v>
      </c>
      <c r="P4054" s="11"/>
      <c r="Q4054" s="11"/>
      <c r="R4054" s="11"/>
      <c r="S4054" s="11"/>
      <c r="T4054" s="11"/>
    </row>
    <row r="4055" spans="1:20" ht="15.75" customHeight="1" x14ac:dyDescent="0.2">
      <c r="A4055" s="317"/>
      <c r="B4055" s="264"/>
      <c r="C4055" s="264"/>
      <c r="D4055" s="264"/>
      <c r="E4055" s="264"/>
      <c r="F4055" s="264"/>
      <c r="G4055" s="264"/>
      <c r="H4055" s="264"/>
      <c r="I4055" s="286">
        <f t="shared" ca="1" si="3879"/>
        <v>7.9510765842840433E-2</v>
      </c>
      <c r="J4055" s="286">
        <f t="shared" ca="1" si="3880"/>
        <v>4.5794468444323819E-2</v>
      </c>
      <c r="K4055" s="264">
        <f t="shared" ref="K4055:M4055" ca="1" si="4110">RAND()</f>
        <v>7.5054654321483061E-2</v>
      </c>
      <c r="L4055" s="264">
        <f t="shared" ca="1" si="4110"/>
        <v>0.47318073873097055</v>
      </c>
      <c r="M4055" s="264">
        <f t="shared" ca="1" si="4110"/>
        <v>0.28410688989848265</v>
      </c>
      <c r="N4055" s="287">
        <f t="shared" ca="1" si="3882"/>
        <v>1152204.4444503747</v>
      </c>
      <c r="O4055" s="288">
        <f ca="1">(N4055-Assumptions!$C$22)/Assumptions!$C$25</f>
        <v>84.995928690326465</v>
      </c>
      <c r="P4055" s="11"/>
      <c r="Q4055" s="11"/>
      <c r="R4055" s="11"/>
      <c r="S4055" s="11"/>
      <c r="T4055" s="11"/>
    </row>
    <row r="4056" spans="1:20" ht="15.75" customHeight="1" x14ac:dyDescent="0.2">
      <c r="A4056" s="289"/>
      <c r="B4056" s="270"/>
      <c r="C4056" s="270"/>
      <c r="D4056" s="270"/>
      <c r="E4056" s="270"/>
      <c r="F4056" s="270"/>
      <c r="G4056" s="270"/>
      <c r="H4056" s="270"/>
      <c r="I4056" s="290">
        <f t="shared" ca="1" si="3879"/>
        <v>0.10265077066459166</v>
      </c>
      <c r="J4056" s="290">
        <f t="shared" ca="1" si="3880"/>
        <v>3.7727969680722659E-2</v>
      </c>
      <c r="K4056" s="270">
        <f t="shared" ref="K4056:M4056" ca="1" si="4111">RAND()</f>
        <v>0.63585799424482725</v>
      </c>
      <c r="L4056" s="270">
        <f t="shared" ca="1" si="4111"/>
        <v>0.44634382545413864</v>
      </c>
      <c r="M4056" s="270">
        <f t="shared" ca="1" si="4111"/>
        <v>0.22260945125865683</v>
      </c>
      <c r="N4056" s="291">
        <f t="shared" ca="1" si="3882"/>
        <v>1719283.0220771367</v>
      </c>
      <c r="O4056" s="292">
        <f ca="1">(N4056-Assumptions!$C$22)/Assumptions!$C$25</f>
        <v>127.31522552814452</v>
      </c>
      <c r="P4056" s="11"/>
      <c r="Q4056" s="11"/>
      <c r="R4056" s="11"/>
      <c r="S4056" s="11"/>
      <c r="T4056" s="11"/>
    </row>
    <row r="4057" spans="1:20" ht="15.75" customHeight="1" x14ac:dyDescent="0.2">
      <c r="A4057" s="317"/>
      <c r="B4057" s="264"/>
      <c r="C4057" s="264"/>
      <c r="D4057" s="264"/>
      <c r="E4057" s="264"/>
      <c r="F4057" s="264"/>
      <c r="G4057" s="264"/>
      <c r="H4057" s="264"/>
      <c r="I4057" s="286">
        <f t="shared" ca="1" si="3879"/>
        <v>7.4477828304147259E-2</v>
      </c>
      <c r="J4057" s="286">
        <f t="shared" ca="1" si="3880"/>
        <v>3.2970658730033291E-2</v>
      </c>
      <c r="K4057" s="264">
        <f t="shared" ref="K4057:M4057" ca="1" si="4112">RAND()</f>
        <v>7.0008005552938402E-3</v>
      </c>
      <c r="L4057" s="264">
        <f t="shared" ca="1" si="4112"/>
        <v>0.41200107256515706</v>
      </c>
      <c r="M4057" s="264">
        <f t="shared" ca="1" si="4112"/>
        <v>0.45825401348740724</v>
      </c>
      <c r="N4057" s="287">
        <f t="shared" ca="1" si="3882"/>
        <v>935936.3240515712</v>
      </c>
      <c r="O4057" s="288">
        <f ca="1">(N4057-Assumptions!$C$22)/Assumptions!$C$25</f>
        <v>68.856516720266512</v>
      </c>
      <c r="P4057" s="11"/>
      <c r="Q4057" s="11"/>
      <c r="R4057" s="11"/>
      <c r="S4057" s="11"/>
      <c r="T4057" s="11"/>
    </row>
    <row r="4058" spans="1:20" ht="15.75" customHeight="1" x14ac:dyDescent="0.2">
      <c r="A4058" s="289"/>
      <c r="B4058" s="270"/>
      <c r="C4058" s="270"/>
      <c r="D4058" s="270"/>
      <c r="E4058" s="270"/>
      <c r="F4058" s="270"/>
      <c r="G4058" s="270"/>
      <c r="H4058" s="270"/>
      <c r="I4058" s="290">
        <f t="shared" ca="1" si="3879"/>
        <v>0.11633651798825322</v>
      </c>
      <c r="J4058" s="290">
        <f t="shared" ca="1" si="3880"/>
        <v>4.2910899446617384E-2</v>
      </c>
      <c r="K4058" s="270">
        <f t="shared" ref="K4058:M4058" ca="1" si="4113">RAND()</f>
        <v>0.42153398603866199</v>
      </c>
      <c r="L4058" s="270">
        <f t="shared" ca="1" si="4113"/>
        <v>0.57567777065555592</v>
      </c>
      <c r="M4058" s="270">
        <f t="shared" ca="1" si="4113"/>
        <v>0.1919282122131829</v>
      </c>
      <c r="N4058" s="291">
        <f t="shared" ca="1" si="3882"/>
        <v>1520186.9823400201</v>
      </c>
      <c r="O4058" s="292">
        <f ca="1">(N4058-Assumptions!$C$22)/Assumptions!$C$25</f>
        <v>112.45731211492688</v>
      </c>
      <c r="P4058" s="11"/>
      <c r="Q4058" s="11"/>
      <c r="R4058" s="11"/>
      <c r="S4058" s="11"/>
      <c r="T4058" s="11"/>
    </row>
    <row r="4059" spans="1:20" ht="15.75" customHeight="1" x14ac:dyDescent="0.2">
      <c r="A4059" s="317"/>
      <c r="B4059" s="264"/>
      <c r="C4059" s="264"/>
      <c r="D4059" s="264"/>
      <c r="E4059" s="264"/>
      <c r="F4059" s="264"/>
      <c r="G4059" s="264"/>
      <c r="H4059" s="264"/>
      <c r="I4059" s="286">
        <f t="shared" ca="1" si="3879"/>
        <v>9.1592389824883491E-2</v>
      </c>
      <c r="J4059" s="286">
        <f t="shared" ca="1" si="3880"/>
        <v>3.8430571883788428E-2</v>
      </c>
      <c r="K4059" s="264">
        <f t="shared" ref="K4059:M4059" ca="1" si="4114">RAND()</f>
        <v>0.85942661676787302</v>
      </c>
      <c r="L4059" s="264">
        <f t="shared" ca="1" si="4114"/>
        <v>0.25472450941637503</v>
      </c>
      <c r="M4059" s="264">
        <f t="shared" ca="1" si="4114"/>
        <v>0.2182796010467094</v>
      </c>
      <c r="N4059" s="287">
        <f t="shared" ca="1" si="3882"/>
        <v>3635971.3426925661</v>
      </c>
      <c r="O4059" s="288">
        <f ca="1">(N4059-Assumptions!$C$22)/Assumptions!$C$25</f>
        <v>270.3516673651169</v>
      </c>
      <c r="P4059" s="11"/>
      <c r="Q4059" s="11"/>
      <c r="R4059" s="11"/>
      <c r="S4059" s="11"/>
      <c r="T4059" s="11"/>
    </row>
    <row r="4060" spans="1:20" ht="15.75" customHeight="1" x14ac:dyDescent="0.2">
      <c r="A4060" s="289"/>
      <c r="B4060" s="270"/>
      <c r="C4060" s="270"/>
      <c r="D4060" s="270"/>
      <c r="E4060" s="270"/>
      <c r="F4060" s="270"/>
      <c r="G4060" s="270"/>
      <c r="H4060" s="270"/>
      <c r="I4060" s="290">
        <f t="shared" ca="1" si="3879"/>
        <v>7.7967558243210208E-2</v>
      </c>
      <c r="J4060" s="290">
        <f t="shared" ca="1" si="3880"/>
        <v>2.6434245453008078E-2</v>
      </c>
      <c r="K4060" s="270">
        <f t="shared" ref="K4060:M4060" ca="1" si="4115">RAND()</f>
        <v>0.58314869461156071</v>
      </c>
      <c r="L4060" s="270">
        <f t="shared" ca="1" si="4115"/>
        <v>0.1841622456806572</v>
      </c>
      <c r="M4060" s="270">
        <f t="shared" ca="1" si="4115"/>
        <v>5.5807683714904854E-2</v>
      </c>
      <c r="N4060" s="291">
        <f t="shared" ca="1" si="3882"/>
        <v>1728860.6525615728</v>
      </c>
      <c r="O4060" s="292">
        <f ca="1">(N4060-Assumptions!$C$22)/Assumptions!$C$25</f>
        <v>128.02997407175917</v>
      </c>
      <c r="P4060" s="11"/>
      <c r="Q4060" s="11"/>
      <c r="R4060" s="11"/>
      <c r="S4060" s="11"/>
      <c r="T4060" s="11"/>
    </row>
    <row r="4061" spans="1:20" ht="15.75" customHeight="1" x14ac:dyDescent="0.2">
      <c r="A4061" s="317"/>
      <c r="B4061" s="264"/>
      <c r="C4061" s="264"/>
      <c r="D4061" s="264"/>
      <c r="E4061" s="264"/>
      <c r="F4061" s="264"/>
      <c r="G4061" s="264"/>
      <c r="H4061" s="264"/>
      <c r="I4061" s="286">
        <f t="shared" ca="1" si="3879"/>
        <v>9.2549988420722498E-2</v>
      </c>
      <c r="J4061" s="286">
        <f t="shared" ca="1" si="3880"/>
        <v>2.6460652170955258E-2</v>
      </c>
      <c r="K4061" s="264">
        <f t="shared" ref="K4061:M4061" ca="1" si="4116">RAND()</f>
        <v>0.95357426875383033</v>
      </c>
      <c r="L4061" s="264">
        <f t="shared" ca="1" si="4116"/>
        <v>7.5661515555156211E-2</v>
      </c>
      <c r="M4061" s="264">
        <f t="shared" ca="1" si="4116"/>
        <v>0.80096809868229046</v>
      </c>
      <c r="N4061" s="287">
        <f t="shared" ca="1" si="3882"/>
        <v>2943208.849893034</v>
      </c>
      <c r="O4061" s="288">
        <f ca="1">(N4061-Assumptions!$C$22)/Assumptions!$C$25</f>
        <v>218.65297387261447</v>
      </c>
      <c r="P4061" s="11"/>
      <c r="Q4061" s="11"/>
      <c r="R4061" s="11"/>
      <c r="S4061" s="11"/>
      <c r="T4061" s="11"/>
    </row>
    <row r="4062" spans="1:20" ht="15.75" customHeight="1" x14ac:dyDescent="0.2">
      <c r="A4062" s="289"/>
      <c r="B4062" s="270"/>
      <c r="C4062" s="270"/>
      <c r="D4062" s="270"/>
      <c r="E4062" s="270"/>
      <c r="F4062" s="270"/>
      <c r="G4062" s="270"/>
      <c r="H4062" s="270"/>
      <c r="I4062" s="290">
        <f t="shared" ca="1" si="3879"/>
        <v>9.3546950556019498E-2</v>
      </c>
      <c r="J4062" s="290">
        <f t="shared" ca="1" si="3880"/>
        <v>3.9366627326029364E-2</v>
      </c>
      <c r="K4062" s="270">
        <f t="shared" ref="K4062:M4062" ca="1" si="4117">RAND()</f>
        <v>0.15676765633374379</v>
      </c>
      <c r="L4062" s="270">
        <f t="shared" ca="1" si="4117"/>
        <v>3.4756026069101997E-2</v>
      </c>
      <c r="M4062" s="270">
        <f t="shared" ca="1" si="4117"/>
        <v>7.3131455191804751E-2</v>
      </c>
      <c r="N4062" s="291">
        <f t="shared" ca="1" si="3882"/>
        <v>301240.63574831001</v>
      </c>
      <c r="O4062" s="292">
        <f ca="1">(N4062-Assumptions!$C$22)/Assumptions!$C$25</f>
        <v>21.491166846888806</v>
      </c>
      <c r="P4062" s="11"/>
      <c r="Q4062" s="11"/>
      <c r="R4062" s="11"/>
      <c r="S4062" s="11"/>
      <c r="T4062" s="11"/>
    </row>
    <row r="4063" spans="1:20" ht="15.75" customHeight="1" x14ac:dyDescent="0.2">
      <c r="A4063" s="317"/>
      <c r="B4063" s="264"/>
      <c r="C4063" s="264"/>
      <c r="D4063" s="264"/>
      <c r="E4063" s="264"/>
      <c r="F4063" s="264"/>
      <c r="G4063" s="264"/>
      <c r="H4063" s="264"/>
      <c r="I4063" s="286">
        <f t="shared" ca="1" si="3879"/>
        <v>9.8620098392684846E-2</v>
      </c>
      <c r="J4063" s="286">
        <f t="shared" ca="1" si="3880"/>
        <v>4.4608013443703749E-2</v>
      </c>
      <c r="K4063" s="264">
        <f t="shared" ref="K4063:M4063" ca="1" si="4118">RAND()</f>
        <v>5.5124472376108846E-2</v>
      </c>
      <c r="L4063" s="264">
        <f t="shared" ca="1" si="4118"/>
        <v>0.2259569874251518</v>
      </c>
      <c r="M4063" s="264">
        <f t="shared" ca="1" si="4118"/>
        <v>0.81628166492244669</v>
      </c>
      <c r="N4063" s="287">
        <f t="shared" ca="1" si="3882"/>
        <v>324764.13021327561</v>
      </c>
      <c r="O4063" s="288">
        <f ca="1">(N4063-Assumptions!$C$22)/Assumptions!$C$25</f>
        <v>23.246651508453404</v>
      </c>
      <c r="P4063" s="11"/>
      <c r="Q4063" s="11"/>
      <c r="R4063" s="11"/>
      <c r="S4063" s="11"/>
      <c r="T4063" s="11"/>
    </row>
    <row r="4064" spans="1:20" ht="15.75" customHeight="1" x14ac:dyDescent="0.2">
      <c r="A4064" s="289"/>
      <c r="B4064" s="270"/>
      <c r="C4064" s="270"/>
      <c r="D4064" s="270"/>
      <c r="E4064" s="270"/>
      <c r="F4064" s="270"/>
      <c r="G4064" s="270"/>
      <c r="H4064" s="270"/>
      <c r="I4064" s="290">
        <f t="shared" ca="1" si="3879"/>
        <v>6.563487369331597E-2</v>
      </c>
      <c r="J4064" s="290">
        <f t="shared" ca="1" si="3880"/>
        <v>5.0137963647668968E-2</v>
      </c>
      <c r="K4064" s="270">
        <f t="shared" ref="K4064:M4064" ca="1" si="4119">RAND()</f>
        <v>0.65904559760891546</v>
      </c>
      <c r="L4064" s="270">
        <f t="shared" ca="1" si="4119"/>
        <v>0.71911852798284137</v>
      </c>
      <c r="M4064" s="270">
        <f t="shared" ca="1" si="4119"/>
        <v>0.70105883743740094</v>
      </c>
      <c r="N4064" s="291">
        <f t="shared" ca="1" si="3882"/>
        <v>4513621.6900747614</v>
      </c>
      <c r="O4064" s="292">
        <f ca="1">(N4064-Assumptions!$C$22)/Assumptions!$C$25</f>
        <v>335.84796194587773</v>
      </c>
      <c r="P4064" s="11"/>
      <c r="Q4064" s="11"/>
      <c r="R4064" s="11"/>
      <c r="S4064" s="11"/>
      <c r="T4064" s="11"/>
    </row>
    <row r="4065" spans="1:20" ht="15.75" customHeight="1" x14ac:dyDescent="0.2">
      <c r="A4065" s="317"/>
      <c r="B4065" s="264"/>
      <c r="C4065" s="264"/>
      <c r="D4065" s="264"/>
      <c r="E4065" s="264"/>
      <c r="F4065" s="264"/>
      <c r="G4065" s="264"/>
      <c r="H4065" s="264"/>
      <c r="I4065" s="286">
        <f t="shared" ca="1" si="3879"/>
        <v>6.9578365257565389E-2</v>
      </c>
      <c r="J4065" s="286">
        <f t="shared" ca="1" si="3880"/>
        <v>4.6802879880792216E-2</v>
      </c>
      <c r="K4065" s="264">
        <f t="shared" ref="K4065:M4065" ca="1" si="4120">RAND()</f>
        <v>0.62041392313091581</v>
      </c>
      <c r="L4065" s="264">
        <f t="shared" ca="1" si="4120"/>
        <v>0.71416998248934471</v>
      </c>
      <c r="M4065" s="264">
        <f t="shared" ca="1" si="4120"/>
        <v>0.42316379261020842</v>
      </c>
      <c r="N4065" s="287">
        <f t="shared" ca="1" si="3882"/>
        <v>4464826.7790903514</v>
      </c>
      <c r="O4065" s="288">
        <f ca="1">(N4065-Assumptions!$C$22)/Assumptions!$C$25</f>
        <v>332.20655067838442</v>
      </c>
      <c r="P4065" s="11"/>
      <c r="Q4065" s="11"/>
      <c r="R4065" s="11"/>
      <c r="S4065" s="11"/>
      <c r="T4065" s="11"/>
    </row>
    <row r="4066" spans="1:20" ht="15.75" customHeight="1" x14ac:dyDescent="0.2">
      <c r="A4066" s="289"/>
      <c r="B4066" s="270"/>
      <c r="C4066" s="270"/>
      <c r="D4066" s="270"/>
      <c r="E4066" s="270"/>
      <c r="F4066" s="270"/>
      <c r="G4066" s="270"/>
      <c r="H4066" s="270"/>
      <c r="I4066" s="290">
        <f t="shared" ca="1" si="3879"/>
        <v>8.9527645152355964E-2</v>
      </c>
      <c r="J4066" s="290">
        <f t="shared" ca="1" si="3880"/>
        <v>5.5E-2</v>
      </c>
      <c r="K4066" s="270">
        <f t="shared" ref="K4066:M4066" ca="1" si="4121">RAND()</f>
        <v>9.7289906433901896E-2</v>
      </c>
      <c r="L4066" s="270">
        <f t="shared" ca="1" si="4121"/>
        <v>3.2643673125492989E-2</v>
      </c>
      <c r="M4066" s="270">
        <f t="shared" ca="1" si="4121"/>
        <v>0.89830104205120354</v>
      </c>
      <c r="N4066" s="291">
        <f t="shared" ca="1" si="3882"/>
        <v>508033.13437853992</v>
      </c>
      <c r="O4066" s="292">
        <f ca="1">(N4066-Assumptions!$C$22)/Assumptions!$C$25</f>
        <v>36.923442864070147</v>
      </c>
      <c r="P4066" s="11"/>
      <c r="Q4066" s="11"/>
      <c r="R4066" s="11"/>
      <c r="S4066" s="11"/>
      <c r="T4066" s="11"/>
    </row>
    <row r="4067" spans="1:20" ht="15.75" customHeight="1" x14ac:dyDescent="0.2">
      <c r="A4067" s="317"/>
      <c r="B4067" s="264"/>
      <c r="C4067" s="264"/>
      <c r="D4067" s="264"/>
      <c r="E4067" s="264"/>
      <c r="F4067" s="264"/>
      <c r="G4067" s="264"/>
      <c r="H4067" s="264"/>
      <c r="I4067" s="286">
        <f t="shared" ca="1" si="3879"/>
        <v>8.2065936635209044E-2</v>
      </c>
      <c r="J4067" s="286">
        <f t="shared" ca="1" si="3880"/>
        <v>5.1361106779681524E-2</v>
      </c>
      <c r="K4067" s="264">
        <f t="shared" ref="K4067:M4067" ca="1" si="4122">RAND()</f>
        <v>2.283677001236073E-2</v>
      </c>
      <c r="L4067" s="264">
        <f t="shared" ca="1" si="4122"/>
        <v>0.1515672760435991</v>
      </c>
      <c r="M4067" s="264">
        <f t="shared" ca="1" si="4122"/>
        <v>0.18536595728886363</v>
      </c>
      <c r="N4067" s="287">
        <f t="shared" ca="1" si="3882"/>
        <v>531555.29900821054</v>
      </c>
      <c r="O4067" s="288">
        <f ca="1">(N4067-Assumptions!$C$22)/Assumptions!$C$25</f>
        <v>38.678828284194815</v>
      </c>
      <c r="P4067" s="11"/>
      <c r="Q4067" s="11"/>
      <c r="R4067" s="11"/>
      <c r="S4067" s="11"/>
      <c r="T4067" s="11"/>
    </row>
    <row r="4068" spans="1:20" ht="15.75" customHeight="1" x14ac:dyDescent="0.2">
      <c r="A4068" s="289"/>
      <c r="B4068" s="270"/>
      <c r="C4068" s="270"/>
      <c r="D4068" s="270"/>
      <c r="E4068" s="270"/>
      <c r="F4068" s="270"/>
      <c r="G4068" s="270"/>
      <c r="H4068" s="270"/>
      <c r="I4068" s="290">
        <f t="shared" ca="1" si="3879"/>
        <v>6.8991076322868577E-2</v>
      </c>
      <c r="J4068" s="290">
        <f t="shared" ca="1" si="3880"/>
        <v>3.4062094520494204E-2</v>
      </c>
      <c r="K4068" s="270">
        <f t="shared" ref="K4068:M4068" ca="1" si="4123">RAND()</f>
        <v>9.6940078592588019E-2</v>
      </c>
      <c r="L4068" s="270">
        <f t="shared" ca="1" si="4123"/>
        <v>0.82197499849393019</v>
      </c>
      <c r="M4068" s="270">
        <f t="shared" ca="1" si="4123"/>
        <v>6.3886388855666443E-2</v>
      </c>
      <c r="N4068" s="291">
        <f t="shared" ca="1" si="3882"/>
        <v>1959752.0525767975</v>
      </c>
      <c r="O4068" s="292">
        <f ca="1">(N4068-Assumptions!$C$22)/Assumptions!$C$25</f>
        <v>145.26067556543265</v>
      </c>
      <c r="P4068" s="11"/>
      <c r="Q4068" s="11"/>
      <c r="R4068" s="11"/>
      <c r="S4068" s="11"/>
      <c r="T4068" s="11"/>
    </row>
    <row r="4069" spans="1:20" ht="15.75" customHeight="1" x14ac:dyDescent="0.2">
      <c r="A4069" s="317"/>
      <c r="B4069" s="264"/>
      <c r="C4069" s="264"/>
      <c r="D4069" s="264"/>
      <c r="E4069" s="264"/>
      <c r="F4069" s="264"/>
      <c r="G4069" s="264"/>
      <c r="H4069" s="264"/>
      <c r="I4069" s="286">
        <f t="shared" ca="1" si="3879"/>
        <v>0.10540144512406723</v>
      </c>
      <c r="J4069" s="286">
        <f t="shared" ca="1" si="3880"/>
        <v>4.6857076187455861E-2</v>
      </c>
      <c r="K4069" s="264">
        <f t="shared" ref="K4069:M4069" ca="1" si="4124">RAND()</f>
        <v>9.9286135339037296E-3</v>
      </c>
      <c r="L4069" s="264">
        <f t="shared" ca="1" si="4124"/>
        <v>0.11241820876393793</v>
      </c>
      <c r="M4069" s="264">
        <f t="shared" ca="1" si="4124"/>
        <v>0.527085130865664</v>
      </c>
      <c r="N4069" s="287">
        <f t="shared" ca="1" si="3882"/>
        <v>278785.39492881007</v>
      </c>
      <c r="O4069" s="288">
        <f ca="1">(N4069-Assumptions!$C$22)/Assumptions!$C$25</f>
        <v>19.815402606627618</v>
      </c>
      <c r="P4069" s="11"/>
      <c r="Q4069" s="11"/>
      <c r="R4069" s="11"/>
      <c r="S4069" s="11"/>
      <c r="T4069" s="11"/>
    </row>
    <row r="4070" spans="1:20" ht="15.75" customHeight="1" x14ac:dyDescent="0.2">
      <c r="A4070" s="289"/>
      <c r="B4070" s="270"/>
      <c r="C4070" s="270"/>
      <c r="D4070" s="270"/>
      <c r="E4070" s="270"/>
      <c r="F4070" s="270"/>
      <c r="G4070" s="270"/>
      <c r="H4070" s="270"/>
      <c r="I4070" s="290">
        <f t="shared" ca="1" si="3879"/>
        <v>9.1845442954353415E-2</v>
      </c>
      <c r="J4070" s="290">
        <f t="shared" ca="1" si="3880"/>
        <v>3.2049427655894011E-2</v>
      </c>
      <c r="K4070" s="270">
        <f t="shared" ref="K4070:M4070" ca="1" si="4125">RAND()</f>
        <v>0.40083481830142664</v>
      </c>
      <c r="L4070" s="270">
        <f t="shared" ca="1" si="4125"/>
        <v>0.67428709224886774</v>
      </c>
      <c r="M4070" s="270">
        <f t="shared" ca="1" si="4125"/>
        <v>0.70778237496190932</v>
      </c>
      <c r="N4070" s="291">
        <f t="shared" ca="1" si="3882"/>
        <v>1887091.3335721267</v>
      </c>
      <c r="O4070" s="292">
        <f ca="1">(N4070-Assumptions!$C$22)/Assumptions!$C$25</f>
        <v>139.83823384866616</v>
      </c>
      <c r="P4070" s="11"/>
      <c r="Q4070" s="11"/>
      <c r="R4070" s="11"/>
      <c r="S4070" s="11"/>
      <c r="T4070" s="11"/>
    </row>
    <row r="4071" spans="1:20" ht="15.75" customHeight="1" x14ac:dyDescent="0.2">
      <c r="A4071" s="317"/>
      <c r="B4071" s="264"/>
      <c r="C4071" s="264"/>
      <c r="D4071" s="264"/>
      <c r="E4071" s="264"/>
      <c r="F4071" s="264"/>
      <c r="G4071" s="264"/>
      <c r="H4071" s="264"/>
      <c r="I4071" s="286">
        <f t="shared" ca="1" si="3879"/>
        <v>0.12737257938247809</v>
      </c>
      <c r="J4071" s="286">
        <f t="shared" ca="1" si="3880"/>
        <v>5.3272917952148294E-2</v>
      </c>
      <c r="K4071" s="264">
        <f t="shared" ref="K4071:M4071" ca="1" si="4126">RAND()</f>
        <v>0.51412472732945713</v>
      </c>
      <c r="L4071" s="264">
        <f t="shared" ca="1" si="4126"/>
        <v>0.17469015615317462</v>
      </c>
      <c r="M4071" s="264">
        <f t="shared" ca="1" si="4126"/>
        <v>0.70387059647632455</v>
      </c>
      <c r="N4071" s="287">
        <f t="shared" ca="1" si="3882"/>
        <v>1218815.144501758</v>
      </c>
      <c r="O4071" s="288">
        <f ca="1">(N4071-Assumptions!$C$22)/Assumptions!$C$25</f>
        <v>89.966876455355077</v>
      </c>
      <c r="P4071" s="11"/>
      <c r="Q4071" s="11"/>
      <c r="R4071" s="11"/>
      <c r="S4071" s="11"/>
      <c r="T4071" s="11"/>
    </row>
    <row r="4072" spans="1:20" ht="15.75" customHeight="1" x14ac:dyDescent="0.2">
      <c r="A4072" s="289"/>
      <c r="B4072" s="270"/>
      <c r="C4072" s="270"/>
      <c r="D4072" s="270"/>
      <c r="E4072" s="270"/>
      <c r="F4072" s="270"/>
      <c r="G4072" s="270"/>
      <c r="H4072" s="270"/>
      <c r="I4072" s="290">
        <f t="shared" ca="1" si="3879"/>
        <v>9.4727377106066518E-2</v>
      </c>
      <c r="J4072" s="290">
        <f t="shared" ca="1" si="3880"/>
        <v>3.1801712436605414E-2</v>
      </c>
      <c r="K4072" s="270">
        <f t="shared" ref="K4072:M4072" ca="1" si="4127">RAND()</f>
        <v>0.33154208383970574</v>
      </c>
      <c r="L4072" s="270">
        <f t="shared" ca="1" si="4127"/>
        <v>0.64151903278955791</v>
      </c>
      <c r="M4072" s="270">
        <f t="shared" ca="1" si="4127"/>
        <v>0.58190352687192581</v>
      </c>
      <c r="N4072" s="291">
        <f t="shared" ca="1" si="3882"/>
        <v>1773849.6695042495</v>
      </c>
      <c r="O4072" s="292">
        <f ca="1">(N4072-Assumptions!$C$22)/Assumptions!$C$25</f>
        <v>131.38736339583951</v>
      </c>
      <c r="P4072" s="11"/>
      <c r="Q4072" s="11"/>
      <c r="R4072" s="11"/>
      <c r="S4072" s="11"/>
      <c r="T4072" s="11"/>
    </row>
    <row r="4073" spans="1:20" ht="15.75" customHeight="1" x14ac:dyDescent="0.2">
      <c r="A4073" s="317"/>
      <c r="B4073" s="264"/>
      <c r="C4073" s="264"/>
      <c r="D4073" s="264"/>
      <c r="E4073" s="264"/>
      <c r="F4073" s="264"/>
      <c r="G4073" s="264"/>
      <c r="H4073" s="264"/>
      <c r="I4073" s="286">
        <f t="shared" ca="1" si="3879"/>
        <v>0.06</v>
      </c>
      <c r="J4073" s="286">
        <f t="shared" ca="1" si="3880"/>
        <v>4.7156954407387361E-2</v>
      </c>
      <c r="K4073" s="264">
        <f t="shared" ref="K4073:M4073" ca="1" si="4128">RAND()</f>
        <v>0.73165049656661885</v>
      </c>
      <c r="L4073" s="264">
        <f t="shared" ca="1" si="4128"/>
        <v>0.28668944731647561</v>
      </c>
      <c r="M4073" s="264">
        <f t="shared" ca="1" si="4128"/>
        <v>0.42709460358585905</v>
      </c>
      <c r="N4073" s="287">
        <f t="shared" ca="1" si="3882"/>
        <v>3563756.6711651403</v>
      </c>
      <c r="O4073" s="288">
        <f ca="1">(N4073-Assumptions!$C$22)/Assumptions!$C$25</f>
        <v>264.96251277351791</v>
      </c>
      <c r="P4073" s="11"/>
      <c r="Q4073" s="11"/>
      <c r="R4073" s="11"/>
      <c r="S4073" s="11"/>
      <c r="T4073" s="11"/>
    </row>
    <row r="4074" spans="1:20" ht="15.75" customHeight="1" x14ac:dyDescent="0.2">
      <c r="A4074" s="289"/>
      <c r="B4074" s="270"/>
      <c r="C4074" s="270"/>
      <c r="D4074" s="270"/>
      <c r="E4074" s="270"/>
      <c r="F4074" s="270"/>
      <c r="G4074" s="270"/>
      <c r="H4074" s="270"/>
      <c r="I4074" s="290">
        <f t="shared" ca="1" si="3879"/>
        <v>0.10764848388234098</v>
      </c>
      <c r="J4074" s="290">
        <f t="shared" ca="1" si="3880"/>
        <v>4.4129882349572096E-2</v>
      </c>
      <c r="K4074" s="270">
        <f t="shared" ref="K4074:M4074" ca="1" si="4129">RAND()</f>
        <v>0.14691869786055167</v>
      </c>
      <c r="L4074" s="270">
        <f t="shared" ca="1" si="4129"/>
        <v>0.51147117764311312</v>
      </c>
      <c r="M4074" s="270">
        <f t="shared" ca="1" si="4129"/>
        <v>0.58684054613177838</v>
      </c>
      <c r="N4074" s="291">
        <f t="shared" ca="1" si="3882"/>
        <v>611601.43289584154</v>
      </c>
      <c r="O4074" s="292">
        <f ca="1">(N4074-Assumptions!$C$22)/Assumptions!$C$25</f>
        <v>44.652420365361309</v>
      </c>
      <c r="P4074" s="11"/>
      <c r="Q4074" s="11"/>
      <c r="R4074" s="11"/>
      <c r="S4074" s="11"/>
      <c r="T4074" s="11"/>
    </row>
    <row r="4075" spans="1:20" ht="15.75" customHeight="1" x14ac:dyDescent="0.2">
      <c r="A4075" s="317"/>
      <c r="B4075" s="264"/>
      <c r="C4075" s="264"/>
      <c r="D4075" s="264"/>
      <c r="E4075" s="264"/>
      <c r="F4075" s="264"/>
      <c r="G4075" s="264"/>
      <c r="H4075" s="264"/>
      <c r="I4075" s="286">
        <f t="shared" ca="1" si="3879"/>
        <v>7.982958736642301E-2</v>
      </c>
      <c r="J4075" s="286">
        <f t="shared" ca="1" si="3880"/>
        <v>2.3528109489661584E-2</v>
      </c>
      <c r="K4075" s="264">
        <f t="shared" ref="K4075:M4075" ca="1" si="4130">RAND()</f>
        <v>0.62967118226785224</v>
      </c>
      <c r="L4075" s="264">
        <f t="shared" ca="1" si="4130"/>
        <v>0.5395757452268295</v>
      </c>
      <c r="M4075" s="264">
        <f t="shared" ca="1" si="4130"/>
        <v>0.99272350985034252</v>
      </c>
      <c r="N4075" s="287">
        <f t="shared" ca="1" si="3882"/>
        <v>2048930.5666826817</v>
      </c>
      <c r="O4075" s="288">
        <f ca="1">(N4075-Assumptions!$C$22)/Assumptions!$C$25</f>
        <v>151.91578855840908</v>
      </c>
      <c r="P4075" s="11"/>
      <c r="Q4075" s="11"/>
      <c r="R4075" s="11"/>
      <c r="S4075" s="11"/>
      <c r="T4075" s="11"/>
    </row>
    <row r="4076" spans="1:20" ht="15.75" customHeight="1" x14ac:dyDescent="0.2">
      <c r="A4076" s="289"/>
      <c r="B4076" s="270"/>
      <c r="C4076" s="270"/>
      <c r="D4076" s="270"/>
      <c r="E4076" s="270"/>
      <c r="F4076" s="270"/>
      <c r="G4076" s="270"/>
      <c r="H4076" s="270"/>
      <c r="I4076" s="290">
        <f t="shared" ca="1" si="3879"/>
        <v>0.10724269369817925</v>
      </c>
      <c r="J4076" s="290">
        <f t="shared" ca="1" si="3880"/>
        <v>4.5271300791600466E-2</v>
      </c>
      <c r="K4076" s="270">
        <f t="shared" ref="K4076:M4076" ca="1" si="4131">RAND()</f>
        <v>5.0789100989954261E-2</v>
      </c>
      <c r="L4076" s="270">
        <f t="shared" ca="1" si="4131"/>
        <v>0.78764289923091191</v>
      </c>
      <c r="M4076" s="270">
        <f t="shared" ca="1" si="4131"/>
        <v>0.18084475019222412</v>
      </c>
      <c r="N4076" s="291">
        <f t="shared" ca="1" si="3882"/>
        <v>626870.97854238166</v>
      </c>
      <c r="O4076" s="292">
        <f ca="1">(N4076-Assumptions!$C$22)/Assumptions!$C$25</f>
        <v>45.791938697192663</v>
      </c>
      <c r="P4076" s="11"/>
      <c r="Q4076" s="11"/>
      <c r="R4076" s="11"/>
      <c r="S4076" s="11"/>
      <c r="T4076" s="11"/>
    </row>
    <row r="4077" spans="1:20" ht="15.75" customHeight="1" x14ac:dyDescent="0.2">
      <c r="A4077" s="317"/>
      <c r="B4077" s="264"/>
      <c r="C4077" s="264"/>
      <c r="D4077" s="264"/>
      <c r="E4077" s="264"/>
      <c r="F4077" s="264"/>
      <c r="G4077" s="264"/>
      <c r="H4077" s="264"/>
      <c r="I4077" s="286">
        <f t="shared" ca="1" si="3879"/>
        <v>9.4281447820336151E-2</v>
      </c>
      <c r="J4077" s="286">
        <f t="shared" ca="1" si="3880"/>
        <v>5.0217950215986157E-2</v>
      </c>
      <c r="K4077" s="264">
        <f t="shared" ref="K4077:M4077" ca="1" si="4132">RAND()</f>
        <v>0.42705668068419367</v>
      </c>
      <c r="L4077" s="264">
        <f t="shared" ca="1" si="4132"/>
        <v>0.76031198544974898</v>
      </c>
      <c r="M4077" s="264">
        <f t="shared" ca="1" si="4132"/>
        <v>0.31782932707837264</v>
      </c>
      <c r="N4077" s="287">
        <f t="shared" ca="1" si="3882"/>
        <v>2533177.6991357016</v>
      </c>
      <c r="O4077" s="288">
        <f ca="1">(N4077-Assumptions!$C$22)/Assumptions!$C$25</f>
        <v>188.05363426385833</v>
      </c>
      <c r="P4077" s="11"/>
      <c r="Q4077" s="11"/>
      <c r="R4077" s="11"/>
      <c r="S4077" s="11"/>
      <c r="T4077" s="11"/>
    </row>
    <row r="4078" spans="1:20" ht="15.75" customHeight="1" x14ac:dyDescent="0.2">
      <c r="A4078" s="289"/>
      <c r="B4078" s="270"/>
      <c r="C4078" s="270"/>
      <c r="D4078" s="270"/>
      <c r="E4078" s="270"/>
      <c r="F4078" s="270"/>
      <c r="G4078" s="270"/>
      <c r="H4078" s="270"/>
      <c r="I4078" s="290">
        <f t="shared" ca="1" si="3879"/>
        <v>0.10408423242728869</v>
      </c>
      <c r="J4078" s="290">
        <f t="shared" ca="1" si="3880"/>
        <v>5.5E-2</v>
      </c>
      <c r="K4078" s="270">
        <f t="shared" ref="K4078:M4078" ca="1" si="4133">RAND()</f>
        <v>0.29564505730847301</v>
      </c>
      <c r="L4078" s="270">
        <f t="shared" ca="1" si="4133"/>
        <v>0.47196381015313471</v>
      </c>
      <c r="M4078" s="270">
        <f t="shared" ca="1" si="4133"/>
        <v>0.3866467661472881</v>
      </c>
      <c r="N4078" s="291">
        <f t="shared" ca="1" si="3882"/>
        <v>2274063.6647951854</v>
      </c>
      <c r="O4078" s="292">
        <f ca="1">(N4078-Assumptions!$C$22)/Assumptions!$C$25</f>
        <v>168.71676602949145</v>
      </c>
      <c r="P4078" s="11"/>
      <c r="Q4078" s="11"/>
      <c r="R4078" s="11"/>
      <c r="S4078" s="11"/>
      <c r="T4078" s="11"/>
    </row>
    <row r="4079" spans="1:20" ht="15.75" customHeight="1" x14ac:dyDescent="0.2">
      <c r="A4079" s="317"/>
      <c r="B4079" s="264"/>
      <c r="C4079" s="264"/>
      <c r="D4079" s="264"/>
      <c r="E4079" s="264"/>
      <c r="F4079" s="264"/>
      <c r="G4079" s="264"/>
      <c r="H4079" s="264"/>
      <c r="I4079" s="286">
        <f t="shared" ca="1" si="3879"/>
        <v>8.6556798281598499E-2</v>
      </c>
      <c r="J4079" s="286">
        <f t="shared" ca="1" si="3880"/>
        <v>2.4209992895204906E-2</v>
      </c>
      <c r="K4079" s="264">
        <f t="shared" ref="K4079:M4079" ca="1" si="4134">RAND()</f>
        <v>0.64754373705011692</v>
      </c>
      <c r="L4079" s="264">
        <f t="shared" ca="1" si="4134"/>
        <v>0.46381672207645885</v>
      </c>
      <c r="M4079" s="264">
        <f t="shared" ca="1" si="4134"/>
        <v>9.4945323547378724E-2</v>
      </c>
      <c r="N4079" s="287">
        <f t="shared" ca="1" si="3882"/>
        <v>1790318.9872438696</v>
      </c>
      <c r="O4079" s="288">
        <f ca="1">(N4079-Assumptions!$C$22)/Assumptions!$C$25</f>
        <v>132.61641695849772</v>
      </c>
      <c r="P4079" s="11"/>
      <c r="Q4079" s="11"/>
      <c r="R4079" s="11"/>
      <c r="S4079" s="11"/>
      <c r="T4079" s="11"/>
    </row>
    <row r="4080" spans="1:20" ht="15.75" customHeight="1" x14ac:dyDescent="0.2">
      <c r="A4080" s="289"/>
      <c r="B4080" s="270"/>
      <c r="C4080" s="270"/>
      <c r="D4080" s="270"/>
      <c r="E4080" s="270"/>
      <c r="F4080" s="270"/>
      <c r="G4080" s="270"/>
      <c r="H4080" s="270"/>
      <c r="I4080" s="290">
        <f t="shared" ca="1" si="3879"/>
        <v>0.10223001302623821</v>
      </c>
      <c r="J4080" s="290">
        <f t="shared" ca="1" si="3880"/>
        <v>5.5E-2</v>
      </c>
      <c r="K4080" s="270">
        <f t="shared" ref="K4080:M4080" ca="1" si="4135">RAND()</f>
        <v>0.25842468343058178</v>
      </c>
      <c r="L4080" s="270">
        <f t="shared" ca="1" si="4135"/>
        <v>0.95135766403756805</v>
      </c>
      <c r="M4080" s="270">
        <f t="shared" ca="1" si="4135"/>
        <v>0.30352741102202663</v>
      </c>
      <c r="N4080" s="291">
        <f t="shared" ca="1" si="3882"/>
        <v>2990148.3505296088</v>
      </c>
      <c r="O4080" s="292">
        <f ca="1">(N4080-Assumptions!$C$22)/Assumptions!$C$25</f>
        <v>222.15592168131408</v>
      </c>
      <c r="P4080" s="11"/>
      <c r="Q4080" s="11"/>
      <c r="R4080" s="11"/>
      <c r="S4080" s="11"/>
      <c r="T4080" s="11"/>
    </row>
    <row r="4081" spans="1:20" ht="15.75" customHeight="1" x14ac:dyDescent="0.2">
      <c r="A4081" s="317"/>
      <c r="B4081" s="264"/>
      <c r="C4081" s="264"/>
      <c r="D4081" s="264"/>
      <c r="E4081" s="264"/>
      <c r="F4081" s="264"/>
      <c r="G4081" s="264"/>
      <c r="H4081" s="264"/>
      <c r="I4081" s="286">
        <f t="shared" ca="1" si="3879"/>
        <v>0.10084136162045801</v>
      </c>
      <c r="J4081" s="286">
        <f t="shared" ca="1" si="3880"/>
        <v>3.1451716589627178E-2</v>
      </c>
      <c r="K4081" s="264">
        <f t="shared" ref="K4081:M4081" ca="1" si="4136">RAND()</f>
        <v>0.96250695839806377</v>
      </c>
      <c r="L4081" s="264">
        <f t="shared" ca="1" si="4136"/>
        <v>0.85897743897800627</v>
      </c>
      <c r="M4081" s="264">
        <f t="shared" ca="1" si="4136"/>
        <v>0.57095337050015105</v>
      </c>
      <c r="N4081" s="287">
        <f t="shared" ca="1" si="3882"/>
        <v>3536920.7497312399</v>
      </c>
      <c r="O4081" s="288">
        <f ca="1">(N4081-Assumptions!$C$22)/Assumptions!$C$25</f>
        <v>262.95983206949552</v>
      </c>
      <c r="P4081" s="11"/>
      <c r="Q4081" s="11"/>
      <c r="R4081" s="11"/>
      <c r="S4081" s="11"/>
      <c r="T4081" s="11"/>
    </row>
    <row r="4082" spans="1:20" ht="15.75" customHeight="1" x14ac:dyDescent="0.2">
      <c r="A4082" s="289"/>
      <c r="B4082" s="270"/>
      <c r="C4082" s="270"/>
      <c r="D4082" s="270"/>
      <c r="E4082" s="270"/>
      <c r="F4082" s="270"/>
      <c r="G4082" s="270"/>
      <c r="H4082" s="270"/>
      <c r="I4082" s="290">
        <f t="shared" ref="I4082:I4336" ca="1" si="4137">MAX($D$6,MIN($E$6,_xlfn.NORM.INV(RAND(),$B$6,$C$6)))</f>
        <v>0.11769331001650246</v>
      </c>
      <c r="J4082" s="290">
        <f t="shared" ref="J4082:J4336" ca="1" si="4138">MAX($D$7,MIN($E$7,_xlfn.NORM.INV(RAND(),$B$7,$C$7)))</f>
        <v>3.9016691968111666E-2</v>
      </c>
      <c r="K4082" s="270">
        <f t="shared" ref="K4082:M4082" ca="1" si="4139">RAND()</f>
        <v>0.58187917833899305</v>
      </c>
      <c r="L4082" s="270">
        <f t="shared" ca="1" si="4139"/>
        <v>0.84733073932433045</v>
      </c>
      <c r="M4082" s="270">
        <f t="shared" ca="1" si="4139"/>
        <v>0.12864341259061196</v>
      </c>
      <c r="N4082" s="291">
        <f t="shared" ref="N4082:N4336" ca="1" si="4140">(IF(K4082&lt;$E$10,$B$10,IF(K4082&lt;$E$10+$F$10,$C$10,$D$10))+IF(L4082&lt;$E$11,$B$11,IF(L4082&lt;$E$11+$F$11,$C$11,$D$11))+IF(M4082&lt;$E$12,$B$12,IF(M4082&lt;$E$12+$F$12,$C$12,$D$12)))*MIN(2.5,MAX(0.5,(0.09-0.04)/MAX(0.025,(I4082-J4082))))</f>
        <v>1795002.7473097092</v>
      </c>
      <c r="O4082" s="292">
        <f ca="1">(N4082-Assumptions!$C$22)/Assumptions!$C$25</f>
        <v>132.96595129176933</v>
      </c>
      <c r="P4082" s="11"/>
      <c r="Q4082" s="11"/>
      <c r="R4082" s="11"/>
      <c r="S4082" s="11"/>
      <c r="T4082" s="11"/>
    </row>
    <row r="4083" spans="1:20" ht="15.75" customHeight="1" x14ac:dyDescent="0.2">
      <c r="A4083" s="317"/>
      <c r="B4083" s="264"/>
      <c r="C4083" s="264"/>
      <c r="D4083" s="264"/>
      <c r="E4083" s="264"/>
      <c r="F4083" s="264"/>
      <c r="G4083" s="264"/>
      <c r="H4083" s="264"/>
      <c r="I4083" s="286">
        <f t="shared" ca="1" si="4137"/>
        <v>8.8632328188117032E-2</v>
      </c>
      <c r="J4083" s="286">
        <f t="shared" ca="1" si="4138"/>
        <v>4.9252105472166983E-2</v>
      </c>
      <c r="K4083" s="264">
        <f t="shared" ref="K4083:M4083" ca="1" si="4141">RAND()</f>
        <v>0.76731140725167701</v>
      </c>
      <c r="L4083" s="264">
        <f t="shared" ca="1" si="4141"/>
        <v>8.8604459113033496E-2</v>
      </c>
      <c r="M4083" s="264">
        <f t="shared" ca="1" si="4141"/>
        <v>0.21809572832316915</v>
      </c>
      <c r="N4083" s="287">
        <f t="shared" ca="1" si="4140"/>
        <v>2262402.5623664916</v>
      </c>
      <c r="O4083" s="288">
        <f ca="1">(N4083-Assumptions!$C$22)/Assumptions!$C$25</f>
        <v>167.84653450496205</v>
      </c>
      <c r="P4083" s="11"/>
      <c r="Q4083" s="11"/>
      <c r="R4083" s="11"/>
      <c r="S4083" s="11"/>
      <c r="T4083" s="11"/>
    </row>
    <row r="4084" spans="1:20" ht="15.75" customHeight="1" x14ac:dyDescent="0.2">
      <c r="A4084" s="289"/>
      <c r="B4084" s="270"/>
      <c r="C4084" s="270"/>
      <c r="D4084" s="270"/>
      <c r="E4084" s="270"/>
      <c r="F4084" s="270"/>
      <c r="G4084" s="270"/>
      <c r="H4084" s="270"/>
      <c r="I4084" s="290">
        <f t="shared" ca="1" si="4137"/>
        <v>7.5954827412845941E-2</v>
      </c>
      <c r="J4084" s="290">
        <f t="shared" ca="1" si="4138"/>
        <v>3.6928918706084696E-2</v>
      </c>
      <c r="K4084" s="270">
        <f t="shared" ref="K4084:M4084" ca="1" si="4142">RAND()</f>
        <v>0.97828356837731556</v>
      </c>
      <c r="L4084" s="270">
        <f t="shared" ca="1" si="4142"/>
        <v>6.9856351417979634E-2</v>
      </c>
      <c r="M4084" s="270">
        <f t="shared" ca="1" si="4142"/>
        <v>0.54901419313892463</v>
      </c>
      <c r="N4084" s="291">
        <f t="shared" ca="1" si="4140"/>
        <v>4952987.719303838</v>
      </c>
      <c r="O4084" s="292">
        <f ca="1">(N4084-Assumptions!$C$22)/Assumptions!$C$25</f>
        <v>368.63647158983866</v>
      </c>
      <c r="P4084" s="11"/>
      <c r="Q4084" s="11"/>
      <c r="R4084" s="11"/>
      <c r="S4084" s="11"/>
      <c r="T4084" s="11"/>
    </row>
    <row r="4085" spans="1:20" ht="15.75" customHeight="1" x14ac:dyDescent="0.2">
      <c r="A4085" s="317"/>
      <c r="B4085" s="264"/>
      <c r="C4085" s="264"/>
      <c r="D4085" s="264"/>
      <c r="E4085" s="264"/>
      <c r="F4085" s="264"/>
      <c r="G4085" s="264"/>
      <c r="H4085" s="264"/>
      <c r="I4085" s="286">
        <f t="shared" ca="1" si="4137"/>
        <v>6.4601531955982172E-2</v>
      </c>
      <c r="J4085" s="286">
        <f t="shared" ca="1" si="4138"/>
        <v>2.9833656790328351E-2</v>
      </c>
      <c r="K4085" s="264">
        <f t="shared" ref="K4085:M4085" ca="1" si="4143">RAND()</f>
        <v>0.4983069784415679</v>
      </c>
      <c r="L4085" s="264">
        <f t="shared" ca="1" si="4143"/>
        <v>0.4142027051731102</v>
      </c>
      <c r="M4085" s="264">
        <f t="shared" ca="1" si="4143"/>
        <v>0.32911730870815736</v>
      </c>
      <c r="N4085" s="287">
        <f t="shared" ca="1" si="4140"/>
        <v>3210454.1604982992</v>
      </c>
      <c r="O4085" s="288">
        <f ca="1">(N4085-Assumptions!$C$22)/Assumptions!$C$25</f>
        <v>238.59665376852979</v>
      </c>
      <c r="P4085" s="11"/>
      <c r="Q4085" s="11"/>
      <c r="R4085" s="11"/>
      <c r="S4085" s="11"/>
      <c r="T4085" s="11"/>
    </row>
    <row r="4086" spans="1:20" ht="15.75" customHeight="1" x14ac:dyDescent="0.2">
      <c r="A4086" s="289"/>
      <c r="B4086" s="270"/>
      <c r="C4086" s="270"/>
      <c r="D4086" s="270"/>
      <c r="E4086" s="270"/>
      <c r="F4086" s="270"/>
      <c r="G4086" s="270"/>
      <c r="H4086" s="270"/>
      <c r="I4086" s="290">
        <f t="shared" ca="1" si="4137"/>
        <v>9.6788432208335023E-2</v>
      </c>
      <c r="J4086" s="290">
        <f t="shared" ca="1" si="4138"/>
        <v>4.0086341375454401E-2</v>
      </c>
      <c r="K4086" s="270">
        <f t="shared" ref="K4086:M4086" ca="1" si="4144">RAND()</f>
        <v>0.47984823621739803</v>
      </c>
      <c r="L4086" s="270">
        <f t="shared" ca="1" si="4144"/>
        <v>0.42430374834028883</v>
      </c>
      <c r="M4086" s="270">
        <f t="shared" ca="1" si="4144"/>
        <v>0.34518882957041841</v>
      </c>
      <c r="N4086" s="291">
        <f t="shared" ca="1" si="4140"/>
        <v>1968545.9184607668</v>
      </c>
      <c r="O4086" s="292">
        <f ca="1">(N4086-Assumptions!$C$22)/Assumptions!$C$25</f>
        <v>145.91693421349007</v>
      </c>
      <c r="P4086" s="11"/>
      <c r="Q4086" s="11"/>
      <c r="R4086" s="11"/>
      <c r="S4086" s="11"/>
      <c r="T4086" s="11"/>
    </row>
    <row r="4087" spans="1:20" ht="15.75" customHeight="1" x14ac:dyDescent="0.2">
      <c r="A4087" s="317"/>
      <c r="B4087" s="264"/>
      <c r="C4087" s="264"/>
      <c r="D4087" s="264"/>
      <c r="E4087" s="264"/>
      <c r="F4087" s="264"/>
      <c r="G4087" s="264"/>
      <c r="H4087" s="264"/>
      <c r="I4087" s="286">
        <f t="shared" ca="1" si="4137"/>
        <v>7.5245309387326598E-2</v>
      </c>
      <c r="J4087" s="286">
        <f t="shared" ca="1" si="4138"/>
        <v>3.5243812762922128E-2</v>
      </c>
      <c r="K4087" s="264">
        <f t="shared" ref="K4087:M4087" ca="1" si="4145">RAND()</f>
        <v>0.39562566955161416</v>
      </c>
      <c r="L4087" s="264">
        <f t="shared" ca="1" si="4145"/>
        <v>2.4331240816515054E-2</v>
      </c>
      <c r="M4087" s="264">
        <f t="shared" ca="1" si="4145"/>
        <v>0.25524688689932551</v>
      </c>
      <c r="N4087" s="287">
        <f t="shared" ca="1" si="4140"/>
        <v>2227264.5850148844</v>
      </c>
      <c r="O4087" s="288">
        <f ca="1">(N4087-Assumptions!$C$22)/Assumptions!$C$25</f>
        <v>165.22429738917049</v>
      </c>
      <c r="P4087" s="11"/>
      <c r="Q4087" s="11"/>
      <c r="R4087" s="11"/>
      <c r="S4087" s="11"/>
      <c r="T4087" s="11"/>
    </row>
    <row r="4088" spans="1:20" ht="15.75" customHeight="1" x14ac:dyDescent="0.2">
      <c r="A4088" s="289"/>
      <c r="B4088" s="270"/>
      <c r="C4088" s="270"/>
      <c r="D4088" s="270"/>
      <c r="E4088" s="270"/>
      <c r="F4088" s="270"/>
      <c r="G4088" s="270"/>
      <c r="H4088" s="270"/>
      <c r="I4088" s="290">
        <f t="shared" ca="1" si="4137"/>
        <v>9.9528411939832237E-2</v>
      </c>
      <c r="J4088" s="290">
        <f t="shared" ca="1" si="4138"/>
        <v>4.1317709190785548E-2</v>
      </c>
      <c r="K4088" s="270">
        <f t="shared" ref="K4088:M4088" ca="1" si="4146">RAND()</f>
        <v>0.3669676353355763</v>
      </c>
      <c r="L4088" s="270">
        <f t="shared" ca="1" si="4146"/>
        <v>3.1196030747180026E-2</v>
      </c>
      <c r="M4088" s="270">
        <f t="shared" ca="1" si="4146"/>
        <v>0.98987856724325751</v>
      </c>
      <c r="N4088" s="291">
        <f t="shared" ca="1" si="4140"/>
        <v>1594742.2362032083</v>
      </c>
      <c r="O4088" s="292">
        <f ca="1">(N4088-Assumptions!$C$22)/Assumptions!$C$25</f>
        <v>118.02113703009017</v>
      </c>
      <c r="P4088" s="11"/>
      <c r="Q4088" s="11"/>
      <c r="R4088" s="11"/>
      <c r="S4088" s="11"/>
      <c r="T4088" s="11"/>
    </row>
    <row r="4089" spans="1:20" ht="15.75" customHeight="1" x14ac:dyDescent="0.2">
      <c r="A4089" s="317"/>
      <c r="B4089" s="264"/>
      <c r="C4089" s="264"/>
      <c r="D4089" s="264"/>
      <c r="E4089" s="264"/>
      <c r="F4089" s="264"/>
      <c r="G4089" s="264"/>
      <c r="H4089" s="264"/>
      <c r="I4089" s="286">
        <f t="shared" ca="1" si="4137"/>
        <v>0.06</v>
      </c>
      <c r="J4089" s="286">
        <f t="shared" ca="1" si="4138"/>
        <v>5.1007735775614432E-2</v>
      </c>
      <c r="K4089" s="264">
        <f t="shared" ref="K4089:M4089" ca="1" si="4147">RAND()</f>
        <v>0.3486962011208129</v>
      </c>
      <c r="L4089" s="264">
        <f t="shared" ca="1" si="4147"/>
        <v>0.2906829388354697</v>
      </c>
      <c r="M4089" s="264">
        <f t="shared" ca="1" si="4147"/>
        <v>0.69343371428775413</v>
      </c>
      <c r="N4089" s="287">
        <f t="shared" ca="1" si="4140"/>
        <v>3612551.5821495499</v>
      </c>
      <c r="O4089" s="288">
        <f ca="1">(N4089-Assumptions!$C$22)/Assumptions!$C$25</f>
        <v>268.60392404101117</v>
      </c>
      <c r="P4089" s="11"/>
      <c r="Q4089" s="11"/>
      <c r="R4089" s="11"/>
      <c r="S4089" s="11"/>
      <c r="T4089" s="11"/>
    </row>
    <row r="4090" spans="1:20" ht="15.75" customHeight="1" x14ac:dyDescent="0.2">
      <c r="A4090" s="289"/>
      <c r="B4090" s="270"/>
      <c r="C4090" s="270"/>
      <c r="D4090" s="270"/>
      <c r="E4090" s="270"/>
      <c r="F4090" s="270"/>
      <c r="G4090" s="270"/>
      <c r="H4090" s="270"/>
      <c r="I4090" s="290">
        <f t="shared" ca="1" si="4137"/>
        <v>9.451134943246807E-2</v>
      </c>
      <c r="J4090" s="290">
        <f t="shared" ca="1" si="4138"/>
        <v>2.4932791250188401E-2</v>
      </c>
      <c r="K4090" s="270">
        <f t="shared" ref="K4090:M4090" ca="1" si="4148">RAND()</f>
        <v>0.74528304382987387</v>
      </c>
      <c r="L4090" s="270">
        <f t="shared" ca="1" si="4148"/>
        <v>0.17910008921392884</v>
      </c>
      <c r="M4090" s="270">
        <f t="shared" ca="1" si="4148"/>
        <v>0.55854948938276383</v>
      </c>
      <c r="N4090" s="291">
        <f t="shared" ca="1" si="4140"/>
        <v>1280479.4911921446</v>
      </c>
      <c r="O4090" s="292">
        <f ca="1">(N4090-Assumptions!$C$22)/Assumptions!$C$25</f>
        <v>94.568693372548097</v>
      </c>
      <c r="P4090" s="11"/>
      <c r="Q4090" s="11"/>
      <c r="R4090" s="11"/>
      <c r="S4090" s="11"/>
      <c r="T4090" s="11"/>
    </row>
    <row r="4091" spans="1:20" ht="15.75" customHeight="1" x14ac:dyDescent="0.2">
      <c r="A4091" s="317"/>
      <c r="B4091" s="264"/>
      <c r="C4091" s="264"/>
      <c r="D4091" s="264"/>
      <c r="E4091" s="264"/>
      <c r="F4091" s="264"/>
      <c r="G4091" s="264"/>
      <c r="H4091" s="264"/>
      <c r="I4091" s="286">
        <f t="shared" ca="1" si="4137"/>
        <v>8.620623971203345E-2</v>
      </c>
      <c r="J4091" s="286">
        <f t="shared" ca="1" si="4138"/>
        <v>5.5E-2</v>
      </c>
      <c r="K4091" s="264">
        <f t="shared" ref="K4091:M4091" ca="1" si="4149">RAND()</f>
        <v>0.9922887375669065</v>
      </c>
      <c r="L4091" s="264">
        <f t="shared" ca="1" si="4149"/>
        <v>0.31439404585055852</v>
      </c>
      <c r="M4091" s="264">
        <f t="shared" ca="1" si="4149"/>
        <v>0.52868787333876832</v>
      </c>
      <c r="N4091" s="287">
        <f t="shared" ca="1" si="4140"/>
        <v>6915975.8192259371</v>
      </c>
      <c r="O4091" s="288">
        <f ca="1">(N4091-Assumptions!$C$22)/Assumptions!$C$25</f>
        <v>515.12812083775646</v>
      </c>
      <c r="P4091" s="11"/>
      <c r="Q4091" s="11"/>
      <c r="R4091" s="11"/>
      <c r="S4091" s="11"/>
      <c r="T4091" s="11"/>
    </row>
    <row r="4092" spans="1:20" ht="15.75" customHeight="1" x14ac:dyDescent="0.2">
      <c r="A4092" s="289"/>
      <c r="B4092" s="270"/>
      <c r="C4092" s="270"/>
      <c r="D4092" s="270"/>
      <c r="E4092" s="270"/>
      <c r="F4092" s="270"/>
      <c r="G4092" s="270"/>
      <c r="H4092" s="270"/>
      <c r="I4092" s="290">
        <f t="shared" ca="1" si="4137"/>
        <v>8.3205733977214147E-2</v>
      </c>
      <c r="J4092" s="290">
        <f t="shared" ca="1" si="4138"/>
        <v>4.6047114831104699E-2</v>
      </c>
      <c r="K4092" s="270">
        <f t="shared" ref="K4092:M4092" ca="1" si="4150">RAND()</f>
        <v>0.66377669266653616</v>
      </c>
      <c r="L4092" s="270">
        <f t="shared" ca="1" si="4150"/>
        <v>0.24028640163194304</v>
      </c>
      <c r="M4092" s="270">
        <f t="shared" ca="1" si="4150"/>
        <v>0.3307532876384075</v>
      </c>
      <c r="N4092" s="291">
        <f t="shared" ca="1" si="4140"/>
        <v>2397664.8978479803</v>
      </c>
      <c r="O4092" s="292">
        <f ca="1">(N4092-Assumptions!$C$22)/Assumptions!$C$25</f>
        <v>177.94073864537165</v>
      </c>
      <c r="P4092" s="11"/>
      <c r="Q4092" s="11"/>
      <c r="R4092" s="11"/>
      <c r="S4092" s="11"/>
      <c r="T4092" s="11"/>
    </row>
    <row r="4093" spans="1:20" ht="15.75" customHeight="1" x14ac:dyDescent="0.2">
      <c r="A4093" s="317"/>
      <c r="B4093" s="264"/>
      <c r="C4093" s="264"/>
      <c r="D4093" s="264"/>
      <c r="E4093" s="264"/>
      <c r="F4093" s="264"/>
      <c r="G4093" s="264"/>
      <c r="H4093" s="264"/>
      <c r="I4093" s="286">
        <f t="shared" ca="1" si="4137"/>
        <v>8.4422473668774048E-2</v>
      </c>
      <c r="J4093" s="286">
        <f t="shared" ca="1" si="4138"/>
        <v>3.9580343515522219E-2</v>
      </c>
      <c r="K4093" s="264">
        <f t="shared" ref="K4093:M4093" ca="1" si="4151">RAND()</f>
        <v>0.26496871422360679</v>
      </c>
      <c r="L4093" s="264">
        <f t="shared" ca="1" si="4151"/>
        <v>0.72230616716043639</v>
      </c>
      <c r="M4093" s="264">
        <f t="shared" ca="1" si="4151"/>
        <v>0.40027089670674754</v>
      </c>
      <c r="N4093" s="287">
        <f t="shared" ca="1" si="4140"/>
        <v>2489191.9517602217</v>
      </c>
      <c r="O4093" s="288">
        <f ca="1">(N4093-Assumptions!$C$22)/Assumptions!$C$25</f>
        <v>184.77111580300163</v>
      </c>
      <c r="P4093" s="11"/>
      <c r="Q4093" s="11"/>
      <c r="R4093" s="11"/>
      <c r="S4093" s="11"/>
      <c r="T4093" s="11"/>
    </row>
    <row r="4094" spans="1:20" ht="15.75" customHeight="1" x14ac:dyDescent="0.2">
      <c r="A4094" s="289"/>
      <c r="B4094" s="270"/>
      <c r="C4094" s="270"/>
      <c r="D4094" s="270"/>
      <c r="E4094" s="270"/>
      <c r="F4094" s="270"/>
      <c r="G4094" s="270"/>
      <c r="H4094" s="270"/>
      <c r="I4094" s="290">
        <f t="shared" ca="1" si="4137"/>
        <v>0.10839337691128073</v>
      </c>
      <c r="J4094" s="290">
        <f t="shared" ca="1" si="4138"/>
        <v>4.2601090511116928E-2</v>
      </c>
      <c r="K4094" s="270">
        <f t="shared" ref="K4094:M4094" ca="1" si="4152">RAND()</f>
        <v>0.58586366303447812</v>
      </c>
      <c r="L4094" s="270">
        <f t="shared" ca="1" si="4152"/>
        <v>0.30786767471472165</v>
      </c>
      <c r="M4094" s="270">
        <f t="shared" ca="1" si="4152"/>
        <v>0.65511595768103548</v>
      </c>
      <c r="N4094" s="291">
        <f t="shared" ca="1" si="4140"/>
        <v>1715102.9159489451</v>
      </c>
      <c r="O4094" s="292">
        <f ca="1">(N4094-Assumptions!$C$22)/Assumptions!$C$25</f>
        <v>127.00327730962277</v>
      </c>
      <c r="P4094" s="11"/>
      <c r="Q4094" s="11"/>
      <c r="R4094" s="11"/>
      <c r="S4094" s="11"/>
      <c r="T4094" s="11"/>
    </row>
    <row r="4095" spans="1:20" ht="15.75" customHeight="1" x14ac:dyDescent="0.2">
      <c r="A4095" s="317"/>
      <c r="B4095" s="264"/>
      <c r="C4095" s="264"/>
      <c r="D4095" s="264"/>
      <c r="E4095" s="264"/>
      <c r="F4095" s="264"/>
      <c r="G4095" s="264"/>
      <c r="H4095" s="264"/>
      <c r="I4095" s="286">
        <f t="shared" ca="1" si="4137"/>
        <v>8.8149412780708994E-2</v>
      </c>
      <c r="J4095" s="286">
        <f t="shared" ca="1" si="4138"/>
        <v>5.5E-2</v>
      </c>
      <c r="K4095" s="264">
        <f t="shared" ref="K4095:M4095" ca="1" si="4153">RAND()</f>
        <v>0.88420683065708772</v>
      </c>
      <c r="L4095" s="264">
        <f t="shared" ca="1" si="4153"/>
        <v>0.38546882915520042</v>
      </c>
      <c r="M4095" s="264">
        <f t="shared" ca="1" si="4153"/>
        <v>0.70630756990060606</v>
      </c>
      <c r="N4095" s="287">
        <f t="shared" ca="1" si="4140"/>
        <v>6547370.0384311806</v>
      </c>
      <c r="O4095" s="288">
        <f ca="1">(N4095-Assumptions!$C$22)/Assumptions!$C$25</f>
        <v>487.6202267485956</v>
      </c>
      <c r="P4095" s="11"/>
      <c r="Q4095" s="11"/>
      <c r="R4095" s="11"/>
      <c r="S4095" s="11"/>
      <c r="T4095" s="11"/>
    </row>
    <row r="4096" spans="1:20" ht="15.75" customHeight="1" x14ac:dyDescent="0.2">
      <c r="A4096" s="289"/>
      <c r="B4096" s="270"/>
      <c r="C4096" s="270"/>
      <c r="D4096" s="270"/>
      <c r="E4096" s="270"/>
      <c r="F4096" s="270"/>
      <c r="G4096" s="270"/>
      <c r="H4096" s="270"/>
      <c r="I4096" s="290">
        <f t="shared" ca="1" si="4137"/>
        <v>0.10621974631037613</v>
      </c>
      <c r="J4096" s="290">
        <f t="shared" ca="1" si="4138"/>
        <v>4.2295164787051642E-2</v>
      </c>
      <c r="K4096" s="270">
        <f t="shared" ref="K4096:M4096" ca="1" si="4154">RAND()</f>
        <v>0.90606169743031606</v>
      </c>
      <c r="L4096" s="270">
        <f t="shared" ca="1" si="4154"/>
        <v>1.876052172240561E-2</v>
      </c>
      <c r="M4096" s="270">
        <f t="shared" ca="1" si="4154"/>
        <v>0.46643273321042111</v>
      </c>
      <c r="N4096" s="291">
        <f t="shared" ca="1" si="4140"/>
        <v>3023795.2592420601</v>
      </c>
      <c r="O4096" s="292">
        <f ca="1">(N4096-Assumptions!$C$22)/Assumptions!$C$25</f>
        <v>224.66688501806419</v>
      </c>
      <c r="P4096" s="11"/>
      <c r="Q4096" s="11"/>
      <c r="R4096" s="11"/>
      <c r="S4096" s="11"/>
      <c r="T4096" s="11"/>
    </row>
    <row r="4097" spans="1:20" ht="15.75" customHeight="1" x14ac:dyDescent="0.2">
      <c r="A4097" s="317"/>
      <c r="B4097" s="264"/>
      <c r="C4097" s="264"/>
      <c r="D4097" s="264"/>
      <c r="E4097" s="264"/>
      <c r="F4097" s="264"/>
      <c r="G4097" s="264"/>
      <c r="H4097" s="264"/>
      <c r="I4097" s="286">
        <f t="shared" ca="1" si="4137"/>
        <v>9.6081224247326014E-2</v>
      </c>
      <c r="J4097" s="286">
        <f t="shared" ca="1" si="4138"/>
        <v>3.5421362522718006E-2</v>
      </c>
      <c r="K4097" s="264">
        <f t="shared" ref="K4097:M4097" ca="1" si="4155">RAND()</f>
        <v>1.4114853973615893E-2</v>
      </c>
      <c r="L4097" s="264">
        <f t="shared" ca="1" si="4155"/>
        <v>0.97337224176965798</v>
      </c>
      <c r="M4097" s="264">
        <f t="shared" ca="1" si="4155"/>
        <v>0.25377791507308578</v>
      </c>
      <c r="N4097" s="287">
        <f t="shared" ca="1" si="4140"/>
        <v>1128458.6188539178</v>
      </c>
      <c r="O4097" s="288">
        <f ca="1">(N4097-Assumptions!$C$22)/Assumptions!$C$25</f>
        <v>83.223852153277448</v>
      </c>
      <c r="P4097" s="11"/>
      <c r="Q4097" s="11"/>
      <c r="R4097" s="11"/>
      <c r="S4097" s="11"/>
      <c r="T4097" s="11"/>
    </row>
    <row r="4098" spans="1:20" ht="15.75" customHeight="1" x14ac:dyDescent="0.2">
      <c r="A4098" s="289"/>
      <c r="B4098" s="270"/>
      <c r="C4098" s="270"/>
      <c r="D4098" s="270"/>
      <c r="E4098" s="270"/>
      <c r="F4098" s="270"/>
      <c r="G4098" s="270"/>
      <c r="H4098" s="270"/>
      <c r="I4098" s="290">
        <f t="shared" ca="1" si="4137"/>
        <v>9.2847778065963019E-2</v>
      </c>
      <c r="J4098" s="290">
        <f t="shared" ca="1" si="4138"/>
        <v>3.0360301935902587E-2</v>
      </c>
      <c r="K4098" s="270">
        <f t="shared" ref="K4098:M4098" ca="1" si="4156">RAND()</f>
        <v>0.33735565811371182</v>
      </c>
      <c r="L4098" s="270">
        <f t="shared" ca="1" si="4156"/>
        <v>0.68002507907361487</v>
      </c>
      <c r="M4098" s="270">
        <f t="shared" ca="1" si="4156"/>
        <v>0.4083323262373616</v>
      </c>
      <c r="N4098" s="291">
        <f t="shared" ca="1" si="4140"/>
        <v>1786288.6515840923</v>
      </c>
      <c r="O4098" s="292">
        <f ca="1">(N4098-Assumptions!$C$22)/Assumptions!$C$25</f>
        <v>132.31564564060389</v>
      </c>
      <c r="P4098" s="11"/>
      <c r="Q4098" s="11"/>
      <c r="R4098" s="11"/>
      <c r="S4098" s="11"/>
      <c r="T4098" s="11"/>
    </row>
    <row r="4099" spans="1:20" ht="15.75" customHeight="1" x14ac:dyDescent="0.2">
      <c r="A4099" s="317"/>
      <c r="B4099" s="264"/>
      <c r="C4099" s="264"/>
      <c r="D4099" s="264"/>
      <c r="E4099" s="264"/>
      <c r="F4099" s="264"/>
      <c r="G4099" s="264"/>
      <c r="H4099" s="264"/>
      <c r="I4099" s="286">
        <f t="shared" ca="1" si="4137"/>
        <v>0.10003501939819884</v>
      </c>
      <c r="J4099" s="286">
        <f t="shared" ca="1" si="4138"/>
        <v>2.6525242555049375E-2</v>
      </c>
      <c r="K4099" s="264">
        <f t="shared" ref="K4099:M4099" ca="1" si="4157">RAND()</f>
        <v>0.81994958806240381</v>
      </c>
      <c r="L4099" s="264">
        <f t="shared" ca="1" si="4157"/>
        <v>0.18622788768377341</v>
      </c>
      <c r="M4099" s="264">
        <f t="shared" ca="1" si="4157"/>
        <v>0.90170743708817735</v>
      </c>
      <c r="N4099" s="287">
        <f t="shared" ca="1" si="4140"/>
        <v>2680350.893644013</v>
      </c>
      <c r="O4099" s="288">
        <f ca="1">(N4099-Assumptions!$C$22)/Assumptions!$C$25</f>
        <v>199.03670848089649</v>
      </c>
      <c r="P4099" s="11"/>
      <c r="Q4099" s="11"/>
      <c r="R4099" s="11"/>
      <c r="S4099" s="11"/>
      <c r="T4099" s="11"/>
    </row>
    <row r="4100" spans="1:20" ht="15.75" customHeight="1" x14ac:dyDescent="0.2">
      <c r="A4100" s="289"/>
      <c r="B4100" s="270"/>
      <c r="C4100" s="270"/>
      <c r="D4100" s="270"/>
      <c r="E4100" s="270"/>
      <c r="F4100" s="270"/>
      <c r="G4100" s="270"/>
      <c r="H4100" s="270"/>
      <c r="I4100" s="290">
        <f t="shared" ca="1" si="4137"/>
        <v>0.10954662344074909</v>
      </c>
      <c r="J4100" s="290">
        <f t="shared" ca="1" si="4138"/>
        <v>4.3243208870713763E-2</v>
      </c>
      <c r="K4100" s="270">
        <f t="shared" ref="K4100:M4100" ca="1" si="4158">RAND()</f>
        <v>0.57481145198271244</v>
      </c>
      <c r="L4100" s="270">
        <f t="shared" ca="1" si="4158"/>
        <v>0.54270487193574779</v>
      </c>
      <c r="M4100" s="270">
        <f t="shared" ca="1" si="4158"/>
        <v>0.11107785773423828</v>
      </c>
      <c r="N4100" s="291">
        <f t="shared" ca="1" si="4140"/>
        <v>1683482.9729524036</v>
      </c>
      <c r="O4100" s="292">
        <f ca="1">(N4100-Assumptions!$C$22)/Assumptions!$C$25</f>
        <v>124.64358007107489</v>
      </c>
      <c r="P4100" s="11"/>
      <c r="Q4100" s="11"/>
      <c r="R4100" s="11"/>
      <c r="S4100" s="11"/>
      <c r="T4100" s="11"/>
    </row>
    <row r="4101" spans="1:20" ht="15.75" customHeight="1" x14ac:dyDescent="0.2">
      <c r="A4101" s="317"/>
      <c r="B4101" s="264"/>
      <c r="C4101" s="264"/>
      <c r="D4101" s="264"/>
      <c r="E4101" s="264"/>
      <c r="F4101" s="264"/>
      <c r="G4101" s="264"/>
      <c r="H4101" s="264"/>
      <c r="I4101" s="286">
        <f t="shared" ca="1" si="4137"/>
        <v>7.5362407796443653E-2</v>
      </c>
      <c r="J4101" s="286">
        <f t="shared" ca="1" si="4138"/>
        <v>5.5E-2</v>
      </c>
      <c r="K4101" s="264">
        <f t="shared" ref="K4101:M4101" ca="1" si="4159">RAND()</f>
        <v>0.99519024440244308</v>
      </c>
      <c r="L4101" s="264">
        <f t="shared" ca="1" si="4159"/>
        <v>0.16831130803525529</v>
      </c>
      <c r="M4101" s="264">
        <f t="shared" ca="1" si="4159"/>
        <v>0.93106940578211261</v>
      </c>
      <c r="N4101" s="287">
        <f t="shared" ca="1" si="4140"/>
        <v>7881279.8421243047</v>
      </c>
      <c r="O4101" s="288">
        <f ca="1">(N4101-Assumptions!$C$22)/Assumptions!$C$25</f>
        <v>587.16573448688837</v>
      </c>
      <c r="P4101" s="11"/>
      <c r="Q4101" s="11"/>
      <c r="R4101" s="11"/>
      <c r="S4101" s="11"/>
      <c r="T4101" s="11"/>
    </row>
    <row r="4102" spans="1:20" ht="15.75" customHeight="1" x14ac:dyDescent="0.2">
      <c r="A4102" s="289"/>
      <c r="B4102" s="270"/>
      <c r="C4102" s="270"/>
      <c r="D4102" s="270"/>
      <c r="E4102" s="270"/>
      <c r="F4102" s="270"/>
      <c r="G4102" s="270"/>
      <c r="H4102" s="270"/>
      <c r="I4102" s="290">
        <f t="shared" ca="1" si="4137"/>
        <v>7.5717747451220854E-2</v>
      </c>
      <c r="J4102" s="290">
        <f t="shared" ca="1" si="4138"/>
        <v>3.8986840857376512E-2</v>
      </c>
      <c r="K4102" s="270">
        <f t="shared" ref="K4102:M4102" ca="1" si="4160">RAND()</f>
        <v>0.37047123369473056</v>
      </c>
      <c r="L4102" s="270">
        <f t="shared" ca="1" si="4160"/>
        <v>0.59214979416518609</v>
      </c>
      <c r="M4102" s="270">
        <f t="shared" ca="1" si="4160"/>
        <v>0.39771105626668268</v>
      </c>
      <c r="N4102" s="291">
        <f t="shared" ca="1" si="4140"/>
        <v>3038875.9719849955</v>
      </c>
      <c r="O4102" s="292">
        <f ca="1">(N4102-Assumptions!$C$22)/Assumptions!$C$25</f>
        <v>225.79231134216386</v>
      </c>
      <c r="P4102" s="11"/>
      <c r="Q4102" s="11"/>
      <c r="R4102" s="11"/>
      <c r="S4102" s="11"/>
      <c r="T4102" s="11"/>
    </row>
    <row r="4103" spans="1:20" ht="15.75" customHeight="1" x14ac:dyDescent="0.2">
      <c r="A4103" s="317"/>
      <c r="B4103" s="264"/>
      <c r="C4103" s="264"/>
      <c r="D4103" s="264"/>
      <c r="E4103" s="264"/>
      <c r="F4103" s="264"/>
      <c r="G4103" s="264"/>
      <c r="H4103" s="264"/>
      <c r="I4103" s="286">
        <f t="shared" ca="1" si="4137"/>
        <v>9.5067279849685063E-2</v>
      </c>
      <c r="J4103" s="286">
        <f t="shared" ca="1" si="4138"/>
        <v>4.1328364028441984E-2</v>
      </c>
      <c r="K4103" s="264">
        <f t="shared" ref="K4103:M4103" ca="1" si="4161">RAND()</f>
        <v>0.99284888241304237</v>
      </c>
      <c r="L4103" s="264">
        <f t="shared" ca="1" si="4161"/>
        <v>0.85682948578267637</v>
      </c>
      <c r="M4103" s="264">
        <f t="shared" ca="1" si="4161"/>
        <v>0.77600757600126968</v>
      </c>
      <c r="N4103" s="287">
        <f t="shared" ca="1" si="4140"/>
        <v>4589700.8588911956</v>
      </c>
      <c r="O4103" s="288">
        <f ca="1">(N4103-Assumptions!$C$22)/Assumptions!$C$25</f>
        <v>341.52551185755192</v>
      </c>
      <c r="P4103" s="11"/>
      <c r="Q4103" s="11"/>
      <c r="R4103" s="11"/>
      <c r="S4103" s="11"/>
      <c r="T4103" s="11"/>
    </row>
    <row r="4104" spans="1:20" ht="15.75" customHeight="1" x14ac:dyDescent="0.2">
      <c r="A4104" s="289"/>
      <c r="B4104" s="270"/>
      <c r="C4104" s="270"/>
      <c r="D4104" s="270"/>
      <c r="E4104" s="270"/>
      <c r="F4104" s="270"/>
      <c r="G4104" s="270"/>
      <c r="H4104" s="270"/>
      <c r="I4104" s="290">
        <f t="shared" ca="1" si="4137"/>
        <v>7.8369829657771575E-2</v>
      </c>
      <c r="J4104" s="290">
        <f t="shared" ca="1" si="4138"/>
        <v>3.8857746207027179E-2</v>
      </c>
      <c r="K4104" s="270">
        <f t="shared" ref="K4104:M4104" ca="1" si="4162">RAND()</f>
        <v>0.79150447370595967</v>
      </c>
      <c r="L4104" s="270">
        <f t="shared" ca="1" si="4162"/>
        <v>0.47304361398377837</v>
      </c>
      <c r="M4104" s="270">
        <f t="shared" ca="1" si="4162"/>
        <v>0.65096224672737801</v>
      </c>
      <c r="N4104" s="291">
        <f t="shared" ca="1" si="4140"/>
        <v>2855848.9554856205</v>
      </c>
      <c r="O4104" s="292">
        <f ca="1">(N4104-Assumptions!$C$22)/Assumptions!$C$25</f>
        <v>212.13357876758363</v>
      </c>
      <c r="P4104" s="11"/>
      <c r="Q4104" s="11"/>
      <c r="R4104" s="11"/>
      <c r="S4104" s="11"/>
      <c r="T4104" s="11"/>
    </row>
    <row r="4105" spans="1:20" ht="15.75" customHeight="1" x14ac:dyDescent="0.2">
      <c r="A4105" s="317"/>
      <c r="B4105" s="264"/>
      <c r="C4105" s="264"/>
      <c r="D4105" s="264"/>
      <c r="E4105" s="264"/>
      <c r="F4105" s="264"/>
      <c r="G4105" s="264"/>
      <c r="H4105" s="264"/>
      <c r="I4105" s="286">
        <f t="shared" ca="1" si="4137"/>
        <v>9.9486205891883575E-2</v>
      </c>
      <c r="J4105" s="286">
        <f t="shared" ca="1" si="4138"/>
        <v>3.9628955478449628E-2</v>
      </c>
      <c r="K4105" s="264">
        <f t="shared" ref="K4105:M4105" ca="1" si="4163">RAND()</f>
        <v>7.5952425817542579E-3</v>
      </c>
      <c r="L4105" s="264">
        <f t="shared" ca="1" si="4163"/>
        <v>0.96688595126582</v>
      </c>
      <c r="M4105" s="264">
        <f t="shared" ca="1" si="4163"/>
        <v>0.38877585653112867</v>
      </c>
      <c r="N4105" s="287">
        <f t="shared" ca="1" si="4140"/>
        <v>1143589.8459889472</v>
      </c>
      <c r="O4105" s="288">
        <f ca="1">(N4105-Assumptions!$C$22)/Assumptions!$C$25</f>
        <v>84.353048208130389</v>
      </c>
      <c r="P4105" s="11"/>
      <c r="Q4105" s="11"/>
      <c r="R4105" s="11"/>
      <c r="S4105" s="11"/>
      <c r="T4105" s="11"/>
    </row>
    <row r="4106" spans="1:20" ht="15.75" customHeight="1" x14ac:dyDescent="0.2">
      <c r="A4106" s="289"/>
      <c r="B4106" s="270"/>
      <c r="C4106" s="270"/>
      <c r="D4106" s="270"/>
      <c r="E4106" s="270"/>
      <c r="F4106" s="270"/>
      <c r="G4106" s="270"/>
      <c r="H4106" s="270"/>
      <c r="I4106" s="290">
        <f t="shared" ca="1" si="4137"/>
        <v>9.6128733807554212E-2</v>
      </c>
      <c r="J4106" s="290">
        <f t="shared" ca="1" si="4138"/>
        <v>2.5887531678897322E-2</v>
      </c>
      <c r="K4106" s="270">
        <f t="shared" ref="K4106:M4106" ca="1" si="4164">RAND()</f>
        <v>0.19166196661396373</v>
      </c>
      <c r="L4106" s="270">
        <f t="shared" ca="1" si="4164"/>
        <v>0.32530617652175808</v>
      </c>
      <c r="M4106" s="270">
        <f t="shared" ca="1" si="4164"/>
        <v>0.1886182373498908</v>
      </c>
      <c r="N4106" s="291">
        <f t="shared" ca="1" si="4140"/>
        <v>553066.66935775965</v>
      </c>
      <c r="O4106" s="292">
        <f ca="1">(N4106-Assumptions!$C$22)/Assumptions!$C$25</f>
        <v>40.284154429683554</v>
      </c>
      <c r="P4106" s="11"/>
      <c r="Q4106" s="11"/>
      <c r="R4106" s="11"/>
      <c r="S4106" s="11"/>
      <c r="T4106" s="11"/>
    </row>
    <row r="4107" spans="1:20" ht="15.75" customHeight="1" x14ac:dyDescent="0.2">
      <c r="A4107" s="317"/>
      <c r="B4107" s="264"/>
      <c r="C4107" s="264"/>
      <c r="D4107" s="264"/>
      <c r="E4107" s="264"/>
      <c r="F4107" s="264"/>
      <c r="G4107" s="264"/>
      <c r="H4107" s="264"/>
      <c r="I4107" s="286">
        <f t="shared" ca="1" si="4137"/>
        <v>9.1466115293451736E-2</v>
      </c>
      <c r="J4107" s="286">
        <f t="shared" ca="1" si="4138"/>
        <v>3.4492592610224609E-2</v>
      </c>
      <c r="K4107" s="264">
        <f t="shared" ref="K4107:M4107" ca="1" si="4165">RAND()</f>
        <v>0.29374362524271624</v>
      </c>
      <c r="L4107" s="264">
        <f t="shared" ca="1" si="4165"/>
        <v>0.99935503515651547</v>
      </c>
      <c r="M4107" s="264">
        <f t="shared" ca="1" si="4165"/>
        <v>1.1167995179532375E-2</v>
      </c>
      <c r="N4107" s="287">
        <f t="shared" ca="1" si="4140"/>
        <v>2478778.54299282</v>
      </c>
      <c r="O4107" s="288">
        <f ca="1">(N4107-Assumptions!$C$22)/Assumptions!$C$25</f>
        <v>183.99399574573283</v>
      </c>
      <c r="P4107" s="11"/>
      <c r="Q4107" s="11"/>
      <c r="R4107" s="11"/>
      <c r="S4107" s="11"/>
      <c r="T4107" s="11"/>
    </row>
    <row r="4108" spans="1:20" ht="15.75" customHeight="1" x14ac:dyDescent="0.2">
      <c r="A4108" s="289"/>
      <c r="B4108" s="270"/>
      <c r="C4108" s="270"/>
      <c r="D4108" s="270"/>
      <c r="E4108" s="270"/>
      <c r="F4108" s="270"/>
      <c r="G4108" s="270"/>
      <c r="H4108" s="270"/>
      <c r="I4108" s="290">
        <f t="shared" ca="1" si="4137"/>
        <v>0.11017903174549967</v>
      </c>
      <c r="J4108" s="290">
        <f t="shared" ca="1" si="4138"/>
        <v>3.6159700099527112E-2</v>
      </c>
      <c r="K4108" s="270">
        <f t="shared" ref="K4108:M4108" ca="1" si="4166">RAND()</f>
        <v>0.36500222876722066</v>
      </c>
      <c r="L4108" s="270">
        <f t="shared" ca="1" si="4166"/>
        <v>0.75818222174472949</v>
      </c>
      <c r="M4108" s="270">
        <f t="shared" ca="1" si="4166"/>
        <v>0.5881772612198839</v>
      </c>
      <c r="N4108" s="291">
        <f t="shared" ca="1" si="4140"/>
        <v>1507993.4794754684</v>
      </c>
      <c r="O4108" s="292">
        <f ca="1">(N4108-Assumptions!$C$22)/Assumptions!$C$25</f>
        <v>111.5473492145872</v>
      </c>
      <c r="P4108" s="11"/>
      <c r="Q4108" s="11"/>
      <c r="R4108" s="11"/>
      <c r="S4108" s="11"/>
      <c r="T4108" s="11"/>
    </row>
    <row r="4109" spans="1:20" ht="15.75" customHeight="1" x14ac:dyDescent="0.2">
      <c r="A4109" s="317"/>
      <c r="B4109" s="264"/>
      <c r="C4109" s="264"/>
      <c r="D4109" s="264"/>
      <c r="E4109" s="264"/>
      <c r="F4109" s="264"/>
      <c r="G4109" s="264"/>
      <c r="H4109" s="264"/>
      <c r="I4109" s="286">
        <f t="shared" ca="1" si="4137"/>
        <v>0.10135371741616088</v>
      </c>
      <c r="J4109" s="286">
        <f t="shared" ca="1" si="4138"/>
        <v>2.6825656931917977E-2</v>
      </c>
      <c r="K4109" s="264">
        <f t="shared" ref="K4109:M4109" ca="1" si="4167">RAND()</f>
        <v>0.98729270987133155</v>
      </c>
      <c r="L4109" s="264">
        <f t="shared" ca="1" si="4167"/>
        <v>0.49490002933191923</v>
      </c>
      <c r="M4109" s="264">
        <f t="shared" ca="1" si="4167"/>
        <v>0.58177889850212205</v>
      </c>
      <c r="N4109" s="287">
        <f t="shared" ca="1" si="4140"/>
        <v>2895843.4964642823</v>
      </c>
      <c r="O4109" s="288">
        <f ca="1">(N4109-Assumptions!$C$22)/Assumptions!$C$25</f>
        <v>215.11824600479719</v>
      </c>
      <c r="P4109" s="11"/>
      <c r="Q4109" s="11"/>
      <c r="R4109" s="11"/>
      <c r="S4109" s="11"/>
      <c r="T4109" s="11"/>
    </row>
    <row r="4110" spans="1:20" ht="15.75" customHeight="1" x14ac:dyDescent="0.2">
      <c r="A4110" s="289"/>
      <c r="B4110" s="270"/>
      <c r="C4110" s="270"/>
      <c r="D4110" s="270"/>
      <c r="E4110" s="270"/>
      <c r="F4110" s="270"/>
      <c r="G4110" s="270"/>
      <c r="H4110" s="270"/>
      <c r="I4110" s="290">
        <f t="shared" ca="1" si="4137"/>
        <v>9.3192260818938361E-2</v>
      </c>
      <c r="J4110" s="290">
        <f t="shared" ca="1" si="4138"/>
        <v>4.2449781291470298E-2</v>
      </c>
      <c r="K4110" s="270">
        <f t="shared" ref="K4110:M4110" ca="1" si="4168">RAND()</f>
        <v>0.359220969155438</v>
      </c>
      <c r="L4110" s="270">
        <f t="shared" ca="1" si="4168"/>
        <v>0.19841561557411669</v>
      </c>
      <c r="M4110" s="270">
        <f t="shared" ca="1" si="4168"/>
        <v>0.47349071375081087</v>
      </c>
      <c r="N4110" s="291">
        <f t="shared" ca="1" si="4140"/>
        <v>1755805.3451231122</v>
      </c>
      <c r="O4110" s="292">
        <f ca="1">(N4110-Assumptions!$C$22)/Assumptions!$C$25</f>
        <v>130.04077202411284</v>
      </c>
      <c r="P4110" s="11"/>
      <c r="Q4110" s="11"/>
      <c r="R4110" s="11"/>
      <c r="S4110" s="11"/>
      <c r="T4110" s="11"/>
    </row>
    <row r="4111" spans="1:20" ht="15.75" customHeight="1" x14ac:dyDescent="0.2">
      <c r="A4111" s="317"/>
      <c r="B4111" s="264"/>
      <c r="C4111" s="264"/>
      <c r="D4111" s="264"/>
      <c r="E4111" s="264"/>
      <c r="F4111" s="264"/>
      <c r="G4111" s="264"/>
      <c r="H4111" s="264"/>
      <c r="I4111" s="286">
        <f t="shared" ca="1" si="4137"/>
        <v>0.1008167906537446</v>
      </c>
      <c r="J4111" s="286">
        <f t="shared" ca="1" si="4138"/>
        <v>5.5E-2</v>
      </c>
      <c r="K4111" s="264">
        <f t="shared" ref="K4111:M4111" ca="1" si="4169">RAND()</f>
        <v>0.36359593832580306</v>
      </c>
      <c r="L4111" s="264">
        <f t="shared" ca="1" si="4169"/>
        <v>0.18944796414653409</v>
      </c>
      <c r="M4111" s="264">
        <f t="shared" ca="1" si="4169"/>
        <v>2.1548841490541371E-2</v>
      </c>
      <c r="N4111" s="287">
        <f t="shared" ca="1" si="4140"/>
        <v>1944569.1308334116</v>
      </c>
      <c r="O4111" s="288">
        <f ca="1">(N4111-Assumptions!$C$22)/Assumptions!$C$25</f>
        <v>144.12762170398594</v>
      </c>
      <c r="P4111" s="11"/>
      <c r="Q4111" s="11"/>
      <c r="R4111" s="11"/>
      <c r="S4111" s="11"/>
      <c r="T4111" s="11"/>
    </row>
    <row r="4112" spans="1:20" ht="15.75" customHeight="1" x14ac:dyDescent="0.2">
      <c r="A4112" s="289"/>
      <c r="B4112" s="270"/>
      <c r="C4112" s="270"/>
      <c r="D4112" s="270"/>
      <c r="E4112" s="270"/>
      <c r="F4112" s="270"/>
      <c r="G4112" s="270"/>
      <c r="H4112" s="270"/>
      <c r="I4112" s="290">
        <f t="shared" ca="1" si="4137"/>
        <v>7.7347906065000083E-2</v>
      </c>
      <c r="J4112" s="290">
        <f t="shared" ca="1" si="4138"/>
        <v>4.9200014385370347E-2</v>
      </c>
      <c r="K4112" s="270">
        <f t="shared" ref="K4112:M4112" ca="1" si="4170">RAND()</f>
        <v>0.44440957083100707</v>
      </c>
      <c r="L4112" s="270">
        <f t="shared" ca="1" si="4170"/>
        <v>1.4541654601451071E-2</v>
      </c>
      <c r="M4112" s="270">
        <f t="shared" ca="1" si="4170"/>
        <v>0.28538382948327434</v>
      </c>
      <c r="N4112" s="291">
        <f t="shared" ca="1" si="4140"/>
        <v>3165207.4618293568</v>
      </c>
      <c r="O4112" s="292">
        <f ca="1">(N4112-Assumptions!$C$22)/Assumptions!$C$25</f>
        <v>235.22003446487739</v>
      </c>
      <c r="P4112" s="11"/>
      <c r="Q4112" s="11"/>
      <c r="R4112" s="11"/>
      <c r="S4112" s="11"/>
      <c r="T4112" s="11"/>
    </row>
    <row r="4113" spans="1:20" ht="15.75" customHeight="1" x14ac:dyDescent="0.2">
      <c r="A4113" s="317"/>
      <c r="B4113" s="264"/>
      <c r="C4113" s="264"/>
      <c r="D4113" s="264"/>
      <c r="E4113" s="264"/>
      <c r="F4113" s="264"/>
      <c r="G4113" s="264"/>
      <c r="H4113" s="264"/>
      <c r="I4113" s="286">
        <f t="shared" ca="1" si="4137"/>
        <v>8.7188902040252578E-2</v>
      </c>
      <c r="J4113" s="286">
        <f t="shared" ca="1" si="4138"/>
        <v>2.7525711858164593E-2</v>
      </c>
      <c r="K4113" s="264">
        <f t="shared" ref="K4113:M4113" ca="1" si="4171">RAND()</f>
        <v>0.26966125000755259</v>
      </c>
      <c r="L4113" s="264">
        <f t="shared" ca="1" si="4171"/>
        <v>0.89095445023836572</v>
      </c>
      <c r="M4113" s="264">
        <f t="shared" ca="1" si="4171"/>
        <v>0.54383651176728609</v>
      </c>
      <c r="N4113" s="287">
        <f t="shared" ca="1" si="4140"/>
        <v>2367033.0921777706</v>
      </c>
      <c r="O4113" s="288">
        <f ca="1">(N4113-Assumptions!$C$22)/Assumptions!$C$25</f>
        <v>175.65478299834109</v>
      </c>
      <c r="P4113" s="11"/>
      <c r="Q4113" s="11"/>
      <c r="R4113" s="11"/>
      <c r="S4113" s="11"/>
      <c r="T4113" s="11"/>
    </row>
    <row r="4114" spans="1:20" ht="15.75" customHeight="1" x14ac:dyDescent="0.2">
      <c r="A4114" s="289"/>
      <c r="B4114" s="270"/>
      <c r="C4114" s="270"/>
      <c r="D4114" s="270"/>
      <c r="E4114" s="270"/>
      <c r="F4114" s="270"/>
      <c r="G4114" s="270"/>
      <c r="H4114" s="270"/>
      <c r="I4114" s="290">
        <f t="shared" ca="1" si="4137"/>
        <v>7.423143971401247E-2</v>
      </c>
      <c r="J4114" s="290">
        <f t="shared" ca="1" si="4138"/>
        <v>3.9632133297494772E-2</v>
      </c>
      <c r="K4114" s="270">
        <f t="shared" ref="K4114:M4114" ca="1" si="4172">RAND()</f>
        <v>6.7308622680864238E-2</v>
      </c>
      <c r="L4114" s="270">
        <f t="shared" ca="1" si="4172"/>
        <v>0.3226197317009466</v>
      </c>
      <c r="M4114" s="270">
        <f t="shared" ca="1" si="4172"/>
        <v>0.73486755461009245</v>
      </c>
      <c r="N4114" s="291">
        <f t="shared" ca="1" si="4140"/>
        <v>1158056.1761915339</v>
      </c>
      <c r="O4114" s="292">
        <f ca="1">(N4114-Assumptions!$C$22)/Assumptions!$C$25</f>
        <v>85.432625088920446</v>
      </c>
      <c r="P4114" s="11"/>
      <c r="Q4114" s="11"/>
      <c r="R4114" s="11"/>
      <c r="S4114" s="11"/>
      <c r="T4114" s="11"/>
    </row>
    <row r="4115" spans="1:20" ht="15.75" customHeight="1" x14ac:dyDescent="0.2">
      <c r="A4115" s="317"/>
      <c r="B4115" s="264"/>
      <c r="C4115" s="264"/>
      <c r="D4115" s="264"/>
      <c r="E4115" s="264"/>
      <c r="F4115" s="264"/>
      <c r="G4115" s="264"/>
      <c r="H4115" s="264"/>
      <c r="I4115" s="286">
        <f t="shared" ca="1" si="4137"/>
        <v>9.6010173455411643E-2</v>
      </c>
      <c r="J4115" s="286">
        <f t="shared" ca="1" si="4138"/>
        <v>4.3427021384609535E-2</v>
      </c>
      <c r="K4115" s="264">
        <f t="shared" ref="K4115:M4115" ca="1" si="4173">RAND()</f>
        <v>0.67421253502276324</v>
      </c>
      <c r="L4115" s="264">
        <f t="shared" ca="1" si="4173"/>
        <v>0.39176473128524059</v>
      </c>
      <c r="M4115" s="264">
        <f t="shared" ca="1" si="4173"/>
        <v>0.39288378734603657</v>
      </c>
      <c r="N4115" s="287">
        <f t="shared" ca="1" si="4140"/>
        <v>2122745.8811705299</v>
      </c>
      <c r="O4115" s="288">
        <f ca="1">(N4115-Assumptions!$C$22)/Assumptions!$C$25</f>
        <v>157.42439411720372</v>
      </c>
      <c r="P4115" s="11"/>
      <c r="Q4115" s="11"/>
      <c r="R4115" s="11"/>
      <c r="S4115" s="11"/>
      <c r="T4115" s="11"/>
    </row>
    <row r="4116" spans="1:20" ht="15.75" customHeight="1" x14ac:dyDescent="0.2">
      <c r="A4116" s="289"/>
      <c r="B4116" s="270"/>
      <c r="C4116" s="270"/>
      <c r="D4116" s="270"/>
      <c r="E4116" s="270"/>
      <c r="F4116" s="270"/>
      <c r="G4116" s="270"/>
      <c r="H4116" s="270"/>
      <c r="I4116" s="290">
        <f t="shared" ca="1" si="4137"/>
        <v>8.4950436220059086E-2</v>
      </c>
      <c r="J4116" s="290">
        <f t="shared" ca="1" si="4138"/>
        <v>4.119542068405619E-2</v>
      </c>
      <c r="K4116" s="270">
        <f t="shared" ref="K4116:M4116" ca="1" si="4174">RAND()</f>
        <v>0.67662129282055294</v>
      </c>
      <c r="L4116" s="270">
        <f t="shared" ca="1" si="4174"/>
        <v>0.93873564750230454</v>
      </c>
      <c r="M4116" s="270">
        <f t="shared" ca="1" si="4174"/>
        <v>0.46904396447009855</v>
      </c>
      <c r="N4116" s="291">
        <f t="shared" ca="1" si="4140"/>
        <v>3227624.1664157179</v>
      </c>
      <c r="O4116" s="292">
        <f ca="1">(N4116-Assumptions!$C$22)/Assumptions!$C$25</f>
        <v>239.8779974937103</v>
      </c>
      <c r="P4116" s="11"/>
      <c r="Q4116" s="11"/>
      <c r="R4116" s="11"/>
      <c r="S4116" s="11"/>
      <c r="T4116" s="11"/>
    </row>
    <row r="4117" spans="1:20" ht="15.75" customHeight="1" x14ac:dyDescent="0.2">
      <c r="A4117" s="317"/>
      <c r="B4117" s="264"/>
      <c r="C4117" s="264"/>
      <c r="D4117" s="264"/>
      <c r="E4117" s="264"/>
      <c r="F4117" s="264"/>
      <c r="G4117" s="264"/>
      <c r="H4117" s="264"/>
      <c r="I4117" s="286">
        <f t="shared" ca="1" si="4137"/>
        <v>9.2338825333625557E-2</v>
      </c>
      <c r="J4117" s="286">
        <f t="shared" ca="1" si="4138"/>
        <v>3.7306664998713004E-2</v>
      </c>
      <c r="K4117" s="264">
        <f t="shared" ref="K4117:M4117" ca="1" si="4175">RAND()</f>
        <v>0.13961033683174651</v>
      </c>
      <c r="L4117" s="264">
        <f t="shared" ca="1" si="4175"/>
        <v>0.78326418342627768</v>
      </c>
      <c r="M4117" s="264">
        <f t="shared" ca="1" si="4175"/>
        <v>0.19767926204650443</v>
      </c>
      <c r="N4117" s="287">
        <f t="shared" ca="1" si="4140"/>
        <v>705915.73139345087</v>
      </c>
      <c r="O4117" s="288">
        <f ca="1">(N4117-Assumptions!$C$22)/Assumptions!$C$25</f>
        <v>51.690800850257524</v>
      </c>
      <c r="P4117" s="11"/>
      <c r="Q4117" s="11"/>
      <c r="R4117" s="11"/>
      <c r="S4117" s="11"/>
      <c r="T4117" s="11"/>
    </row>
    <row r="4118" spans="1:20" ht="15.75" customHeight="1" x14ac:dyDescent="0.2">
      <c r="A4118" s="289"/>
      <c r="B4118" s="270"/>
      <c r="C4118" s="270"/>
      <c r="D4118" s="270"/>
      <c r="E4118" s="270"/>
      <c r="F4118" s="270"/>
      <c r="G4118" s="270"/>
      <c r="H4118" s="270"/>
      <c r="I4118" s="290">
        <f t="shared" ca="1" si="4137"/>
        <v>7.7030359293618358E-2</v>
      </c>
      <c r="J4118" s="290">
        <f t="shared" ca="1" si="4138"/>
        <v>4.8632632915221879E-2</v>
      </c>
      <c r="K4118" s="270">
        <f t="shared" ref="K4118:M4118" ca="1" si="4176">RAND()</f>
        <v>0.1044770339187614</v>
      </c>
      <c r="L4118" s="270">
        <f t="shared" ca="1" si="4176"/>
        <v>0.70369715164485191</v>
      </c>
      <c r="M4118" s="270">
        <f t="shared" ca="1" si="4176"/>
        <v>0.61733869681133402</v>
      </c>
      <c r="N4118" s="291">
        <f t="shared" ca="1" si="4140"/>
        <v>1410955.931953528</v>
      </c>
      <c r="O4118" s="292">
        <f ca="1">(N4118-Assumptions!$C$22)/Assumptions!$C$25</f>
        <v>104.30574119056179</v>
      </c>
      <c r="P4118" s="11"/>
      <c r="Q4118" s="11"/>
      <c r="R4118" s="11"/>
      <c r="S4118" s="11"/>
      <c r="T4118" s="11"/>
    </row>
    <row r="4119" spans="1:20" ht="15.75" customHeight="1" x14ac:dyDescent="0.2">
      <c r="A4119" s="317"/>
      <c r="B4119" s="264"/>
      <c r="C4119" s="264"/>
      <c r="D4119" s="264"/>
      <c r="E4119" s="264"/>
      <c r="F4119" s="264"/>
      <c r="G4119" s="264"/>
      <c r="H4119" s="264"/>
      <c r="I4119" s="286">
        <f t="shared" ca="1" si="4137"/>
        <v>0.1104715402236945</v>
      </c>
      <c r="J4119" s="286">
        <f t="shared" ca="1" si="4138"/>
        <v>4.2228050549600334E-2</v>
      </c>
      <c r="K4119" s="264">
        <f t="shared" ref="K4119:M4119" ca="1" si="4177">RAND()</f>
        <v>0.54756894469356432</v>
      </c>
      <c r="L4119" s="264">
        <f t="shared" ca="1" si="4177"/>
        <v>0.25975023879281744</v>
      </c>
      <c r="M4119" s="264">
        <f t="shared" ca="1" si="4177"/>
        <v>0.3318192339059588</v>
      </c>
      <c r="N4119" s="287">
        <f t="shared" ca="1" si="4140"/>
        <v>1305529.9077554259</v>
      </c>
      <c r="O4119" s="288">
        <f ca="1">(N4119-Assumptions!$C$22)/Assumptions!$C$25</f>
        <v>96.43812744443477</v>
      </c>
      <c r="P4119" s="11"/>
      <c r="Q4119" s="11"/>
      <c r="R4119" s="11"/>
      <c r="S4119" s="11"/>
      <c r="T4119" s="11"/>
    </row>
    <row r="4120" spans="1:20" ht="15.75" customHeight="1" x14ac:dyDescent="0.2">
      <c r="A4120" s="289"/>
      <c r="B4120" s="270"/>
      <c r="C4120" s="270"/>
      <c r="D4120" s="270"/>
      <c r="E4120" s="270"/>
      <c r="F4120" s="270"/>
      <c r="G4120" s="270"/>
      <c r="H4120" s="270"/>
      <c r="I4120" s="290">
        <f t="shared" ca="1" si="4137"/>
        <v>9.2051522107549438E-2</v>
      </c>
      <c r="J4120" s="290">
        <f t="shared" ca="1" si="4138"/>
        <v>3.1022245195435755E-2</v>
      </c>
      <c r="K4120" s="270">
        <f t="shared" ref="K4120:M4120" ca="1" si="4178">RAND()</f>
        <v>0.37670703576845843</v>
      </c>
      <c r="L4120" s="270">
        <f t="shared" ca="1" si="4178"/>
        <v>0.64936384613120146</v>
      </c>
      <c r="M4120" s="270">
        <f t="shared" ca="1" si="4178"/>
        <v>0.80520182367193915</v>
      </c>
      <c r="N4120" s="291">
        <f t="shared" ca="1" si="4140"/>
        <v>1848957.5489214319</v>
      </c>
      <c r="O4120" s="292">
        <f ca="1">(N4120-Assumptions!$C$22)/Assumptions!$C$25</f>
        <v>136.99242902398746</v>
      </c>
      <c r="P4120" s="11"/>
      <c r="Q4120" s="11"/>
      <c r="R4120" s="11"/>
      <c r="S4120" s="11"/>
      <c r="T4120" s="11"/>
    </row>
    <row r="4121" spans="1:20" ht="15.75" customHeight="1" x14ac:dyDescent="0.2">
      <c r="A4121" s="317"/>
      <c r="B4121" s="264"/>
      <c r="C4121" s="264"/>
      <c r="D4121" s="264"/>
      <c r="E4121" s="264"/>
      <c r="F4121" s="264"/>
      <c r="G4121" s="264"/>
      <c r="H4121" s="264"/>
      <c r="I4121" s="286">
        <f t="shared" ca="1" si="4137"/>
        <v>9.2058909514202314E-2</v>
      </c>
      <c r="J4121" s="286">
        <f t="shared" ca="1" si="4138"/>
        <v>3.7196522427645054E-2</v>
      </c>
      <c r="K4121" s="264">
        <f t="shared" ref="K4121:M4121" ca="1" si="4179">RAND()</f>
        <v>0.6916813861965343</v>
      </c>
      <c r="L4121" s="264">
        <f t="shared" ca="1" si="4179"/>
        <v>0.1539922855658864</v>
      </c>
      <c r="M4121" s="264">
        <f t="shared" ca="1" si="4179"/>
        <v>0.64673930698844428</v>
      </c>
      <c r="N4121" s="287">
        <f t="shared" ca="1" si="4140"/>
        <v>1646187.7499287308</v>
      </c>
      <c r="O4121" s="288">
        <f ca="1">(N4121-Assumptions!$C$22)/Assumptions!$C$25</f>
        <v>121.86035447229334</v>
      </c>
      <c r="P4121" s="11"/>
      <c r="Q4121" s="11"/>
      <c r="R4121" s="11"/>
      <c r="S4121" s="11"/>
      <c r="T4121" s="11"/>
    </row>
    <row r="4122" spans="1:20" ht="15.75" customHeight="1" x14ac:dyDescent="0.2">
      <c r="A4122" s="289"/>
      <c r="B4122" s="270"/>
      <c r="C4122" s="270"/>
      <c r="D4122" s="270"/>
      <c r="E4122" s="270"/>
      <c r="F4122" s="270"/>
      <c r="G4122" s="270"/>
      <c r="H4122" s="270"/>
      <c r="I4122" s="290">
        <f t="shared" ca="1" si="4137"/>
        <v>6.4014827319930953E-2</v>
      </c>
      <c r="J4122" s="290">
        <f t="shared" ca="1" si="4138"/>
        <v>5.243680452630143E-2</v>
      </c>
      <c r="K4122" s="270">
        <f t="shared" ref="K4122:M4122" ca="1" si="4180">RAND()</f>
        <v>0.65202720830057259</v>
      </c>
      <c r="L4122" s="270">
        <f t="shared" ca="1" si="4180"/>
        <v>7.8022387202202559E-2</v>
      </c>
      <c r="M4122" s="270">
        <f t="shared" ca="1" si="4180"/>
        <v>0.60891510274602001</v>
      </c>
      <c r="N4122" s="291">
        <f t="shared" ca="1" si="4140"/>
        <v>3612551.5821495499</v>
      </c>
      <c r="O4122" s="292">
        <f ca="1">(N4122-Assumptions!$C$22)/Assumptions!$C$25</f>
        <v>268.60392404101117</v>
      </c>
      <c r="P4122" s="11"/>
      <c r="Q4122" s="11"/>
      <c r="R4122" s="11"/>
      <c r="S4122" s="11"/>
      <c r="T4122" s="11"/>
    </row>
    <row r="4123" spans="1:20" ht="15.75" customHeight="1" x14ac:dyDescent="0.2">
      <c r="A4123" s="317"/>
      <c r="B4123" s="264"/>
      <c r="C4123" s="264"/>
      <c r="D4123" s="264"/>
      <c r="E4123" s="264"/>
      <c r="F4123" s="264"/>
      <c r="G4123" s="264"/>
      <c r="H4123" s="264"/>
      <c r="I4123" s="286">
        <f t="shared" ca="1" si="4137"/>
        <v>7.044340993880524E-2</v>
      </c>
      <c r="J4123" s="286">
        <f t="shared" ca="1" si="4138"/>
        <v>3.7993723057485405E-2</v>
      </c>
      <c r="K4123" s="264">
        <f t="shared" ref="K4123:M4123" ca="1" si="4181">RAND()</f>
        <v>0.65638882924626918</v>
      </c>
      <c r="L4123" s="264">
        <f t="shared" ca="1" si="4181"/>
        <v>0.72131577161212357</v>
      </c>
      <c r="M4123" s="264">
        <f t="shared" ca="1" si="4181"/>
        <v>0.25010931008633852</v>
      </c>
      <c r="N4123" s="287">
        <f t="shared" ca="1" si="4140"/>
        <v>3439807.289527806</v>
      </c>
      <c r="O4123" s="288">
        <f ca="1">(N4123-Assumptions!$C$22)/Assumptions!$C$25</f>
        <v>255.71255891998553</v>
      </c>
      <c r="P4123" s="11"/>
      <c r="Q4123" s="11"/>
      <c r="R4123" s="11"/>
      <c r="S4123" s="11"/>
      <c r="T4123" s="11"/>
    </row>
    <row r="4124" spans="1:20" ht="15.75" customHeight="1" x14ac:dyDescent="0.2">
      <c r="A4124" s="289"/>
      <c r="B4124" s="270"/>
      <c r="C4124" s="270"/>
      <c r="D4124" s="270"/>
      <c r="E4124" s="270"/>
      <c r="F4124" s="270"/>
      <c r="G4124" s="270"/>
      <c r="H4124" s="270"/>
      <c r="I4124" s="290">
        <f t="shared" ca="1" si="4137"/>
        <v>9.5307735075929087E-2</v>
      </c>
      <c r="J4124" s="290">
        <f t="shared" ca="1" si="4138"/>
        <v>2.8702836656350188E-2</v>
      </c>
      <c r="K4124" s="270">
        <f t="shared" ref="K4124:M4124" ca="1" si="4182">RAND()</f>
        <v>0.32256279811956923</v>
      </c>
      <c r="L4124" s="270">
        <f t="shared" ca="1" si="4182"/>
        <v>0.38410604704230222</v>
      </c>
      <c r="M4124" s="270">
        <f t="shared" ca="1" si="4182"/>
        <v>0.28114230314829658</v>
      </c>
      <c r="N4124" s="291">
        <f t="shared" ca="1" si="4140"/>
        <v>1675862.7687426554</v>
      </c>
      <c r="O4124" s="292">
        <f ca="1">(N4124-Assumptions!$C$22)/Assumptions!$C$25</f>
        <v>124.07490811512353</v>
      </c>
      <c r="P4124" s="11"/>
      <c r="Q4124" s="11"/>
      <c r="R4124" s="11"/>
      <c r="S4124" s="11"/>
      <c r="T4124" s="11"/>
    </row>
    <row r="4125" spans="1:20" ht="15.75" customHeight="1" x14ac:dyDescent="0.2">
      <c r="A4125" s="317"/>
      <c r="B4125" s="264"/>
      <c r="C4125" s="264"/>
      <c r="D4125" s="264"/>
      <c r="E4125" s="264"/>
      <c r="F4125" s="264"/>
      <c r="G4125" s="264"/>
      <c r="H4125" s="264"/>
      <c r="I4125" s="286">
        <f t="shared" ca="1" si="4137"/>
        <v>9.8592375735622434E-2</v>
      </c>
      <c r="J4125" s="286">
        <f t="shared" ca="1" si="4138"/>
        <v>3.5242572614728414E-2</v>
      </c>
      <c r="K4125" s="264">
        <f t="shared" ref="K4125:M4125" ca="1" si="4183">RAND()</f>
        <v>0.3215248197242081</v>
      </c>
      <c r="L4125" s="264">
        <f t="shared" ca="1" si="4183"/>
        <v>0.82635443594618674</v>
      </c>
      <c r="M4125" s="264">
        <f t="shared" ca="1" si="4183"/>
        <v>0.58261318375040128</v>
      </c>
      <c r="N4125" s="287">
        <f t="shared" ca="1" si="4140"/>
        <v>2229284.6794865476</v>
      </c>
      <c r="O4125" s="288">
        <f ca="1">(N4125-Assumptions!$C$22)/Assumptions!$C$25</f>
        <v>165.37505070795132</v>
      </c>
      <c r="P4125" s="11"/>
      <c r="Q4125" s="11"/>
      <c r="R4125" s="11"/>
      <c r="S4125" s="11"/>
      <c r="T4125" s="11"/>
    </row>
    <row r="4126" spans="1:20" ht="15.75" customHeight="1" x14ac:dyDescent="0.2">
      <c r="A4126" s="289"/>
      <c r="B4126" s="270"/>
      <c r="C4126" s="270"/>
      <c r="D4126" s="270"/>
      <c r="E4126" s="270"/>
      <c r="F4126" s="270"/>
      <c r="G4126" s="270"/>
      <c r="H4126" s="270"/>
      <c r="I4126" s="290">
        <f t="shared" ca="1" si="4137"/>
        <v>7.8519697950800521E-2</v>
      </c>
      <c r="J4126" s="290">
        <f t="shared" ca="1" si="4138"/>
        <v>2.9840099168734899E-2</v>
      </c>
      <c r="K4126" s="270">
        <f t="shared" ref="K4126:M4126" ca="1" si="4184">RAND()</f>
        <v>0.12859622131735371</v>
      </c>
      <c r="L4126" s="270">
        <f t="shared" ca="1" si="4184"/>
        <v>9.494158230669536E-2</v>
      </c>
      <c r="M4126" s="270">
        <f t="shared" ca="1" si="4184"/>
        <v>0.20443812808696049</v>
      </c>
      <c r="N4126" s="291">
        <f t="shared" ca="1" si="4140"/>
        <v>335280.39308459137</v>
      </c>
      <c r="O4126" s="292">
        <f ca="1">(N4126-Assumptions!$C$22)/Assumptions!$C$25</f>
        <v>24.031447245118759</v>
      </c>
      <c r="P4126" s="11"/>
      <c r="Q4126" s="11"/>
      <c r="R4126" s="11"/>
      <c r="S4126" s="11"/>
      <c r="T4126" s="11"/>
    </row>
    <row r="4127" spans="1:20" ht="15.75" customHeight="1" x14ac:dyDescent="0.2">
      <c r="A4127" s="317"/>
      <c r="B4127" s="264"/>
      <c r="C4127" s="264"/>
      <c r="D4127" s="264"/>
      <c r="E4127" s="264"/>
      <c r="F4127" s="264"/>
      <c r="G4127" s="264"/>
      <c r="H4127" s="264"/>
      <c r="I4127" s="286">
        <f t="shared" ca="1" si="4137"/>
        <v>9.7812543274266611E-2</v>
      </c>
      <c r="J4127" s="286">
        <f t="shared" ca="1" si="4138"/>
        <v>3.8208762937228982E-2</v>
      </c>
      <c r="K4127" s="264">
        <f t="shared" ref="K4127:M4127" ca="1" si="4185">RAND()</f>
        <v>0.12121155446456033</v>
      </c>
      <c r="L4127" s="264">
        <f t="shared" ca="1" si="4185"/>
        <v>0.49026938853222246</v>
      </c>
      <c r="M4127" s="264">
        <f t="shared" ca="1" si="4185"/>
        <v>0.60172094759254668</v>
      </c>
      <c r="N4127" s="287">
        <f t="shared" ca="1" si="4140"/>
        <v>672238.24161860382</v>
      </c>
      <c r="O4127" s="288">
        <f ca="1">(N4127-Assumptions!$C$22)/Assumptions!$C$25</f>
        <v>49.17755534467193</v>
      </c>
      <c r="P4127" s="11"/>
      <c r="Q4127" s="11"/>
      <c r="R4127" s="11"/>
      <c r="S4127" s="11"/>
      <c r="T4127" s="11"/>
    </row>
    <row r="4128" spans="1:20" ht="15.75" customHeight="1" x14ac:dyDescent="0.2">
      <c r="A4128" s="289"/>
      <c r="B4128" s="270"/>
      <c r="C4128" s="270"/>
      <c r="D4128" s="270"/>
      <c r="E4128" s="270"/>
      <c r="F4128" s="270"/>
      <c r="G4128" s="270"/>
      <c r="H4128" s="270"/>
      <c r="I4128" s="290">
        <f t="shared" ca="1" si="4137"/>
        <v>7.873735222106501E-2</v>
      </c>
      <c r="J4128" s="290">
        <f t="shared" ca="1" si="4138"/>
        <v>4.3565830622597564E-2</v>
      </c>
      <c r="K4128" s="270">
        <f t="shared" ref="K4128:M4128" ca="1" si="4186">RAND()</f>
        <v>7.885848386191896E-2</v>
      </c>
      <c r="L4128" s="270">
        <f t="shared" ca="1" si="4186"/>
        <v>0.77796845451663854</v>
      </c>
      <c r="M4128" s="270">
        <f t="shared" ca="1" si="4186"/>
        <v>0.59243479426657641</v>
      </c>
      <c r="N4128" s="291">
        <f t="shared" ca="1" si="4140"/>
        <v>1104531.9038649213</v>
      </c>
      <c r="O4128" s="292">
        <f ca="1">(N4128-Assumptions!$C$22)/Assumptions!$C$25</f>
        <v>81.438276407829946</v>
      </c>
      <c r="P4128" s="11"/>
      <c r="Q4128" s="11"/>
      <c r="R4128" s="11"/>
      <c r="S4128" s="11"/>
      <c r="T4128" s="11"/>
    </row>
    <row r="4129" spans="1:20" ht="15.75" customHeight="1" x14ac:dyDescent="0.2">
      <c r="A4129" s="317"/>
      <c r="B4129" s="264"/>
      <c r="C4129" s="264"/>
      <c r="D4129" s="264"/>
      <c r="E4129" s="264"/>
      <c r="F4129" s="264"/>
      <c r="G4129" s="264"/>
      <c r="H4129" s="264"/>
      <c r="I4129" s="286">
        <f t="shared" ca="1" si="4137"/>
        <v>8.614059178675415E-2</v>
      </c>
      <c r="J4129" s="286">
        <f t="shared" ca="1" si="4138"/>
        <v>3.9071820498168999E-2</v>
      </c>
      <c r="K4129" s="264">
        <f t="shared" ref="K4129:M4129" ca="1" si="4187">RAND()</f>
        <v>0.67459942972084952</v>
      </c>
      <c r="L4129" s="264">
        <f t="shared" ca="1" si="4187"/>
        <v>0.14896982924574542</v>
      </c>
      <c r="M4129" s="264">
        <f t="shared" ca="1" si="4187"/>
        <v>2.1278485782099121E-3</v>
      </c>
      <c r="N4129" s="287">
        <f t="shared" ca="1" si="4140"/>
        <v>1892845.6031469651</v>
      </c>
      <c r="O4129" s="288">
        <f ca="1">(N4129-Assumptions!$C$22)/Assumptions!$C$25</f>
        <v>140.26765695126605</v>
      </c>
      <c r="P4129" s="11"/>
      <c r="Q4129" s="11"/>
      <c r="R4129" s="11"/>
      <c r="S4129" s="11"/>
      <c r="T4129" s="11"/>
    </row>
    <row r="4130" spans="1:20" ht="15.75" customHeight="1" x14ac:dyDescent="0.2">
      <c r="A4130" s="289"/>
      <c r="B4130" s="270"/>
      <c r="C4130" s="270"/>
      <c r="D4130" s="270"/>
      <c r="E4130" s="270"/>
      <c r="F4130" s="270"/>
      <c r="G4130" s="270"/>
      <c r="H4130" s="270"/>
      <c r="I4130" s="290">
        <f t="shared" ca="1" si="4137"/>
        <v>7.5091372321820046E-2</v>
      </c>
      <c r="J4130" s="290">
        <f t="shared" ca="1" si="4138"/>
        <v>2.8342209992471716E-2</v>
      </c>
      <c r="K4130" s="270">
        <f t="shared" ref="K4130:M4130" ca="1" si="4188">RAND()</f>
        <v>4.3213667203803929E-2</v>
      </c>
      <c r="L4130" s="270">
        <f t="shared" ca="1" si="4188"/>
        <v>0.22522560536394542</v>
      </c>
      <c r="M4130" s="270">
        <f t="shared" ca="1" si="4188"/>
        <v>0.19415174893045706</v>
      </c>
      <c r="N4130" s="291">
        <f t="shared" ca="1" si="4140"/>
        <v>349125.29340883857</v>
      </c>
      <c r="O4130" s="292">
        <f ca="1">(N4130-Assumptions!$C$22)/Assumptions!$C$25</f>
        <v>25.064648761853626</v>
      </c>
      <c r="P4130" s="11"/>
      <c r="Q4130" s="11"/>
      <c r="R4130" s="11"/>
      <c r="S4130" s="11"/>
      <c r="T4130" s="11"/>
    </row>
    <row r="4131" spans="1:20" ht="15.75" customHeight="1" x14ac:dyDescent="0.2">
      <c r="A4131" s="317"/>
      <c r="B4131" s="264"/>
      <c r="C4131" s="264"/>
      <c r="D4131" s="264"/>
      <c r="E4131" s="264"/>
      <c r="F4131" s="264"/>
      <c r="G4131" s="264"/>
      <c r="H4131" s="264"/>
      <c r="I4131" s="286">
        <f t="shared" ca="1" si="4137"/>
        <v>7.323842360775859E-2</v>
      </c>
      <c r="J4131" s="286">
        <f t="shared" ca="1" si="4138"/>
        <v>3.6987796065250558E-2</v>
      </c>
      <c r="K4131" s="264">
        <f t="shared" ref="K4131:M4131" ca="1" si="4189">RAND()</f>
        <v>0.90297911136358044</v>
      </c>
      <c r="L4131" s="264">
        <f t="shared" ca="1" si="4189"/>
        <v>0.6387841307376968</v>
      </c>
      <c r="M4131" s="264">
        <f t="shared" ca="1" si="4189"/>
        <v>0.56778400551971719</v>
      </c>
      <c r="N4131" s="287">
        <f t="shared" ca="1" si="4140"/>
        <v>5953596.224074075</v>
      </c>
      <c r="O4131" s="288">
        <f ca="1">(N4131-Assumptions!$C$22)/Assumptions!$C$25</f>
        <v>443.30874806522945</v>
      </c>
      <c r="P4131" s="11"/>
      <c r="Q4131" s="11"/>
      <c r="R4131" s="11"/>
      <c r="S4131" s="11"/>
      <c r="T4131" s="11"/>
    </row>
    <row r="4132" spans="1:20" ht="15.75" customHeight="1" x14ac:dyDescent="0.2">
      <c r="A4132" s="289"/>
      <c r="B4132" s="270"/>
      <c r="C4132" s="270"/>
      <c r="D4132" s="270"/>
      <c r="E4132" s="270"/>
      <c r="F4132" s="270"/>
      <c r="G4132" s="270"/>
      <c r="H4132" s="270"/>
      <c r="I4132" s="290">
        <f t="shared" ca="1" si="4137"/>
        <v>9.708317606087366E-2</v>
      </c>
      <c r="J4132" s="290">
        <f t="shared" ca="1" si="4138"/>
        <v>5.5E-2</v>
      </c>
      <c r="K4132" s="270">
        <f t="shared" ref="K4132:M4132" ca="1" si="4190">RAND()</f>
        <v>0.58701800725049735</v>
      </c>
      <c r="L4132" s="270">
        <f t="shared" ca="1" si="4190"/>
        <v>0.79203545122521046</v>
      </c>
      <c r="M4132" s="270">
        <f t="shared" ca="1" si="4190"/>
        <v>0.51639377573765211</v>
      </c>
      <c r="N4132" s="291">
        <f t="shared" ca="1" si="4140"/>
        <v>2652382.2564104614</v>
      </c>
      <c r="O4132" s="292">
        <f ca="1">(N4132-Assumptions!$C$22)/Assumptions!$C$25</f>
        <v>196.94949674704935</v>
      </c>
      <c r="P4132" s="11"/>
      <c r="Q4132" s="11"/>
      <c r="R4132" s="11"/>
      <c r="S4132" s="11"/>
      <c r="T4132" s="11"/>
    </row>
    <row r="4133" spans="1:20" ht="15.75" customHeight="1" x14ac:dyDescent="0.2">
      <c r="A4133" s="317"/>
      <c r="B4133" s="264"/>
      <c r="C4133" s="264"/>
      <c r="D4133" s="264"/>
      <c r="E4133" s="264"/>
      <c r="F4133" s="264"/>
      <c r="G4133" s="264"/>
      <c r="H4133" s="264"/>
      <c r="I4133" s="286">
        <f t="shared" ca="1" si="4137"/>
        <v>0.1013480572567089</v>
      </c>
      <c r="J4133" s="286">
        <f t="shared" ca="1" si="4138"/>
        <v>4.4146613517966074E-2</v>
      </c>
      <c r="K4133" s="264">
        <f t="shared" ref="K4133:M4133" ca="1" si="4191">RAND()</f>
        <v>0.88971155716153905</v>
      </c>
      <c r="L4133" s="264">
        <f t="shared" ca="1" si="4191"/>
        <v>0.22116691566737079</v>
      </c>
      <c r="M4133" s="264">
        <f t="shared" ca="1" si="4191"/>
        <v>0.62209213823933229</v>
      </c>
      <c r="N4133" s="287">
        <f t="shared" ca="1" si="4140"/>
        <v>3400521.1515688659</v>
      </c>
      <c r="O4133" s="288">
        <f ca="1">(N4133-Assumptions!$C$22)/Assumptions!$C$25</f>
        <v>252.78075757976612</v>
      </c>
      <c r="P4133" s="11"/>
      <c r="Q4133" s="11"/>
      <c r="R4133" s="11"/>
      <c r="S4133" s="11"/>
      <c r="T4133" s="11"/>
    </row>
    <row r="4134" spans="1:20" ht="15.75" customHeight="1" x14ac:dyDescent="0.2">
      <c r="A4134" s="289"/>
      <c r="B4134" s="270"/>
      <c r="C4134" s="270"/>
      <c r="D4134" s="270"/>
      <c r="E4134" s="270"/>
      <c r="F4134" s="270"/>
      <c r="G4134" s="270"/>
      <c r="H4134" s="270"/>
      <c r="I4134" s="290">
        <f t="shared" ca="1" si="4137"/>
        <v>9.1392598761995972E-2</v>
      </c>
      <c r="J4134" s="290">
        <f t="shared" ca="1" si="4138"/>
        <v>3.0391749217760999E-2</v>
      </c>
      <c r="K4134" s="270">
        <f t="shared" ref="K4134:M4134" ca="1" si="4192">RAND()</f>
        <v>0.14840748285293537</v>
      </c>
      <c r="L4134" s="270">
        <f t="shared" ca="1" si="4192"/>
        <v>0.91325330553778727</v>
      </c>
      <c r="M4134" s="270">
        <f t="shared" ca="1" si="4192"/>
        <v>0.61314831253419977</v>
      </c>
      <c r="N4134" s="291">
        <f t="shared" ca="1" si="4140"/>
        <v>1142148.2991922614</v>
      </c>
      <c r="O4134" s="292">
        <f ca="1">(N4134-Assumptions!$C$22)/Assumptions!$C$25</f>
        <v>84.245470088974727</v>
      </c>
      <c r="P4134" s="11"/>
      <c r="Q4134" s="11"/>
      <c r="R4134" s="11"/>
      <c r="S4134" s="11"/>
      <c r="T4134" s="11"/>
    </row>
    <row r="4135" spans="1:20" ht="15.75" customHeight="1" x14ac:dyDescent="0.2">
      <c r="A4135" s="317"/>
      <c r="B4135" s="264"/>
      <c r="C4135" s="264"/>
      <c r="D4135" s="264"/>
      <c r="E4135" s="264"/>
      <c r="F4135" s="264"/>
      <c r="G4135" s="264"/>
      <c r="H4135" s="264"/>
      <c r="I4135" s="286">
        <f t="shared" ca="1" si="4137"/>
        <v>9.2224407459240126E-2</v>
      </c>
      <c r="J4135" s="286">
        <f t="shared" ca="1" si="4138"/>
        <v>3.8092613871416776E-2</v>
      </c>
      <c r="K4135" s="264">
        <f t="shared" ref="K4135:M4135" ca="1" si="4193">RAND()</f>
        <v>0.23742783141928914</v>
      </c>
      <c r="L4135" s="264">
        <f t="shared" ca="1" si="4193"/>
        <v>0.85954608048940584</v>
      </c>
      <c r="M4135" s="264">
        <f t="shared" ca="1" si="4193"/>
        <v>0.53995840935564821</v>
      </c>
      <c r="N4135" s="287">
        <f t="shared" ca="1" si="4140"/>
        <v>2608905.7129942551</v>
      </c>
      <c r="O4135" s="288">
        <f ca="1">(N4135-Assumptions!$C$22)/Assumptions!$C$25</f>
        <v>193.70497858166084</v>
      </c>
      <c r="P4135" s="11"/>
      <c r="Q4135" s="11"/>
      <c r="R4135" s="11"/>
      <c r="S4135" s="11"/>
      <c r="T4135" s="11"/>
    </row>
    <row r="4136" spans="1:20" ht="15.75" customHeight="1" x14ac:dyDescent="0.2">
      <c r="A4136" s="289"/>
      <c r="B4136" s="270"/>
      <c r="C4136" s="270"/>
      <c r="D4136" s="270"/>
      <c r="E4136" s="270"/>
      <c r="F4136" s="270"/>
      <c r="G4136" s="270"/>
      <c r="H4136" s="270"/>
      <c r="I4136" s="290">
        <f t="shared" ca="1" si="4137"/>
        <v>8.75456043120907E-2</v>
      </c>
      <c r="J4136" s="290">
        <f t="shared" ca="1" si="4138"/>
        <v>4.5340317580778451E-2</v>
      </c>
      <c r="K4136" s="270">
        <f t="shared" ref="K4136:M4136" ca="1" si="4194">RAND()</f>
        <v>0.93426720394569485</v>
      </c>
      <c r="L4136" s="270">
        <f t="shared" ca="1" si="4194"/>
        <v>5.1588564187383446E-2</v>
      </c>
      <c r="M4136" s="270">
        <f t="shared" ca="1" si="4194"/>
        <v>0.89011006226097789</v>
      </c>
      <c r="N4136" s="291">
        <f t="shared" ca="1" si="4140"/>
        <v>4608776.160488924</v>
      </c>
      <c r="O4136" s="292">
        <f ca="1">(N4136-Assumptions!$C$22)/Assumptions!$C$25</f>
        <v>342.94904182753163</v>
      </c>
      <c r="P4136" s="11"/>
      <c r="Q4136" s="11"/>
      <c r="R4136" s="11"/>
      <c r="S4136" s="11"/>
      <c r="T4136" s="11"/>
    </row>
    <row r="4137" spans="1:20" ht="15.75" customHeight="1" x14ac:dyDescent="0.2">
      <c r="A4137" s="317"/>
      <c r="B4137" s="264"/>
      <c r="C4137" s="264"/>
      <c r="D4137" s="264"/>
      <c r="E4137" s="264"/>
      <c r="F4137" s="264"/>
      <c r="G4137" s="264"/>
      <c r="H4137" s="264"/>
      <c r="I4137" s="286">
        <f t="shared" ca="1" si="4137"/>
        <v>0.10638835903758856</v>
      </c>
      <c r="J4137" s="286">
        <f t="shared" ca="1" si="4138"/>
        <v>2.7273790783435538E-2</v>
      </c>
      <c r="K4137" s="264">
        <f t="shared" ref="K4137:M4137" ca="1" si="4195">RAND()</f>
        <v>0.5093366016790154</v>
      </c>
      <c r="L4137" s="264">
        <f t="shared" ca="1" si="4195"/>
        <v>0.5131126535015581</v>
      </c>
      <c r="M4137" s="264">
        <f t="shared" ca="1" si="4195"/>
        <v>0.79051343773401994</v>
      </c>
      <c r="N4137" s="287">
        <f t="shared" ca="1" si="4140"/>
        <v>1426292.840142569</v>
      </c>
      <c r="O4137" s="288">
        <f ca="1">(N4137-Assumptions!$C$22)/Assumptions!$C$25</f>
        <v>105.45028657780367</v>
      </c>
      <c r="P4137" s="11"/>
      <c r="Q4137" s="11"/>
      <c r="R4137" s="11"/>
      <c r="S4137" s="11"/>
      <c r="T4137" s="11"/>
    </row>
    <row r="4138" spans="1:20" ht="15.75" customHeight="1" x14ac:dyDescent="0.2">
      <c r="A4138" s="289"/>
      <c r="B4138" s="270"/>
      <c r="C4138" s="270"/>
      <c r="D4138" s="270"/>
      <c r="E4138" s="270"/>
      <c r="F4138" s="270"/>
      <c r="G4138" s="270"/>
      <c r="H4138" s="270"/>
      <c r="I4138" s="290">
        <f t="shared" ca="1" si="4137"/>
        <v>8.9024196495656446E-2</v>
      </c>
      <c r="J4138" s="290">
        <f t="shared" ca="1" si="4138"/>
        <v>2.8433297506194125E-2</v>
      </c>
      <c r="K4138" s="270">
        <f t="shared" ref="K4138:M4138" ca="1" si="4196">RAND()</f>
        <v>0.14753878475270077</v>
      </c>
      <c r="L4138" s="270">
        <f t="shared" ca="1" si="4196"/>
        <v>9.1786211028750397E-3</v>
      </c>
      <c r="M4138" s="270">
        <f t="shared" ca="1" si="4196"/>
        <v>0.85986873149687815</v>
      </c>
      <c r="N4138" s="291">
        <f t="shared" ca="1" si="4140"/>
        <v>289502.02228410699</v>
      </c>
      <c r="O4138" s="292">
        <f ca="1">(N4138-Assumptions!$C$22)/Assumptions!$C$25</f>
        <v>20.615150916724403</v>
      </c>
      <c r="P4138" s="11"/>
      <c r="Q4138" s="11"/>
      <c r="R4138" s="11"/>
      <c r="S4138" s="11"/>
      <c r="T4138" s="11"/>
    </row>
    <row r="4139" spans="1:20" ht="15.75" customHeight="1" x14ac:dyDescent="0.2">
      <c r="A4139" s="317"/>
      <c r="B4139" s="264"/>
      <c r="C4139" s="264"/>
      <c r="D4139" s="264"/>
      <c r="E4139" s="264"/>
      <c r="F4139" s="264"/>
      <c r="G4139" s="264"/>
      <c r="H4139" s="264"/>
      <c r="I4139" s="286">
        <f t="shared" ca="1" si="4137"/>
        <v>9.516987609115396E-2</v>
      </c>
      <c r="J4139" s="286">
        <f t="shared" ca="1" si="4138"/>
        <v>5.5E-2</v>
      </c>
      <c r="K4139" s="264">
        <f t="shared" ref="K4139:M4139" ca="1" si="4197">RAND()</f>
        <v>0.15042329246337727</v>
      </c>
      <c r="L4139" s="264">
        <f t="shared" ca="1" si="4197"/>
        <v>0.95502125676038385</v>
      </c>
      <c r="M4139" s="264">
        <f t="shared" ca="1" si="4197"/>
        <v>0.12638192484184196</v>
      </c>
      <c r="N4139" s="287">
        <f t="shared" ca="1" si="4140"/>
        <v>1704066.5902550549</v>
      </c>
      <c r="O4139" s="288">
        <f ca="1">(N4139-Assumptions!$C$22)/Assumptions!$C$25</f>
        <v>126.17967091455634</v>
      </c>
      <c r="P4139" s="11"/>
      <c r="Q4139" s="11"/>
      <c r="R4139" s="11"/>
      <c r="S4139" s="11"/>
      <c r="T4139" s="11"/>
    </row>
    <row r="4140" spans="1:20" ht="15.75" customHeight="1" x14ac:dyDescent="0.2">
      <c r="A4140" s="289"/>
      <c r="B4140" s="270"/>
      <c r="C4140" s="270"/>
      <c r="D4140" s="270"/>
      <c r="E4140" s="270"/>
      <c r="F4140" s="270"/>
      <c r="G4140" s="270"/>
      <c r="H4140" s="270"/>
      <c r="I4140" s="290">
        <f t="shared" ca="1" si="4137"/>
        <v>8.8366717469839109E-2</v>
      </c>
      <c r="J4140" s="290">
        <f t="shared" ca="1" si="4138"/>
        <v>5.2034840749720021E-2</v>
      </c>
      <c r="K4140" s="270">
        <f t="shared" ref="K4140:M4140" ca="1" si="4198">RAND()</f>
        <v>0.19626439371974136</v>
      </c>
      <c r="L4140" s="270">
        <f t="shared" ca="1" si="4198"/>
        <v>0.37217633834278341</v>
      </c>
      <c r="M4140" s="270">
        <f t="shared" ca="1" si="4198"/>
        <v>0.68749514145693391</v>
      </c>
      <c r="N4140" s="291">
        <f t="shared" ca="1" si="4140"/>
        <v>1102831.5656868815</v>
      </c>
      <c r="O4140" s="292">
        <f ca="1">(N4140-Assumptions!$C$22)/Assumptions!$C$25</f>
        <v>81.311385499021014</v>
      </c>
      <c r="P4140" s="11"/>
      <c r="Q4140" s="11"/>
      <c r="R4140" s="11"/>
      <c r="S4140" s="11"/>
      <c r="T4140" s="11"/>
    </row>
    <row r="4141" spans="1:20" ht="15.75" customHeight="1" x14ac:dyDescent="0.2">
      <c r="A4141" s="317"/>
      <c r="B4141" s="264"/>
      <c r="C4141" s="264"/>
      <c r="D4141" s="264"/>
      <c r="E4141" s="264"/>
      <c r="F4141" s="264"/>
      <c r="G4141" s="264"/>
      <c r="H4141" s="264"/>
      <c r="I4141" s="286">
        <f t="shared" ca="1" si="4137"/>
        <v>6.9385610923471078E-2</v>
      </c>
      <c r="J4141" s="286">
        <f t="shared" ca="1" si="4138"/>
        <v>4.3306824564663879E-2</v>
      </c>
      <c r="K4141" s="264">
        <f t="shared" ref="K4141:M4141" ca="1" si="4199">RAND()</f>
        <v>0.49645888487096834</v>
      </c>
      <c r="L4141" s="264">
        <f t="shared" ca="1" si="4199"/>
        <v>0.38660672788439687</v>
      </c>
      <c r="M4141" s="264">
        <f t="shared" ca="1" si="4199"/>
        <v>0.59596368572254144</v>
      </c>
      <c r="N4141" s="287">
        <f t="shared" ca="1" si="4140"/>
        <v>4280132.8229587199</v>
      </c>
      <c r="O4141" s="288">
        <f ca="1">(N4141-Assumptions!$C$22)/Assumptions!$C$25</f>
        <v>318.42341962378509</v>
      </c>
      <c r="P4141" s="11"/>
      <c r="Q4141" s="11"/>
      <c r="R4141" s="11"/>
      <c r="S4141" s="11"/>
      <c r="T4141" s="11"/>
    </row>
    <row r="4142" spans="1:20" ht="15.75" customHeight="1" x14ac:dyDescent="0.2">
      <c r="A4142" s="289"/>
      <c r="B4142" s="270"/>
      <c r="C4142" s="270"/>
      <c r="D4142" s="270"/>
      <c r="E4142" s="270"/>
      <c r="F4142" s="270"/>
      <c r="G4142" s="270"/>
      <c r="H4142" s="270"/>
      <c r="I4142" s="290">
        <f t="shared" ca="1" si="4137"/>
        <v>8.5816752857829887E-2</v>
      </c>
      <c r="J4142" s="290">
        <f t="shared" ca="1" si="4138"/>
        <v>3.7639935919056983E-2</v>
      </c>
      <c r="K4142" s="270">
        <f t="shared" ref="K4142:M4142" ca="1" si="4200">RAND()</f>
        <v>0.35818797059681906</v>
      </c>
      <c r="L4142" s="270">
        <f t="shared" ca="1" si="4200"/>
        <v>5.2111200962219661E-2</v>
      </c>
      <c r="M4142" s="270">
        <f t="shared" ca="1" si="4200"/>
        <v>0.68821879611943426</v>
      </c>
      <c r="N4142" s="291">
        <f t="shared" ca="1" si="4140"/>
        <v>1874631.7272998132</v>
      </c>
      <c r="O4142" s="292">
        <f ca="1">(N4142-Assumptions!$C$22)/Assumptions!$C$25</f>
        <v>138.90841248506069</v>
      </c>
      <c r="P4142" s="11"/>
      <c r="Q4142" s="11"/>
      <c r="R4142" s="11"/>
      <c r="S4142" s="11"/>
      <c r="T4142" s="11"/>
    </row>
    <row r="4143" spans="1:20" ht="15.75" customHeight="1" x14ac:dyDescent="0.2">
      <c r="A4143" s="317"/>
      <c r="B4143" s="264"/>
      <c r="C4143" s="264"/>
      <c r="D4143" s="264"/>
      <c r="E4143" s="264"/>
      <c r="F4143" s="264"/>
      <c r="G4143" s="264"/>
      <c r="H4143" s="264"/>
      <c r="I4143" s="286">
        <f t="shared" ca="1" si="4137"/>
        <v>9.5674875605737925E-2</v>
      </c>
      <c r="J4143" s="286">
        <f t="shared" ca="1" si="4138"/>
        <v>3.5640900043241455E-2</v>
      </c>
      <c r="K4143" s="264">
        <f t="shared" ref="K4143:M4143" ca="1" si="4201">RAND()</f>
        <v>0.63728114885712051</v>
      </c>
      <c r="L4143" s="264">
        <f t="shared" ca="1" si="4201"/>
        <v>0.18383044946827742</v>
      </c>
      <c r="M4143" s="264">
        <f t="shared" ca="1" si="4201"/>
        <v>0.6619694414868913</v>
      </c>
      <c r="N4143" s="287">
        <f t="shared" ca="1" si="4140"/>
        <v>1504377.9577736019</v>
      </c>
      <c r="O4143" s="288">
        <f ca="1">(N4143-Assumptions!$C$22)/Assumptions!$C$25</f>
        <v>111.27753416220909</v>
      </c>
      <c r="P4143" s="11"/>
      <c r="Q4143" s="11"/>
      <c r="R4143" s="11"/>
      <c r="S4143" s="11"/>
      <c r="T4143" s="11"/>
    </row>
    <row r="4144" spans="1:20" ht="15.75" customHeight="1" x14ac:dyDescent="0.2">
      <c r="A4144" s="289"/>
      <c r="B4144" s="270"/>
      <c r="C4144" s="270"/>
      <c r="D4144" s="270"/>
      <c r="E4144" s="270"/>
      <c r="F4144" s="270"/>
      <c r="G4144" s="270"/>
      <c r="H4144" s="270"/>
      <c r="I4144" s="290">
        <f t="shared" ca="1" si="4137"/>
        <v>0.10821559133957799</v>
      </c>
      <c r="J4144" s="290">
        <f t="shared" ca="1" si="4138"/>
        <v>3.8790131162053411E-2</v>
      </c>
      <c r="K4144" s="270">
        <f t="shared" ref="K4144:M4144" ca="1" si="4202">RAND()</f>
        <v>0.11538162602650348</v>
      </c>
      <c r="L4144" s="270">
        <f t="shared" ca="1" si="4202"/>
        <v>0.59901034063041325</v>
      </c>
      <c r="M4144" s="270">
        <f t="shared" ca="1" si="4202"/>
        <v>0.87032617093265052</v>
      </c>
      <c r="N4144" s="291">
        <f t="shared" ca="1" si="4140"/>
        <v>577136.11670899764</v>
      </c>
      <c r="O4144" s="292">
        <f ca="1">(N4144-Assumptions!$C$22)/Assumptions!$C$25</f>
        <v>42.080381843955045</v>
      </c>
      <c r="P4144" s="11"/>
      <c r="Q4144" s="11"/>
      <c r="R4144" s="11"/>
      <c r="S4144" s="11"/>
      <c r="T4144" s="11"/>
    </row>
    <row r="4145" spans="1:20" ht="15.75" customHeight="1" x14ac:dyDescent="0.2">
      <c r="A4145" s="317"/>
      <c r="B4145" s="264"/>
      <c r="C4145" s="264"/>
      <c r="D4145" s="264"/>
      <c r="E4145" s="264"/>
      <c r="F4145" s="264"/>
      <c r="G4145" s="264"/>
      <c r="H4145" s="264"/>
      <c r="I4145" s="286">
        <f t="shared" ca="1" si="4137"/>
        <v>9.1216453707720524E-2</v>
      </c>
      <c r="J4145" s="286">
        <f t="shared" ca="1" si="4138"/>
        <v>4.714750304161576E-2</v>
      </c>
      <c r="K4145" s="264">
        <f t="shared" ref="K4145:M4145" ca="1" si="4203">RAND()</f>
        <v>0.59836824846568581</v>
      </c>
      <c r="L4145" s="264">
        <f t="shared" ca="1" si="4203"/>
        <v>0.60185935857298012</v>
      </c>
      <c r="M4145" s="264">
        <f t="shared" ca="1" si="4203"/>
        <v>0.7172707566866009</v>
      </c>
      <c r="N4145" s="287">
        <f t="shared" ca="1" si="4140"/>
        <v>2560545.2488946905</v>
      </c>
      <c r="O4145" s="288">
        <f ca="1">(N4145-Assumptions!$C$22)/Assumptions!$C$25</f>
        <v>190.09598872348437</v>
      </c>
      <c r="P4145" s="11"/>
      <c r="Q4145" s="11"/>
      <c r="R4145" s="11"/>
      <c r="S4145" s="11"/>
      <c r="T4145" s="11"/>
    </row>
    <row r="4146" spans="1:20" ht="15.75" customHeight="1" x14ac:dyDescent="0.2">
      <c r="A4146" s="289"/>
      <c r="B4146" s="270"/>
      <c r="C4146" s="270"/>
      <c r="D4146" s="270"/>
      <c r="E4146" s="270"/>
      <c r="F4146" s="270"/>
      <c r="G4146" s="270"/>
      <c r="H4146" s="270"/>
      <c r="I4146" s="290">
        <f t="shared" ca="1" si="4137"/>
        <v>0.11766105270134955</v>
      </c>
      <c r="J4146" s="290">
        <f t="shared" ca="1" si="4138"/>
        <v>4.9587950496632269E-2</v>
      </c>
      <c r="K4146" s="270">
        <f t="shared" ref="K4146:M4146" ca="1" si="4204">RAND()</f>
        <v>0.35425709306465036</v>
      </c>
      <c r="L4146" s="270">
        <f t="shared" ca="1" si="4204"/>
        <v>0.80472178508767933</v>
      </c>
      <c r="M4146" s="270">
        <f t="shared" ca="1" si="4204"/>
        <v>0.18264527246912377</v>
      </c>
      <c r="N4146" s="291">
        <f t="shared" ca="1" si="4140"/>
        <v>2074604.2265150603</v>
      </c>
      <c r="O4146" s="292">
        <f ca="1">(N4146-Assumptions!$C$22)/Assumptions!$C$25</f>
        <v>153.83173332201943</v>
      </c>
      <c r="P4146" s="11"/>
      <c r="Q4146" s="11"/>
      <c r="R4146" s="11"/>
      <c r="S4146" s="11"/>
      <c r="T4146" s="11"/>
    </row>
    <row r="4147" spans="1:20" ht="15.75" customHeight="1" x14ac:dyDescent="0.2">
      <c r="A4147" s="317"/>
      <c r="B4147" s="264"/>
      <c r="C4147" s="264"/>
      <c r="D4147" s="264"/>
      <c r="E4147" s="264"/>
      <c r="F4147" s="264"/>
      <c r="G4147" s="264"/>
      <c r="H4147" s="264"/>
      <c r="I4147" s="286">
        <f t="shared" ca="1" si="4137"/>
        <v>9.3208991490201079E-2</v>
      </c>
      <c r="J4147" s="286">
        <f t="shared" ca="1" si="4138"/>
        <v>2.1796827967935469E-2</v>
      </c>
      <c r="K4147" s="264">
        <f t="shared" ref="K4147:M4147" ca="1" si="4205">RAND()</f>
        <v>0.94582571437744001</v>
      </c>
      <c r="L4147" s="264">
        <f t="shared" ca="1" si="4205"/>
        <v>0.82412768928368851</v>
      </c>
      <c r="M4147" s="264">
        <f t="shared" ca="1" si="4205"/>
        <v>0.45143104791919908</v>
      </c>
      <c r="N4147" s="287">
        <f t="shared" ca="1" si="4140"/>
        <v>3436748.9125225781</v>
      </c>
      <c r="O4147" s="288">
        <f ca="1">(N4147-Assumptions!$C$22)/Assumptions!$C$25</f>
        <v>255.48432183004314</v>
      </c>
      <c r="P4147" s="11"/>
      <c r="Q4147" s="11"/>
      <c r="R4147" s="11"/>
      <c r="S4147" s="11"/>
      <c r="T4147" s="11"/>
    </row>
    <row r="4148" spans="1:20" ht="15.75" customHeight="1" x14ac:dyDescent="0.2">
      <c r="A4148" s="289"/>
      <c r="B4148" s="270"/>
      <c r="C4148" s="270"/>
      <c r="D4148" s="270"/>
      <c r="E4148" s="270"/>
      <c r="F4148" s="270"/>
      <c r="G4148" s="270"/>
      <c r="H4148" s="270"/>
      <c r="I4148" s="290">
        <f t="shared" ca="1" si="4137"/>
        <v>0.10481748506354684</v>
      </c>
      <c r="J4148" s="290">
        <f t="shared" ca="1" si="4138"/>
        <v>4.1266540059877559E-2</v>
      </c>
      <c r="K4148" s="270">
        <f t="shared" ref="K4148:M4148" ca="1" si="4206">RAND()</f>
        <v>0.83605852648694678</v>
      </c>
      <c r="L4148" s="270">
        <f t="shared" ca="1" si="4206"/>
        <v>0.61412236356174377</v>
      </c>
      <c r="M4148" s="270">
        <f t="shared" ca="1" si="4206"/>
        <v>0.97033283993178665</v>
      </c>
      <c r="N4148" s="291">
        <f t="shared" ca="1" si="4140"/>
        <v>3454846.3242924414</v>
      </c>
      <c r="O4148" s="292">
        <f ca="1">(N4148-Assumptions!$C$22)/Assumptions!$C$25</f>
        <v>256.83487494719714</v>
      </c>
      <c r="P4148" s="11"/>
      <c r="Q4148" s="11"/>
      <c r="R4148" s="11"/>
      <c r="S4148" s="11"/>
      <c r="T4148" s="11"/>
    </row>
    <row r="4149" spans="1:20" ht="15.75" customHeight="1" x14ac:dyDescent="0.2">
      <c r="A4149" s="317"/>
      <c r="B4149" s="264"/>
      <c r="C4149" s="264"/>
      <c r="D4149" s="264"/>
      <c r="E4149" s="264"/>
      <c r="F4149" s="264"/>
      <c r="G4149" s="264"/>
      <c r="H4149" s="264"/>
      <c r="I4149" s="286">
        <f t="shared" ca="1" si="4137"/>
        <v>8.2765301512546949E-2</v>
      </c>
      <c r="J4149" s="286">
        <f t="shared" ca="1" si="4138"/>
        <v>4.4232101639377346E-2</v>
      </c>
      <c r="K4149" s="264">
        <f t="shared" ref="K4149:M4149" ca="1" si="4207">RAND()</f>
        <v>2.1359052082154939E-2</v>
      </c>
      <c r="L4149" s="264">
        <f t="shared" ca="1" si="4207"/>
        <v>0.52863673801131139</v>
      </c>
      <c r="M4149" s="264">
        <f t="shared" ca="1" si="4207"/>
        <v>0.63185908195277574</v>
      </c>
      <c r="N4149" s="287">
        <f t="shared" ca="1" si="4140"/>
        <v>1039829.0466266396</v>
      </c>
      <c r="O4149" s="288">
        <f ca="1">(N4149-Assumptions!$C$22)/Assumptions!$C$25</f>
        <v>76.60970497213728</v>
      </c>
      <c r="P4149" s="11"/>
      <c r="Q4149" s="11"/>
      <c r="R4149" s="11"/>
      <c r="S4149" s="11"/>
      <c r="T4149" s="11"/>
    </row>
    <row r="4150" spans="1:20" ht="15.75" customHeight="1" x14ac:dyDescent="0.2">
      <c r="A4150" s="289"/>
      <c r="B4150" s="270"/>
      <c r="C4150" s="270"/>
      <c r="D4150" s="270"/>
      <c r="E4150" s="270"/>
      <c r="F4150" s="270"/>
      <c r="G4150" s="270"/>
      <c r="H4150" s="270"/>
      <c r="I4150" s="290">
        <f t="shared" ca="1" si="4137"/>
        <v>7.2472066850019487E-2</v>
      </c>
      <c r="J4150" s="290">
        <f t="shared" ca="1" si="4138"/>
        <v>4.7194937099393763E-2</v>
      </c>
      <c r="K4150" s="270">
        <f t="shared" ref="K4150:M4150" ca="1" si="4208">RAND()</f>
        <v>0.12299475649956881</v>
      </c>
      <c r="L4150" s="270">
        <f t="shared" ca="1" si="4208"/>
        <v>0.84178873860021897</v>
      </c>
      <c r="M4150" s="270">
        <f t="shared" ca="1" si="4208"/>
        <v>0.17975674900949767</v>
      </c>
      <c r="N4150" s="291">
        <f t="shared" ca="1" si="4140"/>
        <v>2708066.3214907255</v>
      </c>
      <c r="O4150" s="292">
        <f ca="1">(N4150-Assumptions!$C$22)/Assumptions!$C$25</f>
        <v>201.1050239918452</v>
      </c>
      <c r="P4150" s="11"/>
      <c r="Q4150" s="11"/>
      <c r="R4150" s="11"/>
      <c r="S4150" s="11"/>
      <c r="T4150" s="11"/>
    </row>
    <row r="4151" spans="1:20" ht="15.75" customHeight="1" x14ac:dyDescent="0.2">
      <c r="A4151" s="317"/>
      <c r="B4151" s="264"/>
      <c r="C4151" s="264"/>
      <c r="D4151" s="264"/>
      <c r="E4151" s="264"/>
      <c r="F4151" s="264"/>
      <c r="G4151" s="264"/>
      <c r="H4151" s="264"/>
      <c r="I4151" s="286">
        <f t="shared" ca="1" si="4137"/>
        <v>7.5127286104610655E-2</v>
      </c>
      <c r="J4151" s="286">
        <f t="shared" ca="1" si="4138"/>
        <v>4.213341274458459E-2</v>
      </c>
      <c r="K4151" s="264">
        <f t="shared" ref="K4151:M4151" ca="1" si="4209">RAND()</f>
        <v>0.25551207331646797</v>
      </c>
      <c r="L4151" s="264">
        <f t="shared" ca="1" si="4209"/>
        <v>0.32044591597262784</v>
      </c>
      <c r="M4151" s="264">
        <f t="shared" ca="1" si="4209"/>
        <v>0.28930623823016532</v>
      </c>
      <c r="N4151" s="287">
        <f t="shared" ca="1" si="4140"/>
        <v>3383072.6165207848</v>
      </c>
      <c r="O4151" s="288">
        <f ca="1">(N4151-Assumptions!$C$22)/Assumptions!$C$25</f>
        <v>251.47862809856602</v>
      </c>
      <c r="P4151" s="11"/>
      <c r="Q4151" s="11"/>
      <c r="R4151" s="11"/>
      <c r="S4151" s="11"/>
      <c r="T4151" s="11"/>
    </row>
    <row r="4152" spans="1:20" ht="15.75" customHeight="1" x14ac:dyDescent="0.2">
      <c r="A4152" s="289"/>
      <c r="B4152" s="270"/>
      <c r="C4152" s="270"/>
      <c r="D4152" s="270"/>
      <c r="E4152" s="270"/>
      <c r="F4152" s="270"/>
      <c r="G4152" s="270"/>
      <c r="H4152" s="270"/>
      <c r="I4152" s="290">
        <f t="shared" ca="1" si="4137"/>
        <v>8.987405252989665E-2</v>
      </c>
      <c r="J4152" s="290">
        <f t="shared" ca="1" si="4138"/>
        <v>4.7177596705333218E-2</v>
      </c>
      <c r="K4152" s="270">
        <f t="shared" ref="K4152:M4152" ca="1" si="4210">RAND()</f>
        <v>0.65121847693900614</v>
      </c>
      <c r="L4152" s="270">
        <f t="shared" ca="1" si="4210"/>
        <v>0.84900759330667452</v>
      </c>
      <c r="M4152" s="270">
        <f t="shared" ca="1" si="4210"/>
        <v>0.96447134499142972</v>
      </c>
      <c r="N4152" s="291">
        <f t="shared" ca="1" si="4140"/>
        <v>3395173.9609344215</v>
      </c>
      <c r="O4152" s="292">
        <f ca="1">(N4152-Assumptions!$C$22)/Assumptions!$C$25</f>
        <v>252.38171350256877</v>
      </c>
      <c r="P4152" s="11"/>
      <c r="Q4152" s="11"/>
      <c r="R4152" s="11"/>
      <c r="S4152" s="11"/>
      <c r="T4152" s="11"/>
    </row>
    <row r="4153" spans="1:20" ht="15.75" customHeight="1" x14ac:dyDescent="0.2">
      <c r="A4153" s="317"/>
      <c r="B4153" s="264"/>
      <c r="C4153" s="264"/>
      <c r="D4153" s="264"/>
      <c r="E4153" s="264"/>
      <c r="F4153" s="264"/>
      <c r="G4153" s="264"/>
      <c r="H4153" s="264"/>
      <c r="I4153" s="286">
        <f t="shared" ca="1" si="4137"/>
        <v>0.10518224150015595</v>
      </c>
      <c r="J4153" s="286">
        <f t="shared" ca="1" si="4138"/>
        <v>3.2206209735056307E-2</v>
      </c>
      <c r="K4153" s="264">
        <f t="shared" ref="K4153:M4153" ca="1" si="4211">RAND()</f>
        <v>0.59161309537691176</v>
      </c>
      <c r="L4153" s="264">
        <f t="shared" ca="1" si="4211"/>
        <v>0.46722372875720752</v>
      </c>
      <c r="M4153" s="264">
        <f t="shared" ca="1" si="4211"/>
        <v>1.943420511423688E-2</v>
      </c>
      <c r="N4153" s="287">
        <f t="shared" ca="1" si="4140"/>
        <v>1529552.4678095847</v>
      </c>
      <c r="O4153" s="288">
        <f ca="1">(N4153-Assumptions!$C$22)/Assumptions!$C$25</f>
        <v>113.15622894101378</v>
      </c>
      <c r="P4153" s="11"/>
      <c r="Q4153" s="11"/>
      <c r="R4153" s="11"/>
      <c r="S4153" s="11"/>
      <c r="T4153" s="11"/>
    </row>
    <row r="4154" spans="1:20" ht="15.75" customHeight="1" x14ac:dyDescent="0.2">
      <c r="A4154" s="289"/>
      <c r="B4154" s="270"/>
      <c r="C4154" s="270"/>
      <c r="D4154" s="270"/>
      <c r="E4154" s="270"/>
      <c r="F4154" s="270"/>
      <c r="G4154" s="270"/>
      <c r="H4154" s="270"/>
      <c r="I4154" s="290">
        <f t="shared" ca="1" si="4137"/>
        <v>7.557372357763284E-2</v>
      </c>
      <c r="J4154" s="290">
        <f t="shared" ca="1" si="4138"/>
        <v>3.0450338031924033E-2</v>
      </c>
      <c r="K4154" s="270">
        <f t="shared" ref="K4154:M4154" ca="1" si="4212">RAND()</f>
        <v>0.105457611076337</v>
      </c>
      <c r="L4154" s="270">
        <f t="shared" ca="1" si="4212"/>
        <v>0.12639186854537232</v>
      </c>
      <c r="M4154" s="270">
        <f t="shared" ca="1" si="4212"/>
        <v>0.44025634152989734</v>
      </c>
      <c r="N4154" s="291">
        <f t="shared" ca="1" si="4140"/>
        <v>361704.13229118404</v>
      </c>
      <c r="O4154" s="292">
        <f ca="1">(N4154-Assumptions!$C$22)/Assumptions!$C$25</f>
        <v>26.003368081431645</v>
      </c>
      <c r="P4154" s="11"/>
      <c r="Q4154" s="11"/>
      <c r="R4154" s="11"/>
      <c r="S4154" s="11"/>
      <c r="T4154" s="11"/>
    </row>
    <row r="4155" spans="1:20" ht="15.75" customHeight="1" x14ac:dyDescent="0.2">
      <c r="A4155" s="317"/>
      <c r="B4155" s="264"/>
      <c r="C4155" s="264"/>
      <c r="D4155" s="264"/>
      <c r="E4155" s="264"/>
      <c r="F4155" s="264"/>
      <c r="G4155" s="264"/>
      <c r="H4155" s="264"/>
      <c r="I4155" s="286">
        <f t="shared" ca="1" si="4137"/>
        <v>9.5895229082932423E-2</v>
      </c>
      <c r="J4155" s="286">
        <f t="shared" ca="1" si="4138"/>
        <v>4.8806881215903618E-2</v>
      </c>
      <c r="K4155" s="264">
        <f t="shared" ref="K4155:M4155" ca="1" si="4213">RAND()</f>
        <v>0.70381587717637617</v>
      </c>
      <c r="L4155" s="264">
        <f t="shared" ca="1" si="4213"/>
        <v>0.63028390224862796</v>
      </c>
      <c r="M4155" s="264">
        <f t="shared" ca="1" si="4213"/>
        <v>0.10154048051608888</v>
      </c>
      <c r="N4155" s="287">
        <f t="shared" ca="1" si="4140"/>
        <v>2370452.0233426034</v>
      </c>
      <c r="O4155" s="288">
        <f ca="1">(N4155-Assumptions!$C$22)/Assumptions!$C$25</f>
        <v>175.90992711511964</v>
      </c>
      <c r="P4155" s="11"/>
      <c r="Q4155" s="11"/>
      <c r="R4155" s="11"/>
      <c r="S4155" s="11"/>
      <c r="T4155" s="11"/>
    </row>
    <row r="4156" spans="1:20" ht="15.75" customHeight="1" x14ac:dyDescent="0.2">
      <c r="A4156" s="289"/>
      <c r="B4156" s="270"/>
      <c r="C4156" s="270"/>
      <c r="D4156" s="270"/>
      <c r="E4156" s="270"/>
      <c r="F4156" s="270"/>
      <c r="G4156" s="270"/>
      <c r="H4156" s="270"/>
      <c r="I4156" s="290">
        <f t="shared" ca="1" si="4137"/>
        <v>8.5157104403722178E-2</v>
      </c>
      <c r="J4156" s="290">
        <f t="shared" ca="1" si="4138"/>
        <v>5.5E-2</v>
      </c>
      <c r="K4156" s="270">
        <f t="shared" ref="K4156:M4156" ca="1" si="4214">RAND()</f>
        <v>0.75780661645073844</v>
      </c>
      <c r="L4156" s="270">
        <f t="shared" ca="1" si="4214"/>
        <v>0.48133704312041148</v>
      </c>
      <c r="M4156" s="270">
        <f t="shared" ca="1" si="4214"/>
        <v>0.10559027045757741</v>
      </c>
      <c r="N4156" s="291">
        <f t="shared" ca="1" si="4140"/>
        <v>3701305.9338509263</v>
      </c>
      <c r="O4156" s="292">
        <f ca="1">(N4156-Assumptions!$C$22)/Assumptions!$C$25</f>
        <v>275.22738312320348</v>
      </c>
      <c r="P4156" s="11"/>
      <c r="Q4156" s="11"/>
      <c r="R4156" s="11"/>
      <c r="S4156" s="11"/>
      <c r="T4156" s="11"/>
    </row>
    <row r="4157" spans="1:20" ht="15.75" customHeight="1" x14ac:dyDescent="0.2">
      <c r="A4157" s="317"/>
      <c r="B4157" s="264"/>
      <c r="C4157" s="264"/>
      <c r="D4157" s="264"/>
      <c r="E4157" s="264"/>
      <c r="F4157" s="264"/>
      <c r="G4157" s="264"/>
      <c r="H4157" s="264"/>
      <c r="I4157" s="286">
        <f t="shared" ca="1" si="4137"/>
        <v>9.6147528786396749E-2</v>
      </c>
      <c r="J4157" s="286">
        <f t="shared" ca="1" si="4138"/>
        <v>2.9607557535871673E-2</v>
      </c>
      <c r="K4157" s="264">
        <f t="shared" ref="K4157:M4157" ca="1" si="4215">RAND()</f>
        <v>0.99033263660812332</v>
      </c>
      <c r="L4157" s="264">
        <f t="shared" ca="1" si="4215"/>
        <v>3.1994192841705793E-2</v>
      </c>
      <c r="M4157" s="264">
        <f t="shared" ca="1" si="4215"/>
        <v>0.76390346719516034</v>
      </c>
      <c r="N4157" s="287">
        <f t="shared" ca="1" si="4140"/>
        <v>2923276.275571527</v>
      </c>
      <c r="O4157" s="288">
        <f ca="1">(N4157-Assumptions!$C$22)/Assumptions!$C$25</f>
        <v>217.16546832623337</v>
      </c>
      <c r="P4157" s="11"/>
      <c r="Q4157" s="11"/>
      <c r="R4157" s="11"/>
      <c r="S4157" s="11"/>
      <c r="T4157" s="11"/>
    </row>
    <row r="4158" spans="1:20" ht="15.75" customHeight="1" x14ac:dyDescent="0.2">
      <c r="A4158" s="289"/>
      <c r="B4158" s="270"/>
      <c r="C4158" s="270"/>
      <c r="D4158" s="270"/>
      <c r="E4158" s="270"/>
      <c r="F4158" s="270"/>
      <c r="G4158" s="270"/>
      <c r="H4158" s="270"/>
      <c r="I4158" s="290">
        <f t="shared" ca="1" si="4137"/>
        <v>8.7507220487753043E-2</v>
      </c>
      <c r="J4158" s="290">
        <f t="shared" ca="1" si="4138"/>
        <v>3.8859551538325786E-2</v>
      </c>
      <c r="K4158" s="270">
        <f t="shared" ref="K4158:M4158" ca="1" si="4216">RAND()</f>
        <v>0.1218804688996693</v>
      </c>
      <c r="L4158" s="270">
        <f t="shared" ca="1" si="4216"/>
        <v>0.24051654159230507</v>
      </c>
      <c r="M4158" s="270">
        <f t="shared" ca="1" si="4216"/>
        <v>0.93659743085293501</v>
      </c>
      <c r="N4158" s="291">
        <f t="shared" ca="1" si="4140"/>
        <v>412321.18499963125</v>
      </c>
      <c r="O4158" s="292">
        <f ca="1">(N4158-Assumptions!$C$22)/Assumptions!$C$25</f>
        <v>29.780760074599346</v>
      </c>
      <c r="P4158" s="11"/>
      <c r="Q4158" s="11"/>
      <c r="R4158" s="11"/>
      <c r="S4158" s="11"/>
      <c r="T4158" s="11"/>
    </row>
    <row r="4159" spans="1:20" ht="15.75" customHeight="1" x14ac:dyDescent="0.2">
      <c r="A4159" s="317"/>
      <c r="B4159" s="264"/>
      <c r="C4159" s="264"/>
      <c r="D4159" s="264"/>
      <c r="E4159" s="264"/>
      <c r="F4159" s="264"/>
      <c r="G4159" s="264"/>
      <c r="H4159" s="264"/>
      <c r="I4159" s="286">
        <f t="shared" ca="1" si="4137"/>
        <v>9.5197801630093906E-2</v>
      </c>
      <c r="J4159" s="286">
        <f t="shared" ca="1" si="4138"/>
        <v>4.9315544494626787E-2</v>
      </c>
      <c r="K4159" s="264">
        <f t="shared" ref="K4159:M4159" ca="1" si="4217">RAND()</f>
        <v>0.51850460099705042</v>
      </c>
      <c r="L4159" s="264">
        <f t="shared" ca="1" si="4217"/>
        <v>0.73242268739235727</v>
      </c>
      <c r="M4159" s="264">
        <f t="shared" ca="1" si="4217"/>
        <v>0.23204050427164558</v>
      </c>
      <c r="N4159" s="287">
        <f t="shared" ca="1" si="4140"/>
        <v>2432763.2607022659</v>
      </c>
      <c r="O4159" s="288">
        <f ca="1">(N4159-Assumptions!$C$22)/Assumptions!$C$25</f>
        <v>180.56001945539299</v>
      </c>
      <c r="P4159" s="11"/>
      <c r="Q4159" s="11"/>
      <c r="R4159" s="11"/>
      <c r="S4159" s="11"/>
      <c r="T4159" s="11"/>
    </row>
    <row r="4160" spans="1:20" ht="15.75" customHeight="1" x14ac:dyDescent="0.2">
      <c r="A4160" s="289"/>
      <c r="B4160" s="270"/>
      <c r="C4160" s="270"/>
      <c r="D4160" s="270"/>
      <c r="E4160" s="270"/>
      <c r="F4160" s="270"/>
      <c r="G4160" s="270"/>
      <c r="H4160" s="270"/>
      <c r="I4160" s="290">
        <f t="shared" ca="1" si="4137"/>
        <v>8.9806221876010173E-2</v>
      </c>
      <c r="J4160" s="290">
        <f t="shared" ca="1" si="4138"/>
        <v>0.02</v>
      </c>
      <c r="K4160" s="270">
        <f t="shared" ref="K4160:M4160" ca="1" si="4218">RAND()</f>
        <v>0.67978540746276872</v>
      </c>
      <c r="L4160" s="270">
        <f t="shared" ca="1" si="4218"/>
        <v>0.22973385149348258</v>
      </c>
      <c r="M4160" s="270">
        <f t="shared" ca="1" si="4218"/>
        <v>0.54873980987496374</v>
      </c>
      <c r="N4160" s="291">
        <f t="shared" ca="1" si="4140"/>
        <v>1276303.3779048687</v>
      </c>
      <c r="O4160" s="292">
        <f ca="1">(N4160-Assumptions!$C$22)/Assumptions!$C$25</f>
        <v>94.257043127229011</v>
      </c>
      <c r="P4160" s="11"/>
      <c r="Q4160" s="11"/>
      <c r="R4160" s="11"/>
      <c r="S4160" s="11"/>
      <c r="T4160" s="11"/>
    </row>
    <row r="4161" spans="1:20" ht="15.75" customHeight="1" x14ac:dyDescent="0.2">
      <c r="A4161" s="317"/>
      <c r="B4161" s="264"/>
      <c r="C4161" s="264"/>
      <c r="D4161" s="264"/>
      <c r="E4161" s="264"/>
      <c r="F4161" s="264"/>
      <c r="G4161" s="264"/>
      <c r="H4161" s="264"/>
      <c r="I4161" s="286">
        <f t="shared" ca="1" si="4137"/>
        <v>9.1677403912309885E-2</v>
      </c>
      <c r="J4161" s="286">
        <f t="shared" ca="1" si="4138"/>
        <v>5.1385707342207231E-2</v>
      </c>
      <c r="K4161" s="264">
        <f t="shared" ref="K4161:M4161" ca="1" si="4219">RAND()</f>
        <v>0.5994597486881047</v>
      </c>
      <c r="L4161" s="264">
        <f t="shared" ca="1" si="4219"/>
        <v>0.64369011581061097</v>
      </c>
      <c r="M4161" s="264">
        <f t="shared" ca="1" si="4219"/>
        <v>0.68441787558467804</v>
      </c>
      <c r="N4161" s="287">
        <f t="shared" ca="1" si="4140"/>
        <v>2800590.4902897356</v>
      </c>
      <c r="O4161" s="288">
        <f ca="1">(N4161-Assumptions!$C$22)/Assumptions!$C$25</f>
        <v>208.00981270818923</v>
      </c>
      <c r="P4161" s="11"/>
      <c r="Q4161" s="11"/>
      <c r="R4161" s="11"/>
      <c r="S4161" s="11"/>
      <c r="T4161" s="11"/>
    </row>
    <row r="4162" spans="1:20" ht="15.75" customHeight="1" x14ac:dyDescent="0.2">
      <c r="A4162" s="289"/>
      <c r="B4162" s="270"/>
      <c r="C4162" s="270"/>
      <c r="D4162" s="270"/>
      <c r="E4162" s="270"/>
      <c r="F4162" s="270"/>
      <c r="G4162" s="270"/>
      <c r="H4162" s="270"/>
      <c r="I4162" s="290">
        <f t="shared" ca="1" si="4137"/>
        <v>8.8989555430697337E-2</v>
      </c>
      <c r="J4162" s="290">
        <f t="shared" ca="1" si="4138"/>
        <v>5.5E-2</v>
      </c>
      <c r="K4162" s="270">
        <f t="shared" ref="K4162:M4162" ca="1" si="4220">RAND()</f>
        <v>0.66450244057877983</v>
      </c>
      <c r="L4162" s="270">
        <f t="shared" ca="1" si="4220"/>
        <v>0.73610793397394936</v>
      </c>
      <c r="M4162" s="270">
        <f t="shared" ca="1" si="4220"/>
        <v>0.78799778446109214</v>
      </c>
      <c r="N4162" s="291">
        <f t="shared" ca="1" si="4140"/>
        <v>3319859.3162521389</v>
      </c>
      <c r="O4162" s="292">
        <f ca="1">(N4162-Assumptions!$C$22)/Assumptions!$C$25</f>
        <v>246.76121763075665</v>
      </c>
      <c r="P4162" s="11"/>
      <c r="Q4162" s="11"/>
      <c r="R4162" s="11"/>
      <c r="S4162" s="11"/>
      <c r="T4162" s="11"/>
    </row>
    <row r="4163" spans="1:20" ht="15.75" customHeight="1" x14ac:dyDescent="0.2">
      <c r="A4163" s="317"/>
      <c r="B4163" s="264"/>
      <c r="C4163" s="264"/>
      <c r="D4163" s="264"/>
      <c r="E4163" s="264"/>
      <c r="F4163" s="264"/>
      <c r="G4163" s="264"/>
      <c r="H4163" s="264"/>
      <c r="I4163" s="286">
        <f t="shared" ca="1" si="4137"/>
        <v>7.8100649627935836E-2</v>
      </c>
      <c r="J4163" s="286">
        <f t="shared" ca="1" si="4138"/>
        <v>4.5075106532779706E-2</v>
      </c>
      <c r="K4163" s="264">
        <f t="shared" ref="K4163:M4163" ca="1" si="4221">RAND()</f>
        <v>0.6314534411305035</v>
      </c>
      <c r="L4163" s="264">
        <f t="shared" ca="1" si="4221"/>
        <v>0.94149380926300752</v>
      </c>
      <c r="M4163" s="264">
        <f t="shared" ca="1" si="4221"/>
        <v>0.68404916606141553</v>
      </c>
      <c r="N4163" s="287">
        <f t="shared" ca="1" si="4140"/>
        <v>4313165.052580189</v>
      </c>
      <c r="O4163" s="288">
        <f ca="1">(N4163-Assumptions!$C$22)/Assumptions!$C$25</f>
        <v>320.88851138658129</v>
      </c>
      <c r="P4163" s="11"/>
      <c r="Q4163" s="11"/>
      <c r="R4163" s="11"/>
      <c r="S4163" s="11"/>
      <c r="T4163" s="11"/>
    </row>
    <row r="4164" spans="1:20" ht="15.75" customHeight="1" x14ac:dyDescent="0.2">
      <c r="A4164" s="289"/>
      <c r="B4164" s="270"/>
      <c r="C4164" s="270"/>
      <c r="D4164" s="270"/>
      <c r="E4164" s="270"/>
      <c r="F4164" s="270"/>
      <c r="G4164" s="270"/>
      <c r="H4164" s="270"/>
      <c r="I4164" s="290">
        <f t="shared" ca="1" si="4137"/>
        <v>9.8405820109158992E-2</v>
      </c>
      <c r="J4164" s="290">
        <f t="shared" ca="1" si="4138"/>
        <v>2.5150112528566033E-2</v>
      </c>
      <c r="K4164" s="270">
        <f t="shared" ref="K4164:M4164" ca="1" si="4222">RAND()</f>
        <v>0.38351741979248044</v>
      </c>
      <c r="L4164" s="270">
        <f t="shared" ca="1" si="4222"/>
        <v>0.97867504715497133</v>
      </c>
      <c r="M4164" s="270">
        <f t="shared" ca="1" si="4222"/>
        <v>0.41828197095476005</v>
      </c>
      <c r="N4164" s="291">
        <f t="shared" ca="1" si="4140"/>
        <v>1927832.6591894343</v>
      </c>
      <c r="O4164" s="292">
        <f ca="1">(N4164-Assumptions!$C$22)/Assumptions!$C$25</f>
        <v>142.87863128279361</v>
      </c>
      <c r="P4164" s="11"/>
      <c r="Q4164" s="11"/>
      <c r="R4164" s="11"/>
      <c r="S4164" s="11"/>
      <c r="T4164" s="11"/>
    </row>
    <row r="4165" spans="1:20" ht="15.75" customHeight="1" x14ac:dyDescent="0.2">
      <c r="A4165" s="317"/>
      <c r="B4165" s="264"/>
      <c r="C4165" s="264"/>
      <c r="D4165" s="264"/>
      <c r="E4165" s="264"/>
      <c r="F4165" s="264"/>
      <c r="G4165" s="264"/>
      <c r="H4165" s="264"/>
      <c r="I4165" s="286">
        <f t="shared" ca="1" si="4137"/>
        <v>9.0821497906731066E-2</v>
      </c>
      <c r="J4165" s="286">
        <f t="shared" ca="1" si="4138"/>
        <v>3.2687447102156569E-2</v>
      </c>
      <c r="K4165" s="264">
        <f t="shared" ref="K4165:M4165" ca="1" si="4223">RAND()</f>
        <v>0.68000481570223648</v>
      </c>
      <c r="L4165" s="264">
        <f t="shared" ca="1" si="4223"/>
        <v>3.6266563746409908E-2</v>
      </c>
      <c r="M4165" s="264">
        <f t="shared" ca="1" si="4223"/>
        <v>0.64574750146932314</v>
      </c>
      <c r="N4165" s="287">
        <f t="shared" ca="1" si="4140"/>
        <v>1553543.7201398681</v>
      </c>
      <c r="O4165" s="288">
        <f ca="1">(N4165-Assumptions!$C$22)/Assumptions!$C$25</f>
        <v>114.9466209059603</v>
      </c>
      <c r="P4165" s="11"/>
      <c r="Q4165" s="11"/>
      <c r="R4165" s="11"/>
      <c r="S4165" s="11"/>
      <c r="T4165" s="11"/>
    </row>
    <row r="4166" spans="1:20" ht="15.75" customHeight="1" x14ac:dyDescent="0.2">
      <c r="A4166" s="289"/>
      <c r="B4166" s="270"/>
      <c r="C4166" s="270"/>
      <c r="D4166" s="270"/>
      <c r="E4166" s="270"/>
      <c r="F4166" s="270"/>
      <c r="G4166" s="270"/>
      <c r="H4166" s="270"/>
      <c r="I4166" s="290">
        <f t="shared" ca="1" si="4137"/>
        <v>0.10901893347965033</v>
      </c>
      <c r="J4166" s="290">
        <f t="shared" ca="1" si="4138"/>
        <v>4.2522147596609862E-2</v>
      </c>
      <c r="K4166" s="270">
        <f t="shared" ref="K4166:M4166" ca="1" si="4224">RAND()</f>
        <v>0.78369843056461064</v>
      </c>
      <c r="L4166" s="270">
        <f t="shared" ca="1" si="4224"/>
        <v>0.43904934095567649</v>
      </c>
      <c r="M4166" s="270">
        <f t="shared" ca="1" si="4224"/>
        <v>0.88564716495680074</v>
      </c>
      <c r="N4166" s="291">
        <f t="shared" ca="1" si="4140"/>
        <v>1696932.276551553</v>
      </c>
      <c r="O4166" s="292">
        <f ca="1">(N4166-Assumptions!$C$22)/Assumptions!$C$25</f>
        <v>125.64725944414575</v>
      </c>
      <c r="P4166" s="11"/>
      <c r="Q4166" s="11"/>
      <c r="R4166" s="11"/>
      <c r="S4166" s="11"/>
      <c r="T4166" s="11"/>
    </row>
    <row r="4167" spans="1:20" ht="15.75" customHeight="1" x14ac:dyDescent="0.2">
      <c r="A4167" s="317"/>
      <c r="B4167" s="264"/>
      <c r="C4167" s="264"/>
      <c r="D4167" s="264"/>
      <c r="E4167" s="264"/>
      <c r="F4167" s="264"/>
      <c r="G4167" s="264"/>
      <c r="H4167" s="264"/>
      <c r="I4167" s="286">
        <f t="shared" ca="1" si="4137"/>
        <v>9.1704788087436914E-2</v>
      </c>
      <c r="J4167" s="286">
        <f t="shared" ca="1" si="4138"/>
        <v>4.8618493346907432E-2</v>
      </c>
      <c r="K4167" s="264">
        <f t="shared" ref="K4167:M4167" ca="1" si="4225">RAND()</f>
        <v>0.59462783416975062</v>
      </c>
      <c r="L4167" s="264">
        <f t="shared" ca="1" si="4225"/>
        <v>0.41219712161346655</v>
      </c>
      <c r="M4167" s="264">
        <f t="shared" ca="1" si="4225"/>
        <v>0.42217669819137627</v>
      </c>
      <c r="N4167" s="287">
        <f t="shared" ca="1" si="4140"/>
        <v>2590630.5044202814</v>
      </c>
      <c r="O4167" s="288">
        <f ca="1">(N4167-Assumptions!$C$22)/Assumptions!$C$25</f>
        <v>192.34115704628965</v>
      </c>
      <c r="P4167" s="11"/>
      <c r="Q4167" s="11"/>
      <c r="R4167" s="11"/>
      <c r="S4167" s="11"/>
      <c r="T4167" s="11"/>
    </row>
    <row r="4168" spans="1:20" ht="15.75" customHeight="1" x14ac:dyDescent="0.2">
      <c r="A4168" s="289"/>
      <c r="B4168" s="270"/>
      <c r="C4168" s="270"/>
      <c r="D4168" s="270"/>
      <c r="E4168" s="270"/>
      <c r="F4168" s="270"/>
      <c r="G4168" s="270"/>
      <c r="H4168" s="270"/>
      <c r="I4168" s="290">
        <f t="shared" ca="1" si="4137"/>
        <v>7.0088045729585338E-2</v>
      </c>
      <c r="J4168" s="290">
        <f t="shared" ca="1" si="4138"/>
        <v>4.7999706379660875E-2</v>
      </c>
      <c r="K4168" s="270">
        <f t="shared" ref="K4168:M4168" ca="1" si="4226">RAND()</f>
        <v>0.67262692329420415</v>
      </c>
      <c r="L4168" s="270">
        <f t="shared" ca="1" si="4226"/>
        <v>0.10715036290004487</v>
      </c>
      <c r="M4168" s="270">
        <f t="shared" ca="1" si="4226"/>
        <v>0.53814895564055532</v>
      </c>
      <c r="N4168" s="291">
        <f t="shared" ca="1" si="4140"/>
        <v>3563756.6711651403</v>
      </c>
      <c r="O4168" s="292">
        <f ca="1">(N4168-Assumptions!$C$22)/Assumptions!$C$25</f>
        <v>264.96251277351791</v>
      </c>
      <c r="P4168" s="11"/>
      <c r="Q4168" s="11"/>
      <c r="R4168" s="11"/>
      <c r="S4168" s="11"/>
      <c r="T4168" s="11"/>
    </row>
    <row r="4169" spans="1:20" ht="15.75" customHeight="1" x14ac:dyDescent="0.2">
      <c r="A4169" s="317"/>
      <c r="B4169" s="264"/>
      <c r="C4169" s="264"/>
      <c r="D4169" s="264"/>
      <c r="E4169" s="264"/>
      <c r="F4169" s="264"/>
      <c r="G4169" s="264"/>
      <c r="H4169" s="264"/>
      <c r="I4169" s="286">
        <f t="shared" ca="1" si="4137"/>
        <v>0.11318474226681771</v>
      </c>
      <c r="J4169" s="286">
        <f t="shared" ca="1" si="4138"/>
        <v>5.2183063824524908E-2</v>
      </c>
      <c r="K4169" s="264">
        <f t="shared" ref="K4169:M4169" ca="1" si="4227">RAND()</f>
        <v>0.64228641414703747</v>
      </c>
      <c r="L4169" s="264">
        <f t="shared" ca="1" si="4227"/>
        <v>5.2829138781950946E-2</v>
      </c>
      <c r="M4169" s="264">
        <f t="shared" ca="1" si="4227"/>
        <v>0.86240489714188662</v>
      </c>
      <c r="N4169" s="287">
        <f t="shared" ca="1" si="4140"/>
        <v>1480513.1901276293</v>
      </c>
      <c r="O4169" s="288">
        <f ca="1">(N4169-Assumptions!$C$22)/Assumptions!$C$25</f>
        <v>109.49658135280816</v>
      </c>
      <c r="P4169" s="11"/>
      <c r="Q4169" s="11"/>
      <c r="R4169" s="11"/>
      <c r="S4169" s="11"/>
      <c r="T4169" s="11"/>
    </row>
    <row r="4170" spans="1:20" ht="15.75" customHeight="1" x14ac:dyDescent="0.2">
      <c r="A4170" s="289"/>
      <c r="B4170" s="270"/>
      <c r="C4170" s="270"/>
      <c r="D4170" s="270"/>
      <c r="E4170" s="270"/>
      <c r="F4170" s="270"/>
      <c r="G4170" s="270"/>
      <c r="H4170" s="270"/>
      <c r="I4170" s="290">
        <f t="shared" ca="1" si="4137"/>
        <v>7.6533553634019605E-2</v>
      </c>
      <c r="J4170" s="290">
        <f t="shared" ca="1" si="4138"/>
        <v>3.3579029000582308E-2</v>
      </c>
      <c r="K4170" s="270">
        <f t="shared" ref="K4170:M4170" ca="1" si="4228">RAND()</f>
        <v>0.96241194103309946</v>
      </c>
      <c r="L4170" s="270">
        <f t="shared" ca="1" si="4228"/>
        <v>0.19200502232616512</v>
      </c>
      <c r="M4170" s="270">
        <f t="shared" ca="1" si="4228"/>
        <v>0.6621747093328848</v>
      </c>
      <c r="N4170" s="291">
        <f t="shared" ca="1" si="4140"/>
        <v>4528387.1953841709</v>
      </c>
      <c r="O4170" s="292">
        <f ca="1">(N4170-Assumptions!$C$22)/Assumptions!$C$25</f>
        <v>336.94986532717695</v>
      </c>
      <c r="P4170" s="11"/>
      <c r="Q4170" s="11"/>
      <c r="R4170" s="11"/>
      <c r="S4170" s="11"/>
      <c r="T4170" s="11"/>
    </row>
    <row r="4171" spans="1:20" ht="15.75" customHeight="1" x14ac:dyDescent="0.2">
      <c r="A4171" s="317"/>
      <c r="B4171" s="264"/>
      <c r="C4171" s="264"/>
      <c r="D4171" s="264"/>
      <c r="E4171" s="264"/>
      <c r="F4171" s="264"/>
      <c r="G4171" s="264"/>
      <c r="H4171" s="264"/>
      <c r="I4171" s="286">
        <f t="shared" ca="1" si="4137"/>
        <v>8.1114863096560505E-2</v>
      </c>
      <c r="J4171" s="286">
        <f t="shared" ca="1" si="4138"/>
        <v>3.8537091689070463E-2</v>
      </c>
      <c r="K4171" s="264">
        <f t="shared" ref="K4171:M4171" ca="1" si="4229">RAND()</f>
        <v>0.58716307503718457</v>
      </c>
      <c r="L4171" s="264">
        <f t="shared" ca="1" si="4229"/>
        <v>0.50429287996815686</v>
      </c>
      <c r="M4171" s="264">
        <f t="shared" ca="1" si="4229"/>
        <v>0.40751764097405185</v>
      </c>
      <c r="N4171" s="287">
        <f t="shared" ca="1" si="4140"/>
        <v>2621571.4394488744</v>
      </c>
      <c r="O4171" s="288">
        <f ca="1">(N4171-Assumptions!$C$22)/Assumptions!$C$25</f>
        <v>194.65018204842346</v>
      </c>
      <c r="P4171" s="11"/>
      <c r="Q4171" s="11"/>
      <c r="R4171" s="11"/>
      <c r="S4171" s="11"/>
      <c r="T4171" s="11"/>
    </row>
    <row r="4172" spans="1:20" ht="15.75" customHeight="1" x14ac:dyDescent="0.2">
      <c r="A4172" s="289"/>
      <c r="B4172" s="270"/>
      <c r="C4172" s="270"/>
      <c r="D4172" s="270"/>
      <c r="E4172" s="270"/>
      <c r="F4172" s="270"/>
      <c r="G4172" s="270"/>
      <c r="H4172" s="270"/>
      <c r="I4172" s="290">
        <f t="shared" ca="1" si="4137"/>
        <v>6.9782926556113289E-2</v>
      </c>
      <c r="J4172" s="290">
        <f t="shared" ca="1" si="4138"/>
        <v>5.5E-2</v>
      </c>
      <c r="K4172" s="270">
        <f t="shared" ref="K4172:M4172" ca="1" si="4230">RAND()</f>
        <v>4.4144975553054855E-2</v>
      </c>
      <c r="L4172" s="270">
        <f t="shared" ca="1" si="4230"/>
        <v>0.4246748570532769</v>
      </c>
      <c r="M4172" s="270">
        <f t="shared" ca="1" si="4230"/>
        <v>0.75088324465821676</v>
      </c>
      <c r="N4172" s="291">
        <f t="shared" ca="1" si="4140"/>
        <v>1602717.6195036676</v>
      </c>
      <c r="O4172" s="292">
        <f ca="1">(N4172-Assumptions!$C$22)/Assumptions!$C$25</f>
        <v>118.61631488833341</v>
      </c>
      <c r="P4172" s="11"/>
      <c r="Q4172" s="11"/>
      <c r="R4172" s="11"/>
      <c r="S4172" s="11"/>
      <c r="T4172" s="11"/>
    </row>
    <row r="4173" spans="1:20" ht="15.75" customHeight="1" x14ac:dyDescent="0.2">
      <c r="A4173" s="317"/>
      <c r="B4173" s="264"/>
      <c r="C4173" s="264"/>
      <c r="D4173" s="264"/>
      <c r="E4173" s="264"/>
      <c r="F4173" s="264"/>
      <c r="G4173" s="264"/>
      <c r="H4173" s="264"/>
      <c r="I4173" s="286">
        <f t="shared" ca="1" si="4137"/>
        <v>8.1515414450893484E-2</v>
      </c>
      <c r="J4173" s="286">
        <f t="shared" ca="1" si="4138"/>
        <v>5.4610122886691016E-2</v>
      </c>
      <c r="K4173" s="264">
        <f t="shared" ref="K4173:M4173" ca="1" si="4231">RAND()</f>
        <v>0.74593583818352649</v>
      </c>
      <c r="L4173" s="264">
        <f t="shared" ca="1" si="4231"/>
        <v>0.5246009507664533</v>
      </c>
      <c r="M4173" s="264">
        <f t="shared" ca="1" si="4231"/>
        <v>0.43190833690773056</v>
      </c>
      <c r="N4173" s="287">
        <f t="shared" ca="1" si="4140"/>
        <v>4148651.1755839982</v>
      </c>
      <c r="O4173" s="288">
        <f ca="1">(N4173-Assumptions!$C$22)/Assumptions!$C$25</f>
        <v>308.61135638686557</v>
      </c>
      <c r="P4173" s="11"/>
      <c r="Q4173" s="11"/>
      <c r="R4173" s="11"/>
      <c r="S4173" s="11"/>
      <c r="T4173" s="11"/>
    </row>
    <row r="4174" spans="1:20" ht="15.75" customHeight="1" x14ac:dyDescent="0.2">
      <c r="A4174" s="289"/>
      <c r="B4174" s="270"/>
      <c r="C4174" s="270"/>
      <c r="D4174" s="270"/>
      <c r="E4174" s="270"/>
      <c r="F4174" s="270"/>
      <c r="G4174" s="270"/>
      <c r="H4174" s="270"/>
      <c r="I4174" s="290">
        <f t="shared" ca="1" si="4137"/>
        <v>7.4461656113219629E-2</v>
      </c>
      <c r="J4174" s="290">
        <f t="shared" ca="1" si="4138"/>
        <v>2.303571817204185E-2</v>
      </c>
      <c r="K4174" s="270">
        <f t="shared" ref="K4174:M4174" ca="1" si="4232">RAND()</f>
        <v>0.26353243484122535</v>
      </c>
      <c r="L4174" s="270">
        <f t="shared" ca="1" si="4232"/>
        <v>0.81281185986398996</v>
      </c>
      <c r="M4174" s="270">
        <f t="shared" ca="1" si="4232"/>
        <v>0.45508817093522613</v>
      </c>
      <c r="N4174" s="291">
        <f t="shared" ca="1" si="4140"/>
        <v>2746177.3416254339</v>
      </c>
      <c r="O4174" s="292">
        <f ca="1">(N4174-Assumptions!$C$22)/Assumptions!$C$25</f>
        <v>203.9491299720473</v>
      </c>
      <c r="P4174" s="11"/>
      <c r="Q4174" s="11"/>
      <c r="R4174" s="11"/>
      <c r="S4174" s="11"/>
      <c r="T4174" s="11"/>
    </row>
    <row r="4175" spans="1:20" ht="15.75" customHeight="1" x14ac:dyDescent="0.2">
      <c r="A4175" s="317"/>
      <c r="B4175" s="264"/>
      <c r="C4175" s="264"/>
      <c r="D4175" s="264"/>
      <c r="E4175" s="264"/>
      <c r="F4175" s="264"/>
      <c r="G4175" s="264"/>
      <c r="H4175" s="264"/>
      <c r="I4175" s="286">
        <f t="shared" ca="1" si="4137"/>
        <v>0.10733505457608891</v>
      </c>
      <c r="J4175" s="286">
        <f t="shared" ca="1" si="4138"/>
        <v>2.7843783412498442E-2</v>
      </c>
      <c r="K4175" s="264">
        <f t="shared" ref="K4175:M4175" ca="1" si="4233">RAND()</f>
        <v>0.66319309496402568</v>
      </c>
      <c r="L4175" s="264">
        <f t="shared" ca="1" si="4233"/>
        <v>0.44970209524333071</v>
      </c>
      <c r="M4175" s="264">
        <f t="shared" ca="1" si="4233"/>
        <v>0.73365009361409617</v>
      </c>
      <c r="N4175" s="287">
        <f t="shared" ca="1" si="4140"/>
        <v>1419533.7500597625</v>
      </c>
      <c r="O4175" s="288">
        <f ca="1">(N4175-Assumptions!$C$22)/Assumptions!$C$25</f>
        <v>104.94587687013153</v>
      </c>
      <c r="P4175" s="11"/>
      <c r="Q4175" s="11"/>
      <c r="R4175" s="11"/>
      <c r="S4175" s="11"/>
      <c r="T4175" s="11"/>
    </row>
    <row r="4176" spans="1:20" ht="15.75" customHeight="1" x14ac:dyDescent="0.2">
      <c r="A4176" s="289"/>
      <c r="B4176" s="270"/>
      <c r="C4176" s="270"/>
      <c r="D4176" s="270"/>
      <c r="E4176" s="270"/>
      <c r="F4176" s="270"/>
      <c r="G4176" s="270"/>
      <c r="H4176" s="270"/>
      <c r="I4176" s="290">
        <f t="shared" ca="1" si="4137"/>
        <v>8.7150406078235834E-2</v>
      </c>
      <c r="J4176" s="290">
        <f t="shared" ca="1" si="4138"/>
        <v>3.9578441754113819E-2</v>
      </c>
      <c r="K4176" s="270">
        <f t="shared" ref="K4176:M4176" ca="1" si="4234">RAND()</f>
        <v>0.51842015945874798</v>
      </c>
      <c r="L4176" s="270">
        <f t="shared" ca="1" si="4234"/>
        <v>0.38637194968844446</v>
      </c>
      <c r="M4176" s="270">
        <f t="shared" ca="1" si="4234"/>
        <v>0.27940003723201057</v>
      </c>
      <c r="N4176" s="291">
        <f t="shared" ca="1" si="4140"/>
        <v>2346354.014661951</v>
      </c>
      <c r="O4176" s="292">
        <f ca="1">(N4176-Assumptions!$C$22)/Assumptions!$C$25</f>
        <v>174.11156825835454</v>
      </c>
      <c r="P4176" s="11"/>
      <c r="Q4176" s="11"/>
      <c r="R4176" s="11"/>
      <c r="S4176" s="11"/>
      <c r="T4176" s="11"/>
    </row>
    <row r="4177" spans="1:20" ht="15.75" customHeight="1" x14ac:dyDescent="0.2">
      <c r="A4177" s="317"/>
      <c r="B4177" s="264"/>
      <c r="C4177" s="264"/>
      <c r="D4177" s="264"/>
      <c r="E4177" s="264"/>
      <c r="F4177" s="264"/>
      <c r="G4177" s="264"/>
      <c r="H4177" s="264"/>
      <c r="I4177" s="286">
        <f t="shared" ca="1" si="4137"/>
        <v>8.0471330635846411E-2</v>
      </c>
      <c r="J4177" s="286">
        <f t="shared" ca="1" si="4138"/>
        <v>4.0496067825036751E-2</v>
      </c>
      <c r="K4177" s="264">
        <f t="shared" ref="K4177:M4177" ca="1" si="4235">RAND()</f>
        <v>0.9375958618024739</v>
      </c>
      <c r="L4177" s="264">
        <f t="shared" ca="1" si="4235"/>
        <v>0.212931813430145</v>
      </c>
      <c r="M4177" s="264">
        <f t="shared" ca="1" si="4235"/>
        <v>0.44201607224623685</v>
      </c>
      <c r="N4177" s="287">
        <f t="shared" ca="1" si="4140"/>
        <v>4835361.4952843422</v>
      </c>
      <c r="O4177" s="288">
        <f ca="1">(N4177-Assumptions!$C$22)/Assumptions!$C$25</f>
        <v>359.85839517047327</v>
      </c>
      <c r="P4177" s="11"/>
      <c r="Q4177" s="11"/>
      <c r="R4177" s="11"/>
      <c r="S4177" s="11"/>
      <c r="T4177" s="11"/>
    </row>
    <row r="4178" spans="1:20" ht="15.75" customHeight="1" x14ac:dyDescent="0.2">
      <c r="A4178" s="289"/>
      <c r="B4178" s="270"/>
      <c r="C4178" s="270"/>
      <c r="D4178" s="270"/>
      <c r="E4178" s="270"/>
      <c r="F4178" s="270"/>
      <c r="G4178" s="270"/>
      <c r="H4178" s="270"/>
      <c r="I4178" s="290">
        <f t="shared" ca="1" si="4137"/>
        <v>0.11245860244653125</v>
      </c>
      <c r="J4178" s="290">
        <f t="shared" ca="1" si="4138"/>
        <v>4.9582049021654112E-2</v>
      </c>
      <c r="K4178" s="270">
        <f t="shared" ref="K4178:M4178" ca="1" si="4236">RAND()</f>
        <v>0.51315034437954177</v>
      </c>
      <c r="L4178" s="270">
        <f t="shared" ca="1" si="4236"/>
        <v>0.51701024905584081</v>
      </c>
      <c r="M4178" s="270">
        <f t="shared" ca="1" si="4236"/>
        <v>0.17789317308194097</v>
      </c>
      <c r="N4178" s="291">
        <f t="shared" ca="1" si="4140"/>
        <v>1775235.1774595843</v>
      </c>
      <c r="O4178" s="292">
        <f ca="1">(N4178-Assumptions!$C$22)/Assumptions!$C$25</f>
        <v>131.49075951190929</v>
      </c>
      <c r="P4178" s="11"/>
      <c r="Q4178" s="11"/>
      <c r="R4178" s="11"/>
      <c r="S4178" s="11"/>
      <c r="T4178" s="11"/>
    </row>
    <row r="4179" spans="1:20" ht="15.75" customHeight="1" x14ac:dyDescent="0.2">
      <c r="A4179" s="317"/>
      <c r="B4179" s="264"/>
      <c r="C4179" s="264"/>
      <c r="D4179" s="264"/>
      <c r="E4179" s="264"/>
      <c r="F4179" s="264"/>
      <c r="G4179" s="264"/>
      <c r="H4179" s="264"/>
      <c r="I4179" s="286">
        <f t="shared" ca="1" si="4137"/>
        <v>0.1044132375957855</v>
      </c>
      <c r="J4179" s="286">
        <f t="shared" ca="1" si="4138"/>
        <v>3.5987912043416025E-2</v>
      </c>
      <c r="K4179" s="264">
        <f t="shared" ref="K4179:M4179" ca="1" si="4237">RAND()</f>
        <v>0.14955950317128774</v>
      </c>
      <c r="L4179" s="264">
        <f t="shared" ca="1" si="4237"/>
        <v>0.30256964039669088</v>
      </c>
      <c r="M4179" s="264">
        <f t="shared" ca="1" si="4237"/>
        <v>0.26396675075508191</v>
      </c>
      <c r="N4179" s="287">
        <f t="shared" ca="1" si="4140"/>
        <v>567743.99536103045</v>
      </c>
      <c r="O4179" s="288">
        <f ca="1">(N4179-Assumptions!$C$22)/Assumptions!$C$25</f>
        <v>41.379477265748541</v>
      </c>
      <c r="P4179" s="11"/>
      <c r="Q4179" s="11"/>
      <c r="R4179" s="11"/>
      <c r="S4179" s="11"/>
      <c r="T4179" s="11"/>
    </row>
    <row r="4180" spans="1:20" ht="15.75" customHeight="1" x14ac:dyDescent="0.2">
      <c r="A4180" s="289"/>
      <c r="B4180" s="270"/>
      <c r="C4180" s="270"/>
      <c r="D4180" s="270"/>
      <c r="E4180" s="270"/>
      <c r="F4180" s="270"/>
      <c r="G4180" s="270"/>
      <c r="H4180" s="270"/>
      <c r="I4180" s="290">
        <f t="shared" ca="1" si="4137"/>
        <v>7.4596226013231876E-2</v>
      </c>
      <c r="J4180" s="290">
        <f t="shared" ca="1" si="4138"/>
        <v>3.9506830947782401E-2</v>
      </c>
      <c r="K4180" s="270">
        <f t="shared" ref="K4180:M4180" ca="1" si="4238">RAND()</f>
        <v>0.94991558618539906</v>
      </c>
      <c r="L4180" s="270">
        <f t="shared" ca="1" si="4238"/>
        <v>0.87828392951762202</v>
      </c>
      <c r="M4180" s="270">
        <f t="shared" ca="1" si="4238"/>
        <v>0.91609619895152239</v>
      </c>
      <c r="N4180" s="291">
        <f t="shared" ca="1" si="4140"/>
        <v>7100801.377599515</v>
      </c>
      <c r="O4180" s="292">
        <f ca="1">(N4180-Assumptions!$C$22)/Assumptions!$C$25</f>
        <v>528.9210729551877</v>
      </c>
      <c r="P4180" s="11"/>
      <c r="Q4180" s="11"/>
      <c r="R4180" s="11"/>
      <c r="S4180" s="11"/>
      <c r="T4180" s="11"/>
    </row>
    <row r="4181" spans="1:20" ht="15.75" customHeight="1" x14ac:dyDescent="0.2">
      <c r="A4181" s="317"/>
      <c r="B4181" s="264"/>
      <c r="C4181" s="264"/>
      <c r="D4181" s="264"/>
      <c r="E4181" s="264"/>
      <c r="F4181" s="264"/>
      <c r="G4181" s="264"/>
      <c r="H4181" s="264"/>
      <c r="I4181" s="286">
        <f t="shared" ca="1" si="4137"/>
        <v>9.0120123802578E-2</v>
      </c>
      <c r="J4181" s="286">
        <f t="shared" ca="1" si="4138"/>
        <v>2.6073292308840514E-2</v>
      </c>
      <c r="K4181" s="264">
        <f t="shared" ref="K4181:M4181" ca="1" si="4239">RAND()</f>
        <v>0.14376736562501669</v>
      </c>
      <c r="L4181" s="264">
        <f t="shared" ca="1" si="4239"/>
        <v>4.5673252022581212E-2</v>
      </c>
      <c r="M4181" s="264">
        <f t="shared" ca="1" si="4239"/>
        <v>7.7127871862673336E-2</v>
      </c>
      <c r="N4181" s="287">
        <f t="shared" ca="1" si="4140"/>
        <v>254834.07428901552</v>
      </c>
      <c r="O4181" s="288">
        <f ca="1">(N4181-Assumptions!$C$22)/Assumptions!$C$25</f>
        <v>18.027990618583249</v>
      </c>
      <c r="P4181" s="11"/>
      <c r="Q4181" s="11"/>
      <c r="R4181" s="11"/>
      <c r="S4181" s="11"/>
      <c r="T4181" s="11"/>
    </row>
    <row r="4182" spans="1:20" ht="15.75" customHeight="1" x14ac:dyDescent="0.2">
      <c r="A4182" s="289"/>
      <c r="B4182" s="270"/>
      <c r="C4182" s="270"/>
      <c r="D4182" s="270"/>
      <c r="E4182" s="270"/>
      <c r="F4182" s="270"/>
      <c r="G4182" s="270"/>
      <c r="H4182" s="270"/>
      <c r="I4182" s="290">
        <f t="shared" ca="1" si="4137"/>
        <v>0.11169819300044756</v>
      </c>
      <c r="J4182" s="290">
        <f t="shared" ca="1" si="4138"/>
        <v>4.3902736163766977E-2</v>
      </c>
      <c r="K4182" s="270">
        <f t="shared" ref="K4182:M4182" ca="1" si="4240">RAND()</f>
        <v>0.33450401896184045</v>
      </c>
      <c r="L4182" s="270">
        <f t="shared" ca="1" si="4240"/>
        <v>0.27986417776015493</v>
      </c>
      <c r="M4182" s="270">
        <f t="shared" ca="1" si="4240"/>
        <v>0.25612632955872283</v>
      </c>
      <c r="N4182" s="291">
        <f t="shared" ca="1" si="4140"/>
        <v>1314157.6284935428</v>
      </c>
      <c r="O4182" s="292">
        <f ca="1">(N4182-Assumptions!$C$22)/Assumptions!$C$25</f>
        <v>97.081987201010662</v>
      </c>
      <c r="P4182" s="11"/>
      <c r="Q4182" s="11"/>
      <c r="R4182" s="11"/>
      <c r="S4182" s="11"/>
      <c r="T4182" s="11"/>
    </row>
    <row r="4183" spans="1:20" ht="15.75" customHeight="1" x14ac:dyDescent="0.2">
      <c r="A4183" s="317"/>
      <c r="B4183" s="264"/>
      <c r="C4183" s="264"/>
      <c r="D4183" s="264"/>
      <c r="E4183" s="264"/>
      <c r="F4183" s="264"/>
      <c r="G4183" s="264"/>
      <c r="H4183" s="264"/>
      <c r="I4183" s="286">
        <f t="shared" ca="1" si="4137"/>
        <v>8.5885373212842162E-2</v>
      </c>
      <c r="J4183" s="286">
        <f t="shared" ca="1" si="4138"/>
        <v>3.4556646227520027E-2</v>
      </c>
      <c r="K4183" s="264">
        <f t="shared" ref="K4183:M4183" ca="1" si="4241">RAND()</f>
        <v>0.69092130194380474</v>
      </c>
      <c r="L4183" s="264">
        <f t="shared" ca="1" si="4241"/>
        <v>1.3706586395512366E-2</v>
      </c>
      <c r="M4183" s="264">
        <f t="shared" ca="1" si="4241"/>
        <v>3.7027585526482332E-2</v>
      </c>
      <c r="N4183" s="287">
        <f t="shared" ca="1" si="4140"/>
        <v>1735751.5374306019</v>
      </c>
      <c r="O4183" s="288">
        <f ca="1">(N4183-Assumptions!$C$22)/Assumptions!$C$25</f>
        <v>128.54421921123895</v>
      </c>
      <c r="P4183" s="11"/>
      <c r="Q4183" s="11"/>
      <c r="R4183" s="11"/>
      <c r="S4183" s="11"/>
      <c r="T4183" s="11"/>
    </row>
    <row r="4184" spans="1:20" ht="15.75" customHeight="1" x14ac:dyDescent="0.2">
      <c r="A4184" s="289"/>
      <c r="B4184" s="270"/>
      <c r="C4184" s="270"/>
      <c r="D4184" s="270"/>
      <c r="E4184" s="270"/>
      <c r="F4184" s="270"/>
      <c r="G4184" s="270"/>
      <c r="H4184" s="270"/>
      <c r="I4184" s="290">
        <f t="shared" ca="1" si="4137"/>
        <v>0.10367041003881615</v>
      </c>
      <c r="J4184" s="290">
        <f t="shared" ca="1" si="4138"/>
        <v>4.968763808178886E-2</v>
      </c>
      <c r="K4184" s="270">
        <f t="shared" ref="K4184:M4184" ca="1" si="4242">RAND()</f>
        <v>0.74642636873274848</v>
      </c>
      <c r="L4184" s="270">
        <f t="shared" ca="1" si="4242"/>
        <v>0.55610366771283992</v>
      </c>
      <c r="M4184" s="270">
        <f t="shared" ca="1" si="4242"/>
        <v>0.65921514633528588</v>
      </c>
      <c r="N4184" s="291">
        <f t="shared" ca="1" si="4140"/>
        <v>2090306.5582051843</v>
      </c>
      <c r="O4184" s="292">
        <f ca="1">(N4184-Assumptions!$C$22)/Assumptions!$C$25</f>
        <v>155.00354911978988</v>
      </c>
      <c r="P4184" s="11"/>
      <c r="Q4184" s="11"/>
      <c r="R4184" s="11"/>
      <c r="S4184" s="11"/>
      <c r="T4184" s="11"/>
    </row>
    <row r="4185" spans="1:20" ht="15.75" customHeight="1" x14ac:dyDescent="0.2">
      <c r="A4185" s="317"/>
      <c r="B4185" s="264"/>
      <c r="C4185" s="264"/>
      <c r="D4185" s="264"/>
      <c r="E4185" s="264"/>
      <c r="F4185" s="264"/>
      <c r="G4185" s="264"/>
      <c r="H4185" s="264"/>
      <c r="I4185" s="286">
        <f t="shared" ca="1" si="4137"/>
        <v>0.12739030999757758</v>
      </c>
      <c r="J4185" s="286">
        <f t="shared" ca="1" si="4138"/>
        <v>3.3740022030369132E-2</v>
      </c>
      <c r="K4185" s="264">
        <f t="shared" ref="K4185:M4185" ca="1" si="4243">RAND()</f>
        <v>0.44596799068874737</v>
      </c>
      <c r="L4185" s="264">
        <f t="shared" ca="1" si="4243"/>
        <v>0.62910237417827819</v>
      </c>
      <c r="M4185" s="264">
        <f t="shared" ca="1" si="4243"/>
        <v>0.87454675201574239</v>
      </c>
      <c r="N4185" s="287">
        <f t="shared" ca="1" si="4140"/>
        <v>1204913.9912028892</v>
      </c>
      <c r="O4185" s="288">
        <f ca="1">(N4185-Assumptions!$C$22)/Assumptions!$C$25</f>
        <v>88.929476955439497</v>
      </c>
      <c r="P4185" s="11"/>
      <c r="Q4185" s="11"/>
      <c r="R4185" s="11"/>
      <c r="S4185" s="11"/>
      <c r="T4185" s="11"/>
    </row>
    <row r="4186" spans="1:20" ht="15.75" customHeight="1" x14ac:dyDescent="0.2">
      <c r="A4186" s="289"/>
      <c r="B4186" s="270"/>
      <c r="C4186" s="270"/>
      <c r="D4186" s="270"/>
      <c r="E4186" s="270"/>
      <c r="F4186" s="270"/>
      <c r="G4186" s="270"/>
      <c r="H4186" s="270"/>
      <c r="I4186" s="290">
        <f t="shared" ca="1" si="4137"/>
        <v>0.10322317413922229</v>
      </c>
      <c r="J4186" s="290">
        <f t="shared" ca="1" si="4138"/>
        <v>4.691265571455968E-2</v>
      </c>
      <c r="K4186" s="270">
        <f t="shared" ref="K4186:M4186" ca="1" si="4244">RAND()</f>
        <v>0.58839391704529664</v>
      </c>
      <c r="L4186" s="270">
        <f t="shared" ca="1" si="4244"/>
        <v>0.50112691616404137</v>
      </c>
      <c r="M4186" s="270">
        <f t="shared" ca="1" si="4244"/>
        <v>0.34633539890200271</v>
      </c>
      <c r="N4186" s="291">
        <f t="shared" ca="1" si="4140"/>
        <v>1982234.8044370289</v>
      </c>
      <c r="O4186" s="292">
        <f ca="1">(N4186-Assumptions!$C$22)/Assumptions!$C$25</f>
        <v>146.93849286843499</v>
      </c>
      <c r="P4186" s="11"/>
      <c r="Q4186" s="11"/>
      <c r="R4186" s="11"/>
      <c r="S4186" s="11"/>
      <c r="T4186" s="11"/>
    </row>
    <row r="4187" spans="1:20" ht="15.75" customHeight="1" x14ac:dyDescent="0.2">
      <c r="A4187" s="317"/>
      <c r="B4187" s="264"/>
      <c r="C4187" s="264"/>
      <c r="D4187" s="264"/>
      <c r="E4187" s="264"/>
      <c r="F4187" s="264"/>
      <c r="G4187" s="264"/>
      <c r="H4187" s="264"/>
      <c r="I4187" s="286">
        <f t="shared" ca="1" si="4137"/>
        <v>0.11092944492134474</v>
      </c>
      <c r="J4187" s="286">
        <f t="shared" ca="1" si="4138"/>
        <v>4.0660115942407093E-2</v>
      </c>
      <c r="K4187" s="264">
        <f t="shared" ref="K4187:M4187" ca="1" si="4245">RAND()</f>
        <v>0.50056525707562538</v>
      </c>
      <c r="L4187" s="264">
        <f t="shared" ca="1" si="4245"/>
        <v>0.23635063876184703</v>
      </c>
      <c r="M4187" s="264">
        <f t="shared" ca="1" si="4245"/>
        <v>0.22215544025333822</v>
      </c>
      <c r="N4187" s="287">
        <f t="shared" ca="1" si="4140"/>
        <v>1267891.9533418813</v>
      </c>
      <c r="O4187" s="288">
        <f ca="1">(N4187-Assumptions!$C$22)/Assumptions!$C$25</f>
        <v>93.629324876259801</v>
      </c>
      <c r="P4187" s="11"/>
      <c r="Q4187" s="11"/>
      <c r="R4187" s="11"/>
      <c r="S4187" s="11"/>
      <c r="T4187" s="11"/>
    </row>
    <row r="4188" spans="1:20" ht="15.75" customHeight="1" x14ac:dyDescent="0.2">
      <c r="A4188" s="289"/>
      <c r="B4188" s="270"/>
      <c r="C4188" s="270"/>
      <c r="D4188" s="270"/>
      <c r="E4188" s="270"/>
      <c r="F4188" s="270"/>
      <c r="G4188" s="270"/>
      <c r="H4188" s="270"/>
      <c r="I4188" s="290">
        <f t="shared" ca="1" si="4137"/>
        <v>8.7872661981326802E-2</v>
      </c>
      <c r="J4188" s="290">
        <f t="shared" ca="1" si="4138"/>
        <v>3.7187643386004735E-2</v>
      </c>
      <c r="K4188" s="270">
        <f t="shared" ref="K4188:M4188" ca="1" si="4246">RAND()</f>
        <v>0.58349386379246104</v>
      </c>
      <c r="L4188" s="270">
        <f t="shared" ca="1" si="4246"/>
        <v>0.29456054455524727</v>
      </c>
      <c r="M4188" s="270">
        <f t="shared" ca="1" si="4246"/>
        <v>0.70423635579510102</v>
      </c>
      <c r="N4188" s="291">
        <f t="shared" ca="1" si="4140"/>
        <v>1781863.5971078482</v>
      </c>
      <c r="O4188" s="292">
        <f ca="1">(N4188-Assumptions!$C$22)/Assumptions!$C$25</f>
        <v>131.98541769461553</v>
      </c>
      <c r="P4188" s="11"/>
      <c r="Q4188" s="11"/>
      <c r="R4188" s="11"/>
      <c r="S4188" s="11"/>
      <c r="T4188" s="11"/>
    </row>
    <row r="4189" spans="1:20" ht="15.75" customHeight="1" x14ac:dyDescent="0.2">
      <c r="A4189" s="317"/>
      <c r="B4189" s="264"/>
      <c r="C4189" s="264"/>
      <c r="D4189" s="264"/>
      <c r="E4189" s="264"/>
      <c r="F4189" s="264"/>
      <c r="G4189" s="264"/>
      <c r="H4189" s="264"/>
      <c r="I4189" s="286">
        <f t="shared" ca="1" si="4137"/>
        <v>0.13280789695637971</v>
      </c>
      <c r="J4189" s="286">
        <f t="shared" ca="1" si="4138"/>
        <v>3.2337375038876653E-2</v>
      </c>
      <c r="K4189" s="264">
        <f t="shared" ref="K4189:M4189" ca="1" si="4247">RAND()</f>
        <v>0.46124791381033536</v>
      </c>
      <c r="L4189" s="264">
        <f t="shared" ca="1" si="4247"/>
        <v>0.69744645277515416</v>
      </c>
      <c r="M4189" s="264">
        <f t="shared" ca="1" si="4247"/>
        <v>0.51826643611406509</v>
      </c>
      <c r="N4189" s="287">
        <f t="shared" ca="1" si="4140"/>
        <v>1116206.6947725881</v>
      </c>
      <c r="O4189" s="288">
        <f ca="1">(N4189-Assumptions!$C$22)/Assumptions!$C$25</f>
        <v>82.309529460640903</v>
      </c>
      <c r="P4189" s="11"/>
      <c r="Q4189" s="11"/>
      <c r="R4189" s="11"/>
      <c r="S4189" s="11"/>
      <c r="T4189" s="11"/>
    </row>
    <row r="4190" spans="1:20" ht="15.75" customHeight="1" x14ac:dyDescent="0.2">
      <c r="A4190" s="289"/>
      <c r="B4190" s="270"/>
      <c r="C4190" s="270"/>
      <c r="D4190" s="270"/>
      <c r="E4190" s="270"/>
      <c r="F4190" s="270"/>
      <c r="G4190" s="270"/>
      <c r="H4190" s="270"/>
      <c r="I4190" s="290">
        <f t="shared" ca="1" si="4137"/>
        <v>8.1509196815145207E-2</v>
      </c>
      <c r="J4190" s="290">
        <f t="shared" ca="1" si="4138"/>
        <v>4.2589209181310032E-2</v>
      </c>
      <c r="K4190" s="270">
        <f t="shared" ref="K4190:M4190" ca="1" si="4248">RAND()</f>
        <v>0.36178378282590939</v>
      </c>
      <c r="L4190" s="270">
        <f t="shared" ca="1" si="4248"/>
        <v>0.17935350308441211</v>
      </c>
      <c r="M4190" s="270">
        <f t="shared" ca="1" si="4248"/>
        <v>0.60922770387193181</v>
      </c>
      <c r="N4190" s="291">
        <f t="shared" ca="1" si="4140"/>
        <v>2320498.9272716073</v>
      </c>
      <c r="O4190" s="292">
        <f ca="1">(N4190-Assumptions!$C$22)/Assumptions!$C$25</f>
        <v>172.18208412474681</v>
      </c>
      <c r="P4190" s="11"/>
      <c r="Q4190" s="11"/>
      <c r="R4190" s="11"/>
      <c r="S4190" s="11"/>
      <c r="T4190" s="11"/>
    </row>
    <row r="4191" spans="1:20" ht="15.75" customHeight="1" x14ac:dyDescent="0.2">
      <c r="A4191" s="317"/>
      <c r="B4191" s="264"/>
      <c r="C4191" s="264"/>
      <c r="D4191" s="264"/>
      <c r="E4191" s="264"/>
      <c r="F4191" s="264"/>
      <c r="G4191" s="264"/>
      <c r="H4191" s="264"/>
      <c r="I4191" s="286">
        <f t="shared" ca="1" si="4137"/>
        <v>7.3782030828886888E-2</v>
      </c>
      <c r="J4191" s="286">
        <f t="shared" ca="1" si="4138"/>
        <v>3.3580332150292456E-2</v>
      </c>
      <c r="K4191" s="264">
        <f t="shared" ref="K4191:M4191" ca="1" si="4249">RAND()</f>
        <v>0.75754577964192593</v>
      </c>
      <c r="L4191" s="264">
        <f t="shared" ca="1" si="4249"/>
        <v>0.43800173983408819</v>
      </c>
      <c r="M4191" s="264">
        <f t="shared" ca="1" si="4249"/>
        <v>0.56920990269800875</v>
      </c>
      <c r="N4191" s="287">
        <f t="shared" ca="1" si="4140"/>
        <v>2776516.2454862068</v>
      </c>
      <c r="O4191" s="288">
        <f ca="1">(N4191-Assumptions!$C$22)/Assumptions!$C$25</f>
        <v>206.21322727509008</v>
      </c>
      <c r="P4191" s="11"/>
      <c r="Q4191" s="11"/>
      <c r="R4191" s="11"/>
      <c r="S4191" s="11"/>
      <c r="T4191" s="11"/>
    </row>
    <row r="4192" spans="1:20" ht="15.75" customHeight="1" x14ac:dyDescent="0.2">
      <c r="A4192" s="289"/>
      <c r="B4192" s="270"/>
      <c r="C4192" s="270"/>
      <c r="D4192" s="270"/>
      <c r="E4192" s="270"/>
      <c r="F4192" s="270"/>
      <c r="G4192" s="270"/>
      <c r="H4192" s="270"/>
      <c r="I4192" s="290">
        <f t="shared" ca="1" si="4137"/>
        <v>6.8800864681698076E-2</v>
      </c>
      <c r="J4192" s="290">
        <f t="shared" ca="1" si="4138"/>
        <v>4.15096120578997E-2</v>
      </c>
      <c r="K4192" s="270">
        <f t="shared" ref="K4192:M4192" ca="1" si="4250">RAND()</f>
        <v>7.3681433454805267E-2</v>
      </c>
      <c r="L4192" s="270">
        <f t="shared" ca="1" si="4250"/>
        <v>8.9849873670732161E-2</v>
      </c>
      <c r="M4192" s="270">
        <f t="shared" ca="1" si="4250"/>
        <v>0.72717934395414541</v>
      </c>
      <c r="N4192" s="291">
        <f t="shared" ca="1" si="4140"/>
        <v>642740.29599378759</v>
      </c>
      <c r="O4192" s="292">
        <f ca="1">(N4192-Assumptions!$C$22)/Assumptions!$C$25</f>
        <v>46.976216118939369</v>
      </c>
      <c r="P4192" s="11"/>
      <c r="Q4192" s="11"/>
      <c r="R4192" s="11"/>
      <c r="S4192" s="11"/>
      <c r="T4192" s="11"/>
    </row>
    <row r="4193" spans="1:20" ht="15.75" customHeight="1" x14ac:dyDescent="0.2">
      <c r="A4193" s="317"/>
      <c r="B4193" s="264"/>
      <c r="C4193" s="264"/>
      <c r="D4193" s="264"/>
      <c r="E4193" s="264"/>
      <c r="F4193" s="264"/>
      <c r="G4193" s="264"/>
      <c r="H4193" s="264"/>
      <c r="I4193" s="286">
        <f t="shared" ca="1" si="4137"/>
        <v>8.6433582029933786E-2</v>
      </c>
      <c r="J4193" s="286">
        <f t="shared" ca="1" si="4138"/>
        <v>4.9963179009134023E-2</v>
      </c>
      <c r="K4193" s="264">
        <f t="shared" ref="K4193:M4193" ca="1" si="4251">RAND()</f>
        <v>0.7242074707564109</v>
      </c>
      <c r="L4193" s="264">
        <f t="shared" ca="1" si="4251"/>
        <v>0.63427153033381634</v>
      </c>
      <c r="M4193" s="264">
        <f t="shared" ca="1" si="4251"/>
        <v>0.67190874595740957</v>
      </c>
      <c r="N4193" s="287">
        <f t="shared" ca="1" si="4140"/>
        <v>3094030.5811129627</v>
      </c>
      <c r="O4193" s="288">
        <f ca="1">(N4193-Assumptions!$C$22)/Assumptions!$C$25</f>
        <v>229.90832694872856</v>
      </c>
      <c r="P4193" s="11"/>
      <c r="Q4193" s="11"/>
      <c r="R4193" s="11"/>
      <c r="S4193" s="11"/>
      <c r="T4193" s="11"/>
    </row>
    <row r="4194" spans="1:20" ht="15.75" customHeight="1" x14ac:dyDescent="0.2">
      <c r="A4194" s="289"/>
      <c r="B4194" s="270"/>
      <c r="C4194" s="270"/>
      <c r="D4194" s="270"/>
      <c r="E4194" s="270"/>
      <c r="F4194" s="270"/>
      <c r="G4194" s="270"/>
      <c r="H4194" s="270"/>
      <c r="I4194" s="290">
        <f t="shared" ca="1" si="4137"/>
        <v>9.1849456360982323E-2</v>
      </c>
      <c r="J4194" s="290">
        <f t="shared" ca="1" si="4138"/>
        <v>4.5015621601105893E-2</v>
      </c>
      <c r="K4194" s="270">
        <f t="shared" ref="K4194:M4194" ca="1" si="4252">RAND()</f>
        <v>0.20358292894184304</v>
      </c>
      <c r="L4194" s="270">
        <f t="shared" ca="1" si="4252"/>
        <v>0.55688370831927669</v>
      </c>
      <c r="M4194" s="270">
        <f t="shared" ca="1" si="4252"/>
        <v>0.28302536976990855</v>
      </c>
      <c r="N4194" s="291">
        <f t="shared" ca="1" si="4140"/>
        <v>2383333.9731745962</v>
      </c>
      <c r="O4194" s="292">
        <f ca="1">(N4194-Assumptions!$C$22)/Assumptions!$C$25</f>
        <v>176.8712666548206</v>
      </c>
      <c r="P4194" s="11"/>
      <c r="Q4194" s="11"/>
      <c r="R4194" s="11"/>
      <c r="S4194" s="11"/>
      <c r="T4194" s="11"/>
    </row>
    <row r="4195" spans="1:20" ht="15.75" customHeight="1" x14ac:dyDescent="0.2">
      <c r="A4195" s="317"/>
      <c r="B4195" s="264"/>
      <c r="C4195" s="264"/>
      <c r="D4195" s="264"/>
      <c r="E4195" s="264"/>
      <c r="F4195" s="264"/>
      <c r="G4195" s="264"/>
      <c r="H4195" s="264"/>
      <c r="I4195" s="286">
        <f t="shared" ca="1" si="4137"/>
        <v>9.0471135386521337E-2</v>
      </c>
      <c r="J4195" s="286">
        <f t="shared" ca="1" si="4138"/>
        <v>4.6664885696312733E-2</v>
      </c>
      <c r="K4195" s="264">
        <f t="shared" ref="K4195:M4195" ca="1" si="4253">RAND()</f>
        <v>0.36156624863958342</v>
      </c>
      <c r="L4195" s="264">
        <f t="shared" ca="1" si="4253"/>
        <v>2.5575711323473582E-2</v>
      </c>
      <c r="M4195" s="264">
        <f t="shared" ca="1" si="4253"/>
        <v>2.4263598715412393E-2</v>
      </c>
      <c r="N4195" s="287">
        <f t="shared" ca="1" si="4140"/>
        <v>2033817.489723217</v>
      </c>
      <c r="O4195" s="288">
        <f ca="1">(N4195-Assumptions!$C$22)/Assumptions!$C$25</f>
        <v>150.78794699426993</v>
      </c>
      <c r="P4195" s="11"/>
      <c r="Q4195" s="11"/>
      <c r="R4195" s="11"/>
      <c r="S4195" s="11"/>
      <c r="T4195" s="11"/>
    </row>
    <row r="4196" spans="1:20" ht="15.75" customHeight="1" x14ac:dyDescent="0.2">
      <c r="A4196" s="289"/>
      <c r="B4196" s="270"/>
      <c r="C4196" s="270"/>
      <c r="D4196" s="270"/>
      <c r="E4196" s="270"/>
      <c r="F4196" s="270"/>
      <c r="G4196" s="270"/>
      <c r="H4196" s="270"/>
      <c r="I4196" s="290">
        <f t="shared" ca="1" si="4137"/>
        <v>7.5449126152006385E-2</v>
      </c>
      <c r="J4196" s="290">
        <f t="shared" ca="1" si="4138"/>
        <v>4.8278374196184234E-2</v>
      </c>
      <c r="K4196" s="270">
        <f t="shared" ref="K4196:M4196" ca="1" si="4254">RAND()</f>
        <v>0.12932421420129281</v>
      </c>
      <c r="L4196" s="270">
        <f t="shared" ca="1" si="4254"/>
        <v>4.5978819580558716E-2</v>
      </c>
      <c r="M4196" s="270">
        <f t="shared" ca="1" si="4254"/>
        <v>0.8429154290453148</v>
      </c>
      <c r="N4196" s="291">
        <f t="shared" ca="1" si="4140"/>
        <v>645590.81095665705</v>
      </c>
      <c r="O4196" s="292">
        <f ca="1">(N4196-Assumptions!$C$22)/Assumptions!$C$25</f>
        <v>47.188941116168436</v>
      </c>
      <c r="P4196" s="11"/>
      <c r="Q4196" s="11"/>
      <c r="R4196" s="11"/>
      <c r="S4196" s="11"/>
      <c r="T4196" s="11"/>
    </row>
    <row r="4197" spans="1:20" ht="15.75" customHeight="1" x14ac:dyDescent="0.2">
      <c r="A4197" s="317"/>
      <c r="B4197" s="264"/>
      <c r="C4197" s="264"/>
      <c r="D4197" s="264"/>
      <c r="E4197" s="264"/>
      <c r="F4197" s="264"/>
      <c r="G4197" s="264"/>
      <c r="H4197" s="264"/>
      <c r="I4197" s="286">
        <f t="shared" ca="1" si="4137"/>
        <v>8.4381902105558598E-2</v>
      </c>
      <c r="J4197" s="286">
        <f t="shared" ca="1" si="4138"/>
        <v>5.1431685165164748E-2</v>
      </c>
      <c r="K4197" s="264">
        <f t="shared" ref="K4197:M4197" ca="1" si="4255">RAND()</f>
        <v>0.71254328579655279</v>
      </c>
      <c r="L4197" s="264">
        <f t="shared" ca="1" si="4255"/>
        <v>0.22844533752751339</v>
      </c>
      <c r="M4197" s="264">
        <f t="shared" ca="1" si="4255"/>
        <v>0.47529264453470843</v>
      </c>
      <c r="N4197" s="287">
        <f t="shared" ca="1" si="4140"/>
        <v>2703894.694845174</v>
      </c>
      <c r="O4197" s="288">
        <f ca="1">(N4197-Assumptions!$C$22)/Assumptions!$C$25</f>
        <v>200.79370857053536</v>
      </c>
      <c r="P4197" s="11"/>
      <c r="Q4197" s="11"/>
      <c r="R4197" s="11"/>
      <c r="S4197" s="11"/>
      <c r="T4197" s="11"/>
    </row>
    <row r="4198" spans="1:20" ht="15.75" customHeight="1" x14ac:dyDescent="0.2">
      <c r="A4198" s="289"/>
      <c r="B4198" s="270"/>
      <c r="C4198" s="270"/>
      <c r="D4198" s="270"/>
      <c r="E4198" s="270"/>
      <c r="F4198" s="270"/>
      <c r="G4198" s="270"/>
      <c r="H4198" s="270"/>
      <c r="I4198" s="290">
        <f t="shared" ca="1" si="4137"/>
        <v>9.6817664439265275E-2</v>
      </c>
      <c r="J4198" s="290">
        <f t="shared" ca="1" si="4138"/>
        <v>2.4916674225567068E-2</v>
      </c>
      <c r="K4198" s="270">
        <f t="shared" ref="K4198:M4198" ca="1" si="4256">RAND()</f>
        <v>0.73395650688131109</v>
      </c>
      <c r="L4198" s="270">
        <f t="shared" ca="1" si="4256"/>
        <v>0.88999791374594295</v>
      </c>
      <c r="M4198" s="270">
        <f t="shared" ca="1" si="4256"/>
        <v>0.62145868091060807</v>
      </c>
      <c r="N4198" s="291">
        <f t="shared" ca="1" si="4140"/>
        <v>1981121.788408563</v>
      </c>
      <c r="O4198" s="292">
        <f ca="1">(N4198-Assumptions!$C$22)/Assumptions!$C$25</f>
        <v>146.85543197078829</v>
      </c>
      <c r="P4198" s="11"/>
      <c r="Q4198" s="11"/>
      <c r="R4198" s="11"/>
      <c r="S4198" s="11"/>
      <c r="T4198" s="11"/>
    </row>
    <row r="4199" spans="1:20" ht="15.75" customHeight="1" x14ac:dyDescent="0.2">
      <c r="A4199" s="317"/>
      <c r="B4199" s="264"/>
      <c r="C4199" s="264"/>
      <c r="D4199" s="264"/>
      <c r="E4199" s="264"/>
      <c r="F4199" s="264"/>
      <c r="G4199" s="264"/>
      <c r="H4199" s="264"/>
      <c r="I4199" s="286">
        <f t="shared" ca="1" si="4137"/>
        <v>0.11219660197117402</v>
      </c>
      <c r="J4199" s="286">
        <f t="shared" ca="1" si="4138"/>
        <v>3.9491484598277775E-2</v>
      </c>
      <c r="K4199" s="264">
        <f t="shared" ref="K4199:M4199" ca="1" si="4257">RAND()</f>
        <v>0.45418207014090639</v>
      </c>
      <c r="L4199" s="264">
        <f t="shared" ca="1" si="4257"/>
        <v>0.64211879431701835</v>
      </c>
      <c r="M4199" s="264">
        <f t="shared" ca="1" si="4257"/>
        <v>0.53940900051883567</v>
      </c>
      <c r="N4199" s="287">
        <f t="shared" ca="1" si="4140"/>
        <v>1535251.8984979987</v>
      </c>
      <c r="O4199" s="288">
        <f ca="1">(N4199-Assumptions!$C$22)/Assumptions!$C$25</f>
        <v>113.58155958940289</v>
      </c>
      <c r="P4199" s="11"/>
      <c r="Q4199" s="11"/>
      <c r="R4199" s="11"/>
      <c r="S4199" s="11"/>
      <c r="T4199" s="11"/>
    </row>
    <row r="4200" spans="1:20" ht="15.75" customHeight="1" x14ac:dyDescent="0.2">
      <c r="A4200" s="289"/>
      <c r="B4200" s="270"/>
      <c r="C4200" s="270"/>
      <c r="D4200" s="270"/>
      <c r="E4200" s="270"/>
      <c r="F4200" s="270"/>
      <c r="G4200" s="270"/>
      <c r="H4200" s="270"/>
      <c r="I4200" s="290">
        <f t="shared" ca="1" si="4137"/>
        <v>8.9534939495700364E-2</v>
      </c>
      <c r="J4200" s="290">
        <f t="shared" ca="1" si="4138"/>
        <v>3.8769612196366279E-2</v>
      </c>
      <c r="K4200" s="270">
        <f t="shared" ref="K4200:M4200" ca="1" si="4258">RAND()</f>
        <v>8.7580122416839323E-2</v>
      </c>
      <c r="L4200" s="270">
        <f t="shared" ca="1" si="4258"/>
        <v>0.55691133816907734</v>
      </c>
      <c r="M4200" s="270">
        <f t="shared" ca="1" si="4258"/>
        <v>0.8154461961785372</v>
      </c>
      <c r="N4200" s="291">
        <f t="shared" ca="1" si="4140"/>
        <v>789277.69442584261</v>
      </c>
      <c r="O4200" s="292">
        <f ca="1">(N4200-Assumptions!$C$22)/Assumptions!$C$25</f>
        <v>57.911842867600193</v>
      </c>
      <c r="P4200" s="11"/>
      <c r="Q4200" s="11"/>
      <c r="R4200" s="11"/>
      <c r="S4200" s="11"/>
      <c r="T4200" s="11"/>
    </row>
    <row r="4201" spans="1:20" ht="15.75" customHeight="1" x14ac:dyDescent="0.2">
      <c r="A4201" s="317"/>
      <c r="B4201" s="264"/>
      <c r="C4201" s="264"/>
      <c r="D4201" s="264"/>
      <c r="E4201" s="264"/>
      <c r="F4201" s="264"/>
      <c r="G4201" s="264"/>
      <c r="H4201" s="264"/>
      <c r="I4201" s="286">
        <f t="shared" ca="1" si="4137"/>
        <v>9.0222334555099759E-2</v>
      </c>
      <c r="J4201" s="286">
        <f t="shared" ca="1" si="4138"/>
        <v>3.173301051997035E-2</v>
      </c>
      <c r="K4201" s="264">
        <f t="shared" ref="K4201:M4201" ca="1" si="4259">RAND()</f>
        <v>0.28505642117826435</v>
      </c>
      <c r="L4201" s="264">
        <f t="shared" ca="1" si="4259"/>
        <v>0.47697895497576792</v>
      </c>
      <c r="M4201" s="264">
        <f t="shared" ca="1" si="4259"/>
        <v>0.50856557175188355</v>
      </c>
      <c r="N4201" s="287">
        <f t="shared" ca="1" si="4140"/>
        <v>1908393.9046759722</v>
      </c>
      <c r="O4201" s="288">
        <f ca="1">(N4201-Assumptions!$C$22)/Assumptions!$C$25</f>
        <v>141.42797796089346</v>
      </c>
      <c r="P4201" s="11"/>
      <c r="Q4201" s="11"/>
      <c r="R4201" s="11"/>
      <c r="S4201" s="11"/>
      <c r="T4201" s="11"/>
    </row>
    <row r="4202" spans="1:20" ht="15.75" customHeight="1" x14ac:dyDescent="0.2">
      <c r="A4202" s="289"/>
      <c r="B4202" s="270"/>
      <c r="C4202" s="270"/>
      <c r="D4202" s="270"/>
      <c r="E4202" s="270"/>
      <c r="F4202" s="270"/>
      <c r="G4202" s="270"/>
      <c r="H4202" s="270"/>
      <c r="I4202" s="290">
        <f t="shared" ca="1" si="4137"/>
        <v>8.8641377581127515E-2</v>
      </c>
      <c r="J4202" s="290">
        <f t="shared" ca="1" si="4138"/>
        <v>4.1306813150061288E-2</v>
      </c>
      <c r="K4202" s="270">
        <f t="shared" ref="K4202:M4202" ca="1" si="4260">RAND()</f>
        <v>0.23456970218948658</v>
      </c>
      <c r="L4202" s="270">
        <f t="shared" ca="1" si="4260"/>
        <v>0.74163920920212356</v>
      </c>
      <c r="M4202" s="270">
        <f t="shared" ca="1" si="4260"/>
        <v>0.79021457279197393</v>
      </c>
      <c r="N4202" s="291">
        <f t="shared" ca="1" si="4140"/>
        <v>2383893.1150660487</v>
      </c>
      <c r="O4202" s="292">
        <f ca="1">(N4202-Assumptions!$C$22)/Assumptions!$C$25</f>
        <v>176.91299366164543</v>
      </c>
      <c r="P4202" s="11"/>
      <c r="Q4202" s="11"/>
      <c r="R4202" s="11"/>
      <c r="S4202" s="11"/>
      <c r="T4202" s="11"/>
    </row>
    <row r="4203" spans="1:20" ht="15.75" customHeight="1" x14ac:dyDescent="0.2">
      <c r="A4203" s="317"/>
      <c r="B4203" s="264"/>
      <c r="C4203" s="264"/>
      <c r="D4203" s="264"/>
      <c r="E4203" s="264"/>
      <c r="F4203" s="264"/>
      <c r="G4203" s="264"/>
      <c r="H4203" s="264"/>
      <c r="I4203" s="286">
        <f t="shared" ca="1" si="4137"/>
        <v>0.10263523477959094</v>
      </c>
      <c r="J4203" s="286">
        <f t="shared" ca="1" si="4138"/>
        <v>3.4633825931836726E-2</v>
      </c>
      <c r="K4203" s="264">
        <f t="shared" ref="K4203:M4203" ca="1" si="4261">RAND()</f>
        <v>0.32939674903792704</v>
      </c>
      <c r="L4203" s="264">
        <f t="shared" ca="1" si="4261"/>
        <v>0.42068026363304578</v>
      </c>
      <c r="M4203" s="264">
        <f t="shared" ca="1" si="4261"/>
        <v>0.76368878641790983</v>
      </c>
      <c r="N4203" s="287">
        <f t="shared" ca="1" si="4140"/>
        <v>1659385.3592725333</v>
      </c>
      <c r="O4203" s="288">
        <f ca="1">(N4203-Assumptions!$C$22)/Assumptions!$C$25</f>
        <v>122.8452506919801</v>
      </c>
      <c r="P4203" s="11"/>
      <c r="Q4203" s="11"/>
      <c r="R4203" s="11"/>
      <c r="S4203" s="11"/>
      <c r="T4203" s="11"/>
    </row>
    <row r="4204" spans="1:20" ht="15.75" customHeight="1" x14ac:dyDescent="0.2">
      <c r="A4204" s="289"/>
      <c r="B4204" s="270"/>
      <c r="C4204" s="270"/>
      <c r="D4204" s="270"/>
      <c r="E4204" s="270"/>
      <c r="F4204" s="270"/>
      <c r="G4204" s="270"/>
      <c r="H4204" s="270"/>
      <c r="I4204" s="290">
        <f t="shared" ca="1" si="4137"/>
        <v>8.9443515725117981E-2</v>
      </c>
      <c r="J4204" s="290">
        <f t="shared" ca="1" si="4138"/>
        <v>3.2579679414179212E-2</v>
      </c>
      <c r="K4204" s="270">
        <f t="shared" ref="K4204:M4204" ca="1" si="4262">RAND()</f>
        <v>0.18446442830193643</v>
      </c>
      <c r="L4204" s="270">
        <f t="shared" ca="1" si="4262"/>
        <v>8.4309253257697447E-2</v>
      </c>
      <c r="M4204" s="270">
        <f t="shared" ca="1" si="4262"/>
        <v>0.3204014040638169</v>
      </c>
      <c r="N4204" s="291">
        <f t="shared" ca="1" si="4140"/>
        <v>287024.51458962617</v>
      </c>
      <c r="O4204" s="292">
        <f ca="1">(N4204-Assumptions!$C$22)/Assumptions!$C$25</f>
        <v>20.430262282807924</v>
      </c>
      <c r="P4204" s="11"/>
      <c r="Q4204" s="11"/>
      <c r="R4204" s="11"/>
      <c r="S4204" s="11"/>
      <c r="T4204" s="11"/>
    </row>
    <row r="4205" spans="1:20" ht="15.75" customHeight="1" x14ac:dyDescent="0.2">
      <c r="A4205" s="317"/>
      <c r="B4205" s="264"/>
      <c r="C4205" s="264"/>
      <c r="D4205" s="264"/>
      <c r="E4205" s="264"/>
      <c r="F4205" s="264"/>
      <c r="G4205" s="264"/>
      <c r="H4205" s="264"/>
      <c r="I4205" s="286">
        <f t="shared" ca="1" si="4137"/>
        <v>8.1780448747436008E-2</v>
      </c>
      <c r="J4205" s="286">
        <f t="shared" ca="1" si="4138"/>
        <v>3.9494485208372378E-2</v>
      </c>
      <c r="K4205" s="264">
        <f t="shared" ref="K4205:M4205" ca="1" si="4263">RAND()</f>
        <v>3.4586395196968267E-2</v>
      </c>
      <c r="L4205" s="264">
        <f t="shared" ca="1" si="4263"/>
        <v>0.75527013788326591</v>
      </c>
      <c r="M4205" s="264">
        <f t="shared" ca="1" si="4263"/>
        <v>0.1508313373729897</v>
      </c>
      <c r="N4205" s="287">
        <f t="shared" ca="1" si="4140"/>
        <v>918698.88874812413</v>
      </c>
      <c r="O4205" s="288">
        <f ca="1">(N4205-Assumptions!$C$22)/Assumptions!$C$25</f>
        <v>67.570140951352542</v>
      </c>
      <c r="P4205" s="11"/>
      <c r="Q4205" s="11"/>
      <c r="R4205" s="11"/>
      <c r="S4205" s="11"/>
      <c r="T4205" s="11"/>
    </row>
    <row r="4206" spans="1:20" ht="15.75" customHeight="1" x14ac:dyDescent="0.2">
      <c r="A4206" s="289"/>
      <c r="B4206" s="270"/>
      <c r="C4206" s="270"/>
      <c r="D4206" s="270"/>
      <c r="E4206" s="270"/>
      <c r="F4206" s="270"/>
      <c r="G4206" s="270"/>
      <c r="H4206" s="270"/>
      <c r="I4206" s="290">
        <f t="shared" ca="1" si="4137"/>
        <v>0.10093269613046504</v>
      </c>
      <c r="J4206" s="290">
        <f t="shared" ca="1" si="4138"/>
        <v>4.3779098209267377E-2</v>
      </c>
      <c r="K4206" s="270">
        <f t="shared" ref="K4206:M4206" ca="1" si="4264">RAND()</f>
        <v>0.94150556694870058</v>
      </c>
      <c r="L4206" s="270">
        <f t="shared" ca="1" si="4264"/>
        <v>7.7920731161377987E-2</v>
      </c>
      <c r="M4206" s="270">
        <f t="shared" ca="1" si="4264"/>
        <v>0.90421877796661776</v>
      </c>
      <c r="N4206" s="291">
        <f t="shared" ca="1" si="4140"/>
        <v>3447411.9428976588</v>
      </c>
      <c r="O4206" s="292">
        <f ca="1">(N4206-Assumptions!$C$22)/Assumptions!$C$25</f>
        <v>256.2800703654969</v>
      </c>
      <c r="P4206" s="11"/>
      <c r="Q4206" s="11"/>
      <c r="R4206" s="11"/>
      <c r="S4206" s="11"/>
      <c r="T4206" s="11"/>
    </row>
    <row r="4207" spans="1:20" ht="15.75" customHeight="1" x14ac:dyDescent="0.2">
      <c r="A4207" s="317"/>
      <c r="B4207" s="264"/>
      <c r="C4207" s="264"/>
      <c r="D4207" s="264"/>
      <c r="E4207" s="264"/>
      <c r="F4207" s="264"/>
      <c r="G4207" s="264"/>
      <c r="H4207" s="264"/>
      <c r="I4207" s="286">
        <f t="shared" ca="1" si="4137"/>
        <v>7.0588787849764981E-2</v>
      </c>
      <c r="J4207" s="286">
        <f t="shared" ca="1" si="4138"/>
        <v>2.5225165019040562E-2</v>
      </c>
      <c r="K4207" s="264">
        <f t="shared" ref="K4207:M4207" ca="1" si="4265">RAND()</f>
        <v>0.89693989814095709</v>
      </c>
      <c r="L4207" s="264">
        <f t="shared" ca="1" si="4265"/>
        <v>0.51167099161628438</v>
      </c>
      <c r="M4207" s="264">
        <f t="shared" ca="1" si="4265"/>
        <v>0.81582927280871453</v>
      </c>
      <c r="N4207" s="287">
        <f t="shared" ca="1" si="4140"/>
        <v>4784482.7747091055</v>
      </c>
      <c r="O4207" s="288">
        <f ca="1">(N4207-Assumptions!$C$22)/Assumptions!$C$25</f>
        <v>356.06147572456013</v>
      </c>
      <c r="P4207" s="11"/>
      <c r="Q4207" s="11"/>
      <c r="R4207" s="11"/>
      <c r="S4207" s="11"/>
      <c r="T4207" s="11"/>
    </row>
    <row r="4208" spans="1:20" ht="15.75" customHeight="1" x14ac:dyDescent="0.2">
      <c r="A4208" s="289"/>
      <c r="B4208" s="270"/>
      <c r="C4208" s="270"/>
      <c r="D4208" s="270"/>
      <c r="E4208" s="270"/>
      <c r="F4208" s="270"/>
      <c r="G4208" s="270"/>
      <c r="H4208" s="270"/>
      <c r="I4208" s="290">
        <f t="shared" ca="1" si="4137"/>
        <v>0.10021837589510028</v>
      </c>
      <c r="J4208" s="290">
        <f t="shared" ca="1" si="4138"/>
        <v>4.5776494644692495E-2</v>
      </c>
      <c r="K4208" s="270">
        <f t="shared" ref="K4208:M4208" ca="1" si="4266">RAND()</f>
        <v>0.34625310013936661</v>
      </c>
      <c r="L4208" s="270">
        <f t="shared" ca="1" si="4266"/>
        <v>0.31334034005385891</v>
      </c>
      <c r="M4208" s="270">
        <f t="shared" ca="1" si="4266"/>
        <v>0.93190548693233821</v>
      </c>
      <c r="N4208" s="291">
        <f t="shared" ca="1" si="4140"/>
        <v>2118916.8397857519</v>
      </c>
      <c r="O4208" s="292">
        <f ca="1">(N4208-Assumptions!$C$22)/Assumptions!$C$25</f>
        <v>157.13864476013075</v>
      </c>
      <c r="P4208" s="11"/>
      <c r="Q4208" s="11"/>
      <c r="R4208" s="11"/>
      <c r="S4208" s="11"/>
      <c r="T4208" s="11"/>
    </row>
    <row r="4209" spans="1:20" ht="15.75" customHeight="1" x14ac:dyDescent="0.2">
      <c r="A4209" s="317"/>
      <c r="B4209" s="264"/>
      <c r="C4209" s="264"/>
      <c r="D4209" s="264"/>
      <c r="E4209" s="264"/>
      <c r="F4209" s="264"/>
      <c r="G4209" s="264"/>
      <c r="H4209" s="264"/>
      <c r="I4209" s="286">
        <f t="shared" ca="1" si="4137"/>
        <v>8.6694769966656801E-2</v>
      </c>
      <c r="J4209" s="286">
        <f t="shared" ca="1" si="4138"/>
        <v>2.3110284085274335E-2</v>
      </c>
      <c r="K4209" s="264">
        <f t="shared" ref="K4209:M4209" ca="1" si="4267">RAND()</f>
        <v>0.14227850673364273</v>
      </c>
      <c r="L4209" s="264">
        <f t="shared" ca="1" si="4267"/>
        <v>0.67586279703474028</v>
      </c>
      <c r="M4209" s="264">
        <f t="shared" ca="1" si="4267"/>
        <v>0.63492702525412059</v>
      </c>
      <c r="N4209" s="287">
        <f t="shared" ca="1" si="4140"/>
        <v>630152.77912821155</v>
      </c>
      <c r="O4209" s="288">
        <f ca="1">(N4209-Assumptions!$C$22)/Assumptions!$C$25</f>
        <v>46.036849188672505</v>
      </c>
      <c r="P4209" s="11"/>
      <c r="Q4209" s="11"/>
      <c r="R4209" s="11"/>
      <c r="S4209" s="11"/>
      <c r="T4209" s="11"/>
    </row>
    <row r="4210" spans="1:20" ht="15.75" customHeight="1" x14ac:dyDescent="0.2">
      <c r="A4210" s="289"/>
      <c r="B4210" s="270"/>
      <c r="C4210" s="270"/>
      <c r="D4210" s="270"/>
      <c r="E4210" s="270"/>
      <c r="F4210" s="270"/>
      <c r="G4210" s="270"/>
      <c r="H4210" s="270"/>
      <c r="I4210" s="290">
        <f t="shared" ca="1" si="4137"/>
        <v>9.4876843985661347E-2</v>
      </c>
      <c r="J4210" s="290">
        <f t="shared" ca="1" si="4138"/>
        <v>5.5E-2</v>
      </c>
      <c r="K4210" s="270">
        <f t="shared" ref="K4210:M4210" ca="1" si="4268">RAND()</f>
        <v>0.41712813129030724</v>
      </c>
      <c r="L4210" s="270">
        <f t="shared" ca="1" si="4268"/>
        <v>3.4989075309175943E-2</v>
      </c>
      <c r="M4210" s="270">
        <f t="shared" ca="1" si="4268"/>
        <v>0.89494220360966337</v>
      </c>
      <c r="N4210" s="291">
        <f t="shared" ca="1" si="4140"/>
        <v>2264817.8874489963</v>
      </c>
      <c r="O4210" s="292">
        <f ca="1">(N4210-Assumptions!$C$22)/Assumptions!$C$25</f>
        <v>168.0267826454475</v>
      </c>
      <c r="P4210" s="11"/>
      <c r="Q4210" s="11"/>
      <c r="R4210" s="11"/>
      <c r="S4210" s="11"/>
      <c r="T4210" s="11"/>
    </row>
    <row r="4211" spans="1:20" ht="15.75" customHeight="1" x14ac:dyDescent="0.2">
      <c r="A4211" s="317"/>
      <c r="B4211" s="264"/>
      <c r="C4211" s="264"/>
      <c r="D4211" s="264"/>
      <c r="E4211" s="264"/>
      <c r="F4211" s="264"/>
      <c r="G4211" s="264"/>
      <c r="H4211" s="264"/>
      <c r="I4211" s="286">
        <f t="shared" ca="1" si="4137"/>
        <v>9.0052450054273772E-2</v>
      </c>
      <c r="J4211" s="286">
        <f t="shared" ca="1" si="4138"/>
        <v>5.4923877859404349E-2</v>
      </c>
      <c r="K4211" s="264">
        <f t="shared" ref="K4211:M4211" ca="1" si="4269">RAND()</f>
        <v>1.5241349227613443E-2</v>
      </c>
      <c r="L4211" s="264">
        <f t="shared" ca="1" si="4269"/>
        <v>0.41660318560829335</v>
      </c>
      <c r="M4211" s="264">
        <f t="shared" ca="1" si="4269"/>
        <v>0.23492955579611086</v>
      </c>
      <c r="N4211" s="287">
        <f t="shared" ca="1" si="4140"/>
        <v>1105882.342654828</v>
      </c>
      <c r="O4211" s="288">
        <f ca="1">(N4211-Assumptions!$C$22)/Assumptions!$C$25</f>
        <v>81.539055422002093</v>
      </c>
      <c r="P4211" s="11"/>
      <c r="Q4211" s="11"/>
      <c r="R4211" s="11"/>
      <c r="S4211" s="11"/>
      <c r="T4211" s="11"/>
    </row>
    <row r="4212" spans="1:20" ht="15.75" customHeight="1" x14ac:dyDescent="0.2">
      <c r="A4212" s="289"/>
      <c r="B4212" s="270"/>
      <c r="C4212" s="270"/>
      <c r="D4212" s="270"/>
      <c r="E4212" s="270"/>
      <c r="F4212" s="270"/>
      <c r="G4212" s="270"/>
      <c r="H4212" s="270"/>
      <c r="I4212" s="290">
        <f t="shared" ca="1" si="4137"/>
        <v>8.3463765786645813E-2</v>
      </c>
      <c r="J4212" s="290">
        <f t="shared" ca="1" si="4138"/>
        <v>5.5E-2</v>
      </c>
      <c r="K4212" s="270">
        <f t="shared" ref="K4212:M4212" ca="1" si="4270">RAND()</f>
        <v>0.38754006924099038</v>
      </c>
      <c r="L4212" s="270">
        <f t="shared" ca="1" si="4270"/>
        <v>0.66853586478617566</v>
      </c>
      <c r="M4212" s="270">
        <f t="shared" ca="1" si="4270"/>
        <v>0.55096357629876735</v>
      </c>
      <c r="N4212" s="291">
        <f t="shared" ca="1" si="4140"/>
        <v>3921500.4196537919</v>
      </c>
      <c r="O4212" s="292">
        <f ca="1">(N4212-Assumptions!$C$22)/Assumptions!$C$25</f>
        <v>291.65980743685014</v>
      </c>
      <c r="P4212" s="11"/>
      <c r="Q4212" s="11"/>
      <c r="R4212" s="11"/>
      <c r="S4212" s="11"/>
      <c r="T4212" s="11"/>
    </row>
    <row r="4213" spans="1:20" ht="15.75" customHeight="1" x14ac:dyDescent="0.2">
      <c r="A4213" s="317"/>
      <c r="B4213" s="264"/>
      <c r="C4213" s="264"/>
      <c r="D4213" s="264"/>
      <c r="E4213" s="264"/>
      <c r="F4213" s="264"/>
      <c r="G4213" s="264"/>
      <c r="H4213" s="264"/>
      <c r="I4213" s="286">
        <f t="shared" ca="1" si="4137"/>
        <v>9.957430326907854E-2</v>
      </c>
      <c r="J4213" s="286">
        <f t="shared" ca="1" si="4138"/>
        <v>3.9260431034169437E-2</v>
      </c>
      <c r="K4213" s="264">
        <f t="shared" ref="K4213:M4213" ca="1" si="4271">RAND()</f>
        <v>0.99618079676252336</v>
      </c>
      <c r="L4213" s="264">
        <f t="shared" ca="1" si="4271"/>
        <v>0.38865390905156272</v>
      </c>
      <c r="M4213" s="264">
        <f t="shared" ca="1" si="4271"/>
        <v>0.57929367223140815</v>
      </c>
      <c r="N4213" s="287">
        <f t="shared" ca="1" si="4140"/>
        <v>3578307.7965350063</v>
      </c>
      <c r="O4213" s="288">
        <f ca="1">(N4213-Assumptions!$C$22)/Assumptions!$C$25</f>
        <v>266.04841765186615</v>
      </c>
      <c r="P4213" s="11"/>
      <c r="Q4213" s="11"/>
      <c r="R4213" s="11"/>
      <c r="S4213" s="11"/>
      <c r="T4213" s="11"/>
    </row>
    <row r="4214" spans="1:20" ht="15.75" customHeight="1" x14ac:dyDescent="0.2">
      <c r="A4214" s="289"/>
      <c r="B4214" s="270"/>
      <c r="C4214" s="270"/>
      <c r="D4214" s="270"/>
      <c r="E4214" s="270"/>
      <c r="F4214" s="270"/>
      <c r="G4214" s="270"/>
      <c r="H4214" s="270"/>
      <c r="I4214" s="290">
        <f t="shared" ca="1" si="4137"/>
        <v>0.12043925160234979</v>
      </c>
      <c r="J4214" s="290">
        <f t="shared" ca="1" si="4138"/>
        <v>4.1935371750607672E-2</v>
      </c>
      <c r="K4214" s="270">
        <f t="shared" ref="K4214:M4214" ca="1" si="4272">RAND()</f>
        <v>0.40369940321036879</v>
      </c>
      <c r="L4214" s="270">
        <f t="shared" ca="1" si="4272"/>
        <v>0.96087454005576778</v>
      </c>
      <c r="M4214" s="270">
        <f t="shared" ca="1" si="4272"/>
        <v>9.7198907412624491E-3</v>
      </c>
      <c r="N4214" s="291">
        <f t="shared" ca="1" si="4140"/>
        <v>1798952.4315563387</v>
      </c>
      <c r="O4214" s="292">
        <f ca="1">(N4214-Assumptions!$C$22)/Assumptions!$C$25</f>
        <v>133.26070384748797</v>
      </c>
      <c r="P4214" s="11"/>
      <c r="Q4214" s="11"/>
      <c r="R4214" s="11"/>
      <c r="S4214" s="11"/>
      <c r="T4214" s="11"/>
    </row>
    <row r="4215" spans="1:20" ht="15.75" customHeight="1" x14ac:dyDescent="0.2">
      <c r="A4215" s="317"/>
      <c r="B4215" s="264"/>
      <c r="C4215" s="264"/>
      <c r="D4215" s="264"/>
      <c r="E4215" s="264"/>
      <c r="F4215" s="264"/>
      <c r="G4215" s="264"/>
      <c r="H4215" s="264"/>
      <c r="I4215" s="286">
        <f t="shared" ca="1" si="4137"/>
        <v>0.10479030237031209</v>
      </c>
      <c r="J4215" s="286">
        <f t="shared" ca="1" si="4138"/>
        <v>5.5E-2</v>
      </c>
      <c r="K4215" s="264">
        <f t="shared" ref="K4215:M4215" ca="1" si="4273">RAND()</f>
        <v>0.93935727830047444</v>
      </c>
      <c r="L4215" s="264">
        <f t="shared" ca="1" si="4273"/>
        <v>0.89821836368708241</v>
      </c>
      <c r="M4215" s="264">
        <f t="shared" ca="1" si="4273"/>
        <v>0.73589692943903962</v>
      </c>
      <c r="N4215" s="287">
        <f t="shared" ca="1" si="4140"/>
        <v>4953686.4883091301</v>
      </c>
      <c r="O4215" s="288">
        <f ca="1">(N4215-Assumptions!$C$22)/Assumptions!$C$25</f>
        <v>368.6886185305321</v>
      </c>
      <c r="P4215" s="11"/>
      <c r="Q4215" s="11"/>
      <c r="R4215" s="11"/>
      <c r="S4215" s="11"/>
      <c r="T4215" s="11"/>
    </row>
    <row r="4216" spans="1:20" ht="15.75" customHeight="1" x14ac:dyDescent="0.2">
      <c r="A4216" s="289"/>
      <c r="B4216" s="270"/>
      <c r="C4216" s="270"/>
      <c r="D4216" s="270"/>
      <c r="E4216" s="270"/>
      <c r="F4216" s="270"/>
      <c r="G4216" s="270"/>
      <c r="H4216" s="270"/>
      <c r="I4216" s="290">
        <f t="shared" ca="1" si="4137"/>
        <v>8.0772151075707566E-2</v>
      </c>
      <c r="J4216" s="290">
        <f t="shared" ca="1" si="4138"/>
        <v>5.5E-2</v>
      </c>
      <c r="K4216" s="270">
        <f t="shared" ref="K4216:M4216" ca="1" si="4274">RAND()</f>
        <v>0.10066446900552495</v>
      </c>
      <c r="L4216" s="270">
        <f t="shared" ca="1" si="4274"/>
        <v>0.49365580834357226</v>
      </c>
      <c r="M4216" s="270">
        <f t="shared" ca="1" si="4274"/>
        <v>0.58976352518454545</v>
      </c>
      <c r="N4216" s="291">
        <f t="shared" ca="1" si="4140"/>
        <v>1507366.1332677444</v>
      </c>
      <c r="O4216" s="292">
        <f ca="1">(N4216-Assumptions!$C$22)/Assumptions!$C$25</f>
        <v>111.50053233341376</v>
      </c>
      <c r="P4216" s="11"/>
      <c r="Q4216" s="11"/>
      <c r="R4216" s="11"/>
      <c r="S4216" s="11"/>
      <c r="T4216" s="11"/>
    </row>
    <row r="4217" spans="1:20" ht="15.75" customHeight="1" x14ac:dyDescent="0.2">
      <c r="A4217" s="317"/>
      <c r="B4217" s="264"/>
      <c r="C4217" s="264"/>
      <c r="D4217" s="264"/>
      <c r="E4217" s="264"/>
      <c r="F4217" s="264"/>
      <c r="G4217" s="264"/>
      <c r="H4217" s="264"/>
      <c r="I4217" s="286">
        <f t="shared" ca="1" si="4137"/>
        <v>0.06</v>
      </c>
      <c r="J4217" s="286">
        <f t="shared" ca="1" si="4138"/>
        <v>3.2895078632807481E-2</v>
      </c>
      <c r="K4217" s="264">
        <f t="shared" ref="K4217:M4217" ca="1" si="4275">RAND()</f>
        <v>0.81551427892428208</v>
      </c>
      <c r="L4217" s="264">
        <f t="shared" ca="1" si="4275"/>
        <v>0.13836464408845628</v>
      </c>
      <c r="M4217" s="264">
        <f t="shared" ca="1" si="4275"/>
        <v>0.88320506302154422</v>
      </c>
      <c r="N4217" s="287">
        <f t="shared" ca="1" si="4140"/>
        <v>7176361.6908813389</v>
      </c>
      <c r="O4217" s="288">
        <f ca="1">(N4217-Assumptions!$C$22)/Assumptions!$C$25</f>
        <v>534.55990230457758</v>
      </c>
      <c r="P4217" s="11"/>
      <c r="Q4217" s="11"/>
      <c r="R4217" s="11"/>
      <c r="S4217" s="11"/>
      <c r="T4217" s="11"/>
    </row>
    <row r="4218" spans="1:20" ht="15.75" customHeight="1" x14ac:dyDescent="0.2">
      <c r="A4218" s="289"/>
      <c r="B4218" s="270"/>
      <c r="C4218" s="270"/>
      <c r="D4218" s="270"/>
      <c r="E4218" s="270"/>
      <c r="F4218" s="270"/>
      <c r="G4218" s="270"/>
      <c r="H4218" s="270"/>
      <c r="I4218" s="290">
        <f t="shared" ca="1" si="4137"/>
        <v>6.8184725533846718E-2</v>
      </c>
      <c r="J4218" s="290">
        <f t="shared" ca="1" si="4138"/>
        <v>3.4748785747878402E-2</v>
      </c>
      <c r="K4218" s="270">
        <f t="shared" ref="K4218:M4218" ca="1" si="4276">RAND()</f>
        <v>0.50437617532580448</v>
      </c>
      <c r="L4218" s="270">
        <f t="shared" ca="1" si="4276"/>
        <v>0.29299264440926842</v>
      </c>
      <c r="M4218" s="270">
        <f t="shared" ca="1" si="4276"/>
        <v>0.99290203708706981</v>
      </c>
      <c r="N4218" s="291">
        <f t="shared" ca="1" si="4140"/>
        <v>2776385.7354454366</v>
      </c>
      <c r="O4218" s="292">
        <f ca="1">(N4218-Assumptions!$C$22)/Assumptions!$C$25</f>
        <v>206.20348771980869</v>
      </c>
      <c r="P4218" s="11"/>
      <c r="Q4218" s="11"/>
      <c r="R4218" s="11"/>
      <c r="S4218" s="11"/>
      <c r="T4218" s="11"/>
    </row>
    <row r="4219" spans="1:20" ht="15.75" customHeight="1" x14ac:dyDescent="0.2">
      <c r="A4219" s="317"/>
      <c r="B4219" s="264"/>
      <c r="C4219" s="264"/>
      <c r="D4219" s="264"/>
      <c r="E4219" s="264"/>
      <c r="F4219" s="264"/>
      <c r="G4219" s="264"/>
      <c r="H4219" s="264"/>
      <c r="I4219" s="286">
        <f t="shared" ca="1" si="4137"/>
        <v>8.4324555926032121E-2</v>
      </c>
      <c r="J4219" s="286">
        <f t="shared" ca="1" si="4138"/>
        <v>2.2811047669714996E-2</v>
      </c>
      <c r="K4219" s="264">
        <f t="shared" ref="K4219:M4219" ca="1" si="4277">RAND()</f>
        <v>0.89698994552074163</v>
      </c>
      <c r="L4219" s="264">
        <f t="shared" ca="1" si="4277"/>
        <v>3.9493615779137459E-2</v>
      </c>
      <c r="M4219" s="264">
        <f t="shared" ca="1" si="4277"/>
        <v>0.5902949842713644</v>
      </c>
      <c r="N4219" s="287">
        <f t="shared" ca="1" si="4140"/>
        <v>3142315.4366977718</v>
      </c>
      <c r="O4219" s="288">
        <f ca="1">(N4219-Assumptions!$C$22)/Assumptions!$C$25</f>
        <v>233.51167438043072</v>
      </c>
      <c r="P4219" s="11"/>
      <c r="Q4219" s="11"/>
      <c r="R4219" s="11"/>
      <c r="S4219" s="11"/>
      <c r="T4219" s="11"/>
    </row>
    <row r="4220" spans="1:20" ht="15.75" customHeight="1" x14ac:dyDescent="0.2">
      <c r="A4220" s="289"/>
      <c r="B4220" s="270"/>
      <c r="C4220" s="270"/>
      <c r="D4220" s="270"/>
      <c r="E4220" s="270"/>
      <c r="F4220" s="270"/>
      <c r="G4220" s="270"/>
      <c r="H4220" s="270"/>
      <c r="I4220" s="290">
        <f t="shared" ca="1" si="4137"/>
        <v>0.10375181570208557</v>
      </c>
      <c r="J4220" s="290">
        <f t="shared" ca="1" si="4138"/>
        <v>3.8423797100114079E-2</v>
      </c>
      <c r="K4220" s="270">
        <f t="shared" ref="K4220:M4220" ca="1" si="4278">RAND()</f>
        <v>0.46840503166496805</v>
      </c>
      <c r="L4220" s="270">
        <f t="shared" ca="1" si="4278"/>
        <v>0.49094821134019995</v>
      </c>
      <c r="M4220" s="270">
        <f t="shared" ca="1" si="4278"/>
        <v>0.76996292657963994</v>
      </c>
      <c r="N4220" s="291">
        <f t="shared" ca="1" si="4140"/>
        <v>1727291.6685163891</v>
      </c>
      <c r="O4220" s="292">
        <f ca="1">(N4220-Assumptions!$C$22)/Assumptions!$C$25</f>
        <v>127.91288571017829</v>
      </c>
      <c r="P4220" s="11"/>
      <c r="Q4220" s="11"/>
      <c r="R4220" s="11"/>
      <c r="S4220" s="11"/>
      <c r="T4220" s="11"/>
    </row>
    <row r="4221" spans="1:20" ht="15.75" customHeight="1" x14ac:dyDescent="0.2">
      <c r="A4221" s="317"/>
      <c r="B4221" s="264"/>
      <c r="C4221" s="264"/>
      <c r="D4221" s="264"/>
      <c r="E4221" s="264"/>
      <c r="F4221" s="264"/>
      <c r="G4221" s="264"/>
      <c r="H4221" s="264"/>
      <c r="I4221" s="286">
        <f t="shared" ca="1" si="4137"/>
        <v>7.3997929982870109E-2</v>
      </c>
      <c r="J4221" s="286">
        <f t="shared" ca="1" si="4138"/>
        <v>5.5E-2</v>
      </c>
      <c r="K4221" s="264">
        <f t="shared" ref="K4221:M4221" ca="1" si="4279">RAND()</f>
        <v>0.86241872567253619</v>
      </c>
      <c r="L4221" s="264">
        <f t="shared" ca="1" si="4279"/>
        <v>0.21228160071172431</v>
      </c>
      <c r="M4221" s="264">
        <f t="shared" ca="1" si="4279"/>
        <v>0.21526257763389911</v>
      </c>
      <c r="N4221" s="287">
        <f t="shared" ca="1" si="4140"/>
        <v>7731793.8623704463</v>
      </c>
      <c r="O4221" s="288">
        <f ca="1">(N4221-Assumptions!$C$22)/Assumptions!$C$25</f>
        <v>576.01006435600345</v>
      </c>
      <c r="P4221" s="11"/>
      <c r="Q4221" s="11"/>
      <c r="R4221" s="11"/>
      <c r="S4221" s="11"/>
      <c r="T4221" s="11"/>
    </row>
    <row r="4222" spans="1:20" ht="15.75" customHeight="1" x14ac:dyDescent="0.2">
      <c r="A4222" s="289"/>
      <c r="B4222" s="270"/>
      <c r="C4222" s="270"/>
      <c r="D4222" s="270"/>
      <c r="E4222" s="270"/>
      <c r="F4222" s="270"/>
      <c r="G4222" s="270"/>
      <c r="H4222" s="270"/>
      <c r="I4222" s="290">
        <f t="shared" ca="1" si="4137"/>
        <v>9.2346494566298454E-2</v>
      </c>
      <c r="J4222" s="290">
        <f t="shared" ca="1" si="4138"/>
        <v>4.6317973093027084E-2</v>
      </c>
      <c r="K4222" s="270">
        <f t="shared" ref="K4222:M4222" ca="1" si="4280">RAND()</f>
        <v>3.3144800842027644E-2</v>
      </c>
      <c r="L4222" s="270">
        <f t="shared" ca="1" si="4280"/>
        <v>3.5639913488934027E-2</v>
      </c>
      <c r="M4222" s="270">
        <f t="shared" ca="1" si="4280"/>
        <v>0.74805356187022642</v>
      </c>
      <c r="N4222" s="291">
        <f t="shared" ca="1" si="4140"/>
        <v>381093.87892564654</v>
      </c>
      <c r="O4222" s="292">
        <f ca="1">(N4222-Assumptions!$C$22)/Assumptions!$C$25</f>
        <v>27.450364098928848</v>
      </c>
      <c r="P4222" s="11"/>
      <c r="Q4222" s="11"/>
      <c r="R4222" s="11"/>
      <c r="S4222" s="11"/>
      <c r="T4222" s="11"/>
    </row>
    <row r="4223" spans="1:20" ht="15.75" customHeight="1" x14ac:dyDescent="0.2">
      <c r="A4223" s="317"/>
      <c r="B4223" s="264"/>
      <c r="C4223" s="264"/>
      <c r="D4223" s="264"/>
      <c r="E4223" s="264"/>
      <c r="F4223" s="264"/>
      <c r="G4223" s="264"/>
      <c r="H4223" s="264"/>
      <c r="I4223" s="286">
        <f t="shared" ca="1" si="4137"/>
        <v>9.5841237957050338E-2</v>
      </c>
      <c r="J4223" s="286">
        <f t="shared" ca="1" si="4138"/>
        <v>3.3083685999758139E-2</v>
      </c>
      <c r="K4223" s="264">
        <f t="shared" ref="K4223:M4223" ca="1" si="4281">RAND()</f>
        <v>0.73333471577119591</v>
      </c>
      <c r="L4223" s="264">
        <f t="shared" ca="1" si="4281"/>
        <v>0.61226883254980313</v>
      </c>
      <c r="M4223" s="264">
        <f t="shared" ca="1" si="4281"/>
        <v>0.657989942211338</v>
      </c>
      <c r="N4223" s="287">
        <f t="shared" ca="1" si="4140"/>
        <v>1798039.2595405786</v>
      </c>
      <c r="O4223" s="288">
        <f ca="1">(N4223-Assumptions!$C$22)/Assumptions!$C$25</f>
        <v>133.19255668213273</v>
      </c>
      <c r="P4223" s="11"/>
      <c r="Q4223" s="11"/>
      <c r="R4223" s="11"/>
      <c r="S4223" s="11"/>
      <c r="T4223" s="11"/>
    </row>
    <row r="4224" spans="1:20" ht="15.75" customHeight="1" x14ac:dyDescent="0.2">
      <c r="A4224" s="289"/>
      <c r="B4224" s="270"/>
      <c r="C4224" s="270"/>
      <c r="D4224" s="270"/>
      <c r="E4224" s="270"/>
      <c r="F4224" s="270"/>
      <c r="G4224" s="270"/>
      <c r="H4224" s="270"/>
      <c r="I4224" s="290">
        <f t="shared" ca="1" si="4137"/>
        <v>9.6380377951930454E-2</v>
      </c>
      <c r="J4224" s="290">
        <f t="shared" ca="1" si="4138"/>
        <v>4.603981076575446E-2</v>
      </c>
      <c r="K4224" s="270">
        <f t="shared" ref="K4224:M4224" ca="1" si="4282">RAND()</f>
        <v>0.6477715701974569</v>
      </c>
      <c r="L4224" s="270">
        <f t="shared" ca="1" si="4282"/>
        <v>0.64765234096854385</v>
      </c>
      <c r="M4224" s="270">
        <f t="shared" ca="1" si="4282"/>
        <v>0.64293291811013009</v>
      </c>
      <c r="N4224" s="291">
        <f t="shared" ca="1" si="4140"/>
        <v>2241542.9256994179</v>
      </c>
      <c r="O4224" s="292">
        <f ca="1">(N4224-Assumptions!$C$22)/Assumptions!$C$25</f>
        <v>166.28984520144911</v>
      </c>
      <c r="P4224" s="11"/>
      <c r="Q4224" s="11"/>
      <c r="R4224" s="11"/>
      <c r="S4224" s="11"/>
      <c r="T4224" s="11"/>
    </row>
    <row r="4225" spans="1:20" ht="15.75" customHeight="1" x14ac:dyDescent="0.2">
      <c r="A4225" s="317"/>
      <c r="B4225" s="264"/>
      <c r="C4225" s="264"/>
      <c r="D4225" s="264"/>
      <c r="E4225" s="264"/>
      <c r="F4225" s="264"/>
      <c r="G4225" s="264"/>
      <c r="H4225" s="264"/>
      <c r="I4225" s="286">
        <f t="shared" ca="1" si="4137"/>
        <v>8.3402577083848059E-2</v>
      </c>
      <c r="J4225" s="286">
        <f t="shared" ca="1" si="4138"/>
        <v>5.2515882739512007E-2</v>
      </c>
      <c r="K4225" s="264">
        <f t="shared" ref="K4225:M4225" ca="1" si="4283">RAND()</f>
        <v>0.43990470245471935</v>
      </c>
      <c r="L4225" s="264">
        <f t="shared" ca="1" si="4283"/>
        <v>0.22191058410476749</v>
      </c>
      <c r="M4225" s="264">
        <f t="shared" ca="1" si="4283"/>
        <v>0.42182483574518104</v>
      </c>
      <c r="N4225" s="287">
        <f t="shared" ca="1" si="4140"/>
        <v>2884540.3715230017</v>
      </c>
      <c r="O4225" s="288">
        <f ca="1">(N4225-Assumptions!$C$22)/Assumptions!$C$25</f>
        <v>214.27472921813447</v>
      </c>
      <c r="P4225" s="11"/>
      <c r="Q4225" s="11"/>
      <c r="R4225" s="11"/>
      <c r="S4225" s="11"/>
      <c r="T4225" s="11"/>
    </row>
    <row r="4226" spans="1:20" ht="15.75" customHeight="1" x14ac:dyDescent="0.2">
      <c r="A4226" s="289"/>
      <c r="B4226" s="270"/>
      <c r="C4226" s="270"/>
      <c r="D4226" s="270"/>
      <c r="E4226" s="270"/>
      <c r="F4226" s="270"/>
      <c r="G4226" s="270"/>
      <c r="H4226" s="270"/>
      <c r="I4226" s="290">
        <f t="shared" ca="1" si="4137"/>
        <v>9.5266417085846183E-2</v>
      </c>
      <c r="J4226" s="290">
        <f t="shared" ca="1" si="4138"/>
        <v>3.7523018635723021E-2</v>
      </c>
      <c r="K4226" s="270">
        <f t="shared" ref="K4226:M4226" ca="1" si="4284">RAND()</f>
        <v>0.50148680765348175</v>
      </c>
      <c r="L4226" s="270">
        <f t="shared" ca="1" si="4284"/>
        <v>0.19479516257361229</v>
      </c>
      <c r="M4226" s="270">
        <f t="shared" ca="1" si="4284"/>
        <v>0.3755512287574212</v>
      </c>
      <c r="N4226" s="291">
        <f t="shared" ca="1" si="4140"/>
        <v>1542928.1817571735</v>
      </c>
      <c r="O4226" s="292">
        <f ca="1">(N4226-Assumptions!$C$22)/Assumptions!$C$25</f>
        <v>114.15441654904279</v>
      </c>
      <c r="P4226" s="11"/>
      <c r="Q4226" s="11"/>
      <c r="R4226" s="11"/>
      <c r="S4226" s="11"/>
      <c r="T4226" s="11"/>
    </row>
    <row r="4227" spans="1:20" ht="15.75" customHeight="1" x14ac:dyDescent="0.2">
      <c r="A4227" s="317"/>
      <c r="B4227" s="264"/>
      <c r="C4227" s="264"/>
      <c r="D4227" s="264"/>
      <c r="E4227" s="264"/>
      <c r="F4227" s="264"/>
      <c r="G4227" s="264"/>
      <c r="H4227" s="264"/>
      <c r="I4227" s="286">
        <f t="shared" ca="1" si="4137"/>
        <v>9.3922404583602001E-2</v>
      </c>
      <c r="J4227" s="286">
        <f t="shared" ca="1" si="4138"/>
        <v>4.5522679454876702E-2</v>
      </c>
      <c r="K4227" s="264">
        <f t="shared" ref="K4227:M4227" ca="1" si="4285">RAND()</f>
        <v>0.37584187043190942</v>
      </c>
      <c r="L4227" s="264">
        <f t="shared" ca="1" si="4285"/>
        <v>0.24422037091764437</v>
      </c>
      <c r="M4227" s="264">
        <f t="shared" ca="1" si="4285"/>
        <v>0.26918293845963748</v>
      </c>
      <c r="N4227" s="287">
        <f t="shared" ca="1" si="4140"/>
        <v>1840793.8586876635</v>
      </c>
      <c r="O4227" s="288">
        <f ca="1">(N4227-Assumptions!$C$22)/Assumptions!$C$25</f>
        <v>136.38319840952713</v>
      </c>
      <c r="P4227" s="11"/>
      <c r="Q4227" s="11"/>
      <c r="R4227" s="11"/>
      <c r="S4227" s="11"/>
      <c r="T4227" s="11"/>
    </row>
    <row r="4228" spans="1:20" ht="15.75" customHeight="1" x14ac:dyDescent="0.2">
      <c r="A4228" s="289"/>
      <c r="B4228" s="270"/>
      <c r="C4228" s="270"/>
      <c r="D4228" s="270"/>
      <c r="E4228" s="270"/>
      <c r="F4228" s="270"/>
      <c r="G4228" s="270"/>
      <c r="H4228" s="270"/>
      <c r="I4228" s="290">
        <f t="shared" ca="1" si="4137"/>
        <v>7.1781456971577257E-2</v>
      </c>
      <c r="J4228" s="290">
        <f t="shared" ca="1" si="4138"/>
        <v>3.9393304643546893E-2</v>
      </c>
      <c r="K4228" s="270">
        <f t="shared" ref="K4228:M4228" ca="1" si="4286">RAND()</f>
        <v>0.84782602364889115</v>
      </c>
      <c r="L4228" s="270">
        <f t="shared" ca="1" si="4286"/>
        <v>0.65633428140009409</v>
      </c>
      <c r="M4228" s="270">
        <f t="shared" ca="1" si="4286"/>
        <v>0.3858874714448981</v>
      </c>
      <c r="N4228" s="291">
        <f t="shared" ca="1" si="4140"/>
        <v>6663597.141063476</v>
      </c>
      <c r="O4228" s="292">
        <f ca="1">(N4228-Assumptions!$C$22)/Assumptions!$C$25</f>
        <v>496.29389112413998</v>
      </c>
      <c r="P4228" s="11"/>
      <c r="Q4228" s="11"/>
      <c r="R4228" s="11"/>
      <c r="S4228" s="11"/>
      <c r="T4228" s="11"/>
    </row>
    <row r="4229" spans="1:20" ht="15.75" customHeight="1" x14ac:dyDescent="0.2">
      <c r="A4229" s="317"/>
      <c r="B4229" s="264"/>
      <c r="C4229" s="264"/>
      <c r="D4229" s="264"/>
      <c r="E4229" s="264"/>
      <c r="F4229" s="264"/>
      <c r="G4229" s="264"/>
      <c r="H4229" s="264"/>
      <c r="I4229" s="286">
        <f t="shared" ca="1" si="4137"/>
        <v>7.7251255833871713E-2</v>
      </c>
      <c r="J4229" s="286">
        <f t="shared" ca="1" si="4138"/>
        <v>4.2503021232177141E-2</v>
      </c>
      <c r="K4229" s="264">
        <f t="shared" ref="K4229:M4229" ca="1" si="4287">RAND()</f>
        <v>0.59631582276827266</v>
      </c>
      <c r="L4229" s="264">
        <f t="shared" ca="1" si="4287"/>
        <v>0.285232598313928</v>
      </c>
      <c r="M4229" s="264">
        <f t="shared" ca="1" si="4287"/>
        <v>0.15345739853950568</v>
      </c>
      <c r="N4229" s="287">
        <f t="shared" ca="1" si="4140"/>
        <v>2563983.9779021074</v>
      </c>
      <c r="O4229" s="288">
        <f ca="1">(N4229-Assumptions!$C$22)/Assumptions!$C$25</f>
        <v>190.35261029120204</v>
      </c>
      <c r="P4229" s="11"/>
      <c r="Q4229" s="11"/>
      <c r="R4229" s="11"/>
      <c r="S4229" s="11"/>
      <c r="T4229" s="11"/>
    </row>
    <row r="4230" spans="1:20" ht="15.75" customHeight="1" x14ac:dyDescent="0.2">
      <c r="A4230" s="289"/>
      <c r="B4230" s="270"/>
      <c r="C4230" s="270"/>
      <c r="D4230" s="270"/>
      <c r="E4230" s="270"/>
      <c r="F4230" s="270"/>
      <c r="G4230" s="270"/>
      <c r="H4230" s="270"/>
      <c r="I4230" s="290">
        <f t="shared" ca="1" si="4137"/>
        <v>7.4071662887864903E-2</v>
      </c>
      <c r="J4230" s="290">
        <f t="shared" ca="1" si="4138"/>
        <v>5.3505588100996801E-2</v>
      </c>
      <c r="K4230" s="270">
        <f t="shared" ref="K4230:M4230" ca="1" si="4288">RAND()</f>
        <v>7.4867520205292859E-2</v>
      </c>
      <c r="L4230" s="270">
        <f t="shared" ca="1" si="4288"/>
        <v>0.99332460176398274</v>
      </c>
      <c r="M4230" s="270">
        <f t="shared" ca="1" si="4288"/>
        <v>0.266014478134041</v>
      </c>
      <c r="N4230" s="291">
        <f t="shared" ca="1" si="4140"/>
        <v>2738085.7512648311</v>
      </c>
      <c r="O4230" s="292">
        <f ca="1">(N4230-Assumptions!$C$22)/Assumptions!$C$25</f>
        <v>203.34527994513664</v>
      </c>
      <c r="P4230" s="11"/>
      <c r="Q4230" s="11"/>
      <c r="R4230" s="11"/>
      <c r="S4230" s="11"/>
      <c r="T4230" s="11"/>
    </row>
    <row r="4231" spans="1:20" ht="15.75" customHeight="1" x14ac:dyDescent="0.2">
      <c r="A4231" s="317"/>
      <c r="B4231" s="264"/>
      <c r="C4231" s="264"/>
      <c r="D4231" s="264"/>
      <c r="E4231" s="264"/>
      <c r="F4231" s="264"/>
      <c r="G4231" s="264"/>
      <c r="H4231" s="264"/>
      <c r="I4231" s="286">
        <f t="shared" ca="1" si="4137"/>
        <v>8.0485335202185843E-2</v>
      </c>
      <c r="J4231" s="286">
        <f t="shared" ca="1" si="4138"/>
        <v>5.2488968764272004E-2</v>
      </c>
      <c r="K4231" s="264">
        <f t="shared" ref="K4231:M4231" ca="1" si="4289">RAND()</f>
        <v>4.5567477974016724E-3</v>
      </c>
      <c r="L4231" s="264">
        <f t="shared" ca="1" si="4289"/>
        <v>0.63781038605634133</v>
      </c>
      <c r="M4231" s="264">
        <f t="shared" ca="1" si="4289"/>
        <v>0.61043469420498264</v>
      </c>
      <c r="N4231" s="287">
        <f t="shared" ca="1" si="4140"/>
        <v>1431183.5993591663</v>
      </c>
      <c r="O4231" s="288">
        <f ca="1">(N4231-Assumptions!$C$22)/Assumptions!$C$25</f>
        <v>105.81526860889301</v>
      </c>
      <c r="P4231" s="11"/>
      <c r="Q4231" s="11"/>
      <c r="R4231" s="11"/>
      <c r="S4231" s="11"/>
      <c r="T4231" s="11"/>
    </row>
    <row r="4232" spans="1:20" ht="15.75" customHeight="1" x14ac:dyDescent="0.2">
      <c r="A4232" s="289"/>
      <c r="B4232" s="270"/>
      <c r="C4232" s="270"/>
      <c r="D4232" s="270"/>
      <c r="E4232" s="270"/>
      <c r="F4232" s="270"/>
      <c r="G4232" s="270"/>
      <c r="H4232" s="270"/>
      <c r="I4232" s="290">
        <f t="shared" ca="1" si="4137"/>
        <v>0.13902391289359195</v>
      </c>
      <c r="J4232" s="290">
        <f t="shared" ca="1" si="4138"/>
        <v>3.6838750238799151E-2</v>
      </c>
      <c r="K4232" s="270">
        <f t="shared" ref="K4232:M4232" ca="1" si="4290">RAND()</f>
        <v>0.39389447550205503</v>
      </c>
      <c r="L4232" s="270">
        <f t="shared" ca="1" si="4290"/>
        <v>0.50548493716436615</v>
      </c>
      <c r="M4232" s="270">
        <f t="shared" ca="1" si="4290"/>
        <v>0.64217773098452746</v>
      </c>
      <c r="N4232" s="291">
        <f t="shared" ca="1" si="4140"/>
        <v>1128405.4225186906</v>
      </c>
      <c r="O4232" s="292">
        <f ca="1">(N4232-Assumptions!$C$22)/Assumptions!$C$25</f>
        <v>83.219882277514216</v>
      </c>
      <c r="P4232" s="11"/>
      <c r="Q4232" s="11"/>
      <c r="R4232" s="11"/>
      <c r="S4232" s="11"/>
      <c r="T4232" s="11"/>
    </row>
    <row r="4233" spans="1:20" ht="15.75" customHeight="1" x14ac:dyDescent="0.2">
      <c r="A4233" s="317"/>
      <c r="B4233" s="264"/>
      <c r="C4233" s="264"/>
      <c r="D4233" s="264"/>
      <c r="E4233" s="264"/>
      <c r="F4233" s="264"/>
      <c r="G4233" s="264"/>
      <c r="H4233" s="264"/>
      <c r="I4233" s="286">
        <f t="shared" ca="1" si="4137"/>
        <v>9.443389193544105E-2</v>
      </c>
      <c r="J4233" s="286">
        <f t="shared" ca="1" si="4138"/>
        <v>3.8430461930560378E-2</v>
      </c>
      <c r="K4233" s="264">
        <f t="shared" ref="K4233:M4233" ca="1" si="4291">RAND()</f>
        <v>0.70326462074951235</v>
      </c>
      <c r="L4233" s="264">
        <f t="shared" ca="1" si="4291"/>
        <v>0.61318738496026004</v>
      </c>
      <c r="M4233" s="264">
        <f t="shared" ca="1" si="4291"/>
        <v>0.36699758897832024</v>
      </c>
      <c r="N4233" s="287">
        <f t="shared" ca="1" si="4140"/>
        <v>1993104.1628616517</v>
      </c>
      <c r="O4233" s="288">
        <f ca="1">(N4233-Assumptions!$C$22)/Assumptions!$C$25</f>
        <v>147.74963901952626</v>
      </c>
      <c r="P4233" s="11"/>
      <c r="Q4233" s="11"/>
      <c r="R4233" s="11"/>
      <c r="S4233" s="11"/>
      <c r="T4233" s="11"/>
    </row>
    <row r="4234" spans="1:20" ht="15.75" customHeight="1" x14ac:dyDescent="0.2">
      <c r="A4234" s="289"/>
      <c r="B4234" s="270"/>
      <c r="C4234" s="270"/>
      <c r="D4234" s="270"/>
      <c r="E4234" s="270"/>
      <c r="F4234" s="270"/>
      <c r="G4234" s="270"/>
      <c r="H4234" s="270"/>
      <c r="I4234" s="290">
        <f t="shared" ca="1" si="4137"/>
        <v>9.2865032206617959E-2</v>
      </c>
      <c r="J4234" s="290">
        <f t="shared" ca="1" si="4138"/>
        <v>4.0252067926171455E-2</v>
      </c>
      <c r="K4234" s="270">
        <f t="shared" ref="K4234:M4234" ca="1" si="4292">RAND()</f>
        <v>0.82573118977717119</v>
      </c>
      <c r="L4234" s="270">
        <f t="shared" ca="1" si="4292"/>
        <v>0.30284672909683752</v>
      </c>
      <c r="M4234" s="270">
        <f t="shared" ca="1" si="4292"/>
        <v>0.96823465411073806</v>
      </c>
      <c r="N4234" s="291">
        <f t="shared" ca="1" si="4140"/>
        <v>4173092.1599647724</v>
      </c>
      <c r="O4234" s="292">
        <f ca="1">(N4234-Assumptions!$C$22)/Assumptions!$C$25</f>
        <v>310.43531044513225</v>
      </c>
      <c r="P4234" s="11"/>
      <c r="Q4234" s="11"/>
      <c r="R4234" s="11"/>
      <c r="S4234" s="11"/>
      <c r="T4234" s="11"/>
    </row>
    <row r="4235" spans="1:20" ht="15.75" customHeight="1" x14ac:dyDescent="0.2">
      <c r="A4235" s="317"/>
      <c r="B4235" s="264"/>
      <c r="C4235" s="264"/>
      <c r="D4235" s="264"/>
      <c r="E4235" s="264"/>
      <c r="F4235" s="264"/>
      <c r="G4235" s="264"/>
      <c r="H4235" s="264"/>
      <c r="I4235" s="286">
        <f t="shared" ca="1" si="4137"/>
        <v>7.7791183062969463E-2</v>
      </c>
      <c r="J4235" s="286">
        <f t="shared" ca="1" si="4138"/>
        <v>5.0557065512420465E-2</v>
      </c>
      <c r="K4235" s="264">
        <f t="shared" ref="K4235:M4235" ca="1" si="4293">RAND()</f>
        <v>0.82564974705696814</v>
      </c>
      <c r="L4235" s="264">
        <f t="shared" ca="1" si="4293"/>
        <v>0.13926794258047759</v>
      </c>
      <c r="M4235" s="264">
        <f t="shared" ca="1" si="4293"/>
        <v>0.74458829993633358</v>
      </c>
      <c r="N4235" s="287">
        <f t="shared" ca="1" si="4140"/>
        <v>7142317.6819602996</v>
      </c>
      <c r="O4235" s="288">
        <f ca="1">(N4235-Assumptions!$C$22)/Assumptions!$C$25</f>
        <v>532.01930462390294</v>
      </c>
      <c r="P4235" s="11"/>
      <c r="Q4235" s="11"/>
      <c r="R4235" s="11"/>
      <c r="S4235" s="11"/>
      <c r="T4235" s="11"/>
    </row>
    <row r="4236" spans="1:20" ht="15.75" customHeight="1" x14ac:dyDescent="0.2">
      <c r="A4236" s="289"/>
      <c r="B4236" s="270"/>
      <c r="C4236" s="270"/>
      <c r="D4236" s="270"/>
      <c r="E4236" s="270"/>
      <c r="F4236" s="270"/>
      <c r="G4236" s="270"/>
      <c r="H4236" s="270"/>
      <c r="I4236" s="290">
        <f t="shared" ca="1" si="4137"/>
        <v>9.1910112738544048E-2</v>
      </c>
      <c r="J4236" s="290">
        <f t="shared" ca="1" si="4138"/>
        <v>5.0480486919334641E-2</v>
      </c>
      <c r="K4236" s="270">
        <f t="shared" ref="K4236:M4236" ca="1" si="4294">RAND()</f>
        <v>0.51749817014080246</v>
      </c>
      <c r="L4236" s="270">
        <f t="shared" ca="1" si="4294"/>
        <v>0.55065164373408149</v>
      </c>
      <c r="M4236" s="270">
        <f t="shared" ca="1" si="4294"/>
        <v>0.18301371994308713</v>
      </c>
      <c r="N4236" s="291">
        <f t="shared" ca="1" si="4140"/>
        <v>2694223.4516997342</v>
      </c>
      <c r="O4236" s="292">
        <f ca="1">(N4236-Assumptions!$C$22)/Assumptions!$C$25</f>
        <v>200.07197400744286</v>
      </c>
      <c r="P4236" s="11"/>
      <c r="Q4236" s="11"/>
      <c r="R4236" s="11"/>
      <c r="S4236" s="11"/>
      <c r="T4236" s="11"/>
    </row>
    <row r="4237" spans="1:20" ht="15.75" customHeight="1" x14ac:dyDescent="0.2">
      <c r="A4237" s="317"/>
      <c r="B4237" s="264"/>
      <c r="C4237" s="264"/>
      <c r="D4237" s="264"/>
      <c r="E4237" s="264"/>
      <c r="F4237" s="264"/>
      <c r="G4237" s="264"/>
      <c r="H4237" s="264"/>
      <c r="I4237" s="286">
        <f t="shared" ca="1" si="4137"/>
        <v>8.4141965799118326E-2</v>
      </c>
      <c r="J4237" s="286">
        <f t="shared" ca="1" si="4138"/>
        <v>3.7285299807115334E-2</v>
      </c>
      <c r="K4237" s="264">
        <f t="shared" ref="K4237:M4237" ca="1" si="4295">RAND()</f>
        <v>0.4451337935373002</v>
      </c>
      <c r="L4237" s="264">
        <f t="shared" ca="1" si="4295"/>
        <v>0.78872044616442505</v>
      </c>
      <c r="M4237" s="264">
        <f t="shared" ca="1" si="4295"/>
        <v>0.71467569808087406</v>
      </c>
      <c r="N4237" s="287">
        <f t="shared" ca="1" si="4140"/>
        <v>2408206.8124763188</v>
      </c>
      <c r="O4237" s="288">
        <f ca="1">(N4237-Assumptions!$C$22)/Assumptions!$C$25</f>
        <v>178.72744869226258</v>
      </c>
      <c r="P4237" s="11"/>
      <c r="Q4237" s="11"/>
      <c r="R4237" s="11"/>
      <c r="S4237" s="11"/>
      <c r="T4237" s="11"/>
    </row>
    <row r="4238" spans="1:20" ht="15.75" customHeight="1" x14ac:dyDescent="0.2">
      <c r="A4238" s="289"/>
      <c r="B4238" s="270"/>
      <c r="C4238" s="270"/>
      <c r="D4238" s="270"/>
      <c r="E4238" s="270"/>
      <c r="F4238" s="270"/>
      <c r="G4238" s="270"/>
      <c r="H4238" s="270"/>
      <c r="I4238" s="290">
        <f t="shared" ca="1" si="4137"/>
        <v>0.10646516640226139</v>
      </c>
      <c r="J4238" s="290">
        <f t="shared" ca="1" si="4138"/>
        <v>3.4678653353703626E-2</v>
      </c>
      <c r="K4238" s="270">
        <f t="shared" ref="K4238:M4238" ca="1" si="4296">RAND()</f>
        <v>0.98019393514664932</v>
      </c>
      <c r="L4238" s="270">
        <f t="shared" ca="1" si="4296"/>
        <v>0.72638915798852399</v>
      </c>
      <c r="M4238" s="270">
        <f t="shared" ca="1" si="4296"/>
        <v>2.9710359222636429E-2</v>
      </c>
      <c r="N4238" s="291">
        <f t="shared" ca="1" si="4140"/>
        <v>3006436.5866525047</v>
      </c>
      <c r="O4238" s="292">
        <f ca="1">(N4238-Assumptions!$C$22)/Assumptions!$C$25</f>
        <v>223.37146169048543</v>
      </c>
      <c r="P4238" s="11"/>
      <c r="Q4238" s="11"/>
      <c r="R4238" s="11"/>
      <c r="S4238" s="11"/>
      <c r="T4238" s="11"/>
    </row>
    <row r="4239" spans="1:20" ht="15.75" customHeight="1" x14ac:dyDescent="0.2">
      <c r="A4239" s="317"/>
      <c r="B4239" s="264"/>
      <c r="C4239" s="264"/>
      <c r="D4239" s="264"/>
      <c r="E4239" s="264"/>
      <c r="F4239" s="264"/>
      <c r="G4239" s="264"/>
      <c r="H4239" s="264"/>
      <c r="I4239" s="286">
        <f t="shared" ca="1" si="4137"/>
        <v>9.6747534523642736E-2</v>
      </c>
      <c r="J4239" s="286">
        <f t="shared" ca="1" si="4138"/>
        <v>3.546194933046571E-2</v>
      </c>
      <c r="K4239" s="264">
        <f t="shared" ref="K4239:M4239" ca="1" si="4297">RAND()</f>
        <v>0.72856708186433772</v>
      </c>
      <c r="L4239" s="264">
        <f t="shared" ca="1" si="4297"/>
        <v>0.79739933485631909</v>
      </c>
      <c r="M4239" s="264">
        <f t="shared" ca="1" si="4297"/>
        <v>0.3980145875028247</v>
      </c>
      <c r="N4239" s="287">
        <f t="shared" ca="1" si="4140"/>
        <v>1821320.1216145947</v>
      </c>
      <c r="O4239" s="288">
        <f ca="1">(N4239-Assumptions!$C$22)/Assumptions!$C$25</f>
        <v>134.92993444885036</v>
      </c>
      <c r="P4239" s="11"/>
      <c r="Q4239" s="11"/>
      <c r="R4239" s="11"/>
      <c r="S4239" s="11"/>
      <c r="T4239" s="11"/>
    </row>
    <row r="4240" spans="1:20" ht="15.75" customHeight="1" x14ac:dyDescent="0.2">
      <c r="A4240" s="289"/>
      <c r="B4240" s="270"/>
      <c r="C4240" s="270"/>
      <c r="D4240" s="270"/>
      <c r="E4240" s="270"/>
      <c r="F4240" s="270"/>
      <c r="G4240" s="270"/>
      <c r="H4240" s="270"/>
      <c r="I4240" s="290">
        <f t="shared" ca="1" si="4137"/>
        <v>8.8487309254256977E-2</v>
      </c>
      <c r="J4240" s="290">
        <f t="shared" ca="1" si="4138"/>
        <v>4.6490467205276137E-2</v>
      </c>
      <c r="K4240" s="270">
        <f t="shared" ref="K4240:M4240" ca="1" si="4298">RAND()</f>
        <v>0.80008906914496591</v>
      </c>
      <c r="L4240" s="270">
        <f t="shared" ca="1" si="4298"/>
        <v>0.30644744977367377</v>
      </c>
      <c r="M4240" s="270">
        <f t="shared" ca="1" si="4298"/>
        <v>0.51656394398213767</v>
      </c>
      <c r="N4240" s="291">
        <f t="shared" ca="1" si="4140"/>
        <v>5138995.9036843562</v>
      </c>
      <c r="O4240" s="292">
        <f ca="1">(N4240-Assumptions!$C$22)/Assumptions!$C$25</f>
        <v>382.51767937942958</v>
      </c>
      <c r="P4240" s="11"/>
      <c r="Q4240" s="11"/>
      <c r="R4240" s="11"/>
      <c r="S4240" s="11"/>
      <c r="T4240" s="11"/>
    </row>
    <row r="4241" spans="1:20" ht="15.75" customHeight="1" x14ac:dyDescent="0.2">
      <c r="A4241" s="317"/>
      <c r="B4241" s="264"/>
      <c r="C4241" s="264"/>
      <c r="D4241" s="264"/>
      <c r="E4241" s="264"/>
      <c r="F4241" s="264"/>
      <c r="G4241" s="264"/>
      <c r="H4241" s="264"/>
      <c r="I4241" s="286">
        <f t="shared" ca="1" si="4137"/>
        <v>8.249343795530005E-2</v>
      </c>
      <c r="J4241" s="286">
        <f t="shared" ca="1" si="4138"/>
        <v>3.1809240704216174E-2</v>
      </c>
      <c r="K4241" s="264">
        <f t="shared" ref="K4241:M4241" ca="1" si="4299">RAND()</f>
        <v>0.86305869391875578</v>
      </c>
      <c r="L4241" s="264">
        <f t="shared" ca="1" si="4299"/>
        <v>0.52341730163109235</v>
      </c>
      <c r="M4241" s="264">
        <f t="shared" ca="1" si="4299"/>
        <v>0.60580288695136597</v>
      </c>
      <c r="N4241" s="287">
        <f t="shared" ca="1" si="4140"/>
        <v>4282231.6186010083</v>
      </c>
      <c r="O4241" s="288">
        <f ca="1">(N4241-Assumptions!$C$22)/Assumptions!$C$25</f>
        <v>318.58004616425433</v>
      </c>
      <c r="P4241" s="11"/>
      <c r="Q4241" s="11"/>
      <c r="R4241" s="11"/>
      <c r="S4241" s="11"/>
      <c r="T4241" s="11"/>
    </row>
    <row r="4242" spans="1:20" ht="15.75" customHeight="1" x14ac:dyDescent="0.2">
      <c r="A4242" s="289"/>
      <c r="B4242" s="270"/>
      <c r="C4242" s="270"/>
      <c r="D4242" s="270"/>
      <c r="E4242" s="270"/>
      <c r="F4242" s="270"/>
      <c r="G4242" s="270"/>
      <c r="H4242" s="270"/>
      <c r="I4242" s="290">
        <f t="shared" ca="1" si="4137"/>
        <v>9.6104325502128732E-2</v>
      </c>
      <c r="J4242" s="290">
        <f t="shared" ca="1" si="4138"/>
        <v>5.5E-2</v>
      </c>
      <c r="K4242" s="270">
        <f t="shared" ref="K4242:M4242" ca="1" si="4300">RAND()</f>
        <v>0.19412858536815858</v>
      </c>
      <c r="L4242" s="270">
        <f t="shared" ca="1" si="4300"/>
        <v>0.91846636452844621</v>
      </c>
      <c r="M4242" s="270">
        <f t="shared" ca="1" si="4300"/>
        <v>0.18289164530693558</v>
      </c>
      <c r="N4242" s="291">
        <f t="shared" ca="1" si="4140"/>
        <v>1665327.0171791471</v>
      </c>
      <c r="O4242" s="292">
        <f ca="1">(N4242-Assumptions!$C$22)/Assumptions!$C$25</f>
        <v>123.28865799844381</v>
      </c>
      <c r="P4242" s="11"/>
      <c r="Q4242" s="11"/>
      <c r="R4242" s="11"/>
      <c r="S4242" s="11"/>
      <c r="T4242" s="11"/>
    </row>
    <row r="4243" spans="1:20" ht="15.75" customHeight="1" x14ac:dyDescent="0.2">
      <c r="A4243" s="317"/>
      <c r="B4243" s="264"/>
      <c r="C4243" s="264"/>
      <c r="D4243" s="264"/>
      <c r="E4243" s="264"/>
      <c r="F4243" s="264"/>
      <c r="G4243" s="264"/>
      <c r="H4243" s="264"/>
      <c r="I4243" s="286">
        <f t="shared" ca="1" si="4137"/>
        <v>8.8981976546370953E-2</v>
      </c>
      <c r="J4243" s="286">
        <f t="shared" ca="1" si="4138"/>
        <v>4.6473400117052512E-2</v>
      </c>
      <c r="K4243" s="264">
        <f t="shared" ref="K4243:M4243" ca="1" si="4301">RAND()</f>
        <v>1.0615806659958205E-2</v>
      </c>
      <c r="L4243" s="264">
        <f t="shared" ca="1" si="4301"/>
        <v>0.46180466259411157</v>
      </c>
      <c r="M4243" s="264">
        <f t="shared" ca="1" si="4301"/>
        <v>0.21892097269847388</v>
      </c>
      <c r="N4243" s="287">
        <f t="shared" ca="1" si="4140"/>
        <v>913887.76045173989</v>
      </c>
      <c r="O4243" s="288">
        <f ca="1">(N4243-Assumptions!$C$22)/Assumptions!$C$25</f>
        <v>67.211101526249251</v>
      </c>
      <c r="P4243" s="11"/>
      <c r="Q4243" s="11"/>
      <c r="R4243" s="11"/>
      <c r="S4243" s="11"/>
      <c r="T4243" s="11"/>
    </row>
    <row r="4244" spans="1:20" ht="15.75" customHeight="1" x14ac:dyDescent="0.2">
      <c r="A4244" s="289"/>
      <c r="B4244" s="270"/>
      <c r="C4244" s="270"/>
      <c r="D4244" s="270"/>
      <c r="E4244" s="270"/>
      <c r="F4244" s="270"/>
      <c r="G4244" s="270"/>
      <c r="H4244" s="270"/>
      <c r="I4244" s="290">
        <f t="shared" ca="1" si="4137"/>
        <v>7.4271016651870553E-2</v>
      </c>
      <c r="J4244" s="290">
        <f t="shared" ca="1" si="4138"/>
        <v>5.5E-2</v>
      </c>
      <c r="K4244" s="270">
        <f t="shared" ref="K4244:M4244" ca="1" si="4302">RAND()</f>
        <v>0.97601700666544844</v>
      </c>
      <c r="L4244" s="270">
        <f t="shared" ca="1" si="4302"/>
        <v>0.65563593044828994</v>
      </c>
      <c r="M4244" s="270">
        <f t="shared" ca="1" si="4302"/>
        <v>0.26247441966112373</v>
      </c>
      <c r="N4244" s="291">
        <f t="shared" ca="1" si="4140"/>
        <v>8632863.9702956583</v>
      </c>
      <c r="O4244" s="292">
        <f ca="1">(N4244-Assumptions!$C$22)/Assumptions!$C$25</f>
        <v>643.25410226087001</v>
      </c>
      <c r="P4244" s="11"/>
      <c r="Q4244" s="11"/>
      <c r="R4244" s="11"/>
      <c r="S4244" s="11"/>
      <c r="T4244" s="11"/>
    </row>
    <row r="4245" spans="1:20" ht="15.75" customHeight="1" x14ac:dyDescent="0.2">
      <c r="A4245" s="317"/>
      <c r="B4245" s="264"/>
      <c r="C4245" s="264"/>
      <c r="D4245" s="264"/>
      <c r="E4245" s="264"/>
      <c r="F4245" s="264"/>
      <c r="G4245" s="264"/>
      <c r="H4245" s="264"/>
      <c r="I4245" s="286">
        <f t="shared" ca="1" si="4137"/>
        <v>9.3792723416320264E-2</v>
      </c>
      <c r="J4245" s="286">
        <f t="shared" ca="1" si="4138"/>
        <v>2.3333158777799824E-2</v>
      </c>
      <c r="K4245" s="264">
        <f t="shared" ref="K4245:M4245" ca="1" si="4303">RAND()</f>
        <v>0.875522353519951</v>
      </c>
      <c r="L4245" s="264">
        <f t="shared" ca="1" si="4303"/>
        <v>4.6114846713725455E-2</v>
      </c>
      <c r="M4245" s="264">
        <f t="shared" ca="1" si="4303"/>
        <v>0.73273229920799721</v>
      </c>
      <c r="N4245" s="287">
        <f t="shared" ca="1" si="4140"/>
        <v>2760657.4115493428</v>
      </c>
      <c r="O4245" s="288">
        <f ca="1">(N4245-Assumptions!$C$22)/Assumptions!$C$25</f>
        <v>205.02973220517484</v>
      </c>
      <c r="P4245" s="11"/>
      <c r="Q4245" s="11"/>
      <c r="R4245" s="11"/>
      <c r="S4245" s="11"/>
      <c r="T4245" s="11"/>
    </row>
    <row r="4246" spans="1:20" ht="15.75" customHeight="1" x14ac:dyDescent="0.2">
      <c r="A4246" s="289"/>
      <c r="B4246" s="270"/>
      <c r="C4246" s="270"/>
      <c r="D4246" s="270"/>
      <c r="E4246" s="270"/>
      <c r="F4246" s="270"/>
      <c r="G4246" s="270"/>
      <c r="H4246" s="270"/>
      <c r="I4246" s="290">
        <f t="shared" ca="1" si="4137"/>
        <v>8.0275205358094306E-2</v>
      </c>
      <c r="J4246" s="290">
        <f t="shared" ca="1" si="4138"/>
        <v>2.5022068456128602E-2</v>
      </c>
      <c r="K4246" s="270">
        <f t="shared" ref="K4246:M4246" ca="1" si="4304">RAND()</f>
        <v>0.23998962385751821</v>
      </c>
      <c r="L4246" s="270">
        <f t="shared" ca="1" si="4304"/>
        <v>0.41269221069734952</v>
      </c>
      <c r="M4246" s="270">
        <f t="shared" ca="1" si="4304"/>
        <v>0.14715161049419256</v>
      </c>
      <c r="N4246" s="291">
        <f t="shared" ca="1" si="4140"/>
        <v>2020168.9123154152</v>
      </c>
      <c r="O4246" s="292">
        <f ca="1">(N4246-Assumptions!$C$22)/Assumptions!$C$25</f>
        <v>149.76939644144889</v>
      </c>
      <c r="P4246" s="11"/>
      <c r="Q4246" s="11"/>
      <c r="R4246" s="11"/>
      <c r="S4246" s="11"/>
      <c r="T4246" s="11"/>
    </row>
    <row r="4247" spans="1:20" ht="15.75" customHeight="1" x14ac:dyDescent="0.2">
      <c r="A4247" s="317"/>
      <c r="B4247" s="264"/>
      <c r="C4247" s="264"/>
      <c r="D4247" s="264"/>
      <c r="E4247" s="264"/>
      <c r="F4247" s="264"/>
      <c r="G4247" s="264"/>
      <c r="H4247" s="264"/>
      <c r="I4247" s="286">
        <f t="shared" ca="1" si="4137"/>
        <v>9.7167819696946378E-2</v>
      </c>
      <c r="J4247" s="286">
        <f t="shared" ca="1" si="4138"/>
        <v>5.1426897818101135E-2</v>
      </c>
      <c r="K4247" s="264">
        <f t="shared" ref="K4247:M4247" ca="1" si="4305">RAND()</f>
        <v>0.26202324478108008</v>
      </c>
      <c r="L4247" s="264">
        <f t="shared" ca="1" si="4305"/>
        <v>0.28741385245320195</v>
      </c>
      <c r="M4247" s="264">
        <f t="shared" ca="1" si="4305"/>
        <v>0.65884867398193003</v>
      </c>
      <c r="N4247" s="287">
        <f t="shared" ca="1" si="4140"/>
        <v>1974463.6934287073</v>
      </c>
      <c r="O4247" s="288">
        <f ca="1">(N4247-Assumptions!$C$22)/Assumptions!$C$25</f>
        <v>146.35855921109757</v>
      </c>
      <c r="P4247" s="11"/>
      <c r="Q4247" s="11"/>
      <c r="R4247" s="11"/>
      <c r="S4247" s="11"/>
      <c r="T4247" s="11"/>
    </row>
    <row r="4248" spans="1:20" ht="15.75" customHeight="1" x14ac:dyDescent="0.2">
      <c r="A4248" s="289"/>
      <c r="B4248" s="270"/>
      <c r="C4248" s="270"/>
      <c r="D4248" s="270"/>
      <c r="E4248" s="270"/>
      <c r="F4248" s="270"/>
      <c r="G4248" s="270"/>
      <c r="H4248" s="270"/>
      <c r="I4248" s="290">
        <f t="shared" ca="1" si="4137"/>
        <v>7.592889080570682E-2</v>
      </c>
      <c r="J4248" s="290">
        <f t="shared" ca="1" si="4138"/>
        <v>5.5E-2</v>
      </c>
      <c r="K4248" s="270">
        <f t="shared" ref="K4248:M4248" ca="1" si="4306">RAND()</f>
        <v>7.7690753099115994E-2</v>
      </c>
      <c r="L4248" s="270">
        <f t="shared" ca="1" si="4306"/>
        <v>0.94296458650101656</v>
      </c>
      <c r="M4248" s="270">
        <f t="shared" ca="1" si="4306"/>
        <v>1.5698297826104324E-2</v>
      </c>
      <c r="N4248" s="291">
        <f t="shared" ca="1" si="4140"/>
        <v>2738085.7512648311</v>
      </c>
      <c r="O4248" s="292">
        <f ca="1">(N4248-Assumptions!$C$22)/Assumptions!$C$25</f>
        <v>203.34527994513664</v>
      </c>
      <c r="P4248" s="11"/>
      <c r="Q4248" s="11"/>
      <c r="R4248" s="11"/>
      <c r="S4248" s="11"/>
      <c r="T4248" s="11"/>
    </row>
    <row r="4249" spans="1:20" ht="15.75" customHeight="1" x14ac:dyDescent="0.2">
      <c r="A4249" s="317"/>
      <c r="B4249" s="264"/>
      <c r="C4249" s="264"/>
      <c r="D4249" s="264"/>
      <c r="E4249" s="264"/>
      <c r="F4249" s="264"/>
      <c r="G4249" s="264"/>
      <c r="H4249" s="264"/>
      <c r="I4249" s="286">
        <f t="shared" ca="1" si="4137"/>
        <v>0.12388826906318408</v>
      </c>
      <c r="J4249" s="286">
        <f t="shared" ca="1" si="4138"/>
        <v>2.1290283043659462E-2</v>
      </c>
      <c r="K4249" s="264">
        <f t="shared" ref="K4249:M4249" ca="1" si="4307">RAND()</f>
        <v>5.3352691926459528E-2</v>
      </c>
      <c r="L4249" s="264">
        <f t="shared" ca="1" si="4307"/>
        <v>0.77065514270068891</v>
      </c>
      <c r="M4249" s="264">
        <f t="shared" ca="1" si="4307"/>
        <v>0.64673569750616966</v>
      </c>
      <c r="N4249" s="287">
        <f t="shared" ca="1" si="4140"/>
        <v>400679.40487591695</v>
      </c>
      <c r="O4249" s="288">
        <f ca="1">(N4249-Assumptions!$C$22)/Assumptions!$C$25</f>
        <v>28.911970513128132</v>
      </c>
      <c r="P4249" s="11"/>
      <c r="Q4249" s="11"/>
      <c r="R4249" s="11"/>
      <c r="S4249" s="11"/>
      <c r="T4249" s="11"/>
    </row>
    <row r="4250" spans="1:20" ht="15.75" customHeight="1" x14ac:dyDescent="0.2">
      <c r="A4250" s="289"/>
      <c r="B4250" s="270"/>
      <c r="C4250" s="270"/>
      <c r="D4250" s="270"/>
      <c r="E4250" s="270"/>
      <c r="F4250" s="270"/>
      <c r="G4250" s="270"/>
      <c r="H4250" s="270"/>
      <c r="I4250" s="290">
        <f t="shared" ca="1" si="4137"/>
        <v>9.0679892708106141E-2</v>
      </c>
      <c r="J4250" s="290">
        <f t="shared" ca="1" si="4138"/>
        <v>3.3520767206658593E-2</v>
      </c>
      <c r="K4250" s="270">
        <f t="shared" ref="K4250:M4250" ca="1" si="4308">RAND()</f>
        <v>0.7730408288171331</v>
      </c>
      <c r="L4250" s="270">
        <f t="shared" ca="1" si="4308"/>
        <v>0.20629006005229922</v>
      </c>
      <c r="M4250" s="270">
        <f t="shared" ca="1" si="4308"/>
        <v>0.90064320349643345</v>
      </c>
      <c r="N4250" s="291">
        <f t="shared" ca="1" si="4140"/>
        <v>1624081.2898829959</v>
      </c>
      <c r="O4250" s="292">
        <f ca="1">(N4250-Assumptions!$C$22)/Assumptions!$C$25</f>
        <v>120.21061864798477</v>
      </c>
      <c r="P4250" s="11"/>
      <c r="Q4250" s="11"/>
      <c r="R4250" s="11"/>
      <c r="S4250" s="11"/>
      <c r="T4250" s="11"/>
    </row>
    <row r="4251" spans="1:20" ht="15.75" customHeight="1" x14ac:dyDescent="0.2">
      <c r="A4251" s="317"/>
      <c r="B4251" s="264"/>
      <c r="C4251" s="264"/>
      <c r="D4251" s="264"/>
      <c r="E4251" s="264"/>
      <c r="F4251" s="264"/>
      <c r="G4251" s="264"/>
      <c r="H4251" s="264"/>
      <c r="I4251" s="286">
        <f t="shared" ca="1" si="4137"/>
        <v>8.8166302651270914E-2</v>
      </c>
      <c r="J4251" s="286">
        <f t="shared" ca="1" si="4138"/>
        <v>3.8405228043958607E-2</v>
      </c>
      <c r="K4251" s="264">
        <f t="shared" ref="K4251:M4251" ca="1" si="4309">RAND()</f>
        <v>0.92453620901519662</v>
      </c>
      <c r="L4251" s="264">
        <f t="shared" ca="1" si="4309"/>
        <v>0.48065976310958158</v>
      </c>
      <c r="M4251" s="264">
        <f t="shared" ca="1" si="4309"/>
        <v>7.6717079936994947E-2</v>
      </c>
      <c r="N4251" s="287">
        <f t="shared" ca="1" si="4140"/>
        <v>4337157.1245303629</v>
      </c>
      <c r="O4251" s="288">
        <f ca="1">(N4251-Assumptions!$C$22)/Assumptions!$C$25</f>
        <v>322.67896451719128</v>
      </c>
      <c r="P4251" s="11"/>
      <c r="Q4251" s="11"/>
      <c r="R4251" s="11"/>
      <c r="S4251" s="11"/>
      <c r="T4251" s="11"/>
    </row>
    <row r="4252" spans="1:20" ht="15.75" customHeight="1" x14ac:dyDescent="0.2">
      <c r="A4252" s="289"/>
      <c r="B4252" s="270"/>
      <c r="C4252" s="270"/>
      <c r="D4252" s="270"/>
      <c r="E4252" s="270"/>
      <c r="F4252" s="270"/>
      <c r="G4252" s="270"/>
      <c r="H4252" s="270"/>
      <c r="I4252" s="290">
        <f t="shared" ca="1" si="4137"/>
        <v>9.8024251538184809E-2</v>
      </c>
      <c r="J4252" s="290">
        <f t="shared" ca="1" si="4138"/>
        <v>2.4453451558671766E-2</v>
      </c>
      <c r="K4252" s="270">
        <f t="shared" ref="K4252:M4252" ca="1" si="4310">RAND()</f>
        <v>8.3906388814082522E-2</v>
      </c>
      <c r="L4252" s="270">
        <f t="shared" ca="1" si="4310"/>
        <v>0.67544122414475449</v>
      </c>
      <c r="M4252" s="270">
        <f t="shared" ca="1" si="4310"/>
        <v>0.88085825822608443</v>
      </c>
      <c r="N4252" s="291">
        <f t="shared" ca="1" si="4140"/>
        <v>544617.43652032118</v>
      </c>
      <c r="O4252" s="292">
        <f ca="1">(N4252-Assumptions!$C$22)/Assumptions!$C$25</f>
        <v>39.653614665695613</v>
      </c>
      <c r="P4252" s="11"/>
      <c r="Q4252" s="11"/>
      <c r="R4252" s="11"/>
      <c r="S4252" s="11"/>
      <c r="T4252" s="11"/>
    </row>
    <row r="4253" spans="1:20" ht="15.75" customHeight="1" x14ac:dyDescent="0.2">
      <c r="A4253" s="317"/>
      <c r="B4253" s="264"/>
      <c r="C4253" s="264"/>
      <c r="D4253" s="264"/>
      <c r="E4253" s="264"/>
      <c r="F4253" s="264"/>
      <c r="G4253" s="264"/>
      <c r="H4253" s="264"/>
      <c r="I4253" s="286">
        <f t="shared" ca="1" si="4137"/>
        <v>0.10257927060275389</v>
      </c>
      <c r="J4253" s="286">
        <f t="shared" ca="1" si="4138"/>
        <v>3.3355031816710373E-2</v>
      </c>
      <c r="K4253" s="264">
        <f t="shared" ref="K4253:M4253" ca="1" si="4311">RAND()</f>
        <v>0.10749425098986898</v>
      </c>
      <c r="L4253" s="264">
        <f t="shared" ca="1" si="4311"/>
        <v>0.79768515901700832</v>
      </c>
      <c r="M4253" s="264">
        <f t="shared" ca="1" si="4311"/>
        <v>0.5387465182350788</v>
      </c>
      <c r="N4253" s="287">
        <f t="shared" ca="1" si="4140"/>
        <v>561191.69230667956</v>
      </c>
      <c r="O4253" s="288">
        <f ca="1">(N4253-Assumptions!$C$22)/Assumptions!$C$25</f>
        <v>40.89049942587161</v>
      </c>
      <c r="P4253" s="11"/>
      <c r="Q4253" s="11"/>
      <c r="R4253" s="11"/>
      <c r="S4253" s="11"/>
      <c r="T4253" s="11"/>
    </row>
    <row r="4254" spans="1:20" ht="15.75" customHeight="1" x14ac:dyDescent="0.2">
      <c r="A4254" s="289"/>
      <c r="B4254" s="270"/>
      <c r="C4254" s="270"/>
      <c r="D4254" s="270"/>
      <c r="E4254" s="270"/>
      <c r="F4254" s="270"/>
      <c r="G4254" s="270"/>
      <c r="H4254" s="270"/>
      <c r="I4254" s="290">
        <f t="shared" ca="1" si="4137"/>
        <v>9.148114904234933E-2</v>
      </c>
      <c r="J4254" s="290">
        <f t="shared" ca="1" si="4138"/>
        <v>4.0819781960955336E-2</v>
      </c>
      <c r="K4254" s="270">
        <f t="shared" ref="K4254:M4254" ca="1" si="4312">RAND()</f>
        <v>0.38319233363657501</v>
      </c>
      <c r="L4254" s="270">
        <f t="shared" ca="1" si="4312"/>
        <v>0.41796096341130218</v>
      </c>
      <c r="M4254" s="270">
        <f t="shared" ca="1" si="4312"/>
        <v>0.46290545748453338</v>
      </c>
      <c r="N4254" s="291">
        <f t="shared" ca="1" si="4140"/>
        <v>2203269.984758324</v>
      </c>
      <c r="O4254" s="292">
        <f ca="1">(N4254-Assumptions!$C$22)/Assumptions!$C$25</f>
        <v>163.4336555789794</v>
      </c>
      <c r="P4254" s="11"/>
      <c r="Q4254" s="11"/>
      <c r="R4254" s="11"/>
      <c r="S4254" s="11"/>
      <c r="T4254" s="11"/>
    </row>
    <row r="4255" spans="1:20" ht="15.75" customHeight="1" x14ac:dyDescent="0.2">
      <c r="A4255" s="317"/>
      <c r="B4255" s="264"/>
      <c r="C4255" s="264"/>
      <c r="D4255" s="264"/>
      <c r="E4255" s="264"/>
      <c r="F4255" s="264"/>
      <c r="G4255" s="264"/>
      <c r="H4255" s="264"/>
      <c r="I4255" s="286">
        <f t="shared" ca="1" si="4137"/>
        <v>7.9680078279538755E-2</v>
      </c>
      <c r="J4255" s="286">
        <f t="shared" ca="1" si="4138"/>
        <v>5.1301328330803211E-2</v>
      </c>
      <c r="K4255" s="264">
        <f t="shared" ref="K4255:M4255" ca="1" si="4313">RAND()</f>
        <v>0.8111716449359625</v>
      </c>
      <c r="L4255" s="264">
        <f t="shared" ca="1" si="4313"/>
        <v>0.71655225681050883</v>
      </c>
      <c r="M4255" s="264">
        <f t="shared" ca="1" si="4313"/>
        <v>0.11468766090529492</v>
      </c>
      <c r="N4255" s="287">
        <f t="shared" ca="1" si="4140"/>
        <v>7605042.4929660344</v>
      </c>
      <c r="O4255" s="288">
        <f ca="1">(N4255-Assumptions!$C$22)/Assumptions!$C$25</f>
        <v>566.55100693776376</v>
      </c>
      <c r="P4255" s="11"/>
      <c r="Q4255" s="11"/>
      <c r="R4255" s="11"/>
      <c r="S4255" s="11"/>
      <c r="T4255" s="11"/>
    </row>
    <row r="4256" spans="1:20" ht="15.75" customHeight="1" x14ac:dyDescent="0.2">
      <c r="A4256" s="289"/>
      <c r="B4256" s="270"/>
      <c r="C4256" s="270"/>
      <c r="D4256" s="270"/>
      <c r="E4256" s="270"/>
      <c r="F4256" s="270"/>
      <c r="G4256" s="270"/>
      <c r="H4256" s="270"/>
      <c r="I4256" s="290">
        <f t="shared" ca="1" si="4137"/>
        <v>8.8983777547145315E-2</v>
      </c>
      <c r="J4256" s="290">
        <f t="shared" ca="1" si="4138"/>
        <v>4.8681238906415125E-2</v>
      </c>
      <c r="K4256" s="270">
        <f t="shared" ref="K4256:M4256" ca="1" si="4314">RAND()</f>
        <v>0.21073768766463929</v>
      </c>
      <c r="L4256" s="270">
        <f t="shared" ca="1" si="4314"/>
        <v>0.24408465286967584</v>
      </c>
      <c r="M4256" s="270">
        <f t="shared" ca="1" si="4314"/>
        <v>0.24582283546375727</v>
      </c>
      <c r="N4256" s="291">
        <f t="shared" ca="1" si="4140"/>
        <v>2210627.9103989052</v>
      </c>
      <c r="O4256" s="292">
        <f ca="1">(N4256-Assumptions!$C$22)/Assumptions!$C$25</f>
        <v>163.98275450738097</v>
      </c>
      <c r="P4256" s="11"/>
      <c r="Q4256" s="11"/>
      <c r="R4256" s="11"/>
      <c r="S4256" s="11"/>
      <c r="T4256" s="11"/>
    </row>
    <row r="4257" spans="1:20" ht="15.75" customHeight="1" x14ac:dyDescent="0.2">
      <c r="A4257" s="317"/>
      <c r="B4257" s="264"/>
      <c r="C4257" s="264"/>
      <c r="D4257" s="264"/>
      <c r="E4257" s="264"/>
      <c r="F4257" s="264"/>
      <c r="G4257" s="264"/>
      <c r="H4257" s="264"/>
      <c r="I4257" s="286">
        <f t="shared" ca="1" si="4137"/>
        <v>0.10683479374254443</v>
      </c>
      <c r="J4257" s="286">
        <f t="shared" ca="1" si="4138"/>
        <v>4.6322576659878517E-2</v>
      </c>
      <c r="K4257" s="264">
        <f t="shared" ref="K4257:M4257" ca="1" si="4315">RAND()</f>
        <v>0.21747996348799958</v>
      </c>
      <c r="L4257" s="264">
        <f t="shared" ca="1" si="4315"/>
        <v>0.46229813135560371</v>
      </c>
      <c r="M4257" s="264">
        <f t="shared" ca="1" si="4315"/>
        <v>0.16579164924634993</v>
      </c>
      <c r="N4257" s="287">
        <f t="shared" ca="1" si="4140"/>
        <v>1844597.2542168384</v>
      </c>
      <c r="O4257" s="288">
        <f ca="1">(N4257-Assumptions!$C$22)/Assumptions!$C$25</f>
        <v>136.66703389677897</v>
      </c>
      <c r="P4257" s="11"/>
      <c r="Q4257" s="11"/>
      <c r="R4257" s="11"/>
      <c r="S4257" s="11"/>
      <c r="T4257" s="11"/>
    </row>
    <row r="4258" spans="1:20" ht="15.75" customHeight="1" x14ac:dyDescent="0.2">
      <c r="A4258" s="289"/>
      <c r="B4258" s="270"/>
      <c r="C4258" s="270"/>
      <c r="D4258" s="270"/>
      <c r="E4258" s="270"/>
      <c r="F4258" s="270"/>
      <c r="G4258" s="270"/>
      <c r="H4258" s="270"/>
      <c r="I4258" s="290">
        <f t="shared" ca="1" si="4137"/>
        <v>6.5817122912683115E-2</v>
      </c>
      <c r="J4258" s="290">
        <f t="shared" ca="1" si="4138"/>
        <v>4.1336487439223933E-2</v>
      </c>
      <c r="K4258" s="270">
        <f t="shared" ref="K4258:M4258" ca="1" si="4316">RAND()</f>
        <v>4.164615917675607E-2</v>
      </c>
      <c r="L4258" s="270">
        <f t="shared" ca="1" si="4316"/>
        <v>0.56646604613691953</v>
      </c>
      <c r="M4258" s="270">
        <f t="shared" ca="1" si="4316"/>
        <v>0.47209069201288423</v>
      </c>
      <c r="N4258" s="291">
        <f t="shared" ca="1" si="4140"/>
        <v>1553922.7085192578</v>
      </c>
      <c r="O4258" s="292">
        <f ca="1">(N4258-Assumptions!$C$22)/Assumptions!$C$25</f>
        <v>114.97490362084014</v>
      </c>
      <c r="P4258" s="11"/>
      <c r="Q4258" s="11"/>
      <c r="R4258" s="11"/>
      <c r="S4258" s="11"/>
      <c r="T4258" s="11"/>
    </row>
    <row r="4259" spans="1:20" ht="15.75" customHeight="1" x14ac:dyDescent="0.2">
      <c r="A4259" s="317"/>
      <c r="B4259" s="264"/>
      <c r="C4259" s="264"/>
      <c r="D4259" s="264"/>
      <c r="E4259" s="264"/>
      <c r="F4259" s="264"/>
      <c r="G4259" s="264"/>
      <c r="H4259" s="264"/>
      <c r="I4259" s="286">
        <f t="shared" ca="1" si="4137"/>
        <v>0.10314287809510567</v>
      </c>
      <c r="J4259" s="286">
        <f t="shared" ca="1" si="4138"/>
        <v>4.6594824046139093E-2</v>
      </c>
      <c r="K4259" s="264">
        <f t="shared" ref="K4259:M4259" ca="1" si="4317">RAND()</f>
        <v>0.98573296167867308</v>
      </c>
      <c r="L4259" s="264">
        <f t="shared" ca="1" si="4317"/>
        <v>0.48253894414869658</v>
      </c>
      <c r="M4259" s="264">
        <f t="shared" ca="1" si="4317"/>
        <v>0.704654757021284</v>
      </c>
      <c r="N4259" s="287">
        <f t="shared" ca="1" si="4140"/>
        <v>3838177.5585780418</v>
      </c>
      <c r="O4259" s="288">
        <f ca="1">(N4259-Assumptions!$C$22)/Assumptions!$C$25</f>
        <v>285.44168347597326</v>
      </c>
      <c r="P4259" s="11"/>
      <c r="Q4259" s="11"/>
      <c r="R4259" s="11"/>
      <c r="S4259" s="11"/>
      <c r="T4259" s="11"/>
    </row>
    <row r="4260" spans="1:20" ht="15.75" customHeight="1" x14ac:dyDescent="0.2">
      <c r="A4260" s="289"/>
      <c r="B4260" s="270"/>
      <c r="C4260" s="270"/>
      <c r="D4260" s="270"/>
      <c r="E4260" s="270"/>
      <c r="F4260" s="270"/>
      <c r="G4260" s="270"/>
      <c r="H4260" s="270"/>
      <c r="I4260" s="290">
        <f t="shared" ca="1" si="4137"/>
        <v>0.10047989793869801</v>
      </c>
      <c r="J4260" s="290">
        <f t="shared" ca="1" si="4138"/>
        <v>2.4751995340667746E-2</v>
      </c>
      <c r="K4260" s="270">
        <f t="shared" ref="K4260:M4260" ca="1" si="4318">RAND()</f>
        <v>0.49016916342025707</v>
      </c>
      <c r="L4260" s="270">
        <f t="shared" ca="1" si="4318"/>
        <v>0.10798858532356115</v>
      </c>
      <c r="M4260" s="270">
        <f t="shared" ca="1" si="4318"/>
        <v>0.44697508313175527</v>
      </c>
      <c r="N4260" s="291">
        <f t="shared" ca="1" si="4140"/>
        <v>1176500.5199212516</v>
      </c>
      <c r="O4260" s="292">
        <f ca="1">(N4260-Assumptions!$C$22)/Assumptions!$C$25</f>
        <v>86.809068650839663</v>
      </c>
      <c r="P4260" s="11"/>
      <c r="Q4260" s="11"/>
      <c r="R4260" s="11"/>
      <c r="S4260" s="11"/>
      <c r="T4260" s="11"/>
    </row>
    <row r="4261" spans="1:20" ht="15.75" customHeight="1" x14ac:dyDescent="0.2">
      <c r="A4261" s="317"/>
      <c r="B4261" s="264"/>
      <c r="C4261" s="264"/>
      <c r="D4261" s="264"/>
      <c r="E4261" s="264"/>
      <c r="F4261" s="264"/>
      <c r="G4261" s="264"/>
      <c r="H4261" s="264"/>
      <c r="I4261" s="286">
        <f t="shared" ca="1" si="4137"/>
        <v>9.7266471351537681E-2</v>
      </c>
      <c r="J4261" s="286">
        <f t="shared" ca="1" si="4138"/>
        <v>4.0027377114408444E-2</v>
      </c>
      <c r="K4261" s="264">
        <f t="shared" ref="K4261:M4261" ca="1" si="4319">RAND()</f>
        <v>0.32409947047196164</v>
      </c>
      <c r="L4261" s="264">
        <f t="shared" ca="1" si="4319"/>
        <v>0.5398908338756343</v>
      </c>
      <c r="M4261" s="264">
        <f t="shared" ca="1" si="4319"/>
        <v>0.33288799596893404</v>
      </c>
      <c r="N4261" s="287">
        <f t="shared" ca="1" si="4140"/>
        <v>1950077.4944977015</v>
      </c>
      <c r="O4261" s="288">
        <f ca="1">(N4261-Assumptions!$C$22)/Assumptions!$C$25</f>
        <v>144.53869361923145</v>
      </c>
      <c r="P4261" s="11"/>
      <c r="Q4261" s="11"/>
      <c r="R4261" s="11"/>
      <c r="S4261" s="11"/>
      <c r="T4261" s="11"/>
    </row>
    <row r="4262" spans="1:20" ht="15.75" customHeight="1" x14ac:dyDescent="0.2">
      <c r="A4262" s="289"/>
      <c r="B4262" s="270"/>
      <c r="C4262" s="270"/>
      <c r="D4262" s="270"/>
      <c r="E4262" s="270"/>
      <c r="F4262" s="270"/>
      <c r="G4262" s="270"/>
      <c r="H4262" s="270"/>
      <c r="I4262" s="290">
        <f t="shared" ca="1" si="4137"/>
        <v>9.7796373535034287E-2</v>
      </c>
      <c r="J4262" s="290">
        <f t="shared" ca="1" si="4138"/>
        <v>3.5677490577742409E-2</v>
      </c>
      <c r="K4262" s="270">
        <f t="shared" ref="K4262:M4262" ca="1" si="4320">RAND()</f>
        <v>0.99142820094353146</v>
      </c>
      <c r="L4262" s="270">
        <f t="shared" ca="1" si="4320"/>
        <v>0.21414408672548635</v>
      </c>
      <c r="M4262" s="270">
        <f t="shared" ca="1" si="4320"/>
        <v>0.32322187826067772</v>
      </c>
      <c r="N4262" s="291">
        <f t="shared" ca="1" si="4140"/>
        <v>3111692.2481068387</v>
      </c>
      <c r="O4262" s="292">
        <f ca="1">(N4262-Assumptions!$C$22)/Assumptions!$C$25</f>
        <v>231.22636179901781</v>
      </c>
      <c r="P4262" s="11"/>
      <c r="Q4262" s="11"/>
      <c r="R4262" s="11"/>
      <c r="S4262" s="11"/>
      <c r="T4262" s="11"/>
    </row>
    <row r="4263" spans="1:20" ht="15.75" customHeight="1" x14ac:dyDescent="0.2">
      <c r="A4263" s="317"/>
      <c r="B4263" s="264"/>
      <c r="C4263" s="264"/>
      <c r="D4263" s="264"/>
      <c r="E4263" s="264"/>
      <c r="F4263" s="264"/>
      <c r="G4263" s="264"/>
      <c r="H4263" s="264"/>
      <c r="I4263" s="286">
        <f t="shared" ca="1" si="4137"/>
        <v>7.0250303968856981E-2</v>
      </c>
      <c r="J4263" s="286">
        <f t="shared" ca="1" si="4138"/>
        <v>4.1499798568028302E-2</v>
      </c>
      <c r="K4263" s="264">
        <f t="shared" ref="K4263:M4263" ca="1" si="4321">RAND()</f>
        <v>0.90525142542295933</v>
      </c>
      <c r="L4263" s="264">
        <f t="shared" ca="1" si="4321"/>
        <v>0.20789678684012258</v>
      </c>
      <c r="M4263" s="264">
        <f t="shared" ca="1" si="4321"/>
        <v>0.94950838987024855</v>
      </c>
      <c r="N4263" s="287">
        <f t="shared" ca="1" si="4140"/>
        <v>6853166.3463359</v>
      </c>
      <c r="O4263" s="288">
        <f ca="1">(N4263-Assumptions!$C$22)/Assumptions!$C$25</f>
        <v>510.44084674148507</v>
      </c>
      <c r="P4263" s="11"/>
      <c r="Q4263" s="11"/>
      <c r="R4263" s="11"/>
      <c r="S4263" s="11"/>
      <c r="T4263" s="11"/>
    </row>
    <row r="4264" spans="1:20" ht="15.75" customHeight="1" x14ac:dyDescent="0.2">
      <c r="A4264" s="289"/>
      <c r="B4264" s="270"/>
      <c r="C4264" s="270"/>
      <c r="D4264" s="270"/>
      <c r="E4264" s="270"/>
      <c r="F4264" s="270"/>
      <c r="G4264" s="270"/>
      <c r="H4264" s="270"/>
      <c r="I4264" s="290">
        <f t="shared" ca="1" si="4137"/>
        <v>0.10406947739328307</v>
      </c>
      <c r="J4264" s="290">
        <f t="shared" ca="1" si="4138"/>
        <v>4.8636779696025874E-2</v>
      </c>
      <c r="K4264" s="270">
        <f t="shared" ref="K4264:M4264" ca="1" si="4322">RAND()</f>
        <v>5.2752174809022834E-2</v>
      </c>
      <c r="L4264" s="270">
        <f t="shared" ca="1" si="4322"/>
        <v>0.10551027533524748</v>
      </c>
      <c r="M4264" s="270">
        <f t="shared" ca="1" si="4322"/>
        <v>0.59165036433010054</v>
      </c>
      <c r="N4264" s="291">
        <f t="shared" ca="1" si="4140"/>
        <v>294434.79557839991</v>
      </c>
      <c r="O4264" s="292">
        <f ca="1">(N4264-Assumptions!$C$22)/Assumptions!$C$25</f>
        <v>20.983268326746263</v>
      </c>
      <c r="P4264" s="11"/>
      <c r="Q4264" s="11"/>
      <c r="R4264" s="11"/>
      <c r="S4264" s="11"/>
      <c r="T4264" s="11"/>
    </row>
    <row r="4265" spans="1:20" ht="15.75" customHeight="1" x14ac:dyDescent="0.2">
      <c r="A4265" s="317"/>
      <c r="B4265" s="264"/>
      <c r="C4265" s="264"/>
      <c r="D4265" s="264"/>
      <c r="E4265" s="264"/>
      <c r="F4265" s="264"/>
      <c r="G4265" s="264"/>
      <c r="H4265" s="264"/>
      <c r="I4265" s="286">
        <f t="shared" ca="1" si="4137"/>
        <v>6.2643246496974711E-2</v>
      </c>
      <c r="J4265" s="286">
        <f t="shared" ca="1" si="4138"/>
        <v>5.5E-2</v>
      </c>
      <c r="K4265" s="264">
        <f t="shared" ref="K4265:M4265" ca="1" si="4323">RAND()</f>
        <v>0.42512492699243198</v>
      </c>
      <c r="L4265" s="264">
        <f t="shared" ca="1" si="4323"/>
        <v>0.84645010100967599</v>
      </c>
      <c r="M4265" s="264">
        <f t="shared" ca="1" si="4323"/>
        <v>0.34344398896965656</v>
      </c>
      <c r="N4265" s="287">
        <f t="shared" ca="1" si="4140"/>
        <v>5648989.8218359249</v>
      </c>
      <c r="O4265" s="288">
        <f ca="1">(N4265-Assumptions!$C$22)/Assumptions!$C$25</f>
        <v>420.57692700268097</v>
      </c>
      <c r="P4265" s="11"/>
      <c r="Q4265" s="11"/>
      <c r="R4265" s="11"/>
      <c r="S4265" s="11"/>
      <c r="T4265" s="11"/>
    </row>
    <row r="4266" spans="1:20" ht="15.75" customHeight="1" x14ac:dyDescent="0.2">
      <c r="A4266" s="289"/>
      <c r="B4266" s="270"/>
      <c r="C4266" s="270"/>
      <c r="D4266" s="270"/>
      <c r="E4266" s="270"/>
      <c r="F4266" s="270"/>
      <c r="G4266" s="270"/>
      <c r="H4266" s="270"/>
      <c r="I4266" s="290">
        <f t="shared" ca="1" si="4137"/>
        <v>9.4301703646731114E-2</v>
      </c>
      <c r="J4266" s="290">
        <f t="shared" ca="1" si="4138"/>
        <v>0.02</v>
      </c>
      <c r="K4266" s="270">
        <f t="shared" ref="K4266:M4266" ca="1" si="4324">RAND()</f>
        <v>0.96711063791409257</v>
      </c>
      <c r="L4266" s="270">
        <f t="shared" ca="1" si="4324"/>
        <v>9.8193402115479556E-3</v>
      </c>
      <c r="M4266" s="270">
        <f t="shared" ca="1" si="4324"/>
        <v>0.96997803537371741</v>
      </c>
      <c r="N4266" s="291">
        <f t="shared" ca="1" si="4140"/>
        <v>2651783.0195374805</v>
      </c>
      <c r="O4266" s="292">
        <f ca="1">(N4266-Assumptions!$C$22)/Assumptions!$C$25</f>
        <v>196.90477757742391</v>
      </c>
      <c r="P4266" s="11"/>
      <c r="Q4266" s="11"/>
      <c r="R4266" s="11"/>
      <c r="S4266" s="11"/>
      <c r="T4266" s="11"/>
    </row>
    <row r="4267" spans="1:20" ht="15.75" customHeight="1" x14ac:dyDescent="0.2">
      <c r="A4267" s="317"/>
      <c r="B4267" s="264"/>
      <c r="C4267" s="264"/>
      <c r="D4267" s="264"/>
      <c r="E4267" s="264"/>
      <c r="F4267" s="264"/>
      <c r="G4267" s="264"/>
      <c r="H4267" s="264"/>
      <c r="I4267" s="286">
        <f t="shared" ca="1" si="4137"/>
        <v>7.9194523147871815E-2</v>
      </c>
      <c r="J4267" s="286">
        <f t="shared" ca="1" si="4138"/>
        <v>2.463151029393941E-2</v>
      </c>
      <c r="K4267" s="264">
        <f t="shared" ref="K4267:M4267" ca="1" si="4325">RAND()</f>
        <v>0.76585749168172867</v>
      </c>
      <c r="L4267" s="264">
        <f t="shared" ca="1" si="4325"/>
        <v>0.92930415418156742</v>
      </c>
      <c r="M4267" s="264">
        <f t="shared" ca="1" si="4325"/>
        <v>0.24531129047263611</v>
      </c>
      <c r="N4267" s="287">
        <f t="shared" ca="1" si="4140"/>
        <v>2588287.159361288</v>
      </c>
      <c r="O4267" s="288">
        <f ca="1">(N4267-Assumptions!$C$22)/Assumptions!$C$25</f>
        <v>192.16628054934984</v>
      </c>
      <c r="P4267" s="11"/>
      <c r="Q4267" s="11"/>
      <c r="R4267" s="11"/>
      <c r="S4267" s="11"/>
      <c r="T4267" s="11"/>
    </row>
    <row r="4268" spans="1:20" ht="15.75" customHeight="1" x14ac:dyDescent="0.2">
      <c r="A4268" s="289"/>
      <c r="B4268" s="270"/>
      <c r="C4268" s="270"/>
      <c r="D4268" s="270"/>
      <c r="E4268" s="270"/>
      <c r="F4268" s="270"/>
      <c r="G4268" s="270"/>
      <c r="H4268" s="270"/>
      <c r="I4268" s="290">
        <f t="shared" ca="1" si="4137"/>
        <v>8.7088364329036966E-2</v>
      </c>
      <c r="J4268" s="290">
        <f t="shared" ca="1" si="4138"/>
        <v>3.4643621736790156E-2</v>
      </c>
      <c r="K4268" s="270">
        <f t="shared" ref="K4268:M4268" ca="1" si="4326">RAND()</f>
        <v>0.76688610357772591</v>
      </c>
      <c r="L4268" s="270">
        <f t="shared" ca="1" si="4326"/>
        <v>0.87680207761567075</v>
      </c>
      <c r="M4268" s="270">
        <f t="shared" ca="1" si="4326"/>
        <v>0.91156516343404537</v>
      </c>
      <c r="N4268" s="291">
        <f t="shared" ca="1" si="4140"/>
        <v>2764088.2169412174</v>
      </c>
      <c r="O4268" s="292">
        <f ca="1">(N4268-Assumptions!$C$22)/Assumptions!$C$25</f>
        <v>205.28576245829981</v>
      </c>
      <c r="P4268" s="11"/>
      <c r="Q4268" s="11"/>
      <c r="R4268" s="11"/>
      <c r="S4268" s="11"/>
      <c r="T4268" s="11"/>
    </row>
    <row r="4269" spans="1:20" ht="15.75" customHeight="1" x14ac:dyDescent="0.2">
      <c r="A4269" s="317"/>
      <c r="B4269" s="264"/>
      <c r="C4269" s="264"/>
      <c r="D4269" s="264"/>
      <c r="E4269" s="264"/>
      <c r="F4269" s="264"/>
      <c r="G4269" s="264"/>
      <c r="H4269" s="264"/>
      <c r="I4269" s="286">
        <f t="shared" ca="1" si="4137"/>
        <v>7.3095123915241977E-2</v>
      </c>
      <c r="J4269" s="286">
        <f t="shared" ca="1" si="4138"/>
        <v>3.0021755654666464E-2</v>
      </c>
      <c r="K4269" s="264">
        <f t="shared" ref="K4269:M4269" ca="1" si="4327">RAND()</f>
        <v>0.41986929126537109</v>
      </c>
      <c r="L4269" s="264">
        <f t="shared" ca="1" si="4327"/>
        <v>9.7754494256275803E-3</v>
      </c>
      <c r="M4269" s="264">
        <f t="shared" ca="1" si="4327"/>
        <v>0.19601559779091238</v>
      </c>
      <c r="N4269" s="287">
        <f t="shared" ca="1" si="4140"/>
        <v>2068422.3309435267</v>
      </c>
      <c r="O4269" s="288">
        <f ca="1">(N4269-Assumptions!$C$22)/Assumptions!$C$25</f>
        <v>153.37039783160648</v>
      </c>
      <c r="P4269" s="11"/>
      <c r="Q4269" s="11"/>
      <c r="R4269" s="11"/>
      <c r="S4269" s="11"/>
      <c r="T4269" s="11"/>
    </row>
    <row r="4270" spans="1:20" ht="15.75" customHeight="1" x14ac:dyDescent="0.2">
      <c r="A4270" s="289"/>
      <c r="B4270" s="270"/>
      <c r="C4270" s="270"/>
      <c r="D4270" s="270"/>
      <c r="E4270" s="270"/>
      <c r="F4270" s="270"/>
      <c r="G4270" s="270"/>
      <c r="H4270" s="270"/>
      <c r="I4270" s="290">
        <f t="shared" ca="1" si="4137"/>
        <v>7.5312357547111727E-2</v>
      </c>
      <c r="J4270" s="290">
        <f t="shared" ca="1" si="4138"/>
        <v>3.4027308081395341E-2</v>
      </c>
      <c r="K4270" s="270">
        <f t="shared" ref="K4270:M4270" ca="1" si="4328">RAND()</f>
        <v>3.7651101943032783E-2</v>
      </c>
      <c r="L4270" s="270">
        <f t="shared" ca="1" si="4328"/>
        <v>0.94461640119004608</v>
      </c>
      <c r="M4270" s="270">
        <f t="shared" ca="1" si="4328"/>
        <v>0.24454056382272116</v>
      </c>
      <c r="N4270" s="291">
        <f t="shared" ca="1" si="4140"/>
        <v>1658037.102231506</v>
      </c>
      <c r="O4270" s="292">
        <f ca="1">(N4270-Assumptions!$C$22)/Assumptions!$C$25</f>
        <v>122.74463449488852</v>
      </c>
      <c r="P4270" s="11"/>
      <c r="Q4270" s="11"/>
      <c r="R4270" s="11"/>
      <c r="S4270" s="11"/>
      <c r="T4270" s="11"/>
    </row>
    <row r="4271" spans="1:20" ht="15.75" customHeight="1" x14ac:dyDescent="0.2">
      <c r="A4271" s="317"/>
      <c r="B4271" s="264"/>
      <c r="C4271" s="264"/>
      <c r="D4271" s="264"/>
      <c r="E4271" s="264"/>
      <c r="F4271" s="264"/>
      <c r="G4271" s="264"/>
      <c r="H4271" s="264"/>
      <c r="I4271" s="286">
        <f t="shared" ca="1" si="4137"/>
        <v>7.9151643244366937E-2</v>
      </c>
      <c r="J4271" s="286">
        <f t="shared" ca="1" si="4138"/>
        <v>3.6261593721901672E-2</v>
      </c>
      <c r="K4271" s="264">
        <f t="shared" ref="K4271:M4271" ca="1" si="4329">RAND()</f>
        <v>0.38215989428530928</v>
      </c>
      <c r="L4271" s="264">
        <f t="shared" ca="1" si="4329"/>
        <v>0.20997242550779072</v>
      </c>
      <c r="M4271" s="264">
        <f t="shared" ca="1" si="4329"/>
        <v>8.8105358498768327E-2</v>
      </c>
      <c r="N4271" s="287">
        <f t="shared" ca="1" si="4140"/>
        <v>2077263.0894833135</v>
      </c>
      <c r="O4271" s="288">
        <f ca="1">(N4271-Assumptions!$C$22)/Assumptions!$C$25</f>
        <v>154.03015593159057</v>
      </c>
      <c r="P4271" s="11"/>
      <c r="Q4271" s="11"/>
      <c r="R4271" s="11"/>
      <c r="S4271" s="11"/>
      <c r="T4271" s="11"/>
    </row>
    <row r="4272" spans="1:20" ht="15.75" customHeight="1" x14ac:dyDescent="0.2">
      <c r="A4272" s="289"/>
      <c r="B4272" s="270"/>
      <c r="C4272" s="270"/>
      <c r="D4272" s="270"/>
      <c r="E4272" s="270"/>
      <c r="F4272" s="270"/>
      <c r="G4272" s="270"/>
      <c r="H4272" s="270"/>
      <c r="I4272" s="290">
        <f t="shared" ca="1" si="4137"/>
        <v>7.7576840181611081E-2</v>
      </c>
      <c r="J4272" s="290">
        <f t="shared" ca="1" si="4138"/>
        <v>4.2098347950448464E-2</v>
      </c>
      <c r="K4272" s="270">
        <f t="shared" ref="K4272:M4272" ca="1" si="4330">RAND()</f>
        <v>0.90355560617238417</v>
      </c>
      <c r="L4272" s="270">
        <f t="shared" ca="1" si="4330"/>
        <v>0.12196048139666238</v>
      </c>
      <c r="M4272" s="270">
        <f t="shared" ca="1" si="4330"/>
        <v>9.3502232908547533E-2</v>
      </c>
      <c r="N4272" s="291">
        <f t="shared" ca="1" si="4140"/>
        <v>5448226.0773607558</v>
      </c>
      <c r="O4272" s="292">
        <f ca="1">(N4272-Assumptions!$C$22)/Assumptions!$C$25</f>
        <v>405.5945580119967</v>
      </c>
      <c r="P4272" s="11"/>
      <c r="Q4272" s="11"/>
      <c r="R4272" s="11"/>
      <c r="S4272" s="11"/>
      <c r="T4272" s="11"/>
    </row>
    <row r="4273" spans="1:20" ht="15.75" customHeight="1" x14ac:dyDescent="0.2">
      <c r="A4273" s="317"/>
      <c r="B4273" s="264"/>
      <c r="C4273" s="264"/>
      <c r="D4273" s="264"/>
      <c r="E4273" s="264"/>
      <c r="F4273" s="264"/>
      <c r="G4273" s="264"/>
      <c r="H4273" s="264"/>
      <c r="I4273" s="286">
        <f t="shared" ca="1" si="4137"/>
        <v>8.3595843525623922E-2</v>
      </c>
      <c r="J4273" s="286">
        <f t="shared" ca="1" si="4138"/>
        <v>4.7448936032194355E-2</v>
      </c>
      <c r="K4273" s="264">
        <f t="shared" ref="K4273:M4273" ca="1" si="4331">RAND()</f>
        <v>0.78546266376216878</v>
      </c>
      <c r="L4273" s="264">
        <f t="shared" ca="1" si="4331"/>
        <v>0.55656385606198633</v>
      </c>
      <c r="M4273" s="264">
        <f t="shared" ca="1" si="4331"/>
        <v>0.59987552595040172</v>
      </c>
      <c r="N4273" s="287">
        <f t="shared" ca="1" si="4140"/>
        <v>3087972.8645541291</v>
      </c>
      <c r="O4273" s="288">
        <f ca="1">(N4273-Assumptions!$C$22)/Assumptions!$C$25</f>
        <v>229.45625854881561</v>
      </c>
      <c r="P4273" s="11"/>
      <c r="Q4273" s="11"/>
      <c r="R4273" s="11"/>
      <c r="S4273" s="11"/>
      <c r="T4273" s="11"/>
    </row>
    <row r="4274" spans="1:20" ht="15.75" customHeight="1" x14ac:dyDescent="0.2">
      <c r="A4274" s="289"/>
      <c r="B4274" s="270"/>
      <c r="C4274" s="270"/>
      <c r="D4274" s="270"/>
      <c r="E4274" s="270"/>
      <c r="F4274" s="270"/>
      <c r="G4274" s="270"/>
      <c r="H4274" s="270"/>
      <c r="I4274" s="290">
        <f t="shared" ca="1" si="4137"/>
        <v>9.8046906957982058E-2</v>
      </c>
      <c r="J4274" s="290">
        <f t="shared" ca="1" si="4138"/>
        <v>4.0825694343791616E-2</v>
      </c>
      <c r="K4274" s="270">
        <f t="shared" ref="K4274:M4274" ca="1" si="4332">RAND()</f>
        <v>0.91042717179745392</v>
      </c>
      <c r="L4274" s="270">
        <f t="shared" ca="1" si="4332"/>
        <v>0.78314945195173491</v>
      </c>
      <c r="M4274" s="270">
        <f t="shared" ca="1" si="4332"/>
        <v>0.59265357399857155</v>
      </c>
      <c r="N4274" s="291">
        <f t="shared" ca="1" si="4140"/>
        <v>3771706.1452813274</v>
      </c>
      <c r="O4274" s="292">
        <f ca="1">(N4274-Assumptions!$C$22)/Assumptions!$C$25</f>
        <v>280.4811302448752</v>
      </c>
      <c r="P4274" s="11"/>
      <c r="Q4274" s="11"/>
      <c r="R4274" s="11"/>
      <c r="S4274" s="11"/>
      <c r="T4274" s="11"/>
    </row>
    <row r="4275" spans="1:20" ht="15.75" customHeight="1" x14ac:dyDescent="0.2">
      <c r="A4275" s="317"/>
      <c r="B4275" s="264"/>
      <c r="C4275" s="264"/>
      <c r="D4275" s="264"/>
      <c r="E4275" s="264"/>
      <c r="F4275" s="264"/>
      <c r="G4275" s="264"/>
      <c r="H4275" s="264"/>
      <c r="I4275" s="286">
        <f t="shared" ca="1" si="4137"/>
        <v>9.7356094583608263E-2</v>
      </c>
      <c r="J4275" s="286">
        <f t="shared" ca="1" si="4138"/>
        <v>5.5E-2</v>
      </c>
      <c r="K4275" s="264">
        <f t="shared" ref="K4275:M4275" ca="1" si="4333">RAND()</f>
        <v>0.8457775638306797</v>
      </c>
      <c r="L4275" s="264">
        <f t="shared" ca="1" si="4333"/>
        <v>0.12533650157937837</v>
      </c>
      <c r="M4275" s="264">
        <f t="shared" ca="1" si="4333"/>
        <v>0.67859705461993047</v>
      </c>
      <c r="N4275" s="287">
        <f t="shared" ca="1" si="4140"/>
        <v>4592366.7242245767</v>
      </c>
      <c r="O4275" s="288">
        <f ca="1">(N4275-Assumptions!$C$22)/Assumptions!$C$25</f>
        <v>341.72445703168484</v>
      </c>
      <c r="P4275" s="11"/>
      <c r="Q4275" s="11"/>
      <c r="R4275" s="11"/>
      <c r="S4275" s="11"/>
      <c r="T4275" s="11"/>
    </row>
    <row r="4276" spans="1:20" ht="15.75" customHeight="1" x14ac:dyDescent="0.2">
      <c r="A4276" s="289"/>
      <c r="B4276" s="270"/>
      <c r="C4276" s="270"/>
      <c r="D4276" s="270"/>
      <c r="E4276" s="270"/>
      <c r="F4276" s="270"/>
      <c r="G4276" s="270"/>
      <c r="H4276" s="270"/>
      <c r="I4276" s="290">
        <f t="shared" ca="1" si="4137"/>
        <v>7.5986460096402711E-2</v>
      </c>
      <c r="J4276" s="290">
        <f t="shared" ca="1" si="4138"/>
        <v>3.2240107830321454E-2</v>
      </c>
      <c r="K4276" s="270">
        <f t="shared" ref="K4276:M4276" ca="1" si="4334">RAND()</f>
        <v>0.60735874037789683</v>
      </c>
      <c r="L4276" s="270">
        <f t="shared" ca="1" si="4334"/>
        <v>0.72387888113382326</v>
      </c>
      <c r="M4276" s="270">
        <f t="shared" ca="1" si="4334"/>
        <v>0.35214547240181793</v>
      </c>
      <c r="N4276" s="291">
        <f t="shared" ca="1" si="4140"/>
        <v>2551542.3274228945</v>
      </c>
      <c r="O4276" s="292">
        <f ca="1">(N4276-Assumptions!$C$22)/Assumptions!$C$25</f>
        <v>189.42412891215631</v>
      </c>
      <c r="P4276" s="11"/>
      <c r="Q4276" s="11"/>
      <c r="R4276" s="11"/>
      <c r="S4276" s="11"/>
      <c r="T4276" s="11"/>
    </row>
    <row r="4277" spans="1:20" ht="15.75" customHeight="1" x14ac:dyDescent="0.2">
      <c r="A4277" s="317"/>
      <c r="B4277" s="264"/>
      <c r="C4277" s="264"/>
      <c r="D4277" s="264"/>
      <c r="E4277" s="264"/>
      <c r="F4277" s="264"/>
      <c r="G4277" s="264"/>
      <c r="H4277" s="264"/>
      <c r="I4277" s="286">
        <f t="shared" ca="1" si="4137"/>
        <v>8.7914505415293512E-2</v>
      </c>
      <c r="J4277" s="286">
        <f t="shared" ca="1" si="4138"/>
        <v>4.1548264611264624E-2</v>
      </c>
      <c r="K4277" s="264">
        <f t="shared" ref="K4277:M4277" ca="1" si="4335">RAND()</f>
        <v>0.14813312267647816</v>
      </c>
      <c r="L4277" s="264">
        <f t="shared" ca="1" si="4335"/>
        <v>0.93520652266666571</v>
      </c>
      <c r="M4277" s="264">
        <f t="shared" ca="1" si="4335"/>
        <v>0.782977228247974</v>
      </c>
      <c r="N4277" s="287">
        <f t="shared" ca="1" si="4140"/>
        <v>1502645.3589521328</v>
      </c>
      <c r="O4277" s="288">
        <f ca="1">(N4277-Assumptions!$C$22)/Assumptions!$C$25</f>
        <v>111.14823574269647</v>
      </c>
      <c r="P4277" s="11"/>
      <c r="Q4277" s="11"/>
      <c r="R4277" s="11"/>
      <c r="S4277" s="11"/>
      <c r="T4277" s="11"/>
    </row>
    <row r="4278" spans="1:20" ht="15.75" customHeight="1" x14ac:dyDescent="0.2">
      <c r="A4278" s="289"/>
      <c r="B4278" s="270"/>
      <c r="C4278" s="270"/>
      <c r="D4278" s="270"/>
      <c r="E4278" s="270"/>
      <c r="F4278" s="270"/>
      <c r="G4278" s="270"/>
      <c r="H4278" s="270"/>
      <c r="I4278" s="290">
        <f t="shared" ca="1" si="4137"/>
        <v>8.7942115402945192E-2</v>
      </c>
      <c r="J4278" s="290">
        <f t="shared" ca="1" si="4138"/>
        <v>3.8490040259752618E-2</v>
      </c>
      <c r="K4278" s="270">
        <f t="shared" ref="K4278:M4278" ca="1" si="4336">RAND()</f>
        <v>0.35204535035310147</v>
      </c>
      <c r="L4278" s="270">
        <f t="shared" ca="1" si="4336"/>
        <v>0.71762449367794967</v>
      </c>
      <c r="M4278" s="270">
        <f t="shared" ca="1" si="4336"/>
        <v>0.65239365831535401</v>
      </c>
      <c r="N4278" s="291">
        <f t="shared" ca="1" si="4140"/>
        <v>2281816.1204586443</v>
      </c>
      <c r="O4278" s="292">
        <f ca="1">(N4278-Assumptions!$C$22)/Assumptions!$C$25</f>
        <v>169.29530749691375</v>
      </c>
      <c r="P4278" s="11"/>
      <c r="Q4278" s="11"/>
      <c r="R4278" s="11"/>
      <c r="S4278" s="11"/>
      <c r="T4278" s="11"/>
    </row>
    <row r="4279" spans="1:20" ht="15.75" customHeight="1" x14ac:dyDescent="0.2">
      <c r="A4279" s="317"/>
      <c r="B4279" s="264"/>
      <c r="C4279" s="264"/>
      <c r="D4279" s="264"/>
      <c r="E4279" s="264"/>
      <c r="F4279" s="264"/>
      <c r="G4279" s="264"/>
      <c r="H4279" s="264"/>
      <c r="I4279" s="286">
        <f t="shared" ca="1" si="4137"/>
        <v>9.184709864825788E-2</v>
      </c>
      <c r="J4279" s="286">
        <f t="shared" ca="1" si="4138"/>
        <v>4.4354711725130086E-2</v>
      </c>
      <c r="K4279" s="264">
        <f t="shared" ref="K4279:M4279" ca="1" si="4337">RAND()</f>
        <v>0.20082508571196744</v>
      </c>
      <c r="L4279" s="264">
        <f t="shared" ca="1" si="4337"/>
        <v>0.65718256042676459</v>
      </c>
      <c r="M4279" s="264">
        <f t="shared" ca="1" si="4337"/>
        <v>0.90917887277620935</v>
      </c>
      <c r="N4279" s="287">
        <f t="shared" ca="1" si="4140"/>
        <v>2428974.9672474014</v>
      </c>
      <c r="O4279" s="288">
        <f ca="1">(N4279-Assumptions!$C$22)/Assumptions!$C$25</f>
        <v>180.27731098861204</v>
      </c>
      <c r="P4279" s="11"/>
      <c r="Q4279" s="11"/>
      <c r="R4279" s="11"/>
      <c r="S4279" s="11"/>
      <c r="T4279" s="11"/>
    </row>
    <row r="4280" spans="1:20" ht="15.75" customHeight="1" x14ac:dyDescent="0.2">
      <c r="A4280" s="289"/>
      <c r="B4280" s="270"/>
      <c r="C4280" s="270"/>
      <c r="D4280" s="270"/>
      <c r="E4280" s="270"/>
      <c r="F4280" s="270"/>
      <c r="G4280" s="270"/>
      <c r="H4280" s="270"/>
      <c r="I4280" s="290">
        <f t="shared" ca="1" si="4137"/>
        <v>8.6597808717325309E-2</v>
      </c>
      <c r="J4280" s="290">
        <f t="shared" ca="1" si="4138"/>
        <v>2.7167020600329547E-2</v>
      </c>
      <c r="K4280" s="270">
        <f t="shared" ref="K4280:M4280" ca="1" si="4338">RAND()</f>
        <v>0.13272443005655898</v>
      </c>
      <c r="L4280" s="270">
        <f t="shared" ca="1" si="4338"/>
        <v>7.9085306087800955E-2</v>
      </c>
      <c r="M4280" s="270">
        <f t="shared" ca="1" si="4338"/>
        <v>0.21726660513656226</v>
      </c>
      <c r="N4280" s="291">
        <f t="shared" ca="1" si="4140"/>
        <v>274627.26865948556</v>
      </c>
      <c r="O4280" s="292">
        <f ca="1">(N4280-Assumptions!$C$22)/Assumptions!$C$25</f>
        <v>19.505094676081011</v>
      </c>
      <c r="P4280" s="11"/>
      <c r="Q4280" s="11"/>
      <c r="R4280" s="11"/>
      <c r="S4280" s="11"/>
      <c r="T4280" s="11"/>
    </row>
    <row r="4281" spans="1:20" ht="15.75" customHeight="1" x14ac:dyDescent="0.2">
      <c r="A4281" s="317"/>
      <c r="B4281" s="264"/>
      <c r="C4281" s="264"/>
      <c r="D4281" s="264"/>
      <c r="E4281" s="264"/>
      <c r="F4281" s="264"/>
      <c r="G4281" s="264"/>
      <c r="H4281" s="264"/>
      <c r="I4281" s="286">
        <f t="shared" ca="1" si="4137"/>
        <v>9.9036804333743123E-2</v>
      </c>
      <c r="J4281" s="286">
        <f t="shared" ca="1" si="4138"/>
        <v>3.7081321812155343E-2</v>
      </c>
      <c r="K4281" s="264">
        <f t="shared" ref="K4281:M4281" ca="1" si="4339">RAND()</f>
        <v>0.14499984627403317</v>
      </c>
      <c r="L4281" s="264">
        <f t="shared" ca="1" si="4339"/>
        <v>0.94764093994873666</v>
      </c>
      <c r="M4281" s="264">
        <f t="shared" ca="1" si="4339"/>
        <v>0.48168170287204493</v>
      </c>
      <c r="N4281" s="287">
        <f t="shared" ca="1" si="4140"/>
        <v>1104860.1511217237</v>
      </c>
      <c r="O4281" s="288">
        <f ca="1">(N4281-Assumptions!$C$22)/Assumptions!$C$25</f>
        <v>81.462772471770421</v>
      </c>
      <c r="P4281" s="11"/>
      <c r="Q4281" s="11"/>
      <c r="R4281" s="11"/>
      <c r="S4281" s="11"/>
      <c r="T4281" s="11"/>
    </row>
    <row r="4282" spans="1:20" ht="15.75" customHeight="1" x14ac:dyDescent="0.2">
      <c r="A4282" s="289"/>
      <c r="B4282" s="270"/>
      <c r="C4282" s="270"/>
      <c r="D4282" s="270"/>
      <c r="E4282" s="270"/>
      <c r="F4282" s="270"/>
      <c r="G4282" s="270"/>
      <c r="H4282" s="270"/>
      <c r="I4282" s="290">
        <f t="shared" ca="1" si="4137"/>
        <v>8.5282506466874103E-2</v>
      </c>
      <c r="J4282" s="290">
        <f t="shared" ca="1" si="4138"/>
        <v>4.1631095290623928E-2</v>
      </c>
      <c r="K4282" s="270">
        <f t="shared" ref="K4282:M4282" ca="1" si="4340">RAND()</f>
        <v>0.39806460685039369</v>
      </c>
      <c r="L4282" s="270">
        <f t="shared" ca="1" si="4340"/>
        <v>0.57194295275487683</v>
      </c>
      <c r="M4282" s="270">
        <f t="shared" ca="1" si="4340"/>
        <v>0.90242788311820665</v>
      </c>
      <c r="N4282" s="291">
        <f t="shared" ca="1" si="4140"/>
        <v>2642705.3756710864</v>
      </c>
      <c r="O4282" s="292">
        <f ca="1">(N4282-Assumptions!$C$22)/Assumptions!$C$25</f>
        <v>196.22734146799152</v>
      </c>
      <c r="P4282" s="11"/>
      <c r="Q4282" s="11"/>
      <c r="R4282" s="11"/>
      <c r="S4282" s="11"/>
      <c r="T4282" s="11"/>
    </row>
    <row r="4283" spans="1:20" ht="15.75" customHeight="1" x14ac:dyDescent="0.2">
      <c r="A4283" s="317"/>
      <c r="B4283" s="264"/>
      <c r="C4283" s="264"/>
      <c r="D4283" s="264"/>
      <c r="E4283" s="264"/>
      <c r="F4283" s="264"/>
      <c r="G4283" s="264"/>
      <c r="H4283" s="264"/>
      <c r="I4283" s="286">
        <f t="shared" ca="1" si="4137"/>
        <v>0.11559578838808335</v>
      </c>
      <c r="J4283" s="286">
        <f t="shared" ca="1" si="4138"/>
        <v>5.0926447832345595E-2</v>
      </c>
      <c r="K4283" s="264">
        <f t="shared" ref="K4283:M4283" ca="1" si="4341">RAND()</f>
        <v>0.29660415276219554</v>
      </c>
      <c r="L4283" s="264">
        <f t="shared" ca="1" si="4341"/>
        <v>0.80118551356494527</v>
      </c>
      <c r="M4283" s="264">
        <f t="shared" ca="1" si="4341"/>
        <v>0.86924821925231788</v>
      </c>
      <c r="N4283" s="287">
        <f t="shared" ca="1" si="4140"/>
        <v>2202660.7523195171</v>
      </c>
      <c r="O4283" s="288">
        <f ca="1">(N4283-Assumptions!$C$22)/Assumptions!$C$25</f>
        <v>163.38819047160575</v>
      </c>
      <c r="P4283" s="11"/>
      <c r="Q4283" s="11"/>
      <c r="R4283" s="11"/>
      <c r="S4283" s="11"/>
      <c r="T4283" s="11"/>
    </row>
    <row r="4284" spans="1:20" ht="15.75" customHeight="1" x14ac:dyDescent="0.2">
      <c r="A4284" s="289"/>
      <c r="B4284" s="270"/>
      <c r="C4284" s="270"/>
      <c r="D4284" s="270"/>
      <c r="E4284" s="270"/>
      <c r="F4284" s="270"/>
      <c r="G4284" s="270"/>
      <c r="H4284" s="270"/>
      <c r="I4284" s="290">
        <f t="shared" ca="1" si="4137"/>
        <v>8.4994647400890092E-2</v>
      </c>
      <c r="J4284" s="290">
        <f t="shared" ca="1" si="4138"/>
        <v>3.8593964510820165E-2</v>
      </c>
      <c r="K4284" s="270">
        <f t="shared" ref="K4284:M4284" ca="1" si="4342">RAND()</f>
        <v>0.86848792351437687</v>
      </c>
      <c r="L4284" s="270">
        <f t="shared" ca="1" si="4342"/>
        <v>0.48913706051785888</v>
      </c>
      <c r="M4284" s="270">
        <f t="shared" ca="1" si="4342"/>
        <v>0.82847861319786931</v>
      </c>
      <c r="N4284" s="291">
        <f t="shared" ca="1" si="4140"/>
        <v>4677549.0900900103</v>
      </c>
      <c r="O4284" s="292">
        <f ca="1">(N4284-Assumptions!$C$22)/Assumptions!$C$25</f>
        <v>348.08135000671717</v>
      </c>
      <c r="P4284" s="11"/>
      <c r="Q4284" s="11"/>
      <c r="R4284" s="11"/>
      <c r="S4284" s="11"/>
      <c r="T4284" s="11"/>
    </row>
    <row r="4285" spans="1:20" ht="15.75" customHeight="1" x14ac:dyDescent="0.2">
      <c r="A4285" s="317"/>
      <c r="B4285" s="264"/>
      <c r="C4285" s="264"/>
      <c r="D4285" s="264"/>
      <c r="E4285" s="264"/>
      <c r="F4285" s="264"/>
      <c r="G4285" s="264"/>
      <c r="H4285" s="264"/>
      <c r="I4285" s="286">
        <f t="shared" ca="1" si="4137"/>
        <v>6.2466861600200346E-2</v>
      </c>
      <c r="J4285" s="286">
        <f t="shared" ca="1" si="4138"/>
        <v>3.0908219979354404E-2</v>
      </c>
      <c r="K4285" s="264">
        <f t="shared" ref="K4285:M4285" ca="1" si="4343">RAND()</f>
        <v>0.89117638921001063</v>
      </c>
      <c r="L4285" s="264">
        <f t="shared" ca="1" si="4343"/>
        <v>0.98469602419502655</v>
      </c>
      <c r="M4285" s="264">
        <f t="shared" ca="1" si="4343"/>
        <v>0.47082432471516389</v>
      </c>
      <c r="N4285" s="287">
        <f t="shared" ca="1" si="4140"/>
        <v>7776813.6624713214</v>
      </c>
      <c r="O4285" s="288">
        <f ca="1">(N4285-Assumptions!$C$22)/Assumptions!$C$25</f>
        <v>579.36975093069566</v>
      </c>
      <c r="P4285" s="11"/>
      <c r="Q4285" s="11"/>
      <c r="R4285" s="11"/>
      <c r="S4285" s="11"/>
      <c r="T4285" s="11"/>
    </row>
    <row r="4286" spans="1:20" ht="15.75" customHeight="1" x14ac:dyDescent="0.2">
      <c r="A4286" s="289"/>
      <c r="B4286" s="270"/>
      <c r="C4286" s="270"/>
      <c r="D4286" s="270"/>
      <c r="E4286" s="270"/>
      <c r="F4286" s="270"/>
      <c r="G4286" s="270"/>
      <c r="H4286" s="270"/>
      <c r="I4286" s="290">
        <f t="shared" ca="1" si="4137"/>
        <v>9.7625803999794813E-2</v>
      </c>
      <c r="J4286" s="290">
        <f t="shared" ca="1" si="4138"/>
        <v>2.9825037751911802E-2</v>
      </c>
      <c r="K4286" s="270">
        <f t="shared" ref="K4286:M4286" ca="1" si="4344">RAND()</f>
        <v>0.64518426141085983</v>
      </c>
      <c r="L4286" s="270">
        <f t="shared" ca="1" si="4344"/>
        <v>0.37177021075444683</v>
      </c>
      <c r="M4286" s="270">
        <f t="shared" ca="1" si="4344"/>
        <v>0.56188604275415843</v>
      </c>
      <c r="N4286" s="291">
        <f t="shared" ca="1" si="4140"/>
        <v>1646303.9528073771</v>
      </c>
      <c r="O4286" s="292">
        <f ca="1">(N4286-Assumptions!$C$22)/Assumptions!$C$25</f>
        <v>121.86902632890873</v>
      </c>
      <c r="P4286" s="11"/>
      <c r="Q4286" s="11"/>
      <c r="R4286" s="11"/>
      <c r="S4286" s="11"/>
      <c r="T4286" s="11"/>
    </row>
    <row r="4287" spans="1:20" ht="15.75" customHeight="1" x14ac:dyDescent="0.2">
      <c r="A4287" s="317"/>
      <c r="B4287" s="264"/>
      <c r="C4287" s="264"/>
      <c r="D4287" s="264"/>
      <c r="E4287" s="264"/>
      <c r="F4287" s="264"/>
      <c r="G4287" s="264"/>
      <c r="H4287" s="264"/>
      <c r="I4287" s="286">
        <f t="shared" ca="1" si="4137"/>
        <v>0.10206067182459556</v>
      </c>
      <c r="J4287" s="286">
        <f t="shared" ca="1" si="4138"/>
        <v>3.944976298115406E-2</v>
      </c>
      <c r="K4287" s="264">
        <f t="shared" ref="K4287:M4287" ca="1" si="4345">RAND()</f>
        <v>0.72932628670693633</v>
      </c>
      <c r="L4287" s="264">
        <f t="shared" ca="1" si="4345"/>
        <v>0.62265243936698378</v>
      </c>
      <c r="M4287" s="264">
        <f t="shared" ca="1" si="4345"/>
        <v>0.72306206726857469</v>
      </c>
      <c r="N4287" s="287">
        <f t="shared" ca="1" si="4140"/>
        <v>1802250.5077194562</v>
      </c>
      <c r="O4287" s="288">
        <f ca="1">(N4287-Assumptions!$C$22)/Assumptions!$C$25</f>
        <v>133.50682893428777</v>
      </c>
      <c r="P4287" s="11"/>
      <c r="Q4287" s="11"/>
      <c r="R4287" s="11"/>
      <c r="S4287" s="11"/>
      <c r="T4287" s="11"/>
    </row>
    <row r="4288" spans="1:20" ht="15.75" customHeight="1" x14ac:dyDescent="0.2">
      <c r="A4288" s="289"/>
      <c r="B4288" s="270"/>
      <c r="C4288" s="270"/>
      <c r="D4288" s="270"/>
      <c r="E4288" s="270"/>
      <c r="F4288" s="270"/>
      <c r="G4288" s="270"/>
      <c r="H4288" s="270"/>
      <c r="I4288" s="290">
        <f t="shared" ca="1" si="4137"/>
        <v>8.1351132116090338E-2</v>
      </c>
      <c r="J4288" s="290">
        <f t="shared" ca="1" si="4138"/>
        <v>4.3286557342980626E-2</v>
      </c>
      <c r="K4288" s="270">
        <f t="shared" ref="K4288:M4288" ca="1" si="4346">RAND()</f>
        <v>0.99959309477496816</v>
      </c>
      <c r="L4288" s="270">
        <f t="shared" ca="1" si="4346"/>
        <v>0.15000987199368165</v>
      </c>
      <c r="M4288" s="270">
        <f t="shared" ca="1" si="4346"/>
        <v>0.4675604141412576</v>
      </c>
      <c r="N4288" s="291">
        <f t="shared" ca="1" si="4140"/>
        <v>5078077.1284436388</v>
      </c>
      <c r="O4288" s="292">
        <f ca="1">(N4288-Assumptions!$C$22)/Assumptions!$C$25</f>
        <v>377.97150212265961</v>
      </c>
      <c r="P4288" s="11"/>
      <c r="Q4288" s="11"/>
      <c r="R4288" s="11"/>
      <c r="S4288" s="11"/>
      <c r="T4288" s="11"/>
    </row>
    <row r="4289" spans="1:20" ht="15.75" customHeight="1" x14ac:dyDescent="0.2">
      <c r="A4289" s="317"/>
      <c r="B4289" s="264"/>
      <c r="C4289" s="264"/>
      <c r="D4289" s="264"/>
      <c r="E4289" s="264"/>
      <c r="F4289" s="264"/>
      <c r="G4289" s="264"/>
      <c r="H4289" s="264"/>
      <c r="I4289" s="286">
        <f t="shared" ca="1" si="4137"/>
        <v>9.3191576700281969E-2</v>
      </c>
      <c r="J4289" s="286">
        <f t="shared" ca="1" si="4138"/>
        <v>3.8971976994251777E-2</v>
      </c>
      <c r="K4289" s="264">
        <f t="shared" ref="K4289:M4289" ca="1" si="4347">RAND()</f>
        <v>3.0170589924131574E-2</v>
      </c>
      <c r="L4289" s="264">
        <f t="shared" ca="1" si="4347"/>
        <v>0.1774434147590378</v>
      </c>
      <c r="M4289" s="264">
        <f t="shared" ca="1" si="4347"/>
        <v>0.82765442471493145</v>
      </c>
      <c r="N4289" s="287">
        <f t="shared" ca="1" si="4140"/>
        <v>323521.15995999333</v>
      </c>
      <c r="O4289" s="288">
        <f ca="1">(N4289-Assumptions!$C$22)/Assumptions!$C$25</f>
        <v>23.153892534327859</v>
      </c>
      <c r="P4289" s="11"/>
      <c r="Q4289" s="11"/>
      <c r="R4289" s="11"/>
      <c r="S4289" s="11"/>
      <c r="T4289" s="11"/>
    </row>
    <row r="4290" spans="1:20" ht="15.75" customHeight="1" x14ac:dyDescent="0.2">
      <c r="A4290" s="289"/>
      <c r="B4290" s="270"/>
      <c r="C4290" s="270"/>
      <c r="D4290" s="270"/>
      <c r="E4290" s="270"/>
      <c r="F4290" s="270"/>
      <c r="G4290" s="270"/>
      <c r="H4290" s="270"/>
      <c r="I4290" s="290">
        <f t="shared" ca="1" si="4137"/>
        <v>9.3577850919367475E-2</v>
      </c>
      <c r="J4290" s="290">
        <f t="shared" ca="1" si="4138"/>
        <v>2.8264254623850106E-2</v>
      </c>
      <c r="K4290" s="270">
        <f t="shared" ref="K4290:M4290" ca="1" si="4348">RAND()</f>
        <v>0.49091231820716319</v>
      </c>
      <c r="L4290" s="270">
        <f t="shared" ca="1" si="4348"/>
        <v>6.5110191437602882E-3</v>
      </c>
      <c r="M4290" s="270">
        <f t="shared" ca="1" si="4348"/>
        <v>0.76680590162101281</v>
      </c>
      <c r="N4290" s="291">
        <f t="shared" ca="1" si="4140"/>
        <v>1382771.653624855</v>
      </c>
      <c r="O4290" s="292">
        <f ca="1">(N4290-Assumptions!$C$22)/Assumptions!$C$25</f>
        <v>102.20243683767575</v>
      </c>
      <c r="P4290" s="11"/>
      <c r="Q4290" s="11"/>
      <c r="R4290" s="11"/>
      <c r="S4290" s="11"/>
      <c r="T4290" s="11"/>
    </row>
    <row r="4291" spans="1:20" ht="15.75" customHeight="1" x14ac:dyDescent="0.2">
      <c r="A4291" s="317"/>
      <c r="B4291" s="264"/>
      <c r="C4291" s="264"/>
      <c r="D4291" s="264"/>
      <c r="E4291" s="264"/>
      <c r="F4291" s="264"/>
      <c r="G4291" s="264"/>
      <c r="H4291" s="264"/>
      <c r="I4291" s="286">
        <f t="shared" ca="1" si="4137"/>
        <v>0.11462868746068949</v>
      </c>
      <c r="J4291" s="286">
        <f t="shared" ca="1" si="4138"/>
        <v>3.5000512624006913E-2</v>
      </c>
      <c r="K4291" s="264">
        <f t="shared" ref="K4291:M4291" ca="1" si="4349">RAND()</f>
        <v>0.89693701493663314</v>
      </c>
      <c r="L4291" s="264">
        <f t="shared" ca="1" si="4349"/>
        <v>0.77813800316978365</v>
      </c>
      <c r="M4291" s="264">
        <f t="shared" ca="1" si="4349"/>
        <v>0.53606018652556287</v>
      </c>
      <c r="N4291" s="287">
        <f t="shared" ca="1" si="4140"/>
        <v>2710367.2751515615</v>
      </c>
      <c r="O4291" s="288">
        <f ca="1">(N4291-Assumptions!$C$22)/Assumptions!$C$25</f>
        <v>201.27673695160905</v>
      </c>
      <c r="P4291" s="11"/>
      <c r="Q4291" s="11"/>
      <c r="R4291" s="11"/>
      <c r="S4291" s="11"/>
      <c r="T4291" s="11"/>
    </row>
    <row r="4292" spans="1:20" ht="15.75" customHeight="1" x14ac:dyDescent="0.2">
      <c r="A4292" s="289"/>
      <c r="B4292" s="270"/>
      <c r="C4292" s="270"/>
      <c r="D4292" s="270"/>
      <c r="E4292" s="270"/>
      <c r="F4292" s="270"/>
      <c r="G4292" s="270"/>
      <c r="H4292" s="270"/>
      <c r="I4292" s="290">
        <f t="shared" ca="1" si="4137"/>
        <v>8.3297368506048866E-2</v>
      </c>
      <c r="J4292" s="290">
        <f t="shared" ca="1" si="4138"/>
        <v>2.6449776573414255E-2</v>
      </c>
      <c r="K4292" s="270">
        <f t="shared" ref="K4292:M4292" ca="1" si="4350">RAND()</f>
        <v>0.18775397526107895</v>
      </c>
      <c r="L4292" s="270">
        <f t="shared" ca="1" si="4350"/>
        <v>0.40148435709357611</v>
      </c>
      <c r="M4292" s="270">
        <f t="shared" ca="1" si="4350"/>
        <v>0.4795158611797995</v>
      </c>
      <c r="N4292" s="291">
        <f t="shared" ca="1" si="4140"/>
        <v>683372.26595309598</v>
      </c>
      <c r="O4292" s="292">
        <f ca="1">(N4292-Assumptions!$C$22)/Assumptions!$C$25</f>
        <v>50.008452683066864</v>
      </c>
      <c r="P4292" s="11"/>
      <c r="Q4292" s="11"/>
      <c r="R4292" s="11"/>
      <c r="S4292" s="11"/>
      <c r="T4292" s="11"/>
    </row>
    <row r="4293" spans="1:20" ht="15.75" customHeight="1" x14ac:dyDescent="0.2">
      <c r="A4293" s="317"/>
      <c r="B4293" s="264"/>
      <c r="C4293" s="264"/>
      <c r="D4293" s="264"/>
      <c r="E4293" s="264"/>
      <c r="F4293" s="264"/>
      <c r="G4293" s="264"/>
      <c r="H4293" s="264"/>
      <c r="I4293" s="286">
        <f t="shared" ca="1" si="4137"/>
        <v>7.0567348276378936E-2</v>
      </c>
      <c r="J4293" s="286">
        <f t="shared" ca="1" si="4138"/>
        <v>4.2069883038409868E-2</v>
      </c>
      <c r="K4293" s="264">
        <f t="shared" ref="K4293:M4293" ca="1" si="4351">RAND()</f>
        <v>1.8309443903967604E-2</v>
      </c>
      <c r="L4293" s="264">
        <f t="shared" ca="1" si="4351"/>
        <v>0.46597914985490496</v>
      </c>
      <c r="M4293" s="264">
        <f t="shared" ca="1" si="4351"/>
        <v>0.19652403058186796</v>
      </c>
      <c r="N4293" s="287">
        <f t="shared" ca="1" si="4140"/>
        <v>1363211.3378709059</v>
      </c>
      <c r="O4293" s="288">
        <f ca="1">(N4293-Assumptions!$C$22)/Assumptions!$C$25</f>
        <v>100.74271178141089</v>
      </c>
      <c r="P4293" s="11"/>
      <c r="Q4293" s="11"/>
      <c r="R4293" s="11"/>
      <c r="S4293" s="11"/>
      <c r="T4293" s="11"/>
    </row>
    <row r="4294" spans="1:20" ht="15.75" customHeight="1" x14ac:dyDescent="0.2">
      <c r="A4294" s="289"/>
      <c r="B4294" s="270"/>
      <c r="C4294" s="270"/>
      <c r="D4294" s="270"/>
      <c r="E4294" s="270"/>
      <c r="F4294" s="270"/>
      <c r="G4294" s="270"/>
      <c r="H4294" s="270"/>
      <c r="I4294" s="290">
        <f t="shared" ca="1" si="4137"/>
        <v>7.9580357762251697E-2</v>
      </c>
      <c r="J4294" s="290">
        <f t="shared" ca="1" si="4138"/>
        <v>3.8886729924780004E-2</v>
      </c>
      <c r="K4294" s="270">
        <f t="shared" ref="K4294:M4294" ca="1" si="4352">RAND()</f>
        <v>0.25598612162794021</v>
      </c>
      <c r="L4294" s="270">
        <f t="shared" ca="1" si="4352"/>
        <v>0.76581023555888816</v>
      </c>
      <c r="M4294" s="270">
        <f t="shared" ca="1" si="4352"/>
        <v>0.43519243023484211</v>
      </c>
      <c r="N4294" s="291">
        <f t="shared" ca="1" si="4140"/>
        <v>2742952.0396428192</v>
      </c>
      <c r="O4294" s="292">
        <f ca="1">(N4294-Assumptions!$C$22)/Assumptions!$C$25</f>
        <v>203.70843579424024</v>
      </c>
      <c r="P4294" s="11"/>
      <c r="Q4294" s="11"/>
      <c r="R4294" s="11"/>
      <c r="S4294" s="11"/>
      <c r="T4294" s="11"/>
    </row>
    <row r="4295" spans="1:20" ht="15.75" customHeight="1" x14ac:dyDescent="0.2">
      <c r="A4295" s="317"/>
      <c r="B4295" s="264"/>
      <c r="C4295" s="264"/>
      <c r="D4295" s="264"/>
      <c r="E4295" s="264"/>
      <c r="F4295" s="264"/>
      <c r="G4295" s="264"/>
      <c r="H4295" s="264"/>
      <c r="I4295" s="286">
        <f t="shared" ca="1" si="4137"/>
        <v>0.10031085593902996</v>
      </c>
      <c r="J4295" s="286">
        <f t="shared" ca="1" si="4138"/>
        <v>2.3708063132917005E-2</v>
      </c>
      <c r="K4295" s="264">
        <f t="shared" ref="K4295:M4295" ca="1" si="4353">RAND()</f>
        <v>0.11224026976130141</v>
      </c>
      <c r="L4295" s="264">
        <f t="shared" ca="1" si="4353"/>
        <v>0.11353371737416973</v>
      </c>
      <c r="M4295" s="264">
        <f t="shared" ca="1" si="4353"/>
        <v>0.65388985564945978</v>
      </c>
      <c r="N4295" s="287">
        <f t="shared" ca="1" si="4140"/>
        <v>228988.88078218474</v>
      </c>
      <c r="O4295" s="288">
        <f ca="1">(N4295-Assumptions!$C$22)/Assumptions!$C$25</f>
        <v>16.099244834491397</v>
      </c>
      <c r="P4295" s="11"/>
      <c r="Q4295" s="11"/>
      <c r="R4295" s="11"/>
      <c r="S4295" s="11"/>
      <c r="T4295" s="11"/>
    </row>
    <row r="4296" spans="1:20" ht="15.75" customHeight="1" x14ac:dyDescent="0.2">
      <c r="A4296" s="289"/>
      <c r="B4296" s="270"/>
      <c r="C4296" s="270"/>
      <c r="D4296" s="270"/>
      <c r="E4296" s="270"/>
      <c r="F4296" s="270"/>
      <c r="G4296" s="270"/>
      <c r="H4296" s="270"/>
      <c r="I4296" s="290">
        <f t="shared" ca="1" si="4137"/>
        <v>6.6559416230675642E-2</v>
      </c>
      <c r="J4296" s="290">
        <f t="shared" ca="1" si="4138"/>
        <v>3.8358576743369413E-2</v>
      </c>
      <c r="K4296" s="270">
        <f t="shared" ref="K4296:M4296" ca="1" si="4354">RAND()</f>
        <v>0.99453951269859286</v>
      </c>
      <c r="L4296" s="270">
        <f t="shared" ca="1" si="4354"/>
        <v>0.31519032743091424</v>
      </c>
      <c r="M4296" s="270">
        <f t="shared" ca="1" si="4354"/>
        <v>5.5614582356988351E-2</v>
      </c>
      <c r="N4296" s="291">
        <f t="shared" ca="1" si="4140"/>
        <v>7653020.3774443371</v>
      </c>
      <c r="O4296" s="292">
        <f ca="1">(N4296-Assumptions!$C$22)/Assumptions!$C$25</f>
        <v>570.13144607793561</v>
      </c>
      <c r="P4296" s="11"/>
      <c r="Q4296" s="11"/>
      <c r="R4296" s="11"/>
      <c r="S4296" s="11"/>
      <c r="T4296" s="11"/>
    </row>
    <row r="4297" spans="1:20" ht="15.75" customHeight="1" x14ac:dyDescent="0.2">
      <c r="A4297" s="317"/>
      <c r="B4297" s="264"/>
      <c r="C4297" s="264"/>
      <c r="D4297" s="264"/>
      <c r="E4297" s="264"/>
      <c r="F4297" s="264"/>
      <c r="G4297" s="264"/>
      <c r="H4297" s="264"/>
      <c r="I4297" s="286">
        <f t="shared" ca="1" si="4137"/>
        <v>7.6795151706100281E-2</v>
      </c>
      <c r="J4297" s="286">
        <f t="shared" ca="1" si="4138"/>
        <v>4.0668829187424399E-2</v>
      </c>
      <c r="K4297" s="264">
        <f t="shared" ref="K4297:M4297" ca="1" si="4355">RAND()</f>
        <v>0.42415567287003197</v>
      </c>
      <c r="L4297" s="264">
        <f t="shared" ca="1" si="4355"/>
        <v>0.13714093117143555</v>
      </c>
      <c r="M4297" s="264">
        <f t="shared" ca="1" si="4355"/>
        <v>0.15359507874718736</v>
      </c>
      <c r="N4297" s="287">
        <f t="shared" ca="1" si="4140"/>
        <v>2466177.3069503675</v>
      </c>
      <c r="O4297" s="288">
        <f ca="1">(N4297-Assumptions!$C$22)/Assumptions!$C$25</f>
        <v>183.05360499629609</v>
      </c>
      <c r="P4297" s="11"/>
      <c r="Q4297" s="11"/>
      <c r="R4297" s="11"/>
      <c r="S4297" s="11"/>
      <c r="T4297" s="11"/>
    </row>
    <row r="4298" spans="1:20" ht="15.75" customHeight="1" x14ac:dyDescent="0.2">
      <c r="A4298" s="289"/>
      <c r="B4298" s="270"/>
      <c r="C4298" s="270"/>
      <c r="D4298" s="270"/>
      <c r="E4298" s="270"/>
      <c r="F4298" s="270"/>
      <c r="G4298" s="270"/>
      <c r="H4298" s="270"/>
      <c r="I4298" s="290">
        <f t="shared" ca="1" si="4137"/>
        <v>0.1049207480733642</v>
      </c>
      <c r="J4298" s="290">
        <f t="shared" ca="1" si="4138"/>
        <v>5.4798318853105488E-2</v>
      </c>
      <c r="K4298" s="270">
        <f t="shared" ref="K4298:M4298" ca="1" si="4356">RAND()</f>
        <v>0.79142162191862642</v>
      </c>
      <c r="L4298" s="270">
        <f t="shared" ca="1" si="4356"/>
        <v>0.97449448600285693</v>
      </c>
      <c r="M4298" s="270">
        <f t="shared" ca="1" si="4356"/>
        <v>8.9847879103003736E-2</v>
      </c>
      <c r="N4298" s="291">
        <f t="shared" ca="1" si="4140"/>
        <v>2817595.7898069569</v>
      </c>
      <c r="O4298" s="292">
        <f ca="1">(N4298-Assumptions!$C$22)/Assumptions!$C$25</f>
        <v>209.27886491096694</v>
      </c>
      <c r="P4298" s="11"/>
      <c r="Q4298" s="11"/>
      <c r="R4298" s="11"/>
      <c r="S4298" s="11"/>
      <c r="T4298" s="11"/>
    </row>
    <row r="4299" spans="1:20" ht="15.75" customHeight="1" x14ac:dyDescent="0.2">
      <c r="A4299" s="317"/>
      <c r="B4299" s="264"/>
      <c r="C4299" s="264"/>
      <c r="D4299" s="264"/>
      <c r="E4299" s="264"/>
      <c r="F4299" s="264"/>
      <c r="G4299" s="264"/>
      <c r="H4299" s="264"/>
      <c r="I4299" s="286">
        <f t="shared" ca="1" si="4137"/>
        <v>9.0356128875177535E-2</v>
      </c>
      <c r="J4299" s="286">
        <f t="shared" ca="1" si="4138"/>
        <v>4.8971963111312453E-2</v>
      </c>
      <c r="K4299" s="264">
        <f t="shared" ref="K4299:M4299" ca="1" si="4357">RAND()</f>
        <v>0.68163428812591453</v>
      </c>
      <c r="L4299" s="264">
        <f t="shared" ca="1" si="4357"/>
        <v>0.58836538352582657</v>
      </c>
      <c r="M4299" s="264">
        <f t="shared" ca="1" si="4357"/>
        <v>0.66349329489523901</v>
      </c>
      <c r="N4299" s="287">
        <f t="shared" ca="1" si="4140"/>
        <v>2726659.8267494058</v>
      </c>
      <c r="O4299" s="288">
        <f ca="1">(N4299-Assumptions!$C$22)/Assumptions!$C$25</f>
        <v>202.49259901114968</v>
      </c>
      <c r="P4299" s="11"/>
      <c r="Q4299" s="11"/>
      <c r="R4299" s="11"/>
      <c r="S4299" s="11"/>
      <c r="T4299" s="11"/>
    </row>
    <row r="4300" spans="1:20" ht="15.75" customHeight="1" x14ac:dyDescent="0.2">
      <c r="A4300" s="289"/>
      <c r="B4300" s="270"/>
      <c r="C4300" s="270"/>
      <c r="D4300" s="270"/>
      <c r="E4300" s="270"/>
      <c r="F4300" s="270"/>
      <c r="G4300" s="270"/>
      <c r="H4300" s="270"/>
      <c r="I4300" s="290">
        <f t="shared" ca="1" si="4137"/>
        <v>0.11027342740968604</v>
      </c>
      <c r="J4300" s="290">
        <f t="shared" ca="1" si="4138"/>
        <v>3.3990389705126856E-2</v>
      </c>
      <c r="K4300" s="270">
        <f t="shared" ref="K4300:M4300" ca="1" si="4358">RAND()</f>
        <v>0.77783379639487993</v>
      </c>
      <c r="L4300" s="270">
        <f t="shared" ca="1" si="4358"/>
        <v>0.93219624391027489</v>
      </c>
      <c r="M4300" s="270">
        <f t="shared" ca="1" si="4358"/>
        <v>0.21476432206594176</v>
      </c>
      <c r="N4300" s="291">
        <f t="shared" ca="1" si="4140"/>
        <v>1851325.6655149902</v>
      </c>
      <c r="O4300" s="292">
        <f ca="1">(N4300-Assumptions!$C$22)/Assumptions!$C$25</f>
        <v>137.16915414290972</v>
      </c>
      <c r="P4300" s="11"/>
      <c r="Q4300" s="11"/>
      <c r="R4300" s="11"/>
      <c r="S4300" s="11"/>
      <c r="T4300" s="11"/>
    </row>
    <row r="4301" spans="1:20" ht="15.75" customHeight="1" x14ac:dyDescent="0.2">
      <c r="A4301" s="317"/>
      <c r="B4301" s="264"/>
      <c r="C4301" s="264"/>
      <c r="D4301" s="264"/>
      <c r="E4301" s="264"/>
      <c r="F4301" s="264"/>
      <c r="G4301" s="264"/>
      <c r="H4301" s="264"/>
      <c r="I4301" s="286">
        <f t="shared" ca="1" si="4137"/>
        <v>0.10714856932943959</v>
      </c>
      <c r="J4301" s="286">
        <f t="shared" ca="1" si="4138"/>
        <v>0.02</v>
      </c>
      <c r="K4301" s="264">
        <f t="shared" ref="K4301:M4301" ca="1" si="4359">RAND()</f>
        <v>0.45143175386396495</v>
      </c>
      <c r="L4301" s="264">
        <f t="shared" ca="1" si="4359"/>
        <v>0.65437693270118324</v>
      </c>
      <c r="M4301" s="264">
        <f t="shared" ca="1" si="4359"/>
        <v>0.18837180855625246</v>
      </c>
      <c r="N4301" s="287">
        <f t="shared" ca="1" si="4140"/>
        <v>1280808.9718066354</v>
      </c>
      <c r="O4301" s="288">
        <f ca="1">(N4301-Assumptions!$C$22)/Assumptions!$C$25</f>
        <v>94.593281478107116</v>
      </c>
      <c r="P4301" s="11"/>
      <c r="Q4301" s="11"/>
      <c r="R4301" s="11"/>
      <c r="S4301" s="11"/>
      <c r="T4301" s="11"/>
    </row>
    <row r="4302" spans="1:20" ht="15.75" customHeight="1" x14ac:dyDescent="0.2">
      <c r="A4302" s="289"/>
      <c r="B4302" s="270"/>
      <c r="C4302" s="270"/>
      <c r="D4302" s="270"/>
      <c r="E4302" s="270"/>
      <c r="F4302" s="270"/>
      <c r="G4302" s="270"/>
      <c r="H4302" s="270"/>
      <c r="I4302" s="290">
        <f t="shared" ca="1" si="4137"/>
        <v>8.4015417468361511E-2</v>
      </c>
      <c r="J4302" s="290">
        <f t="shared" ca="1" si="4138"/>
        <v>3.4383053812715274E-2</v>
      </c>
      <c r="K4302" s="270">
        <f t="shared" ref="K4302:M4302" ca="1" si="4360">RAND()</f>
        <v>0.92055476768919642</v>
      </c>
      <c r="L4302" s="270">
        <f t="shared" ca="1" si="4360"/>
        <v>0.619154603981384</v>
      </c>
      <c r="M4302" s="270">
        <f t="shared" ca="1" si="4360"/>
        <v>0.56587526243333408</v>
      </c>
      <c r="N4302" s="291">
        <f t="shared" ca="1" si="4140"/>
        <v>4348404.6166888401</v>
      </c>
      <c r="O4302" s="292">
        <f ca="1">(N4302-Assumptions!$C$22)/Assumptions!$C$25</f>
        <v>323.51832960364476</v>
      </c>
      <c r="P4302" s="11"/>
      <c r="Q4302" s="11"/>
      <c r="R4302" s="11"/>
      <c r="S4302" s="11"/>
      <c r="T4302" s="11"/>
    </row>
    <row r="4303" spans="1:20" ht="15.75" customHeight="1" x14ac:dyDescent="0.2">
      <c r="A4303" s="317"/>
      <c r="B4303" s="264"/>
      <c r="C4303" s="264"/>
      <c r="D4303" s="264"/>
      <c r="E4303" s="264"/>
      <c r="F4303" s="264"/>
      <c r="G4303" s="264"/>
      <c r="H4303" s="264"/>
      <c r="I4303" s="286">
        <f t="shared" ca="1" si="4137"/>
        <v>0.10424473599736789</v>
      </c>
      <c r="J4303" s="286">
        <f t="shared" ca="1" si="4138"/>
        <v>5.4964545027160194E-2</v>
      </c>
      <c r="K4303" s="264">
        <f t="shared" ref="K4303:M4303" ca="1" si="4361">RAND()</f>
        <v>0.33726259398126435</v>
      </c>
      <c r="L4303" s="264">
        <f t="shared" ca="1" si="4361"/>
        <v>4.393313972163726E-2</v>
      </c>
      <c r="M4303" s="264">
        <f t="shared" ca="1" si="4361"/>
        <v>0.17074885976708676</v>
      </c>
      <c r="N4303" s="287">
        <f t="shared" ca="1" si="4140"/>
        <v>1807905.2662963539</v>
      </c>
      <c r="O4303" s="288">
        <f ca="1">(N4303-Assumptions!$C$22)/Assumptions!$C$25</f>
        <v>133.92882584301148</v>
      </c>
      <c r="P4303" s="11"/>
      <c r="Q4303" s="11"/>
      <c r="R4303" s="11"/>
      <c r="S4303" s="11"/>
      <c r="T4303" s="11"/>
    </row>
    <row r="4304" spans="1:20" ht="15.75" customHeight="1" x14ac:dyDescent="0.2">
      <c r="A4304" s="289"/>
      <c r="B4304" s="270"/>
      <c r="C4304" s="270"/>
      <c r="D4304" s="270"/>
      <c r="E4304" s="270"/>
      <c r="F4304" s="270"/>
      <c r="G4304" s="270"/>
      <c r="H4304" s="270"/>
      <c r="I4304" s="290">
        <f t="shared" ca="1" si="4137"/>
        <v>9.803699004856517E-2</v>
      </c>
      <c r="J4304" s="290">
        <f t="shared" ca="1" si="4138"/>
        <v>3.8580138922283985E-2</v>
      </c>
      <c r="K4304" s="270">
        <f t="shared" ref="K4304:M4304" ca="1" si="4362">RAND()</f>
        <v>8.1808646133923246E-2</v>
      </c>
      <c r="L4304" s="270">
        <f t="shared" ca="1" si="4362"/>
        <v>0.78250077162912013</v>
      </c>
      <c r="M4304" s="270">
        <f t="shared" ca="1" si="4362"/>
        <v>0.21216406856994019</v>
      </c>
      <c r="N4304" s="291">
        <f t="shared" ca="1" si="4140"/>
        <v>653382.52828881785</v>
      </c>
      <c r="O4304" s="292">
        <f ca="1">(N4304-Assumptions!$C$22)/Assumptions!$C$25</f>
        <v>47.770412558867001</v>
      </c>
      <c r="P4304" s="11"/>
      <c r="Q4304" s="11"/>
      <c r="R4304" s="11"/>
      <c r="S4304" s="11"/>
      <c r="T4304" s="11"/>
    </row>
    <row r="4305" spans="1:20" ht="15.75" customHeight="1" x14ac:dyDescent="0.2">
      <c r="A4305" s="317"/>
      <c r="B4305" s="264"/>
      <c r="C4305" s="264"/>
      <c r="D4305" s="264"/>
      <c r="E4305" s="264"/>
      <c r="F4305" s="264"/>
      <c r="G4305" s="264"/>
      <c r="H4305" s="264"/>
      <c r="I4305" s="286">
        <f t="shared" ca="1" si="4137"/>
        <v>7.0703363051938695E-2</v>
      </c>
      <c r="J4305" s="286">
        <f t="shared" ca="1" si="4138"/>
        <v>0.02</v>
      </c>
      <c r="K4305" s="264">
        <f t="shared" ref="K4305:M4305" ca="1" si="4363">RAND()</f>
        <v>0.98566907271602022</v>
      </c>
      <c r="L4305" s="264">
        <f t="shared" ca="1" si="4363"/>
        <v>0.85046102272887159</v>
      </c>
      <c r="M4305" s="264">
        <f t="shared" ca="1" si="4363"/>
        <v>0.23187681202380228</v>
      </c>
      <c r="N4305" s="287">
        <f t="shared" ca="1" si="4140"/>
        <v>4840422.0263382858</v>
      </c>
      <c r="O4305" s="288">
        <f ca="1">(N4305-Assumptions!$C$22)/Assumptions!$C$25</f>
        <v>360.23604674166313</v>
      </c>
      <c r="P4305" s="11"/>
      <c r="Q4305" s="11"/>
      <c r="R4305" s="11"/>
      <c r="S4305" s="11"/>
      <c r="T4305" s="11"/>
    </row>
    <row r="4306" spans="1:20" ht="15.75" customHeight="1" x14ac:dyDescent="0.2">
      <c r="A4306" s="289"/>
      <c r="B4306" s="270"/>
      <c r="C4306" s="270"/>
      <c r="D4306" s="270"/>
      <c r="E4306" s="270"/>
      <c r="F4306" s="270"/>
      <c r="G4306" s="270"/>
      <c r="H4306" s="270"/>
      <c r="I4306" s="290">
        <f t="shared" ca="1" si="4137"/>
        <v>0.10285938744786721</v>
      </c>
      <c r="J4306" s="290">
        <f t="shared" ca="1" si="4138"/>
        <v>4.9831628404136026E-2</v>
      </c>
      <c r="K4306" s="270">
        <f t="shared" ref="K4306:M4306" ca="1" si="4364">RAND()</f>
        <v>0.10215732669012412</v>
      </c>
      <c r="L4306" s="270">
        <f t="shared" ca="1" si="4364"/>
        <v>0.18555679378731338</v>
      </c>
      <c r="M4306" s="270">
        <f t="shared" ca="1" si="4364"/>
        <v>0.69650820588014484</v>
      </c>
      <c r="N4306" s="291">
        <f t="shared" ca="1" si="4140"/>
        <v>330792.55291545414</v>
      </c>
      <c r="O4306" s="292">
        <f ca="1">(N4306-Assumptions!$C$22)/Assumptions!$C$25</f>
        <v>23.696533799660756</v>
      </c>
      <c r="P4306" s="11"/>
      <c r="Q4306" s="11"/>
      <c r="R4306" s="11"/>
      <c r="S4306" s="11"/>
      <c r="T4306" s="11"/>
    </row>
    <row r="4307" spans="1:20" ht="15.75" customHeight="1" x14ac:dyDescent="0.2">
      <c r="A4307" s="317"/>
      <c r="B4307" s="264"/>
      <c r="C4307" s="264"/>
      <c r="D4307" s="264"/>
      <c r="E4307" s="264"/>
      <c r="F4307" s="264"/>
      <c r="G4307" s="264"/>
      <c r="H4307" s="264"/>
      <c r="I4307" s="286">
        <f t="shared" ca="1" si="4137"/>
        <v>0.11630787111755225</v>
      </c>
      <c r="J4307" s="286">
        <f t="shared" ca="1" si="4138"/>
        <v>4.67041337345575E-2</v>
      </c>
      <c r="K4307" s="264">
        <f t="shared" ref="K4307:M4307" ca="1" si="4365">RAND()</f>
        <v>0.12532316663772403</v>
      </c>
      <c r="L4307" s="264">
        <f t="shared" ca="1" si="4365"/>
        <v>0.95478488024948349</v>
      </c>
      <c r="M4307" s="264">
        <f t="shared" ca="1" si="4365"/>
        <v>0.99744574263463881</v>
      </c>
      <c r="N4307" s="287">
        <f t="shared" ca="1" si="4140"/>
        <v>1037146.7968486444</v>
      </c>
      <c r="O4307" s="288">
        <f ca="1">(N4307-Assumptions!$C$22)/Assumptions!$C$25</f>
        <v>76.409537078257046</v>
      </c>
      <c r="P4307" s="11"/>
      <c r="Q4307" s="11"/>
      <c r="R4307" s="11"/>
      <c r="S4307" s="11"/>
      <c r="T4307" s="11"/>
    </row>
    <row r="4308" spans="1:20" ht="15.75" customHeight="1" x14ac:dyDescent="0.2">
      <c r="A4308" s="289"/>
      <c r="B4308" s="270"/>
      <c r="C4308" s="270"/>
      <c r="D4308" s="270"/>
      <c r="E4308" s="270"/>
      <c r="F4308" s="270"/>
      <c r="G4308" s="270"/>
      <c r="H4308" s="270"/>
      <c r="I4308" s="290">
        <f t="shared" ca="1" si="4137"/>
        <v>7.9262897954667316E-2</v>
      </c>
      <c r="J4308" s="290">
        <f t="shared" ca="1" si="4138"/>
        <v>3.8702251749535829E-2</v>
      </c>
      <c r="K4308" s="270">
        <f t="shared" ref="K4308:M4308" ca="1" si="4366">RAND()</f>
        <v>9.088570184453526E-3</v>
      </c>
      <c r="L4308" s="270">
        <f t="shared" ca="1" si="4366"/>
        <v>0.93280843958057869</v>
      </c>
      <c r="M4308" s="270">
        <f t="shared" ca="1" si="4366"/>
        <v>0.94761473612327973</v>
      </c>
      <c r="N4308" s="291">
        <f t="shared" ca="1" si="4140"/>
        <v>1779786.5672646579</v>
      </c>
      <c r="O4308" s="292">
        <f ca="1">(N4308-Assumptions!$C$22)/Assumptions!$C$25</f>
        <v>131.83041546751178</v>
      </c>
      <c r="P4308" s="11"/>
      <c r="Q4308" s="11"/>
      <c r="R4308" s="11"/>
      <c r="S4308" s="11"/>
      <c r="T4308" s="11"/>
    </row>
    <row r="4309" spans="1:20" ht="15.75" customHeight="1" x14ac:dyDescent="0.2">
      <c r="A4309" s="317"/>
      <c r="B4309" s="264"/>
      <c r="C4309" s="264"/>
      <c r="D4309" s="264"/>
      <c r="E4309" s="264"/>
      <c r="F4309" s="264"/>
      <c r="G4309" s="264"/>
      <c r="H4309" s="264"/>
      <c r="I4309" s="286">
        <f t="shared" ca="1" si="4137"/>
        <v>7.3305321562228409E-2</v>
      </c>
      <c r="J4309" s="286">
        <f t="shared" ca="1" si="4138"/>
        <v>5.045131739685553E-2</v>
      </c>
      <c r="K4309" s="264">
        <f t="shared" ref="K4309:M4309" ca="1" si="4367">RAND()</f>
        <v>0.86233826786942658</v>
      </c>
      <c r="L4309" s="264">
        <f t="shared" ca="1" si="4367"/>
        <v>7.3306190519906389E-2</v>
      </c>
      <c r="M4309" s="264">
        <f t="shared" ca="1" si="4367"/>
        <v>0.49920459189457811</v>
      </c>
      <c r="N4309" s="287">
        <f t="shared" ca="1" si="4140"/>
        <v>7731793.8623704463</v>
      </c>
      <c r="O4309" s="288">
        <f ca="1">(N4309-Assumptions!$C$22)/Assumptions!$C$25</f>
        <v>576.01006435600345</v>
      </c>
      <c r="P4309" s="11"/>
      <c r="Q4309" s="11"/>
      <c r="R4309" s="11"/>
      <c r="S4309" s="11"/>
      <c r="T4309" s="11"/>
    </row>
    <row r="4310" spans="1:20" ht="15.75" customHeight="1" x14ac:dyDescent="0.2">
      <c r="A4310" s="289"/>
      <c r="B4310" s="270"/>
      <c r="C4310" s="270"/>
      <c r="D4310" s="270"/>
      <c r="E4310" s="270"/>
      <c r="F4310" s="270"/>
      <c r="G4310" s="270"/>
      <c r="H4310" s="270"/>
      <c r="I4310" s="290">
        <f t="shared" ca="1" si="4137"/>
        <v>8.1603484863273582E-2</v>
      </c>
      <c r="J4310" s="290">
        <f t="shared" ca="1" si="4138"/>
        <v>4.9412495425861735E-2</v>
      </c>
      <c r="K4310" s="270">
        <f t="shared" ref="K4310:M4310" ca="1" si="4368">RAND()</f>
        <v>0.79245033490999739</v>
      </c>
      <c r="L4310" s="270">
        <f t="shared" ca="1" si="4368"/>
        <v>0.18684861301708977</v>
      </c>
      <c r="M4310" s="270">
        <f t="shared" ca="1" si="4368"/>
        <v>0.37224095708853833</v>
      </c>
      <c r="N4310" s="291">
        <f t="shared" ca="1" si="4140"/>
        <v>2767666.3046456412</v>
      </c>
      <c r="O4310" s="292">
        <f ca="1">(N4310-Assumptions!$C$22)/Assumptions!$C$25</f>
        <v>205.55278392877921</v>
      </c>
      <c r="P4310" s="11"/>
      <c r="Q4310" s="11"/>
      <c r="R4310" s="11"/>
      <c r="S4310" s="11"/>
      <c r="T4310" s="11"/>
    </row>
    <row r="4311" spans="1:20" ht="15.75" customHeight="1" x14ac:dyDescent="0.2">
      <c r="A4311" s="317"/>
      <c r="B4311" s="264"/>
      <c r="C4311" s="264"/>
      <c r="D4311" s="264"/>
      <c r="E4311" s="264"/>
      <c r="F4311" s="264"/>
      <c r="G4311" s="264"/>
      <c r="H4311" s="264"/>
      <c r="I4311" s="286">
        <f t="shared" ca="1" si="4137"/>
        <v>9.1581249958931646E-2</v>
      </c>
      <c r="J4311" s="286">
        <f t="shared" ca="1" si="4138"/>
        <v>3.6303798304470489E-2</v>
      </c>
      <c r="K4311" s="264">
        <f t="shared" ref="K4311:M4311" ca="1" si="4369">RAND()</f>
        <v>0.44281780415174132</v>
      </c>
      <c r="L4311" s="264">
        <f t="shared" ca="1" si="4369"/>
        <v>0.52387875374479254</v>
      </c>
      <c r="M4311" s="264">
        <f t="shared" ca="1" si="4369"/>
        <v>0.82029639073972349</v>
      </c>
      <c r="N4311" s="287">
        <f t="shared" ca="1" si="4140"/>
        <v>2041348.4861283808</v>
      </c>
      <c r="O4311" s="288">
        <f ca="1">(N4311-Assumptions!$C$22)/Assumptions!$C$25</f>
        <v>151.3499616513717</v>
      </c>
      <c r="P4311" s="11"/>
      <c r="Q4311" s="11"/>
      <c r="R4311" s="11"/>
      <c r="S4311" s="11"/>
      <c r="T4311" s="11"/>
    </row>
    <row r="4312" spans="1:20" ht="15.75" customHeight="1" x14ac:dyDescent="0.2">
      <c r="A4312" s="289"/>
      <c r="B4312" s="270"/>
      <c r="C4312" s="270"/>
      <c r="D4312" s="270"/>
      <c r="E4312" s="270"/>
      <c r="F4312" s="270"/>
      <c r="G4312" s="270"/>
      <c r="H4312" s="270"/>
      <c r="I4312" s="290">
        <f t="shared" ca="1" si="4137"/>
        <v>8.9781003010593899E-2</v>
      </c>
      <c r="J4312" s="290">
        <f t="shared" ca="1" si="4138"/>
        <v>4.6091089502830078E-2</v>
      </c>
      <c r="K4312" s="270">
        <f t="shared" ref="K4312:M4312" ca="1" si="4370">RAND()</f>
        <v>2.7534101326705085E-2</v>
      </c>
      <c r="L4312" s="270">
        <f t="shared" ca="1" si="4370"/>
        <v>0.55736129358005682</v>
      </c>
      <c r="M4312" s="270">
        <f t="shared" ca="1" si="4370"/>
        <v>0.44052472428286615</v>
      </c>
      <c r="N4312" s="291">
        <f t="shared" ca="1" si="4140"/>
        <v>889177.03410143021</v>
      </c>
      <c r="O4312" s="292">
        <f ca="1">(N4312-Assumptions!$C$22)/Assumptions!$C$25</f>
        <v>65.367017470255988</v>
      </c>
      <c r="P4312" s="11"/>
      <c r="Q4312" s="11"/>
      <c r="R4312" s="11"/>
      <c r="S4312" s="11"/>
      <c r="T4312" s="11"/>
    </row>
    <row r="4313" spans="1:20" ht="15.75" customHeight="1" x14ac:dyDescent="0.2">
      <c r="A4313" s="317"/>
      <c r="B4313" s="264"/>
      <c r="C4313" s="264"/>
      <c r="D4313" s="264"/>
      <c r="E4313" s="264"/>
      <c r="F4313" s="264"/>
      <c r="G4313" s="264"/>
      <c r="H4313" s="264"/>
      <c r="I4313" s="286">
        <f t="shared" ca="1" si="4137"/>
        <v>0.11066039522808205</v>
      </c>
      <c r="J4313" s="286">
        <f t="shared" ca="1" si="4138"/>
        <v>3.4733866935113406E-2</v>
      </c>
      <c r="K4313" s="264">
        <f t="shared" ref="K4313:M4313" ca="1" si="4371">RAND()</f>
        <v>7.7543192999303123E-3</v>
      </c>
      <c r="L4313" s="264">
        <f t="shared" ca="1" si="4371"/>
        <v>0.43430946900635181</v>
      </c>
      <c r="M4313" s="264">
        <f t="shared" ca="1" si="4371"/>
        <v>0.11704055598766094</v>
      </c>
      <c r="N4313" s="287">
        <f t="shared" ca="1" si="4140"/>
        <v>511653.41793428303</v>
      </c>
      <c r="O4313" s="288">
        <f ca="1">(N4313-Assumptions!$C$22)/Assumptions!$C$25</f>
        <v>37.193613278677837</v>
      </c>
      <c r="P4313" s="11"/>
      <c r="Q4313" s="11"/>
      <c r="R4313" s="11"/>
      <c r="S4313" s="11"/>
      <c r="T4313" s="11"/>
    </row>
    <row r="4314" spans="1:20" ht="15.75" customHeight="1" x14ac:dyDescent="0.2">
      <c r="A4314" s="289"/>
      <c r="B4314" s="270"/>
      <c r="C4314" s="270"/>
      <c r="D4314" s="270"/>
      <c r="E4314" s="270"/>
      <c r="F4314" s="270"/>
      <c r="G4314" s="270"/>
      <c r="H4314" s="270"/>
      <c r="I4314" s="290">
        <f t="shared" ca="1" si="4137"/>
        <v>9.511590054712532E-2</v>
      </c>
      <c r="J4314" s="290">
        <f t="shared" ca="1" si="4138"/>
        <v>4.2323988976936538E-2</v>
      </c>
      <c r="K4314" s="270">
        <f t="shared" ref="K4314:M4314" ca="1" si="4372">RAND()</f>
        <v>0.91827642611314675</v>
      </c>
      <c r="L4314" s="270">
        <f t="shared" ca="1" si="4372"/>
        <v>0.30040571367039903</v>
      </c>
      <c r="M4314" s="270">
        <f t="shared" ca="1" si="4372"/>
        <v>0.63857303358796424</v>
      </c>
      <c r="N4314" s="291">
        <f t="shared" ca="1" si="4140"/>
        <v>4111263.7443225952</v>
      </c>
      <c r="O4314" s="292">
        <f ca="1">(N4314-Assumptions!$C$22)/Assumptions!$C$25</f>
        <v>305.82124957631305</v>
      </c>
      <c r="P4314" s="11"/>
      <c r="Q4314" s="11"/>
      <c r="R4314" s="11"/>
      <c r="S4314" s="11"/>
      <c r="T4314" s="11"/>
    </row>
    <row r="4315" spans="1:20" ht="15.75" customHeight="1" x14ac:dyDescent="0.2">
      <c r="A4315" s="317"/>
      <c r="B4315" s="264"/>
      <c r="C4315" s="264"/>
      <c r="D4315" s="264"/>
      <c r="E4315" s="264"/>
      <c r="F4315" s="264"/>
      <c r="G4315" s="264"/>
      <c r="H4315" s="264"/>
      <c r="I4315" s="286">
        <f t="shared" ca="1" si="4137"/>
        <v>9.6447530738383164E-2</v>
      </c>
      <c r="J4315" s="286">
        <f t="shared" ca="1" si="4138"/>
        <v>3.6477086779004318E-2</v>
      </c>
      <c r="K4315" s="264">
        <f t="shared" ref="K4315:M4315" ca="1" si="4373">RAND()</f>
        <v>0.80360885480998323</v>
      </c>
      <c r="L4315" s="264">
        <f t="shared" ca="1" si="4373"/>
        <v>0.70261241451433532</v>
      </c>
      <c r="M4315" s="264">
        <f t="shared" ca="1" si="4373"/>
        <v>0.58240773668867385</v>
      </c>
      <c r="N4315" s="287">
        <f t="shared" ca="1" si="4140"/>
        <v>3598799.4253232288</v>
      </c>
      <c r="O4315" s="288">
        <f ca="1">(N4315-Assumptions!$C$22)/Assumptions!$C$25</f>
        <v>267.57764368083798</v>
      </c>
      <c r="P4315" s="11"/>
      <c r="Q4315" s="11"/>
      <c r="R4315" s="11"/>
      <c r="S4315" s="11"/>
      <c r="T4315" s="11"/>
    </row>
    <row r="4316" spans="1:20" ht="15.75" customHeight="1" x14ac:dyDescent="0.2">
      <c r="A4316" s="289"/>
      <c r="B4316" s="270"/>
      <c r="C4316" s="270"/>
      <c r="D4316" s="270"/>
      <c r="E4316" s="270"/>
      <c r="F4316" s="270"/>
      <c r="G4316" s="270"/>
      <c r="H4316" s="270"/>
      <c r="I4316" s="290">
        <f t="shared" ca="1" si="4137"/>
        <v>0.11300876089298548</v>
      </c>
      <c r="J4316" s="290">
        <f t="shared" ca="1" si="4138"/>
        <v>3.2823222924204969E-2</v>
      </c>
      <c r="K4316" s="270">
        <f t="shared" ref="K4316:M4316" ca="1" si="4374">RAND()</f>
        <v>0.90667104870981718</v>
      </c>
      <c r="L4316" s="270">
        <f t="shared" ca="1" si="4374"/>
        <v>0.49953430329031856</v>
      </c>
      <c r="M4316" s="270">
        <f t="shared" ca="1" si="4374"/>
        <v>0.24842137106783069</v>
      </c>
      <c r="N4316" s="291">
        <f t="shared" ca="1" si="4140"/>
        <v>2691527.7333603427</v>
      </c>
      <c r="O4316" s="292">
        <f ca="1">(N4316-Assumptions!$C$22)/Assumptions!$C$25</f>
        <v>199.8708009970405</v>
      </c>
      <c r="P4316" s="11"/>
      <c r="Q4316" s="11"/>
      <c r="R4316" s="11"/>
      <c r="S4316" s="11"/>
      <c r="T4316" s="11"/>
    </row>
    <row r="4317" spans="1:20" ht="15.75" customHeight="1" x14ac:dyDescent="0.2">
      <c r="A4317" s="317"/>
      <c r="B4317" s="264"/>
      <c r="C4317" s="264"/>
      <c r="D4317" s="264"/>
      <c r="E4317" s="264"/>
      <c r="F4317" s="264"/>
      <c r="G4317" s="264"/>
      <c r="H4317" s="264"/>
      <c r="I4317" s="286">
        <f t="shared" ca="1" si="4137"/>
        <v>7.4400176811437999E-2</v>
      </c>
      <c r="J4317" s="286">
        <f t="shared" ca="1" si="4138"/>
        <v>4.1979137295038119E-2</v>
      </c>
      <c r="K4317" s="264">
        <f t="shared" ref="K4317:M4317" ca="1" si="4375">RAND()</f>
        <v>8.8690727346703024E-3</v>
      </c>
      <c r="L4317" s="264">
        <f t="shared" ca="1" si="4375"/>
        <v>0.67170199500857419</v>
      </c>
      <c r="M4317" s="264">
        <f t="shared" ca="1" si="4375"/>
        <v>0.54813470399382147</v>
      </c>
      <c r="N4317" s="287">
        <f t="shared" ca="1" si="4140"/>
        <v>1198236.3395020235</v>
      </c>
      <c r="O4317" s="288">
        <f ca="1">(N4317-Assumptions!$C$22)/Assumptions!$C$25</f>
        <v>88.431144738956974</v>
      </c>
      <c r="P4317" s="11"/>
      <c r="Q4317" s="11"/>
      <c r="R4317" s="11"/>
      <c r="S4317" s="11"/>
      <c r="T4317" s="11"/>
    </row>
    <row r="4318" spans="1:20" ht="15.75" customHeight="1" x14ac:dyDescent="0.2">
      <c r="A4318" s="289"/>
      <c r="B4318" s="270"/>
      <c r="C4318" s="270"/>
      <c r="D4318" s="270"/>
      <c r="E4318" s="270"/>
      <c r="F4318" s="270"/>
      <c r="G4318" s="270"/>
      <c r="H4318" s="270"/>
      <c r="I4318" s="290">
        <f t="shared" ca="1" si="4137"/>
        <v>8.451361783808499E-2</v>
      </c>
      <c r="J4318" s="290">
        <f t="shared" ca="1" si="4138"/>
        <v>4.4894775492231906E-2</v>
      </c>
      <c r="K4318" s="270">
        <f t="shared" ref="K4318:M4318" ca="1" si="4376">RAND()</f>
        <v>0.39845821208559318</v>
      </c>
      <c r="L4318" s="270">
        <f t="shared" ca="1" si="4376"/>
        <v>0.30714374551391943</v>
      </c>
      <c r="M4318" s="270">
        <f t="shared" ca="1" si="4376"/>
        <v>0.4373756739867084</v>
      </c>
      <c r="N4318" s="291">
        <f t="shared" ca="1" si="4140"/>
        <v>2817363.2258829027</v>
      </c>
      <c r="O4318" s="292">
        <f ca="1">(N4318-Assumptions!$C$22)/Assumptions!$C$25</f>
        <v>209.26150939424647</v>
      </c>
      <c r="P4318" s="11"/>
      <c r="Q4318" s="11"/>
      <c r="R4318" s="11"/>
      <c r="S4318" s="11"/>
      <c r="T4318" s="11"/>
    </row>
    <row r="4319" spans="1:20" ht="15.75" customHeight="1" x14ac:dyDescent="0.2">
      <c r="A4319" s="317"/>
      <c r="B4319" s="264"/>
      <c r="C4319" s="264"/>
      <c r="D4319" s="264"/>
      <c r="E4319" s="264"/>
      <c r="F4319" s="264"/>
      <c r="G4319" s="264"/>
      <c r="H4319" s="264"/>
      <c r="I4319" s="286">
        <f t="shared" ca="1" si="4137"/>
        <v>7.2793213374879623E-2</v>
      </c>
      <c r="J4319" s="286">
        <f t="shared" ca="1" si="4138"/>
        <v>3.4195713625300772E-2</v>
      </c>
      <c r="K4319" s="264">
        <f t="shared" ref="K4319:M4319" ca="1" si="4377">RAND()</f>
        <v>0.94141500919753063</v>
      </c>
      <c r="L4319" s="264">
        <f t="shared" ca="1" si="4377"/>
        <v>1.7272984071431408E-3</v>
      </c>
      <c r="M4319" s="264">
        <f t="shared" ca="1" si="4377"/>
        <v>0.33010471475216185</v>
      </c>
      <c r="N4319" s="287">
        <f t="shared" ca="1" si="4140"/>
        <v>5007962.8943159785</v>
      </c>
      <c r="O4319" s="288">
        <f ca="1">(N4319-Assumptions!$C$22)/Assumptions!$C$25</f>
        <v>372.73909659074468</v>
      </c>
      <c r="P4319" s="11"/>
      <c r="Q4319" s="11"/>
      <c r="R4319" s="11"/>
      <c r="S4319" s="11"/>
      <c r="T4319" s="11"/>
    </row>
    <row r="4320" spans="1:20" ht="15.75" customHeight="1" x14ac:dyDescent="0.2">
      <c r="A4320" s="289"/>
      <c r="B4320" s="270"/>
      <c r="C4320" s="270"/>
      <c r="D4320" s="270"/>
      <c r="E4320" s="270"/>
      <c r="F4320" s="270"/>
      <c r="G4320" s="270"/>
      <c r="H4320" s="270"/>
      <c r="I4320" s="290">
        <f t="shared" ca="1" si="4137"/>
        <v>9.1433327473556911E-2</v>
      </c>
      <c r="J4320" s="290">
        <f t="shared" ca="1" si="4138"/>
        <v>3.8440970932569409E-2</v>
      </c>
      <c r="K4320" s="270">
        <f t="shared" ref="K4320:M4320" ca="1" si="4378">RAND()</f>
        <v>0.93222333183122486</v>
      </c>
      <c r="L4320" s="270">
        <f t="shared" ca="1" si="4378"/>
        <v>9.0419852643087717E-3</v>
      </c>
      <c r="M4320" s="270">
        <f t="shared" ca="1" si="4378"/>
        <v>0.13275779693499301</v>
      </c>
      <c r="N4320" s="291">
        <f t="shared" ca="1" si="4140"/>
        <v>3647598.6194302421</v>
      </c>
      <c r="O4320" s="292">
        <f ca="1">(N4320-Assumptions!$C$22)/Assumptions!$C$25</f>
        <v>271.21937458434644</v>
      </c>
      <c r="P4320" s="11"/>
      <c r="Q4320" s="11"/>
      <c r="R4320" s="11"/>
      <c r="S4320" s="11"/>
      <c r="T4320" s="11"/>
    </row>
    <row r="4321" spans="1:20" ht="15.75" customHeight="1" x14ac:dyDescent="0.2">
      <c r="A4321" s="317"/>
      <c r="B4321" s="264"/>
      <c r="C4321" s="264"/>
      <c r="D4321" s="264"/>
      <c r="E4321" s="264"/>
      <c r="F4321" s="264"/>
      <c r="G4321" s="264"/>
      <c r="H4321" s="264"/>
      <c r="I4321" s="286">
        <f t="shared" ca="1" si="4137"/>
        <v>7.1624153193268134E-2</v>
      </c>
      <c r="J4321" s="286">
        <f t="shared" ca="1" si="4138"/>
        <v>2.2990591600545923E-2</v>
      </c>
      <c r="K4321" s="264">
        <f t="shared" ref="K4321:M4321" ca="1" si="4379">RAND()</f>
        <v>0.25223542156582923</v>
      </c>
      <c r="L4321" s="264">
        <f t="shared" ca="1" si="4379"/>
        <v>0.99527563066435176</v>
      </c>
      <c r="M4321" s="264">
        <f t="shared" ca="1" si="4379"/>
        <v>0.48180793714170278</v>
      </c>
      <c r="N4321" s="287">
        <f t="shared" ca="1" si="4140"/>
        <v>2903853.654161158</v>
      </c>
      <c r="O4321" s="288">
        <f ca="1">(N4321-Assumptions!$C$22)/Assumptions!$C$25</f>
        <v>215.71601896725059</v>
      </c>
      <c r="P4321" s="11"/>
      <c r="Q4321" s="11"/>
      <c r="R4321" s="11"/>
      <c r="S4321" s="11"/>
      <c r="T4321" s="11"/>
    </row>
    <row r="4322" spans="1:20" ht="15.75" customHeight="1" x14ac:dyDescent="0.2">
      <c r="A4322" s="289"/>
      <c r="B4322" s="270"/>
      <c r="C4322" s="270"/>
      <c r="D4322" s="270"/>
      <c r="E4322" s="270"/>
      <c r="F4322" s="270"/>
      <c r="G4322" s="270"/>
      <c r="H4322" s="270"/>
      <c r="I4322" s="290">
        <f t="shared" ca="1" si="4137"/>
        <v>8.1649088533299136E-2</v>
      </c>
      <c r="J4322" s="290">
        <f t="shared" ca="1" si="4138"/>
        <v>4.0648129180732261E-2</v>
      </c>
      <c r="K4322" s="270">
        <f t="shared" ref="K4322:M4322" ca="1" si="4380">RAND()</f>
        <v>0.36387780915952705</v>
      </c>
      <c r="L4322" s="270">
        <f t="shared" ca="1" si="4380"/>
        <v>0.49308407674279042</v>
      </c>
      <c r="M4322" s="270">
        <f t="shared" ca="1" si="4380"/>
        <v>0.79383601713234708</v>
      </c>
      <c r="N4322" s="291">
        <f t="shared" ca="1" si="4140"/>
        <v>2752143.9506220878</v>
      </c>
      <c r="O4322" s="292">
        <f ca="1">(N4322-Assumptions!$C$22)/Assumptions!$C$25</f>
        <v>204.39439930015581</v>
      </c>
      <c r="P4322" s="11"/>
      <c r="Q4322" s="11"/>
      <c r="R4322" s="11"/>
      <c r="S4322" s="11"/>
      <c r="T4322" s="11"/>
    </row>
    <row r="4323" spans="1:20" ht="15.75" customHeight="1" x14ac:dyDescent="0.2">
      <c r="A4323" s="317"/>
      <c r="B4323" s="264"/>
      <c r="C4323" s="264"/>
      <c r="D4323" s="264"/>
      <c r="E4323" s="264"/>
      <c r="F4323" s="264"/>
      <c r="G4323" s="264"/>
      <c r="H4323" s="264"/>
      <c r="I4323" s="286">
        <f t="shared" ca="1" si="4137"/>
        <v>8.7666365922773104E-2</v>
      </c>
      <c r="J4323" s="286">
        <f t="shared" ca="1" si="4138"/>
        <v>3.9880765342156954E-2</v>
      </c>
      <c r="K4323" s="264">
        <f t="shared" ref="K4323:M4323" ca="1" si="4381">RAND()</f>
        <v>0.16224435689122785</v>
      </c>
      <c r="L4323" s="264">
        <f t="shared" ca="1" si="4381"/>
        <v>0.46307694779613973</v>
      </c>
      <c r="M4323" s="264">
        <f t="shared" ca="1" si="4381"/>
        <v>0.13596879211338908</v>
      </c>
      <c r="N4323" s="287">
        <f t="shared" ca="1" si="4140"/>
        <v>812965.98224068061</v>
      </c>
      <c r="O4323" s="288">
        <f ca="1">(N4323-Assumptions!$C$22)/Assumptions!$C$25</f>
        <v>59.679625540349299</v>
      </c>
      <c r="P4323" s="11"/>
      <c r="Q4323" s="11"/>
      <c r="R4323" s="11"/>
      <c r="S4323" s="11"/>
      <c r="T4323" s="11"/>
    </row>
    <row r="4324" spans="1:20" ht="15.75" customHeight="1" x14ac:dyDescent="0.2">
      <c r="A4324" s="289"/>
      <c r="B4324" s="270"/>
      <c r="C4324" s="270"/>
      <c r="D4324" s="270"/>
      <c r="E4324" s="270"/>
      <c r="F4324" s="270"/>
      <c r="G4324" s="270"/>
      <c r="H4324" s="270"/>
      <c r="I4324" s="290">
        <f t="shared" ca="1" si="4137"/>
        <v>8.9358047242803065E-2</v>
      </c>
      <c r="J4324" s="290">
        <f t="shared" ca="1" si="4138"/>
        <v>3.5951353718572616E-2</v>
      </c>
      <c r="K4324" s="270">
        <f t="shared" ref="K4324:M4324" ca="1" si="4382">RAND()</f>
        <v>0.54547018454632001</v>
      </c>
      <c r="L4324" s="270">
        <f t="shared" ca="1" si="4382"/>
        <v>0.36604322231756392</v>
      </c>
      <c r="M4324" s="270">
        <f t="shared" ca="1" si="4382"/>
        <v>0.44753203302449085</v>
      </c>
      <c r="N4324" s="291">
        <f t="shared" ca="1" si="4140"/>
        <v>2090012.7327039419</v>
      </c>
      <c r="O4324" s="292">
        <f ca="1">(N4324-Assumptions!$C$22)/Assumptions!$C$25</f>
        <v>154.98162184357776</v>
      </c>
      <c r="P4324" s="11"/>
      <c r="Q4324" s="11"/>
      <c r="R4324" s="11"/>
      <c r="S4324" s="11"/>
      <c r="T4324" s="11"/>
    </row>
    <row r="4325" spans="1:20" ht="15.75" customHeight="1" x14ac:dyDescent="0.2">
      <c r="A4325" s="317"/>
      <c r="B4325" s="264"/>
      <c r="C4325" s="264"/>
      <c r="D4325" s="264"/>
      <c r="E4325" s="264"/>
      <c r="F4325" s="264"/>
      <c r="G4325" s="264"/>
      <c r="H4325" s="264"/>
      <c r="I4325" s="286">
        <f t="shared" ca="1" si="4137"/>
        <v>0.10933651119359163</v>
      </c>
      <c r="J4325" s="286">
        <f t="shared" ca="1" si="4138"/>
        <v>4.9223349168781731E-2</v>
      </c>
      <c r="K4325" s="264">
        <f t="shared" ref="K4325:M4325" ca="1" si="4383">RAND()</f>
        <v>0.89250291301718976</v>
      </c>
      <c r="L4325" s="264">
        <f t="shared" ca="1" si="4383"/>
        <v>0.75214410902230211</v>
      </c>
      <c r="M4325" s="264">
        <f t="shared" ca="1" si="4383"/>
        <v>0.20057837629111186</v>
      </c>
      <c r="N4325" s="287">
        <f t="shared" ca="1" si="4140"/>
        <v>3590255.3116124156</v>
      </c>
      <c r="O4325" s="288">
        <f ca="1">(N4325-Assumptions!$C$22)/Assumptions!$C$25</f>
        <v>266.94002325465789</v>
      </c>
      <c r="P4325" s="11"/>
      <c r="Q4325" s="11"/>
      <c r="R4325" s="11"/>
      <c r="S4325" s="11"/>
      <c r="T4325" s="11"/>
    </row>
    <row r="4326" spans="1:20" ht="15.75" customHeight="1" x14ac:dyDescent="0.2">
      <c r="A4326" s="289"/>
      <c r="B4326" s="270"/>
      <c r="C4326" s="270"/>
      <c r="D4326" s="270"/>
      <c r="E4326" s="270"/>
      <c r="F4326" s="270"/>
      <c r="G4326" s="270"/>
      <c r="H4326" s="270"/>
      <c r="I4326" s="290">
        <f t="shared" ca="1" si="4137"/>
        <v>0.10399814168766228</v>
      </c>
      <c r="J4326" s="290">
        <f t="shared" ca="1" si="4138"/>
        <v>4.6464667893238248E-2</v>
      </c>
      <c r="K4326" s="270">
        <f t="shared" ref="K4326:M4326" ca="1" si="4384">RAND()</f>
        <v>0.69179409867600583</v>
      </c>
      <c r="L4326" s="270">
        <f t="shared" ca="1" si="4384"/>
        <v>0.91444889173674504</v>
      </c>
      <c r="M4326" s="270">
        <f t="shared" ca="1" si="4384"/>
        <v>0.63633338596740163</v>
      </c>
      <c r="N4326" s="291">
        <f t="shared" ca="1" si="4140"/>
        <v>2475856.3828334957</v>
      </c>
      <c r="O4326" s="292">
        <f ca="1">(N4326-Assumptions!$C$22)/Assumptions!$C$25</f>
        <v>183.77592409205192</v>
      </c>
      <c r="P4326" s="11"/>
      <c r="Q4326" s="11"/>
      <c r="R4326" s="11"/>
      <c r="S4326" s="11"/>
      <c r="T4326" s="11"/>
    </row>
    <row r="4327" spans="1:20" ht="15.75" customHeight="1" x14ac:dyDescent="0.2">
      <c r="A4327" s="317"/>
      <c r="B4327" s="264"/>
      <c r="C4327" s="264"/>
      <c r="D4327" s="264"/>
      <c r="E4327" s="264"/>
      <c r="F4327" s="264"/>
      <c r="G4327" s="264"/>
      <c r="H4327" s="264"/>
      <c r="I4327" s="286">
        <f t="shared" ca="1" si="4137"/>
        <v>0.10428999428260685</v>
      </c>
      <c r="J4327" s="286">
        <f t="shared" ca="1" si="4138"/>
        <v>4.3993824294101196E-2</v>
      </c>
      <c r="K4327" s="264">
        <f t="shared" ref="K4327:M4327" ca="1" si="4385">RAND()</f>
        <v>0.20692826911965578</v>
      </c>
      <c r="L4327" s="264">
        <f t="shared" ca="1" si="4385"/>
        <v>0.31584687647143106</v>
      </c>
      <c r="M4327" s="264">
        <f t="shared" ca="1" si="4385"/>
        <v>0.57329562150025914</v>
      </c>
      <c r="N4327" s="287">
        <f t="shared" ca="1" si="4140"/>
        <v>1851206.6271960095</v>
      </c>
      <c r="O4327" s="288">
        <f ca="1">(N4327-Assumptions!$C$22)/Assumptions!$C$25</f>
        <v>137.16027068626937</v>
      </c>
      <c r="P4327" s="11"/>
      <c r="Q4327" s="11"/>
      <c r="R4327" s="11"/>
      <c r="S4327" s="11"/>
      <c r="T4327" s="11"/>
    </row>
    <row r="4328" spans="1:20" ht="15.75" customHeight="1" x14ac:dyDescent="0.2">
      <c r="A4328" s="289"/>
      <c r="B4328" s="270"/>
      <c r="C4328" s="270"/>
      <c r="D4328" s="270"/>
      <c r="E4328" s="270"/>
      <c r="F4328" s="270"/>
      <c r="G4328" s="270"/>
      <c r="H4328" s="270"/>
      <c r="I4328" s="290">
        <f t="shared" ca="1" si="4137"/>
        <v>9.4778212905877124E-2</v>
      </c>
      <c r="J4328" s="290">
        <f t="shared" ca="1" si="4138"/>
        <v>2.8217392789991066E-2</v>
      </c>
      <c r="K4328" s="270">
        <f t="shared" ref="K4328:M4328" ca="1" si="4386">RAND()</f>
        <v>0.6030425472461145</v>
      </c>
      <c r="L4328" s="270">
        <f t="shared" ca="1" si="4386"/>
        <v>0.70943905422150288</v>
      </c>
      <c r="M4328" s="270">
        <f t="shared" ca="1" si="4386"/>
        <v>0.78607868790673152</v>
      </c>
      <c r="N4328" s="291">
        <f t="shared" ca="1" si="4140"/>
        <v>1695299.7582572969</v>
      </c>
      <c r="O4328" s="292">
        <f ca="1">(N4328-Assumptions!$C$22)/Assumptions!$C$25</f>
        <v>125.52542972069379</v>
      </c>
      <c r="P4328" s="11"/>
      <c r="Q4328" s="11"/>
      <c r="R4328" s="11"/>
      <c r="S4328" s="11"/>
      <c r="T4328" s="11"/>
    </row>
    <row r="4329" spans="1:20" ht="15.75" customHeight="1" x14ac:dyDescent="0.2">
      <c r="A4329" s="317"/>
      <c r="B4329" s="264"/>
      <c r="C4329" s="264"/>
      <c r="D4329" s="264"/>
      <c r="E4329" s="264"/>
      <c r="F4329" s="264"/>
      <c r="G4329" s="264"/>
      <c r="H4329" s="264"/>
      <c r="I4329" s="286">
        <f t="shared" ca="1" si="4137"/>
        <v>8.9869682086413591E-2</v>
      </c>
      <c r="J4329" s="286">
        <f t="shared" ca="1" si="4138"/>
        <v>5.5E-2</v>
      </c>
      <c r="K4329" s="264">
        <f t="shared" ref="K4329:M4329" ca="1" si="4387">RAND()</f>
        <v>0.65440751054665525</v>
      </c>
      <c r="L4329" s="264">
        <f t="shared" ca="1" si="4387"/>
        <v>0.19257254023188719</v>
      </c>
      <c r="M4329" s="264">
        <f t="shared" ca="1" si="4387"/>
        <v>0.38574133072680061</v>
      </c>
      <c r="N4329" s="287">
        <f t="shared" ca="1" si="4140"/>
        <v>2555053.8877394162</v>
      </c>
      <c r="O4329" s="288">
        <f ca="1">(N4329-Assumptions!$C$22)/Assumptions!$C$25</f>
        <v>189.68618565219523</v>
      </c>
      <c r="P4329" s="11"/>
      <c r="Q4329" s="11"/>
      <c r="R4329" s="11"/>
      <c r="S4329" s="11"/>
      <c r="T4329" s="11"/>
    </row>
    <row r="4330" spans="1:20" ht="15.75" customHeight="1" x14ac:dyDescent="0.2">
      <c r="A4330" s="289"/>
      <c r="B4330" s="270"/>
      <c r="C4330" s="270"/>
      <c r="D4330" s="270"/>
      <c r="E4330" s="270"/>
      <c r="F4330" s="270"/>
      <c r="G4330" s="270"/>
      <c r="H4330" s="270"/>
      <c r="I4330" s="290">
        <f t="shared" ca="1" si="4137"/>
        <v>7.1704370497896075E-2</v>
      </c>
      <c r="J4330" s="290">
        <f t="shared" ca="1" si="4138"/>
        <v>3.6935044293221878E-2</v>
      </c>
      <c r="K4330" s="270">
        <f t="shared" ref="K4330:M4330" ca="1" si="4388">RAND()</f>
        <v>0.64888237316394259</v>
      </c>
      <c r="L4330" s="270">
        <f t="shared" ca="1" si="4388"/>
        <v>0.96516296099783316</v>
      </c>
      <c r="M4330" s="270">
        <f t="shared" ca="1" si="4388"/>
        <v>0.75782936227487407</v>
      </c>
      <c r="N4330" s="291">
        <f t="shared" ca="1" si="4140"/>
        <v>4096847.2463915311</v>
      </c>
      <c r="O4330" s="292">
        <f ca="1">(N4330-Assumptions!$C$22)/Assumptions!$C$25</f>
        <v>304.74539152175606</v>
      </c>
      <c r="P4330" s="11"/>
      <c r="Q4330" s="11"/>
      <c r="R4330" s="11"/>
      <c r="S4330" s="11"/>
      <c r="T4330" s="11"/>
    </row>
    <row r="4331" spans="1:20" ht="15.75" customHeight="1" x14ac:dyDescent="0.2">
      <c r="A4331" s="317"/>
      <c r="B4331" s="264"/>
      <c r="C4331" s="264"/>
      <c r="D4331" s="264"/>
      <c r="E4331" s="264"/>
      <c r="F4331" s="264"/>
      <c r="G4331" s="264"/>
      <c r="H4331" s="264"/>
      <c r="I4331" s="286">
        <f t="shared" ca="1" si="4137"/>
        <v>9.0964009130139384E-2</v>
      </c>
      <c r="J4331" s="286">
        <f t="shared" ca="1" si="4138"/>
        <v>2.4525642370234906E-2</v>
      </c>
      <c r="K4331" s="264">
        <f t="shared" ref="K4331:M4331" ca="1" si="4389">RAND()</f>
        <v>0.30239972178917407</v>
      </c>
      <c r="L4331" s="264">
        <f t="shared" ca="1" si="4389"/>
        <v>0.34734214649586825</v>
      </c>
      <c r="M4331" s="264">
        <f t="shared" ca="1" si="4389"/>
        <v>0.68374171346810364</v>
      </c>
      <c r="N4331" s="287">
        <f t="shared" ca="1" si="4140"/>
        <v>1698424.3857115444</v>
      </c>
      <c r="O4331" s="288">
        <f ca="1">(N4331-Assumptions!$C$22)/Assumptions!$C$25</f>
        <v>125.75861087399585</v>
      </c>
      <c r="P4331" s="11"/>
      <c r="Q4331" s="11"/>
      <c r="R4331" s="11"/>
      <c r="S4331" s="11"/>
      <c r="T4331" s="11"/>
    </row>
    <row r="4332" spans="1:20" ht="15.75" customHeight="1" x14ac:dyDescent="0.2">
      <c r="A4332" s="289"/>
      <c r="B4332" s="270"/>
      <c r="C4332" s="270"/>
      <c r="D4332" s="270"/>
      <c r="E4332" s="270"/>
      <c r="F4332" s="270"/>
      <c r="G4332" s="270"/>
      <c r="H4332" s="270"/>
      <c r="I4332" s="290">
        <f t="shared" ca="1" si="4137"/>
        <v>9.8267588151658536E-2</v>
      </c>
      <c r="J4332" s="290">
        <f t="shared" ca="1" si="4138"/>
        <v>4.9001587981475844E-2</v>
      </c>
      <c r="K4332" s="270">
        <f t="shared" ref="K4332:M4332" ca="1" si="4390">RAND()</f>
        <v>0.76703468031253985</v>
      </c>
      <c r="L4332" s="270">
        <f t="shared" ca="1" si="4390"/>
        <v>0.41438312909956709</v>
      </c>
      <c r="M4332" s="270">
        <f t="shared" ca="1" si="4390"/>
        <v>0.83694473333050801</v>
      </c>
      <c r="N4332" s="291">
        <f t="shared" ca="1" si="4140"/>
        <v>2290434.4144455967</v>
      </c>
      <c r="O4332" s="292">
        <f ca="1">(N4332-Assumptions!$C$22)/Assumptions!$C$25</f>
        <v>169.93846376459678</v>
      </c>
      <c r="P4332" s="11"/>
      <c r="Q4332" s="11"/>
      <c r="R4332" s="11"/>
      <c r="S4332" s="11"/>
      <c r="T4332" s="11"/>
    </row>
    <row r="4333" spans="1:20" ht="15.75" customHeight="1" x14ac:dyDescent="0.2">
      <c r="A4333" s="317"/>
      <c r="B4333" s="264"/>
      <c r="C4333" s="264"/>
      <c r="D4333" s="264"/>
      <c r="E4333" s="264"/>
      <c r="F4333" s="264"/>
      <c r="G4333" s="264"/>
      <c r="H4333" s="264"/>
      <c r="I4333" s="286">
        <f t="shared" ca="1" si="4137"/>
        <v>9.9840336286790718E-2</v>
      </c>
      <c r="J4333" s="286">
        <f t="shared" ca="1" si="4138"/>
        <v>3.1627777034257093E-2</v>
      </c>
      <c r="K4333" s="264">
        <f t="shared" ref="K4333:M4333" ca="1" si="4391">RAND()</f>
        <v>0.24037525748361743</v>
      </c>
      <c r="L4333" s="264">
        <f t="shared" ca="1" si="4391"/>
        <v>0.42092508910902315</v>
      </c>
      <c r="M4333" s="264">
        <f t="shared" ca="1" si="4391"/>
        <v>0.71189575166669672</v>
      </c>
      <c r="N4333" s="287">
        <f t="shared" ca="1" si="4140"/>
        <v>1654248.7701438619</v>
      </c>
      <c r="O4333" s="288">
        <f ca="1">(N4333-Assumptions!$C$22)/Assumptions!$C$25</f>
        <v>122.46192314506432</v>
      </c>
      <c r="P4333" s="11"/>
      <c r="Q4333" s="11"/>
      <c r="R4333" s="11"/>
      <c r="S4333" s="11"/>
      <c r="T4333" s="11"/>
    </row>
    <row r="4334" spans="1:20" ht="15.75" customHeight="1" x14ac:dyDescent="0.2">
      <c r="A4334" s="289"/>
      <c r="B4334" s="270"/>
      <c r="C4334" s="270"/>
      <c r="D4334" s="270"/>
      <c r="E4334" s="270"/>
      <c r="F4334" s="270"/>
      <c r="G4334" s="270"/>
      <c r="H4334" s="270"/>
      <c r="I4334" s="290">
        <f t="shared" ca="1" si="4137"/>
        <v>8.9223978365447834E-2</v>
      </c>
      <c r="J4334" s="290">
        <f t="shared" ca="1" si="4138"/>
        <v>4.9500457672233406E-2</v>
      </c>
      <c r="K4334" s="270">
        <f t="shared" ref="K4334:M4334" ca="1" si="4392">RAND()</f>
        <v>0.28854888681615876</v>
      </c>
      <c r="L4334" s="270">
        <f t="shared" ca="1" si="4392"/>
        <v>0.67473995955787192</v>
      </c>
      <c r="M4334" s="270">
        <f t="shared" ca="1" si="4392"/>
        <v>0.10937929836667715</v>
      </c>
      <c r="N4334" s="291">
        <f t="shared" ca="1" si="4140"/>
        <v>2809938.9865089641</v>
      </c>
      <c r="O4334" s="292">
        <f ca="1">(N4334-Assumptions!$C$22)/Assumptions!$C$25</f>
        <v>208.70746167977344</v>
      </c>
      <c r="P4334" s="11"/>
      <c r="Q4334" s="11"/>
      <c r="R4334" s="11"/>
      <c r="S4334" s="11"/>
      <c r="T4334" s="11"/>
    </row>
    <row r="4335" spans="1:20" ht="15.75" customHeight="1" x14ac:dyDescent="0.2">
      <c r="A4335" s="317"/>
      <c r="B4335" s="264"/>
      <c r="C4335" s="264"/>
      <c r="D4335" s="264"/>
      <c r="E4335" s="264"/>
      <c r="F4335" s="264"/>
      <c r="G4335" s="264"/>
      <c r="H4335" s="264"/>
      <c r="I4335" s="286">
        <f t="shared" ca="1" si="4137"/>
        <v>0.10210304680724229</v>
      </c>
      <c r="J4335" s="286">
        <f t="shared" ca="1" si="4138"/>
        <v>4.2630763109527715E-2</v>
      </c>
      <c r="K4335" s="264">
        <f t="shared" ref="K4335:M4335" ca="1" si="4393">RAND()</f>
        <v>0.73833764895737752</v>
      </c>
      <c r="L4335" s="264">
        <f t="shared" ca="1" si="4393"/>
        <v>0.36601972897878043</v>
      </c>
      <c r="M4335" s="264">
        <f t="shared" ca="1" si="4393"/>
        <v>0.9502016732634293</v>
      </c>
      <c r="N4335" s="287">
        <f t="shared" ca="1" si="4140"/>
        <v>1939690.4204561138</v>
      </c>
      <c r="O4335" s="288">
        <f ca="1">(N4335-Assumptions!$C$22)/Assumptions!$C$25</f>
        <v>143.76353884000849</v>
      </c>
      <c r="P4335" s="11"/>
      <c r="Q4335" s="11"/>
      <c r="R4335" s="11"/>
      <c r="S4335" s="11"/>
      <c r="T4335" s="11"/>
    </row>
    <row r="4336" spans="1:20" ht="15.75" customHeight="1" x14ac:dyDescent="0.2">
      <c r="A4336" s="289"/>
      <c r="B4336" s="270"/>
      <c r="C4336" s="270"/>
      <c r="D4336" s="270"/>
      <c r="E4336" s="270"/>
      <c r="F4336" s="270"/>
      <c r="G4336" s="270"/>
      <c r="H4336" s="270"/>
      <c r="I4336" s="290">
        <f t="shared" ca="1" si="4137"/>
        <v>7.7615693286597565E-2</v>
      </c>
      <c r="J4336" s="290">
        <f t="shared" ca="1" si="4138"/>
        <v>3.1299951601225715E-2</v>
      </c>
      <c r="K4336" s="270">
        <f t="shared" ref="K4336:M4336" ca="1" si="4394">RAND()</f>
        <v>0.2451053379478676</v>
      </c>
      <c r="L4336" s="270">
        <f t="shared" ca="1" si="4394"/>
        <v>0.56152700656162091</v>
      </c>
      <c r="M4336" s="270">
        <f t="shared" ca="1" si="4394"/>
        <v>0.18829350345904405</v>
      </c>
      <c r="N4336" s="291">
        <f t="shared" ca="1" si="4140"/>
        <v>2409994.2139653256</v>
      </c>
      <c r="O4336" s="292">
        <f ca="1">(N4336-Assumptions!$C$22)/Assumptions!$C$25</f>
        <v>178.86083686308399</v>
      </c>
      <c r="P4336" s="11"/>
      <c r="Q4336" s="11"/>
      <c r="R4336" s="11"/>
      <c r="S4336" s="11"/>
      <c r="T4336" s="11"/>
    </row>
    <row r="4337" spans="1:20" ht="15.75" customHeight="1" x14ac:dyDescent="0.2">
      <c r="A4337" s="317"/>
      <c r="B4337" s="264"/>
      <c r="C4337" s="264"/>
      <c r="D4337" s="264"/>
      <c r="E4337" s="264"/>
      <c r="F4337" s="264"/>
      <c r="G4337" s="264"/>
      <c r="H4337" s="264"/>
      <c r="I4337" s="286">
        <f t="shared" ref="I4337:I4591" ca="1" si="4395">MAX($D$6,MIN($E$6,_xlfn.NORM.INV(RAND(),$B$6,$C$6)))</f>
        <v>8.5860151708653035E-2</v>
      </c>
      <c r="J4337" s="286">
        <f t="shared" ref="J4337:J4591" ca="1" si="4396">MAX($D$7,MIN($E$7,_xlfn.NORM.INV(RAND(),$B$7,$C$7)))</f>
        <v>4.7219010563137952E-2</v>
      </c>
      <c r="K4337" s="264">
        <f t="shared" ref="K4337:M4337" ca="1" si="4397">RAND()</f>
        <v>0.41278953834290188</v>
      </c>
      <c r="L4337" s="264">
        <f t="shared" ca="1" si="4397"/>
        <v>0.84687170552847191</v>
      </c>
      <c r="M4337" s="264">
        <f t="shared" ca="1" si="4397"/>
        <v>0.37828297244444387</v>
      </c>
      <c r="N4337" s="287">
        <f t="shared" ref="N4337:N4591" ca="1" si="4398">(IF(K4337&lt;$E$10,$B$10,IF(K4337&lt;$E$10+$F$10,$C$10,$D$10))+IF(L4337&lt;$E$11,$B$11,IF(L4337&lt;$E$11+$F$11,$C$11,$D$11))+IF(M4337&lt;$E$12,$B$12,IF(M4337&lt;$E$12+$F$12,$C$12,$D$12)))*MIN(2.5,MAX(0.5,(0.09-0.04)/MAX(0.025,(I4337-J4337))))</f>
        <v>3654776.7834824799</v>
      </c>
      <c r="O4337" s="288">
        <f ca="1">(N4337-Assumptions!$C$22)/Assumptions!$C$25</f>
        <v>271.75505846884175</v>
      </c>
      <c r="P4337" s="11"/>
      <c r="Q4337" s="11"/>
      <c r="R4337" s="11"/>
      <c r="S4337" s="11"/>
      <c r="T4337" s="11"/>
    </row>
    <row r="4338" spans="1:20" ht="15.75" customHeight="1" x14ac:dyDescent="0.2">
      <c r="A4338" s="289"/>
      <c r="B4338" s="270"/>
      <c r="C4338" s="270"/>
      <c r="D4338" s="270"/>
      <c r="E4338" s="270"/>
      <c r="F4338" s="270"/>
      <c r="G4338" s="270"/>
      <c r="H4338" s="270"/>
      <c r="I4338" s="290">
        <f t="shared" ca="1" si="4395"/>
        <v>7.997292210729369E-2</v>
      </c>
      <c r="J4338" s="290">
        <f t="shared" ca="1" si="4396"/>
        <v>3.205542560518574E-2</v>
      </c>
      <c r="K4338" s="270">
        <f t="shared" ref="K4338:M4338" ca="1" si="4399">RAND()</f>
        <v>0.71589308136825658</v>
      </c>
      <c r="L4338" s="270">
        <f t="shared" ca="1" si="4399"/>
        <v>0.25042410587378905</v>
      </c>
      <c r="M4338" s="270">
        <f t="shared" ca="1" si="4399"/>
        <v>0.48565514830719703</v>
      </c>
      <c r="N4338" s="291">
        <f t="shared" ca="1" si="4398"/>
        <v>1859319.1064397357</v>
      </c>
      <c r="O4338" s="292">
        <f ca="1">(N4338-Assumptions!$C$22)/Assumptions!$C$25</f>
        <v>137.7656795850549</v>
      </c>
      <c r="P4338" s="11"/>
      <c r="Q4338" s="11"/>
      <c r="R4338" s="11"/>
      <c r="S4338" s="11"/>
      <c r="T4338" s="11"/>
    </row>
    <row r="4339" spans="1:20" ht="15.75" customHeight="1" x14ac:dyDescent="0.2">
      <c r="A4339" s="317"/>
      <c r="B4339" s="264"/>
      <c r="C4339" s="264"/>
      <c r="D4339" s="264"/>
      <c r="E4339" s="264"/>
      <c r="F4339" s="264"/>
      <c r="G4339" s="264"/>
      <c r="H4339" s="264"/>
      <c r="I4339" s="286">
        <f t="shared" ca="1" si="4395"/>
        <v>6.8601358738466955E-2</v>
      </c>
      <c r="J4339" s="286">
        <f t="shared" ca="1" si="4396"/>
        <v>3.207274708043404E-2</v>
      </c>
      <c r="K4339" s="264">
        <f t="shared" ref="K4339:M4339" ca="1" si="4400">RAND()</f>
        <v>0.89316382384308712</v>
      </c>
      <c r="L4339" s="264">
        <f t="shared" ca="1" si="4400"/>
        <v>0.19460107083149147</v>
      </c>
      <c r="M4339" s="264">
        <f t="shared" ca="1" si="4400"/>
        <v>0.9226688951697829</v>
      </c>
      <c r="N4339" s="287">
        <f t="shared" ca="1" si="4398"/>
        <v>5393908.6953987423</v>
      </c>
      <c r="O4339" s="288">
        <f ca="1">(N4339-Assumptions!$C$22)/Assumptions!$C$25</f>
        <v>401.54102204468228</v>
      </c>
      <c r="P4339" s="11"/>
      <c r="Q4339" s="11"/>
      <c r="R4339" s="11"/>
      <c r="S4339" s="11"/>
      <c r="T4339" s="11"/>
    </row>
    <row r="4340" spans="1:20" ht="15.75" customHeight="1" x14ac:dyDescent="0.2">
      <c r="A4340" s="289"/>
      <c r="B4340" s="270"/>
      <c r="C4340" s="270"/>
      <c r="D4340" s="270"/>
      <c r="E4340" s="270"/>
      <c r="F4340" s="270"/>
      <c r="G4340" s="270"/>
      <c r="H4340" s="270"/>
      <c r="I4340" s="290">
        <f t="shared" ca="1" si="4395"/>
        <v>7.7237894182590278E-2</v>
      </c>
      <c r="J4340" s="290">
        <f t="shared" ca="1" si="4396"/>
        <v>4.4816986150379795E-2</v>
      </c>
      <c r="K4340" s="270">
        <f t="shared" ref="K4340:M4340" ca="1" si="4401">RAND()</f>
        <v>0.8564360678412225</v>
      </c>
      <c r="L4340" s="270">
        <f t="shared" ca="1" si="4401"/>
        <v>2.9786374956366268E-2</v>
      </c>
      <c r="M4340" s="270">
        <f t="shared" ca="1" si="4401"/>
        <v>0.46159893598987933</v>
      </c>
      <c r="N4340" s="291">
        <f t="shared" ca="1" si="4398"/>
        <v>5962042.9621286634</v>
      </c>
      <c r="O4340" s="292">
        <f ca="1">(N4340-Assumptions!$C$22)/Assumptions!$C$25</f>
        <v>443.93910165139278</v>
      </c>
      <c r="P4340" s="11"/>
      <c r="Q4340" s="11"/>
      <c r="R4340" s="11"/>
      <c r="S4340" s="11"/>
      <c r="T4340" s="11"/>
    </row>
    <row r="4341" spans="1:20" ht="15.75" customHeight="1" x14ac:dyDescent="0.2">
      <c r="A4341" s="317"/>
      <c r="B4341" s="264"/>
      <c r="C4341" s="264"/>
      <c r="D4341" s="264"/>
      <c r="E4341" s="264"/>
      <c r="F4341" s="264"/>
      <c r="G4341" s="264"/>
      <c r="H4341" s="264"/>
      <c r="I4341" s="286">
        <f t="shared" ca="1" si="4395"/>
        <v>9.671079133241485E-2</v>
      </c>
      <c r="J4341" s="286">
        <f t="shared" ca="1" si="4396"/>
        <v>5.5E-2</v>
      </c>
      <c r="K4341" s="264">
        <f t="shared" ref="K4341:M4341" ca="1" si="4402">RAND()</f>
        <v>0.15666413338928564</v>
      </c>
      <c r="L4341" s="264">
        <f t="shared" ca="1" si="4402"/>
        <v>1.2715993725526786E-2</v>
      </c>
      <c r="M4341" s="264">
        <f t="shared" ca="1" si="4402"/>
        <v>0.84992219332537433</v>
      </c>
      <c r="N4341" s="287">
        <f t="shared" ca="1" si="4398"/>
        <v>420543.15511941764</v>
      </c>
      <c r="O4341" s="288">
        <f ca="1">(N4341-Assumptions!$C$22)/Assumptions!$C$25</f>
        <v>30.394339934284897</v>
      </c>
      <c r="P4341" s="11"/>
      <c r="Q4341" s="11"/>
      <c r="R4341" s="11"/>
      <c r="S4341" s="11"/>
      <c r="T4341" s="11"/>
    </row>
    <row r="4342" spans="1:20" ht="15.75" customHeight="1" x14ac:dyDescent="0.2">
      <c r="A4342" s="289"/>
      <c r="B4342" s="270"/>
      <c r="C4342" s="270"/>
      <c r="D4342" s="270"/>
      <c r="E4342" s="270"/>
      <c r="F4342" s="270"/>
      <c r="G4342" s="270"/>
      <c r="H4342" s="270"/>
      <c r="I4342" s="290">
        <f t="shared" ca="1" si="4395"/>
        <v>8.3427647804215271E-2</v>
      </c>
      <c r="J4342" s="290">
        <f t="shared" ca="1" si="4396"/>
        <v>2.365759632771677E-2</v>
      </c>
      <c r="K4342" s="270">
        <f t="shared" ref="K4342:M4342" ca="1" si="4403">RAND()</f>
        <v>0.69399920698377171</v>
      </c>
      <c r="L4342" s="270">
        <f t="shared" ca="1" si="4403"/>
        <v>4.836737257599133E-2</v>
      </c>
      <c r="M4342" s="270">
        <f t="shared" ca="1" si="4403"/>
        <v>0.26034149871906764</v>
      </c>
      <c r="N4342" s="291">
        <f t="shared" ca="1" si="4398"/>
        <v>1490611.3442810087</v>
      </c>
      <c r="O4342" s="292">
        <f ca="1">(N4342-Assumptions!$C$22)/Assumptions!$C$25</f>
        <v>110.25017494634393</v>
      </c>
      <c r="P4342" s="11"/>
      <c r="Q4342" s="11"/>
      <c r="R4342" s="11"/>
      <c r="S4342" s="11"/>
      <c r="T4342" s="11"/>
    </row>
    <row r="4343" spans="1:20" ht="15.75" customHeight="1" x14ac:dyDescent="0.2">
      <c r="A4343" s="317"/>
      <c r="B4343" s="264"/>
      <c r="C4343" s="264"/>
      <c r="D4343" s="264"/>
      <c r="E4343" s="264"/>
      <c r="F4343" s="264"/>
      <c r="G4343" s="264"/>
      <c r="H4343" s="264"/>
      <c r="I4343" s="286">
        <f t="shared" ca="1" si="4395"/>
        <v>7.4506243592720178E-2</v>
      </c>
      <c r="J4343" s="286">
        <f t="shared" ca="1" si="4396"/>
        <v>3.4480330073943639E-2</v>
      </c>
      <c r="K4343" s="264">
        <f t="shared" ref="K4343:M4343" ca="1" si="4404">RAND()</f>
        <v>0.99429235502774738</v>
      </c>
      <c r="L4343" s="264">
        <f t="shared" ca="1" si="4404"/>
        <v>0.92405071904412972</v>
      </c>
      <c r="M4343" s="264">
        <f t="shared" ca="1" si="4404"/>
        <v>0.1763231196768954</v>
      </c>
      <c r="N4343" s="287">
        <f t="shared" ca="1" si="4398"/>
        <v>6131669.5547972769</v>
      </c>
      <c r="O4343" s="288">
        <f ca="1">(N4343-Assumptions!$C$22)/Assumptions!$C$25</f>
        <v>456.59780259681173</v>
      </c>
      <c r="P4343" s="11"/>
      <c r="Q4343" s="11"/>
      <c r="R4343" s="11"/>
      <c r="S4343" s="11"/>
      <c r="T4343" s="11"/>
    </row>
    <row r="4344" spans="1:20" ht="15.75" customHeight="1" x14ac:dyDescent="0.2">
      <c r="A4344" s="289"/>
      <c r="B4344" s="270"/>
      <c r="C4344" s="270"/>
      <c r="D4344" s="270"/>
      <c r="E4344" s="270"/>
      <c r="F4344" s="270"/>
      <c r="G4344" s="270"/>
      <c r="H4344" s="270"/>
      <c r="I4344" s="290">
        <f t="shared" ca="1" si="4395"/>
        <v>7.4920695688413599E-2</v>
      </c>
      <c r="J4344" s="290">
        <f t="shared" ca="1" si="4396"/>
        <v>2.4811321845336985E-2</v>
      </c>
      <c r="K4344" s="270">
        <f t="shared" ref="K4344:M4344" ca="1" si="4405">RAND()</f>
        <v>0.19288240189632555</v>
      </c>
      <c r="L4344" s="270">
        <f t="shared" ca="1" si="4405"/>
        <v>0.68186094240126061</v>
      </c>
      <c r="M4344" s="270">
        <f t="shared" ca="1" si="4405"/>
        <v>0.21254060453672452</v>
      </c>
      <c r="N4344" s="291">
        <f t="shared" ca="1" si="4398"/>
        <v>775265.47896285297</v>
      </c>
      <c r="O4344" s="292">
        <f ca="1">(N4344-Assumptions!$C$22)/Assumptions!$C$25</f>
        <v>56.866155146481567</v>
      </c>
      <c r="P4344" s="11"/>
      <c r="Q4344" s="11"/>
      <c r="R4344" s="11"/>
      <c r="S4344" s="11"/>
      <c r="T4344" s="11"/>
    </row>
    <row r="4345" spans="1:20" ht="15.75" customHeight="1" x14ac:dyDescent="0.2">
      <c r="A4345" s="317"/>
      <c r="B4345" s="264"/>
      <c r="C4345" s="264"/>
      <c r="D4345" s="264"/>
      <c r="E4345" s="264"/>
      <c r="F4345" s="264"/>
      <c r="G4345" s="264"/>
      <c r="H4345" s="264"/>
      <c r="I4345" s="286">
        <f t="shared" ca="1" si="4395"/>
        <v>8.6960699239569644E-2</v>
      </c>
      <c r="J4345" s="286">
        <f t="shared" ca="1" si="4396"/>
        <v>4.2037514340963672E-2</v>
      </c>
      <c r="K4345" s="264">
        <f t="shared" ref="K4345:M4345" ca="1" si="4406">RAND()</f>
        <v>0.21523490880977458</v>
      </c>
      <c r="L4345" s="264">
        <f t="shared" ca="1" si="4406"/>
        <v>0.19028047536780834</v>
      </c>
      <c r="M4345" s="264">
        <f t="shared" ca="1" si="4406"/>
        <v>0.81419205346578971</v>
      </c>
      <c r="N4345" s="287">
        <f t="shared" ca="1" si="4398"/>
        <v>2010404.8668317217</v>
      </c>
      <c r="O4345" s="288">
        <f ca="1">(N4345-Assumptions!$C$22)/Assumptions!$C$25</f>
        <v>149.04073633072551</v>
      </c>
      <c r="P4345" s="11"/>
      <c r="Q4345" s="11"/>
      <c r="R4345" s="11"/>
      <c r="S4345" s="11"/>
      <c r="T4345" s="11"/>
    </row>
    <row r="4346" spans="1:20" ht="15.75" customHeight="1" x14ac:dyDescent="0.2">
      <c r="A4346" s="289"/>
      <c r="B4346" s="270"/>
      <c r="C4346" s="270"/>
      <c r="D4346" s="270"/>
      <c r="E4346" s="270"/>
      <c r="F4346" s="270"/>
      <c r="G4346" s="270"/>
      <c r="H4346" s="270"/>
      <c r="I4346" s="290">
        <f t="shared" ca="1" si="4395"/>
        <v>6.718831508002375E-2</v>
      </c>
      <c r="J4346" s="290">
        <f t="shared" ca="1" si="4396"/>
        <v>3.9995913552900192E-2</v>
      </c>
      <c r="K4346" s="270">
        <f t="shared" ref="K4346:M4346" ca="1" si="4407">RAND()</f>
        <v>9.5424331988804845E-3</v>
      </c>
      <c r="L4346" s="270">
        <f t="shared" ca="1" si="4407"/>
        <v>9.7870274977073235E-2</v>
      </c>
      <c r="M4346" s="270">
        <f t="shared" ca="1" si="4407"/>
        <v>0.85692944317625186</v>
      </c>
      <c r="N4346" s="291">
        <f t="shared" ca="1" si="4398"/>
        <v>645076.81574077311</v>
      </c>
      <c r="O4346" s="292">
        <f ca="1">(N4346-Assumptions!$C$22)/Assumptions!$C$25</f>
        <v>47.150583264236801</v>
      </c>
      <c r="P4346" s="11"/>
      <c r="Q4346" s="11"/>
      <c r="R4346" s="11"/>
      <c r="S4346" s="11"/>
      <c r="T4346" s="11"/>
    </row>
    <row r="4347" spans="1:20" ht="15.75" customHeight="1" x14ac:dyDescent="0.2">
      <c r="A4347" s="317"/>
      <c r="B4347" s="264"/>
      <c r="C4347" s="264"/>
      <c r="D4347" s="264"/>
      <c r="E4347" s="264"/>
      <c r="F4347" s="264"/>
      <c r="G4347" s="264"/>
      <c r="H4347" s="264"/>
      <c r="I4347" s="286">
        <f t="shared" ca="1" si="4395"/>
        <v>8.7808019416396071E-2</v>
      </c>
      <c r="J4347" s="286">
        <f t="shared" ca="1" si="4396"/>
        <v>2.3313592125205191E-2</v>
      </c>
      <c r="K4347" s="264">
        <f t="shared" ref="K4347:M4347" ca="1" si="4408">RAND()</f>
        <v>0.78919302110337008</v>
      </c>
      <c r="L4347" s="264">
        <f t="shared" ca="1" si="4408"/>
        <v>0.99884242939167034</v>
      </c>
      <c r="M4347" s="264">
        <f t="shared" ca="1" si="4408"/>
        <v>2.9131547144867653E-2</v>
      </c>
      <c r="N4347" s="287">
        <f t="shared" ca="1" si="4398"/>
        <v>2189720.127419251</v>
      </c>
      <c r="O4347" s="288">
        <f ca="1">(N4347-Assumptions!$C$22)/Assumptions!$C$25</f>
        <v>162.4224721954665</v>
      </c>
      <c r="P4347" s="11"/>
      <c r="Q4347" s="11"/>
      <c r="R4347" s="11"/>
      <c r="S4347" s="11"/>
      <c r="T4347" s="11"/>
    </row>
    <row r="4348" spans="1:20" ht="15.75" customHeight="1" x14ac:dyDescent="0.2">
      <c r="A4348" s="289"/>
      <c r="B4348" s="270"/>
      <c r="C4348" s="270"/>
      <c r="D4348" s="270"/>
      <c r="E4348" s="270"/>
      <c r="F4348" s="270"/>
      <c r="G4348" s="270"/>
      <c r="H4348" s="270"/>
      <c r="I4348" s="290">
        <f t="shared" ca="1" si="4395"/>
        <v>0.10174303935012496</v>
      </c>
      <c r="J4348" s="290">
        <f t="shared" ca="1" si="4396"/>
        <v>2.0804787063517526E-2</v>
      </c>
      <c r="K4348" s="270">
        <f t="shared" ref="K4348:M4348" ca="1" si="4409">RAND()</f>
        <v>0.56627934261439872</v>
      </c>
      <c r="L4348" s="270">
        <f t="shared" ca="1" si="4409"/>
        <v>0.76636643746338484</v>
      </c>
      <c r="M4348" s="270">
        <f t="shared" ca="1" si="4409"/>
        <v>0.90648842033170718</v>
      </c>
      <c r="N4348" s="291">
        <f t="shared" ca="1" si="4398"/>
        <v>1425257.1029408441</v>
      </c>
      <c r="O4348" s="292">
        <f ca="1">(N4348-Assumptions!$C$22)/Assumptions!$C$25</f>
        <v>105.37299275677941</v>
      </c>
      <c r="P4348" s="11"/>
      <c r="Q4348" s="11"/>
      <c r="R4348" s="11"/>
      <c r="S4348" s="11"/>
      <c r="T4348" s="11"/>
    </row>
    <row r="4349" spans="1:20" ht="15.75" customHeight="1" x14ac:dyDescent="0.2">
      <c r="A4349" s="317"/>
      <c r="B4349" s="264"/>
      <c r="C4349" s="264"/>
      <c r="D4349" s="264"/>
      <c r="E4349" s="264"/>
      <c r="F4349" s="264"/>
      <c r="G4349" s="264"/>
      <c r="H4349" s="264"/>
      <c r="I4349" s="286">
        <f t="shared" ca="1" si="4395"/>
        <v>9.5493834638755423E-2</v>
      </c>
      <c r="J4349" s="286">
        <f t="shared" ca="1" si="4396"/>
        <v>5.5E-2</v>
      </c>
      <c r="K4349" s="264">
        <f t="shared" ref="K4349:M4349" ca="1" si="4410">RAND()</f>
        <v>0.35405798615468165</v>
      </c>
      <c r="L4349" s="264">
        <f t="shared" ca="1" si="4410"/>
        <v>0.41821382075443692</v>
      </c>
      <c r="M4349" s="264">
        <f t="shared" ca="1" si="4410"/>
        <v>0.14383901825116563</v>
      </c>
      <c r="N4349" s="287">
        <f t="shared" ca="1" si="4398"/>
        <v>2756485.5359593444</v>
      </c>
      <c r="O4349" s="288">
        <f ca="1">(N4349-Assumptions!$C$22)/Assumptions!$C$25</f>
        <v>204.71839820592123</v>
      </c>
      <c r="P4349" s="11"/>
      <c r="Q4349" s="11"/>
      <c r="R4349" s="11"/>
      <c r="S4349" s="11"/>
      <c r="T4349" s="11"/>
    </row>
    <row r="4350" spans="1:20" ht="15.75" customHeight="1" x14ac:dyDescent="0.2">
      <c r="A4350" s="289"/>
      <c r="B4350" s="270"/>
      <c r="C4350" s="270"/>
      <c r="D4350" s="270"/>
      <c r="E4350" s="270"/>
      <c r="F4350" s="270"/>
      <c r="G4350" s="270"/>
      <c r="H4350" s="270"/>
      <c r="I4350" s="290">
        <f t="shared" ca="1" si="4395"/>
        <v>9.8889808831307602E-2</v>
      </c>
      <c r="J4350" s="290">
        <f t="shared" ca="1" si="4396"/>
        <v>5.5E-2</v>
      </c>
      <c r="K4350" s="270">
        <f t="shared" ref="K4350:M4350" ca="1" si="4411">RAND()</f>
        <v>0.17940869005669868</v>
      </c>
      <c r="L4350" s="270">
        <f t="shared" ca="1" si="4411"/>
        <v>6.4188203418156342E-2</v>
      </c>
      <c r="M4350" s="270">
        <f t="shared" ca="1" si="4411"/>
        <v>0.43562728277944995</v>
      </c>
      <c r="N4350" s="291">
        <f t="shared" ca="1" si="4398"/>
        <v>371870.26896341355</v>
      </c>
      <c r="O4350" s="292">
        <f ca="1">(N4350-Assumptions!$C$22)/Assumptions!$C$25</f>
        <v>26.762034997269666</v>
      </c>
      <c r="P4350" s="11"/>
      <c r="Q4350" s="11"/>
      <c r="R4350" s="11"/>
      <c r="S4350" s="11"/>
      <c r="T4350" s="11"/>
    </row>
    <row r="4351" spans="1:20" ht="15.75" customHeight="1" x14ac:dyDescent="0.2">
      <c r="A4351" s="317"/>
      <c r="B4351" s="264"/>
      <c r="C4351" s="264"/>
      <c r="D4351" s="264"/>
      <c r="E4351" s="264"/>
      <c r="F4351" s="264"/>
      <c r="G4351" s="264"/>
      <c r="H4351" s="264"/>
      <c r="I4351" s="286">
        <f t="shared" ca="1" si="4395"/>
        <v>9.9513569301342364E-2</v>
      </c>
      <c r="J4351" s="286">
        <f t="shared" ca="1" si="4396"/>
        <v>3.1469257963359538E-2</v>
      </c>
      <c r="K4351" s="264">
        <f t="shared" ref="K4351:M4351" ca="1" si="4412">RAND()</f>
        <v>0.94682862273659918</v>
      </c>
      <c r="L4351" s="264">
        <f t="shared" ca="1" si="4412"/>
        <v>0.85757024315801034</v>
      </c>
      <c r="M4351" s="264">
        <f t="shared" ca="1" si="4412"/>
        <v>0.5918077486012977</v>
      </c>
      <c r="N4351" s="287">
        <f t="shared" ca="1" si="4398"/>
        <v>3606850.7491680998</v>
      </c>
      <c r="O4351" s="288">
        <f ca="1">(N4351-Assumptions!$C$22)/Assumptions!$C$25</f>
        <v>268.17848874388807</v>
      </c>
      <c r="P4351" s="11"/>
      <c r="Q4351" s="11"/>
      <c r="R4351" s="11"/>
      <c r="S4351" s="11"/>
      <c r="T4351" s="11"/>
    </row>
    <row r="4352" spans="1:20" ht="15.75" customHeight="1" x14ac:dyDescent="0.2">
      <c r="A4352" s="289"/>
      <c r="B4352" s="270"/>
      <c r="C4352" s="270"/>
      <c r="D4352" s="270"/>
      <c r="E4352" s="270"/>
      <c r="F4352" s="270"/>
      <c r="G4352" s="270"/>
      <c r="H4352" s="270"/>
      <c r="I4352" s="290">
        <f t="shared" ca="1" si="4395"/>
        <v>9.2137145401576317E-2</v>
      </c>
      <c r="J4352" s="290">
        <f t="shared" ca="1" si="4396"/>
        <v>3.2651322031329852E-2</v>
      </c>
      <c r="K4352" s="270">
        <f t="shared" ref="K4352:M4352" ca="1" si="4413">RAND()</f>
        <v>6.1816021090967399E-2</v>
      </c>
      <c r="L4352" s="270">
        <f t="shared" ca="1" si="4413"/>
        <v>0.26922153171257335</v>
      </c>
      <c r="M4352" s="270">
        <f t="shared" ca="1" si="4413"/>
        <v>0.7494705517172241</v>
      </c>
      <c r="N4352" s="291">
        <f t="shared" ca="1" si="4398"/>
        <v>294880.13774783059</v>
      </c>
      <c r="O4352" s="292">
        <f ca="1">(N4352-Assumptions!$C$22)/Assumptions!$C$25</f>
        <v>21.016502817002284</v>
      </c>
      <c r="P4352" s="11"/>
      <c r="Q4352" s="11"/>
      <c r="R4352" s="11"/>
      <c r="S4352" s="11"/>
      <c r="T4352" s="11"/>
    </row>
    <row r="4353" spans="1:20" ht="15.75" customHeight="1" x14ac:dyDescent="0.2">
      <c r="A4353" s="317"/>
      <c r="B4353" s="264"/>
      <c r="C4353" s="264"/>
      <c r="D4353" s="264"/>
      <c r="E4353" s="264"/>
      <c r="F4353" s="264"/>
      <c r="G4353" s="264"/>
      <c r="H4353" s="264"/>
      <c r="I4353" s="286">
        <f t="shared" ca="1" si="4395"/>
        <v>6.3574312842979097E-2</v>
      </c>
      <c r="J4353" s="286">
        <f t="shared" ca="1" si="4396"/>
        <v>3.5047985463411452E-2</v>
      </c>
      <c r="K4353" s="264">
        <f t="shared" ref="K4353:M4353" ca="1" si="4414">RAND()</f>
        <v>0.56781243187570329</v>
      </c>
      <c r="L4353" s="264">
        <f t="shared" ca="1" si="4414"/>
        <v>0.41520906706271365</v>
      </c>
      <c r="M4353" s="264">
        <f t="shared" ca="1" si="4414"/>
        <v>0.25087788118997012</v>
      </c>
      <c r="N4353" s="287">
        <f t="shared" ca="1" si="4398"/>
        <v>3912900.1077512898</v>
      </c>
      <c r="O4353" s="288">
        <f ca="1">(N4353-Assumptions!$C$22)/Assumptions!$C$25</f>
        <v>291.01799311576792</v>
      </c>
      <c r="P4353" s="11"/>
      <c r="Q4353" s="11"/>
      <c r="R4353" s="11"/>
      <c r="S4353" s="11"/>
      <c r="T4353" s="11"/>
    </row>
    <row r="4354" spans="1:20" ht="15.75" customHeight="1" x14ac:dyDescent="0.2">
      <c r="A4354" s="289"/>
      <c r="B4354" s="270"/>
      <c r="C4354" s="270"/>
      <c r="D4354" s="270"/>
      <c r="E4354" s="270"/>
      <c r="F4354" s="270"/>
      <c r="G4354" s="270"/>
      <c r="H4354" s="270"/>
      <c r="I4354" s="290">
        <f t="shared" ca="1" si="4395"/>
        <v>9.1560458896987648E-2</v>
      </c>
      <c r="J4354" s="290">
        <f t="shared" ca="1" si="4396"/>
        <v>5.4580978237867693E-2</v>
      </c>
      <c r="K4354" s="270">
        <f t="shared" ref="K4354:M4354" ca="1" si="4415">RAND()</f>
        <v>0.68257799654656692</v>
      </c>
      <c r="L4354" s="270">
        <f t="shared" ca="1" si="4415"/>
        <v>0.52367019735139009</v>
      </c>
      <c r="M4354" s="270">
        <f t="shared" ca="1" si="4415"/>
        <v>0.33811799755845506</v>
      </c>
      <c r="N4354" s="291">
        <f t="shared" ca="1" si="4398"/>
        <v>3018448.812361314</v>
      </c>
      <c r="O4354" s="292">
        <f ca="1">(N4354-Assumptions!$C$22)/Assumptions!$C$25</f>
        <v>224.26789644487417</v>
      </c>
      <c r="P4354" s="11"/>
      <c r="Q4354" s="11"/>
      <c r="R4354" s="11"/>
      <c r="S4354" s="11"/>
      <c r="T4354" s="11"/>
    </row>
    <row r="4355" spans="1:20" ht="15.75" customHeight="1" x14ac:dyDescent="0.2">
      <c r="A4355" s="317"/>
      <c r="B4355" s="264"/>
      <c r="C4355" s="264"/>
      <c r="D4355" s="264"/>
      <c r="E4355" s="264"/>
      <c r="F4355" s="264"/>
      <c r="G4355" s="264"/>
      <c r="H4355" s="264"/>
      <c r="I4355" s="286">
        <f t="shared" ca="1" si="4395"/>
        <v>9.1727262903992635E-2</v>
      </c>
      <c r="J4355" s="286">
        <f t="shared" ca="1" si="4396"/>
        <v>5.5E-2</v>
      </c>
      <c r="K4355" s="264">
        <f t="shared" ref="K4355:M4355" ca="1" si="4416">RAND()</f>
        <v>0.92858656756327052</v>
      </c>
      <c r="L4355" s="264">
        <f t="shared" ca="1" si="4416"/>
        <v>0.98460629408127598</v>
      </c>
      <c r="M4355" s="264">
        <f t="shared" ca="1" si="4416"/>
        <v>0.25466582493477263</v>
      </c>
      <c r="N4355" s="287">
        <f t="shared" ca="1" si="4398"/>
        <v>6682384.036283589</v>
      </c>
      <c r="O4355" s="288">
        <f ca="1">(N4355-Assumptions!$C$22)/Assumptions!$C$25</f>
        <v>497.69589823011859</v>
      </c>
      <c r="P4355" s="11"/>
      <c r="Q4355" s="11"/>
      <c r="R4355" s="11"/>
      <c r="S4355" s="11"/>
      <c r="T4355" s="11"/>
    </row>
    <row r="4356" spans="1:20" ht="15.75" customHeight="1" x14ac:dyDescent="0.2">
      <c r="A4356" s="289"/>
      <c r="B4356" s="270"/>
      <c r="C4356" s="270"/>
      <c r="D4356" s="270"/>
      <c r="E4356" s="270"/>
      <c r="F4356" s="270"/>
      <c r="G4356" s="270"/>
      <c r="H4356" s="270"/>
      <c r="I4356" s="290">
        <f t="shared" ca="1" si="4395"/>
        <v>0.1098321890001953</v>
      </c>
      <c r="J4356" s="290">
        <f t="shared" ca="1" si="4396"/>
        <v>3.6564359841896564E-2</v>
      </c>
      <c r="K4356" s="270">
        <f t="shared" ref="K4356:M4356" ca="1" si="4417">RAND()</f>
        <v>0.98369004493559009</v>
      </c>
      <c r="L4356" s="270">
        <f t="shared" ca="1" si="4417"/>
        <v>0.61884542468696047</v>
      </c>
      <c r="M4356" s="270">
        <f t="shared" ca="1" si="4417"/>
        <v>0.47471629048043973</v>
      </c>
      <c r="N4356" s="291">
        <f t="shared" ca="1" si="4398"/>
        <v>2945652.9794420185</v>
      </c>
      <c r="O4356" s="292">
        <f ca="1">(N4356-Assumptions!$C$22)/Assumptions!$C$25</f>
        <v>218.83537160015064</v>
      </c>
      <c r="P4356" s="11"/>
      <c r="Q4356" s="11"/>
      <c r="R4356" s="11"/>
      <c r="S4356" s="11"/>
      <c r="T4356" s="11"/>
    </row>
    <row r="4357" spans="1:20" ht="15.75" customHeight="1" x14ac:dyDescent="0.2">
      <c r="A4357" s="317"/>
      <c r="B4357" s="264"/>
      <c r="C4357" s="264"/>
      <c r="D4357" s="264"/>
      <c r="E4357" s="264"/>
      <c r="F4357" s="264"/>
      <c r="G4357" s="264"/>
      <c r="H4357" s="264"/>
      <c r="I4357" s="286">
        <f t="shared" ca="1" si="4395"/>
        <v>9.4202925596277243E-2</v>
      </c>
      <c r="J4357" s="286">
        <f t="shared" ca="1" si="4396"/>
        <v>2.4631354483295103E-2</v>
      </c>
      <c r="K4357" s="264">
        <f t="shared" ref="K4357:M4357" ca="1" si="4418">RAND()</f>
        <v>4.5679946233794455E-2</v>
      </c>
      <c r="L4357" s="264">
        <f t="shared" ca="1" si="4418"/>
        <v>2.0858635004954218E-2</v>
      </c>
      <c r="M4357" s="264">
        <f t="shared" ca="1" si="4418"/>
        <v>0.50784174790140157</v>
      </c>
      <c r="N4357" s="287">
        <f t="shared" ca="1" si="4398"/>
        <v>234597.47643683129</v>
      </c>
      <c r="O4357" s="288">
        <f ca="1">(N4357-Assumptions!$C$22)/Assumptions!$C$25</f>
        <v>16.517796749017261</v>
      </c>
      <c r="P4357" s="11"/>
      <c r="Q4357" s="11"/>
      <c r="R4357" s="11"/>
      <c r="S4357" s="11"/>
      <c r="T4357" s="11"/>
    </row>
    <row r="4358" spans="1:20" ht="15.75" customHeight="1" x14ac:dyDescent="0.2">
      <c r="A4358" s="289"/>
      <c r="B4358" s="270"/>
      <c r="C4358" s="270"/>
      <c r="D4358" s="270"/>
      <c r="E4358" s="270"/>
      <c r="F4358" s="270"/>
      <c r="G4358" s="270"/>
      <c r="H4358" s="270"/>
      <c r="I4358" s="290">
        <f t="shared" ca="1" si="4395"/>
        <v>0.10459960105160791</v>
      </c>
      <c r="J4358" s="290">
        <f t="shared" ca="1" si="4396"/>
        <v>3.7977024199776527E-2</v>
      </c>
      <c r="K4358" s="270">
        <f t="shared" ref="K4358:M4358" ca="1" si="4419">RAND()</f>
        <v>8.4334519726515511E-2</v>
      </c>
      <c r="L4358" s="270">
        <f t="shared" ca="1" si="4419"/>
        <v>0.62218878290882773</v>
      </c>
      <c r="M4358" s="270">
        <f t="shared" ca="1" si="4419"/>
        <v>0.1973026992703889</v>
      </c>
      <c r="N4358" s="291">
        <f t="shared" ca="1" si="4398"/>
        <v>583106.65165923489</v>
      </c>
      <c r="O4358" s="292">
        <f ca="1">(N4358-Assumptions!$C$22)/Assumptions!$C$25</f>
        <v>42.525944153674246</v>
      </c>
      <c r="P4358" s="11"/>
      <c r="Q4358" s="11"/>
      <c r="R4358" s="11"/>
      <c r="S4358" s="11"/>
      <c r="T4358" s="11"/>
    </row>
    <row r="4359" spans="1:20" ht="15.75" customHeight="1" x14ac:dyDescent="0.2">
      <c r="A4359" s="317"/>
      <c r="B4359" s="264"/>
      <c r="C4359" s="264"/>
      <c r="D4359" s="264"/>
      <c r="E4359" s="264"/>
      <c r="F4359" s="264"/>
      <c r="G4359" s="264"/>
      <c r="H4359" s="264"/>
      <c r="I4359" s="286">
        <f t="shared" ca="1" si="4395"/>
        <v>9.415654393342858E-2</v>
      </c>
      <c r="J4359" s="286">
        <f t="shared" ca="1" si="4396"/>
        <v>4.0383646153673861E-2</v>
      </c>
      <c r="K4359" s="264">
        <f t="shared" ref="K4359:M4359" ca="1" si="4420">RAND()</f>
        <v>0.26322688233681413</v>
      </c>
      <c r="L4359" s="264">
        <f t="shared" ca="1" si="4420"/>
        <v>0.96887959497966292</v>
      </c>
      <c r="M4359" s="264">
        <f t="shared" ca="1" si="4420"/>
        <v>0.39941457203691888</v>
      </c>
      <c r="N4359" s="287">
        <f t="shared" ca="1" si="4398"/>
        <v>2626318.3011697144</v>
      </c>
      <c r="O4359" s="288">
        <f ca="1">(N4359-Assumptions!$C$22)/Assumptions!$C$25</f>
        <v>195.00442546042646</v>
      </c>
      <c r="P4359" s="11"/>
      <c r="Q4359" s="11"/>
      <c r="R4359" s="11"/>
      <c r="S4359" s="11"/>
      <c r="T4359" s="11"/>
    </row>
    <row r="4360" spans="1:20" ht="15.75" customHeight="1" x14ac:dyDescent="0.2">
      <c r="A4360" s="289"/>
      <c r="B4360" s="270"/>
      <c r="C4360" s="270"/>
      <c r="D4360" s="270"/>
      <c r="E4360" s="270"/>
      <c r="F4360" s="270"/>
      <c r="G4360" s="270"/>
      <c r="H4360" s="270"/>
      <c r="I4360" s="290">
        <f t="shared" ca="1" si="4395"/>
        <v>9.2257407486705301E-2</v>
      </c>
      <c r="J4360" s="290">
        <f t="shared" ca="1" si="4396"/>
        <v>2.963826108240921E-2</v>
      </c>
      <c r="K4360" s="270">
        <f t="shared" ref="K4360:M4360" ca="1" si="4421">RAND()</f>
        <v>0.38075437168470649</v>
      </c>
      <c r="L4360" s="270">
        <f t="shared" ca="1" si="4421"/>
        <v>1.6801899395498476E-2</v>
      </c>
      <c r="M4360" s="270">
        <f t="shared" ca="1" si="4421"/>
        <v>0.15808076707241114</v>
      </c>
      <c r="N4360" s="291">
        <f t="shared" ca="1" si="4398"/>
        <v>1422790.3428114452</v>
      </c>
      <c r="O4360" s="292">
        <f ca="1">(N4360-Assumptions!$C$22)/Assumptions!$C$25</f>
        <v>105.18890617995859</v>
      </c>
      <c r="P4360" s="11"/>
      <c r="Q4360" s="11"/>
      <c r="R4360" s="11"/>
      <c r="S4360" s="11"/>
      <c r="T4360" s="11"/>
    </row>
    <row r="4361" spans="1:20" ht="15.75" customHeight="1" x14ac:dyDescent="0.2">
      <c r="A4361" s="317"/>
      <c r="B4361" s="264"/>
      <c r="C4361" s="264"/>
      <c r="D4361" s="264"/>
      <c r="E4361" s="264"/>
      <c r="F4361" s="264"/>
      <c r="G4361" s="264"/>
      <c r="H4361" s="264"/>
      <c r="I4361" s="286">
        <f t="shared" ca="1" si="4395"/>
        <v>8.5310581968861765E-2</v>
      </c>
      <c r="J4361" s="286">
        <f t="shared" ca="1" si="4396"/>
        <v>4.0898889807759548E-2</v>
      </c>
      <c r="K4361" s="264">
        <f t="shared" ref="K4361:M4361" ca="1" si="4422">RAND()</f>
        <v>0.46215997746751925</v>
      </c>
      <c r="L4361" s="264">
        <f t="shared" ca="1" si="4422"/>
        <v>0.45766846617197698</v>
      </c>
      <c r="M4361" s="264">
        <f t="shared" ca="1" si="4422"/>
        <v>0.70028749600936691</v>
      </c>
      <c r="N4361" s="287">
        <f t="shared" ca="1" si="4398"/>
        <v>2540784.5718317381</v>
      </c>
      <c r="O4361" s="288">
        <f ca="1">(N4361-Assumptions!$C$22)/Assumptions!$C$25</f>
        <v>188.62131133072671</v>
      </c>
      <c r="P4361" s="11"/>
      <c r="Q4361" s="11"/>
      <c r="R4361" s="11"/>
      <c r="S4361" s="11"/>
      <c r="T4361" s="11"/>
    </row>
    <row r="4362" spans="1:20" ht="15.75" customHeight="1" x14ac:dyDescent="0.2">
      <c r="A4362" s="289"/>
      <c r="B4362" s="270"/>
      <c r="C4362" s="270"/>
      <c r="D4362" s="270"/>
      <c r="E4362" s="270"/>
      <c r="F4362" s="270"/>
      <c r="G4362" s="270"/>
      <c r="H4362" s="270"/>
      <c r="I4362" s="290">
        <f t="shared" ca="1" si="4395"/>
        <v>8.7711589603955531E-2</v>
      </c>
      <c r="J4362" s="290">
        <f t="shared" ca="1" si="4396"/>
        <v>3.8269954022742865E-2</v>
      </c>
      <c r="K4362" s="270">
        <f t="shared" ref="K4362:M4362" ca="1" si="4423">RAND()</f>
        <v>0.60084214081047993</v>
      </c>
      <c r="L4362" s="270">
        <f t="shared" ca="1" si="4423"/>
        <v>0.49035680580507324</v>
      </c>
      <c r="M4362" s="270">
        <f t="shared" ca="1" si="4423"/>
        <v>0.2139198849625199</v>
      </c>
      <c r="N4362" s="291">
        <f t="shared" ca="1" si="4398"/>
        <v>2257624.9382751719</v>
      </c>
      <c r="O4362" s="292">
        <f ca="1">(N4362-Assumptions!$C$22)/Assumptions!$C$25</f>
        <v>167.48999539366955</v>
      </c>
      <c r="P4362" s="11"/>
      <c r="Q4362" s="11"/>
      <c r="R4362" s="11"/>
      <c r="S4362" s="11"/>
      <c r="T4362" s="11"/>
    </row>
    <row r="4363" spans="1:20" ht="15.75" customHeight="1" x14ac:dyDescent="0.2">
      <c r="A4363" s="317"/>
      <c r="B4363" s="264"/>
      <c r="C4363" s="264"/>
      <c r="D4363" s="264"/>
      <c r="E4363" s="264"/>
      <c r="F4363" s="264"/>
      <c r="G4363" s="264"/>
      <c r="H4363" s="264"/>
      <c r="I4363" s="286">
        <f t="shared" ca="1" si="4395"/>
        <v>8.80116351477718E-2</v>
      </c>
      <c r="J4363" s="286">
        <f t="shared" ca="1" si="4396"/>
        <v>3.5071632769382542E-2</v>
      </c>
      <c r="K4363" s="264">
        <f t="shared" ref="K4363:M4363" ca="1" si="4424">RAND()</f>
        <v>0.73791134398490021</v>
      </c>
      <c r="L4363" s="264">
        <f t="shared" ca="1" si="4424"/>
        <v>0.17293605206098328</v>
      </c>
      <c r="M4363" s="264">
        <f t="shared" ca="1" si="4424"/>
        <v>0.20693673535548385</v>
      </c>
      <c r="N4363" s="287">
        <f t="shared" ca="1" si="4398"/>
        <v>1682922.4173873048</v>
      </c>
      <c r="O4363" s="288">
        <f ca="1">(N4363-Assumptions!$C$22)/Assumptions!$C$25</f>
        <v>124.60174756621677</v>
      </c>
      <c r="P4363" s="11"/>
      <c r="Q4363" s="11"/>
      <c r="R4363" s="11"/>
      <c r="S4363" s="11"/>
      <c r="T4363" s="11"/>
    </row>
    <row r="4364" spans="1:20" ht="15.75" customHeight="1" x14ac:dyDescent="0.2">
      <c r="A4364" s="289"/>
      <c r="B4364" s="270"/>
      <c r="C4364" s="270"/>
      <c r="D4364" s="270"/>
      <c r="E4364" s="270"/>
      <c r="F4364" s="270"/>
      <c r="G4364" s="270"/>
      <c r="H4364" s="270"/>
      <c r="I4364" s="290">
        <f t="shared" ca="1" si="4395"/>
        <v>9.4501493092019967E-2</v>
      </c>
      <c r="J4364" s="290">
        <f t="shared" ca="1" si="4396"/>
        <v>3.3307614208783594E-2</v>
      </c>
      <c r="K4364" s="270">
        <f t="shared" ref="K4364:M4364" ca="1" si="4425">RAND()</f>
        <v>0.6765619866303717</v>
      </c>
      <c r="L4364" s="270">
        <f t="shared" ca="1" si="4425"/>
        <v>0.54576677438314125</v>
      </c>
      <c r="M4364" s="270">
        <f t="shared" ca="1" si="4425"/>
        <v>0.62227444772863183</v>
      </c>
      <c r="N4364" s="291">
        <f t="shared" ca="1" si="4398"/>
        <v>1843984.142060668</v>
      </c>
      <c r="O4364" s="292">
        <f ca="1">(N4364-Assumptions!$C$22)/Assumptions!$C$25</f>
        <v>136.6212792582588</v>
      </c>
      <c r="P4364" s="11"/>
      <c r="Q4364" s="11"/>
      <c r="R4364" s="11"/>
      <c r="S4364" s="11"/>
      <c r="T4364" s="11"/>
    </row>
    <row r="4365" spans="1:20" ht="15.75" customHeight="1" x14ac:dyDescent="0.2">
      <c r="A4365" s="317"/>
      <c r="B4365" s="264"/>
      <c r="C4365" s="264"/>
      <c r="D4365" s="264"/>
      <c r="E4365" s="264"/>
      <c r="F4365" s="264"/>
      <c r="G4365" s="264"/>
      <c r="H4365" s="264"/>
      <c r="I4365" s="286">
        <f t="shared" ca="1" si="4395"/>
        <v>9.7629045314130442E-2</v>
      </c>
      <c r="J4365" s="286">
        <f t="shared" ca="1" si="4396"/>
        <v>2.7819159630548679E-2</v>
      </c>
      <c r="K4365" s="264">
        <f t="shared" ref="K4365:M4365" ca="1" si="4426">RAND()</f>
        <v>0.81051418771010297</v>
      </c>
      <c r="L4365" s="264">
        <f t="shared" ca="1" si="4426"/>
        <v>0.71609590502925702</v>
      </c>
      <c r="M4365" s="264">
        <f t="shared" ca="1" si="4426"/>
        <v>0.40675309216466626</v>
      </c>
      <c r="N4365" s="287">
        <f t="shared" ca="1" si="4398"/>
        <v>3091562.1354204491</v>
      </c>
      <c r="O4365" s="288">
        <f ca="1">(N4365-Assumptions!$C$22)/Assumptions!$C$25</f>
        <v>229.7241145836156</v>
      </c>
      <c r="P4365" s="11"/>
      <c r="Q4365" s="11"/>
      <c r="R4365" s="11"/>
      <c r="S4365" s="11"/>
      <c r="T4365" s="11"/>
    </row>
    <row r="4366" spans="1:20" ht="15.75" customHeight="1" x14ac:dyDescent="0.2">
      <c r="A4366" s="289"/>
      <c r="B4366" s="270"/>
      <c r="C4366" s="270"/>
      <c r="D4366" s="270"/>
      <c r="E4366" s="270"/>
      <c r="F4366" s="270"/>
      <c r="G4366" s="270"/>
      <c r="H4366" s="270"/>
      <c r="I4366" s="290">
        <f t="shared" ca="1" si="4395"/>
        <v>9.2724360771462205E-2</v>
      </c>
      <c r="J4366" s="290">
        <f t="shared" ca="1" si="4396"/>
        <v>5.0169289719213202E-2</v>
      </c>
      <c r="K4366" s="270">
        <f t="shared" ref="K4366:M4366" ca="1" si="4427">RAND()</f>
        <v>0.24308543094976409</v>
      </c>
      <c r="L4366" s="270">
        <f t="shared" ca="1" si="4427"/>
        <v>0.81623039653184337</v>
      </c>
      <c r="M4366" s="270">
        <f t="shared" ca="1" si="4427"/>
        <v>0.37376392465482677</v>
      </c>
      <c r="N4366" s="291">
        <f t="shared" ca="1" si="4398"/>
        <v>3318634.9371265946</v>
      </c>
      <c r="O4366" s="292">
        <f ca="1">(N4366-Assumptions!$C$22)/Assumptions!$C$25</f>
        <v>246.66984605422348</v>
      </c>
      <c r="P4366" s="11"/>
      <c r="Q4366" s="11"/>
      <c r="R4366" s="11"/>
      <c r="S4366" s="11"/>
      <c r="T4366" s="11"/>
    </row>
    <row r="4367" spans="1:20" ht="15.75" customHeight="1" x14ac:dyDescent="0.2">
      <c r="A4367" s="317"/>
      <c r="B4367" s="264"/>
      <c r="C4367" s="264"/>
      <c r="D4367" s="264"/>
      <c r="E4367" s="264"/>
      <c r="F4367" s="264"/>
      <c r="G4367" s="264"/>
      <c r="H4367" s="264"/>
      <c r="I4367" s="286">
        <f t="shared" ca="1" si="4395"/>
        <v>7.0149693592501797E-2</v>
      </c>
      <c r="J4367" s="286">
        <f t="shared" ca="1" si="4396"/>
        <v>3.676043669501608E-2</v>
      </c>
      <c r="K4367" s="264">
        <f t="shared" ref="K4367:M4367" ca="1" si="4428">RAND()</f>
        <v>0.49323553810768439</v>
      </c>
      <c r="L4367" s="264">
        <f t="shared" ca="1" si="4428"/>
        <v>0.34159840710827061</v>
      </c>
      <c r="M4367" s="264">
        <f t="shared" ca="1" si="4428"/>
        <v>0.17635643985151594</v>
      </c>
      <c r="N4367" s="287">
        <f t="shared" ca="1" si="4398"/>
        <v>3343011.4907907424</v>
      </c>
      <c r="O4367" s="288">
        <f ca="1">(N4367-Assumptions!$C$22)/Assumptions!$C$25</f>
        <v>248.48899185005541</v>
      </c>
      <c r="P4367" s="11"/>
      <c r="Q4367" s="11"/>
      <c r="R4367" s="11"/>
      <c r="S4367" s="11"/>
      <c r="T4367" s="11"/>
    </row>
    <row r="4368" spans="1:20" ht="15.75" customHeight="1" x14ac:dyDescent="0.2">
      <c r="A4368" s="289"/>
      <c r="B4368" s="270"/>
      <c r="C4368" s="270"/>
      <c r="D4368" s="270"/>
      <c r="E4368" s="270"/>
      <c r="F4368" s="270"/>
      <c r="G4368" s="270"/>
      <c r="H4368" s="270"/>
      <c r="I4368" s="290">
        <f t="shared" ca="1" si="4395"/>
        <v>7.8629650015694816E-2</v>
      </c>
      <c r="J4368" s="290">
        <f t="shared" ca="1" si="4396"/>
        <v>5.5E-2</v>
      </c>
      <c r="K4368" s="270">
        <f t="shared" ref="K4368:M4368" ca="1" si="4429">RAND()</f>
        <v>8.7945121436195706E-2</v>
      </c>
      <c r="L4368" s="270">
        <f t="shared" ca="1" si="4429"/>
        <v>0.43319209447573515</v>
      </c>
      <c r="M4368" s="270">
        <f t="shared" ca="1" si="4429"/>
        <v>5.108549229197179E-2</v>
      </c>
      <c r="N4368" s="291">
        <f t="shared" ca="1" si="4398"/>
        <v>1553922.7085192578</v>
      </c>
      <c r="O4368" s="292">
        <f ca="1">(N4368-Assumptions!$C$22)/Assumptions!$C$25</f>
        <v>114.97490362084014</v>
      </c>
      <c r="P4368" s="11"/>
      <c r="Q4368" s="11"/>
      <c r="R4368" s="11"/>
      <c r="S4368" s="11"/>
      <c r="T4368" s="11"/>
    </row>
    <row r="4369" spans="1:20" ht="15.75" customHeight="1" x14ac:dyDescent="0.2">
      <c r="A4369" s="317"/>
      <c r="B4369" s="264"/>
      <c r="C4369" s="264"/>
      <c r="D4369" s="264"/>
      <c r="E4369" s="264"/>
      <c r="F4369" s="264"/>
      <c r="G4369" s="264"/>
      <c r="H4369" s="264"/>
      <c r="I4369" s="286">
        <f t="shared" ca="1" si="4395"/>
        <v>9.4442176508219802E-2</v>
      </c>
      <c r="J4369" s="286">
        <f t="shared" ca="1" si="4396"/>
        <v>5.5E-2</v>
      </c>
      <c r="K4369" s="264">
        <f t="shared" ref="K4369:M4369" ca="1" si="4430">RAND()</f>
        <v>0.92398207171490199</v>
      </c>
      <c r="L4369" s="264">
        <f t="shared" ca="1" si="4430"/>
        <v>7.7118969659669911E-2</v>
      </c>
      <c r="M4369" s="264">
        <f t="shared" ca="1" si="4430"/>
        <v>0.11315646617352448</v>
      </c>
      <c r="N4369" s="287">
        <f t="shared" ca="1" si="4398"/>
        <v>4900714.5059294151</v>
      </c>
      <c r="O4369" s="288">
        <f ca="1">(N4369-Assumptions!$C$22)/Assumptions!$C$25</f>
        <v>364.73548551712054</v>
      </c>
      <c r="P4369" s="11"/>
      <c r="Q4369" s="11"/>
      <c r="R4369" s="11"/>
      <c r="S4369" s="11"/>
      <c r="T4369" s="11"/>
    </row>
    <row r="4370" spans="1:20" ht="15.75" customHeight="1" x14ac:dyDescent="0.2">
      <c r="A4370" s="289"/>
      <c r="B4370" s="270"/>
      <c r="C4370" s="270"/>
      <c r="D4370" s="270"/>
      <c r="E4370" s="270"/>
      <c r="F4370" s="270"/>
      <c r="G4370" s="270"/>
      <c r="H4370" s="270"/>
      <c r="I4370" s="290">
        <f t="shared" ca="1" si="4395"/>
        <v>0.10446228371949325</v>
      </c>
      <c r="J4370" s="290">
        <f t="shared" ca="1" si="4396"/>
        <v>4.9667539177918454E-2</v>
      </c>
      <c r="K4370" s="270">
        <f t="shared" ref="K4370:M4370" ca="1" si="4431">RAND()</f>
        <v>0.21783148825576026</v>
      </c>
      <c r="L4370" s="270">
        <f t="shared" ca="1" si="4431"/>
        <v>0.20810906121779893</v>
      </c>
      <c r="M4370" s="270">
        <f t="shared" ca="1" si="4431"/>
        <v>0.33014381631520051</v>
      </c>
      <c r="N4370" s="291">
        <f t="shared" ca="1" si="4398"/>
        <v>1625957.3344945458</v>
      </c>
      <c r="O4370" s="292">
        <f ca="1">(N4370-Assumptions!$C$22)/Assumptions!$C$25</f>
        <v>120.35062197720491</v>
      </c>
      <c r="P4370" s="11"/>
      <c r="Q4370" s="11"/>
      <c r="R4370" s="11"/>
      <c r="S4370" s="11"/>
      <c r="T4370" s="11"/>
    </row>
    <row r="4371" spans="1:20" ht="15.75" customHeight="1" x14ac:dyDescent="0.2">
      <c r="A4371" s="317"/>
      <c r="B4371" s="264"/>
      <c r="C4371" s="264"/>
      <c r="D4371" s="264"/>
      <c r="E4371" s="264"/>
      <c r="F4371" s="264"/>
      <c r="G4371" s="264"/>
      <c r="H4371" s="264"/>
      <c r="I4371" s="286">
        <f t="shared" ca="1" si="4395"/>
        <v>8.2695908007451316E-2</v>
      </c>
      <c r="J4371" s="286">
        <f t="shared" ca="1" si="4396"/>
        <v>4.4917192957324333E-2</v>
      </c>
      <c r="K4371" s="264">
        <f t="shared" ref="K4371:M4371" ca="1" si="4432">RAND()</f>
        <v>9.4356247658527792E-2</v>
      </c>
      <c r="L4371" s="264">
        <f t="shared" ca="1" si="4432"/>
        <v>0.53829951043498714</v>
      </c>
      <c r="M4371" s="264">
        <f t="shared" ca="1" si="4432"/>
        <v>1.2888188576857251E-3</v>
      </c>
      <c r="N4371" s="287">
        <f t="shared" ca="1" si="4398"/>
        <v>1028305.6917482658</v>
      </c>
      <c r="O4371" s="288">
        <f ca="1">(N4371-Assumptions!$C$22)/Assumptions!$C$25</f>
        <v>75.749753115542219</v>
      </c>
      <c r="P4371" s="11"/>
      <c r="Q4371" s="11"/>
      <c r="R4371" s="11"/>
      <c r="S4371" s="11"/>
      <c r="T4371" s="11"/>
    </row>
    <row r="4372" spans="1:20" ht="15.75" customHeight="1" x14ac:dyDescent="0.2">
      <c r="A4372" s="289"/>
      <c r="B4372" s="270"/>
      <c r="C4372" s="270"/>
      <c r="D4372" s="270"/>
      <c r="E4372" s="270"/>
      <c r="F4372" s="270"/>
      <c r="G4372" s="270"/>
      <c r="H4372" s="270"/>
      <c r="I4372" s="290">
        <f t="shared" ca="1" si="4395"/>
        <v>9.4045355436184724E-2</v>
      </c>
      <c r="J4372" s="290">
        <f t="shared" ca="1" si="4396"/>
        <v>5.5E-2</v>
      </c>
      <c r="K4372" s="270">
        <f t="shared" ref="K4372:M4372" ca="1" si="4433">RAND()</f>
        <v>0.56894434085094736</v>
      </c>
      <c r="L4372" s="270">
        <f t="shared" ca="1" si="4433"/>
        <v>0.40268383267144681</v>
      </c>
      <c r="M4372" s="270">
        <f t="shared" ca="1" si="4433"/>
        <v>0.69192771563117339</v>
      </c>
      <c r="N4372" s="291">
        <f t="shared" ca="1" si="4398"/>
        <v>2889986.299043796</v>
      </c>
      <c r="O4372" s="292">
        <f ca="1">(N4372-Assumptions!$C$22)/Assumptions!$C$25</f>
        <v>214.68114171968628</v>
      </c>
      <c r="P4372" s="11"/>
      <c r="Q4372" s="11"/>
      <c r="R4372" s="11"/>
      <c r="S4372" s="11"/>
      <c r="T4372" s="11"/>
    </row>
    <row r="4373" spans="1:20" ht="15.75" customHeight="1" x14ac:dyDescent="0.2">
      <c r="A4373" s="317"/>
      <c r="B4373" s="264"/>
      <c r="C4373" s="264"/>
      <c r="D4373" s="264"/>
      <c r="E4373" s="264"/>
      <c r="F4373" s="264"/>
      <c r="G4373" s="264"/>
      <c r="H4373" s="264"/>
      <c r="I4373" s="286">
        <f t="shared" ca="1" si="4395"/>
        <v>9.7877064947192061E-2</v>
      </c>
      <c r="J4373" s="286">
        <f t="shared" ca="1" si="4396"/>
        <v>4.8578545784844426E-2</v>
      </c>
      <c r="K4373" s="264">
        <f t="shared" ref="K4373:M4373" ca="1" si="4434">RAND()</f>
        <v>0.86740134309103178</v>
      </c>
      <c r="L4373" s="264">
        <f t="shared" ca="1" si="4434"/>
        <v>0.32175628572341708</v>
      </c>
      <c r="M4373" s="264">
        <f t="shared" ca="1" si="4434"/>
        <v>0.34905083868154374</v>
      </c>
      <c r="N4373" s="287">
        <f t="shared" ca="1" si="4398"/>
        <v>4377851.5648037549</v>
      </c>
      <c r="O4373" s="288">
        <f ca="1">(N4373-Assumptions!$C$22)/Assumptions!$C$25</f>
        <v>325.71586304505632</v>
      </c>
      <c r="P4373" s="11"/>
      <c r="Q4373" s="11"/>
      <c r="R4373" s="11"/>
      <c r="S4373" s="11"/>
      <c r="T4373" s="11"/>
    </row>
    <row r="4374" spans="1:20" ht="15.75" customHeight="1" x14ac:dyDescent="0.2">
      <c r="A4374" s="289"/>
      <c r="B4374" s="270"/>
      <c r="C4374" s="270"/>
      <c r="D4374" s="270"/>
      <c r="E4374" s="270"/>
      <c r="F4374" s="270"/>
      <c r="G4374" s="270"/>
      <c r="H4374" s="270"/>
      <c r="I4374" s="290">
        <f t="shared" ca="1" si="4395"/>
        <v>9.5360373159179848E-2</v>
      </c>
      <c r="J4374" s="290">
        <f t="shared" ca="1" si="4396"/>
        <v>3.6420069328420679E-2</v>
      </c>
      <c r="K4374" s="270">
        <f t="shared" ref="K4374:M4374" ca="1" si="4435">RAND()</f>
        <v>0.1829294614176884</v>
      </c>
      <c r="L4374" s="270">
        <f t="shared" ca="1" si="4435"/>
        <v>0.17406556588796018</v>
      </c>
      <c r="M4374" s="270">
        <f t="shared" ca="1" si="4435"/>
        <v>3.685590121460447E-2</v>
      </c>
      <c r="N4374" s="291">
        <f t="shared" ca="1" si="4398"/>
        <v>276912.63794153626</v>
      </c>
      <c r="O4374" s="292">
        <f ca="1">(N4374-Assumptions!$C$22)/Assumptions!$C$25</f>
        <v>19.675644622502706</v>
      </c>
      <c r="P4374" s="11"/>
      <c r="Q4374" s="11"/>
      <c r="R4374" s="11"/>
      <c r="S4374" s="11"/>
      <c r="T4374" s="11"/>
    </row>
    <row r="4375" spans="1:20" ht="15.75" customHeight="1" x14ac:dyDescent="0.2">
      <c r="A4375" s="317"/>
      <c r="B4375" s="264"/>
      <c r="C4375" s="264"/>
      <c r="D4375" s="264"/>
      <c r="E4375" s="264"/>
      <c r="F4375" s="264"/>
      <c r="G4375" s="264"/>
      <c r="H4375" s="264"/>
      <c r="I4375" s="286">
        <f t="shared" ca="1" si="4395"/>
        <v>9.361088474271026E-2</v>
      </c>
      <c r="J4375" s="286">
        <f t="shared" ca="1" si="4396"/>
        <v>3.7156145865288363E-2</v>
      </c>
      <c r="K4375" s="264">
        <f t="shared" ref="K4375:M4375" ca="1" si="4436">RAND()</f>
        <v>0.94514824930541108</v>
      </c>
      <c r="L4375" s="264">
        <f t="shared" ca="1" si="4436"/>
        <v>0.65975685120901739</v>
      </c>
      <c r="M4375" s="264">
        <f t="shared" ca="1" si="4436"/>
        <v>6.9955822853423721E-2</v>
      </c>
      <c r="N4375" s="287">
        <f t="shared" ca="1" si="4398"/>
        <v>3822913.7810024596</v>
      </c>
      <c r="O4375" s="288">
        <f ca="1">(N4375-Assumptions!$C$22)/Assumptions!$C$25</f>
        <v>284.30259559719849</v>
      </c>
      <c r="P4375" s="11"/>
      <c r="Q4375" s="11"/>
      <c r="R4375" s="11"/>
      <c r="S4375" s="11"/>
      <c r="T4375" s="11"/>
    </row>
    <row r="4376" spans="1:20" ht="15.75" customHeight="1" x14ac:dyDescent="0.2">
      <c r="A4376" s="289"/>
      <c r="B4376" s="270"/>
      <c r="C4376" s="270"/>
      <c r="D4376" s="270"/>
      <c r="E4376" s="270"/>
      <c r="F4376" s="270"/>
      <c r="G4376" s="270"/>
      <c r="H4376" s="270"/>
      <c r="I4376" s="290">
        <f t="shared" ca="1" si="4395"/>
        <v>9.1307776182949357E-2</v>
      </c>
      <c r="J4376" s="290">
        <f t="shared" ca="1" si="4396"/>
        <v>3.2816367428843154E-2</v>
      </c>
      <c r="K4376" s="270">
        <f t="shared" ref="K4376:M4376" ca="1" si="4437">RAND()</f>
        <v>9.2547310462398613E-3</v>
      </c>
      <c r="L4376" s="270">
        <f t="shared" ca="1" si="4437"/>
        <v>9.0443970007353602E-2</v>
      </c>
      <c r="M4376" s="270">
        <f t="shared" ca="1" si="4437"/>
        <v>0.43355962532288106</v>
      </c>
      <c r="N4376" s="291">
        <f t="shared" ca="1" si="4398"/>
        <v>279037.81704873662</v>
      </c>
      <c r="O4376" s="292">
        <f ca="1">(N4376-Assumptions!$C$22)/Assumptions!$C$25</f>
        <v>19.834240078263928</v>
      </c>
      <c r="P4376" s="11"/>
      <c r="Q4376" s="11"/>
      <c r="R4376" s="11"/>
      <c r="S4376" s="11"/>
      <c r="T4376" s="11"/>
    </row>
    <row r="4377" spans="1:20" ht="15.75" customHeight="1" x14ac:dyDescent="0.2">
      <c r="A4377" s="317"/>
      <c r="B4377" s="264"/>
      <c r="C4377" s="264"/>
      <c r="D4377" s="264"/>
      <c r="E4377" s="264"/>
      <c r="F4377" s="264"/>
      <c r="G4377" s="264"/>
      <c r="H4377" s="264"/>
      <c r="I4377" s="286">
        <f t="shared" ca="1" si="4395"/>
        <v>7.8169539257031628E-2</v>
      </c>
      <c r="J4377" s="286">
        <f t="shared" ca="1" si="4396"/>
        <v>5.5E-2</v>
      </c>
      <c r="K4377" s="264">
        <f t="shared" ref="K4377:M4377" ca="1" si="4438">RAND()</f>
        <v>0.91886125692607401</v>
      </c>
      <c r="L4377" s="264">
        <f t="shared" ca="1" si="4438"/>
        <v>0.73130312227690841</v>
      </c>
      <c r="M4377" s="264">
        <f t="shared" ca="1" si="4438"/>
        <v>9.0968008694432223E-2</v>
      </c>
      <c r="N4377" s="287">
        <f t="shared" ca="1" si="4398"/>
        <v>8632863.9702956583</v>
      </c>
      <c r="O4377" s="288">
        <f ca="1">(N4377-Assumptions!$C$22)/Assumptions!$C$25</f>
        <v>643.25410226087001</v>
      </c>
      <c r="P4377" s="11"/>
      <c r="Q4377" s="11"/>
      <c r="R4377" s="11"/>
      <c r="S4377" s="11"/>
      <c r="T4377" s="11"/>
    </row>
    <row r="4378" spans="1:20" ht="15.75" customHeight="1" x14ac:dyDescent="0.2">
      <c r="A4378" s="289"/>
      <c r="B4378" s="270"/>
      <c r="C4378" s="270"/>
      <c r="D4378" s="270"/>
      <c r="E4378" s="270"/>
      <c r="F4378" s="270"/>
      <c r="G4378" s="270"/>
      <c r="H4378" s="270"/>
      <c r="I4378" s="290">
        <f t="shared" ca="1" si="4395"/>
        <v>8.7917208188074816E-2</v>
      </c>
      <c r="J4378" s="290">
        <f t="shared" ca="1" si="4396"/>
        <v>3.6518609621922896E-2</v>
      </c>
      <c r="K4378" s="270">
        <f t="shared" ref="K4378:M4378" ca="1" si="4439">RAND()</f>
        <v>0.39637405076079701</v>
      </c>
      <c r="L4378" s="270">
        <f t="shared" ca="1" si="4439"/>
        <v>0.37781376148904344</v>
      </c>
      <c r="M4378" s="270">
        <f t="shared" ca="1" si="4439"/>
        <v>0.7492898677976092</v>
      </c>
      <c r="N4378" s="291">
        <f t="shared" ca="1" si="4398"/>
        <v>2195401.1471079127</v>
      </c>
      <c r="O4378" s="292">
        <f ca="1">(N4378-Assumptions!$C$22)/Assumptions!$C$25</f>
        <v>162.84642888865019</v>
      </c>
      <c r="P4378" s="11"/>
      <c r="Q4378" s="11"/>
      <c r="R4378" s="11"/>
      <c r="S4378" s="11"/>
      <c r="T4378" s="11"/>
    </row>
    <row r="4379" spans="1:20" ht="15.75" customHeight="1" x14ac:dyDescent="0.2">
      <c r="A4379" s="317"/>
      <c r="B4379" s="264"/>
      <c r="C4379" s="264"/>
      <c r="D4379" s="264"/>
      <c r="E4379" s="264"/>
      <c r="F4379" s="264"/>
      <c r="G4379" s="264"/>
      <c r="H4379" s="264"/>
      <c r="I4379" s="286">
        <f t="shared" ca="1" si="4395"/>
        <v>8.6773125050029029E-2</v>
      </c>
      <c r="J4379" s="286">
        <f t="shared" ca="1" si="4396"/>
        <v>3.6761840885180835E-2</v>
      </c>
      <c r="K4379" s="264">
        <f t="shared" ref="K4379:M4379" ca="1" si="4440">RAND()</f>
        <v>0.44197009919235786</v>
      </c>
      <c r="L4379" s="264">
        <f t="shared" ca="1" si="4440"/>
        <v>0.79893365069764644</v>
      </c>
      <c r="M4379" s="264">
        <f t="shared" ca="1" si="4440"/>
        <v>0.875627392595003</v>
      </c>
      <c r="N4379" s="287">
        <f t="shared" ca="1" si="4398"/>
        <v>2256301.6354453489</v>
      </c>
      <c r="O4379" s="288">
        <f ca="1">(N4379-Assumptions!$C$22)/Assumptions!$C$25</f>
        <v>167.39124145114545</v>
      </c>
      <c r="P4379" s="11"/>
      <c r="Q4379" s="11"/>
      <c r="R4379" s="11"/>
      <c r="S4379" s="11"/>
      <c r="T4379" s="11"/>
    </row>
    <row r="4380" spans="1:20" ht="15.75" customHeight="1" x14ac:dyDescent="0.2">
      <c r="A4380" s="289"/>
      <c r="B4380" s="270"/>
      <c r="C4380" s="270"/>
      <c r="D4380" s="270"/>
      <c r="E4380" s="270"/>
      <c r="F4380" s="270"/>
      <c r="G4380" s="270"/>
      <c r="H4380" s="270"/>
      <c r="I4380" s="290">
        <f t="shared" ca="1" si="4395"/>
        <v>0.1068110342113474</v>
      </c>
      <c r="J4380" s="290">
        <f t="shared" ca="1" si="4396"/>
        <v>4.2724725339493751E-2</v>
      </c>
      <c r="K4380" s="270">
        <f t="shared" ref="K4380:M4380" ca="1" si="4441">RAND()</f>
        <v>0.20906420859425856</v>
      </c>
      <c r="L4380" s="270">
        <f t="shared" ca="1" si="4441"/>
        <v>0.24774277623989605</v>
      </c>
      <c r="M4380" s="270">
        <f t="shared" ca="1" si="4441"/>
        <v>0.16773923072361008</v>
      </c>
      <c r="N4380" s="291">
        <f t="shared" ca="1" si="4398"/>
        <v>1390217.635365454</v>
      </c>
      <c r="O4380" s="292">
        <f ca="1">(N4380-Assumptions!$C$22)/Assumptions!$C$25</f>
        <v>102.75810711682493</v>
      </c>
      <c r="P4380" s="11"/>
      <c r="Q4380" s="11"/>
      <c r="R4380" s="11"/>
      <c r="S4380" s="11"/>
      <c r="T4380" s="11"/>
    </row>
    <row r="4381" spans="1:20" ht="15.75" customHeight="1" x14ac:dyDescent="0.2">
      <c r="A4381" s="317"/>
      <c r="B4381" s="264"/>
      <c r="C4381" s="264"/>
      <c r="D4381" s="264"/>
      <c r="E4381" s="264"/>
      <c r="F4381" s="264"/>
      <c r="G4381" s="264"/>
      <c r="H4381" s="264"/>
      <c r="I4381" s="286">
        <f t="shared" ca="1" si="4395"/>
        <v>9.3464605015598792E-2</v>
      </c>
      <c r="J4381" s="286">
        <f t="shared" ca="1" si="4396"/>
        <v>3.0721195334019478E-2</v>
      </c>
      <c r="K4381" s="264">
        <f t="shared" ref="K4381:M4381" ca="1" si="4442">RAND()</f>
        <v>0.67766041482340778</v>
      </c>
      <c r="L4381" s="264">
        <f t="shared" ca="1" si="4442"/>
        <v>4.2410742971496496E-2</v>
      </c>
      <c r="M4381" s="264">
        <f t="shared" ca="1" si="4442"/>
        <v>0.19216237602687025</v>
      </c>
      <c r="N4381" s="287">
        <f t="shared" ca="1" si="4398"/>
        <v>1419972.5075713468</v>
      </c>
      <c r="O4381" s="288">
        <f ca="1">(N4381-Assumptions!$C$22)/Assumptions!$C$25</f>
        <v>104.97861996801096</v>
      </c>
      <c r="P4381" s="11"/>
      <c r="Q4381" s="11"/>
      <c r="R4381" s="11"/>
      <c r="S4381" s="11"/>
      <c r="T4381" s="11"/>
    </row>
    <row r="4382" spans="1:20" ht="15.75" customHeight="1" x14ac:dyDescent="0.2">
      <c r="A4382" s="289"/>
      <c r="B4382" s="270"/>
      <c r="C4382" s="270"/>
      <c r="D4382" s="270"/>
      <c r="E4382" s="270"/>
      <c r="F4382" s="270"/>
      <c r="G4382" s="270"/>
      <c r="H4382" s="270"/>
      <c r="I4382" s="290">
        <f t="shared" ca="1" si="4395"/>
        <v>9.8118061722451119E-2</v>
      </c>
      <c r="J4382" s="290">
        <f t="shared" ca="1" si="4396"/>
        <v>3.6710240569176475E-2</v>
      </c>
      <c r="K4382" s="270">
        <f t="shared" ref="K4382:M4382" ca="1" si="4443">RAND()</f>
        <v>0.92064123963782507</v>
      </c>
      <c r="L4382" s="270">
        <f t="shared" ca="1" si="4443"/>
        <v>0.22217788593657906</v>
      </c>
      <c r="M4382" s="270">
        <f t="shared" ca="1" si="4443"/>
        <v>8.9684036499644737E-2</v>
      </c>
      <c r="N4382" s="291">
        <f t="shared" ca="1" si="4398"/>
        <v>3147723.5786756701</v>
      </c>
      <c r="O4382" s="292">
        <f ca="1">(N4382-Assumptions!$C$22)/Assumptions!$C$25</f>
        <v>233.9152670653485</v>
      </c>
      <c r="P4382" s="11"/>
      <c r="Q4382" s="11"/>
      <c r="R4382" s="11"/>
      <c r="S4382" s="11"/>
      <c r="T4382" s="11"/>
    </row>
    <row r="4383" spans="1:20" ht="15.75" customHeight="1" x14ac:dyDescent="0.2">
      <c r="A4383" s="317"/>
      <c r="B4383" s="264"/>
      <c r="C4383" s="264"/>
      <c r="D4383" s="264"/>
      <c r="E4383" s="264"/>
      <c r="F4383" s="264"/>
      <c r="G4383" s="264"/>
      <c r="H4383" s="264"/>
      <c r="I4383" s="286">
        <f t="shared" ca="1" si="4395"/>
        <v>0.11249231964801404</v>
      </c>
      <c r="J4383" s="286">
        <f t="shared" ca="1" si="4396"/>
        <v>2.5580045203368176E-2</v>
      </c>
      <c r="K4383" s="264">
        <f t="shared" ref="K4383:M4383" ca="1" si="4444">RAND()</f>
        <v>0.53981036532001292</v>
      </c>
      <c r="L4383" s="264">
        <f t="shared" ca="1" si="4444"/>
        <v>0.28168100608030966</v>
      </c>
      <c r="M4383" s="264">
        <f t="shared" ca="1" si="4444"/>
        <v>0.84863960256444082</v>
      </c>
      <c r="N4383" s="287">
        <f t="shared" ca="1" si="4398"/>
        <v>1039137.3385500261</v>
      </c>
      <c r="O4383" s="288">
        <f ca="1">(N4383-Assumptions!$C$22)/Assumptions!$C$25</f>
        <v>76.558084966419855</v>
      </c>
      <c r="P4383" s="11"/>
      <c r="Q4383" s="11"/>
      <c r="R4383" s="11"/>
      <c r="S4383" s="11"/>
      <c r="T4383" s="11"/>
    </row>
    <row r="4384" spans="1:20" ht="15.75" customHeight="1" x14ac:dyDescent="0.2">
      <c r="A4384" s="289"/>
      <c r="B4384" s="270"/>
      <c r="C4384" s="270"/>
      <c r="D4384" s="270"/>
      <c r="E4384" s="270"/>
      <c r="F4384" s="270"/>
      <c r="G4384" s="270"/>
      <c r="H4384" s="270"/>
      <c r="I4384" s="290">
        <f t="shared" ca="1" si="4395"/>
        <v>0.10221000587698148</v>
      </c>
      <c r="J4384" s="290">
        <f t="shared" ca="1" si="4396"/>
        <v>4.9206971608843089E-2</v>
      </c>
      <c r="K4384" s="270">
        <f t="shared" ref="K4384:M4384" ca="1" si="4445">RAND()</f>
        <v>0.59503040623243064</v>
      </c>
      <c r="L4384" s="270">
        <f t="shared" ca="1" si="4445"/>
        <v>0.40179112417326845</v>
      </c>
      <c r="M4384" s="270">
        <f t="shared" ca="1" si="4445"/>
        <v>0.24493847817637682</v>
      </c>
      <c r="N4384" s="291">
        <f t="shared" ca="1" si="4398"/>
        <v>2105929.8022935474</v>
      </c>
      <c r="O4384" s="292">
        <f ca="1">(N4384-Assumptions!$C$22)/Assumptions!$C$25</f>
        <v>156.16946285772741</v>
      </c>
      <c r="P4384" s="11"/>
      <c r="Q4384" s="11"/>
      <c r="R4384" s="11"/>
      <c r="S4384" s="11"/>
      <c r="T4384" s="11"/>
    </row>
    <row r="4385" spans="1:20" ht="15.75" customHeight="1" x14ac:dyDescent="0.2">
      <c r="A4385" s="317"/>
      <c r="B4385" s="264"/>
      <c r="C4385" s="264"/>
      <c r="D4385" s="264"/>
      <c r="E4385" s="264"/>
      <c r="F4385" s="264"/>
      <c r="G4385" s="264"/>
      <c r="H4385" s="264"/>
      <c r="I4385" s="286">
        <f t="shared" ca="1" si="4395"/>
        <v>0.10349212341809731</v>
      </c>
      <c r="J4385" s="286">
        <f t="shared" ca="1" si="4396"/>
        <v>4.0786612292601554E-2</v>
      </c>
      <c r="K4385" s="264">
        <f t="shared" ref="K4385:M4385" ca="1" si="4446">RAND()</f>
        <v>0.23619467153166707</v>
      </c>
      <c r="L4385" s="264">
        <f t="shared" ca="1" si="4446"/>
        <v>0.34266378805284903</v>
      </c>
      <c r="M4385" s="264">
        <f t="shared" ca="1" si="4446"/>
        <v>0.36979853894932058</v>
      </c>
      <c r="N4385" s="287">
        <f t="shared" ca="1" si="4398"/>
        <v>1780077.4999483956</v>
      </c>
      <c r="O4385" s="288">
        <f ca="1">(N4385-Assumptions!$C$22)/Assumptions!$C$25</f>
        <v>131.85212686182058</v>
      </c>
      <c r="P4385" s="11"/>
      <c r="Q4385" s="11"/>
      <c r="R4385" s="11"/>
      <c r="S4385" s="11"/>
      <c r="T4385" s="11"/>
    </row>
    <row r="4386" spans="1:20" ht="15.75" customHeight="1" x14ac:dyDescent="0.2">
      <c r="A4386" s="289"/>
      <c r="B4386" s="270"/>
      <c r="C4386" s="270"/>
      <c r="D4386" s="270"/>
      <c r="E4386" s="270"/>
      <c r="F4386" s="270"/>
      <c r="G4386" s="270"/>
      <c r="H4386" s="270"/>
      <c r="I4386" s="290">
        <f t="shared" ca="1" si="4395"/>
        <v>9.8634888671627508E-2</v>
      </c>
      <c r="J4386" s="290">
        <f t="shared" ca="1" si="4396"/>
        <v>2.714260357020986E-2</v>
      </c>
      <c r="K4386" s="270">
        <f t="shared" ref="K4386:M4386" ca="1" si="4447">RAND()</f>
        <v>0.37305356823048985</v>
      </c>
      <c r="L4386" s="270">
        <f t="shared" ca="1" si="4447"/>
        <v>2.1136934158361931E-2</v>
      </c>
      <c r="M4386" s="270">
        <f t="shared" ca="1" si="4447"/>
        <v>0.39626722607350928</v>
      </c>
      <c r="N4386" s="291">
        <f t="shared" ca="1" si="4398"/>
        <v>1246203.2323171867</v>
      </c>
      <c r="O4386" s="292">
        <f ca="1">(N4386-Assumptions!$C$22)/Assumptions!$C$25</f>
        <v>92.010763605760204</v>
      </c>
      <c r="P4386" s="11"/>
      <c r="Q4386" s="11"/>
      <c r="R4386" s="11"/>
      <c r="S4386" s="11"/>
      <c r="T4386" s="11"/>
    </row>
    <row r="4387" spans="1:20" ht="15.75" customHeight="1" x14ac:dyDescent="0.2">
      <c r="A4387" s="317"/>
      <c r="B4387" s="264"/>
      <c r="C4387" s="264"/>
      <c r="D4387" s="264"/>
      <c r="E4387" s="264"/>
      <c r="F4387" s="264"/>
      <c r="G4387" s="264"/>
      <c r="H4387" s="264"/>
      <c r="I4387" s="286">
        <f t="shared" ca="1" si="4395"/>
        <v>0.10585804600115886</v>
      </c>
      <c r="J4387" s="286">
        <f t="shared" ca="1" si="4396"/>
        <v>3.8677111607155999E-2</v>
      </c>
      <c r="K4387" s="264">
        <f t="shared" ref="K4387:M4387" ca="1" si="4448">RAND()</f>
        <v>0.80953245016286013</v>
      </c>
      <c r="L4387" s="264">
        <f t="shared" ca="1" si="4448"/>
        <v>0.92933270628239373</v>
      </c>
      <c r="M4387" s="264">
        <f t="shared" ca="1" si="4448"/>
        <v>0.69210061519445454</v>
      </c>
      <c r="N4387" s="287">
        <f t="shared" ca="1" si="4398"/>
        <v>3671362.2745124949</v>
      </c>
      <c r="O4387" s="288">
        <f ca="1">(N4387-Assumptions!$C$22)/Assumptions!$C$25</f>
        <v>272.99278168003696</v>
      </c>
      <c r="P4387" s="11"/>
      <c r="Q4387" s="11"/>
      <c r="R4387" s="11"/>
      <c r="S4387" s="11"/>
      <c r="T4387" s="11"/>
    </row>
    <row r="4388" spans="1:20" ht="15.75" customHeight="1" x14ac:dyDescent="0.2">
      <c r="A4388" s="289"/>
      <c r="B4388" s="270"/>
      <c r="C4388" s="270"/>
      <c r="D4388" s="270"/>
      <c r="E4388" s="270"/>
      <c r="F4388" s="270"/>
      <c r="G4388" s="270"/>
      <c r="H4388" s="270"/>
      <c r="I4388" s="290">
        <f t="shared" ca="1" si="4395"/>
        <v>7.1775566957051729E-2</v>
      </c>
      <c r="J4388" s="290">
        <f t="shared" ca="1" si="4396"/>
        <v>3.0659114002864737E-2</v>
      </c>
      <c r="K4388" s="270">
        <f t="shared" ref="K4388:M4388" ca="1" si="4449">RAND()</f>
        <v>0.81998643329583676</v>
      </c>
      <c r="L4388" s="270">
        <f t="shared" ca="1" si="4449"/>
        <v>0.89707733092518493</v>
      </c>
      <c r="M4388" s="270">
        <f t="shared" ca="1" si="4449"/>
        <v>0.64182116200586026</v>
      </c>
      <c r="N4388" s="291">
        <f t="shared" ca="1" si="4398"/>
        <v>5998706.8528372282</v>
      </c>
      <c r="O4388" s="292">
        <f ca="1">(N4388-Assumptions!$C$22)/Assumptions!$C$25</f>
        <v>446.67521289830063</v>
      </c>
      <c r="P4388" s="11"/>
      <c r="Q4388" s="11"/>
      <c r="R4388" s="11"/>
      <c r="S4388" s="11"/>
      <c r="T4388" s="11"/>
    </row>
    <row r="4389" spans="1:20" ht="15.75" customHeight="1" x14ac:dyDescent="0.2">
      <c r="A4389" s="317"/>
      <c r="B4389" s="264"/>
      <c r="C4389" s="264"/>
      <c r="D4389" s="264"/>
      <c r="E4389" s="264"/>
      <c r="F4389" s="264"/>
      <c r="G4389" s="264"/>
      <c r="H4389" s="264"/>
      <c r="I4389" s="286">
        <f t="shared" ca="1" si="4395"/>
        <v>8.0084335107646426E-2</v>
      </c>
      <c r="J4389" s="286">
        <f t="shared" ca="1" si="4396"/>
        <v>3.7511409214421622E-2</v>
      </c>
      <c r="K4389" s="264">
        <f t="shared" ref="K4389:M4389" ca="1" si="4450">RAND()</f>
        <v>0.56743894165004327</v>
      </c>
      <c r="L4389" s="264">
        <f t="shared" ca="1" si="4450"/>
        <v>0.15489689861829659</v>
      </c>
      <c r="M4389" s="264">
        <f t="shared" ca="1" si="4450"/>
        <v>4.2690478285833944E-4</v>
      </c>
      <c r="N4389" s="287">
        <f t="shared" ca="1" si="4398"/>
        <v>2092736.5199794082</v>
      </c>
      <c r="O4389" s="288">
        <f ca="1">(N4389-Assumptions!$C$22)/Assumptions!$C$25</f>
        <v>155.18488955070211</v>
      </c>
      <c r="P4389" s="11"/>
      <c r="Q4389" s="11"/>
      <c r="R4389" s="11"/>
      <c r="S4389" s="11"/>
      <c r="T4389" s="11"/>
    </row>
    <row r="4390" spans="1:20" ht="15.75" customHeight="1" x14ac:dyDescent="0.2">
      <c r="A4390" s="289"/>
      <c r="B4390" s="270"/>
      <c r="C4390" s="270"/>
      <c r="D4390" s="270"/>
      <c r="E4390" s="270"/>
      <c r="F4390" s="270"/>
      <c r="G4390" s="270"/>
      <c r="H4390" s="270"/>
      <c r="I4390" s="290">
        <f t="shared" ca="1" si="4395"/>
        <v>7.817223954555555E-2</v>
      </c>
      <c r="J4390" s="290">
        <f t="shared" ca="1" si="4396"/>
        <v>2.9036352073444044E-2</v>
      </c>
      <c r="K4390" s="270">
        <f t="shared" ref="K4390:M4390" ca="1" si="4451">RAND()</f>
        <v>0.19141379634040001</v>
      </c>
      <c r="L4390" s="270">
        <f t="shared" ca="1" si="4451"/>
        <v>0.62748583726306273</v>
      </c>
      <c r="M4390" s="270">
        <f t="shared" ca="1" si="4451"/>
        <v>0.96288259544197652</v>
      </c>
      <c r="N4390" s="291">
        <f t="shared" ca="1" si="4398"/>
        <v>866682.56945594749</v>
      </c>
      <c r="O4390" s="292">
        <f ca="1">(N4390-Assumptions!$C$22)/Assumptions!$C$25</f>
        <v>63.688326078802049</v>
      </c>
      <c r="P4390" s="11"/>
      <c r="Q4390" s="11"/>
      <c r="R4390" s="11"/>
      <c r="S4390" s="11"/>
      <c r="T4390" s="11"/>
    </row>
    <row r="4391" spans="1:20" ht="15.75" customHeight="1" x14ac:dyDescent="0.2">
      <c r="A4391" s="317"/>
      <c r="B4391" s="264"/>
      <c r="C4391" s="264"/>
      <c r="D4391" s="264"/>
      <c r="E4391" s="264"/>
      <c r="F4391" s="264"/>
      <c r="G4391" s="264"/>
      <c r="H4391" s="264"/>
      <c r="I4391" s="286">
        <f t="shared" ca="1" si="4395"/>
        <v>9.507863869400987E-2</v>
      </c>
      <c r="J4391" s="286">
        <f t="shared" ca="1" si="4396"/>
        <v>3.4757230240816596E-2</v>
      </c>
      <c r="K4391" s="264">
        <f t="shared" ref="K4391:M4391" ca="1" si="4452">RAND()</f>
        <v>0.28684752785269596</v>
      </c>
      <c r="L4391" s="264">
        <f t="shared" ca="1" si="4452"/>
        <v>0.41583900002042318</v>
      </c>
      <c r="M4391" s="264">
        <f t="shared" ca="1" si="4452"/>
        <v>0.96994709394675505</v>
      </c>
      <c r="N4391" s="287">
        <f t="shared" ca="1" si="4398"/>
        <v>1912386.0322428939</v>
      </c>
      <c r="O4391" s="288">
        <f ca="1">(N4391-Assumptions!$C$22)/Assumptions!$C$25</f>
        <v>141.72589792857417</v>
      </c>
      <c r="P4391" s="11"/>
      <c r="Q4391" s="11"/>
      <c r="R4391" s="11"/>
      <c r="S4391" s="11"/>
      <c r="T4391" s="11"/>
    </row>
    <row r="4392" spans="1:20" ht="15.75" customHeight="1" x14ac:dyDescent="0.2">
      <c r="A4392" s="289"/>
      <c r="B4392" s="270"/>
      <c r="C4392" s="270"/>
      <c r="D4392" s="270"/>
      <c r="E4392" s="270"/>
      <c r="F4392" s="270"/>
      <c r="G4392" s="270"/>
      <c r="H4392" s="270"/>
      <c r="I4392" s="290">
        <f t="shared" ca="1" si="4395"/>
        <v>0.06</v>
      </c>
      <c r="J4392" s="290">
        <f t="shared" ca="1" si="4396"/>
        <v>3.4934756491234363E-2</v>
      </c>
      <c r="K4392" s="270">
        <f t="shared" ref="K4392:M4392" ca="1" si="4453">RAND()</f>
        <v>7.8083005109216952E-2</v>
      </c>
      <c r="L4392" s="270">
        <f t="shared" ca="1" si="4453"/>
        <v>2.9102914503323696E-2</v>
      </c>
      <c r="M4392" s="270">
        <f t="shared" ca="1" si="4453"/>
        <v>0.21926638914970786</v>
      </c>
      <c r="N4392" s="291">
        <f t="shared" ca="1" si="4398"/>
        <v>651153.25965787598</v>
      </c>
      <c r="O4392" s="292">
        <f ca="1">(N4392-Assumptions!$C$22)/Assumptions!$C$25</f>
        <v>47.604049228199699</v>
      </c>
      <c r="P4392" s="11"/>
      <c r="Q4392" s="11"/>
      <c r="R4392" s="11"/>
      <c r="S4392" s="11"/>
      <c r="T4392" s="11"/>
    </row>
    <row r="4393" spans="1:20" ht="15.75" customHeight="1" x14ac:dyDescent="0.2">
      <c r="A4393" s="317"/>
      <c r="B4393" s="264"/>
      <c r="C4393" s="264"/>
      <c r="D4393" s="264"/>
      <c r="E4393" s="264"/>
      <c r="F4393" s="264"/>
      <c r="G4393" s="264"/>
      <c r="H4393" s="264"/>
      <c r="I4393" s="286">
        <f t="shared" ca="1" si="4395"/>
        <v>0.11344295020358038</v>
      </c>
      <c r="J4393" s="286">
        <f t="shared" ca="1" si="4396"/>
        <v>5.5E-2</v>
      </c>
      <c r="K4393" s="264">
        <f t="shared" ref="K4393:M4393" ca="1" si="4454">RAND()</f>
        <v>0.15238740793442374</v>
      </c>
      <c r="L4393" s="264">
        <f t="shared" ca="1" si="4454"/>
        <v>0.21821868108636133</v>
      </c>
      <c r="M4393" s="264">
        <f t="shared" ca="1" si="4454"/>
        <v>0.86801460435674427</v>
      </c>
      <c r="N4393" s="287">
        <f t="shared" ca="1" si="4398"/>
        <v>300142.06552472734</v>
      </c>
      <c r="O4393" s="288">
        <f ca="1">(N4393-Assumptions!$C$22)/Assumptions!$C$25</f>
        <v>21.409183994382637</v>
      </c>
      <c r="P4393" s="11"/>
      <c r="Q4393" s="11"/>
      <c r="R4393" s="11"/>
      <c r="S4393" s="11"/>
      <c r="T4393" s="11"/>
    </row>
    <row r="4394" spans="1:20" ht="15.75" customHeight="1" x14ac:dyDescent="0.2">
      <c r="A4394" s="289"/>
      <c r="B4394" s="270"/>
      <c r="C4394" s="270"/>
      <c r="D4394" s="270"/>
      <c r="E4394" s="270"/>
      <c r="F4394" s="270"/>
      <c r="G4394" s="270"/>
      <c r="H4394" s="270"/>
      <c r="I4394" s="290">
        <f t="shared" ca="1" si="4395"/>
        <v>9.6476405856007835E-2</v>
      </c>
      <c r="J4394" s="290">
        <f t="shared" ca="1" si="4396"/>
        <v>4.906165257554955E-2</v>
      </c>
      <c r="K4394" s="270">
        <f t="shared" ref="K4394:M4394" ca="1" si="4455">RAND()</f>
        <v>0.99498926160360135</v>
      </c>
      <c r="L4394" s="270">
        <f t="shared" ca="1" si="4455"/>
        <v>0.93115689458256301</v>
      </c>
      <c r="M4394" s="270">
        <f t="shared" ca="1" si="4455"/>
        <v>0.93567231485155145</v>
      </c>
      <c r="N4394" s="291">
        <f t="shared" ca="1" si="4398"/>
        <v>5254964.0688010976</v>
      </c>
      <c r="O4394" s="292">
        <f ca="1">(N4394-Assumptions!$C$22)/Assumptions!$C$25</f>
        <v>391.17202005978339</v>
      </c>
      <c r="P4394" s="11"/>
      <c r="Q4394" s="11"/>
      <c r="R4394" s="11"/>
      <c r="S4394" s="11"/>
      <c r="T4394" s="11"/>
    </row>
    <row r="4395" spans="1:20" ht="15.75" customHeight="1" x14ac:dyDescent="0.2">
      <c r="A4395" s="317"/>
      <c r="B4395" s="264"/>
      <c r="C4395" s="264"/>
      <c r="D4395" s="264"/>
      <c r="E4395" s="264"/>
      <c r="F4395" s="264"/>
      <c r="G4395" s="264"/>
      <c r="H4395" s="264"/>
      <c r="I4395" s="286">
        <f t="shared" ca="1" si="4395"/>
        <v>8.4856430606171707E-2</v>
      </c>
      <c r="J4395" s="286">
        <f t="shared" ca="1" si="4396"/>
        <v>4.7489011701422362E-2</v>
      </c>
      <c r="K4395" s="264">
        <f t="shared" ref="K4395:M4395" ca="1" si="4456">RAND()</f>
        <v>0.2497497649396806</v>
      </c>
      <c r="L4395" s="264">
        <f t="shared" ca="1" si="4456"/>
        <v>8.4030652964927066E-2</v>
      </c>
      <c r="M4395" s="264">
        <f t="shared" ca="1" si="4456"/>
        <v>0.61538242576915059</v>
      </c>
      <c r="N4395" s="287">
        <f t="shared" ca="1" si="4398"/>
        <v>2416912.706332521</v>
      </c>
      <c r="O4395" s="288">
        <f ca="1">(N4395-Assumptions!$C$22)/Assumptions!$C$25</f>
        <v>179.37714226362098</v>
      </c>
      <c r="P4395" s="11"/>
      <c r="Q4395" s="11"/>
      <c r="R4395" s="11"/>
      <c r="S4395" s="11"/>
      <c r="T4395" s="11"/>
    </row>
    <row r="4396" spans="1:20" ht="15.75" customHeight="1" x14ac:dyDescent="0.2">
      <c r="A4396" s="289"/>
      <c r="B4396" s="270"/>
      <c r="C4396" s="270"/>
      <c r="D4396" s="270"/>
      <c r="E4396" s="270"/>
      <c r="F4396" s="270"/>
      <c r="G4396" s="270"/>
      <c r="H4396" s="270"/>
      <c r="I4396" s="290">
        <f t="shared" ca="1" si="4395"/>
        <v>9.4434720181125684E-2</v>
      </c>
      <c r="J4396" s="290">
        <f t="shared" ca="1" si="4396"/>
        <v>3.0875066714812403E-2</v>
      </c>
      <c r="K4396" s="270">
        <f t="shared" ref="K4396:M4396" ca="1" si="4457">RAND()</f>
        <v>0.97864921158309648</v>
      </c>
      <c r="L4396" s="270">
        <f t="shared" ca="1" si="4457"/>
        <v>0.8147838976403815</v>
      </c>
      <c r="M4396" s="270">
        <f t="shared" ca="1" si="4457"/>
        <v>0.8533189351734014</v>
      </c>
      <c r="N4396" s="291">
        <f t="shared" ca="1" si="4398"/>
        <v>3880536.3882508194</v>
      </c>
      <c r="O4396" s="292">
        <f ca="1">(N4396-Assumptions!$C$22)/Assumptions!$C$25</f>
        <v>288.60279016797159</v>
      </c>
      <c r="P4396" s="11"/>
      <c r="Q4396" s="11"/>
      <c r="R4396" s="11"/>
      <c r="S4396" s="11"/>
      <c r="T4396" s="11"/>
    </row>
    <row r="4397" spans="1:20" ht="15.75" customHeight="1" x14ac:dyDescent="0.2">
      <c r="A4397" s="317"/>
      <c r="B4397" s="264"/>
      <c r="C4397" s="264"/>
      <c r="D4397" s="264"/>
      <c r="E4397" s="264"/>
      <c r="F4397" s="264"/>
      <c r="G4397" s="264"/>
      <c r="H4397" s="264"/>
      <c r="I4397" s="286">
        <f t="shared" ca="1" si="4395"/>
        <v>7.0804500399605813E-2</v>
      </c>
      <c r="J4397" s="286">
        <f t="shared" ca="1" si="4396"/>
        <v>4.5969725851848803E-2</v>
      </c>
      <c r="K4397" s="264">
        <f t="shared" ref="K4397:M4397" ca="1" si="4458">RAND()</f>
        <v>0.36091994644007985</v>
      </c>
      <c r="L4397" s="264">
        <f t="shared" ca="1" si="4458"/>
        <v>0.16989745859667982</v>
      </c>
      <c r="M4397" s="264">
        <f t="shared" ca="1" si="4458"/>
        <v>0.47256242319199437</v>
      </c>
      <c r="N4397" s="287">
        <f t="shared" ca="1" si="4398"/>
        <v>3563756.6711651403</v>
      </c>
      <c r="O4397" s="288">
        <f ca="1">(N4397-Assumptions!$C$22)/Assumptions!$C$25</f>
        <v>264.96251277351791</v>
      </c>
      <c r="P4397" s="11"/>
      <c r="Q4397" s="11"/>
      <c r="R4397" s="11"/>
      <c r="S4397" s="11"/>
      <c r="T4397" s="11"/>
    </row>
    <row r="4398" spans="1:20" ht="15.75" customHeight="1" x14ac:dyDescent="0.2">
      <c r="A4398" s="289"/>
      <c r="B4398" s="270"/>
      <c r="C4398" s="270"/>
      <c r="D4398" s="270"/>
      <c r="E4398" s="270"/>
      <c r="F4398" s="270"/>
      <c r="G4398" s="270"/>
      <c r="H4398" s="270"/>
      <c r="I4398" s="290">
        <f t="shared" ca="1" si="4395"/>
        <v>8.4785334972299398E-2</v>
      </c>
      <c r="J4398" s="290">
        <f t="shared" ca="1" si="4396"/>
        <v>4.2254749715113026E-2</v>
      </c>
      <c r="K4398" s="270">
        <f t="shared" ref="K4398:M4398" ca="1" si="4459">RAND()</f>
        <v>0.95816606161465778</v>
      </c>
      <c r="L4398" s="270">
        <f t="shared" ca="1" si="4459"/>
        <v>9.206310712651844E-2</v>
      </c>
      <c r="M4398" s="270">
        <f t="shared" ca="1" si="4459"/>
        <v>0.74704829294667996</v>
      </c>
      <c r="N4398" s="291">
        <f t="shared" ca="1" si="4398"/>
        <v>4573525.5735989287</v>
      </c>
      <c r="O4398" s="292">
        <f ca="1">(N4398-Assumptions!$C$22)/Assumptions!$C$25</f>
        <v>340.31840101484545</v>
      </c>
      <c r="P4398" s="11"/>
      <c r="Q4398" s="11"/>
      <c r="R4398" s="11"/>
      <c r="S4398" s="11"/>
      <c r="T4398" s="11"/>
    </row>
    <row r="4399" spans="1:20" ht="15.75" customHeight="1" x14ac:dyDescent="0.2">
      <c r="A4399" s="317"/>
      <c r="B4399" s="264"/>
      <c r="C4399" s="264"/>
      <c r="D4399" s="264"/>
      <c r="E4399" s="264"/>
      <c r="F4399" s="264"/>
      <c r="G4399" s="264"/>
      <c r="H4399" s="264"/>
      <c r="I4399" s="286">
        <f t="shared" ca="1" si="4395"/>
        <v>6.986654275510816E-2</v>
      </c>
      <c r="J4399" s="286">
        <f t="shared" ca="1" si="4396"/>
        <v>4.2460679728691171E-2</v>
      </c>
      <c r="K4399" s="264">
        <f t="shared" ref="K4399:M4399" ca="1" si="4460">RAND()</f>
        <v>0.49808477114097349</v>
      </c>
      <c r="L4399" s="264">
        <f t="shared" ca="1" si="4460"/>
        <v>0.93696583848195325</v>
      </c>
      <c r="M4399" s="264">
        <f t="shared" ca="1" si="4460"/>
        <v>0.16126227383658509</v>
      </c>
      <c r="N4399" s="287">
        <f t="shared" ca="1" si="4398"/>
        <v>5153085.1412987486</v>
      </c>
      <c r="O4399" s="288">
        <f ca="1">(N4399-Assumptions!$C$22)/Assumptions!$C$25</f>
        <v>383.56911502229468</v>
      </c>
      <c r="P4399" s="11"/>
      <c r="Q4399" s="11"/>
      <c r="R4399" s="11"/>
      <c r="S4399" s="11"/>
      <c r="T4399" s="11"/>
    </row>
    <row r="4400" spans="1:20" ht="15.75" customHeight="1" x14ac:dyDescent="0.2">
      <c r="A4400" s="289"/>
      <c r="B4400" s="270"/>
      <c r="C4400" s="270"/>
      <c r="D4400" s="270"/>
      <c r="E4400" s="270"/>
      <c r="F4400" s="270"/>
      <c r="G4400" s="270"/>
      <c r="H4400" s="270"/>
      <c r="I4400" s="290">
        <f t="shared" ca="1" si="4395"/>
        <v>0.10222766067472591</v>
      </c>
      <c r="J4400" s="290">
        <f t="shared" ca="1" si="4396"/>
        <v>3.7841764041019257E-2</v>
      </c>
      <c r="K4400" s="270">
        <f t="shared" ref="K4400:M4400" ca="1" si="4461">RAND()</f>
        <v>0.79336308158246582</v>
      </c>
      <c r="L4400" s="270">
        <f t="shared" ca="1" si="4461"/>
        <v>0.61187386132584032</v>
      </c>
      <c r="M4400" s="270">
        <f t="shared" ca="1" si="4461"/>
        <v>0.27999563328650168</v>
      </c>
      <c r="N4400" s="291">
        <f t="shared" ca="1" si="4398"/>
        <v>1733619.8657335197</v>
      </c>
      <c r="O4400" s="292">
        <f ca="1">(N4400-Assumptions!$C$22)/Assumptions!$C$25</f>
        <v>128.38513923384474</v>
      </c>
      <c r="P4400" s="11"/>
      <c r="Q4400" s="11"/>
      <c r="R4400" s="11"/>
      <c r="S4400" s="11"/>
      <c r="T4400" s="11"/>
    </row>
    <row r="4401" spans="1:20" ht="15.75" customHeight="1" x14ac:dyDescent="0.2">
      <c r="A4401" s="317"/>
      <c r="B4401" s="264"/>
      <c r="C4401" s="264"/>
      <c r="D4401" s="264"/>
      <c r="E4401" s="264"/>
      <c r="F4401" s="264"/>
      <c r="G4401" s="264"/>
      <c r="H4401" s="264"/>
      <c r="I4401" s="286">
        <f t="shared" ca="1" si="4395"/>
        <v>6.9548653958461243E-2</v>
      </c>
      <c r="J4401" s="286">
        <f t="shared" ca="1" si="4396"/>
        <v>4.0707524848415298E-2</v>
      </c>
      <c r="K4401" s="264">
        <f t="shared" ref="K4401:M4401" ca="1" si="4462">RAND()</f>
        <v>0.73412219604130313</v>
      </c>
      <c r="L4401" s="264">
        <f t="shared" ca="1" si="4462"/>
        <v>4.7733891827112629E-2</v>
      </c>
      <c r="M4401" s="264">
        <f t="shared" ca="1" si="4462"/>
        <v>0.9160093747064344</v>
      </c>
      <c r="N4401" s="287">
        <f t="shared" ca="1" si="4398"/>
        <v>3218704.2996399212</v>
      </c>
      <c r="O4401" s="288">
        <f ca="1">(N4401-Assumptions!$C$22)/Assumptions!$C$25</f>
        <v>239.21233579402397</v>
      </c>
      <c r="P4401" s="11"/>
      <c r="Q4401" s="11"/>
      <c r="R4401" s="11"/>
      <c r="S4401" s="11"/>
      <c r="T4401" s="11"/>
    </row>
    <row r="4402" spans="1:20" ht="15.75" customHeight="1" x14ac:dyDescent="0.2">
      <c r="A4402" s="289"/>
      <c r="B4402" s="270"/>
      <c r="C4402" s="270"/>
      <c r="D4402" s="270"/>
      <c r="E4402" s="270"/>
      <c r="F4402" s="270"/>
      <c r="G4402" s="270"/>
      <c r="H4402" s="270"/>
      <c r="I4402" s="290">
        <f t="shared" ca="1" si="4395"/>
        <v>8.9473401093818974E-2</v>
      </c>
      <c r="J4402" s="290">
        <f t="shared" ca="1" si="4396"/>
        <v>3.2994068595280292E-2</v>
      </c>
      <c r="K4402" s="270">
        <f t="shared" ref="K4402:M4402" ca="1" si="4463">RAND()</f>
        <v>0.2725601027026725</v>
      </c>
      <c r="L4402" s="270">
        <f t="shared" ca="1" si="4463"/>
        <v>0.11431627827076685</v>
      </c>
      <c r="M4402" s="270">
        <f t="shared" ca="1" si="4463"/>
        <v>8.6543871276063222E-2</v>
      </c>
      <c r="N4402" s="291">
        <f t="shared" ca="1" si="4398"/>
        <v>1577460.512328712</v>
      </c>
      <c r="O4402" s="292">
        <f ca="1">(N4402-Assumptions!$C$22)/Assumptions!$C$25</f>
        <v>116.73145614393374</v>
      </c>
      <c r="P4402" s="11"/>
      <c r="Q4402" s="11"/>
      <c r="R4402" s="11"/>
      <c r="S4402" s="11"/>
      <c r="T4402" s="11"/>
    </row>
    <row r="4403" spans="1:20" ht="15.75" customHeight="1" x14ac:dyDescent="0.2">
      <c r="A4403" s="317"/>
      <c r="B4403" s="264"/>
      <c r="C4403" s="264"/>
      <c r="D4403" s="264"/>
      <c r="E4403" s="264"/>
      <c r="F4403" s="264"/>
      <c r="G4403" s="264"/>
      <c r="H4403" s="264"/>
      <c r="I4403" s="286">
        <f t="shared" ca="1" si="4395"/>
        <v>7.9119433056067529E-2</v>
      </c>
      <c r="J4403" s="286">
        <f t="shared" ca="1" si="4396"/>
        <v>2.7809436395020301E-2</v>
      </c>
      <c r="K4403" s="264">
        <f t="shared" ref="K4403:M4403" ca="1" si="4464">RAND()</f>
        <v>5.4804505383359348E-2</v>
      </c>
      <c r="L4403" s="264">
        <f t="shared" ca="1" si="4464"/>
        <v>0.13479354448007408</v>
      </c>
      <c r="M4403" s="264">
        <f t="shared" ca="1" si="4464"/>
        <v>0.62402998309838542</v>
      </c>
      <c r="N4403" s="287">
        <f t="shared" ca="1" si="4398"/>
        <v>341866.86671094759</v>
      </c>
      <c r="O4403" s="288">
        <f ca="1">(N4403-Assumptions!$C$22)/Assumptions!$C$25</f>
        <v>24.522975127682656</v>
      </c>
      <c r="P4403" s="11"/>
      <c r="Q4403" s="11"/>
      <c r="R4403" s="11"/>
      <c r="S4403" s="11"/>
      <c r="T4403" s="11"/>
    </row>
    <row r="4404" spans="1:20" ht="15.75" customHeight="1" x14ac:dyDescent="0.2">
      <c r="A4404" s="289"/>
      <c r="B4404" s="270"/>
      <c r="C4404" s="270"/>
      <c r="D4404" s="270"/>
      <c r="E4404" s="270"/>
      <c r="F4404" s="270"/>
      <c r="G4404" s="270"/>
      <c r="H4404" s="270"/>
      <c r="I4404" s="290">
        <f t="shared" ca="1" si="4395"/>
        <v>0.10396684381124047</v>
      </c>
      <c r="J4404" s="290">
        <f t="shared" ca="1" si="4396"/>
        <v>4.4679066755205173E-2</v>
      </c>
      <c r="K4404" s="270">
        <f t="shared" ref="K4404:M4404" ca="1" si="4465">RAND()</f>
        <v>0.83300315636472211</v>
      </c>
      <c r="L4404" s="270">
        <f t="shared" ca="1" si="4465"/>
        <v>0.16875702932207348</v>
      </c>
      <c r="M4404" s="270">
        <f t="shared" ca="1" si="4465"/>
        <v>0.17860141660928264</v>
      </c>
      <c r="N4404" s="291">
        <f t="shared" ca="1" si="4398"/>
        <v>3260281.5648927153</v>
      </c>
      <c r="O4404" s="292">
        <f ca="1">(N4404-Assumptions!$C$22)/Assumptions!$C$25</f>
        <v>242.31511678303846</v>
      </c>
      <c r="P4404" s="11"/>
      <c r="Q4404" s="11"/>
      <c r="R4404" s="11"/>
      <c r="S4404" s="11"/>
      <c r="T4404" s="11"/>
    </row>
    <row r="4405" spans="1:20" ht="15.75" customHeight="1" x14ac:dyDescent="0.2">
      <c r="A4405" s="317"/>
      <c r="B4405" s="264"/>
      <c r="C4405" s="264"/>
      <c r="D4405" s="264"/>
      <c r="E4405" s="264"/>
      <c r="F4405" s="264"/>
      <c r="G4405" s="264"/>
      <c r="H4405" s="264"/>
      <c r="I4405" s="286">
        <f t="shared" ca="1" si="4395"/>
        <v>0.12382013387385304</v>
      </c>
      <c r="J4405" s="286">
        <f t="shared" ca="1" si="4396"/>
        <v>3.7270132562449473E-2</v>
      </c>
      <c r="K4405" s="264">
        <f t="shared" ref="K4405:M4405" ca="1" si="4466">RAND()</f>
        <v>3.5734637587105156E-2</v>
      </c>
      <c r="L4405" s="264">
        <f t="shared" ca="1" si="4466"/>
        <v>0.92825527815711417</v>
      </c>
      <c r="M4405" s="264">
        <f t="shared" ca="1" si="4466"/>
        <v>0.56361106796610649</v>
      </c>
      <c r="N4405" s="287">
        <f t="shared" ca="1" si="4398"/>
        <v>790897.08543541911</v>
      </c>
      <c r="O4405" s="288">
        <f ca="1">(N4405-Assumptions!$C$22)/Assumptions!$C$25</f>
        <v>58.032692942941722</v>
      </c>
      <c r="P4405" s="11"/>
      <c r="Q4405" s="11"/>
      <c r="R4405" s="11"/>
      <c r="S4405" s="11"/>
      <c r="T4405" s="11"/>
    </row>
    <row r="4406" spans="1:20" ht="15.75" customHeight="1" x14ac:dyDescent="0.2">
      <c r="A4406" s="289"/>
      <c r="B4406" s="270"/>
      <c r="C4406" s="270"/>
      <c r="D4406" s="270"/>
      <c r="E4406" s="270"/>
      <c r="F4406" s="270"/>
      <c r="G4406" s="270"/>
      <c r="H4406" s="270"/>
      <c r="I4406" s="290">
        <f t="shared" ca="1" si="4395"/>
        <v>0.11143966000496332</v>
      </c>
      <c r="J4406" s="290">
        <f t="shared" ca="1" si="4396"/>
        <v>5.5E-2</v>
      </c>
      <c r="K4406" s="270">
        <f t="shared" ref="K4406:M4406" ca="1" si="4467">RAND()</f>
        <v>0.6284733633585996</v>
      </c>
      <c r="L4406" s="270">
        <f t="shared" ca="1" si="4467"/>
        <v>0.12601502726371772</v>
      </c>
      <c r="M4406" s="270">
        <f t="shared" ca="1" si="4467"/>
        <v>0.68600642647410082</v>
      </c>
      <c r="N4406" s="291">
        <f t="shared" ca="1" si="4398"/>
        <v>1600183.0901496666</v>
      </c>
      <c r="O4406" s="292">
        <f ca="1">(N4406-Assumptions!$C$22)/Assumptions!$C$25</f>
        <v>118.42717090669154</v>
      </c>
      <c r="P4406" s="11"/>
      <c r="Q4406" s="11"/>
      <c r="R4406" s="11"/>
      <c r="S4406" s="11"/>
      <c r="T4406" s="11"/>
    </row>
    <row r="4407" spans="1:20" ht="15.75" customHeight="1" x14ac:dyDescent="0.2">
      <c r="A4407" s="317"/>
      <c r="B4407" s="264"/>
      <c r="C4407" s="264"/>
      <c r="D4407" s="264"/>
      <c r="E4407" s="264"/>
      <c r="F4407" s="264"/>
      <c r="G4407" s="264"/>
      <c r="H4407" s="264"/>
      <c r="I4407" s="286">
        <f t="shared" ca="1" si="4395"/>
        <v>0.11778406204167098</v>
      </c>
      <c r="J4407" s="286">
        <f t="shared" ca="1" si="4396"/>
        <v>4.3735374935147141E-2</v>
      </c>
      <c r="K4407" s="264">
        <f t="shared" ref="K4407:M4407" ca="1" si="4468">RAND()</f>
        <v>0.41157759078221978</v>
      </c>
      <c r="L4407" s="264">
        <f t="shared" ca="1" si="4468"/>
        <v>0.17081185385486375</v>
      </c>
      <c r="M4407" s="264">
        <f t="shared" ca="1" si="4468"/>
        <v>0.40594528094853188</v>
      </c>
      <c r="N4407" s="287">
        <f t="shared" ca="1" si="4398"/>
        <v>1203180.2353357207</v>
      </c>
      <c r="O4407" s="288">
        <f ca="1">(N4407-Assumptions!$C$22)/Assumptions!$C$25</f>
        <v>88.800092189232885</v>
      </c>
      <c r="P4407" s="11"/>
      <c r="Q4407" s="11"/>
      <c r="R4407" s="11"/>
      <c r="S4407" s="11"/>
      <c r="T4407" s="11"/>
    </row>
    <row r="4408" spans="1:20" ht="15.75" customHeight="1" x14ac:dyDescent="0.2">
      <c r="A4408" s="289"/>
      <c r="B4408" s="270"/>
      <c r="C4408" s="270"/>
      <c r="D4408" s="270"/>
      <c r="E4408" s="270"/>
      <c r="F4408" s="270"/>
      <c r="G4408" s="270"/>
      <c r="H4408" s="270"/>
      <c r="I4408" s="290">
        <f t="shared" ca="1" si="4395"/>
        <v>7.8310718710780977E-2</v>
      </c>
      <c r="J4408" s="290">
        <f t="shared" ca="1" si="4396"/>
        <v>4.4043684275224697E-2</v>
      </c>
      <c r="K4408" s="270">
        <f t="shared" ref="K4408:M4408" ca="1" si="4469">RAND()</f>
        <v>0.83599613335929879</v>
      </c>
      <c r="L4408" s="270">
        <f t="shared" ca="1" si="4469"/>
        <v>0.5902588675882221</v>
      </c>
      <c r="M4408" s="270">
        <f t="shared" ca="1" si="4469"/>
        <v>9.5885003881253872E-2</v>
      </c>
      <c r="N4408" s="291">
        <f t="shared" ca="1" si="4398"/>
        <v>6298228.1020924859</v>
      </c>
      <c r="O4408" s="292">
        <f ca="1">(N4408-Assumptions!$C$22)/Assumptions!$C$25</f>
        <v>469.02754493227508</v>
      </c>
      <c r="P4408" s="11"/>
      <c r="Q4408" s="11"/>
      <c r="R4408" s="11"/>
      <c r="S4408" s="11"/>
      <c r="T4408" s="11"/>
    </row>
    <row r="4409" spans="1:20" ht="15.75" customHeight="1" x14ac:dyDescent="0.2">
      <c r="A4409" s="317"/>
      <c r="B4409" s="264"/>
      <c r="C4409" s="264"/>
      <c r="D4409" s="264"/>
      <c r="E4409" s="264"/>
      <c r="F4409" s="264"/>
      <c r="G4409" s="264"/>
      <c r="H4409" s="264"/>
      <c r="I4409" s="286">
        <f t="shared" ca="1" si="4395"/>
        <v>7.0671642424058753E-2</v>
      </c>
      <c r="J4409" s="286">
        <f t="shared" ca="1" si="4396"/>
        <v>3.0203999115961104E-2</v>
      </c>
      <c r="K4409" s="264">
        <f t="shared" ref="K4409:M4409" ca="1" si="4470">RAND()</f>
        <v>0.37314411485063526</v>
      </c>
      <c r="L4409" s="264">
        <f t="shared" ca="1" si="4470"/>
        <v>0.94638082913823718</v>
      </c>
      <c r="M4409" s="264">
        <f t="shared" ca="1" si="4470"/>
        <v>0.35723332494254034</v>
      </c>
      <c r="N4409" s="287">
        <f t="shared" ca="1" si="4398"/>
        <v>3489818.8775336668</v>
      </c>
      <c r="O4409" s="288">
        <f ca="1">(N4409-Assumptions!$C$22)/Assumptions!$C$25</f>
        <v>259.44476698012437</v>
      </c>
      <c r="P4409" s="11"/>
      <c r="Q4409" s="11"/>
      <c r="R4409" s="11"/>
      <c r="S4409" s="11"/>
      <c r="T4409" s="11"/>
    </row>
    <row r="4410" spans="1:20" ht="15.75" customHeight="1" x14ac:dyDescent="0.2">
      <c r="A4410" s="289"/>
      <c r="B4410" s="270"/>
      <c r="C4410" s="270"/>
      <c r="D4410" s="270"/>
      <c r="E4410" s="270"/>
      <c r="F4410" s="270"/>
      <c r="G4410" s="270"/>
      <c r="H4410" s="270"/>
      <c r="I4410" s="290">
        <f t="shared" ca="1" si="4395"/>
        <v>9.2120903487896477E-2</v>
      </c>
      <c r="J4410" s="290">
        <f t="shared" ca="1" si="4396"/>
        <v>4.4681553288087247E-2</v>
      </c>
      <c r="K4410" s="270">
        <f t="shared" ref="K4410:M4410" ca="1" si="4471">RAND()</f>
        <v>0.73951913381747847</v>
      </c>
      <c r="L4410" s="270">
        <f t="shared" ca="1" si="4471"/>
        <v>0.96536759559325358</v>
      </c>
      <c r="M4410" s="270">
        <f t="shared" ca="1" si="4471"/>
        <v>0.17361181680163384</v>
      </c>
      <c r="N4410" s="291">
        <f t="shared" ca="1" si="4398"/>
        <v>2976953.6250196374</v>
      </c>
      <c r="O4410" s="292">
        <f ca="1">(N4410-Assumptions!$C$22)/Assumptions!$C$25</f>
        <v>221.17124067310726</v>
      </c>
      <c r="P4410" s="11"/>
      <c r="Q4410" s="11"/>
      <c r="R4410" s="11"/>
      <c r="S4410" s="11"/>
      <c r="T4410" s="11"/>
    </row>
    <row r="4411" spans="1:20" ht="15.75" customHeight="1" x14ac:dyDescent="0.2">
      <c r="A4411" s="317"/>
      <c r="B4411" s="264"/>
      <c r="C4411" s="264"/>
      <c r="D4411" s="264"/>
      <c r="E4411" s="264"/>
      <c r="F4411" s="264"/>
      <c r="G4411" s="264"/>
      <c r="H4411" s="264"/>
      <c r="I4411" s="286">
        <f t="shared" ca="1" si="4395"/>
        <v>9.2990187452465095E-2</v>
      </c>
      <c r="J4411" s="286">
        <f t="shared" ca="1" si="4396"/>
        <v>2.7467324968593207E-2</v>
      </c>
      <c r="K4411" s="264">
        <f t="shared" ref="K4411:M4411" ca="1" si="4472">RAND()</f>
        <v>0.13044742458789715</v>
      </c>
      <c r="L4411" s="264">
        <f t="shared" ca="1" si="4472"/>
        <v>0.21362437916249555</v>
      </c>
      <c r="M4411" s="264">
        <f t="shared" ca="1" si="4472"/>
        <v>0.63700618446114832</v>
      </c>
      <c r="N4411" s="287">
        <f t="shared" ca="1" si="4398"/>
        <v>267710.95041488874</v>
      </c>
      <c r="O4411" s="288">
        <f ca="1">(N4411-Assumptions!$C$22)/Assumptions!$C$25</f>
        <v>18.988951523499161</v>
      </c>
      <c r="P4411" s="11"/>
      <c r="Q4411" s="11"/>
      <c r="R4411" s="11"/>
      <c r="S4411" s="11"/>
      <c r="T4411" s="11"/>
    </row>
    <row r="4412" spans="1:20" ht="15.75" customHeight="1" x14ac:dyDescent="0.2">
      <c r="A4412" s="289"/>
      <c r="B4412" s="270"/>
      <c r="C4412" s="270"/>
      <c r="D4412" s="270"/>
      <c r="E4412" s="270"/>
      <c r="F4412" s="270"/>
      <c r="G4412" s="270"/>
      <c r="H4412" s="270"/>
      <c r="I4412" s="290">
        <f t="shared" ca="1" si="4395"/>
        <v>8.6172209806838887E-2</v>
      </c>
      <c r="J4412" s="290">
        <f t="shared" ca="1" si="4396"/>
        <v>4.6104699717458272E-2</v>
      </c>
      <c r="K4412" s="270">
        <f t="shared" ref="K4412:M4412" ca="1" si="4473">RAND()</f>
        <v>0.23514368663345109</v>
      </c>
      <c r="L4412" s="270">
        <f t="shared" ca="1" si="4473"/>
        <v>0.97532229358441414</v>
      </c>
      <c r="M4412" s="270">
        <f t="shared" ca="1" si="4473"/>
        <v>0.64086973937243985</v>
      </c>
      <c r="N4412" s="291">
        <f t="shared" ca="1" si="4398"/>
        <v>3555115.3042140622</v>
      </c>
      <c r="O4412" s="292">
        <f ca="1">(N4412-Assumptions!$C$22)/Assumptions!$C$25</f>
        <v>264.31763464284046</v>
      </c>
      <c r="P4412" s="11"/>
      <c r="Q4412" s="11"/>
      <c r="R4412" s="11"/>
      <c r="S4412" s="11"/>
      <c r="T4412" s="11"/>
    </row>
    <row r="4413" spans="1:20" ht="15.75" customHeight="1" x14ac:dyDescent="0.2">
      <c r="A4413" s="317"/>
      <c r="B4413" s="264"/>
      <c r="C4413" s="264"/>
      <c r="D4413" s="264"/>
      <c r="E4413" s="264"/>
      <c r="F4413" s="264"/>
      <c r="G4413" s="264"/>
      <c r="H4413" s="264"/>
      <c r="I4413" s="286">
        <f t="shared" ca="1" si="4395"/>
        <v>7.1692282963300255E-2</v>
      </c>
      <c r="J4413" s="286">
        <f t="shared" ca="1" si="4396"/>
        <v>4.3307760844382176E-2</v>
      </c>
      <c r="K4413" s="264">
        <f t="shared" ref="K4413:M4413" ca="1" si="4474">RAND()</f>
        <v>0.68484222938995565</v>
      </c>
      <c r="L4413" s="264">
        <f t="shared" ca="1" si="4474"/>
        <v>0.24913128677838492</v>
      </c>
      <c r="M4413" s="264">
        <f t="shared" ca="1" si="4474"/>
        <v>0.26919512159134407</v>
      </c>
      <c r="N4413" s="287">
        <f t="shared" ca="1" si="4398"/>
        <v>3138820.3897133102</v>
      </c>
      <c r="O4413" s="288">
        <f ca="1">(N4413-Assumptions!$C$22)/Assumptions!$C$25</f>
        <v>233.25084997860523</v>
      </c>
      <c r="P4413" s="11"/>
      <c r="Q4413" s="11"/>
      <c r="R4413" s="11"/>
      <c r="S4413" s="11"/>
      <c r="T4413" s="11"/>
    </row>
    <row r="4414" spans="1:20" ht="15.75" customHeight="1" x14ac:dyDescent="0.2">
      <c r="A4414" s="289"/>
      <c r="B4414" s="270"/>
      <c r="C4414" s="270"/>
      <c r="D4414" s="270"/>
      <c r="E4414" s="270"/>
      <c r="F4414" s="270"/>
      <c r="G4414" s="270"/>
      <c r="H4414" s="270"/>
      <c r="I4414" s="290">
        <f t="shared" ca="1" si="4395"/>
        <v>7.713835135031491E-2</v>
      </c>
      <c r="J4414" s="290">
        <f t="shared" ca="1" si="4396"/>
        <v>3.3486322694073922E-2</v>
      </c>
      <c r="K4414" s="270">
        <f t="shared" ref="K4414:M4414" ca="1" si="4475">RAND()</f>
        <v>0.48312686957684592</v>
      </c>
      <c r="L4414" s="270">
        <f t="shared" ca="1" si="4475"/>
        <v>0.76613226936300483</v>
      </c>
      <c r="M4414" s="270">
        <f t="shared" ca="1" si="4475"/>
        <v>0.10975909712521759</v>
      </c>
      <c r="N4414" s="291">
        <f t="shared" ca="1" si="4398"/>
        <v>2557055.7179889563</v>
      </c>
      <c r="O4414" s="292">
        <f ca="1">(N4414-Assumptions!$C$22)/Assumptions!$C$25</f>
        <v>189.83557596932511</v>
      </c>
      <c r="P4414" s="11"/>
      <c r="Q4414" s="11"/>
      <c r="R4414" s="11"/>
      <c r="S4414" s="11"/>
      <c r="T4414" s="11"/>
    </row>
    <row r="4415" spans="1:20" ht="15.75" customHeight="1" x14ac:dyDescent="0.2">
      <c r="A4415" s="317"/>
      <c r="B4415" s="264"/>
      <c r="C4415" s="264"/>
      <c r="D4415" s="264"/>
      <c r="E4415" s="264"/>
      <c r="F4415" s="264"/>
      <c r="G4415" s="264"/>
      <c r="H4415" s="264"/>
      <c r="I4415" s="286">
        <f t="shared" ca="1" si="4395"/>
        <v>0.1088157663374716</v>
      </c>
      <c r="J4415" s="286">
        <f t="shared" ca="1" si="4396"/>
        <v>4.4136150122537444E-2</v>
      </c>
      <c r="K4415" s="264">
        <f t="shared" ref="K4415:M4415" ca="1" si="4476">RAND()</f>
        <v>0.1712859863214159</v>
      </c>
      <c r="L4415" s="264">
        <f t="shared" ca="1" si="4476"/>
        <v>0.2969051057549662</v>
      </c>
      <c r="M4415" s="264">
        <f t="shared" ca="1" si="4476"/>
        <v>0.36917201986312365</v>
      </c>
      <c r="N4415" s="287">
        <f t="shared" ca="1" si="4398"/>
        <v>252340.93784067107</v>
      </c>
      <c r="O4415" s="288">
        <f ca="1">(N4415-Assumptions!$C$22)/Assumptions!$C$25</f>
        <v>17.841935659751574</v>
      </c>
      <c r="P4415" s="11"/>
      <c r="Q4415" s="11"/>
      <c r="R4415" s="11"/>
      <c r="S4415" s="11"/>
      <c r="T4415" s="11"/>
    </row>
    <row r="4416" spans="1:20" ht="15.75" customHeight="1" x14ac:dyDescent="0.2">
      <c r="A4416" s="289"/>
      <c r="B4416" s="270"/>
      <c r="C4416" s="270"/>
      <c r="D4416" s="270"/>
      <c r="E4416" s="270"/>
      <c r="F4416" s="270"/>
      <c r="G4416" s="270"/>
      <c r="H4416" s="270"/>
      <c r="I4416" s="290">
        <f t="shared" ca="1" si="4395"/>
        <v>8.3826928970788972E-2</v>
      </c>
      <c r="J4416" s="290">
        <f t="shared" ca="1" si="4396"/>
        <v>3.9635578736842265E-2</v>
      </c>
      <c r="K4416" s="270">
        <f t="shared" ref="K4416:M4416" ca="1" si="4477">RAND()</f>
        <v>0.56112299277600153</v>
      </c>
      <c r="L4416" s="270">
        <f t="shared" ca="1" si="4477"/>
        <v>8.5834170792624231E-2</v>
      </c>
      <c r="M4416" s="270">
        <f t="shared" ca="1" si="4477"/>
        <v>0.49618555862964631</v>
      </c>
      <c r="N4416" s="291">
        <f t="shared" ca="1" si="4398"/>
        <v>2016094.0163056785</v>
      </c>
      <c r="O4416" s="292">
        <f ca="1">(N4416-Assumptions!$C$22)/Assumptions!$C$25</f>
        <v>149.46529972430437</v>
      </c>
      <c r="P4416" s="11"/>
      <c r="Q4416" s="11"/>
      <c r="R4416" s="11"/>
      <c r="S4416" s="11"/>
      <c r="T4416" s="11"/>
    </row>
    <row r="4417" spans="1:20" ht="15.75" customHeight="1" x14ac:dyDescent="0.2">
      <c r="A4417" s="317"/>
      <c r="B4417" s="264"/>
      <c r="C4417" s="264"/>
      <c r="D4417" s="264"/>
      <c r="E4417" s="264"/>
      <c r="F4417" s="264"/>
      <c r="G4417" s="264"/>
      <c r="H4417" s="264"/>
      <c r="I4417" s="286">
        <f t="shared" ca="1" si="4395"/>
        <v>0.10749011914205502</v>
      </c>
      <c r="J4417" s="286">
        <f t="shared" ca="1" si="4396"/>
        <v>4.3654447383769411E-2</v>
      </c>
      <c r="K4417" s="264">
        <f t="shared" ref="K4417:M4417" ca="1" si="4478">RAND()</f>
        <v>0.95689531957998986</v>
      </c>
      <c r="L4417" s="264">
        <f t="shared" ca="1" si="4478"/>
        <v>0.61682793746326781</v>
      </c>
      <c r="M4417" s="264">
        <f t="shared" ca="1" si="4478"/>
        <v>0.43690676048980515</v>
      </c>
      <c r="N4417" s="287">
        <f t="shared" ca="1" si="4398"/>
        <v>3380893.3674983801</v>
      </c>
      <c r="O4417" s="288">
        <f ca="1">(N4417-Assumptions!$C$22)/Assumptions!$C$25</f>
        <v>251.31599757450599</v>
      </c>
      <c r="P4417" s="11"/>
      <c r="Q4417" s="11"/>
      <c r="R4417" s="11"/>
      <c r="S4417" s="11"/>
      <c r="T4417" s="11"/>
    </row>
    <row r="4418" spans="1:20" ht="15.75" customHeight="1" x14ac:dyDescent="0.2">
      <c r="A4418" s="289"/>
      <c r="B4418" s="270"/>
      <c r="C4418" s="270"/>
      <c r="D4418" s="270"/>
      <c r="E4418" s="270"/>
      <c r="F4418" s="270"/>
      <c r="G4418" s="270"/>
      <c r="H4418" s="270"/>
      <c r="I4418" s="290">
        <f t="shared" ca="1" si="4395"/>
        <v>9.0759245704047614E-2</v>
      </c>
      <c r="J4418" s="290">
        <f t="shared" ca="1" si="4396"/>
        <v>3.6236251693679528E-2</v>
      </c>
      <c r="K4418" s="270">
        <f t="shared" ref="K4418:M4418" ca="1" si="4479">RAND()</f>
        <v>0.79554929411091579</v>
      </c>
      <c r="L4418" s="270">
        <f t="shared" ca="1" si="4479"/>
        <v>0.44794626977823881</v>
      </c>
      <c r="M4418" s="270">
        <f t="shared" ca="1" si="4479"/>
        <v>0.64849627790378905</v>
      </c>
      <c r="N4418" s="291">
        <f t="shared" ca="1" si="4398"/>
        <v>2069595.4853545148</v>
      </c>
      <c r="O4418" s="292">
        <f ca="1">(N4418-Assumptions!$C$22)/Assumptions!$C$25</f>
        <v>153.45794666824736</v>
      </c>
      <c r="P4418" s="11"/>
      <c r="Q4418" s="11"/>
      <c r="R4418" s="11"/>
      <c r="S4418" s="11"/>
      <c r="T4418" s="11"/>
    </row>
    <row r="4419" spans="1:20" ht="15.75" customHeight="1" x14ac:dyDescent="0.2">
      <c r="A4419" s="317"/>
      <c r="B4419" s="264"/>
      <c r="C4419" s="264"/>
      <c r="D4419" s="264"/>
      <c r="E4419" s="264"/>
      <c r="F4419" s="264"/>
      <c r="G4419" s="264"/>
      <c r="H4419" s="264"/>
      <c r="I4419" s="286">
        <f t="shared" ca="1" si="4395"/>
        <v>7.553973336295508E-2</v>
      </c>
      <c r="J4419" s="286">
        <f t="shared" ca="1" si="4396"/>
        <v>4.5647391078218663E-2</v>
      </c>
      <c r="K4419" s="264">
        <f t="shared" ref="K4419:M4419" ca="1" si="4480">RAND()</f>
        <v>0.21383836845759341</v>
      </c>
      <c r="L4419" s="264">
        <f t="shared" ca="1" si="4480"/>
        <v>0.29216900593880912</v>
      </c>
      <c r="M4419" s="264">
        <f t="shared" ca="1" si="4480"/>
        <v>0.22152240018655078</v>
      </c>
      <c r="N4419" s="287">
        <f t="shared" ca="1" si="4398"/>
        <v>2980492.9948437498</v>
      </c>
      <c r="O4419" s="288">
        <f ca="1">(N4419-Assumptions!$C$22)/Assumptions!$C$25</f>
        <v>221.43537274953357</v>
      </c>
      <c r="P4419" s="11"/>
      <c r="Q4419" s="11"/>
      <c r="R4419" s="11"/>
      <c r="S4419" s="11"/>
      <c r="T4419" s="11"/>
    </row>
    <row r="4420" spans="1:20" ht="15.75" customHeight="1" x14ac:dyDescent="0.2">
      <c r="A4420" s="289"/>
      <c r="B4420" s="270"/>
      <c r="C4420" s="270"/>
      <c r="D4420" s="270"/>
      <c r="E4420" s="270"/>
      <c r="F4420" s="270"/>
      <c r="G4420" s="270"/>
      <c r="H4420" s="270"/>
      <c r="I4420" s="290">
        <f t="shared" ca="1" si="4395"/>
        <v>9.5616363196442497E-2</v>
      </c>
      <c r="J4420" s="290">
        <f t="shared" ca="1" si="4396"/>
        <v>4.943179097858208E-2</v>
      </c>
      <c r="K4420" s="270">
        <f t="shared" ref="K4420:M4420" ca="1" si="4481">RAND()</f>
        <v>0.27831400462860834</v>
      </c>
      <c r="L4420" s="270">
        <f t="shared" ca="1" si="4481"/>
        <v>0.99037543699278019</v>
      </c>
      <c r="M4420" s="270">
        <f t="shared" ca="1" si="4481"/>
        <v>0.67776270905990865</v>
      </c>
      <c r="N4420" s="291">
        <f t="shared" ca="1" si="4398"/>
        <v>3084246.7837219127</v>
      </c>
      <c r="O4420" s="292">
        <f ca="1">(N4420-Assumptions!$C$22)/Assumptions!$C$25</f>
        <v>229.17819281506812</v>
      </c>
      <c r="P4420" s="11"/>
      <c r="Q4420" s="11"/>
      <c r="R4420" s="11"/>
      <c r="S4420" s="11"/>
      <c r="T4420" s="11"/>
    </row>
    <row r="4421" spans="1:20" ht="15.75" customHeight="1" x14ac:dyDescent="0.2">
      <c r="A4421" s="317"/>
      <c r="B4421" s="264"/>
      <c r="C4421" s="264"/>
      <c r="D4421" s="264"/>
      <c r="E4421" s="264"/>
      <c r="F4421" s="264"/>
      <c r="G4421" s="264"/>
      <c r="H4421" s="264"/>
      <c r="I4421" s="286">
        <f t="shared" ca="1" si="4395"/>
        <v>0.1021523850710105</v>
      </c>
      <c r="J4421" s="286">
        <f t="shared" ca="1" si="4396"/>
        <v>3.1339374937580274E-2</v>
      </c>
      <c r="K4421" s="264">
        <f t="shared" ref="K4421:M4421" ca="1" si="4482">RAND()</f>
        <v>8.8280900828505704E-2</v>
      </c>
      <c r="L4421" s="264">
        <f t="shared" ca="1" si="4482"/>
        <v>0.57336209022967288</v>
      </c>
      <c r="M4421" s="264">
        <f t="shared" ca="1" si="4482"/>
        <v>0.21613004451223283</v>
      </c>
      <c r="N4421" s="287">
        <f t="shared" ca="1" si="4398"/>
        <v>548600.71108093741</v>
      </c>
      <c r="O4421" s="288">
        <f ca="1">(N4421-Assumptions!$C$22)/Assumptions!$C$25</f>
        <v>39.950873961263987</v>
      </c>
      <c r="P4421" s="11"/>
      <c r="Q4421" s="11"/>
      <c r="R4421" s="11"/>
      <c r="S4421" s="11"/>
      <c r="T4421" s="11"/>
    </row>
    <row r="4422" spans="1:20" ht="15.75" customHeight="1" x14ac:dyDescent="0.2">
      <c r="A4422" s="289"/>
      <c r="B4422" s="270"/>
      <c r="C4422" s="270"/>
      <c r="D4422" s="270"/>
      <c r="E4422" s="270"/>
      <c r="F4422" s="270"/>
      <c r="G4422" s="270"/>
      <c r="H4422" s="270"/>
      <c r="I4422" s="290">
        <f t="shared" ca="1" si="4395"/>
        <v>0.10071142779620525</v>
      </c>
      <c r="J4422" s="290">
        <f t="shared" ca="1" si="4396"/>
        <v>5.3686277883905148E-2</v>
      </c>
      <c r="K4422" s="270">
        <f t="shared" ref="K4422:M4422" ca="1" si="4483">RAND()</f>
        <v>0.64204167418557379</v>
      </c>
      <c r="L4422" s="270">
        <f t="shared" ca="1" si="4483"/>
        <v>0.26294440955632359</v>
      </c>
      <c r="M4422" s="270">
        <f t="shared" ca="1" si="4483"/>
        <v>0.45320795997662677</v>
      </c>
      <c r="N4422" s="291">
        <f t="shared" ca="1" si="4398"/>
        <v>1894601.4408308079</v>
      </c>
      <c r="O4422" s="292">
        <f ca="1">(N4422-Assumptions!$C$22)/Assumptions!$C$25</f>
        <v>140.3986896142394</v>
      </c>
      <c r="P4422" s="11"/>
      <c r="Q4422" s="11"/>
      <c r="R4422" s="11"/>
      <c r="S4422" s="11"/>
      <c r="T4422" s="11"/>
    </row>
    <row r="4423" spans="1:20" ht="15.75" customHeight="1" x14ac:dyDescent="0.2">
      <c r="A4423" s="317"/>
      <c r="B4423" s="264"/>
      <c r="C4423" s="264"/>
      <c r="D4423" s="264"/>
      <c r="E4423" s="264"/>
      <c r="F4423" s="264"/>
      <c r="G4423" s="264"/>
      <c r="H4423" s="264"/>
      <c r="I4423" s="286">
        <f t="shared" ca="1" si="4395"/>
        <v>9.7084143129065284E-2</v>
      </c>
      <c r="J4423" s="286">
        <f t="shared" ca="1" si="4396"/>
        <v>3.8196600299664825E-2</v>
      </c>
      <c r="K4423" s="264">
        <f t="shared" ref="K4423:M4423" ca="1" si="4484">RAND()</f>
        <v>0.8309939682374945</v>
      </c>
      <c r="L4423" s="264">
        <f t="shared" ca="1" si="4484"/>
        <v>0.77532603673526279</v>
      </c>
      <c r="M4423" s="264">
        <f t="shared" ca="1" si="4484"/>
        <v>0.46597704907256443</v>
      </c>
      <c r="N4423" s="287">
        <f t="shared" ca="1" si="4398"/>
        <v>3664978.8544010948</v>
      </c>
      <c r="O4423" s="288">
        <f ca="1">(N4423-Assumptions!$C$22)/Assumptions!$C$25</f>
        <v>272.51640704485783</v>
      </c>
      <c r="P4423" s="11"/>
      <c r="Q4423" s="11"/>
      <c r="R4423" s="11"/>
      <c r="S4423" s="11"/>
      <c r="T4423" s="11"/>
    </row>
    <row r="4424" spans="1:20" ht="15.75" customHeight="1" x14ac:dyDescent="0.2">
      <c r="A4424" s="289"/>
      <c r="B4424" s="270"/>
      <c r="C4424" s="270"/>
      <c r="D4424" s="270"/>
      <c r="E4424" s="270"/>
      <c r="F4424" s="270"/>
      <c r="G4424" s="270"/>
      <c r="H4424" s="270"/>
      <c r="I4424" s="290">
        <f t="shared" ca="1" si="4395"/>
        <v>7.6013020727175445E-2</v>
      </c>
      <c r="J4424" s="290">
        <f t="shared" ca="1" si="4396"/>
        <v>3.9921872507314299E-2</v>
      </c>
      <c r="K4424" s="270">
        <f t="shared" ref="K4424:M4424" ca="1" si="4485">RAND()</f>
        <v>0.39818149517411927</v>
      </c>
      <c r="L4424" s="270">
        <f t="shared" ca="1" si="4485"/>
        <v>0.34516984851287602</v>
      </c>
      <c r="M4424" s="270">
        <f t="shared" ca="1" si="4485"/>
        <v>0.47262938667612142</v>
      </c>
      <c r="N4424" s="291">
        <f t="shared" ca="1" si="4398"/>
        <v>3092743.649974355</v>
      </c>
      <c r="O4424" s="292">
        <f ca="1">(N4424-Assumptions!$C$22)/Assumptions!$C$25</f>
        <v>229.81228731151904</v>
      </c>
      <c r="P4424" s="11"/>
      <c r="Q4424" s="11"/>
      <c r="R4424" s="11"/>
      <c r="S4424" s="11"/>
      <c r="T4424" s="11"/>
    </row>
    <row r="4425" spans="1:20" ht="15.75" customHeight="1" x14ac:dyDescent="0.2">
      <c r="A4425" s="317"/>
      <c r="B4425" s="264"/>
      <c r="C4425" s="264"/>
      <c r="D4425" s="264"/>
      <c r="E4425" s="264"/>
      <c r="F4425" s="264"/>
      <c r="G4425" s="264"/>
      <c r="H4425" s="264"/>
      <c r="I4425" s="286">
        <f t="shared" ca="1" si="4395"/>
        <v>8.8199146708389811E-2</v>
      </c>
      <c r="J4425" s="286">
        <f t="shared" ca="1" si="4396"/>
        <v>4.9136844403874586E-2</v>
      </c>
      <c r="K4425" s="264">
        <f t="shared" ref="K4425:M4425" ca="1" si="4486">RAND()</f>
        <v>0.77120960323658783</v>
      </c>
      <c r="L4425" s="264">
        <f t="shared" ca="1" si="4486"/>
        <v>0.84225062348478197</v>
      </c>
      <c r="M4425" s="264">
        <f t="shared" ca="1" si="4486"/>
        <v>0.37350809089928427</v>
      </c>
      <c r="N4425" s="287">
        <f t="shared" ca="1" si="4398"/>
        <v>3615371.7833875329</v>
      </c>
      <c r="O4425" s="288">
        <f ca="1">(N4425-Assumptions!$C$22)/Assumptions!$C$25</f>
        <v>268.81438681996514</v>
      </c>
      <c r="P4425" s="11"/>
      <c r="Q4425" s="11"/>
      <c r="R4425" s="11"/>
      <c r="S4425" s="11"/>
      <c r="T4425" s="11"/>
    </row>
    <row r="4426" spans="1:20" ht="15.75" customHeight="1" x14ac:dyDescent="0.2">
      <c r="A4426" s="289"/>
      <c r="B4426" s="270"/>
      <c r="C4426" s="270"/>
      <c r="D4426" s="270"/>
      <c r="E4426" s="270"/>
      <c r="F4426" s="270"/>
      <c r="G4426" s="270"/>
      <c r="H4426" s="270"/>
      <c r="I4426" s="290">
        <f t="shared" ca="1" si="4395"/>
        <v>9.3996042814722333E-2</v>
      </c>
      <c r="J4426" s="290">
        <f t="shared" ca="1" si="4396"/>
        <v>3.4007801856988609E-2</v>
      </c>
      <c r="K4426" s="270">
        <f t="shared" ref="K4426:M4426" ca="1" si="4487">RAND()</f>
        <v>0.70007289441786624</v>
      </c>
      <c r="L4426" s="270">
        <f t="shared" ca="1" si="4487"/>
        <v>0.67271997051142118</v>
      </c>
      <c r="M4426" s="270">
        <f t="shared" ca="1" si="4487"/>
        <v>0.89310751361888618</v>
      </c>
      <c r="N4426" s="291">
        <f t="shared" ca="1" si="4398"/>
        <v>1881044.3588664951</v>
      </c>
      <c r="O4426" s="292">
        <f ca="1">(N4426-Assumptions!$C$22)/Assumptions!$C$25</f>
        <v>139.3869670795892</v>
      </c>
      <c r="P4426" s="11"/>
      <c r="Q4426" s="11"/>
      <c r="R4426" s="11"/>
      <c r="S4426" s="11"/>
      <c r="T4426" s="11"/>
    </row>
    <row r="4427" spans="1:20" ht="15.75" customHeight="1" x14ac:dyDescent="0.2">
      <c r="A4427" s="317"/>
      <c r="B4427" s="264"/>
      <c r="C4427" s="264"/>
      <c r="D4427" s="264"/>
      <c r="E4427" s="264"/>
      <c r="F4427" s="264"/>
      <c r="G4427" s="264"/>
      <c r="H4427" s="264"/>
      <c r="I4427" s="286">
        <f t="shared" ca="1" si="4395"/>
        <v>9.5045109267629282E-2</v>
      </c>
      <c r="J4427" s="286">
        <f t="shared" ca="1" si="4396"/>
        <v>4.955713876567043E-2</v>
      </c>
      <c r="K4427" s="264">
        <f t="shared" ref="K4427:M4427" ca="1" si="4488">RAND()</f>
        <v>2.7293057769625984E-2</v>
      </c>
      <c r="L4427" s="264">
        <f t="shared" ca="1" si="4488"/>
        <v>0.65579575449429284</v>
      </c>
      <c r="M4427" s="264">
        <f t="shared" ca="1" si="4488"/>
        <v>0.35097048539679154</v>
      </c>
      <c r="N4427" s="287">
        <f t="shared" ca="1" si="4398"/>
        <v>854029.47821795067</v>
      </c>
      <c r="O4427" s="288">
        <f ca="1">(N4427-Assumptions!$C$22)/Assumptions!$C$25</f>
        <v>62.744065538653032</v>
      </c>
      <c r="P4427" s="11"/>
      <c r="Q4427" s="11"/>
      <c r="R4427" s="11"/>
      <c r="S4427" s="11"/>
      <c r="T4427" s="11"/>
    </row>
    <row r="4428" spans="1:20" ht="15.75" customHeight="1" x14ac:dyDescent="0.2">
      <c r="A4428" s="289"/>
      <c r="B4428" s="270"/>
      <c r="C4428" s="270"/>
      <c r="D4428" s="270"/>
      <c r="E4428" s="270"/>
      <c r="F4428" s="270"/>
      <c r="G4428" s="270"/>
      <c r="H4428" s="270"/>
      <c r="I4428" s="290">
        <f t="shared" ca="1" si="4395"/>
        <v>6.7305645703534478E-2</v>
      </c>
      <c r="J4428" s="290">
        <f t="shared" ca="1" si="4396"/>
        <v>3.5757255606861479E-2</v>
      </c>
      <c r="K4428" s="270">
        <f t="shared" ref="K4428:M4428" ca="1" si="4489">RAND()</f>
        <v>0.35442925903599232</v>
      </c>
      <c r="L4428" s="270">
        <f t="shared" ca="1" si="4489"/>
        <v>0.92489138351083588</v>
      </c>
      <c r="M4428" s="270">
        <f t="shared" ca="1" si="4489"/>
        <v>0.66635551883749522</v>
      </c>
      <c r="N4428" s="291">
        <f t="shared" ca="1" si="4398"/>
        <v>4515115.2842987757</v>
      </c>
      <c r="O4428" s="292">
        <f ca="1">(N4428-Assumptions!$C$22)/Assumptions!$C$25</f>
        <v>335.95942420140119</v>
      </c>
      <c r="P4428" s="11"/>
      <c r="Q4428" s="11"/>
      <c r="R4428" s="11"/>
      <c r="S4428" s="11"/>
      <c r="T4428" s="11"/>
    </row>
    <row r="4429" spans="1:20" ht="15.75" customHeight="1" x14ac:dyDescent="0.2">
      <c r="A4429" s="317"/>
      <c r="B4429" s="264"/>
      <c r="C4429" s="264"/>
      <c r="D4429" s="264"/>
      <c r="E4429" s="264"/>
      <c r="F4429" s="264"/>
      <c r="G4429" s="264"/>
      <c r="H4429" s="264"/>
      <c r="I4429" s="286">
        <f t="shared" ca="1" si="4395"/>
        <v>0.10211972423233839</v>
      </c>
      <c r="J4429" s="286">
        <f t="shared" ca="1" si="4396"/>
        <v>3.2259023905772941E-2</v>
      </c>
      <c r="K4429" s="264">
        <f t="shared" ref="K4429:M4429" ca="1" si="4490">RAND()</f>
        <v>0.86456176653269079</v>
      </c>
      <c r="L4429" s="264">
        <f t="shared" ca="1" si="4490"/>
        <v>0.96149230858523094</v>
      </c>
      <c r="M4429" s="264">
        <f t="shared" ca="1" si="4490"/>
        <v>0.59374999000851325</v>
      </c>
      <c r="N4429" s="287">
        <f t="shared" ca="1" si="4398"/>
        <v>3513072.0731224115</v>
      </c>
      <c r="O4429" s="288">
        <f ca="1">(N4429-Assumptions!$C$22)/Assumptions!$C$25</f>
        <v>261.18008008376205</v>
      </c>
      <c r="P4429" s="11"/>
      <c r="Q4429" s="11"/>
      <c r="R4429" s="11"/>
      <c r="S4429" s="11"/>
      <c r="T4429" s="11"/>
    </row>
    <row r="4430" spans="1:20" ht="15.75" customHeight="1" x14ac:dyDescent="0.2">
      <c r="A4430" s="289"/>
      <c r="B4430" s="270"/>
      <c r="C4430" s="270"/>
      <c r="D4430" s="270"/>
      <c r="E4430" s="270"/>
      <c r="F4430" s="270"/>
      <c r="G4430" s="270"/>
      <c r="H4430" s="270"/>
      <c r="I4430" s="290">
        <f t="shared" ca="1" si="4395"/>
        <v>8.2211910988558706E-2</v>
      </c>
      <c r="J4430" s="290">
        <f t="shared" ca="1" si="4396"/>
        <v>4.4162276978148118E-2</v>
      </c>
      <c r="K4430" s="270">
        <f t="shared" ref="K4430:M4430" ca="1" si="4491">RAND()</f>
        <v>0.49751275156572083</v>
      </c>
      <c r="L4430" s="270">
        <f t="shared" ca="1" si="4491"/>
        <v>0.85505055061079849</v>
      </c>
      <c r="M4430" s="270">
        <f t="shared" ca="1" si="4491"/>
        <v>8.8131715885957584E-2</v>
      </c>
      <c r="N4430" s="291">
        <f t="shared" ca="1" si="4398"/>
        <v>3711592.7450776077</v>
      </c>
      <c r="O4430" s="292">
        <f ca="1">(N4430-Assumptions!$C$22)/Assumptions!$C$25</f>
        <v>275.99505560280653</v>
      </c>
      <c r="P4430" s="11"/>
      <c r="Q4430" s="11"/>
      <c r="R4430" s="11"/>
      <c r="S4430" s="11"/>
      <c r="T4430" s="11"/>
    </row>
    <row r="4431" spans="1:20" ht="15.75" customHeight="1" x14ac:dyDescent="0.2">
      <c r="A4431" s="317"/>
      <c r="B4431" s="264"/>
      <c r="C4431" s="264"/>
      <c r="D4431" s="264"/>
      <c r="E4431" s="264"/>
      <c r="F4431" s="264"/>
      <c r="G4431" s="264"/>
      <c r="H4431" s="264"/>
      <c r="I4431" s="286">
        <f t="shared" ca="1" si="4395"/>
        <v>8.4427853774109857E-2</v>
      </c>
      <c r="J4431" s="286">
        <f t="shared" ca="1" si="4396"/>
        <v>3.5258565455866898E-2</v>
      </c>
      <c r="K4431" s="264">
        <f t="shared" ref="K4431:M4431" ca="1" si="4492">RAND()</f>
        <v>0.56546209214421883</v>
      </c>
      <c r="L4431" s="264">
        <f t="shared" ca="1" si="4492"/>
        <v>0.10008900686250011</v>
      </c>
      <c r="M4431" s="264">
        <f t="shared" ca="1" si="4492"/>
        <v>0.21611094692968336</v>
      </c>
      <c r="N4431" s="287">
        <f t="shared" ca="1" si="4398"/>
        <v>1811983.0452390865</v>
      </c>
      <c r="O4431" s="288">
        <f ca="1">(N4431-Assumptions!$C$22)/Assumptions!$C$25</f>
        <v>134.23313770440944</v>
      </c>
      <c r="P4431" s="11"/>
      <c r="Q4431" s="11"/>
      <c r="R4431" s="11"/>
      <c r="S4431" s="11"/>
      <c r="T4431" s="11"/>
    </row>
    <row r="4432" spans="1:20" ht="15.75" customHeight="1" x14ac:dyDescent="0.2">
      <c r="A4432" s="289"/>
      <c r="B4432" s="270"/>
      <c r="C4432" s="270"/>
      <c r="D4432" s="270"/>
      <c r="E4432" s="270"/>
      <c r="F4432" s="270"/>
      <c r="G4432" s="270"/>
      <c r="H4432" s="270"/>
      <c r="I4432" s="290">
        <f t="shared" ca="1" si="4395"/>
        <v>9.0351987875958342E-2</v>
      </c>
      <c r="J4432" s="290">
        <f t="shared" ca="1" si="4396"/>
        <v>5.5E-2</v>
      </c>
      <c r="K4432" s="270">
        <f t="shared" ref="K4432:M4432" ca="1" si="4493">RAND()</f>
        <v>0.48202339099628544</v>
      </c>
      <c r="L4432" s="270">
        <f t="shared" ca="1" si="4493"/>
        <v>0.29267392856625918</v>
      </c>
      <c r="M4432" s="270">
        <f t="shared" ca="1" si="4493"/>
        <v>0.87231400812349191</v>
      </c>
      <c r="N4432" s="291">
        <f t="shared" ca="1" si="4398"/>
        <v>2554701.8705320959</v>
      </c>
      <c r="O4432" s="292">
        <f ca="1">(N4432-Assumptions!$C$22)/Assumptions!$C$25</f>
        <v>189.65991571135044</v>
      </c>
      <c r="P4432" s="11"/>
      <c r="Q4432" s="11"/>
      <c r="R4432" s="11"/>
      <c r="S4432" s="11"/>
      <c r="T4432" s="11"/>
    </row>
    <row r="4433" spans="1:20" ht="15.75" customHeight="1" x14ac:dyDescent="0.2">
      <c r="A4433" s="317"/>
      <c r="B4433" s="264"/>
      <c r="C4433" s="264"/>
      <c r="D4433" s="264"/>
      <c r="E4433" s="264"/>
      <c r="F4433" s="264"/>
      <c r="G4433" s="264"/>
      <c r="H4433" s="264"/>
      <c r="I4433" s="286">
        <f t="shared" ca="1" si="4395"/>
        <v>9.0108167100694941E-2</v>
      </c>
      <c r="J4433" s="286">
        <f t="shared" ca="1" si="4396"/>
        <v>3.8553239865052387E-2</v>
      </c>
      <c r="K4433" s="264">
        <f t="shared" ref="K4433:M4433" ca="1" si="4494">RAND()</f>
        <v>0.32623096803493568</v>
      </c>
      <c r="L4433" s="264">
        <f t="shared" ca="1" si="4494"/>
        <v>0.7833358119082755</v>
      </c>
      <c r="M4433" s="264">
        <f t="shared" ca="1" si="4494"/>
        <v>0.5701756723027086</v>
      </c>
      <c r="N4433" s="287">
        <f t="shared" ca="1" si="4398"/>
        <v>2165082.4753776342</v>
      </c>
      <c r="O4433" s="288">
        <f ca="1">(N4433-Assumptions!$C$22)/Assumptions!$C$25</f>
        <v>160.58384144609209</v>
      </c>
      <c r="P4433" s="11"/>
      <c r="Q4433" s="11"/>
      <c r="R4433" s="11"/>
      <c r="S4433" s="11"/>
      <c r="T4433" s="11"/>
    </row>
    <row r="4434" spans="1:20" ht="15.75" customHeight="1" x14ac:dyDescent="0.2">
      <c r="A4434" s="289"/>
      <c r="B4434" s="270"/>
      <c r="C4434" s="270"/>
      <c r="D4434" s="270"/>
      <c r="E4434" s="270"/>
      <c r="F4434" s="270"/>
      <c r="G4434" s="270"/>
      <c r="H4434" s="270"/>
      <c r="I4434" s="290">
        <f t="shared" ca="1" si="4395"/>
        <v>6.7830129173647211E-2</v>
      </c>
      <c r="J4434" s="290">
        <f t="shared" ca="1" si="4396"/>
        <v>2.5143912957046162E-2</v>
      </c>
      <c r="K4434" s="270">
        <f t="shared" ref="K4434:M4434" ca="1" si="4495">RAND()</f>
        <v>0.62086528608115343</v>
      </c>
      <c r="L4434" s="270">
        <f t="shared" ca="1" si="4495"/>
        <v>0.1523942961927518</v>
      </c>
      <c r="M4434" s="270">
        <f t="shared" ca="1" si="4495"/>
        <v>0.93060070097716197</v>
      </c>
      <c r="N4434" s="291">
        <f t="shared" ca="1" si="4398"/>
        <v>2174731.6698656497</v>
      </c>
      <c r="O4434" s="292">
        <f ca="1">(N4434-Assumptions!$C$22)/Assumptions!$C$25</f>
        <v>161.30393058698877</v>
      </c>
      <c r="P4434" s="11"/>
      <c r="Q4434" s="11"/>
      <c r="R4434" s="11"/>
      <c r="S4434" s="11"/>
      <c r="T4434" s="11"/>
    </row>
    <row r="4435" spans="1:20" ht="15.75" customHeight="1" x14ac:dyDescent="0.2">
      <c r="A4435" s="317"/>
      <c r="B4435" s="264"/>
      <c r="C4435" s="264"/>
      <c r="D4435" s="264"/>
      <c r="E4435" s="264"/>
      <c r="F4435" s="264"/>
      <c r="G4435" s="264"/>
      <c r="H4435" s="264"/>
      <c r="I4435" s="286">
        <f t="shared" ca="1" si="4395"/>
        <v>6.9571079834167743E-2</v>
      </c>
      <c r="J4435" s="286">
        <f t="shared" ca="1" si="4396"/>
        <v>3.9974286333787745E-2</v>
      </c>
      <c r="K4435" s="264">
        <f t="shared" ref="K4435:M4435" ca="1" si="4496">RAND()</f>
        <v>0.65641025870246239</v>
      </c>
      <c r="L4435" s="264">
        <f t="shared" ca="1" si="4496"/>
        <v>0.87771053022401302</v>
      </c>
      <c r="M4435" s="264">
        <f t="shared" ca="1" si="4496"/>
        <v>0.36207725846500871</v>
      </c>
      <c r="N4435" s="287">
        <f t="shared" ca="1" si="4398"/>
        <v>4771623.16735713</v>
      </c>
      <c r="O4435" s="288">
        <f ca="1">(N4435-Assumptions!$C$22)/Assumptions!$C$25</f>
        <v>355.1018035341142</v>
      </c>
      <c r="P4435" s="11"/>
      <c r="Q4435" s="11"/>
      <c r="R4435" s="11"/>
      <c r="S4435" s="11"/>
      <c r="T4435" s="11"/>
    </row>
    <row r="4436" spans="1:20" ht="15.75" customHeight="1" x14ac:dyDescent="0.2">
      <c r="A4436" s="289"/>
      <c r="B4436" s="270"/>
      <c r="C4436" s="270"/>
      <c r="D4436" s="270"/>
      <c r="E4436" s="270"/>
      <c r="F4436" s="270"/>
      <c r="G4436" s="270"/>
      <c r="H4436" s="270"/>
      <c r="I4436" s="290">
        <f t="shared" ca="1" si="4395"/>
        <v>8.8733667808939362E-2</v>
      </c>
      <c r="J4436" s="290">
        <f t="shared" ca="1" si="4396"/>
        <v>5.5E-2</v>
      </c>
      <c r="K4436" s="270">
        <f t="shared" ref="K4436:M4436" ca="1" si="4497">RAND()</f>
        <v>0.4559808236303261</v>
      </c>
      <c r="L4436" s="270">
        <f t="shared" ca="1" si="4497"/>
        <v>0.30390188145911501</v>
      </c>
      <c r="M4436" s="270">
        <f t="shared" ca="1" si="4497"/>
        <v>8.5894028569043934E-2</v>
      </c>
      <c r="N4436" s="291">
        <f t="shared" ca="1" si="4398"/>
        <v>3308880.3183056046</v>
      </c>
      <c r="O4436" s="292">
        <f ca="1">(N4436-Assumptions!$C$22)/Assumptions!$C$25</f>
        <v>245.9418894257914</v>
      </c>
      <c r="P4436" s="11"/>
      <c r="Q4436" s="11"/>
      <c r="R4436" s="11"/>
      <c r="S4436" s="11"/>
      <c r="T4436" s="11"/>
    </row>
    <row r="4437" spans="1:20" ht="15.75" customHeight="1" x14ac:dyDescent="0.2">
      <c r="A4437" s="317"/>
      <c r="B4437" s="264"/>
      <c r="C4437" s="264"/>
      <c r="D4437" s="264"/>
      <c r="E4437" s="264"/>
      <c r="F4437" s="264"/>
      <c r="G4437" s="264"/>
      <c r="H4437" s="264"/>
      <c r="I4437" s="286">
        <f t="shared" ca="1" si="4395"/>
        <v>9.1320214426152874E-2</v>
      </c>
      <c r="J4437" s="286">
        <f t="shared" ca="1" si="4396"/>
        <v>4.1774989209068025E-2</v>
      </c>
      <c r="K4437" s="264">
        <f t="shared" ref="K4437:M4437" ca="1" si="4498">RAND()</f>
        <v>0.82822592054066591</v>
      </c>
      <c r="L4437" s="264">
        <f t="shared" ca="1" si="4498"/>
        <v>4.302527320868399E-2</v>
      </c>
      <c r="M4437" s="264">
        <f t="shared" ca="1" si="4498"/>
        <v>0.48290014677641591</v>
      </c>
      <c r="N4437" s="287">
        <f t="shared" ca="1" si="4398"/>
        <v>3901381.9336238811</v>
      </c>
      <c r="O4437" s="288">
        <f ca="1">(N4437-Assumptions!$C$22)/Assumptions!$C$25</f>
        <v>290.15842788237916</v>
      </c>
      <c r="P4437" s="11"/>
      <c r="Q4437" s="11"/>
      <c r="R4437" s="11"/>
      <c r="S4437" s="11"/>
      <c r="T4437" s="11"/>
    </row>
    <row r="4438" spans="1:20" ht="15.75" customHeight="1" x14ac:dyDescent="0.2">
      <c r="A4438" s="289"/>
      <c r="B4438" s="270"/>
      <c r="C4438" s="270"/>
      <c r="D4438" s="270"/>
      <c r="E4438" s="270"/>
      <c r="F4438" s="270"/>
      <c r="G4438" s="270"/>
      <c r="H4438" s="270"/>
      <c r="I4438" s="290">
        <f t="shared" ca="1" si="4395"/>
        <v>6.9376819661791794E-2</v>
      </c>
      <c r="J4438" s="290">
        <f t="shared" ca="1" si="4396"/>
        <v>3.5009586028309087E-2</v>
      </c>
      <c r="K4438" s="270">
        <f t="shared" ref="K4438:M4438" ca="1" si="4499">RAND()</f>
        <v>0.37777270419242359</v>
      </c>
      <c r="L4438" s="270">
        <f t="shared" ca="1" si="4499"/>
        <v>0.27154647521301201</v>
      </c>
      <c r="M4438" s="270">
        <f t="shared" ca="1" si="4499"/>
        <v>0.16727148004068892</v>
      </c>
      <c r="N4438" s="291">
        <f t="shared" ca="1" si="4398"/>
        <v>2592408.7381978761</v>
      </c>
      <c r="O4438" s="292">
        <f ca="1">(N4438-Assumptions!$C$22)/Assumptions!$C$25</f>
        <v>192.473861059543</v>
      </c>
      <c r="P4438" s="11"/>
      <c r="Q4438" s="11"/>
      <c r="R4438" s="11"/>
      <c r="S4438" s="11"/>
      <c r="T4438" s="11"/>
    </row>
    <row r="4439" spans="1:20" ht="15.75" customHeight="1" x14ac:dyDescent="0.2">
      <c r="A4439" s="317"/>
      <c r="B4439" s="264"/>
      <c r="C4439" s="264"/>
      <c r="D4439" s="264"/>
      <c r="E4439" s="264"/>
      <c r="F4439" s="264"/>
      <c r="G4439" s="264"/>
      <c r="H4439" s="264"/>
      <c r="I4439" s="286">
        <f t="shared" ca="1" si="4395"/>
        <v>9.4069013332503296E-2</v>
      </c>
      <c r="J4439" s="286">
        <f t="shared" ca="1" si="4396"/>
        <v>3.9038165789565413E-2</v>
      </c>
      <c r="K4439" s="264">
        <f t="shared" ref="K4439:M4439" ca="1" si="4500">RAND()</f>
        <v>0.26869242392273207</v>
      </c>
      <c r="L4439" s="264">
        <f t="shared" ca="1" si="4500"/>
        <v>0.97110628224671502</v>
      </c>
      <c r="M4439" s="264">
        <f t="shared" ca="1" si="4500"/>
        <v>0.38861479863609805</v>
      </c>
      <c r="N4439" s="287">
        <f t="shared" ca="1" si="4398"/>
        <v>2566283.309296797</v>
      </c>
      <c r="O4439" s="288">
        <f ca="1">(N4439-Assumptions!$C$22)/Assumptions!$C$25</f>
        <v>190.52420218632813</v>
      </c>
      <c r="P4439" s="11"/>
      <c r="Q4439" s="11"/>
      <c r="R4439" s="11"/>
      <c r="S4439" s="11"/>
      <c r="T4439" s="11"/>
    </row>
    <row r="4440" spans="1:20" ht="15.75" customHeight="1" x14ac:dyDescent="0.2">
      <c r="A4440" s="289"/>
      <c r="B4440" s="270"/>
      <c r="C4440" s="270"/>
      <c r="D4440" s="270"/>
      <c r="E4440" s="270"/>
      <c r="F4440" s="270"/>
      <c r="G4440" s="270"/>
      <c r="H4440" s="270"/>
      <c r="I4440" s="290">
        <f t="shared" ca="1" si="4395"/>
        <v>9.6895026979916005E-2</v>
      </c>
      <c r="J4440" s="290">
        <f t="shared" ca="1" si="4396"/>
        <v>5.1088215215704787E-2</v>
      </c>
      <c r="K4440" s="270">
        <f t="shared" ref="K4440:M4440" ca="1" si="4501">RAND()</f>
        <v>0.20400657215963036</v>
      </c>
      <c r="L4440" s="270">
        <f t="shared" ca="1" si="4501"/>
        <v>0.86808891989616821</v>
      </c>
      <c r="M4440" s="270">
        <f t="shared" ca="1" si="4501"/>
        <v>0.16992809883298576</v>
      </c>
      <c r="N4440" s="291">
        <f t="shared" ca="1" si="4398"/>
        <v>3083051.1905706734</v>
      </c>
      <c r="O4440" s="292">
        <f ca="1">(N4440-Assumptions!$C$22)/Assumptions!$C$25</f>
        <v>229.08896944557264</v>
      </c>
      <c r="P4440" s="11"/>
      <c r="Q4440" s="11"/>
      <c r="R4440" s="11"/>
      <c r="S4440" s="11"/>
      <c r="T4440" s="11"/>
    </row>
    <row r="4441" spans="1:20" ht="15.75" customHeight="1" x14ac:dyDescent="0.2">
      <c r="A4441" s="317"/>
      <c r="B4441" s="264"/>
      <c r="C4441" s="264"/>
      <c r="D4441" s="264"/>
      <c r="E4441" s="264"/>
      <c r="F4441" s="264"/>
      <c r="G4441" s="264"/>
      <c r="H4441" s="264"/>
      <c r="I4441" s="286">
        <f t="shared" ca="1" si="4395"/>
        <v>8.6411879125177421E-2</v>
      </c>
      <c r="J4441" s="286">
        <f t="shared" ca="1" si="4396"/>
        <v>5.5E-2</v>
      </c>
      <c r="K4441" s="264">
        <f t="shared" ref="K4441:M4441" ca="1" si="4502">RAND()</f>
        <v>0.20705169289159109</v>
      </c>
      <c r="L4441" s="264">
        <f t="shared" ca="1" si="4502"/>
        <v>5.0984393126694005E-2</v>
      </c>
      <c r="M4441" s="264">
        <f t="shared" ca="1" si="4502"/>
        <v>0.15565524591444768</v>
      </c>
      <c r="N4441" s="287">
        <f t="shared" ca="1" si="4398"/>
        <v>2836312.8618980795</v>
      </c>
      <c r="O4441" s="288">
        <f ca="1">(N4441-Assumptions!$C$22)/Assumptions!$C$25</f>
        <v>210.67566133567757</v>
      </c>
      <c r="P4441" s="11"/>
      <c r="Q4441" s="11"/>
      <c r="R4441" s="11"/>
      <c r="S4441" s="11"/>
      <c r="T4441" s="11"/>
    </row>
    <row r="4442" spans="1:20" ht="15.75" customHeight="1" x14ac:dyDescent="0.2">
      <c r="A4442" s="289"/>
      <c r="B4442" s="270"/>
      <c r="C4442" s="270"/>
      <c r="D4442" s="270"/>
      <c r="E4442" s="270"/>
      <c r="F4442" s="270"/>
      <c r="G4442" s="270"/>
      <c r="H4442" s="270"/>
      <c r="I4442" s="290">
        <f t="shared" ca="1" si="4395"/>
        <v>6.8485736145486309E-2</v>
      </c>
      <c r="J4442" s="290">
        <f t="shared" ca="1" si="4396"/>
        <v>3.1997356640124923E-2</v>
      </c>
      <c r="K4442" s="270">
        <f t="shared" ref="K4442:M4442" ca="1" si="4503">RAND()</f>
        <v>0.89404893106778949</v>
      </c>
      <c r="L4442" s="270">
        <f t="shared" ca="1" si="4503"/>
        <v>0.96218001649071272</v>
      </c>
      <c r="M4442" s="270">
        <f t="shared" ca="1" si="4503"/>
        <v>0.90817082633937851</v>
      </c>
      <c r="N4442" s="291">
        <f t="shared" ca="1" si="4398"/>
        <v>6828552.766594273</v>
      </c>
      <c r="O4442" s="292">
        <f ca="1">(N4442-Assumptions!$C$22)/Assumptions!$C$25</f>
        <v>508.60401243240841</v>
      </c>
      <c r="P4442" s="11"/>
      <c r="Q4442" s="11"/>
      <c r="R4442" s="11"/>
      <c r="S4442" s="11"/>
      <c r="T4442" s="11"/>
    </row>
    <row r="4443" spans="1:20" ht="15.75" customHeight="1" x14ac:dyDescent="0.2">
      <c r="A4443" s="317"/>
      <c r="B4443" s="264"/>
      <c r="C4443" s="264"/>
      <c r="D4443" s="264"/>
      <c r="E4443" s="264"/>
      <c r="F4443" s="264"/>
      <c r="G4443" s="264"/>
      <c r="H4443" s="264"/>
      <c r="I4443" s="286">
        <f t="shared" ca="1" si="4395"/>
        <v>0.10601584681196302</v>
      </c>
      <c r="J4443" s="286">
        <f t="shared" ca="1" si="4396"/>
        <v>2.0916672687392668E-2</v>
      </c>
      <c r="K4443" s="264">
        <f t="shared" ref="K4443:M4443" ca="1" si="4504">RAND()</f>
        <v>0.98065312385409886</v>
      </c>
      <c r="L4443" s="264">
        <f t="shared" ca="1" si="4504"/>
        <v>0.72416519306220362</v>
      </c>
      <c r="M4443" s="264">
        <f t="shared" ca="1" si="4504"/>
        <v>0.59192908746553952</v>
      </c>
      <c r="N4443" s="287">
        <f t="shared" ca="1" si="4398"/>
        <v>2536118.6107572122</v>
      </c>
      <c r="O4443" s="288">
        <f ca="1">(N4443-Assumptions!$C$22)/Assumptions!$C$25</f>
        <v>188.27310528038896</v>
      </c>
      <c r="P4443" s="11"/>
      <c r="Q4443" s="11"/>
      <c r="R4443" s="11"/>
      <c r="S4443" s="11"/>
      <c r="T4443" s="11"/>
    </row>
    <row r="4444" spans="1:20" ht="15.75" customHeight="1" x14ac:dyDescent="0.2">
      <c r="A4444" s="289"/>
      <c r="B4444" s="270"/>
      <c r="C4444" s="270"/>
      <c r="D4444" s="270"/>
      <c r="E4444" s="270"/>
      <c r="F4444" s="270"/>
      <c r="G4444" s="270"/>
      <c r="H4444" s="270"/>
      <c r="I4444" s="290">
        <f t="shared" ca="1" si="4395"/>
        <v>9.3698867629555677E-2</v>
      </c>
      <c r="J4444" s="290">
        <f t="shared" ca="1" si="4396"/>
        <v>4.5116115126657308E-2</v>
      </c>
      <c r="K4444" s="270">
        <f t="shared" ref="K4444:M4444" ca="1" si="4505">RAND()</f>
        <v>0.57945379747000736</v>
      </c>
      <c r="L4444" s="270">
        <f t="shared" ca="1" si="4505"/>
        <v>0.97704015974416847</v>
      </c>
      <c r="M4444" s="270">
        <f t="shared" ca="1" si="4505"/>
        <v>0.91997689508825864</v>
      </c>
      <c r="N4444" s="291">
        <f t="shared" ca="1" si="4398"/>
        <v>2983813.9580728039</v>
      </c>
      <c r="O4444" s="292">
        <f ca="1">(N4444-Assumptions!$C$22)/Assumptions!$C$25</f>
        <v>221.68320582632865</v>
      </c>
      <c r="P4444" s="11"/>
      <c r="Q4444" s="11"/>
      <c r="R4444" s="11"/>
      <c r="S4444" s="11"/>
      <c r="T4444" s="11"/>
    </row>
    <row r="4445" spans="1:20" ht="15.75" customHeight="1" x14ac:dyDescent="0.2">
      <c r="A4445" s="317"/>
      <c r="B4445" s="264"/>
      <c r="C4445" s="264"/>
      <c r="D4445" s="264"/>
      <c r="E4445" s="264"/>
      <c r="F4445" s="264"/>
      <c r="G4445" s="264"/>
      <c r="H4445" s="264"/>
      <c r="I4445" s="286">
        <f t="shared" ca="1" si="4395"/>
        <v>8.9912665642705308E-2</v>
      </c>
      <c r="J4445" s="286">
        <f t="shared" ca="1" si="4396"/>
        <v>4.2114499024300457E-2</v>
      </c>
      <c r="K4445" s="264">
        <f t="shared" ref="K4445:M4445" ca="1" si="4506">RAND()</f>
        <v>0.86752119759201418</v>
      </c>
      <c r="L4445" s="264">
        <f t="shared" ca="1" si="4506"/>
        <v>0.25440606292640944</v>
      </c>
      <c r="M4445" s="264">
        <f t="shared" ca="1" si="4506"/>
        <v>0.66490894800838063</v>
      </c>
      <c r="N4445" s="287">
        <f t="shared" ca="1" si="4398"/>
        <v>4069501.6795680369</v>
      </c>
      <c r="O4445" s="288">
        <f ca="1">(N4445-Assumptions!$C$22)/Assumptions!$C$25</f>
        <v>302.70467757970425</v>
      </c>
      <c r="P4445" s="11"/>
      <c r="Q4445" s="11"/>
      <c r="R4445" s="11"/>
      <c r="S4445" s="11"/>
      <c r="T4445" s="11"/>
    </row>
    <row r="4446" spans="1:20" ht="15.75" customHeight="1" x14ac:dyDescent="0.2">
      <c r="A4446" s="289"/>
      <c r="B4446" s="270"/>
      <c r="C4446" s="270"/>
      <c r="D4446" s="270"/>
      <c r="E4446" s="270"/>
      <c r="F4446" s="270"/>
      <c r="G4446" s="270"/>
      <c r="H4446" s="270"/>
      <c r="I4446" s="290">
        <f t="shared" ca="1" si="4395"/>
        <v>0.10249842542062187</v>
      </c>
      <c r="J4446" s="290">
        <f t="shared" ca="1" si="4396"/>
        <v>4.7711792409173351E-2</v>
      </c>
      <c r="K4446" s="270">
        <f t="shared" ref="K4446:M4446" ca="1" si="4507">RAND()</f>
        <v>0.36329333116793683</v>
      </c>
      <c r="L4446" s="270">
        <f t="shared" ca="1" si="4507"/>
        <v>0.86884894454912809</v>
      </c>
      <c r="M4446" s="270">
        <f t="shared" ca="1" si="4507"/>
        <v>0.88571913384981604</v>
      </c>
      <c r="N4446" s="291">
        <f t="shared" ca="1" si="4398"/>
        <v>2599988.5463073147</v>
      </c>
      <c r="O4446" s="292">
        <f ca="1">(N4446-Assumptions!$C$22)/Assumptions!$C$25</f>
        <v>193.0395183811429</v>
      </c>
      <c r="P4446" s="11"/>
      <c r="Q4446" s="11"/>
      <c r="R4446" s="11"/>
      <c r="S4446" s="11"/>
      <c r="T4446" s="11"/>
    </row>
    <row r="4447" spans="1:20" ht="15.75" customHeight="1" x14ac:dyDescent="0.2">
      <c r="A4447" s="317"/>
      <c r="B4447" s="264"/>
      <c r="C4447" s="264"/>
      <c r="D4447" s="264"/>
      <c r="E4447" s="264"/>
      <c r="F4447" s="264"/>
      <c r="G4447" s="264"/>
      <c r="H4447" s="264"/>
      <c r="I4447" s="286">
        <f t="shared" ca="1" si="4395"/>
        <v>7.7363990694907805E-2</v>
      </c>
      <c r="J4447" s="286">
        <f t="shared" ca="1" si="4396"/>
        <v>4.1616690428134033E-2</v>
      </c>
      <c r="K4447" s="264">
        <f t="shared" ref="K4447:M4447" ca="1" si="4508">RAND()</f>
        <v>0.43717001517849763</v>
      </c>
      <c r="L4447" s="264">
        <f t="shared" ca="1" si="4508"/>
        <v>5.9670587634665151E-2</v>
      </c>
      <c r="M4447" s="264">
        <f t="shared" ca="1" si="4508"/>
        <v>0.42995542544316179</v>
      </c>
      <c r="N4447" s="287">
        <f t="shared" ca="1" si="4398"/>
        <v>2492325.745279822</v>
      </c>
      <c r="O4447" s="288">
        <f ca="1">(N4447-Assumptions!$C$22)/Assumptions!$C$25</f>
        <v>185.00498099103149</v>
      </c>
      <c r="P4447" s="11"/>
      <c r="Q4447" s="11"/>
      <c r="R4447" s="11"/>
      <c r="S4447" s="11"/>
      <c r="T4447" s="11"/>
    </row>
    <row r="4448" spans="1:20" ht="15.75" customHeight="1" x14ac:dyDescent="0.2">
      <c r="A4448" s="289"/>
      <c r="B4448" s="270"/>
      <c r="C4448" s="270"/>
      <c r="D4448" s="270"/>
      <c r="E4448" s="270"/>
      <c r="F4448" s="270"/>
      <c r="G4448" s="270"/>
      <c r="H4448" s="270"/>
      <c r="I4448" s="290">
        <f t="shared" ca="1" si="4395"/>
        <v>0.10224557844921311</v>
      </c>
      <c r="J4448" s="290">
        <f t="shared" ca="1" si="4396"/>
        <v>5.442386278751999E-2</v>
      </c>
      <c r="K4448" s="270">
        <f t="shared" ref="K4448:M4448" ca="1" si="4509">RAND()</f>
        <v>0.6975969897911275</v>
      </c>
      <c r="L4448" s="270">
        <f t="shared" ca="1" si="4509"/>
        <v>0.54561094693121825</v>
      </c>
      <c r="M4448" s="270">
        <f t="shared" ca="1" si="4509"/>
        <v>0.58879643432231277</v>
      </c>
      <c r="N4448" s="291">
        <f t="shared" ca="1" si="4398"/>
        <v>2334100.061714659</v>
      </c>
      <c r="O4448" s="292">
        <f ca="1">(N4448-Assumptions!$C$22)/Assumptions!$C$25</f>
        <v>173.19709415781037</v>
      </c>
      <c r="P4448" s="11"/>
      <c r="Q4448" s="11"/>
      <c r="R4448" s="11"/>
      <c r="S4448" s="11"/>
      <c r="T4448" s="11"/>
    </row>
    <row r="4449" spans="1:20" ht="15.75" customHeight="1" x14ac:dyDescent="0.2">
      <c r="A4449" s="317"/>
      <c r="B4449" s="264"/>
      <c r="C4449" s="264"/>
      <c r="D4449" s="264"/>
      <c r="E4449" s="264"/>
      <c r="F4449" s="264"/>
      <c r="G4449" s="264"/>
      <c r="H4449" s="264"/>
      <c r="I4449" s="286">
        <f t="shared" ca="1" si="4395"/>
        <v>8.3258041778125735E-2</v>
      </c>
      <c r="J4449" s="286">
        <f t="shared" ca="1" si="4396"/>
        <v>2.4610916341943713E-2</v>
      </c>
      <c r="K4449" s="264">
        <f t="shared" ref="K4449:M4449" ca="1" si="4510">RAND()</f>
        <v>0.57058405205166884</v>
      </c>
      <c r="L4449" s="264">
        <f t="shared" ca="1" si="4510"/>
        <v>0.54873552202448483</v>
      </c>
      <c r="M4449" s="264">
        <f t="shared" ca="1" si="4510"/>
        <v>0.66290787107740079</v>
      </c>
      <c r="N4449" s="287">
        <f t="shared" ca="1" si="4398"/>
        <v>1924059.2170993721</v>
      </c>
      <c r="O4449" s="288">
        <f ca="1">(N4449-Assumptions!$C$22)/Assumptions!$C$25</f>
        <v>142.59703112681882</v>
      </c>
      <c r="P4449" s="11"/>
      <c r="Q4449" s="11"/>
      <c r="R4449" s="11"/>
      <c r="S4449" s="11"/>
      <c r="T4449" s="11"/>
    </row>
    <row r="4450" spans="1:20" ht="15.75" customHeight="1" x14ac:dyDescent="0.2">
      <c r="A4450" s="289"/>
      <c r="B4450" s="270"/>
      <c r="C4450" s="270"/>
      <c r="D4450" s="270"/>
      <c r="E4450" s="270"/>
      <c r="F4450" s="270"/>
      <c r="G4450" s="270"/>
      <c r="H4450" s="270"/>
      <c r="I4450" s="290">
        <f t="shared" ca="1" si="4395"/>
        <v>7.4069021311866448E-2</v>
      </c>
      <c r="J4450" s="290">
        <f t="shared" ca="1" si="4396"/>
        <v>3.3940737342624962E-2</v>
      </c>
      <c r="K4450" s="270">
        <f t="shared" ref="K4450:M4450" ca="1" si="4511">RAND()</f>
        <v>0.21677320839085312</v>
      </c>
      <c r="L4450" s="270">
        <f t="shared" ca="1" si="4511"/>
        <v>0.43332132506370602</v>
      </c>
      <c r="M4450" s="270">
        <f t="shared" ca="1" si="4511"/>
        <v>0.94339263496072756</v>
      </c>
      <c r="N4450" s="291">
        <f t="shared" ca="1" si="4398"/>
        <v>2874725.9429166606</v>
      </c>
      <c r="O4450" s="292">
        <f ca="1">(N4450-Assumptions!$C$22)/Assumptions!$C$25</f>
        <v>213.54230917288513</v>
      </c>
      <c r="P4450" s="11"/>
      <c r="Q4450" s="11"/>
      <c r="R4450" s="11"/>
      <c r="S4450" s="11"/>
      <c r="T4450" s="11"/>
    </row>
    <row r="4451" spans="1:20" ht="15.75" customHeight="1" x14ac:dyDescent="0.2">
      <c r="A4451" s="317"/>
      <c r="B4451" s="264"/>
      <c r="C4451" s="264"/>
      <c r="D4451" s="264"/>
      <c r="E4451" s="264"/>
      <c r="F4451" s="264"/>
      <c r="G4451" s="264"/>
      <c r="H4451" s="264"/>
      <c r="I4451" s="286">
        <f t="shared" ca="1" si="4395"/>
        <v>0.14000000000000001</v>
      </c>
      <c r="J4451" s="286">
        <f t="shared" ca="1" si="4396"/>
        <v>5.3749062375142598E-2</v>
      </c>
      <c r="K4451" s="264">
        <f t="shared" ref="K4451:M4451" ca="1" si="4512">RAND()</f>
        <v>0.89138285226125091</v>
      </c>
      <c r="L4451" s="264">
        <f t="shared" ca="1" si="4512"/>
        <v>0.24006799651905875</v>
      </c>
      <c r="M4451" s="264">
        <f t="shared" ca="1" si="4512"/>
        <v>0.74508906793583929</v>
      </c>
      <c r="N4451" s="287">
        <f t="shared" ca="1" si="4398"/>
        <v>2255218.6062011286</v>
      </c>
      <c r="O4451" s="288">
        <f ca="1">(N4451-Assumptions!$C$22)/Assumptions!$C$25</f>
        <v>167.31041837321854</v>
      </c>
      <c r="P4451" s="11"/>
      <c r="Q4451" s="11"/>
      <c r="R4451" s="11"/>
      <c r="S4451" s="11"/>
      <c r="T4451" s="11"/>
    </row>
    <row r="4452" spans="1:20" ht="15.75" customHeight="1" x14ac:dyDescent="0.2">
      <c r="A4452" s="289"/>
      <c r="B4452" s="270"/>
      <c r="C4452" s="270"/>
      <c r="D4452" s="270"/>
      <c r="E4452" s="270"/>
      <c r="F4452" s="270"/>
      <c r="G4452" s="270"/>
      <c r="H4452" s="270"/>
      <c r="I4452" s="290">
        <f t="shared" ca="1" si="4395"/>
        <v>8.739441885943082E-2</v>
      </c>
      <c r="J4452" s="290">
        <f t="shared" ca="1" si="4396"/>
        <v>4.6727775833690248E-2</v>
      </c>
      <c r="K4452" s="270">
        <f t="shared" ref="K4452:M4452" ca="1" si="4513">RAND()</f>
        <v>0.13769594208695823</v>
      </c>
      <c r="L4452" s="270">
        <f t="shared" ca="1" si="4513"/>
        <v>0.67973180754127316</v>
      </c>
      <c r="M4452" s="270">
        <f t="shared" ca="1" si="4513"/>
        <v>0.3163879913628449</v>
      </c>
      <c r="N4452" s="291">
        <f t="shared" ca="1" si="4398"/>
        <v>955280.90893541358</v>
      </c>
      <c r="O4452" s="292">
        <f ca="1">(N4452-Assumptions!$C$22)/Assumptions!$C$25</f>
        <v>70.300142457866684</v>
      </c>
      <c r="P4452" s="11"/>
      <c r="Q4452" s="11"/>
      <c r="R4452" s="11"/>
      <c r="S4452" s="11"/>
      <c r="T4452" s="11"/>
    </row>
    <row r="4453" spans="1:20" ht="15.75" customHeight="1" x14ac:dyDescent="0.2">
      <c r="A4453" s="317"/>
      <c r="B4453" s="264"/>
      <c r="C4453" s="264"/>
      <c r="D4453" s="264"/>
      <c r="E4453" s="264"/>
      <c r="F4453" s="264"/>
      <c r="G4453" s="264"/>
      <c r="H4453" s="264"/>
      <c r="I4453" s="286">
        <f t="shared" ca="1" si="4395"/>
        <v>6.4804080148649468E-2</v>
      </c>
      <c r="J4453" s="286">
        <f t="shared" ca="1" si="4396"/>
        <v>4.1624617977651802E-2</v>
      </c>
      <c r="K4453" s="264">
        <f t="shared" ref="K4453:M4453" ca="1" si="4514">RAND()</f>
        <v>0.21620471215648751</v>
      </c>
      <c r="L4453" s="264">
        <f t="shared" ca="1" si="4514"/>
        <v>0.56163777585534802</v>
      </c>
      <c r="M4453" s="264">
        <f t="shared" ca="1" si="4514"/>
        <v>7.3565632087793764E-2</v>
      </c>
      <c r="N4453" s="287">
        <f t="shared" ca="1" si="4398"/>
        <v>4464826.7790903514</v>
      </c>
      <c r="O4453" s="288">
        <f ca="1">(N4453-Assumptions!$C$22)/Assumptions!$C$25</f>
        <v>332.20655067838442</v>
      </c>
      <c r="P4453" s="11"/>
      <c r="Q4453" s="11"/>
      <c r="R4453" s="11"/>
      <c r="S4453" s="11"/>
      <c r="T4453" s="11"/>
    </row>
    <row r="4454" spans="1:20" ht="15.75" customHeight="1" x14ac:dyDescent="0.2">
      <c r="A4454" s="289"/>
      <c r="B4454" s="270"/>
      <c r="C4454" s="270"/>
      <c r="D4454" s="270"/>
      <c r="E4454" s="270"/>
      <c r="F4454" s="270"/>
      <c r="G4454" s="270"/>
      <c r="H4454" s="270"/>
      <c r="I4454" s="290">
        <f t="shared" ca="1" si="4395"/>
        <v>6.4468981520124702E-2</v>
      </c>
      <c r="J4454" s="290">
        <f t="shared" ca="1" si="4396"/>
        <v>4.3098134548743693E-2</v>
      </c>
      <c r="K4454" s="270">
        <f t="shared" ref="K4454:M4454" ca="1" si="4515">RAND()</f>
        <v>7.1307692676032541E-3</v>
      </c>
      <c r="L4454" s="270">
        <f t="shared" ca="1" si="4515"/>
        <v>0.59109395048231272</v>
      </c>
      <c r="M4454" s="270">
        <f t="shared" ca="1" si="4515"/>
        <v>0.23971362460464929</v>
      </c>
      <c r="N4454" s="291">
        <f t="shared" ca="1" si="4398"/>
        <v>1553922.7085192578</v>
      </c>
      <c r="O4454" s="292">
        <f ca="1">(N4454-Assumptions!$C$22)/Assumptions!$C$25</f>
        <v>114.97490362084014</v>
      </c>
      <c r="P4454" s="11"/>
      <c r="Q4454" s="11"/>
      <c r="R4454" s="11"/>
      <c r="S4454" s="11"/>
      <c r="T4454" s="11"/>
    </row>
    <row r="4455" spans="1:20" ht="15.75" customHeight="1" x14ac:dyDescent="0.2">
      <c r="A4455" s="317"/>
      <c r="B4455" s="264"/>
      <c r="C4455" s="264"/>
      <c r="D4455" s="264"/>
      <c r="E4455" s="264"/>
      <c r="F4455" s="264"/>
      <c r="G4455" s="264"/>
      <c r="H4455" s="264"/>
      <c r="I4455" s="286">
        <f t="shared" ca="1" si="4395"/>
        <v>0.10474059445628059</v>
      </c>
      <c r="J4455" s="286">
        <f t="shared" ca="1" si="4396"/>
        <v>5.5E-2</v>
      </c>
      <c r="K4455" s="264">
        <f t="shared" ref="K4455:M4455" ca="1" si="4516">RAND()</f>
        <v>0.33348347352551422</v>
      </c>
      <c r="L4455" s="264">
        <f t="shared" ca="1" si="4516"/>
        <v>0.45899067728946585</v>
      </c>
      <c r="M4455" s="264">
        <f t="shared" ca="1" si="4516"/>
        <v>0.19788428411739367</v>
      </c>
      <c r="N4455" s="287">
        <f t="shared" ca="1" si="4398"/>
        <v>2244055.7998430757</v>
      </c>
      <c r="O4455" s="288">
        <f ca="1">(N4455-Assumptions!$C$22)/Assumptions!$C$25</f>
        <v>166.47737312261759</v>
      </c>
      <c r="P4455" s="11"/>
      <c r="Q4455" s="11"/>
      <c r="R4455" s="11"/>
      <c r="S4455" s="11"/>
      <c r="T4455" s="11"/>
    </row>
    <row r="4456" spans="1:20" ht="15.75" customHeight="1" x14ac:dyDescent="0.2">
      <c r="A4456" s="289"/>
      <c r="B4456" s="270"/>
      <c r="C4456" s="270"/>
      <c r="D4456" s="270"/>
      <c r="E4456" s="270"/>
      <c r="F4456" s="270"/>
      <c r="G4456" s="270"/>
      <c r="H4456" s="270"/>
      <c r="I4456" s="290">
        <f t="shared" ca="1" si="4395"/>
        <v>7.9821304765682652E-2</v>
      </c>
      <c r="J4456" s="290">
        <f t="shared" ca="1" si="4396"/>
        <v>3.6358207808920052E-2</v>
      </c>
      <c r="K4456" s="270">
        <f t="shared" ref="K4456:M4456" ca="1" si="4517">RAND()</f>
        <v>0.4896490926358007</v>
      </c>
      <c r="L4456" s="270">
        <f t="shared" ca="1" si="4517"/>
        <v>0.80614384867513311</v>
      </c>
      <c r="M4456" s="270">
        <f t="shared" ca="1" si="4517"/>
        <v>0.14958999898612768</v>
      </c>
      <c r="N4456" s="291">
        <f t="shared" ca="1" si="4398"/>
        <v>3249302.4067380549</v>
      </c>
      <c r="O4456" s="292">
        <f ca="1">(N4456-Assumptions!$C$22)/Assumptions!$C$25</f>
        <v>241.49577662224291</v>
      </c>
      <c r="P4456" s="11"/>
      <c r="Q4456" s="11"/>
      <c r="R4456" s="11"/>
      <c r="S4456" s="11"/>
      <c r="T4456" s="11"/>
    </row>
    <row r="4457" spans="1:20" ht="15.75" customHeight="1" x14ac:dyDescent="0.2">
      <c r="A4457" s="317"/>
      <c r="B4457" s="264"/>
      <c r="C4457" s="264"/>
      <c r="D4457" s="264"/>
      <c r="E4457" s="264"/>
      <c r="F4457" s="264"/>
      <c r="G4457" s="264"/>
      <c r="H4457" s="264"/>
      <c r="I4457" s="286">
        <f t="shared" ca="1" si="4395"/>
        <v>0.11859137285419415</v>
      </c>
      <c r="J4457" s="286">
        <f t="shared" ca="1" si="4396"/>
        <v>4.2607208257905954E-2</v>
      </c>
      <c r="K4457" s="264">
        <f t="shared" ref="K4457:M4457" ca="1" si="4518">RAND()</f>
        <v>0.88032843651608472</v>
      </c>
      <c r="L4457" s="264">
        <f t="shared" ca="1" si="4518"/>
        <v>0.37976730705467487</v>
      </c>
      <c r="M4457" s="264">
        <f t="shared" ca="1" si="4518"/>
        <v>0.74682473964852436</v>
      </c>
      <c r="N4457" s="287">
        <f t="shared" ca="1" si="4398"/>
        <v>2856404.0045075933</v>
      </c>
      <c r="O4457" s="288">
        <f ca="1">(N4457-Assumptions!$C$22)/Assumptions!$C$25</f>
        <v>212.17500033638757</v>
      </c>
      <c r="P4457" s="11"/>
      <c r="Q4457" s="11"/>
      <c r="R4457" s="11"/>
      <c r="S4457" s="11"/>
      <c r="T4457" s="11"/>
    </row>
    <row r="4458" spans="1:20" ht="15.75" customHeight="1" x14ac:dyDescent="0.2">
      <c r="A4458" s="289"/>
      <c r="B4458" s="270"/>
      <c r="C4458" s="270"/>
      <c r="D4458" s="270"/>
      <c r="E4458" s="270"/>
      <c r="F4458" s="270"/>
      <c r="G4458" s="270"/>
      <c r="H4458" s="270"/>
      <c r="I4458" s="290">
        <f t="shared" ca="1" si="4395"/>
        <v>7.8847889597637055E-2</v>
      </c>
      <c r="J4458" s="290">
        <f t="shared" ca="1" si="4396"/>
        <v>0.02</v>
      </c>
      <c r="K4458" s="270">
        <f t="shared" ref="K4458:M4458" ca="1" si="4519">RAND()</f>
        <v>0.46354002043548137</v>
      </c>
      <c r="L4458" s="270">
        <f t="shared" ca="1" si="4519"/>
        <v>0.61483080998169726</v>
      </c>
      <c r="M4458" s="270">
        <f t="shared" ca="1" si="4519"/>
        <v>0.60226426765917462</v>
      </c>
      <c r="N4458" s="291">
        <f t="shared" ca="1" si="4398"/>
        <v>1917495.1391357963</v>
      </c>
      <c r="O4458" s="292">
        <f ca="1">(N4458-Assumptions!$C$22)/Assumptions!$C$25</f>
        <v>142.10717456237285</v>
      </c>
      <c r="P4458" s="11"/>
      <c r="Q4458" s="11"/>
      <c r="R4458" s="11"/>
      <c r="S4458" s="11"/>
      <c r="T4458" s="11"/>
    </row>
    <row r="4459" spans="1:20" ht="15.75" customHeight="1" x14ac:dyDescent="0.2">
      <c r="A4459" s="317"/>
      <c r="B4459" s="264"/>
      <c r="C4459" s="264"/>
      <c r="D4459" s="264"/>
      <c r="E4459" s="264"/>
      <c r="F4459" s="264"/>
      <c r="G4459" s="264"/>
      <c r="H4459" s="264"/>
      <c r="I4459" s="286">
        <f t="shared" ca="1" si="4395"/>
        <v>9.515215375502796E-2</v>
      </c>
      <c r="J4459" s="286">
        <f t="shared" ca="1" si="4396"/>
        <v>3.7524280162305898E-2</v>
      </c>
      <c r="K4459" s="264">
        <f t="shared" ref="K4459:M4459" ca="1" si="4520">RAND()</f>
        <v>7.4624472832551692E-2</v>
      </c>
      <c r="L4459" s="264">
        <f t="shared" ca="1" si="4520"/>
        <v>0.64340271319294451</v>
      </c>
      <c r="M4459" s="264">
        <f t="shared" ca="1" si="4520"/>
        <v>0.82271961012936135</v>
      </c>
      <c r="N4459" s="287">
        <f t="shared" ca="1" si="4398"/>
        <v>695287.5056741978</v>
      </c>
      <c r="O4459" s="288">
        <f ca="1">(N4459-Assumptions!$C$22)/Assumptions!$C$25</f>
        <v>50.89764967717894</v>
      </c>
      <c r="P4459" s="11"/>
      <c r="Q4459" s="11"/>
      <c r="R4459" s="11"/>
      <c r="S4459" s="11"/>
      <c r="T4459" s="11"/>
    </row>
    <row r="4460" spans="1:20" ht="15.75" customHeight="1" x14ac:dyDescent="0.2">
      <c r="A4460" s="289"/>
      <c r="B4460" s="270"/>
      <c r="C4460" s="270"/>
      <c r="D4460" s="270"/>
      <c r="E4460" s="270"/>
      <c r="F4460" s="270"/>
      <c r="G4460" s="270"/>
      <c r="H4460" s="270"/>
      <c r="I4460" s="290">
        <f t="shared" ca="1" si="4395"/>
        <v>0.12028035107136714</v>
      </c>
      <c r="J4460" s="290">
        <f t="shared" ca="1" si="4396"/>
        <v>4.4475583054627392E-2</v>
      </c>
      <c r="K4460" s="270">
        <f t="shared" ref="K4460:M4460" ca="1" si="4521">RAND()</f>
        <v>0.26712864325831942</v>
      </c>
      <c r="L4460" s="270">
        <f t="shared" ca="1" si="4521"/>
        <v>0.12570364053818661</v>
      </c>
      <c r="M4460" s="270">
        <f t="shared" ca="1" si="4521"/>
        <v>0.32102649165567931</v>
      </c>
      <c r="N4460" s="291">
        <f t="shared" ca="1" si="4398"/>
        <v>1175307.5579553803</v>
      </c>
      <c r="O4460" s="292">
        <f ca="1">(N4460-Assumptions!$C$22)/Assumptions!$C$25</f>
        <v>86.720041638461211</v>
      </c>
      <c r="P4460" s="11"/>
      <c r="Q4460" s="11"/>
      <c r="R4460" s="11"/>
      <c r="S4460" s="11"/>
      <c r="T4460" s="11"/>
    </row>
    <row r="4461" spans="1:20" ht="15.75" customHeight="1" x14ac:dyDescent="0.2">
      <c r="A4461" s="317"/>
      <c r="B4461" s="264"/>
      <c r="C4461" s="264"/>
      <c r="D4461" s="264"/>
      <c r="E4461" s="264"/>
      <c r="F4461" s="264"/>
      <c r="G4461" s="264"/>
      <c r="H4461" s="264"/>
      <c r="I4461" s="286">
        <f t="shared" ca="1" si="4395"/>
        <v>7.4508700718017976E-2</v>
      </c>
      <c r="J4461" s="286">
        <f t="shared" ca="1" si="4396"/>
        <v>3.8066649649152712E-2</v>
      </c>
      <c r="K4461" s="264">
        <f t="shared" ref="K4461:M4461" ca="1" si="4522">RAND()</f>
        <v>0.48960254377928969</v>
      </c>
      <c r="L4461" s="264">
        <f t="shared" ca="1" si="4522"/>
        <v>0.36423094961386804</v>
      </c>
      <c r="M4461" s="264">
        <f t="shared" ca="1" si="4522"/>
        <v>0.22804523900928442</v>
      </c>
      <c r="N4461" s="287">
        <f t="shared" ca="1" si="4398"/>
        <v>3062963.4228415689</v>
      </c>
      <c r="O4461" s="288">
        <f ca="1">(N4461-Assumptions!$C$22)/Assumptions!$C$25</f>
        <v>227.58988230160963</v>
      </c>
      <c r="P4461" s="11"/>
      <c r="Q4461" s="11"/>
      <c r="R4461" s="11"/>
      <c r="S4461" s="11"/>
      <c r="T4461" s="11"/>
    </row>
    <row r="4462" spans="1:20" ht="15.75" customHeight="1" x14ac:dyDescent="0.2">
      <c r="A4462" s="289"/>
      <c r="B4462" s="270"/>
      <c r="C4462" s="270"/>
      <c r="D4462" s="270"/>
      <c r="E4462" s="270"/>
      <c r="F4462" s="270"/>
      <c r="G4462" s="270"/>
      <c r="H4462" s="270"/>
      <c r="I4462" s="290">
        <f t="shared" ca="1" si="4395"/>
        <v>7.5488044035062943E-2</v>
      </c>
      <c r="J4462" s="290">
        <f t="shared" ca="1" si="4396"/>
        <v>5.5E-2</v>
      </c>
      <c r="K4462" s="270">
        <f t="shared" ref="K4462:M4462" ca="1" si="4523">RAND()</f>
        <v>6.5217046092777453E-2</v>
      </c>
      <c r="L4462" s="270">
        <f t="shared" ca="1" si="4523"/>
        <v>0.98577385047033572</v>
      </c>
      <c r="M4462" s="270">
        <f t="shared" ca="1" si="4523"/>
        <v>0.10271422633677652</v>
      </c>
      <c r="N4462" s="291">
        <f t="shared" ca="1" si="4398"/>
        <v>2738085.7512648311</v>
      </c>
      <c r="O4462" s="292">
        <f ca="1">(N4462-Assumptions!$C$22)/Assumptions!$C$25</f>
        <v>203.34527994513664</v>
      </c>
      <c r="P4462" s="11"/>
      <c r="Q4462" s="11"/>
      <c r="R4462" s="11"/>
      <c r="S4462" s="11"/>
      <c r="T4462" s="11"/>
    </row>
    <row r="4463" spans="1:20" ht="15.75" customHeight="1" x14ac:dyDescent="0.2">
      <c r="A4463" s="317"/>
      <c r="B4463" s="264"/>
      <c r="C4463" s="264"/>
      <c r="D4463" s="264"/>
      <c r="E4463" s="264"/>
      <c r="F4463" s="264"/>
      <c r="G4463" s="264"/>
      <c r="H4463" s="264"/>
      <c r="I4463" s="286">
        <f t="shared" ca="1" si="4395"/>
        <v>7.4569681053929152E-2</v>
      </c>
      <c r="J4463" s="286">
        <f t="shared" ca="1" si="4396"/>
        <v>3.3881029764307416E-2</v>
      </c>
      <c r="K4463" s="264">
        <f t="shared" ref="K4463:M4463" ca="1" si="4524">RAND()</f>
        <v>0.5282178943716469</v>
      </c>
      <c r="L4463" s="264">
        <f t="shared" ca="1" si="4524"/>
        <v>0.85223041414928058</v>
      </c>
      <c r="M4463" s="264">
        <f t="shared" ca="1" si="4524"/>
        <v>0.33783965644360203</v>
      </c>
      <c r="N4463" s="287">
        <f t="shared" ca="1" si="4398"/>
        <v>3470863.2768547842</v>
      </c>
      <c r="O4463" s="288">
        <f ca="1">(N4463-Assumptions!$C$22)/Assumptions!$C$25</f>
        <v>258.03016991453615</v>
      </c>
      <c r="P4463" s="11"/>
      <c r="Q4463" s="11"/>
      <c r="R4463" s="11"/>
      <c r="S4463" s="11"/>
      <c r="T4463" s="11"/>
    </row>
    <row r="4464" spans="1:20" ht="15.75" customHeight="1" x14ac:dyDescent="0.2">
      <c r="A4464" s="289"/>
      <c r="B4464" s="270"/>
      <c r="C4464" s="270"/>
      <c r="D4464" s="270"/>
      <c r="E4464" s="270"/>
      <c r="F4464" s="270"/>
      <c r="G4464" s="270"/>
      <c r="H4464" s="270"/>
      <c r="I4464" s="290">
        <f t="shared" ca="1" si="4395"/>
        <v>8.7651699305873923E-2</v>
      </c>
      <c r="J4464" s="290">
        <f t="shared" ca="1" si="4396"/>
        <v>3.5078498183120796E-2</v>
      </c>
      <c r="K4464" s="270">
        <f t="shared" ref="K4464:M4464" ca="1" si="4525">RAND()</f>
        <v>0.3932508569931582</v>
      </c>
      <c r="L4464" s="270">
        <f t="shared" ca="1" si="4525"/>
        <v>0.22782195530847249</v>
      </c>
      <c r="M4464" s="270">
        <f t="shared" ca="1" si="4525"/>
        <v>0.38288498087171796</v>
      </c>
      <c r="N4464" s="291">
        <f t="shared" ca="1" si="4398"/>
        <v>1694664.1040765843</v>
      </c>
      <c r="O4464" s="292">
        <f ca="1">(N4464-Assumptions!$C$22)/Assumptions!$C$25</f>
        <v>125.47799284153615</v>
      </c>
      <c r="P4464" s="11"/>
      <c r="Q4464" s="11"/>
      <c r="R4464" s="11"/>
      <c r="S4464" s="11"/>
      <c r="T4464" s="11"/>
    </row>
    <row r="4465" spans="1:20" ht="15.75" customHeight="1" x14ac:dyDescent="0.2">
      <c r="A4465" s="317"/>
      <c r="B4465" s="264"/>
      <c r="C4465" s="264"/>
      <c r="D4465" s="264"/>
      <c r="E4465" s="264"/>
      <c r="F4465" s="264"/>
      <c r="G4465" s="264"/>
      <c r="H4465" s="264"/>
      <c r="I4465" s="286">
        <f t="shared" ca="1" si="4395"/>
        <v>8.4285837034730415E-2</v>
      </c>
      <c r="J4465" s="286">
        <f t="shared" ca="1" si="4396"/>
        <v>3.9790228024607445E-2</v>
      </c>
      <c r="K4465" s="264">
        <f t="shared" ref="K4465:M4465" ca="1" si="4526">RAND()</f>
        <v>0.73746375043784607</v>
      </c>
      <c r="L4465" s="264">
        <f t="shared" ca="1" si="4526"/>
        <v>5.1842032835220042E-2</v>
      </c>
      <c r="M4465" s="264">
        <f t="shared" ca="1" si="4526"/>
        <v>0.92701997030966399</v>
      </c>
      <c r="N4465" s="287">
        <f t="shared" ca="1" si="4398"/>
        <v>2086297.2400682378</v>
      </c>
      <c r="O4465" s="288">
        <f ca="1">(N4465-Assumptions!$C$22)/Assumptions!$C$25</f>
        <v>154.70434627374908</v>
      </c>
      <c r="P4465" s="11"/>
      <c r="Q4465" s="11"/>
      <c r="R4465" s="11"/>
      <c r="S4465" s="11"/>
      <c r="T4465" s="11"/>
    </row>
    <row r="4466" spans="1:20" ht="15.75" customHeight="1" x14ac:dyDescent="0.2">
      <c r="A4466" s="289"/>
      <c r="B4466" s="270"/>
      <c r="C4466" s="270"/>
      <c r="D4466" s="270"/>
      <c r="E4466" s="270"/>
      <c r="F4466" s="270"/>
      <c r="G4466" s="270"/>
      <c r="H4466" s="270"/>
      <c r="I4466" s="290">
        <f t="shared" ca="1" si="4395"/>
        <v>0.06</v>
      </c>
      <c r="J4466" s="290">
        <f t="shared" ca="1" si="4396"/>
        <v>4.6693754365918612E-2</v>
      </c>
      <c r="K4466" s="270">
        <f t="shared" ref="K4466:M4466" ca="1" si="4527">RAND()</f>
        <v>0.56619512512770431</v>
      </c>
      <c r="L4466" s="270">
        <f t="shared" ca="1" si="4527"/>
        <v>0.18458405373965692</v>
      </c>
      <c r="M4466" s="270">
        <f t="shared" ca="1" si="4527"/>
        <v>0.21135028208066331</v>
      </c>
      <c r="N4466" s="291">
        <f t="shared" ca="1" si="4398"/>
        <v>3563756.6711651403</v>
      </c>
      <c r="O4466" s="292">
        <f ca="1">(N4466-Assumptions!$C$22)/Assumptions!$C$25</f>
        <v>264.96251277351791</v>
      </c>
      <c r="P4466" s="11"/>
      <c r="Q4466" s="11"/>
      <c r="R4466" s="11"/>
      <c r="S4466" s="11"/>
      <c r="T4466" s="11"/>
    </row>
    <row r="4467" spans="1:20" ht="15.75" customHeight="1" x14ac:dyDescent="0.2">
      <c r="A4467" s="317"/>
      <c r="B4467" s="264"/>
      <c r="C4467" s="264"/>
      <c r="D4467" s="264"/>
      <c r="E4467" s="264"/>
      <c r="F4467" s="264"/>
      <c r="G4467" s="264"/>
      <c r="H4467" s="264"/>
      <c r="I4467" s="286">
        <f t="shared" ca="1" si="4395"/>
        <v>9.2823122330184943E-2</v>
      </c>
      <c r="J4467" s="286">
        <f t="shared" ca="1" si="4396"/>
        <v>3.2816107563881945E-2</v>
      </c>
      <c r="K4467" s="264">
        <f t="shared" ref="K4467:M4467" ca="1" si="4528">RAND()</f>
        <v>0.84423447018004671</v>
      </c>
      <c r="L4467" s="264">
        <f t="shared" ca="1" si="4528"/>
        <v>5.6540435596032168E-2</v>
      </c>
      <c r="M4467" s="264">
        <f t="shared" ca="1" si="4528"/>
        <v>0.5569754969331917</v>
      </c>
      <c r="N4467" s="287">
        <f t="shared" ca="1" si="4398"/>
        <v>3221204.1760791955</v>
      </c>
      <c r="O4467" s="288">
        <f ca="1">(N4467-Assumptions!$C$22)/Assumptions!$C$25</f>
        <v>239.39889373725339</v>
      </c>
      <c r="P4467" s="11"/>
      <c r="Q4467" s="11"/>
      <c r="R4467" s="11"/>
      <c r="S4467" s="11"/>
      <c r="T4467" s="11"/>
    </row>
    <row r="4468" spans="1:20" ht="15.75" customHeight="1" x14ac:dyDescent="0.2">
      <c r="A4468" s="289"/>
      <c r="B4468" s="270"/>
      <c r="C4468" s="270"/>
      <c r="D4468" s="270"/>
      <c r="E4468" s="270"/>
      <c r="F4468" s="270"/>
      <c r="G4468" s="270"/>
      <c r="H4468" s="270"/>
      <c r="I4468" s="290">
        <f t="shared" ca="1" si="4395"/>
        <v>9.3975322051494461E-2</v>
      </c>
      <c r="J4468" s="290">
        <f t="shared" ca="1" si="4396"/>
        <v>3.4709929271448926E-2</v>
      </c>
      <c r="K4468" s="270">
        <f t="shared" ref="K4468:M4468" ca="1" si="4529">RAND()</f>
        <v>0.13354657877794751</v>
      </c>
      <c r="L4468" s="270">
        <f t="shared" ca="1" si="4529"/>
        <v>0.39934845594664248</v>
      </c>
      <c r="M4468" s="270">
        <f t="shared" ca="1" si="4529"/>
        <v>0.51492953135388531</v>
      </c>
      <c r="N4468" s="291">
        <f t="shared" ca="1" si="4398"/>
        <v>655493.29702681839</v>
      </c>
      <c r="O4468" s="292">
        <f ca="1">(N4468-Assumptions!$C$22)/Assumptions!$C$25</f>
        <v>47.927932613941671</v>
      </c>
      <c r="P4468" s="11"/>
      <c r="Q4468" s="11"/>
      <c r="R4468" s="11"/>
      <c r="S4468" s="11"/>
      <c r="T4468" s="11"/>
    </row>
    <row r="4469" spans="1:20" ht="15.75" customHeight="1" x14ac:dyDescent="0.2">
      <c r="A4469" s="317"/>
      <c r="B4469" s="264"/>
      <c r="C4469" s="264"/>
      <c r="D4469" s="264"/>
      <c r="E4469" s="264"/>
      <c r="F4469" s="264"/>
      <c r="G4469" s="264"/>
      <c r="H4469" s="264"/>
      <c r="I4469" s="286">
        <f t="shared" ca="1" si="4395"/>
        <v>0.10693446760064634</v>
      </c>
      <c r="J4469" s="286">
        <f t="shared" ca="1" si="4396"/>
        <v>4.2036043073625462E-2</v>
      </c>
      <c r="K4469" s="264">
        <f t="shared" ref="K4469:M4469" ca="1" si="4530">RAND()</f>
        <v>0.26557276640479921</v>
      </c>
      <c r="L4469" s="264">
        <f t="shared" ca="1" si="4530"/>
        <v>0.48342418264044917</v>
      </c>
      <c r="M4469" s="264">
        <f t="shared" ca="1" si="4530"/>
        <v>0.71789752525411621</v>
      </c>
      <c r="N4469" s="287">
        <f t="shared" ca="1" si="4398"/>
        <v>1738725.4478710366</v>
      </c>
      <c r="O4469" s="288">
        <f ca="1">(N4469-Assumptions!$C$22)/Assumptions!$C$25</f>
        <v>128.76615282619676</v>
      </c>
      <c r="P4469" s="11"/>
      <c r="Q4469" s="11"/>
      <c r="R4469" s="11"/>
      <c r="S4469" s="11"/>
      <c r="T4469" s="11"/>
    </row>
    <row r="4470" spans="1:20" ht="15.75" customHeight="1" x14ac:dyDescent="0.2">
      <c r="A4470" s="289"/>
      <c r="B4470" s="270"/>
      <c r="C4470" s="270"/>
      <c r="D4470" s="270"/>
      <c r="E4470" s="270"/>
      <c r="F4470" s="270"/>
      <c r="G4470" s="270"/>
      <c r="H4470" s="270"/>
      <c r="I4470" s="290">
        <f t="shared" ca="1" si="4395"/>
        <v>8.9629449519719795E-2</v>
      </c>
      <c r="J4470" s="290">
        <f t="shared" ca="1" si="4396"/>
        <v>3.4555418918477764E-2</v>
      </c>
      <c r="K4470" s="270">
        <f t="shared" ref="K4470:M4470" ca="1" si="4531">RAND()</f>
        <v>0.21605943179835385</v>
      </c>
      <c r="L4470" s="270">
        <f t="shared" ca="1" si="4531"/>
        <v>0.72463565001126085</v>
      </c>
      <c r="M4470" s="270">
        <f t="shared" ca="1" si="4531"/>
        <v>0.77503231794879168</v>
      </c>
      <c r="N4470" s="291">
        <f t="shared" ca="1" si="4398"/>
        <v>2048888.3965816777</v>
      </c>
      <c r="O4470" s="292">
        <f ca="1">(N4470-Assumptions!$C$22)/Assumptions!$C$25</f>
        <v>151.91264153594611</v>
      </c>
      <c r="P4470" s="11"/>
      <c r="Q4470" s="11"/>
      <c r="R4470" s="11"/>
      <c r="S4470" s="11"/>
      <c r="T4470" s="11"/>
    </row>
    <row r="4471" spans="1:20" ht="15.75" customHeight="1" x14ac:dyDescent="0.2">
      <c r="A4471" s="317"/>
      <c r="B4471" s="264"/>
      <c r="C4471" s="264"/>
      <c r="D4471" s="264"/>
      <c r="E4471" s="264"/>
      <c r="F4471" s="264"/>
      <c r="G4471" s="264"/>
      <c r="H4471" s="264"/>
      <c r="I4471" s="286">
        <f t="shared" ca="1" si="4395"/>
        <v>9.2752119089977728E-2</v>
      </c>
      <c r="J4471" s="286">
        <f t="shared" ca="1" si="4396"/>
        <v>3.9923122128546339E-2</v>
      </c>
      <c r="K4471" s="264">
        <f t="shared" ref="K4471:M4471" ca="1" si="4532">RAND()</f>
        <v>0.22263912233063965</v>
      </c>
      <c r="L4471" s="264">
        <f t="shared" ca="1" si="4532"/>
        <v>0.48083174973974285</v>
      </c>
      <c r="M4471" s="264">
        <f t="shared" ca="1" si="4532"/>
        <v>0.25846927966593725</v>
      </c>
      <c r="N4471" s="287">
        <f t="shared" ca="1" si="4398"/>
        <v>2112867.4761466542</v>
      </c>
      <c r="O4471" s="288">
        <f ca="1">(N4471-Assumptions!$C$22)/Assumptions!$C$25</f>
        <v>156.68719971243689</v>
      </c>
      <c r="P4471" s="11"/>
      <c r="Q4471" s="11"/>
      <c r="R4471" s="11"/>
      <c r="S4471" s="11"/>
      <c r="T4471" s="11"/>
    </row>
    <row r="4472" spans="1:20" ht="15.75" customHeight="1" x14ac:dyDescent="0.2">
      <c r="A4472" s="289"/>
      <c r="B4472" s="270"/>
      <c r="C4472" s="270"/>
      <c r="D4472" s="270"/>
      <c r="E4472" s="270"/>
      <c r="F4472" s="270"/>
      <c r="G4472" s="270"/>
      <c r="H4472" s="270"/>
      <c r="I4472" s="290">
        <f t="shared" ca="1" si="4395"/>
        <v>9.8305920728590832E-2</v>
      </c>
      <c r="J4472" s="290">
        <f t="shared" ca="1" si="4396"/>
        <v>0.02</v>
      </c>
      <c r="K4472" s="270">
        <f t="shared" ref="K4472:M4472" ca="1" si="4533">RAND()</f>
        <v>0.55374022492586783</v>
      </c>
      <c r="L4472" s="270">
        <f t="shared" ca="1" si="4533"/>
        <v>0.10409096603592605</v>
      </c>
      <c r="M4472" s="270">
        <f t="shared" ca="1" si="4533"/>
        <v>0.81712882036282342</v>
      </c>
      <c r="N4472" s="291">
        <f t="shared" ca="1" si="4398"/>
        <v>1153345.6054589709</v>
      </c>
      <c r="O4472" s="292">
        <f ca="1">(N4472-Assumptions!$C$22)/Assumptions!$C$25</f>
        <v>85.081089959624691</v>
      </c>
      <c r="P4472" s="11"/>
      <c r="Q4472" s="11"/>
      <c r="R4472" s="11"/>
      <c r="S4472" s="11"/>
      <c r="T4472" s="11"/>
    </row>
    <row r="4473" spans="1:20" ht="15.75" customHeight="1" x14ac:dyDescent="0.2">
      <c r="A4473" s="317"/>
      <c r="B4473" s="264"/>
      <c r="C4473" s="264"/>
      <c r="D4473" s="264"/>
      <c r="E4473" s="264"/>
      <c r="F4473" s="264"/>
      <c r="G4473" s="264"/>
      <c r="H4473" s="264"/>
      <c r="I4473" s="286">
        <f t="shared" ca="1" si="4395"/>
        <v>8.1922937150517294E-2</v>
      </c>
      <c r="J4473" s="286">
        <f t="shared" ca="1" si="4396"/>
        <v>3.7863174171116357E-2</v>
      </c>
      <c r="K4473" s="264">
        <f t="shared" ref="K4473:M4473" ca="1" si="4534">RAND()</f>
        <v>0.69005350660218345</v>
      </c>
      <c r="L4473" s="264">
        <f t="shared" ca="1" si="4534"/>
        <v>0.16585392029876755</v>
      </c>
      <c r="M4473" s="264">
        <f t="shared" ca="1" si="4534"/>
        <v>0.48300822578810143</v>
      </c>
      <c r="N4473" s="287">
        <f t="shared" ca="1" si="4398"/>
        <v>2022115.2079456758</v>
      </c>
      <c r="O4473" s="288">
        <f ca="1">(N4473-Assumptions!$C$22)/Assumptions!$C$25</f>
        <v>149.91464238400565</v>
      </c>
      <c r="P4473" s="11"/>
      <c r="Q4473" s="11"/>
      <c r="R4473" s="11"/>
      <c r="S4473" s="11"/>
      <c r="T4473" s="11"/>
    </row>
    <row r="4474" spans="1:20" ht="15.75" customHeight="1" x14ac:dyDescent="0.2">
      <c r="A4474" s="289"/>
      <c r="B4474" s="270"/>
      <c r="C4474" s="270"/>
      <c r="D4474" s="270"/>
      <c r="E4474" s="270"/>
      <c r="F4474" s="270"/>
      <c r="G4474" s="270"/>
      <c r="H4474" s="270"/>
      <c r="I4474" s="290">
        <f t="shared" ca="1" si="4395"/>
        <v>9.066947068246263E-2</v>
      </c>
      <c r="J4474" s="290">
        <f t="shared" ca="1" si="4396"/>
        <v>5.1784203336655336E-2</v>
      </c>
      <c r="K4474" s="270">
        <f t="shared" ref="K4474:M4474" ca="1" si="4535">RAND()</f>
        <v>0.15533836147707525</v>
      </c>
      <c r="L4474" s="270">
        <f t="shared" ca="1" si="4535"/>
        <v>0.66564542426483941</v>
      </c>
      <c r="M4474" s="270">
        <f t="shared" ca="1" si="4535"/>
        <v>0.15227376090700151</v>
      </c>
      <c r="N4474" s="291">
        <f t="shared" ca="1" si="4398"/>
        <v>999043.34892454185</v>
      </c>
      <c r="O4474" s="292">
        <f ca="1">(N4474-Assumptions!$C$22)/Assumptions!$C$25</f>
        <v>73.565996188398643</v>
      </c>
      <c r="P4474" s="11"/>
      <c r="Q4474" s="11"/>
      <c r="R4474" s="11"/>
      <c r="S4474" s="11"/>
      <c r="T4474" s="11"/>
    </row>
    <row r="4475" spans="1:20" ht="15.75" customHeight="1" x14ac:dyDescent="0.2">
      <c r="A4475" s="317"/>
      <c r="B4475" s="264"/>
      <c r="C4475" s="264"/>
      <c r="D4475" s="264"/>
      <c r="E4475" s="264"/>
      <c r="F4475" s="264"/>
      <c r="G4475" s="264"/>
      <c r="H4475" s="264"/>
      <c r="I4475" s="286">
        <f t="shared" ca="1" si="4395"/>
        <v>6.4806918815573863E-2</v>
      </c>
      <c r="J4475" s="286">
        <f t="shared" ca="1" si="4396"/>
        <v>3.9285821075302478E-2</v>
      </c>
      <c r="K4475" s="264">
        <f t="shared" ref="K4475:M4475" ca="1" si="4536">RAND()</f>
        <v>0.79711538161254036</v>
      </c>
      <c r="L4475" s="264">
        <f t="shared" ca="1" si="4536"/>
        <v>0.11758659448868347</v>
      </c>
      <c r="M4475" s="264">
        <f t="shared" ca="1" si="4536"/>
        <v>0.35442937712583322</v>
      </c>
      <c r="N4475" s="287">
        <f t="shared" ca="1" si="4398"/>
        <v>3490990.774998737</v>
      </c>
      <c r="O4475" s="288">
        <f ca="1">(N4475-Assumptions!$C$22)/Assumptions!$C$25</f>
        <v>259.53222201483112</v>
      </c>
      <c r="P4475" s="11"/>
      <c r="Q4475" s="11"/>
      <c r="R4475" s="11"/>
      <c r="S4475" s="11"/>
      <c r="T4475" s="11"/>
    </row>
    <row r="4476" spans="1:20" ht="15.75" customHeight="1" x14ac:dyDescent="0.2">
      <c r="A4476" s="289"/>
      <c r="B4476" s="270"/>
      <c r="C4476" s="270"/>
      <c r="D4476" s="270"/>
      <c r="E4476" s="270"/>
      <c r="F4476" s="270"/>
      <c r="G4476" s="270"/>
      <c r="H4476" s="270"/>
      <c r="I4476" s="290">
        <f t="shared" ca="1" si="4395"/>
        <v>0.1095139528417996</v>
      </c>
      <c r="J4476" s="290">
        <f t="shared" ca="1" si="4396"/>
        <v>5.1065313963554883E-2</v>
      </c>
      <c r="K4476" s="270">
        <f t="shared" ref="K4476:M4476" ca="1" si="4537">RAND()</f>
        <v>0.64222508953749169</v>
      </c>
      <c r="L4476" s="270">
        <f t="shared" ca="1" si="4537"/>
        <v>0.93942285235923906</v>
      </c>
      <c r="M4476" s="270">
        <f t="shared" ca="1" si="4537"/>
        <v>0.59848606710371199</v>
      </c>
      <c r="N4476" s="291">
        <f t="shared" ca="1" si="4398"/>
        <v>2416219.5776720415</v>
      </c>
      <c r="O4476" s="292">
        <f ca="1">(N4476-Assumptions!$C$22)/Assumptions!$C$25</f>
        <v>179.32541624418221</v>
      </c>
      <c r="P4476" s="11"/>
      <c r="Q4476" s="11"/>
      <c r="R4476" s="11"/>
      <c r="S4476" s="11"/>
      <c r="T4476" s="11"/>
    </row>
    <row r="4477" spans="1:20" ht="15.75" customHeight="1" x14ac:dyDescent="0.2">
      <c r="A4477" s="317"/>
      <c r="B4477" s="264"/>
      <c r="C4477" s="264"/>
      <c r="D4477" s="264"/>
      <c r="E4477" s="264"/>
      <c r="F4477" s="264"/>
      <c r="G4477" s="264"/>
      <c r="H4477" s="264"/>
      <c r="I4477" s="286">
        <f t="shared" ca="1" si="4395"/>
        <v>9.3400100956729917E-2</v>
      </c>
      <c r="J4477" s="286">
        <f t="shared" ca="1" si="4396"/>
        <v>2.9265680028557499E-2</v>
      </c>
      <c r="K4477" s="264">
        <f t="shared" ref="K4477:M4477" ca="1" si="4538">RAND()</f>
        <v>0.27342726726277433</v>
      </c>
      <c r="L4477" s="264">
        <f t="shared" ca="1" si="4538"/>
        <v>0.95188036707422652</v>
      </c>
      <c r="M4477" s="264">
        <f t="shared" ca="1" si="4538"/>
        <v>0.13926951476156035</v>
      </c>
      <c r="N4477" s="287">
        <f t="shared" ca="1" si="4398"/>
        <v>2202011.7045114245</v>
      </c>
      <c r="O4477" s="288">
        <f ca="1">(N4477-Assumptions!$C$22)/Assumptions!$C$25</f>
        <v>163.33975406801676</v>
      </c>
      <c r="P4477" s="11"/>
      <c r="Q4477" s="11"/>
      <c r="R4477" s="11"/>
      <c r="S4477" s="11"/>
      <c r="T4477" s="11"/>
    </row>
    <row r="4478" spans="1:20" ht="15.75" customHeight="1" x14ac:dyDescent="0.2">
      <c r="A4478" s="289"/>
      <c r="B4478" s="270"/>
      <c r="C4478" s="270"/>
      <c r="D4478" s="270"/>
      <c r="E4478" s="270"/>
      <c r="F4478" s="270"/>
      <c r="G4478" s="270"/>
      <c r="H4478" s="270"/>
      <c r="I4478" s="290">
        <f t="shared" ca="1" si="4395"/>
        <v>0.12413463834131203</v>
      </c>
      <c r="J4478" s="290">
        <f t="shared" ca="1" si="4396"/>
        <v>3.3790946636673966E-2</v>
      </c>
      <c r="K4478" s="270">
        <f t="shared" ref="K4478:M4478" ca="1" si="4539">RAND()</f>
        <v>0.82680709841198252</v>
      </c>
      <c r="L4478" s="270">
        <f t="shared" ca="1" si="4539"/>
        <v>0.3321688192224409</v>
      </c>
      <c r="M4478" s="270">
        <f t="shared" ca="1" si="4539"/>
        <v>0.35432728295852278</v>
      </c>
      <c r="N4478" s="291">
        <f t="shared" ca="1" si="4398"/>
        <v>2388895.0648926343</v>
      </c>
      <c r="O4478" s="292">
        <f ca="1">(N4478-Assumptions!$C$22)/Assumptions!$C$25</f>
        <v>177.28627349945032</v>
      </c>
      <c r="P4478" s="11"/>
      <c r="Q4478" s="11"/>
      <c r="R4478" s="11"/>
      <c r="S4478" s="11"/>
      <c r="T4478" s="11"/>
    </row>
    <row r="4479" spans="1:20" ht="15.75" customHeight="1" x14ac:dyDescent="0.2">
      <c r="A4479" s="317"/>
      <c r="B4479" s="264"/>
      <c r="C4479" s="264"/>
      <c r="D4479" s="264"/>
      <c r="E4479" s="264"/>
      <c r="F4479" s="264"/>
      <c r="G4479" s="264"/>
      <c r="H4479" s="264"/>
      <c r="I4479" s="286">
        <f t="shared" ca="1" si="4395"/>
        <v>7.5989728766910805E-2</v>
      </c>
      <c r="J4479" s="286">
        <f t="shared" ca="1" si="4396"/>
        <v>4.7368363744029571E-2</v>
      </c>
      <c r="K4479" s="264">
        <f t="shared" ref="K4479:M4479" ca="1" si="4540">RAND()</f>
        <v>0.57831595401469083</v>
      </c>
      <c r="L4479" s="264">
        <f t="shared" ca="1" si="4540"/>
        <v>0.66642805693351248</v>
      </c>
      <c r="M4479" s="264">
        <f t="shared" ca="1" si="4540"/>
        <v>0.56457234261372691</v>
      </c>
      <c r="N4479" s="287">
        <f t="shared" ca="1" si="4398"/>
        <v>3899907.2681552437</v>
      </c>
      <c r="O4479" s="288">
        <f ca="1">(N4479-Assumptions!$C$22)/Assumptions!$C$25</f>
        <v>290.0483782205406</v>
      </c>
      <c r="P4479" s="11"/>
      <c r="Q4479" s="11"/>
      <c r="R4479" s="11"/>
      <c r="S4479" s="11"/>
      <c r="T4479" s="11"/>
    </row>
    <row r="4480" spans="1:20" ht="15.75" customHeight="1" x14ac:dyDescent="0.2">
      <c r="A4480" s="289"/>
      <c r="B4480" s="270"/>
      <c r="C4480" s="270"/>
      <c r="D4480" s="270"/>
      <c r="E4480" s="270"/>
      <c r="F4480" s="270"/>
      <c r="G4480" s="270"/>
      <c r="H4480" s="270"/>
      <c r="I4480" s="290">
        <f t="shared" ca="1" si="4395"/>
        <v>9.3216505387580792E-2</v>
      </c>
      <c r="J4480" s="290">
        <f t="shared" ca="1" si="4396"/>
        <v>4.410449659914506E-2</v>
      </c>
      <c r="K4480" s="270">
        <f t="shared" ref="K4480:M4480" ca="1" si="4541">RAND()</f>
        <v>0.74516676128093817</v>
      </c>
      <c r="L4480" s="270">
        <f t="shared" ca="1" si="4541"/>
        <v>3.7152806329959653E-2</v>
      </c>
      <c r="M4480" s="270">
        <f t="shared" ca="1" si="4541"/>
        <v>0.96664536283059121</v>
      </c>
      <c r="N4480" s="291">
        <f t="shared" ca="1" si="4398"/>
        <v>1890190.7815025814</v>
      </c>
      <c r="O4480" s="292">
        <f ca="1">(N4480-Assumptions!$C$22)/Assumptions!$C$25</f>
        <v>140.06953593302848</v>
      </c>
      <c r="P4480" s="11"/>
      <c r="Q4480" s="11"/>
      <c r="R4480" s="11"/>
      <c r="S4480" s="11"/>
      <c r="T4480" s="11"/>
    </row>
    <row r="4481" spans="1:20" ht="15.75" customHeight="1" x14ac:dyDescent="0.2">
      <c r="A4481" s="317"/>
      <c r="B4481" s="264"/>
      <c r="C4481" s="264"/>
      <c r="D4481" s="264"/>
      <c r="E4481" s="264"/>
      <c r="F4481" s="264"/>
      <c r="G4481" s="264"/>
      <c r="H4481" s="264"/>
      <c r="I4481" s="286">
        <f t="shared" ca="1" si="4395"/>
        <v>0.10451600007178866</v>
      </c>
      <c r="J4481" s="286">
        <f t="shared" ca="1" si="4396"/>
        <v>2.8254049245545108E-2</v>
      </c>
      <c r="K4481" s="264">
        <f t="shared" ref="K4481:M4481" ca="1" si="4542">RAND()</f>
        <v>0.69699458074926013</v>
      </c>
      <c r="L4481" s="264">
        <f t="shared" ca="1" si="4542"/>
        <v>7.3706258147130166E-2</v>
      </c>
      <c r="M4481" s="264">
        <f t="shared" ca="1" si="4542"/>
        <v>0.8758913892125787</v>
      </c>
      <c r="N4481" s="287">
        <f t="shared" ca="1" si="4398"/>
        <v>1184257.5304624864</v>
      </c>
      <c r="O4481" s="288">
        <f ca="1">(N4481-Assumptions!$C$22)/Assumptions!$C$25</f>
        <v>87.387950034513906</v>
      </c>
      <c r="P4481" s="11"/>
      <c r="Q4481" s="11"/>
      <c r="R4481" s="11"/>
      <c r="S4481" s="11"/>
      <c r="T4481" s="11"/>
    </row>
    <row r="4482" spans="1:20" ht="15.75" customHeight="1" x14ac:dyDescent="0.2">
      <c r="A4482" s="289"/>
      <c r="B4482" s="270"/>
      <c r="C4482" s="270"/>
      <c r="D4482" s="270"/>
      <c r="E4482" s="270"/>
      <c r="F4482" s="270"/>
      <c r="G4482" s="270"/>
      <c r="H4482" s="270"/>
      <c r="I4482" s="290">
        <f t="shared" ca="1" si="4395"/>
        <v>0.10005482567342895</v>
      </c>
      <c r="J4482" s="290">
        <f t="shared" ca="1" si="4396"/>
        <v>2.6121041888629411E-2</v>
      </c>
      <c r="K4482" s="270">
        <f t="shared" ref="K4482:M4482" ca="1" si="4543">RAND()</f>
        <v>0.78300360253320778</v>
      </c>
      <c r="L4482" s="270">
        <f t="shared" ca="1" si="4543"/>
        <v>0.74585004683581324</v>
      </c>
      <c r="M4482" s="270">
        <f t="shared" ca="1" si="4543"/>
        <v>0.29141221064336831</v>
      </c>
      <c r="N4482" s="291">
        <f t="shared" ca="1" si="4398"/>
        <v>1509738.3599648464</v>
      </c>
      <c r="O4482" s="292">
        <f ca="1">(N4482-Assumptions!$C$22)/Assumptions!$C$25</f>
        <v>111.67756417648107</v>
      </c>
      <c r="P4482" s="11"/>
      <c r="Q4482" s="11"/>
      <c r="R4482" s="11"/>
      <c r="S4482" s="11"/>
      <c r="T4482" s="11"/>
    </row>
    <row r="4483" spans="1:20" ht="15.75" customHeight="1" x14ac:dyDescent="0.2">
      <c r="A4483" s="317"/>
      <c r="B4483" s="264"/>
      <c r="C4483" s="264"/>
      <c r="D4483" s="264"/>
      <c r="E4483" s="264"/>
      <c r="F4483" s="264"/>
      <c r="G4483" s="264"/>
      <c r="H4483" s="264"/>
      <c r="I4483" s="286">
        <f t="shared" ca="1" si="4395"/>
        <v>0.11083844811072846</v>
      </c>
      <c r="J4483" s="286">
        <f t="shared" ca="1" si="4396"/>
        <v>3.6681281745667184E-2</v>
      </c>
      <c r="K4483" s="264">
        <f t="shared" ref="K4483:M4483" ca="1" si="4544">RAND()</f>
        <v>0.5884884703711436</v>
      </c>
      <c r="L4483" s="264">
        <f t="shared" ca="1" si="4544"/>
        <v>0.67002972707305253</v>
      </c>
      <c r="M4483" s="264">
        <f t="shared" ca="1" si="4544"/>
        <v>0.26224659974907527</v>
      </c>
      <c r="N4483" s="287">
        <f t="shared" ca="1" si="4398"/>
        <v>1505190.5965199911</v>
      </c>
      <c r="O4483" s="288">
        <f ca="1">(N4483-Assumptions!$C$22)/Assumptions!$C$25</f>
        <v>111.33817884477546</v>
      </c>
      <c r="P4483" s="11"/>
      <c r="Q4483" s="11"/>
      <c r="R4483" s="11"/>
      <c r="S4483" s="11"/>
      <c r="T4483" s="11"/>
    </row>
    <row r="4484" spans="1:20" ht="15.75" customHeight="1" x14ac:dyDescent="0.2">
      <c r="A4484" s="289"/>
      <c r="B4484" s="270"/>
      <c r="C4484" s="270"/>
      <c r="D4484" s="270"/>
      <c r="E4484" s="270"/>
      <c r="F4484" s="270"/>
      <c r="G4484" s="270"/>
      <c r="H4484" s="270"/>
      <c r="I4484" s="290">
        <f t="shared" ca="1" si="4395"/>
        <v>8.2877886921099611E-2</v>
      </c>
      <c r="J4484" s="290">
        <f t="shared" ca="1" si="4396"/>
        <v>4.5028887544767172E-2</v>
      </c>
      <c r="K4484" s="270">
        <f t="shared" ref="K4484:M4484" ca="1" si="4545">RAND()</f>
        <v>0.61576107675489344</v>
      </c>
      <c r="L4484" s="270">
        <f t="shared" ca="1" si="4545"/>
        <v>0.96057335531977661</v>
      </c>
      <c r="M4484" s="270">
        <f t="shared" ca="1" si="4545"/>
        <v>0.35730283206966817</v>
      </c>
      <c r="N4484" s="291">
        <f t="shared" ca="1" si="4398"/>
        <v>3731267.6126969988</v>
      </c>
      <c r="O4484" s="292">
        <f ca="1">(N4484-Assumptions!$C$22)/Assumptions!$C$25</f>
        <v>277.46332930574619</v>
      </c>
      <c r="P4484" s="11"/>
      <c r="Q4484" s="11"/>
      <c r="R4484" s="11"/>
      <c r="S4484" s="11"/>
      <c r="T4484" s="11"/>
    </row>
    <row r="4485" spans="1:20" ht="15.75" customHeight="1" x14ac:dyDescent="0.2">
      <c r="A4485" s="317"/>
      <c r="B4485" s="264"/>
      <c r="C4485" s="264"/>
      <c r="D4485" s="264"/>
      <c r="E4485" s="264"/>
      <c r="F4485" s="264"/>
      <c r="G4485" s="264"/>
      <c r="H4485" s="264"/>
      <c r="I4485" s="286">
        <f t="shared" ca="1" si="4395"/>
        <v>0.1033900611426066</v>
      </c>
      <c r="J4485" s="286">
        <f t="shared" ca="1" si="4396"/>
        <v>4.8193358456941213E-2</v>
      </c>
      <c r="K4485" s="264">
        <f t="shared" ref="K4485:M4485" ca="1" si="4546">RAND()</f>
        <v>0.88950820530444574</v>
      </c>
      <c r="L4485" s="264">
        <f t="shared" ca="1" si="4546"/>
        <v>4.1057890015812615E-2</v>
      </c>
      <c r="M4485" s="264">
        <f t="shared" ca="1" si="4546"/>
        <v>0.24267746232384579</v>
      </c>
      <c r="N4485" s="287">
        <f t="shared" ca="1" si="4398"/>
        <v>3501927.4187452495</v>
      </c>
      <c r="O4485" s="288">
        <f ca="1">(N4485-Assumptions!$C$22)/Assumptions!$C$25</f>
        <v>260.34838945860071</v>
      </c>
      <c r="P4485" s="11"/>
      <c r="Q4485" s="11"/>
      <c r="R4485" s="11"/>
      <c r="S4485" s="11"/>
      <c r="T4485" s="11"/>
    </row>
    <row r="4486" spans="1:20" ht="15.75" customHeight="1" x14ac:dyDescent="0.2">
      <c r="A4486" s="289"/>
      <c r="B4486" s="270"/>
      <c r="C4486" s="270"/>
      <c r="D4486" s="270"/>
      <c r="E4486" s="270"/>
      <c r="F4486" s="270"/>
      <c r="G4486" s="270"/>
      <c r="H4486" s="270"/>
      <c r="I4486" s="290">
        <f t="shared" ca="1" si="4395"/>
        <v>9.7269818558955695E-2</v>
      </c>
      <c r="J4486" s="290">
        <f t="shared" ca="1" si="4396"/>
        <v>5.0809259852342387E-2</v>
      </c>
      <c r="K4486" s="270">
        <f t="shared" ref="K4486:M4486" ca="1" si="4547">RAND()</f>
        <v>0.47559070858064967</v>
      </c>
      <c r="L4486" s="270">
        <f t="shared" ca="1" si="4547"/>
        <v>0.21489434757314929</v>
      </c>
      <c r="M4486" s="270">
        <f t="shared" ca="1" si="4547"/>
        <v>0.34660595423830054</v>
      </c>
      <c r="N4486" s="291">
        <f t="shared" ca="1" si="4398"/>
        <v>1917624.7393350152</v>
      </c>
      <c r="O4486" s="292">
        <f ca="1">(N4486-Assumptions!$C$22)/Assumptions!$C$25</f>
        <v>142.11684621903098</v>
      </c>
      <c r="P4486" s="11"/>
      <c r="Q4486" s="11"/>
      <c r="R4486" s="11"/>
      <c r="S4486" s="11"/>
      <c r="T4486" s="11"/>
    </row>
    <row r="4487" spans="1:20" ht="15.75" customHeight="1" x14ac:dyDescent="0.2">
      <c r="A4487" s="317"/>
      <c r="B4487" s="264"/>
      <c r="C4487" s="264"/>
      <c r="D4487" s="264"/>
      <c r="E4487" s="264"/>
      <c r="F4487" s="264"/>
      <c r="G4487" s="264"/>
      <c r="H4487" s="264"/>
      <c r="I4487" s="286">
        <f t="shared" ca="1" si="4395"/>
        <v>8.3749438050900488E-2</v>
      </c>
      <c r="J4487" s="286">
        <f t="shared" ca="1" si="4396"/>
        <v>3.5080806056750104E-2</v>
      </c>
      <c r="K4487" s="264">
        <f t="shared" ref="K4487:M4487" ca="1" si="4548">RAND()</f>
        <v>0.42522328427949085</v>
      </c>
      <c r="L4487" s="264">
        <f t="shared" ca="1" si="4548"/>
        <v>0.53551051334777999</v>
      </c>
      <c r="M4487" s="264">
        <f t="shared" ca="1" si="4548"/>
        <v>0.94381564823985309</v>
      </c>
      <c r="N4487" s="287">
        <f t="shared" ca="1" si="4398"/>
        <v>2370270.4235650273</v>
      </c>
      <c r="O4487" s="288">
        <f ca="1">(N4487-Assumptions!$C$22)/Assumptions!$C$25</f>
        <v>175.89637489291249</v>
      </c>
      <c r="P4487" s="11"/>
      <c r="Q4487" s="11"/>
      <c r="R4487" s="11"/>
      <c r="S4487" s="11"/>
      <c r="T4487" s="11"/>
    </row>
    <row r="4488" spans="1:20" ht="15.75" customHeight="1" x14ac:dyDescent="0.2">
      <c r="A4488" s="289"/>
      <c r="B4488" s="270"/>
      <c r="C4488" s="270"/>
      <c r="D4488" s="270"/>
      <c r="E4488" s="270"/>
      <c r="F4488" s="270"/>
      <c r="G4488" s="270"/>
      <c r="H4488" s="270"/>
      <c r="I4488" s="290">
        <f t="shared" ca="1" si="4395"/>
        <v>0.11537084836548217</v>
      </c>
      <c r="J4488" s="290">
        <f t="shared" ca="1" si="4396"/>
        <v>4.6287489866097549E-2</v>
      </c>
      <c r="K4488" s="270">
        <f t="shared" ref="K4488:M4488" ca="1" si="4549">RAND()</f>
        <v>0.82353582951802551</v>
      </c>
      <c r="L4488" s="270">
        <f t="shared" ca="1" si="4549"/>
        <v>0.67669775042527747</v>
      </c>
      <c r="M4488" s="270">
        <f t="shared" ca="1" si="4549"/>
        <v>0.21135890548744873</v>
      </c>
      <c r="N4488" s="291">
        <f t="shared" ca="1" si="4398"/>
        <v>3124075.0876249592</v>
      </c>
      <c r="O4488" s="292">
        <f ca="1">(N4488-Assumptions!$C$22)/Assumptions!$C$25</f>
        <v>232.15045430037009</v>
      </c>
      <c r="P4488" s="11"/>
      <c r="Q4488" s="11"/>
      <c r="R4488" s="11"/>
      <c r="S4488" s="11"/>
      <c r="T4488" s="11"/>
    </row>
    <row r="4489" spans="1:20" ht="15.75" customHeight="1" x14ac:dyDescent="0.2">
      <c r="A4489" s="317"/>
      <c r="B4489" s="264"/>
      <c r="C4489" s="264"/>
      <c r="D4489" s="264"/>
      <c r="E4489" s="264"/>
      <c r="F4489" s="264"/>
      <c r="G4489" s="264"/>
      <c r="H4489" s="264"/>
      <c r="I4489" s="286">
        <f t="shared" ca="1" si="4395"/>
        <v>9.2256118277425178E-2</v>
      </c>
      <c r="J4489" s="286">
        <f t="shared" ca="1" si="4396"/>
        <v>3.1099505677304344E-2</v>
      </c>
      <c r="K4489" s="264">
        <f t="shared" ref="K4489:M4489" ca="1" si="4550">RAND()</f>
        <v>0.23423207877130459</v>
      </c>
      <c r="L4489" s="264">
        <f t="shared" ca="1" si="4550"/>
        <v>0.67814326690115301</v>
      </c>
      <c r="M4489" s="264">
        <f t="shared" ca="1" si="4550"/>
        <v>0.58840738506696999</v>
      </c>
      <c r="N4489" s="287">
        <f t="shared" ca="1" si="4398"/>
        <v>1825161.0861298465</v>
      </c>
      <c r="O4489" s="288">
        <f ca="1">(N4489-Assumptions!$C$22)/Assumptions!$C$25</f>
        <v>135.21657359177959</v>
      </c>
      <c r="P4489" s="11"/>
      <c r="Q4489" s="11"/>
      <c r="R4489" s="11"/>
      <c r="S4489" s="11"/>
      <c r="T4489" s="11"/>
    </row>
    <row r="4490" spans="1:20" ht="15.75" customHeight="1" x14ac:dyDescent="0.2">
      <c r="A4490" s="289"/>
      <c r="B4490" s="270"/>
      <c r="C4490" s="270"/>
      <c r="D4490" s="270"/>
      <c r="E4490" s="270"/>
      <c r="F4490" s="270"/>
      <c r="G4490" s="270"/>
      <c r="H4490" s="270"/>
      <c r="I4490" s="290">
        <f t="shared" ca="1" si="4395"/>
        <v>8.815452709638788E-2</v>
      </c>
      <c r="J4490" s="290">
        <f t="shared" ca="1" si="4396"/>
        <v>4.0172961583076719E-2</v>
      </c>
      <c r="K4490" s="270">
        <f t="shared" ref="K4490:M4490" ca="1" si="4551">RAND()</f>
        <v>0.81684941988597393</v>
      </c>
      <c r="L4490" s="270">
        <f t="shared" ca="1" si="4551"/>
        <v>0.38582288412270593</v>
      </c>
      <c r="M4490" s="270">
        <f t="shared" ca="1" si="4551"/>
        <v>0.69085783722390182</v>
      </c>
      <c r="N4490" s="291">
        <f t="shared" ca="1" si="4398"/>
        <v>4523434.5672149761</v>
      </c>
      <c r="O4490" s="292">
        <f ca="1">(N4490-Assumptions!$C$22)/Assumptions!$C$25</f>
        <v>336.58026621007286</v>
      </c>
      <c r="P4490" s="11"/>
      <c r="Q4490" s="11"/>
      <c r="R4490" s="11"/>
      <c r="S4490" s="11"/>
      <c r="T4490" s="11"/>
    </row>
    <row r="4491" spans="1:20" ht="15.75" customHeight="1" x14ac:dyDescent="0.2">
      <c r="A4491" s="317"/>
      <c r="B4491" s="264"/>
      <c r="C4491" s="264"/>
      <c r="D4491" s="264"/>
      <c r="E4491" s="264"/>
      <c r="F4491" s="264"/>
      <c r="G4491" s="264"/>
      <c r="H4491" s="264"/>
      <c r="I4491" s="286">
        <f t="shared" ca="1" si="4395"/>
        <v>9.2687591946496228E-2</v>
      </c>
      <c r="J4491" s="286">
        <f t="shared" ca="1" si="4396"/>
        <v>3.6417047277869576E-2</v>
      </c>
      <c r="K4491" s="264">
        <f t="shared" ref="K4491:M4491" ca="1" si="4552">RAND()</f>
        <v>0.4331088959785323</v>
      </c>
      <c r="L4491" s="264">
        <f t="shared" ca="1" si="4552"/>
        <v>0.98676872051658426</v>
      </c>
      <c r="M4491" s="264">
        <f t="shared" ca="1" si="4552"/>
        <v>0.44591115937957782</v>
      </c>
      <c r="N4491" s="287">
        <f t="shared" ca="1" si="4398"/>
        <v>2509745.4872271256</v>
      </c>
      <c r="O4491" s="288">
        <f ca="1">(N4491-Assumptions!$C$22)/Assumptions!$C$25</f>
        <v>186.30496173336758</v>
      </c>
      <c r="P4491" s="11"/>
      <c r="Q4491" s="11"/>
      <c r="R4491" s="11"/>
      <c r="S4491" s="11"/>
      <c r="T4491" s="11"/>
    </row>
    <row r="4492" spans="1:20" ht="15.75" customHeight="1" x14ac:dyDescent="0.2">
      <c r="A4492" s="289"/>
      <c r="B4492" s="270"/>
      <c r="C4492" s="270"/>
      <c r="D4492" s="270"/>
      <c r="E4492" s="270"/>
      <c r="F4492" s="270"/>
      <c r="G4492" s="270"/>
      <c r="H4492" s="270"/>
      <c r="I4492" s="290">
        <f t="shared" ca="1" si="4395"/>
        <v>9.0055318136274973E-2</v>
      </c>
      <c r="J4492" s="290">
        <f t="shared" ca="1" si="4396"/>
        <v>4.565607510341111E-2</v>
      </c>
      <c r="K4492" s="270">
        <f t="shared" ref="K4492:M4492" ca="1" si="4553">RAND()</f>
        <v>0.22313967332259232</v>
      </c>
      <c r="L4492" s="270">
        <f t="shared" ca="1" si="4553"/>
        <v>0.1110415163910331</v>
      </c>
      <c r="M4492" s="270">
        <f t="shared" ca="1" si="4553"/>
        <v>0.16385576933503121</v>
      </c>
      <c r="N4492" s="291">
        <f t="shared" ca="1" si="4398"/>
        <v>2006653.9583384816</v>
      </c>
      <c r="O4492" s="292">
        <f ca="1">(N4492-Assumptions!$C$22)/Assumptions!$C$25</f>
        <v>148.76081778645386</v>
      </c>
      <c r="P4492" s="11"/>
      <c r="Q4492" s="11"/>
      <c r="R4492" s="11"/>
      <c r="S4492" s="11"/>
      <c r="T4492" s="11"/>
    </row>
    <row r="4493" spans="1:20" ht="15.75" customHeight="1" x14ac:dyDescent="0.2">
      <c r="A4493" s="317"/>
      <c r="B4493" s="264"/>
      <c r="C4493" s="264"/>
      <c r="D4493" s="264"/>
      <c r="E4493" s="264"/>
      <c r="F4493" s="264"/>
      <c r="G4493" s="264"/>
      <c r="H4493" s="264"/>
      <c r="I4493" s="286">
        <f t="shared" ca="1" si="4395"/>
        <v>8.4268779235578323E-2</v>
      </c>
      <c r="J4493" s="286">
        <f t="shared" ca="1" si="4396"/>
        <v>5.0573587356686565E-2</v>
      </c>
      <c r="K4493" s="264">
        <f t="shared" ref="K4493:M4493" ca="1" si="4554">RAND()</f>
        <v>0.17654147118525743</v>
      </c>
      <c r="L4493" s="264">
        <f t="shared" ca="1" si="4554"/>
        <v>0.35894727457069198</v>
      </c>
      <c r="M4493" s="264">
        <f t="shared" ca="1" si="4554"/>
        <v>0.60530237894874761</v>
      </c>
      <c r="N4493" s="287">
        <f t="shared" ca="1" si="4398"/>
        <v>1189129.3164794862</v>
      </c>
      <c r="O4493" s="288">
        <f ca="1">(N4493-Assumptions!$C$22)/Assumptions!$C$25</f>
        <v>87.751516155185541</v>
      </c>
      <c r="P4493" s="11"/>
      <c r="Q4493" s="11"/>
      <c r="R4493" s="11"/>
      <c r="S4493" s="11"/>
      <c r="T4493" s="11"/>
    </row>
    <row r="4494" spans="1:20" ht="15.75" customHeight="1" x14ac:dyDescent="0.2">
      <c r="A4494" s="289"/>
      <c r="B4494" s="270"/>
      <c r="C4494" s="270"/>
      <c r="D4494" s="270"/>
      <c r="E4494" s="270"/>
      <c r="F4494" s="270"/>
      <c r="G4494" s="270"/>
      <c r="H4494" s="270"/>
      <c r="I4494" s="290">
        <f t="shared" ca="1" si="4395"/>
        <v>9.1874483919289943E-2</v>
      </c>
      <c r="J4494" s="290">
        <f t="shared" ca="1" si="4396"/>
        <v>2.9840878464057835E-2</v>
      </c>
      <c r="K4494" s="270">
        <f t="shared" ref="K4494:M4494" ca="1" si="4555">RAND()</f>
        <v>0.22281413066317579</v>
      </c>
      <c r="L4494" s="270">
        <f t="shared" ca="1" si="4555"/>
        <v>0.95519012213008914</v>
      </c>
      <c r="M4494" s="270">
        <f t="shared" ca="1" si="4555"/>
        <v>0.44444581816804729</v>
      </c>
      <c r="N4494" s="291">
        <f t="shared" ca="1" si="4398"/>
        <v>2276584.5143051702</v>
      </c>
      <c r="O4494" s="292">
        <f ca="1">(N4494-Assumptions!$C$22)/Assumptions!$C$25</f>
        <v>168.90488912725149</v>
      </c>
      <c r="P4494" s="11"/>
      <c r="Q4494" s="11"/>
      <c r="R4494" s="11"/>
      <c r="S4494" s="11"/>
      <c r="T4494" s="11"/>
    </row>
    <row r="4495" spans="1:20" ht="15.75" customHeight="1" x14ac:dyDescent="0.2">
      <c r="A4495" s="317"/>
      <c r="B4495" s="264"/>
      <c r="C4495" s="264"/>
      <c r="D4495" s="264"/>
      <c r="E4495" s="264"/>
      <c r="F4495" s="264"/>
      <c r="G4495" s="264"/>
      <c r="H4495" s="264"/>
      <c r="I4495" s="286">
        <f t="shared" ca="1" si="4395"/>
        <v>9.4353318218444449E-2</v>
      </c>
      <c r="J4495" s="286">
        <f t="shared" ca="1" si="4396"/>
        <v>4.0497923510183824E-2</v>
      </c>
      <c r="K4495" s="264">
        <f t="shared" ref="K4495:M4495" ca="1" si="4556">RAND()</f>
        <v>0.74361526946096368</v>
      </c>
      <c r="L4495" s="264">
        <f t="shared" ca="1" si="4556"/>
        <v>0.14294773841835673</v>
      </c>
      <c r="M4495" s="264">
        <f t="shared" ca="1" si="4556"/>
        <v>0.87757638560327045</v>
      </c>
      <c r="N4495" s="287">
        <f t="shared" ca="1" si="4398"/>
        <v>1676968.2971033158</v>
      </c>
      <c r="O4495" s="288">
        <f ca="1">(N4495-Assumptions!$C$22)/Assumptions!$C$25</f>
        <v>124.15741023159073</v>
      </c>
      <c r="P4495" s="11"/>
      <c r="Q4495" s="11"/>
      <c r="R4495" s="11"/>
      <c r="S4495" s="11"/>
      <c r="T4495" s="11"/>
    </row>
    <row r="4496" spans="1:20" ht="15.75" customHeight="1" x14ac:dyDescent="0.2">
      <c r="A4496" s="289"/>
      <c r="B4496" s="270"/>
      <c r="C4496" s="270"/>
      <c r="D4496" s="270"/>
      <c r="E4496" s="270"/>
      <c r="F4496" s="270"/>
      <c r="G4496" s="270"/>
      <c r="H4496" s="270"/>
      <c r="I4496" s="290">
        <f t="shared" ca="1" si="4395"/>
        <v>8.8592376846965651E-2</v>
      </c>
      <c r="J4496" s="290">
        <f t="shared" ca="1" si="4396"/>
        <v>4.0616999479001659E-2</v>
      </c>
      <c r="K4496" s="270">
        <f t="shared" ref="K4496:M4496" ca="1" si="4557">RAND()</f>
        <v>0.60789585067305929</v>
      </c>
      <c r="L4496" s="270">
        <f t="shared" ca="1" si="4557"/>
        <v>0.91769041429358034</v>
      </c>
      <c r="M4496" s="270">
        <f t="shared" ca="1" si="4557"/>
        <v>0.85183292430672664</v>
      </c>
      <c r="N4496" s="291">
        <f t="shared" ca="1" si="4398"/>
        <v>2969119.2885879646</v>
      </c>
      <c r="O4496" s="292">
        <f ca="1">(N4496-Assumptions!$C$22)/Assumptions!$C$25</f>
        <v>220.58658870059438</v>
      </c>
      <c r="P4496" s="11"/>
      <c r="Q4496" s="11"/>
      <c r="R4496" s="11"/>
      <c r="S4496" s="11"/>
      <c r="T4496" s="11"/>
    </row>
    <row r="4497" spans="1:20" ht="15.75" customHeight="1" x14ac:dyDescent="0.2">
      <c r="A4497" s="317"/>
      <c r="B4497" s="264"/>
      <c r="C4497" s="264"/>
      <c r="D4497" s="264"/>
      <c r="E4497" s="264"/>
      <c r="F4497" s="264"/>
      <c r="G4497" s="264"/>
      <c r="H4497" s="264"/>
      <c r="I4497" s="286">
        <f t="shared" ca="1" si="4395"/>
        <v>7.3402749382513413E-2</v>
      </c>
      <c r="J4497" s="286">
        <f t="shared" ca="1" si="4396"/>
        <v>3.6043724644740066E-2</v>
      </c>
      <c r="K4497" s="264">
        <f t="shared" ref="K4497:M4497" ca="1" si="4558">RAND()</f>
        <v>0.91198745863069541</v>
      </c>
      <c r="L4497" s="264">
        <f t="shared" ca="1" si="4558"/>
        <v>0.84965379052262047</v>
      </c>
      <c r="M4497" s="264">
        <f t="shared" ca="1" si="4558"/>
        <v>0.86127443042456853</v>
      </c>
      <c r="N4497" s="287">
        <f t="shared" ca="1" si="4398"/>
        <v>6602033.9083225615</v>
      </c>
      <c r="O4497" s="288">
        <f ca="1">(N4497-Assumptions!$C$22)/Assumptions!$C$25</f>
        <v>491.69962002407175</v>
      </c>
      <c r="P4497" s="11"/>
      <c r="Q4497" s="11"/>
      <c r="R4497" s="11"/>
      <c r="S4497" s="11"/>
      <c r="T4497" s="11"/>
    </row>
    <row r="4498" spans="1:20" ht="15.75" customHeight="1" x14ac:dyDescent="0.2">
      <c r="A4498" s="289"/>
      <c r="B4498" s="270"/>
      <c r="C4498" s="270"/>
      <c r="D4498" s="270"/>
      <c r="E4498" s="270"/>
      <c r="F4498" s="270"/>
      <c r="G4498" s="270"/>
      <c r="H4498" s="270"/>
      <c r="I4498" s="290">
        <f t="shared" ca="1" si="4395"/>
        <v>7.9281355651235563E-2</v>
      </c>
      <c r="J4498" s="290">
        <f t="shared" ca="1" si="4396"/>
        <v>3.7744524581659417E-2</v>
      </c>
      <c r="K4498" s="270">
        <f t="shared" ref="K4498:M4498" ca="1" si="4559">RAND()</f>
        <v>0.63554524975778615</v>
      </c>
      <c r="L4498" s="270">
        <f t="shared" ca="1" si="4559"/>
        <v>0.57025701990859723</v>
      </c>
      <c r="M4498" s="270">
        <f t="shared" ca="1" si="4559"/>
        <v>0.66122010362276828</v>
      </c>
      <c r="N4498" s="291">
        <f t="shared" ca="1" si="4398"/>
        <v>2716638.2062910823</v>
      </c>
      <c r="O4498" s="292">
        <f ca="1">(N4498-Assumptions!$C$22)/Assumptions!$C$25</f>
        <v>201.74471688739419</v>
      </c>
      <c r="P4498" s="11"/>
      <c r="Q4498" s="11"/>
      <c r="R4498" s="11"/>
      <c r="S4498" s="11"/>
      <c r="T4498" s="11"/>
    </row>
    <row r="4499" spans="1:20" ht="15.75" customHeight="1" x14ac:dyDescent="0.2">
      <c r="A4499" s="317"/>
      <c r="B4499" s="264"/>
      <c r="C4499" s="264"/>
      <c r="D4499" s="264"/>
      <c r="E4499" s="264"/>
      <c r="F4499" s="264"/>
      <c r="G4499" s="264"/>
      <c r="H4499" s="264"/>
      <c r="I4499" s="286">
        <f t="shared" ca="1" si="4395"/>
        <v>8.227790443467034E-2</v>
      </c>
      <c r="J4499" s="286">
        <f t="shared" ca="1" si="4396"/>
        <v>4.5257413377257291E-2</v>
      </c>
      <c r="K4499" s="264">
        <f t="shared" ref="K4499:M4499" ca="1" si="4560">RAND()</f>
        <v>0.27094802406646346</v>
      </c>
      <c r="L4499" s="264">
        <f t="shared" ca="1" si="4560"/>
        <v>0.91609078280703282</v>
      </c>
      <c r="M4499" s="264">
        <f t="shared" ca="1" si="4560"/>
        <v>0.96763790690671114</v>
      </c>
      <c r="N4499" s="287">
        <f t="shared" ca="1" si="4398"/>
        <v>3915720.4807178578</v>
      </c>
      <c r="O4499" s="288">
        <f ca="1">(N4499-Assumptions!$C$22)/Assumptions!$C$25</f>
        <v>291.22846871028787</v>
      </c>
      <c r="P4499" s="11"/>
      <c r="Q4499" s="11"/>
      <c r="R4499" s="11"/>
      <c r="S4499" s="11"/>
      <c r="T4499" s="11"/>
    </row>
    <row r="4500" spans="1:20" ht="15.75" customHeight="1" x14ac:dyDescent="0.2">
      <c r="A4500" s="289"/>
      <c r="B4500" s="270"/>
      <c r="C4500" s="270"/>
      <c r="D4500" s="270"/>
      <c r="E4500" s="270"/>
      <c r="F4500" s="270"/>
      <c r="G4500" s="270"/>
      <c r="H4500" s="270"/>
      <c r="I4500" s="290">
        <f t="shared" ca="1" si="4395"/>
        <v>0.11205232234469226</v>
      </c>
      <c r="J4500" s="290">
        <f t="shared" ca="1" si="4396"/>
        <v>3.1742540712865627E-2</v>
      </c>
      <c r="K4500" s="270">
        <f t="shared" ref="K4500:M4500" ca="1" si="4561">RAND()</f>
        <v>0.98655008645568665</v>
      </c>
      <c r="L4500" s="270">
        <f t="shared" ca="1" si="4561"/>
        <v>0.19485107373287536</v>
      </c>
      <c r="M4500" s="270">
        <f t="shared" ca="1" si="4561"/>
        <v>0.43535826978150549</v>
      </c>
      <c r="N4500" s="291">
        <f t="shared" ca="1" si="4398"/>
        <v>2406865.547778538</v>
      </c>
      <c r="O4500" s="292">
        <f ca="1">(N4500-Assumptions!$C$22)/Assumptions!$C$25</f>
        <v>178.6273543118312</v>
      </c>
      <c r="P4500" s="11"/>
      <c r="Q4500" s="11"/>
      <c r="R4500" s="11"/>
      <c r="S4500" s="11"/>
      <c r="T4500" s="11"/>
    </row>
    <row r="4501" spans="1:20" ht="15.75" customHeight="1" x14ac:dyDescent="0.2">
      <c r="A4501" s="317"/>
      <c r="B4501" s="264"/>
      <c r="C4501" s="264"/>
      <c r="D4501" s="264"/>
      <c r="E4501" s="264"/>
      <c r="F4501" s="264"/>
      <c r="G4501" s="264"/>
      <c r="H4501" s="264"/>
      <c r="I4501" s="286">
        <f t="shared" ca="1" si="4395"/>
        <v>9.0076413314431017E-2</v>
      </c>
      <c r="J4501" s="286">
        <f t="shared" ca="1" si="4396"/>
        <v>3.0459442897518417E-2</v>
      </c>
      <c r="K4501" s="264">
        <f t="shared" ref="K4501:M4501" ca="1" si="4562">RAND()</f>
        <v>0.26990259375080272</v>
      </c>
      <c r="L4501" s="264">
        <f t="shared" ca="1" si="4562"/>
        <v>0.22423387707429154</v>
      </c>
      <c r="M4501" s="264">
        <f t="shared" ca="1" si="4562"/>
        <v>1.2450853371428705E-2</v>
      </c>
      <c r="N4501" s="287">
        <f t="shared" ca="1" si="4398"/>
        <v>1494438.8511539269</v>
      </c>
      <c r="O4501" s="288">
        <f ca="1">(N4501-Assumptions!$C$22)/Assumptions!$C$25</f>
        <v>110.53580978760648</v>
      </c>
      <c r="P4501" s="11"/>
      <c r="Q4501" s="11"/>
      <c r="R4501" s="11"/>
      <c r="S4501" s="11"/>
      <c r="T4501" s="11"/>
    </row>
    <row r="4502" spans="1:20" ht="15.75" customHeight="1" x14ac:dyDescent="0.2">
      <c r="A4502" s="289"/>
      <c r="B4502" s="270"/>
      <c r="C4502" s="270"/>
      <c r="D4502" s="270"/>
      <c r="E4502" s="270"/>
      <c r="F4502" s="270"/>
      <c r="G4502" s="270"/>
      <c r="H4502" s="270"/>
      <c r="I4502" s="290">
        <f t="shared" ca="1" si="4395"/>
        <v>9.6492426394455919E-2</v>
      </c>
      <c r="J4502" s="290">
        <f t="shared" ca="1" si="4396"/>
        <v>4.555180502407398E-2</v>
      </c>
      <c r="K4502" s="270">
        <f t="shared" ref="K4502:M4502" ca="1" si="4563">RAND()</f>
        <v>0.49641283531810998</v>
      </c>
      <c r="L4502" s="270">
        <f t="shared" ca="1" si="4563"/>
        <v>0.60555915259943605</v>
      </c>
      <c r="M4502" s="270">
        <f t="shared" ca="1" si="4563"/>
        <v>2.000580814555164E-2</v>
      </c>
      <c r="N4502" s="291">
        <f t="shared" ca="1" si="4398"/>
        <v>2191191.7537416937</v>
      </c>
      <c r="O4502" s="292">
        <f ca="1">(N4502-Assumptions!$C$22)/Assumptions!$C$25</f>
        <v>162.53229505535026</v>
      </c>
      <c r="P4502" s="11"/>
      <c r="Q4502" s="11"/>
      <c r="R4502" s="11"/>
      <c r="S4502" s="11"/>
      <c r="T4502" s="11"/>
    </row>
    <row r="4503" spans="1:20" ht="15.75" customHeight="1" x14ac:dyDescent="0.2">
      <c r="A4503" s="317"/>
      <c r="B4503" s="264"/>
      <c r="C4503" s="264"/>
      <c r="D4503" s="264"/>
      <c r="E4503" s="264"/>
      <c r="F4503" s="264"/>
      <c r="G4503" s="264"/>
      <c r="H4503" s="264"/>
      <c r="I4503" s="286">
        <f t="shared" ca="1" si="4395"/>
        <v>9.1126002653479282E-2</v>
      </c>
      <c r="J4503" s="286">
        <f t="shared" ca="1" si="4396"/>
        <v>3.8059799394954789E-2</v>
      </c>
      <c r="K4503" s="264">
        <f t="shared" ref="K4503:M4503" ca="1" si="4564">RAND()</f>
        <v>0.6427722723555489</v>
      </c>
      <c r="L4503" s="264">
        <f t="shared" ca="1" si="4564"/>
        <v>0.7064973272908821</v>
      </c>
      <c r="M4503" s="264">
        <f t="shared" ca="1" si="4564"/>
        <v>0.39403874059563693</v>
      </c>
      <c r="N4503" s="287">
        <f t="shared" ca="1" si="4398"/>
        <v>2103422.9438551022</v>
      </c>
      <c r="O4503" s="288">
        <f ca="1">(N4503-Assumptions!$C$22)/Assumptions!$C$25</f>
        <v>155.98238386978375</v>
      </c>
      <c r="P4503" s="11"/>
      <c r="Q4503" s="11"/>
      <c r="R4503" s="11"/>
      <c r="S4503" s="11"/>
      <c r="T4503" s="11"/>
    </row>
    <row r="4504" spans="1:20" ht="15.75" customHeight="1" x14ac:dyDescent="0.2">
      <c r="A4504" s="289"/>
      <c r="B4504" s="270"/>
      <c r="C4504" s="270"/>
      <c r="D4504" s="270"/>
      <c r="E4504" s="270"/>
      <c r="F4504" s="270"/>
      <c r="G4504" s="270"/>
      <c r="H4504" s="270"/>
      <c r="I4504" s="290">
        <f t="shared" ca="1" si="4395"/>
        <v>9.1883089152266589E-2</v>
      </c>
      <c r="J4504" s="290">
        <f t="shared" ca="1" si="4396"/>
        <v>3.7758748379283918E-2</v>
      </c>
      <c r="K4504" s="270">
        <f t="shared" ref="K4504:M4504" ca="1" si="4565">RAND()</f>
        <v>0.21149340658923721</v>
      </c>
      <c r="L4504" s="270">
        <f t="shared" ca="1" si="4565"/>
        <v>0.76302529188378199</v>
      </c>
      <c r="M4504" s="270">
        <f t="shared" ca="1" si="4565"/>
        <v>0.62377089183077061</v>
      </c>
      <c r="N4504" s="291">
        <f t="shared" ca="1" si="4398"/>
        <v>2084839.1064043376</v>
      </c>
      <c r="O4504" s="292">
        <f ca="1">(N4504-Assumptions!$C$22)/Assumptions!$C$25</f>
        <v>154.59553032868192</v>
      </c>
      <c r="P4504" s="11"/>
      <c r="Q4504" s="11"/>
      <c r="R4504" s="11"/>
      <c r="S4504" s="11"/>
      <c r="T4504" s="11"/>
    </row>
    <row r="4505" spans="1:20" ht="15.75" customHeight="1" x14ac:dyDescent="0.2">
      <c r="A4505" s="317"/>
      <c r="B4505" s="264"/>
      <c r="C4505" s="264"/>
      <c r="D4505" s="264"/>
      <c r="E4505" s="264"/>
      <c r="F4505" s="264"/>
      <c r="G4505" s="264"/>
      <c r="H4505" s="264"/>
      <c r="I4505" s="286">
        <f t="shared" ca="1" si="4395"/>
        <v>7.1952818369836802E-2</v>
      </c>
      <c r="J4505" s="286">
        <f t="shared" ca="1" si="4396"/>
        <v>3.4562979776469251E-2</v>
      </c>
      <c r="K4505" s="264">
        <f t="shared" ref="K4505:M4505" ca="1" si="4566">RAND()</f>
        <v>0.37350569741758033</v>
      </c>
      <c r="L4505" s="264">
        <f t="shared" ca="1" si="4566"/>
        <v>9.8054659974418423E-2</v>
      </c>
      <c r="M4505" s="264">
        <f t="shared" ca="1" si="4566"/>
        <v>0.22020565781023793</v>
      </c>
      <c r="N4505" s="287">
        <f t="shared" ca="1" si="4398"/>
        <v>2382837.6941678631</v>
      </c>
      <c r="O4505" s="288">
        <f ca="1">(N4505-Assumptions!$C$22)/Assumptions!$C$25</f>
        <v>176.83423090804948</v>
      </c>
      <c r="P4505" s="11"/>
      <c r="Q4505" s="11"/>
      <c r="R4505" s="11"/>
      <c r="S4505" s="11"/>
      <c r="T4505" s="11"/>
    </row>
    <row r="4506" spans="1:20" ht="15.75" customHeight="1" x14ac:dyDescent="0.2">
      <c r="A4506" s="289"/>
      <c r="B4506" s="270"/>
      <c r="C4506" s="270"/>
      <c r="D4506" s="270"/>
      <c r="E4506" s="270"/>
      <c r="F4506" s="270"/>
      <c r="G4506" s="270"/>
      <c r="H4506" s="270"/>
      <c r="I4506" s="290">
        <f t="shared" ca="1" si="4395"/>
        <v>9.2542790560695351E-2</v>
      </c>
      <c r="J4506" s="290">
        <f t="shared" ca="1" si="4396"/>
        <v>2.8748586720870151E-2</v>
      </c>
      <c r="K4506" s="270">
        <f t="shared" ref="K4506:M4506" ca="1" si="4567">RAND()</f>
        <v>0.61769445594938632</v>
      </c>
      <c r="L4506" s="270">
        <f t="shared" ca="1" si="4567"/>
        <v>0.82786668782884743</v>
      </c>
      <c r="M4506" s="270">
        <f t="shared" ca="1" si="4567"/>
        <v>0.59536185648130346</v>
      </c>
      <c r="N4506" s="291">
        <f t="shared" ca="1" si="4398"/>
        <v>2213755.1226516739</v>
      </c>
      <c r="O4506" s="292">
        <f ca="1">(N4506-Assumptions!$C$22)/Assumptions!$C$25</f>
        <v>164.21612855609507</v>
      </c>
      <c r="P4506" s="11"/>
      <c r="Q4506" s="11"/>
      <c r="R4506" s="11"/>
      <c r="S4506" s="11"/>
      <c r="T4506" s="11"/>
    </row>
    <row r="4507" spans="1:20" ht="15.75" customHeight="1" x14ac:dyDescent="0.2">
      <c r="A4507" s="317"/>
      <c r="B4507" s="264"/>
      <c r="C4507" s="264"/>
      <c r="D4507" s="264"/>
      <c r="E4507" s="264"/>
      <c r="F4507" s="264"/>
      <c r="G4507" s="264"/>
      <c r="H4507" s="264"/>
      <c r="I4507" s="286">
        <f t="shared" ca="1" si="4395"/>
        <v>8.0953646805162399E-2</v>
      </c>
      <c r="J4507" s="286">
        <f t="shared" ca="1" si="4396"/>
        <v>4.6601210978830666E-2</v>
      </c>
      <c r="K4507" s="264">
        <f t="shared" ref="K4507:M4507" ca="1" si="4568">RAND()</f>
        <v>0.78231889832840296</v>
      </c>
      <c r="L4507" s="264">
        <f t="shared" ca="1" si="4568"/>
        <v>0.71701342239928767</v>
      </c>
      <c r="M4507" s="264">
        <f t="shared" ca="1" si="4568"/>
        <v>0.20872230593591123</v>
      </c>
      <c r="N4507" s="287">
        <f t="shared" ca="1" si="4398"/>
        <v>3249279.6156160678</v>
      </c>
      <c r="O4507" s="288">
        <f ca="1">(N4507-Assumptions!$C$22)/Assumptions!$C$25</f>
        <v>241.49407579224388</v>
      </c>
      <c r="P4507" s="11"/>
      <c r="Q4507" s="11"/>
      <c r="R4507" s="11"/>
      <c r="S4507" s="11"/>
      <c r="T4507" s="11"/>
    </row>
    <row r="4508" spans="1:20" ht="15.75" customHeight="1" x14ac:dyDescent="0.2">
      <c r="A4508" s="289"/>
      <c r="B4508" s="270"/>
      <c r="C4508" s="270"/>
      <c r="D4508" s="270"/>
      <c r="E4508" s="270"/>
      <c r="F4508" s="270"/>
      <c r="G4508" s="270"/>
      <c r="H4508" s="270"/>
      <c r="I4508" s="290">
        <f t="shared" ca="1" si="4395"/>
        <v>7.8381069159669511E-2</v>
      </c>
      <c r="J4508" s="290">
        <f t="shared" ca="1" si="4396"/>
        <v>4.9357190440743194E-2</v>
      </c>
      <c r="K4508" s="270">
        <f t="shared" ref="K4508:M4508" ca="1" si="4569">RAND()</f>
        <v>0.35275893409833681</v>
      </c>
      <c r="L4508" s="270">
        <f t="shared" ca="1" si="4569"/>
        <v>0.7290612007492373</v>
      </c>
      <c r="M4508" s="270">
        <f t="shared" ca="1" si="4569"/>
        <v>5.3729032937683829E-3</v>
      </c>
      <c r="N4508" s="291">
        <f t="shared" ca="1" si="4398"/>
        <v>3845821.9371097204</v>
      </c>
      <c r="O4508" s="292">
        <f ca="1">(N4508-Assumptions!$C$22)/Assumptions!$C$25</f>
        <v>286.01215948580005</v>
      </c>
      <c r="P4508" s="11"/>
      <c r="Q4508" s="11"/>
      <c r="R4508" s="11"/>
      <c r="S4508" s="11"/>
      <c r="T4508" s="11"/>
    </row>
    <row r="4509" spans="1:20" ht="15.75" customHeight="1" x14ac:dyDescent="0.2">
      <c r="A4509" s="317"/>
      <c r="B4509" s="264"/>
      <c r="C4509" s="264"/>
      <c r="D4509" s="264"/>
      <c r="E4509" s="264"/>
      <c r="F4509" s="264"/>
      <c r="G4509" s="264"/>
      <c r="H4509" s="264"/>
      <c r="I4509" s="286">
        <f t="shared" ca="1" si="4395"/>
        <v>0.11308973958431195</v>
      </c>
      <c r="J4509" s="286">
        <f t="shared" ca="1" si="4396"/>
        <v>3.2997052714676588E-2</v>
      </c>
      <c r="K4509" s="264">
        <f t="shared" ref="K4509:M4509" ca="1" si="4570">RAND()</f>
        <v>0.72483105002382275</v>
      </c>
      <c r="L4509" s="264">
        <f t="shared" ca="1" si="4570"/>
        <v>0.20751286379686373</v>
      </c>
      <c r="M4509" s="264">
        <f t="shared" ca="1" si="4570"/>
        <v>0.80601507570130548</v>
      </c>
      <c r="N4509" s="287">
        <f t="shared" ca="1" si="4398"/>
        <v>1127615.9295384858</v>
      </c>
      <c r="O4509" s="288">
        <f ca="1">(N4509-Assumptions!$C$22)/Assumptions!$C$25</f>
        <v>83.16096489093178</v>
      </c>
      <c r="P4509" s="11"/>
      <c r="Q4509" s="11"/>
      <c r="R4509" s="11"/>
      <c r="S4509" s="11"/>
      <c r="T4509" s="11"/>
    </row>
    <row r="4510" spans="1:20" ht="15.75" customHeight="1" x14ac:dyDescent="0.2">
      <c r="A4510" s="289"/>
      <c r="B4510" s="270"/>
      <c r="C4510" s="270"/>
      <c r="D4510" s="270"/>
      <c r="E4510" s="270"/>
      <c r="F4510" s="270"/>
      <c r="G4510" s="270"/>
      <c r="H4510" s="270"/>
      <c r="I4510" s="290">
        <f t="shared" ca="1" si="4395"/>
        <v>8.1158797044527664E-2</v>
      </c>
      <c r="J4510" s="290">
        <f t="shared" ca="1" si="4396"/>
        <v>3.9639394476249964E-2</v>
      </c>
      <c r="K4510" s="270">
        <f t="shared" ref="K4510:M4510" ca="1" si="4571">RAND()</f>
        <v>0.80314783513657562</v>
      </c>
      <c r="L4510" s="270">
        <f t="shared" ca="1" si="4571"/>
        <v>0.14572635397133249</v>
      </c>
      <c r="M4510" s="270">
        <f t="shared" ca="1" si="4571"/>
        <v>0.2679402405808865</v>
      </c>
      <c r="N4510" s="291">
        <f t="shared" ca="1" si="4398"/>
        <v>4655530.5375936525</v>
      </c>
      <c r="O4510" s="292">
        <f ca="1">(N4510-Assumptions!$C$22)/Assumptions!$C$25</f>
        <v>346.43817444728751</v>
      </c>
      <c r="P4510" s="11"/>
      <c r="Q4510" s="11"/>
      <c r="R4510" s="11"/>
      <c r="S4510" s="11"/>
      <c r="T4510" s="11"/>
    </row>
    <row r="4511" spans="1:20" ht="15.75" customHeight="1" x14ac:dyDescent="0.2">
      <c r="A4511" s="317"/>
      <c r="B4511" s="264"/>
      <c r="C4511" s="264"/>
      <c r="D4511" s="264"/>
      <c r="E4511" s="264"/>
      <c r="F4511" s="264"/>
      <c r="G4511" s="264"/>
      <c r="H4511" s="264"/>
      <c r="I4511" s="286">
        <f t="shared" ca="1" si="4395"/>
        <v>0.10246741871777851</v>
      </c>
      <c r="J4511" s="286">
        <f t="shared" ca="1" si="4396"/>
        <v>4.0638613060157515E-2</v>
      </c>
      <c r="K4511" s="264">
        <f t="shared" ref="K4511:M4511" ca="1" si="4572">RAND()</f>
        <v>0.80455564980737204</v>
      </c>
      <c r="L4511" s="264">
        <f t="shared" ca="1" si="4572"/>
        <v>0.64643270263984209</v>
      </c>
      <c r="M4511" s="264">
        <f t="shared" ca="1" si="4572"/>
        <v>0.50989829912330786</v>
      </c>
      <c r="N4511" s="287">
        <f t="shared" ca="1" si="4398"/>
        <v>3490631.8658734984</v>
      </c>
      <c r="O4511" s="288">
        <f ca="1">(N4511-Assumptions!$C$22)/Assumptions!$C$25</f>
        <v>259.50543775175362</v>
      </c>
      <c r="P4511" s="11"/>
      <c r="Q4511" s="11"/>
      <c r="R4511" s="11"/>
      <c r="S4511" s="11"/>
      <c r="T4511" s="11"/>
    </row>
    <row r="4512" spans="1:20" ht="15.75" customHeight="1" x14ac:dyDescent="0.2">
      <c r="A4512" s="289"/>
      <c r="B4512" s="270"/>
      <c r="C4512" s="270"/>
      <c r="D4512" s="270"/>
      <c r="E4512" s="270"/>
      <c r="F4512" s="270"/>
      <c r="G4512" s="270"/>
      <c r="H4512" s="270"/>
      <c r="I4512" s="290">
        <f t="shared" ca="1" si="4395"/>
        <v>0.11816154503771972</v>
      </c>
      <c r="J4512" s="290">
        <f t="shared" ca="1" si="4396"/>
        <v>4.0955109378446805E-2</v>
      </c>
      <c r="K4512" s="270">
        <f t="shared" ref="K4512:M4512" ca="1" si="4573">RAND()</f>
        <v>0.38784785909600017</v>
      </c>
      <c r="L4512" s="270">
        <f t="shared" ca="1" si="4573"/>
        <v>0.39828221684740905</v>
      </c>
      <c r="M4512" s="270">
        <f t="shared" ca="1" si="4573"/>
        <v>0.28575365246844953</v>
      </c>
      <c r="N4512" s="291">
        <f t="shared" ca="1" si="4398"/>
        <v>1445743.0721172341</v>
      </c>
      <c r="O4512" s="292">
        <f ca="1">(N4512-Assumptions!$C$22)/Assumptions!$C$25</f>
        <v>106.90179642665926</v>
      </c>
      <c r="P4512" s="11"/>
      <c r="Q4512" s="11"/>
      <c r="R4512" s="11"/>
      <c r="S4512" s="11"/>
      <c r="T4512" s="11"/>
    </row>
    <row r="4513" spans="1:20" ht="15.75" customHeight="1" x14ac:dyDescent="0.2">
      <c r="A4513" s="317"/>
      <c r="B4513" s="264"/>
      <c r="C4513" s="264"/>
      <c r="D4513" s="264"/>
      <c r="E4513" s="264"/>
      <c r="F4513" s="264"/>
      <c r="G4513" s="264"/>
      <c r="H4513" s="264"/>
      <c r="I4513" s="286">
        <f t="shared" ca="1" si="4395"/>
        <v>7.5222876750660805E-2</v>
      </c>
      <c r="J4513" s="286">
        <f t="shared" ca="1" si="4396"/>
        <v>4.623471226422015E-2</v>
      </c>
      <c r="K4513" s="264">
        <f t="shared" ref="K4513:M4513" ca="1" si="4574">RAND()</f>
        <v>0.15474064982882563</v>
      </c>
      <c r="L4513" s="264">
        <f t="shared" ca="1" si="4574"/>
        <v>0.90937324715545675</v>
      </c>
      <c r="M4513" s="264">
        <f t="shared" ca="1" si="4574"/>
        <v>0.80297557073291947</v>
      </c>
      <c r="N4513" s="287">
        <f t="shared" ca="1" si="4398"/>
        <v>2403464.2341297748</v>
      </c>
      <c r="O4513" s="288">
        <f ca="1">(N4513-Assumptions!$C$22)/Assumptions!$C$25</f>
        <v>178.37352493505782</v>
      </c>
      <c r="P4513" s="11"/>
      <c r="Q4513" s="11"/>
      <c r="R4513" s="11"/>
      <c r="S4513" s="11"/>
      <c r="T4513" s="11"/>
    </row>
    <row r="4514" spans="1:20" ht="15.75" customHeight="1" x14ac:dyDescent="0.2">
      <c r="A4514" s="289"/>
      <c r="B4514" s="270"/>
      <c r="C4514" s="270"/>
      <c r="D4514" s="270"/>
      <c r="E4514" s="270"/>
      <c r="F4514" s="270"/>
      <c r="G4514" s="270"/>
      <c r="H4514" s="270"/>
      <c r="I4514" s="290">
        <f t="shared" ca="1" si="4395"/>
        <v>6.2408481689222452E-2</v>
      </c>
      <c r="J4514" s="290">
        <f t="shared" ca="1" si="4396"/>
        <v>3.026250556507246E-2</v>
      </c>
      <c r="K4514" s="270">
        <f t="shared" ref="K4514:M4514" ca="1" si="4575">RAND()</f>
        <v>0.23674089823098843</v>
      </c>
      <c r="L4514" s="270">
        <f t="shared" ca="1" si="4575"/>
        <v>0.72340816397339613</v>
      </c>
      <c r="M4514" s="270">
        <f t="shared" ca="1" si="4575"/>
        <v>0.10061093217384443</v>
      </c>
      <c r="N4514" s="291">
        <f t="shared" ca="1" si="4398"/>
        <v>3472306.1152715362</v>
      </c>
      <c r="O4514" s="292">
        <f ca="1">(N4514-Assumptions!$C$22)/Assumptions!$C$25</f>
        <v>258.13784442324896</v>
      </c>
      <c r="P4514" s="11"/>
      <c r="Q4514" s="11"/>
      <c r="R4514" s="11"/>
      <c r="S4514" s="11"/>
      <c r="T4514" s="11"/>
    </row>
    <row r="4515" spans="1:20" ht="15.75" customHeight="1" x14ac:dyDescent="0.2">
      <c r="A4515" s="317"/>
      <c r="B4515" s="264"/>
      <c r="C4515" s="264"/>
      <c r="D4515" s="264"/>
      <c r="E4515" s="264"/>
      <c r="F4515" s="264"/>
      <c r="G4515" s="264"/>
      <c r="H4515" s="264"/>
      <c r="I4515" s="286">
        <f t="shared" ca="1" si="4395"/>
        <v>8.6078433479230512E-2</v>
      </c>
      <c r="J4515" s="286">
        <f t="shared" ca="1" si="4396"/>
        <v>5.5E-2</v>
      </c>
      <c r="K4515" s="264">
        <f t="shared" ref="K4515:M4515" ca="1" si="4576">RAND()</f>
        <v>0.71860186470050158</v>
      </c>
      <c r="L4515" s="264">
        <f t="shared" ca="1" si="4576"/>
        <v>0.37006898456554538</v>
      </c>
      <c r="M4515" s="264">
        <f t="shared" ca="1" si="4576"/>
        <v>0.59322579910475037</v>
      </c>
      <c r="N4515" s="287">
        <f t="shared" ca="1" si="4398"/>
        <v>3591579.6577023123</v>
      </c>
      <c r="O4515" s="288">
        <f ca="1">(N4515-Assumptions!$C$22)/Assumptions!$C$25</f>
        <v>267.03885505241135</v>
      </c>
      <c r="P4515" s="11"/>
      <c r="Q4515" s="11"/>
      <c r="R4515" s="11"/>
      <c r="S4515" s="11"/>
      <c r="T4515" s="11"/>
    </row>
    <row r="4516" spans="1:20" ht="15.75" customHeight="1" x14ac:dyDescent="0.2">
      <c r="A4516" s="289"/>
      <c r="B4516" s="270"/>
      <c r="C4516" s="270"/>
      <c r="D4516" s="270"/>
      <c r="E4516" s="270"/>
      <c r="F4516" s="270"/>
      <c r="G4516" s="270"/>
      <c r="H4516" s="270"/>
      <c r="I4516" s="290">
        <f t="shared" ca="1" si="4395"/>
        <v>0.13082647636781403</v>
      </c>
      <c r="J4516" s="290">
        <f t="shared" ca="1" si="4396"/>
        <v>5.5E-2</v>
      </c>
      <c r="K4516" s="270">
        <f t="shared" ref="K4516:M4516" ca="1" si="4577">RAND()</f>
        <v>0.35456289394174045</v>
      </c>
      <c r="L4516" s="270">
        <f t="shared" ca="1" si="4577"/>
        <v>0.20592630008063906</v>
      </c>
      <c r="M4516" s="270">
        <f t="shared" ca="1" si="4577"/>
        <v>0.2736324406273255</v>
      </c>
      <c r="N4516" s="291">
        <f t="shared" ca="1" si="4398"/>
        <v>1174971.0793227111</v>
      </c>
      <c r="O4516" s="292">
        <f ca="1">(N4516-Assumptions!$C$22)/Assumptions!$C$25</f>
        <v>86.694931292739639</v>
      </c>
      <c r="P4516" s="11"/>
      <c r="Q4516" s="11"/>
      <c r="R4516" s="11"/>
      <c r="S4516" s="11"/>
      <c r="T4516" s="11"/>
    </row>
    <row r="4517" spans="1:20" ht="15.75" customHeight="1" x14ac:dyDescent="0.2">
      <c r="A4517" s="317"/>
      <c r="B4517" s="264"/>
      <c r="C4517" s="264"/>
      <c r="D4517" s="264"/>
      <c r="E4517" s="264"/>
      <c r="F4517" s="264"/>
      <c r="G4517" s="264"/>
      <c r="H4517" s="264"/>
      <c r="I4517" s="286">
        <f t="shared" ca="1" si="4395"/>
        <v>9.0384663400604942E-2</v>
      </c>
      <c r="J4517" s="286">
        <f t="shared" ca="1" si="4396"/>
        <v>5.1534798082936706E-2</v>
      </c>
      <c r="K4517" s="264">
        <f t="shared" ref="K4517:M4517" ca="1" si="4578">RAND()</f>
        <v>0.54217293402236</v>
      </c>
      <c r="L4517" s="264">
        <f t="shared" ca="1" si="4578"/>
        <v>0.89686214285338028</v>
      </c>
      <c r="M4517" s="264">
        <f t="shared" ca="1" si="4578"/>
        <v>0.32939717944784408</v>
      </c>
      <c r="N4517" s="287">
        <f t="shared" ca="1" si="4398"/>
        <v>3635141.1875209669</v>
      </c>
      <c r="O4517" s="288">
        <f ca="1">(N4517-Assumptions!$C$22)/Assumptions!$C$25</f>
        <v>270.2897154866393</v>
      </c>
      <c r="P4517" s="11"/>
      <c r="Q4517" s="11"/>
      <c r="R4517" s="11"/>
      <c r="S4517" s="11"/>
      <c r="T4517" s="11"/>
    </row>
    <row r="4518" spans="1:20" ht="15.75" customHeight="1" x14ac:dyDescent="0.2">
      <c r="A4518" s="289"/>
      <c r="B4518" s="270"/>
      <c r="C4518" s="270"/>
      <c r="D4518" s="270"/>
      <c r="E4518" s="270"/>
      <c r="F4518" s="270"/>
      <c r="G4518" s="270"/>
      <c r="H4518" s="270"/>
      <c r="I4518" s="290">
        <f t="shared" ca="1" si="4395"/>
        <v>9.2918991494129619E-2</v>
      </c>
      <c r="J4518" s="290">
        <f t="shared" ca="1" si="4396"/>
        <v>3.2294578835359557E-2</v>
      </c>
      <c r="K4518" s="270">
        <f t="shared" ref="K4518:M4518" ca="1" si="4579">RAND()</f>
        <v>0.44661484390809214</v>
      </c>
      <c r="L4518" s="270">
        <f t="shared" ca="1" si="4579"/>
        <v>0.96986665935202465</v>
      </c>
      <c r="M4518" s="270">
        <f t="shared" ca="1" si="4579"/>
        <v>0.15680223132500615</v>
      </c>
      <c r="N4518" s="291">
        <f t="shared" ca="1" si="4398"/>
        <v>2329502.9073649631</v>
      </c>
      <c r="O4518" s="292">
        <f ca="1">(N4518-Assumptions!$C$22)/Assumptions!$C$25</f>
        <v>172.85402293768382</v>
      </c>
      <c r="P4518" s="11"/>
      <c r="Q4518" s="11"/>
      <c r="R4518" s="11"/>
      <c r="S4518" s="11"/>
      <c r="T4518" s="11"/>
    </row>
    <row r="4519" spans="1:20" ht="15.75" customHeight="1" x14ac:dyDescent="0.2">
      <c r="A4519" s="317"/>
      <c r="B4519" s="264"/>
      <c r="C4519" s="264"/>
      <c r="D4519" s="264"/>
      <c r="E4519" s="264"/>
      <c r="F4519" s="264"/>
      <c r="G4519" s="264"/>
      <c r="H4519" s="264"/>
      <c r="I4519" s="286">
        <f t="shared" ca="1" si="4395"/>
        <v>9.0030190719251793E-2</v>
      </c>
      <c r="J4519" s="286">
        <f t="shared" ca="1" si="4396"/>
        <v>5.5E-2</v>
      </c>
      <c r="K4519" s="264">
        <f t="shared" ref="K4519:M4519" ca="1" si="4580">RAND()</f>
        <v>0.79444950840279316</v>
      </c>
      <c r="L4519" s="264">
        <f t="shared" ca="1" si="4580"/>
        <v>0.98557050115132394</v>
      </c>
      <c r="M4519" s="264">
        <f t="shared" ca="1" si="4580"/>
        <v>0.14473793908267074</v>
      </c>
      <c r="N4519" s="287">
        <f t="shared" ca="1" si="4398"/>
        <v>4031515.1772292308</v>
      </c>
      <c r="O4519" s="288">
        <f ca="1">(N4519-Assumptions!$C$22)/Assumptions!$C$25</f>
        <v>299.86986397233068</v>
      </c>
      <c r="P4519" s="11"/>
      <c r="Q4519" s="11"/>
      <c r="R4519" s="11"/>
      <c r="S4519" s="11"/>
      <c r="T4519" s="11"/>
    </row>
    <row r="4520" spans="1:20" ht="15.75" customHeight="1" x14ac:dyDescent="0.2">
      <c r="A4520" s="289"/>
      <c r="B4520" s="270"/>
      <c r="C4520" s="270"/>
      <c r="D4520" s="270"/>
      <c r="E4520" s="270"/>
      <c r="F4520" s="270"/>
      <c r="G4520" s="270"/>
      <c r="H4520" s="270"/>
      <c r="I4520" s="290">
        <f t="shared" ca="1" si="4395"/>
        <v>9.925010549359195E-2</v>
      </c>
      <c r="J4520" s="290">
        <f t="shared" ca="1" si="4396"/>
        <v>4.2142326344409127E-2</v>
      </c>
      <c r="K4520" s="270">
        <f t="shared" ref="K4520:M4520" ca="1" si="4581">RAND()</f>
        <v>1.2330886661935936E-2</v>
      </c>
      <c r="L4520" s="270">
        <f t="shared" ca="1" si="4581"/>
        <v>9.3829274352253966E-3</v>
      </c>
      <c r="M4520" s="270">
        <f t="shared" ca="1" si="4581"/>
        <v>2.1568431928927878E-2</v>
      </c>
      <c r="N4520" s="291">
        <f t="shared" ca="1" si="4398"/>
        <v>285798.45439646562</v>
      </c>
      <c r="O4520" s="292">
        <f ca="1">(N4520-Assumptions!$C$22)/Assumptions!$C$25</f>
        <v>20.338765253467585</v>
      </c>
      <c r="P4520" s="11"/>
      <c r="Q4520" s="11"/>
      <c r="R4520" s="11"/>
      <c r="S4520" s="11"/>
      <c r="T4520" s="11"/>
    </row>
    <row r="4521" spans="1:20" ht="15.75" customHeight="1" x14ac:dyDescent="0.2">
      <c r="A4521" s="317"/>
      <c r="B4521" s="264"/>
      <c r="C4521" s="264"/>
      <c r="D4521" s="264"/>
      <c r="E4521" s="264"/>
      <c r="F4521" s="264"/>
      <c r="G4521" s="264"/>
      <c r="H4521" s="264"/>
      <c r="I4521" s="286">
        <f t="shared" ca="1" si="4395"/>
        <v>0.10320715831696972</v>
      </c>
      <c r="J4521" s="286">
        <f t="shared" ca="1" si="4396"/>
        <v>3.2350841068919986E-2</v>
      </c>
      <c r="K4521" s="264">
        <f t="shared" ref="K4521:M4521" ca="1" si="4582">RAND()</f>
        <v>0.39285965508036846</v>
      </c>
      <c r="L4521" s="264">
        <f t="shared" ca="1" si="4582"/>
        <v>0.44608628436897901</v>
      </c>
      <c r="M4521" s="264">
        <f t="shared" ca="1" si="4582"/>
        <v>0.8605619677277524</v>
      </c>
      <c r="N4521" s="287">
        <f t="shared" ca="1" si="4398"/>
        <v>1592526.2084514406</v>
      </c>
      <c r="O4521" s="288">
        <f ca="1">(N4521-Assumptions!$C$22)/Assumptions!$C$25</f>
        <v>117.85576182473437</v>
      </c>
      <c r="P4521" s="11"/>
      <c r="Q4521" s="11"/>
      <c r="R4521" s="11"/>
      <c r="S4521" s="11"/>
      <c r="T4521" s="11"/>
    </row>
    <row r="4522" spans="1:20" ht="15.75" customHeight="1" x14ac:dyDescent="0.2">
      <c r="A4522" s="289"/>
      <c r="B4522" s="270"/>
      <c r="C4522" s="270"/>
      <c r="D4522" s="270"/>
      <c r="E4522" s="270"/>
      <c r="F4522" s="270"/>
      <c r="G4522" s="270"/>
      <c r="H4522" s="270"/>
      <c r="I4522" s="290">
        <f t="shared" ca="1" si="4395"/>
        <v>9.2756527268416614E-2</v>
      </c>
      <c r="J4522" s="290">
        <f t="shared" ca="1" si="4396"/>
        <v>3.6479513530575283E-2</v>
      </c>
      <c r="K4522" s="270">
        <f t="shared" ref="K4522:M4522" ca="1" si="4583">RAND()</f>
        <v>0.49941853897239308</v>
      </c>
      <c r="L4522" s="270">
        <f t="shared" ca="1" si="4583"/>
        <v>0.36116959176165042</v>
      </c>
      <c r="M4522" s="270">
        <f t="shared" ca="1" si="4583"/>
        <v>0.36089981750602251</v>
      </c>
      <c r="N4522" s="291">
        <f t="shared" ca="1" si="4398"/>
        <v>1983414.9337992277</v>
      </c>
      <c r="O4522" s="292">
        <f ca="1">(N4522-Assumptions!$C$22)/Assumptions!$C$25</f>
        <v>147.02656222382296</v>
      </c>
      <c r="P4522" s="11"/>
      <c r="Q4522" s="11"/>
      <c r="R4522" s="11"/>
      <c r="S4522" s="11"/>
      <c r="T4522" s="11"/>
    </row>
    <row r="4523" spans="1:20" ht="15.75" customHeight="1" x14ac:dyDescent="0.2">
      <c r="A4523" s="317"/>
      <c r="B4523" s="264"/>
      <c r="C4523" s="264"/>
      <c r="D4523" s="264"/>
      <c r="E4523" s="264"/>
      <c r="F4523" s="264"/>
      <c r="G4523" s="264"/>
      <c r="H4523" s="264"/>
      <c r="I4523" s="286">
        <f t="shared" ca="1" si="4395"/>
        <v>9.4710078586073637E-2</v>
      </c>
      <c r="J4523" s="286">
        <f t="shared" ca="1" si="4396"/>
        <v>3.3230030862764139E-2</v>
      </c>
      <c r="K4523" s="264">
        <f t="shared" ref="K4523:M4523" ca="1" si="4584">RAND()</f>
        <v>6.3177170468308175E-3</v>
      </c>
      <c r="L4523" s="264">
        <f t="shared" ca="1" si="4584"/>
        <v>0.52156736909094459</v>
      </c>
      <c r="M4523" s="264">
        <f t="shared" ca="1" si="4584"/>
        <v>0.80242812126100771</v>
      </c>
      <c r="N4523" s="287">
        <f t="shared" ca="1" si="4398"/>
        <v>651722.66404081474</v>
      </c>
      <c r="O4523" s="288">
        <f ca="1">(N4523-Assumptions!$C$22)/Assumptions!$C$25</f>
        <v>47.646542092598118</v>
      </c>
      <c r="P4523" s="11"/>
      <c r="Q4523" s="11"/>
      <c r="R4523" s="11"/>
      <c r="S4523" s="11"/>
      <c r="T4523" s="11"/>
    </row>
    <row r="4524" spans="1:20" ht="15.75" customHeight="1" x14ac:dyDescent="0.2">
      <c r="A4524" s="289"/>
      <c r="B4524" s="270"/>
      <c r="C4524" s="270"/>
      <c r="D4524" s="270"/>
      <c r="E4524" s="270"/>
      <c r="F4524" s="270"/>
      <c r="G4524" s="270"/>
      <c r="H4524" s="270"/>
      <c r="I4524" s="290">
        <f t="shared" ca="1" si="4395"/>
        <v>7.9904496580266424E-2</v>
      </c>
      <c r="J4524" s="290">
        <f t="shared" ca="1" si="4396"/>
        <v>2.8327211344384637E-2</v>
      </c>
      <c r="K4524" s="270">
        <f t="shared" ref="K4524:M4524" ca="1" si="4585">RAND()</f>
        <v>0.61324169371915627</v>
      </c>
      <c r="L4524" s="270">
        <f t="shared" ca="1" si="4585"/>
        <v>0.11153078397767935</v>
      </c>
      <c r="M4524" s="270">
        <f t="shared" ca="1" si="4585"/>
        <v>0.60116839642633857</v>
      </c>
      <c r="N4524" s="291">
        <f t="shared" ca="1" si="4398"/>
        <v>1751038.0614392704</v>
      </c>
      <c r="O4524" s="292">
        <f ca="1">(N4524-Assumptions!$C$22)/Assumptions!$C$25</f>
        <v>129.68500458502018</v>
      </c>
      <c r="P4524" s="11"/>
      <c r="Q4524" s="11"/>
      <c r="R4524" s="11"/>
      <c r="S4524" s="11"/>
      <c r="T4524" s="11"/>
    </row>
    <row r="4525" spans="1:20" ht="15.75" customHeight="1" x14ac:dyDescent="0.2">
      <c r="A4525" s="317"/>
      <c r="B4525" s="264"/>
      <c r="C4525" s="264"/>
      <c r="D4525" s="264"/>
      <c r="E4525" s="264"/>
      <c r="F4525" s="264"/>
      <c r="G4525" s="264"/>
      <c r="H4525" s="264"/>
      <c r="I4525" s="286">
        <f t="shared" ca="1" si="4395"/>
        <v>7.3537484833582578E-2</v>
      </c>
      <c r="J4525" s="286">
        <f t="shared" ca="1" si="4396"/>
        <v>4.387667586666668E-2</v>
      </c>
      <c r="K4525" s="264">
        <f t="shared" ref="K4525:M4525" ca="1" si="4586">RAND()</f>
        <v>0.38135596569476859</v>
      </c>
      <c r="L4525" s="264">
        <f t="shared" ca="1" si="4586"/>
        <v>0.95418704904001084</v>
      </c>
      <c r="M4525" s="264">
        <f t="shared" ca="1" si="4586"/>
        <v>0.64765510877558596</v>
      </c>
      <c r="N4525" s="287">
        <f t="shared" ca="1" si="4398"/>
        <v>4802452.2351832418</v>
      </c>
      <c r="O4525" s="288">
        <f ca="1">(N4525-Assumptions!$C$22)/Assumptions!$C$25</f>
        <v>357.40248023755538</v>
      </c>
      <c r="P4525" s="11"/>
      <c r="Q4525" s="11"/>
      <c r="R4525" s="11"/>
      <c r="S4525" s="11"/>
      <c r="T4525" s="11"/>
    </row>
    <row r="4526" spans="1:20" ht="15.75" customHeight="1" x14ac:dyDescent="0.2">
      <c r="A4526" s="289"/>
      <c r="B4526" s="270"/>
      <c r="C4526" s="270"/>
      <c r="D4526" s="270"/>
      <c r="E4526" s="270"/>
      <c r="F4526" s="270"/>
      <c r="G4526" s="270"/>
      <c r="H4526" s="270"/>
      <c r="I4526" s="290">
        <f t="shared" ca="1" si="4395"/>
        <v>0.1032294243448012</v>
      </c>
      <c r="J4526" s="290">
        <f t="shared" ca="1" si="4396"/>
        <v>4.3035434746810694E-2</v>
      </c>
      <c r="K4526" s="270">
        <f t="shared" ref="K4526:M4526" ca="1" si="4587">RAND()</f>
        <v>0.76485196199866901</v>
      </c>
      <c r="L4526" s="270">
        <f t="shared" ca="1" si="4587"/>
        <v>0.85633451746270717</v>
      </c>
      <c r="M4526" s="270">
        <f t="shared" ca="1" si="4587"/>
        <v>7.1012182467914853E-2</v>
      </c>
      <c r="N4526" s="291">
        <f t="shared" ca="1" si="4398"/>
        <v>2346160.2477103914</v>
      </c>
      <c r="O4526" s="292">
        <f ca="1">(N4526-Assumptions!$C$22)/Assumptions!$C$25</f>
        <v>174.09710803808892</v>
      </c>
      <c r="P4526" s="11"/>
      <c r="Q4526" s="11"/>
      <c r="R4526" s="11"/>
      <c r="S4526" s="11"/>
      <c r="T4526" s="11"/>
    </row>
    <row r="4527" spans="1:20" ht="15.75" customHeight="1" x14ac:dyDescent="0.2">
      <c r="A4527" s="317"/>
      <c r="B4527" s="264"/>
      <c r="C4527" s="264"/>
      <c r="D4527" s="264"/>
      <c r="E4527" s="264"/>
      <c r="F4527" s="264"/>
      <c r="G4527" s="264"/>
      <c r="H4527" s="264"/>
      <c r="I4527" s="286">
        <f t="shared" ca="1" si="4395"/>
        <v>8.6871618930667582E-2</v>
      </c>
      <c r="J4527" s="286">
        <f t="shared" ca="1" si="4396"/>
        <v>3.7625347809561088E-2</v>
      </c>
      <c r="K4527" s="264">
        <f t="shared" ref="K4527:M4527" ca="1" si="4588">RAND()</f>
        <v>0.41801911241809819</v>
      </c>
      <c r="L4527" s="264">
        <f t="shared" ca="1" si="4588"/>
        <v>0.25160352476006942</v>
      </c>
      <c r="M4527" s="264">
        <f t="shared" ca="1" si="4588"/>
        <v>0.42727000391023784</v>
      </c>
      <c r="N4527" s="287">
        <f t="shared" ca="1" si="4398"/>
        <v>1809150.5153766593</v>
      </c>
      <c r="O4527" s="288">
        <f ca="1">(N4527-Assumptions!$C$22)/Assumptions!$C$25</f>
        <v>134.02175487885518</v>
      </c>
      <c r="P4527" s="11"/>
      <c r="Q4527" s="11"/>
      <c r="R4527" s="11"/>
      <c r="S4527" s="11"/>
      <c r="T4527" s="11"/>
    </row>
    <row r="4528" spans="1:20" ht="15.75" customHeight="1" x14ac:dyDescent="0.2">
      <c r="A4528" s="289"/>
      <c r="B4528" s="270"/>
      <c r="C4528" s="270"/>
      <c r="D4528" s="270"/>
      <c r="E4528" s="270"/>
      <c r="F4528" s="270"/>
      <c r="G4528" s="270"/>
      <c r="H4528" s="270"/>
      <c r="I4528" s="290">
        <f t="shared" ca="1" si="4395"/>
        <v>7.7551778182480879E-2</v>
      </c>
      <c r="J4528" s="290">
        <f t="shared" ca="1" si="4396"/>
        <v>4.052244833659685E-2</v>
      </c>
      <c r="K4528" s="270">
        <f t="shared" ref="K4528:M4528" ca="1" si="4589">RAND()</f>
        <v>0.22316776224038148</v>
      </c>
      <c r="L4528" s="270">
        <f t="shared" ca="1" si="4589"/>
        <v>0.98297907108420712</v>
      </c>
      <c r="M4528" s="270">
        <f t="shared" ca="1" si="4589"/>
        <v>0.76734456274974305</v>
      </c>
      <c r="N4528" s="291">
        <f t="shared" ca="1" si="4398"/>
        <v>3846805.1923532644</v>
      </c>
      <c r="O4528" s="292">
        <f ca="1">(N4528-Assumptions!$C$22)/Assumptions!$C$25</f>
        <v>286.0855367427809</v>
      </c>
      <c r="P4528" s="11"/>
      <c r="Q4528" s="11"/>
      <c r="R4528" s="11"/>
      <c r="S4528" s="11"/>
      <c r="T4528" s="11"/>
    </row>
    <row r="4529" spans="1:20" ht="15.75" customHeight="1" x14ac:dyDescent="0.2">
      <c r="A4529" s="317"/>
      <c r="B4529" s="264"/>
      <c r="C4529" s="264"/>
      <c r="D4529" s="264"/>
      <c r="E4529" s="264"/>
      <c r="F4529" s="264"/>
      <c r="G4529" s="264"/>
      <c r="H4529" s="264"/>
      <c r="I4529" s="286">
        <f t="shared" ca="1" si="4395"/>
        <v>0.10423602874380788</v>
      </c>
      <c r="J4529" s="286">
        <f t="shared" ca="1" si="4396"/>
        <v>3.0393155326868281E-2</v>
      </c>
      <c r="K4529" s="264">
        <f t="shared" ref="K4529:M4529" ca="1" si="4590">RAND()</f>
        <v>0.56711736945754632</v>
      </c>
      <c r="L4529" s="264">
        <f t="shared" ca="1" si="4590"/>
        <v>0.51284011808158059</v>
      </c>
      <c r="M4529" s="264">
        <f t="shared" ca="1" si="4590"/>
        <v>0.49821437017804104</v>
      </c>
      <c r="N4529" s="287">
        <f t="shared" ca="1" si="4398"/>
        <v>1511597.0480592507</v>
      </c>
      <c r="O4529" s="288">
        <f ca="1">(N4529-Assumptions!$C$22)/Assumptions!$C$25</f>
        <v>111.81627224322766</v>
      </c>
      <c r="P4529" s="11"/>
      <c r="Q4529" s="11"/>
      <c r="R4529" s="11"/>
      <c r="S4529" s="11"/>
      <c r="T4529" s="11"/>
    </row>
    <row r="4530" spans="1:20" ht="15.75" customHeight="1" x14ac:dyDescent="0.2">
      <c r="A4530" s="289"/>
      <c r="B4530" s="270"/>
      <c r="C4530" s="270"/>
      <c r="D4530" s="270"/>
      <c r="E4530" s="270"/>
      <c r="F4530" s="270"/>
      <c r="G4530" s="270"/>
      <c r="H4530" s="270"/>
      <c r="I4530" s="290">
        <f t="shared" ca="1" si="4395"/>
        <v>0.10875179069402642</v>
      </c>
      <c r="J4530" s="290">
        <f t="shared" ca="1" si="4396"/>
        <v>5.4520603413478516E-2</v>
      </c>
      <c r="K4530" s="270">
        <f t="shared" ref="K4530:M4530" ca="1" si="4591">RAND()</f>
        <v>0.7035605793608144</v>
      </c>
      <c r="L4530" s="270">
        <f t="shared" ca="1" si="4591"/>
        <v>0.11793822535220044</v>
      </c>
      <c r="M4530" s="270">
        <f t="shared" ca="1" si="4591"/>
        <v>0.24672940048663106</v>
      </c>
      <c r="N4530" s="291">
        <f t="shared" ca="1" si="4398"/>
        <v>1642853.8862376236</v>
      </c>
      <c r="O4530" s="292">
        <f ca="1">(N4530-Assumptions!$C$22)/Assumptions!$C$25</f>
        <v>121.61155867444953</v>
      </c>
      <c r="P4530" s="11"/>
      <c r="Q4530" s="11"/>
      <c r="R4530" s="11"/>
      <c r="S4530" s="11"/>
      <c r="T4530" s="11"/>
    </row>
    <row r="4531" spans="1:20" ht="15.75" customHeight="1" x14ac:dyDescent="0.2">
      <c r="A4531" s="317"/>
      <c r="B4531" s="264"/>
      <c r="C4531" s="264"/>
      <c r="D4531" s="264"/>
      <c r="E4531" s="264"/>
      <c r="F4531" s="264"/>
      <c r="G4531" s="264"/>
      <c r="H4531" s="264"/>
      <c r="I4531" s="286">
        <f t="shared" ca="1" si="4395"/>
        <v>9.8492768402262773E-2</v>
      </c>
      <c r="J4531" s="286">
        <f t="shared" ca="1" si="4396"/>
        <v>4.1940370202595084E-2</v>
      </c>
      <c r="K4531" s="264">
        <f t="shared" ref="K4531:M4531" ca="1" si="4592">RAND()</f>
        <v>0.11144270237206166</v>
      </c>
      <c r="L4531" s="264">
        <f t="shared" ca="1" si="4592"/>
        <v>0.66864458509868174</v>
      </c>
      <c r="M4531" s="264">
        <f t="shared" ca="1" si="4592"/>
        <v>0.20545917622953302</v>
      </c>
      <c r="N4531" s="287">
        <f t="shared" ca="1" si="4398"/>
        <v>686939.35093294992</v>
      </c>
      <c r="O4531" s="288">
        <f ca="1">(N4531-Assumptions!$C$22)/Assumptions!$C$25</f>
        <v>50.274653054697758</v>
      </c>
      <c r="P4531" s="11"/>
      <c r="Q4531" s="11"/>
      <c r="R4531" s="11"/>
      <c r="S4531" s="11"/>
      <c r="T4531" s="11"/>
    </row>
    <row r="4532" spans="1:20" ht="15.75" customHeight="1" x14ac:dyDescent="0.2">
      <c r="A4532" s="289"/>
      <c r="B4532" s="270"/>
      <c r="C4532" s="270"/>
      <c r="D4532" s="270"/>
      <c r="E4532" s="270"/>
      <c r="F4532" s="270"/>
      <c r="G4532" s="270"/>
      <c r="H4532" s="270"/>
      <c r="I4532" s="290">
        <f t="shared" ca="1" si="4395"/>
        <v>0.10661025718859553</v>
      </c>
      <c r="J4532" s="290">
        <f t="shared" ca="1" si="4396"/>
        <v>4.6803289825941514E-2</v>
      </c>
      <c r="K4532" s="270">
        <f t="shared" ref="K4532:M4532" ca="1" si="4593">RAND()</f>
        <v>0.6601682595673406</v>
      </c>
      <c r="L4532" s="270">
        <f t="shared" ca="1" si="4593"/>
        <v>0.71452920177283408</v>
      </c>
      <c r="M4532" s="270">
        <f t="shared" ca="1" si="4593"/>
        <v>0.73927290866521511</v>
      </c>
      <c r="N4532" s="291">
        <f t="shared" ca="1" si="4398"/>
        <v>1886745.7627074304</v>
      </c>
      <c r="O4532" s="292">
        <f ca="1">(N4532-Assumptions!$C$22)/Assumptions!$C$25</f>
        <v>139.81244497816644</v>
      </c>
      <c r="P4532" s="11"/>
      <c r="Q4532" s="11"/>
      <c r="R4532" s="11"/>
      <c r="S4532" s="11"/>
      <c r="T4532" s="11"/>
    </row>
    <row r="4533" spans="1:20" ht="15.75" customHeight="1" x14ac:dyDescent="0.2">
      <c r="A4533" s="317"/>
      <c r="B4533" s="264"/>
      <c r="C4533" s="264"/>
      <c r="D4533" s="264"/>
      <c r="E4533" s="264"/>
      <c r="F4533" s="264"/>
      <c r="G4533" s="264"/>
      <c r="H4533" s="264"/>
      <c r="I4533" s="286">
        <f t="shared" ca="1" si="4395"/>
        <v>9.4875775432304008E-2</v>
      </c>
      <c r="J4533" s="286">
        <f t="shared" ca="1" si="4396"/>
        <v>4.9475167630552097E-2</v>
      </c>
      <c r="K4533" s="264">
        <f t="shared" ref="K4533:M4533" ca="1" si="4594">RAND()</f>
        <v>0.64477179298433129</v>
      </c>
      <c r="L4533" s="264">
        <f t="shared" ca="1" si="4594"/>
        <v>0.23414114893956783</v>
      </c>
      <c r="M4533" s="264">
        <f t="shared" ca="1" si="4594"/>
        <v>0.93848118271773195</v>
      </c>
      <c r="N4533" s="287">
        <f t="shared" ca="1" si="4398"/>
        <v>2044709.7686078295</v>
      </c>
      <c r="O4533" s="288">
        <f ca="1">(N4533-Assumptions!$C$22)/Assumptions!$C$25</f>
        <v>151.60080362744995</v>
      </c>
      <c r="P4533" s="11"/>
      <c r="Q4533" s="11"/>
      <c r="R4533" s="11"/>
      <c r="S4533" s="11"/>
      <c r="T4533" s="11"/>
    </row>
    <row r="4534" spans="1:20" ht="15.75" customHeight="1" x14ac:dyDescent="0.2">
      <c r="A4534" s="289"/>
      <c r="B4534" s="270"/>
      <c r="C4534" s="270"/>
      <c r="D4534" s="270"/>
      <c r="E4534" s="270"/>
      <c r="F4534" s="270"/>
      <c r="G4534" s="270"/>
      <c r="H4534" s="270"/>
      <c r="I4534" s="290">
        <f t="shared" ca="1" si="4395"/>
        <v>0.10405366544952675</v>
      </c>
      <c r="J4534" s="290">
        <f t="shared" ca="1" si="4396"/>
        <v>2.5620906917938925E-2</v>
      </c>
      <c r="K4534" s="270">
        <f t="shared" ref="K4534:M4534" ca="1" si="4595">RAND()</f>
        <v>0.6694396180756601</v>
      </c>
      <c r="L4534" s="270">
        <f t="shared" ca="1" si="4595"/>
        <v>0.18041991605118257</v>
      </c>
      <c r="M4534" s="270">
        <f t="shared" ca="1" si="4595"/>
        <v>0.58297520501424238</v>
      </c>
      <c r="N4534" s="291">
        <f t="shared" ca="1" si="4398"/>
        <v>1135927.3656459122</v>
      </c>
      <c r="O4534" s="292">
        <f ca="1">(N4534-Assumptions!$C$22)/Assumptions!$C$25</f>
        <v>83.781221316859117</v>
      </c>
      <c r="P4534" s="11"/>
      <c r="Q4534" s="11"/>
      <c r="R4534" s="11"/>
      <c r="S4534" s="11"/>
      <c r="T4534" s="11"/>
    </row>
    <row r="4535" spans="1:20" ht="15.75" customHeight="1" x14ac:dyDescent="0.2">
      <c r="A4535" s="317"/>
      <c r="B4535" s="264"/>
      <c r="C4535" s="264"/>
      <c r="D4535" s="264"/>
      <c r="E4535" s="264"/>
      <c r="F4535" s="264"/>
      <c r="G4535" s="264"/>
      <c r="H4535" s="264"/>
      <c r="I4535" s="286">
        <f t="shared" ca="1" si="4395"/>
        <v>8.3445905089652717E-2</v>
      </c>
      <c r="J4535" s="286">
        <f t="shared" ca="1" si="4396"/>
        <v>3.2025827940912181E-2</v>
      </c>
      <c r="K4535" s="264">
        <f t="shared" ref="K4535:M4535" ca="1" si="4596">RAND()</f>
        <v>0.44873400627942206</v>
      </c>
      <c r="L4535" s="264">
        <f t="shared" ca="1" si="4596"/>
        <v>1.3360764306447059E-3</v>
      </c>
      <c r="M4535" s="264">
        <f t="shared" ca="1" si="4596"/>
        <v>0.65388394776218339</v>
      </c>
      <c r="N4535" s="287">
        <f t="shared" ca="1" si="4398"/>
        <v>1756391.5606834297</v>
      </c>
      <c r="O4535" s="288">
        <f ca="1">(N4535-Assumptions!$C$22)/Assumptions!$C$25</f>
        <v>130.0845194539873</v>
      </c>
      <c r="P4535" s="11"/>
      <c r="Q4535" s="11"/>
      <c r="R4535" s="11"/>
      <c r="S4535" s="11"/>
      <c r="T4535" s="11"/>
    </row>
    <row r="4536" spans="1:20" ht="15.75" customHeight="1" x14ac:dyDescent="0.2">
      <c r="A4536" s="289"/>
      <c r="B4536" s="270"/>
      <c r="C4536" s="270"/>
      <c r="D4536" s="270"/>
      <c r="E4536" s="270"/>
      <c r="F4536" s="270"/>
      <c r="G4536" s="270"/>
      <c r="H4536" s="270"/>
      <c r="I4536" s="290">
        <f t="shared" ca="1" si="4395"/>
        <v>7.0527027468971576E-2</v>
      </c>
      <c r="J4536" s="290">
        <f t="shared" ca="1" si="4396"/>
        <v>3.7560750929143676E-2</v>
      </c>
      <c r="K4536" s="270">
        <f t="shared" ref="K4536:M4536" ca="1" si="4597">RAND()</f>
        <v>0.37803389793601783</v>
      </c>
      <c r="L4536" s="270">
        <f t="shared" ca="1" si="4597"/>
        <v>1.2128039274095781E-2</v>
      </c>
      <c r="M4536" s="270">
        <f t="shared" ca="1" si="4597"/>
        <v>0.16933751171926692</v>
      </c>
      <c r="N4536" s="291">
        <f t="shared" ca="1" si="4398"/>
        <v>2702577.4861619729</v>
      </c>
      <c r="O4536" s="292">
        <f ca="1">(N4536-Assumptions!$C$22)/Assumptions!$C$25</f>
        <v>200.69540941507259</v>
      </c>
      <c r="P4536" s="11"/>
      <c r="Q4536" s="11"/>
      <c r="R4536" s="11"/>
      <c r="S4536" s="11"/>
      <c r="T4536" s="11"/>
    </row>
    <row r="4537" spans="1:20" ht="15.75" customHeight="1" x14ac:dyDescent="0.2">
      <c r="A4537" s="317"/>
      <c r="B4537" s="264"/>
      <c r="C4537" s="264"/>
      <c r="D4537" s="264"/>
      <c r="E4537" s="264"/>
      <c r="F4537" s="264"/>
      <c r="G4537" s="264"/>
      <c r="H4537" s="264"/>
      <c r="I4537" s="286">
        <f t="shared" ca="1" si="4395"/>
        <v>0.10180244527732557</v>
      </c>
      <c r="J4537" s="286">
        <f t="shared" ca="1" si="4396"/>
        <v>2.9699362535720988E-2</v>
      </c>
      <c r="K4537" s="264">
        <f t="shared" ref="K4537:M4537" ca="1" si="4598">RAND()</f>
        <v>0.62984530827397966</v>
      </c>
      <c r="L4537" s="264">
        <f t="shared" ca="1" si="4598"/>
        <v>0.7947262606796045</v>
      </c>
      <c r="M4537" s="264">
        <f t="shared" ca="1" si="4598"/>
        <v>0.85428187892140839</v>
      </c>
      <c r="N4537" s="287">
        <f t="shared" ca="1" si="4398"/>
        <v>1564989.1511054398</v>
      </c>
      <c r="O4537" s="288">
        <f ca="1">(N4537-Assumptions!$C$22)/Assumptions!$C$25</f>
        <v>115.80075754518207</v>
      </c>
      <c r="P4537" s="11"/>
      <c r="Q4537" s="11"/>
      <c r="R4537" s="11"/>
      <c r="S4537" s="11"/>
      <c r="T4537" s="11"/>
    </row>
    <row r="4538" spans="1:20" ht="15.75" customHeight="1" x14ac:dyDescent="0.2">
      <c r="A4538" s="289"/>
      <c r="B4538" s="270"/>
      <c r="C4538" s="270"/>
      <c r="D4538" s="270"/>
      <c r="E4538" s="270"/>
      <c r="F4538" s="270"/>
      <c r="G4538" s="270"/>
      <c r="H4538" s="270"/>
      <c r="I4538" s="290">
        <f t="shared" ca="1" si="4395"/>
        <v>8.4497705185379052E-2</v>
      </c>
      <c r="J4538" s="290">
        <f t="shared" ca="1" si="4396"/>
        <v>5.5E-2</v>
      </c>
      <c r="K4538" s="270">
        <f t="shared" ref="K4538:M4538" ca="1" si="4599">RAND()</f>
        <v>0.9171901451307678</v>
      </c>
      <c r="L4538" s="270">
        <f t="shared" ca="1" si="4599"/>
        <v>0.21785461202239709</v>
      </c>
      <c r="M4538" s="270">
        <f t="shared" ca="1" si="4599"/>
        <v>0.45562419444139624</v>
      </c>
      <c r="N4538" s="291">
        <f t="shared" ca="1" si="4398"/>
        <v>6552877.4304473847</v>
      </c>
      <c r="O4538" s="292">
        <f ca="1">(N4538-Assumptions!$C$22)/Assumptions!$C$25</f>
        <v>488.03122615278988</v>
      </c>
      <c r="P4538" s="11"/>
      <c r="Q4538" s="11"/>
      <c r="R4538" s="11"/>
      <c r="S4538" s="11"/>
      <c r="T4538" s="11"/>
    </row>
    <row r="4539" spans="1:20" ht="15.75" customHeight="1" x14ac:dyDescent="0.2">
      <c r="A4539" s="317"/>
      <c r="B4539" s="264"/>
      <c r="C4539" s="264"/>
      <c r="D4539" s="264"/>
      <c r="E4539" s="264"/>
      <c r="F4539" s="264"/>
      <c r="G4539" s="264"/>
      <c r="H4539" s="264"/>
      <c r="I4539" s="286">
        <f t="shared" ca="1" si="4395"/>
        <v>8.3154372074710575E-2</v>
      </c>
      <c r="J4539" s="286">
        <f t="shared" ca="1" si="4396"/>
        <v>4.4734905478048891E-2</v>
      </c>
      <c r="K4539" s="264">
        <f t="shared" ref="K4539:M4539" ca="1" si="4600">RAND()</f>
        <v>0.87659330198091545</v>
      </c>
      <c r="L4539" s="264">
        <f t="shared" ca="1" si="4600"/>
        <v>0.27676754332122355</v>
      </c>
      <c r="M4539" s="264">
        <f t="shared" ca="1" si="4600"/>
        <v>0.6193931442045697</v>
      </c>
      <c r="N4539" s="287">
        <f t="shared" ca="1" si="4398"/>
        <v>5062920.8722739797</v>
      </c>
      <c r="O4539" s="288">
        <f ca="1">(N4539-Assumptions!$C$22)/Assumptions!$C$25</f>
        <v>376.84043822940146</v>
      </c>
      <c r="P4539" s="11"/>
      <c r="Q4539" s="11"/>
      <c r="R4539" s="11"/>
      <c r="S4539" s="11"/>
      <c r="T4539" s="11"/>
    </row>
    <row r="4540" spans="1:20" ht="15.75" customHeight="1" x14ac:dyDescent="0.2">
      <c r="A4540" s="289"/>
      <c r="B4540" s="270"/>
      <c r="C4540" s="270"/>
      <c r="D4540" s="270"/>
      <c r="E4540" s="270"/>
      <c r="F4540" s="270"/>
      <c r="G4540" s="270"/>
      <c r="H4540" s="270"/>
      <c r="I4540" s="290">
        <f t="shared" ca="1" si="4395"/>
        <v>0.06</v>
      </c>
      <c r="J4540" s="290">
        <f t="shared" ca="1" si="4396"/>
        <v>5.3650110730058258E-2</v>
      </c>
      <c r="K4540" s="270">
        <f t="shared" ref="K4540:M4540" ca="1" si="4601">RAND()</f>
        <v>0.46375311909824635</v>
      </c>
      <c r="L4540" s="270">
        <f t="shared" ca="1" si="4601"/>
        <v>0.20114803623347177</v>
      </c>
      <c r="M4540" s="270">
        <f t="shared" ca="1" si="4601"/>
        <v>0.78471688709111576</v>
      </c>
      <c r="N4540" s="291">
        <f t="shared" ca="1" si="4398"/>
        <v>3612551.5821495499</v>
      </c>
      <c r="O4540" s="292">
        <f ca="1">(N4540-Assumptions!$C$22)/Assumptions!$C$25</f>
        <v>268.60392404101117</v>
      </c>
      <c r="P4540" s="11"/>
      <c r="Q4540" s="11"/>
      <c r="R4540" s="11"/>
      <c r="S4540" s="11"/>
      <c r="T4540" s="11"/>
    </row>
    <row r="4541" spans="1:20" ht="15.75" customHeight="1" x14ac:dyDescent="0.2">
      <c r="A4541" s="317"/>
      <c r="B4541" s="264"/>
      <c r="C4541" s="264"/>
      <c r="D4541" s="264"/>
      <c r="E4541" s="264"/>
      <c r="F4541" s="264"/>
      <c r="G4541" s="264"/>
      <c r="H4541" s="264"/>
      <c r="I4541" s="286">
        <f t="shared" ca="1" si="4395"/>
        <v>8.8300848183325509E-2</v>
      </c>
      <c r="J4541" s="286">
        <f t="shared" ca="1" si="4396"/>
        <v>4.0159376602494905E-2</v>
      </c>
      <c r="K4541" s="264">
        <f t="shared" ref="K4541:M4541" ca="1" si="4602">RAND()</f>
        <v>0.74315179001377074</v>
      </c>
      <c r="L4541" s="264">
        <f t="shared" ca="1" si="4602"/>
        <v>0.89160253547510326</v>
      </c>
      <c r="M4541" s="264">
        <f t="shared" ca="1" si="4602"/>
        <v>0.67153730209276929</v>
      </c>
      <c r="N4541" s="287">
        <f t="shared" ca="1" si="4398"/>
        <v>2958875.4486106788</v>
      </c>
      <c r="O4541" s="288">
        <f ca="1">(N4541-Assumptions!$C$22)/Assumptions!$C$25</f>
        <v>219.82212303064767</v>
      </c>
      <c r="P4541" s="11"/>
      <c r="Q4541" s="11"/>
      <c r="R4541" s="11"/>
      <c r="S4541" s="11"/>
      <c r="T4541" s="11"/>
    </row>
    <row r="4542" spans="1:20" ht="15.75" customHeight="1" x14ac:dyDescent="0.2">
      <c r="A4542" s="289"/>
      <c r="B4542" s="270"/>
      <c r="C4542" s="270"/>
      <c r="D4542" s="270"/>
      <c r="E4542" s="270"/>
      <c r="F4542" s="270"/>
      <c r="G4542" s="270"/>
      <c r="H4542" s="270"/>
      <c r="I4542" s="290">
        <f t="shared" ca="1" si="4395"/>
        <v>9.2107968317325484E-2</v>
      </c>
      <c r="J4542" s="290">
        <f t="shared" ca="1" si="4396"/>
        <v>4.8703837025330404E-2</v>
      </c>
      <c r="K4542" s="270">
        <f t="shared" ref="K4542:M4542" ca="1" si="4603">RAND()</f>
        <v>0.53639480879266122</v>
      </c>
      <c r="L4542" s="270">
        <f t="shared" ca="1" si="4603"/>
        <v>0.94983050540004943</v>
      </c>
      <c r="M4542" s="270">
        <f t="shared" ca="1" si="4603"/>
        <v>0.44468433260049633</v>
      </c>
      <c r="N4542" s="291">
        <f t="shared" ca="1" si="4398"/>
        <v>3253716.6703286581</v>
      </c>
      <c r="O4542" s="292">
        <f ca="1">(N4542-Assumptions!$C$22)/Assumptions!$C$25</f>
        <v>241.82519927825805</v>
      </c>
      <c r="P4542" s="11"/>
      <c r="Q4542" s="11"/>
      <c r="R4542" s="11"/>
      <c r="S4542" s="11"/>
      <c r="T4542" s="11"/>
    </row>
    <row r="4543" spans="1:20" ht="15.75" customHeight="1" x14ac:dyDescent="0.2">
      <c r="A4543" s="317"/>
      <c r="B4543" s="264"/>
      <c r="C4543" s="264"/>
      <c r="D4543" s="264"/>
      <c r="E4543" s="264"/>
      <c r="F4543" s="264"/>
      <c r="G4543" s="264"/>
      <c r="H4543" s="264"/>
      <c r="I4543" s="286">
        <f t="shared" ca="1" si="4395"/>
        <v>0.06</v>
      </c>
      <c r="J4543" s="286">
        <f t="shared" ca="1" si="4396"/>
        <v>2.6677183578386162E-2</v>
      </c>
      <c r="K4543" s="264">
        <f t="shared" ref="K4543:M4543" ca="1" si="4604">RAND()</f>
        <v>0.41140088516307682</v>
      </c>
      <c r="L4543" s="264">
        <f t="shared" ca="1" si="4604"/>
        <v>0.21845669768295006</v>
      </c>
      <c r="M4543" s="264">
        <f t="shared" ca="1" si="4604"/>
        <v>0.94362188698464977</v>
      </c>
      <c r="N4543" s="287">
        <f t="shared" ca="1" si="4398"/>
        <v>2785810.9320184272</v>
      </c>
      <c r="O4543" s="288">
        <f ca="1">(N4543-Assumptions!$C$22)/Assumptions!$C$25</f>
        <v>206.9068605983901</v>
      </c>
      <c r="P4543" s="11"/>
      <c r="Q4543" s="11"/>
      <c r="R4543" s="11"/>
      <c r="S4543" s="11"/>
      <c r="T4543" s="11"/>
    </row>
    <row r="4544" spans="1:20" ht="15.75" customHeight="1" x14ac:dyDescent="0.2">
      <c r="A4544" s="289"/>
      <c r="B4544" s="270"/>
      <c r="C4544" s="270"/>
      <c r="D4544" s="270"/>
      <c r="E4544" s="270"/>
      <c r="F4544" s="270"/>
      <c r="G4544" s="270"/>
      <c r="H4544" s="270"/>
      <c r="I4544" s="290">
        <f t="shared" ca="1" si="4395"/>
        <v>0.10217662641783216</v>
      </c>
      <c r="J4544" s="290">
        <f t="shared" ca="1" si="4396"/>
        <v>2.8816325978381841E-2</v>
      </c>
      <c r="K4544" s="270">
        <f t="shared" ref="K4544:M4544" ca="1" si="4605">RAND()</f>
        <v>3.7756771069945572E-2</v>
      </c>
      <c r="L4544" s="270">
        <f t="shared" ca="1" si="4605"/>
        <v>0.26505629352216908</v>
      </c>
      <c r="M4544" s="270">
        <f t="shared" ca="1" si="4605"/>
        <v>0.28909319294519664</v>
      </c>
      <c r="N4544" s="291">
        <f t="shared" ca="1" si="4398"/>
        <v>222481.57269097262</v>
      </c>
      <c r="O4544" s="292">
        <f ca="1">(N4544-Assumptions!$C$22)/Assumptions!$C$25</f>
        <v>15.613624827684523</v>
      </c>
      <c r="P4544" s="11"/>
      <c r="Q4544" s="11"/>
      <c r="R4544" s="11"/>
      <c r="S4544" s="11"/>
      <c r="T4544" s="11"/>
    </row>
    <row r="4545" spans="1:20" ht="15.75" customHeight="1" x14ac:dyDescent="0.2">
      <c r="A4545" s="317"/>
      <c r="B4545" s="264"/>
      <c r="C4545" s="264"/>
      <c r="D4545" s="264"/>
      <c r="E4545" s="264"/>
      <c r="F4545" s="264"/>
      <c r="G4545" s="264"/>
      <c r="H4545" s="264"/>
      <c r="I4545" s="286">
        <f t="shared" ca="1" si="4395"/>
        <v>8.5987634100490359E-2</v>
      </c>
      <c r="J4545" s="286">
        <f t="shared" ca="1" si="4396"/>
        <v>5.1836948942760364E-2</v>
      </c>
      <c r="K4545" s="264">
        <f t="shared" ref="K4545:M4545" ca="1" si="4606">RAND()</f>
        <v>0.21980768254636229</v>
      </c>
      <c r="L4545" s="264">
        <f t="shared" ca="1" si="4606"/>
        <v>0.30923203776186625</v>
      </c>
      <c r="M4545" s="264">
        <f t="shared" ca="1" si="4606"/>
        <v>0.45141906830730594</v>
      </c>
      <c r="N4545" s="287">
        <f t="shared" ca="1" si="4398"/>
        <v>3268475.2578673665</v>
      </c>
      <c r="O4545" s="288">
        <f ca="1">(N4545-Assumptions!$C$22)/Assumptions!$C$25</f>
        <v>242.92658640801244</v>
      </c>
      <c r="P4545" s="11"/>
      <c r="Q4545" s="11"/>
      <c r="R4545" s="11"/>
      <c r="S4545" s="11"/>
      <c r="T4545" s="11"/>
    </row>
    <row r="4546" spans="1:20" ht="15.75" customHeight="1" x14ac:dyDescent="0.2">
      <c r="A4546" s="289"/>
      <c r="B4546" s="270"/>
      <c r="C4546" s="270"/>
      <c r="D4546" s="270"/>
      <c r="E4546" s="270"/>
      <c r="F4546" s="270"/>
      <c r="G4546" s="270"/>
      <c r="H4546" s="270"/>
      <c r="I4546" s="290">
        <f t="shared" ca="1" si="4395"/>
        <v>0.10749693989045626</v>
      </c>
      <c r="J4546" s="290">
        <f t="shared" ca="1" si="4396"/>
        <v>4.2009472095296548E-2</v>
      </c>
      <c r="K4546" s="270">
        <f t="shared" ref="K4546:M4546" ca="1" si="4607">RAND()</f>
        <v>0.27027405738116261</v>
      </c>
      <c r="L4546" s="270">
        <f t="shared" ca="1" si="4607"/>
        <v>0.83283217435809198</v>
      </c>
      <c r="M4546" s="270">
        <f t="shared" ca="1" si="4607"/>
        <v>0.65817162792418782</v>
      </c>
      <c r="N4546" s="291">
        <f t="shared" ca="1" si="4398"/>
        <v>2175143.1703859027</v>
      </c>
      <c r="O4546" s="292">
        <f ca="1">(N4546-Assumptions!$C$22)/Assumptions!$C$25</f>
        <v>161.33463958103752</v>
      </c>
      <c r="P4546" s="11"/>
      <c r="Q4546" s="11"/>
      <c r="R4546" s="11"/>
      <c r="S4546" s="11"/>
      <c r="T4546" s="11"/>
    </row>
    <row r="4547" spans="1:20" ht="15.75" customHeight="1" x14ac:dyDescent="0.2">
      <c r="A4547" s="317"/>
      <c r="B4547" s="264"/>
      <c r="C4547" s="264"/>
      <c r="D4547" s="264"/>
      <c r="E4547" s="264"/>
      <c r="F4547" s="264"/>
      <c r="G4547" s="264"/>
      <c r="H4547" s="264"/>
      <c r="I4547" s="286">
        <f t="shared" ca="1" si="4395"/>
        <v>9.6277358538246025E-2</v>
      </c>
      <c r="J4547" s="286">
        <f t="shared" ca="1" si="4396"/>
        <v>4.509852346033167E-2</v>
      </c>
      <c r="K4547" s="264">
        <f t="shared" ref="K4547:M4547" ca="1" si="4608">RAND()</f>
        <v>0.60154715665384506</v>
      </c>
      <c r="L4547" s="264">
        <f t="shared" ca="1" si="4608"/>
        <v>0.88266128579720948</v>
      </c>
      <c r="M4547" s="264">
        <f t="shared" ca="1" si="4608"/>
        <v>8.3796581176854734E-2</v>
      </c>
      <c r="N4547" s="287">
        <f t="shared" ca="1" si="4398"/>
        <v>2759436.5000863816</v>
      </c>
      <c r="O4547" s="288">
        <f ca="1">(N4547-Assumptions!$C$22)/Assumptions!$C$25</f>
        <v>204.93861940943145</v>
      </c>
      <c r="P4547" s="11"/>
      <c r="Q4547" s="11"/>
      <c r="R4547" s="11"/>
      <c r="S4547" s="11"/>
      <c r="T4547" s="11"/>
    </row>
    <row r="4548" spans="1:20" ht="15.75" customHeight="1" x14ac:dyDescent="0.2">
      <c r="A4548" s="289"/>
      <c r="B4548" s="270"/>
      <c r="C4548" s="270"/>
      <c r="D4548" s="270"/>
      <c r="E4548" s="270"/>
      <c r="F4548" s="270"/>
      <c r="G4548" s="270"/>
      <c r="H4548" s="270"/>
      <c r="I4548" s="290">
        <f t="shared" ca="1" si="4395"/>
        <v>8.1210808399698353E-2</v>
      </c>
      <c r="J4548" s="290">
        <f t="shared" ca="1" si="4396"/>
        <v>3.4800115570326147E-2</v>
      </c>
      <c r="K4548" s="270">
        <f t="shared" ref="K4548:M4548" ca="1" si="4609">RAND()</f>
        <v>0.45315151207058779</v>
      </c>
      <c r="L4548" s="270">
        <f t="shared" ca="1" si="4609"/>
        <v>0.31360030663689054</v>
      </c>
      <c r="M4548" s="270">
        <f t="shared" ca="1" si="4609"/>
        <v>0.75626750298088363</v>
      </c>
      <c r="N4548" s="291">
        <f t="shared" ca="1" si="4398"/>
        <v>2431347.936707702</v>
      </c>
      <c r="O4548" s="292">
        <f ca="1">(N4548-Assumptions!$C$22)/Assumptions!$C$25</f>
        <v>180.4543982617688</v>
      </c>
      <c r="P4548" s="11"/>
      <c r="Q4548" s="11"/>
      <c r="R4548" s="11"/>
      <c r="S4548" s="11"/>
      <c r="T4548" s="11"/>
    </row>
    <row r="4549" spans="1:20" ht="15.75" customHeight="1" x14ac:dyDescent="0.2">
      <c r="A4549" s="317"/>
      <c r="B4549" s="264"/>
      <c r="C4549" s="264"/>
      <c r="D4549" s="264"/>
      <c r="E4549" s="264"/>
      <c r="F4549" s="264"/>
      <c r="G4549" s="264"/>
      <c r="H4549" s="264"/>
      <c r="I4549" s="286">
        <f t="shared" ca="1" si="4395"/>
        <v>7.9021900640131384E-2</v>
      </c>
      <c r="J4549" s="286">
        <f t="shared" ca="1" si="4396"/>
        <v>3.9943465151722861E-2</v>
      </c>
      <c r="K4549" s="264">
        <f t="shared" ref="K4549:M4549" ca="1" si="4610">RAND()</f>
        <v>0.9693810604805746</v>
      </c>
      <c r="L4549" s="264">
        <f t="shared" ca="1" si="4610"/>
        <v>0.65718481454664024</v>
      </c>
      <c r="M4549" s="264">
        <f t="shared" ca="1" si="4610"/>
        <v>0.63466600883879243</v>
      </c>
      <c r="N4549" s="287">
        <f t="shared" ca="1" si="4398"/>
        <v>5553995.9396885447</v>
      </c>
      <c r="O4549" s="288">
        <f ca="1">(N4549-Assumptions!$C$22)/Assumptions!$C$25</f>
        <v>413.48783132004064</v>
      </c>
      <c r="P4549" s="11"/>
      <c r="Q4549" s="11"/>
      <c r="R4549" s="11"/>
      <c r="S4549" s="11"/>
      <c r="T4549" s="11"/>
    </row>
    <row r="4550" spans="1:20" ht="15.75" customHeight="1" x14ac:dyDescent="0.2">
      <c r="A4550" s="289"/>
      <c r="B4550" s="270"/>
      <c r="C4550" s="270"/>
      <c r="D4550" s="270"/>
      <c r="E4550" s="270"/>
      <c r="F4550" s="270"/>
      <c r="G4550" s="270"/>
      <c r="H4550" s="270"/>
      <c r="I4550" s="290">
        <f t="shared" ca="1" si="4395"/>
        <v>9.0555835444552243E-2</v>
      </c>
      <c r="J4550" s="290">
        <f t="shared" ca="1" si="4396"/>
        <v>4.4144675674599398E-2</v>
      </c>
      <c r="K4550" s="270">
        <f t="shared" ref="K4550:M4550" ca="1" si="4611">RAND()</f>
        <v>0.42453328072916652</v>
      </c>
      <c r="L4550" s="270">
        <f t="shared" ca="1" si="4611"/>
        <v>0.83674033905774325</v>
      </c>
      <c r="M4550" s="270">
        <f t="shared" ca="1" si="4611"/>
        <v>0.33423035233030163</v>
      </c>
      <c r="N4550" s="291">
        <f t="shared" ca="1" si="4398"/>
        <v>3042904.9014484822</v>
      </c>
      <c r="O4550" s="292">
        <f ca="1">(N4550-Assumptions!$C$22)/Assumptions!$C$25</f>
        <v>226.09297772003598</v>
      </c>
      <c r="P4550" s="11"/>
      <c r="Q4550" s="11"/>
      <c r="R4550" s="11"/>
      <c r="S4550" s="11"/>
      <c r="T4550" s="11"/>
    </row>
    <row r="4551" spans="1:20" ht="15.75" customHeight="1" x14ac:dyDescent="0.2">
      <c r="A4551" s="317"/>
      <c r="B4551" s="264"/>
      <c r="C4551" s="264"/>
      <c r="D4551" s="264"/>
      <c r="E4551" s="264"/>
      <c r="F4551" s="264"/>
      <c r="G4551" s="264"/>
      <c r="H4551" s="264"/>
      <c r="I4551" s="286">
        <f t="shared" ca="1" si="4395"/>
        <v>8.3513078436505031E-2</v>
      </c>
      <c r="J4551" s="286">
        <f t="shared" ca="1" si="4396"/>
        <v>3.2185967988809489E-2</v>
      </c>
      <c r="K4551" s="264">
        <f t="shared" ref="K4551:M4551" ca="1" si="4612">RAND()</f>
        <v>1.9665225318027058E-2</v>
      </c>
      <c r="L4551" s="264">
        <f t="shared" ca="1" si="4612"/>
        <v>0.50053350606394875</v>
      </c>
      <c r="M4551" s="264">
        <f t="shared" ca="1" si="4612"/>
        <v>0.53293386425478917</v>
      </c>
      <c r="N4551" s="287">
        <f t="shared" ca="1" si="4398"/>
        <v>756872.29174081876</v>
      </c>
      <c r="O4551" s="288">
        <f ca="1">(N4551-Assumptions!$C$22)/Assumptions!$C$25</f>
        <v>55.493529234389463</v>
      </c>
      <c r="P4551" s="11"/>
      <c r="Q4551" s="11"/>
      <c r="R4551" s="11"/>
      <c r="S4551" s="11"/>
      <c r="T4551" s="11"/>
    </row>
    <row r="4552" spans="1:20" ht="15.75" customHeight="1" x14ac:dyDescent="0.2">
      <c r="A4552" s="289"/>
      <c r="B4552" s="270"/>
      <c r="C4552" s="270"/>
      <c r="D4552" s="270"/>
      <c r="E4552" s="270"/>
      <c r="F4552" s="270"/>
      <c r="G4552" s="270"/>
      <c r="H4552" s="270"/>
      <c r="I4552" s="290">
        <f t="shared" ca="1" si="4395"/>
        <v>0.10638533310123394</v>
      </c>
      <c r="J4552" s="290">
        <f t="shared" ca="1" si="4396"/>
        <v>3.6153095245216746E-2</v>
      </c>
      <c r="K4552" s="270">
        <f t="shared" ref="K4552:M4552" ca="1" si="4613">RAND()</f>
        <v>0.68367312847185469</v>
      </c>
      <c r="L4552" s="270">
        <f t="shared" ca="1" si="4613"/>
        <v>0.27651998195494953</v>
      </c>
      <c r="M4552" s="270">
        <f t="shared" ca="1" si="4613"/>
        <v>0.909412169466561</v>
      </c>
      <c r="N4552" s="291">
        <f t="shared" ca="1" si="4398"/>
        <v>1321772.8653796786</v>
      </c>
      <c r="O4552" s="292">
        <f ca="1">(N4552-Assumptions!$C$22)/Assumptions!$C$25</f>
        <v>97.650288461170035</v>
      </c>
      <c r="P4552" s="11"/>
      <c r="Q4552" s="11"/>
      <c r="R4552" s="11"/>
      <c r="S4552" s="11"/>
      <c r="T4552" s="11"/>
    </row>
    <row r="4553" spans="1:20" ht="15.75" customHeight="1" x14ac:dyDescent="0.2">
      <c r="A4553" s="317"/>
      <c r="B4553" s="264"/>
      <c r="C4553" s="264"/>
      <c r="D4553" s="264"/>
      <c r="E4553" s="264"/>
      <c r="F4553" s="264"/>
      <c r="G4553" s="264"/>
      <c r="H4553" s="264"/>
      <c r="I4553" s="286">
        <f t="shared" ca="1" si="4395"/>
        <v>0.06</v>
      </c>
      <c r="J4553" s="286">
        <f t="shared" ca="1" si="4396"/>
        <v>3.9756478483412044E-2</v>
      </c>
      <c r="K4553" s="264">
        <f t="shared" ref="K4553:M4553" ca="1" si="4614">RAND()</f>
        <v>0.5079567517988095</v>
      </c>
      <c r="L4553" s="264">
        <f t="shared" ca="1" si="4614"/>
        <v>0.89175903669178835</v>
      </c>
      <c r="M4553" s="264">
        <f t="shared" ca="1" si="4614"/>
        <v>0.22376599412083054</v>
      </c>
      <c r="N4553" s="287">
        <f t="shared" ca="1" si="4398"/>
        <v>5648989.8218359249</v>
      </c>
      <c r="O4553" s="288">
        <f ca="1">(N4553-Assumptions!$C$22)/Assumptions!$C$25</f>
        <v>420.57692700268097</v>
      </c>
      <c r="P4553" s="11"/>
      <c r="Q4553" s="11"/>
      <c r="R4553" s="11"/>
      <c r="S4553" s="11"/>
      <c r="T4553" s="11"/>
    </row>
    <row r="4554" spans="1:20" ht="15.75" customHeight="1" x14ac:dyDescent="0.2">
      <c r="A4554" s="289"/>
      <c r="B4554" s="270"/>
      <c r="C4554" s="270"/>
      <c r="D4554" s="270"/>
      <c r="E4554" s="270"/>
      <c r="F4554" s="270"/>
      <c r="G4554" s="270"/>
      <c r="H4554" s="270"/>
      <c r="I4554" s="290">
        <f t="shared" ca="1" si="4395"/>
        <v>9.8907201003005443E-2</v>
      </c>
      <c r="J4554" s="290">
        <f t="shared" ca="1" si="4396"/>
        <v>0.02</v>
      </c>
      <c r="K4554" s="270">
        <f t="shared" ref="K4554:M4554" ca="1" si="4615">RAND()</f>
        <v>0.20508088181370032</v>
      </c>
      <c r="L4554" s="270">
        <f t="shared" ca="1" si="4615"/>
        <v>0.43513221938345381</v>
      </c>
      <c r="M4554" s="270">
        <f t="shared" ca="1" si="4615"/>
        <v>0.29391513783865175</v>
      </c>
      <c r="N4554" s="291">
        <f t="shared" ca="1" si="4398"/>
        <v>1414581.5344914764</v>
      </c>
      <c r="O4554" s="292">
        <f ca="1">(N4554-Assumptions!$C$22)/Assumptions!$C$25</f>
        <v>104.57630854414003</v>
      </c>
      <c r="P4554" s="11"/>
      <c r="Q4554" s="11"/>
      <c r="R4554" s="11"/>
      <c r="S4554" s="11"/>
      <c r="T4554" s="11"/>
    </row>
    <row r="4555" spans="1:20" ht="15.75" customHeight="1" x14ac:dyDescent="0.2">
      <c r="A4555" s="317"/>
      <c r="B4555" s="264"/>
      <c r="C4555" s="264"/>
      <c r="D4555" s="264"/>
      <c r="E4555" s="264"/>
      <c r="F4555" s="264"/>
      <c r="G4555" s="264"/>
      <c r="H4555" s="264"/>
      <c r="I4555" s="286">
        <f t="shared" ca="1" si="4395"/>
        <v>0.10591615679590748</v>
      </c>
      <c r="J4555" s="286">
        <f t="shared" ca="1" si="4396"/>
        <v>4.5716875290060667E-2</v>
      </c>
      <c r="K4555" s="264">
        <f t="shared" ref="K4555:M4555" ca="1" si="4616">RAND()</f>
        <v>0.80922759986349846</v>
      </c>
      <c r="L4555" s="264">
        <f t="shared" ca="1" si="4616"/>
        <v>0.60733076729301838</v>
      </c>
      <c r="M4555" s="264">
        <f t="shared" ca="1" si="4616"/>
        <v>0.55483938815263201</v>
      </c>
      <c r="N4555" s="287">
        <f t="shared" ca="1" si="4398"/>
        <v>3585119.1884479546</v>
      </c>
      <c r="O4555" s="288">
        <f ca="1">(N4555-Assumptions!$C$22)/Assumptions!$C$25</f>
        <v>266.55673048119064</v>
      </c>
      <c r="P4555" s="11"/>
      <c r="Q4555" s="11"/>
      <c r="R4555" s="11"/>
      <c r="S4555" s="11"/>
      <c r="T4555" s="11"/>
    </row>
    <row r="4556" spans="1:20" ht="15.75" customHeight="1" x14ac:dyDescent="0.2">
      <c r="A4556" s="289"/>
      <c r="B4556" s="270"/>
      <c r="C4556" s="270"/>
      <c r="D4556" s="270"/>
      <c r="E4556" s="270"/>
      <c r="F4556" s="270"/>
      <c r="G4556" s="270"/>
      <c r="H4556" s="270"/>
      <c r="I4556" s="290">
        <f t="shared" ca="1" si="4395"/>
        <v>7.7117954588514948E-2</v>
      </c>
      <c r="J4556" s="290">
        <f t="shared" ca="1" si="4396"/>
        <v>3.3831834359240601E-2</v>
      </c>
      <c r="K4556" s="270">
        <f t="shared" ref="K4556:M4556" ca="1" si="4617">RAND()</f>
        <v>0.9820209379825463</v>
      </c>
      <c r="L4556" s="270">
        <f t="shared" ca="1" si="4617"/>
        <v>0.93796929511524285</v>
      </c>
      <c r="M4556" s="270">
        <f t="shared" ca="1" si="4617"/>
        <v>0.47575279614774868</v>
      </c>
      <c r="N4556" s="291">
        <f t="shared" ca="1" si="4398"/>
        <v>5669846.9168888396</v>
      </c>
      <c r="O4556" s="292">
        <f ca="1">(N4556-Assumptions!$C$22)/Assumptions!$C$25</f>
        <v>422.1334266334955</v>
      </c>
      <c r="P4556" s="11"/>
      <c r="Q4556" s="11"/>
      <c r="R4556" s="11"/>
      <c r="S4556" s="11"/>
      <c r="T4556" s="11"/>
    </row>
    <row r="4557" spans="1:20" ht="15.75" customHeight="1" x14ac:dyDescent="0.2">
      <c r="A4557" s="317"/>
      <c r="B4557" s="264"/>
      <c r="C4557" s="264"/>
      <c r="D4557" s="264"/>
      <c r="E4557" s="264"/>
      <c r="F4557" s="264"/>
      <c r="G4557" s="264"/>
      <c r="H4557" s="264"/>
      <c r="I4557" s="286">
        <f t="shared" ca="1" si="4395"/>
        <v>8.8589543065145673E-2</v>
      </c>
      <c r="J4557" s="286">
        <f t="shared" ca="1" si="4396"/>
        <v>5.0244519940041935E-2</v>
      </c>
      <c r="K4557" s="264">
        <f t="shared" ref="K4557:M4557" ca="1" si="4618">RAND()</f>
        <v>0.80260984618514752</v>
      </c>
      <c r="L4557" s="264">
        <f t="shared" ca="1" si="4618"/>
        <v>0.67900815998245656</v>
      </c>
      <c r="M4557" s="264">
        <f t="shared" ca="1" si="4618"/>
        <v>0.59414488706028468</v>
      </c>
      <c r="N4557" s="287">
        <f t="shared" ca="1" si="4398"/>
        <v>5628412.2858201461</v>
      </c>
      <c r="O4557" s="288">
        <f ca="1">(N4557-Assumptions!$C$22)/Assumptions!$C$25</f>
        <v>419.04128998657808</v>
      </c>
      <c r="P4557" s="11"/>
      <c r="Q4557" s="11"/>
      <c r="R4557" s="11"/>
      <c r="S4557" s="11"/>
      <c r="T4557" s="11"/>
    </row>
    <row r="4558" spans="1:20" ht="15.75" customHeight="1" x14ac:dyDescent="0.2">
      <c r="A4558" s="289"/>
      <c r="B4558" s="270"/>
      <c r="C4558" s="270"/>
      <c r="D4558" s="270"/>
      <c r="E4558" s="270"/>
      <c r="F4558" s="270"/>
      <c r="G4558" s="270"/>
      <c r="H4558" s="270"/>
      <c r="I4558" s="290">
        <f t="shared" ca="1" si="4395"/>
        <v>7.4244087666032327E-2</v>
      </c>
      <c r="J4558" s="290">
        <f t="shared" ca="1" si="4396"/>
        <v>3.8396958499379151E-2</v>
      </c>
      <c r="K4558" s="270">
        <f t="shared" ref="K4558:M4558" ca="1" si="4619">RAND()</f>
        <v>0.18175215465531958</v>
      </c>
      <c r="L4558" s="270">
        <f t="shared" ca="1" si="4619"/>
        <v>0.13472997971778844</v>
      </c>
      <c r="M4558" s="270">
        <f t="shared" ca="1" si="4619"/>
        <v>0.56066031279177031</v>
      </c>
      <c r="N4558" s="291">
        <f t="shared" ca="1" si="4398"/>
        <v>455303.26679644058</v>
      </c>
      <c r="O4558" s="292">
        <f ca="1">(N4558-Assumptions!$C$22)/Assumptions!$C$25</f>
        <v>32.988378119137359</v>
      </c>
      <c r="P4558" s="11"/>
      <c r="Q4558" s="11"/>
      <c r="R4558" s="11"/>
      <c r="S4558" s="11"/>
      <c r="T4558" s="11"/>
    </row>
    <row r="4559" spans="1:20" ht="15.75" customHeight="1" x14ac:dyDescent="0.2">
      <c r="A4559" s="317"/>
      <c r="B4559" s="264"/>
      <c r="C4559" s="264"/>
      <c r="D4559" s="264"/>
      <c r="E4559" s="264"/>
      <c r="F4559" s="264"/>
      <c r="G4559" s="264"/>
      <c r="H4559" s="264"/>
      <c r="I4559" s="286">
        <f t="shared" ca="1" si="4395"/>
        <v>0.10310487454730242</v>
      </c>
      <c r="J4559" s="286">
        <f t="shared" ca="1" si="4396"/>
        <v>3.5985957050048673E-2</v>
      </c>
      <c r="K4559" s="264">
        <f t="shared" ref="K4559:M4559" ca="1" si="4620">RAND()</f>
        <v>0.86851279986897112</v>
      </c>
      <c r="L4559" s="264">
        <f t="shared" ca="1" si="4620"/>
        <v>0.11995880831596728</v>
      </c>
      <c r="M4559" s="264">
        <f t="shared" ca="1" si="4620"/>
        <v>0.44110076659038167</v>
      </c>
      <c r="N4559" s="287">
        <f t="shared" ca="1" si="4398"/>
        <v>2879886.2342672623</v>
      </c>
      <c r="O4559" s="288">
        <f ca="1">(N4559-Assumptions!$C$22)/Assumptions!$C$25</f>
        <v>213.92740554233302</v>
      </c>
      <c r="P4559" s="11"/>
      <c r="Q4559" s="11"/>
      <c r="R4559" s="11"/>
      <c r="S4559" s="11"/>
      <c r="T4559" s="11"/>
    </row>
    <row r="4560" spans="1:20" ht="15.75" customHeight="1" x14ac:dyDescent="0.2">
      <c r="A4560" s="289"/>
      <c r="B4560" s="270"/>
      <c r="C4560" s="270"/>
      <c r="D4560" s="270"/>
      <c r="E4560" s="270"/>
      <c r="F4560" s="270"/>
      <c r="G4560" s="270"/>
      <c r="H4560" s="270"/>
      <c r="I4560" s="290">
        <f t="shared" ca="1" si="4395"/>
        <v>8.7170945476215844E-2</v>
      </c>
      <c r="J4560" s="290">
        <f t="shared" ca="1" si="4396"/>
        <v>2.7310348795442647E-2</v>
      </c>
      <c r="K4560" s="270">
        <f t="shared" ref="K4560:M4560" ca="1" si="4621">RAND()</f>
        <v>0.58123776004608785</v>
      </c>
      <c r="L4560" s="270">
        <f t="shared" ca="1" si="4621"/>
        <v>0.36263151237664992</v>
      </c>
      <c r="M4560" s="270">
        <f t="shared" ca="1" si="4621"/>
        <v>0.98445680536015556</v>
      </c>
      <c r="N4560" s="291">
        <f t="shared" ca="1" si="4398"/>
        <v>1927107.7364345314</v>
      </c>
      <c r="O4560" s="292">
        <f ca="1">(N4560-Assumptions!$C$22)/Assumptions!$C$25</f>
        <v>142.82453256974114</v>
      </c>
      <c r="P4560" s="11"/>
      <c r="Q4560" s="11"/>
      <c r="R4560" s="11"/>
      <c r="S4560" s="11"/>
      <c r="T4560" s="11"/>
    </row>
    <row r="4561" spans="1:20" ht="15.75" customHeight="1" x14ac:dyDescent="0.2">
      <c r="A4561" s="317"/>
      <c r="B4561" s="264"/>
      <c r="C4561" s="264"/>
      <c r="D4561" s="264"/>
      <c r="E4561" s="264"/>
      <c r="F4561" s="264"/>
      <c r="G4561" s="264"/>
      <c r="H4561" s="264"/>
      <c r="I4561" s="286">
        <f t="shared" ca="1" si="4395"/>
        <v>8.9939909335504359E-2</v>
      </c>
      <c r="J4561" s="286">
        <f t="shared" ca="1" si="4396"/>
        <v>4.5210395353566947E-2</v>
      </c>
      <c r="K4561" s="264">
        <f t="shared" ref="K4561:M4561" ca="1" si="4622">RAND()</f>
        <v>0.84619342242088003</v>
      </c>
      <c r="L4561" s="264">
        <f t="shared" ca="1" si="4622"/>
        <v>0.19042194638887933</v>
      </c>
      <c r="M4561" s="264">
        <f t="shared" ca="1" si="4622"/>
        <v>2.7758903372333998E-2</v>
      </c>
      <c r="N4561" s="287">
        <f t="shared" ca="1" si="4398"/>
        <v>4321416.2049092939</v>
      </c>
      <c r="O4561" s="288">
        <f ca="1">(N4561-Assumptions!$C$22)/Assumptions!$C$25</f>
        <v>321.50426902308163</v>
      </c>
      <c r="P4561" s="11"/>
      <c r="Q4561" s="11"/>
      <c r="R4561" s="11"/>
      <c r="S4561" s="11"/>
      <c r="T4561" s="11"/>
    </row>
    <row r="4562" spans="1:20" ht="15.75" customHeight="1" x14ac:dyDescent="0.2">
      <c r="A4562" s="289"/>
      <c r="B4562" s="270"/>
      <c r="C4562" s="270"/>
      <c r="D4562" s="270"/>
      <c r="E4562" s="270"/>
      <c r="F4562" s="270"/>
      <c r="G4562" s="270"/>
      <c r="H4562" s="270"/>
      <c r="I4562" s="290">
        <f t="shared" ca="1" si="4395"/>
        <v>9.2297008992128518E-2</v>
      </c>
      <c r="J4562" s="290">
        <f t="shared" ca="1" si="4396"/>
        <v>5.188171172056634E-2</v>
      </c>
      <c r="K4562" s="270">
        <f t="shared" ref="K4562:M4562" ca="1" si="4623">RAND()</f>
        <v>0.25197912809185752</v>
      </c>
      <c r="L4562" s="270">
        <f t="shared" ca="1" si="4623"/>
        <v>0.29013067781279411</v>
      </c>
      <c r="M4562" s="270">
        <f t="shared" ca="1" si="4623"/>
        <v>0.83513702177266036</v>
      </c>
      <c r="N4562" s="291">
        <f t="shared" ca="1" si="4398"/>
        <v>2234643.7030239822</v>
      </c>
      <c r="O4562" s="292">
        <f ca="1">(N4562-Assumptions!$C$22)/Assumptions!$C$25</f>
        <v>165.77497783761061</v>
      </c>
      <c r="P4562" s="11"/>
      <c r="Q4562" s="11"/>
      <c r="R4562" s="11"/>
      <c r="S4562" s="11"/>
      <c r="T4562" s="11"/>
    </row>
    <row r="4563" spans="1:20" ht="15.75" customHeight="1" x14ac:dyDescent="0.2">
      <c r="A4563" s="317"/>
      <c r="B4563" s="264"/>
      <c r="C4563" s="264"/>
      <c r="D4563" s="264"/>
      <c r="E4563" s="264"/>
      <c r="F4563" s="264"/>
      <c r="G4563" s="264"/>
      <c r="H4563" s="264"/>
      <c r="I4563" s="286">
        <f t="shared" ca="1" si="4395"/>
        <v>0.10210167966557461</v>
      </c>
      <c r="J4563" s="286">
        <f t="shared" ca="1" si="4396"/>
        <v>3.0885512611619197E-2</v>
      </c>
      <c r="K4563" s="264">
        <f t="shared" ref="K4563:M4563" ca="1" si="4624">RAND()</f>
        <v>0.45794750675904794</v>
      </c>
      <c r="L4563" s="264">
        <f t="shared" ca="1" si="4624"/>
        <v>0.51169798719849435</v>
      </c>
      <c r="M4563" s="264">
        <f t="shared" ca="1" si="4624"/>
        <v>3.6096899858097498E-2</v>
      </c>
      <c r="N4563" s="287">
        <f t="shared" ca="1" si="4398"/>
        <v>1567350.1410528279</v>
      </c>
      <c r="O4563" s="288">
        <f ca="1">(N4563-Assumptions!$C$22)/Assumptions!$C$25</f>
        <v>115.9769508248379</v>
      </c>
      <c r="P4563" s="11"/>
      <c r="Q4563" s="11"/>
      <c r="R4563" s="11"/>
      <c r="S4563" s="11"/>
      <c r="T4563" s="11"/>
    </row>
    <row r="4564" spans="1:20" ht="15.75" customHeight="1" x14ac:dyDescent="0.2">
      <c r="A4564" s="289"/>
      <c r="B4564" s="270"/>
      <c r="C4564" s="270"/>
      <c r="D4564" s="270"/>
      <c r="E4564" s="270"/>
      <c r="F4564" s="270"/>
      <c r="G4564" s="270"/>
      <c r="H4564" s="270"/>
      <c r="I4564" s="290">
        <f t="shared" ca="1" si="4395"/>
        <v>0.13743041109403395</v>
      </c>
      <c r="J4564" s="290">
        <f t="shared" ca="1" si="4396"/>
        <v>3.6590125860101699E-2</v>
      </c>
      <c r="K4564" s="270">
        <f t="shared" ref="K4564:M4564" ca="1" si="4625">RAND()</f>
        <v>0.51688896073052781</v>
      </c>
      <c r="L4564" s="270">
        <f t="shared" ca="1" si="4625"/>
        <v>0.3669134697216494</v>
      </c>
      <c r="M4564" s="270">
        <f t="shared" ca="1" si="4625"/>
        <v>0.16395774902699789</v>
      </c>
      <c r="N4564" s="291">
        <f t="shared" ca="1" si="4398"/>
        <v>1116206.6947725881</v>
      </c>
      <c r="O4564" s="292">
        <f ca="1">(N4564-Assumptions!$C$22)/Assumptions!$C$25</f>
        <v>82.309529460640903</v>
      </c>
      <c r="P4564" s="11"/>
      <c r="Q4564" s="11"/>
      <c r="R4564" s="11"/>
      <c r="S4564" s="11"/>
      <c r="T4564" s="11"/>
    </row>
    <row r="4565" spans="1:20" ht="15.75" customHeight="1" x14ac:dyDescent="0.2">
      <c r="A4565" s="317"/>
      <c r="B4565" s="264"/>
      <c r="C4565" s="264"/>
      <c r="D4565" s="264"/>
      <c r="E4565" s="264"/>
      <c r="F4565" s="264"/>
      <c r="G4565" s="264"/>
      <c r="H4565" s="264"/>
      <c r="I4565" s="286">
        <f t="shared" ca="1" si="4395"/>
        <v>0.10572823603695659</v>
      </c>
      <c r="J4565" s="286">
        <f t="shared" ca="1" si="4396"/>
        <v>2.7380784714347649E-2</v>
      </c>
      <c r="K4565" s="264">
        <f t="shared" ref="K4565:M4565" ca="1" si="4626">RAND()</f>
        <v>0.29670224559329506</v>
      </c>
      <c r="L4565" s="264">
        <f t="shared" ca="1" si="4626"/>
        <v>0.8414365239887811</v>
      </c>
      <c r="M4565" s="264">
        <f t="shared" ca="1" si="4626"/>
        <v>5.0122474739212164E-2</v>
      </c>
      <c r="N4565" s="287">
        <f t="shared" ca="1" si="4398"/>
        <v>1802544.2201607968</v>
      </c>
      <c r="O4565" s="288">
        <f ca="1">(N4565-Assumptions!$C$22)/Assumptions!$C$25</f>
        <v>133.5287477731938</v>
      </c>
      <c r="P4565" s="11"/>
      <c r="Q4565" s="11"/>
      <c r="R4565" s="11"/>
      <c r="S4565" s="11"/>
      <c r="T4565" s="11"/>
    </row>
    <row r="4566" spans="1:20" ht="15.75" customHeight="1" x14ac:dyDescent="0.2">
      <c r="A4566" s="289"/>
      <c r="B4566" s="270"/>
      <c r="C4566" s="270"/>
      <c r="D4566" s="270"/>
      <c r="E4566" s="270"/>
      <c r="F4566" s="270"/>
      <c r="G4566" s="270"/>
      <c r="H4566" s="270"/>
      <c r="I4566" s="290">
        <f t="shared" ca="1" si="4395"/>
        <v>0.10491995401711693</v>
      </c>
      <c r="J4566" s="290">
        <f t="shared" ca="1" si="4396"/>
        <v>5.5E-2</v>
      </c>
      <c r="K4566" s="270">
        <f t="shared" ref="K4566:M4566" ca="1" si="4627">RAND()</f>
        <v>0.35341790051312894</v>
      </c>
      <c r="L4566" s="270">
        <f t="shared" ca="1" si="4627"/>
        <v>0.17732259728405519</v>
      </c>
      <c r="M4566" s="270">
        <f t="shared" ca="1" si="4627"/>
        <v>0.20024867060515639</v>
      </c>
      <c r="N4566" s="291">
        <f t="shared" ca="1" si="4398"/>
        <v>1784735.5538143991</v>
      </c>
      <c r="O4566" s="292">
        <f ca="1">(N4566-Assumptions!$C$22)/Assumptions!$C$25</f>
        <v>132.19974282197009</v>
      </c>
      <c r="P4566" s="11"/>
      <c r="Q4566" s="11"/>
      <c r="R4566" s="11"/>
      <c r="S4566" s="11"/>
      <c r="T4566" s="11"/>
    </row>
    <row r="4567" spans="1:20" ht="15.75" customHeight="1" x14ac:dyDescent="0.2">
      <c r="A4567" s="317"/>
      <c r="B4567" s="264"/>
      <c r="C4567" s="264"/>
      <c r="D4567" s="264"/>
      <c r="E4567" s="264"/>
      <c r="F4567" s="264"/>
      <c r="G4567" s="264"/>
      <c r="H4567" s="264"/>
      <c r="I4567" s="286">
        <f t="shared" ca="1" si="4395"/>
        <v>8.3520525709408197E-2</v>
      </c>
      <c r="J4567" s="286">
        <f t="shared" ca="1" si="4396"/>
        <v>3.55048039558266E-2</v>
      </c>
      <c r="K4567" s="264">
        <f t="shared" ref="K4567:M4567" ca="1" si="4628">RAND()</f>
        <v>0.29589066652955442</v>
      </c>
      <c r="L4567" s="264">
        <f t="shared" ca="1" si="4628"/>
        <v>0.51728732136793465</v>
      </c>
      <c r="M4567" s="264">
        <f t="shared" ca="1" si="4628"/>
        <v>0.90529475059532005</v>
      </c>
      <c r="N4567" s="287">
        <f t="shared" ca="1" si="4398"/>
        <v>2402500.9883872145</v>
      </c>
      <c r="O4567" s="288">
        <f ca="1">(N4567-Assumptions!$C$22)/Assumptions!$C$25</f>
        <v>178.30164092441899</v>
      </c>
      <c r="P4567" s="11"/>
      <c r="Q4567" s="11"/>
      <c r="R4567" s="11"/>
      <c r="S4567" s="11"/>
      <c r="T4567" s="11"/>
    </row>
    <row r="4568" spans="1:20" ht="15.75" customHeight="1" x14ac:dyDescent="0.2">
      <c r="A4568" s="289"/>
      <c r="B4568" s="270"/>
      <c r="C4568" s="270"/>
      <c r="D4568" s="270"/>
      <c r="E4568" s="270"/>
      <c r="F4568" s="270"/>
      <c r="G4568" s="270"/>
      <c r="H4568" s="270"/>
      <c r="I4568" s="290">
        <f t="shared" ca="1" si="4395"/>
        <v>9.0457549179318794E-2</v>
      </c>
      <c r="J4568" s="290">
        <f t="shared" ca="1" si="4396"/>
        <v>2.1335349327230177E-2</v>
      </c>
      <c r="K4568" s="270">
        <f t="shared" ref="K4568:M4568" ca="1" si="4629">RAND()</f>
        <v>0.87023132100480605</v>
      </c>
      <c r="L4568" s="270">
        <f t="shared" ca="1" si="4629"/>
        <v>0.22888508203176428</v>
      </c>
      <c r="M4568" s="270">
        <f t="shared" ca="1" si="4629"/>
        <v>0.29191174463206193</v>
      </c>
      <c r="N4568" s="291">
        <f t="shared" ca="1" si="4398"/>
        <v>2796422.0897610872</v>
      </c>
      <c r="O4568" s="292">
        <f ca="1">(N4568-Assumptions!$C$22)/Assumptions!$C$25</f>
        <v>207.69873804187219</v>
      </c>
      <c r="P4568" s="11"/>
      <c r="Q4568" s="11"/>
      <c r="R4568" s="11"/>
      <c r="S4568" s="11"/>
      <c r="T4568" s="11"/>
    </row>
    <row r="4569" spans="1:20" ht="15.75" customHeight="1" x14ac:dyDescent="0.2">
      <c r="A4569" s="317"/>
      <c r="B4569" s="264"/>
      <c r="C4569" s="264"/>
      <c r="D4569" s="264"/>
      <c r="E4569" s="264"/>
      <c r="F4569" s="264"/>
      <c r="G4569" s="264"/>
      <c r="H4569" s="264"/>
      <c r="I4569" s="286">
        <f t="shared" ca="1" si="4395"/>
        <v>8.8000778454436573E-2</v>
      </c>
      <c r="J4569" s="286">
        <f t="shared" ca="1" si="4396"/>
        <v>3.8980354927981554E-2</v>
      </c>
      <c r="K4569" s="264">
        <f t="shared" ref="K4569:M4569" ca="1" si="4630">RAND()</f>
        <v>0.5098525595738701</v>
      </c>
      <c r="L4569" s="264">
        <f t="shared" ca="1" si="4630"/>
        <v>0.99428753719631824</v>
      </c>
      <c r="M4569" s="264">
        <f t="shared" ca="1" si="4630"/>
        <v>0.65181017540158515</v>
      </c>
      <c r="N4569" s="287">
        <f t="shared" ca="1" si="4398"/>
        <v>2905821.8610378755</v>
      </c>
      <c r="O4569" s="288">
        <f ca="1">(N4569-Assumptions!$C$22)/Assumptions!$C$25</f>
        <v>215.86290007745339</v>
      </c>
      <c r="P4569" s="11"/>
      <c r="Q4569" s="11"/>
      <c r="R4569" s="11"/>
      <c r="S4569" s="11"/>
      <c r="T4569" s="11"/>
    </row>
    <row r="4570" spans="1:20" ht="15.75" customHeight="1" x14ac:dyDescent="0.2">
      <c r="A4570" s="289"/>
      <c r="B4570" s="270"/>
      <c r="C4570" s="270"/>
      <c r="D4570" s="270"/>
      <c r="E4570" s="270"/>
      <c r="F4570" s="270"/>
      <c r="G4570" s="270"/>
      <c r="H4570" s="270"/>
      <c r="I4570" s="290">
        <f t="shared" ca="1" si="4395"/>
        <v>9.145961574958561E-2</v>
      </c>
      <c r="J4570" s="290">
        <f t="shared" ca="1" si="4396"/>
        <v>3.4545145932108168E-2</v>
      </c>
      <c r="K4570" s="270">
        <f t="shared" ref="K4570:M4570" ca="1" si="4631">RAND()</f>
        <v>0.9703007715281764</v>
      </c>
      <c r="L4570" s="270">
        <f t="shared" ca="1" si="4631"/>
        <v>8.8071271080496505E-3</v>
      </c>
      <c r="M4570" s="270">
        <f t="shared" ca="1" si="4631"/>
        <v>0.60128835046394924</v>
      </c>
      <c r="N4570" s="291">
        <f t="shared" ca="1" si="4398"/>
        <v>3417667.2462674747</v>
      </c>
      <c r="O4570" s="292">
        <f ca="1">(N4570-Assumptions!$C$22)/Assumptions!$C$25</f>
        <v>254.06031688563243</v>
      </c>
      <c r="P4570" s="11"/>
      <c r="Q4570" s="11"/>
      <c r="R4570" s="11"/>
      <c r="S4570" s="11"/>
      <c r="T4570" s="11"/>
    </row>
    <row r="4571" spans="1:20" ht="15.75" customHeight="1" x14ac:dyDescent="0.2">
      <c r="A4571" s="317"/>
      <c r="B4571" s="264"/>
      <c r="C4571" s="264"/>
      <c r="D4571" s="264"/>
      <c r="E4571" s="264"/>
      <c r="F4571" s="264"/>
      <c r="G4571" s="264"/>
      <c r="H4571" s="264"/>
      <c r="I4571" s="286">
        <f t="shared" ca="1" si="4395"/>
        <v>9.7017024062191426E-2</v>
      </c>
      <c r="J4571" s="286">
        <f t="shared" ca="1" si="4396"/>
        <v>3.0888658819280549E-2</v>
      </c>
      <c r="K4571" s="264">
        <f t="shared" ref="K4571:M4571" ca="1" si="4632">RAND()</f>
        <v>0.81681279692977704</v>
      </c>
      <c r="L4571" s="264">
        <f t="shared" ca="1" si="4632"/>
        <v>6.9745398685232551E-2</v>
      </c>
      <c r="M4571" s="264">
        <f t="shared" ca="1" si="4632"/>
        <v>0.40218840809120626</v>
      </c>
      <c r="N4571" s="287">
        <f t="shared" ca="1" si="4398"/>
        <v>2923024.7239475325</v>
      </c>
      <c r="O4571" s="288">
        <f ca="1">(N4571-Assumptions!$C$22)/Assumptions!$C$25</f>
        <v>217.14669581698004</v>
      </c>
      <c r="P4571" s="11"/>
      <c r="Q4571" s="11"/>
      <c r="R4571" s="11"/>
      <c r="S4571" s="11"/>
      <c r="T4571" s="11"/>
    </row>
    <row r="4572" spans="1:20" ht="15.75" customHeight="1" x14ac:dyDescent="0.2">
      <c r="A4572" s="289"/>
      <c r="B4572" s="270"/>
      <c r="C4572" s="270"/>
      <c r="D4572" s="270"/>
      <c r="E4572" s="270"/>
      <c r="F4572" s="270"/>
      <c r="G4572" s="270"/>
      <c r="H4572" s="270"/>
      <c r="I4572" s="290">
        <f t="shared" ca="1" si="4395"/>
        <v>0.10135564191068352</v>
      </c>
      <c r="J4572" s="290">
        <f t="shared" ca="1" si="4396"/>
        <v>4.1385353152120406E-2</v>
      </c>
      <c r="K4572" s="270">
        <f t="shared" ref="K4572:M4572" ca="1" si="4633">RAND()</f>
        <v>0.49719216117345277</v>
      </c>
      <c r="L4572" s="270">
        <f t="shared" ca="1" si="4633"/>
        <v>0.56441400907632777</v>
      </c>
      <c r="M4572" s="270">
        <f t="shared" ca="1" si="4633"/>
        <v>0.21964678998374887</v>
      </c>
      <c r="N4572" s="291">
        <f t="shared" ca="1" si="4398"/>
        <v>1861266.1667619627</v>
      </c>
      <c r="O4572" s="292">
        <f ca="1">(N4572-Assumptions!$C$22)/Assumptions!$C$25</f>
        <v>137.91098259417632</v>
      </c>
      <c r="P4572" s="11"/>
      <c r="Q4572" s="11"/>
      <c r="R4572" s="11"/>
      <c r="S4572" s="11"/>
      <c r="T4572" s="11"/>
    </row>
    <row r="4573" spans="1:20" ht="15.75" customHeight="1" x14ac:dyDescent="0.2">
      <c r="A4573" s="317"/>
      <c r="B4573" s="264"/>
      <c r="C4573" s="264"/>
      <c r="D4573" s="264"/>
      <c r="E4573" s="264"/>
      <c r="F4573" s="264"/>
      <c r="G4573" s="264"/>
      <c r="H4573" s="264"/>
      <c r="I4573" s="286">
        <f t="shared" ca="1" si="4395"/>
        <v>7.6124780372694878E-2</v>
      </c>
      <c r="J4573" s="286">
        <f t="shared" ca="1" si="4396"/>
        <v>4.1479657704919813E-2</v>
      </c>
      <c r="K4573" s="264">
        <f t="shared" ref="K4573:M4573" ca="1" si="4634">RAND()</f>
        <v>0.20535363639356052</v>
      </c>
      <c r="L4573" s="264">
        <f t="shared" ca="1" si="4634"/>
        <v>4.3344461873390583E-2</v>
      </c>
      <c r="M4573" s="264">
        <f t="shared" ca="1" si="4634"/>
        <v>0.82901361754728564</v>
      </c>
      <c r="N4573" s="287">
        <f t="shared" ca="1" si="4398"/>
        <v>2606825.5096046617</v>
      </c>
      <c r="O4573" s="288">
        <f ca="1">(N4573-Assumptions!$C$22)/Assumptions!$C$25</f>
        <v>193.54973952273596</v>
      </c>
      <c r="P4573" s="11"/>
      <c r="Q4573" s="11"/>
      <c r="R4573" s="11"/>
      <c r="S4573" s="11"/>
      <c r="T4573" s="11"/>
    </row>
    <row r="4574" spans="1:20" ht="15.75" customHeight="1" x14ac:dyDescent="0.2">
      <c r="A4574" s="289"/>
      <c r="B4574" s="270"/>
      <c r="C4574" s="270"/>
      <c r="D4574" s="270"/>
      <c r="E4574" s="270"/>
      <c r="F4574" s="270"/>
      <c r="G4574" s="270"/>
      <c r="H4574" s="270"/>
      <c r="I4574" s="290">
        <f t="shared" ca="1" si="4395"/>
        <v>0.10374155567860659</v>
      </c>
      <c r="J4574" s="290">
        <f t="shared" ca="1" si="4396"/>
        <v>4.8567604145123289E-2</v>
      </c>
      <c r="K4574" s="270">
        <f t="shared" ref="K4574:M4574" ca="1" si="4635">RAND()</f>
        <v>0.22889892241029852</v>
      </c>
      <c r="L4574" s="270">
        <f t="shared" ca="1" si="4635"/>
        <v>0.37493606478834696</v>
      </c>
      <c r="M4574" s="270">
        <f t="shared" ca="1" si="4635"/>
        <v>0.67875204326134941</v>
      </c>
      <c r="N4574" s="291">
        <f t="shared" ca="1" si="4398"/>
        <v>2045177.826050573</v>
      </c>
      <c r="O4574" s="292">
        <f ca="1">(N4574-Assumptions!$C$22)/Assumptions!$C$25</f>
        <v>151.6357332873562</v>
      </c>
      <c r="P4574" s="11"/>
      <c r="Q4574" s="11"/>
      <c r="R4574" s="11"/>
      <c r="S4574" s="11"/>
      <c r="T4574" s="11"/>
    </row>
    <row r="4575" spans="1:20" ht="15.75" customHeight="1" x14ac:dyDescent="0.2">
      <c r="A4575" s="317"/>
      <c r="B4575" s="264"/>
      <c r="C4575" s="264"/>
      <c r="D4575" s="264"/>
      <c r="E4575" s="264"/>
      <c r="F4575" s="264"/>
      <c r="G4575" s="264"/>
      <c r="H4575" s="264"/>
      <c r="I4575" s="286">
        <f t="shared" ca="1" si="4395"/>
        <v>6.6193627568518709E-2</v>
      </c>
      <c r="J4575" s="286">
        <f t="shared" ca="1" si="4396"/>
        <v>4.3407053688352473E-2</v>
      </c>
      <c r="K4575" s="264">
        <f t="shared" ref="K4575:M4575" ca="1" si="4636">RAND()</f>
        <v>0.49220947913184288</v>
      </c>
      <c r="L4575" s="264">
        <f t="shared" ca="1" si="4636"/>
        <v>0.50544900111991653</v>
      </c>
      <c r="M4575" s="264">
        <f t="shared" ca="1" si="4636"/>
        <v>0.14116902832036715</v>
      </c>
      <c r="N4575" s="287">
        <f t="shared" ca="1" si="4398"/>
        <v>4464826.7790903514</v>
      </c>
      <c r="O4575" s="288">
        <f ca="1">(N4575-Assumptions!$C$22)/Assumptions!$C$25</f>
        <v>332.20655067838442</v>
      </c>
      <c r="P4575" s="11"/>
      <c r="Q4575" s="11"/>
      <c r="R4575" s="11"/>
      <c r="S4575" s="11"/>
      <c r="T4575" s="11"/>
    </row>
    <row r="4576" spans="1:20" ht="15.75" customHeight="1" x14ac:dyDescent="0.2">
      <c r="A4576" s="289"/>
      <c r="B4576" s="270"/>
      <c r="C4576" s="270"/>
      <c r="D4576" s="270"/>
      <c r="E4576" s="270"/>
      <c r="F4576" s="270"/>
      <c r="G4576" s="270"/>
      <c r="H4576" s="270"/>
      <c r="I4576" s="290">
        <f t="shared" ca="1" si="4395"/>
        <v>8.760634835507021E-2</v>
      </c>
      <c r="J4576" s="290">
        <f t="shared" ca="1" si="4396"/>
        <v>3.5358406968676342E-2</v>
      </c>
      <c r="K4576" s="270">
        <f t="shared" ref="K4576:M4576" ca="1" si="4637">RAND()</f>
        <v>0.20824204495421716</v>
      </c>
      <c r="L4576" s="270">
        <f t="shared" ca="1" si="4637"/>
        <v>0.5077285854223107</v>
      </c>
      <c r="M4576" s="270">
        <f t="shared" ca="1" si="4637"/>
        <v>0.49951085658617667</v>
      </c>
      <c r="N4576" s="291">
        <f t="shared" ca="1" si="4398"/>
        <v>2136364.9268356911</v>
      </c>
      <c r="O4576" s="292">
        <f ca="1">(N4576-Assumptions!$C$22)/Assumptions!$C$25</f>
        <v>158.44074080863368</v>
      </c>
      <c r="P4576" s="11"/>
      <c r="Q4576" s="11"/>
      <c r="R4576" s="11"/>
      <c r="S4576" s="11"/>
      <c r="T4576" s="11"/>
    </row>
    <row r="4577" spans="1:20" ht="15.75" customHeight="1" x14ac:dyDescent="0.2">
      <c r="A4577" s="317"/>
      <c r="B4577" s="264"/>
      <c r="C4577" s="264"/>
      <c r="D4577" s="264"/>
      <c r="E4577" s="264"/>
      <c r="F4577" s="264"/>
      <c r="G4577" s="264"/>
      <c r="H4577" s="264"/>
      <c r="I4577" s="286">
        <f t="shared" ca="1" si="4395"/>
        <v>9.1053145987005341E-2</v>
      </c>
      <c r="J4577" s="286">
        <f t="shared" ca="1" si="4396"/>
        <v>3.3726414634450148E-2</v>
      </c>
      <c r="K4577" s="264">
        <f t="shared" ref="K4577:M4577" ca="1" si="4638">RAND()</f>
        <v>0.84032823488401054</v>
      </c>
      <c r="L4577" s="264">
        <f t="shared" ca="1" si="4638"/>
        <v>0.50589285198046352</v>
      </c>
      <c r="M4577" s="264">
        <f t="shared" ca="1" si="4638"/>
        <v>0.3944770626153844</v>
      </c>
      <c r="N4577" s="287">
        <f t="shared" ca="1" si="4398"/>
        <v>3764763.73526522</v>
      </c>
      <c r="O4577" s="288">
        <f ca="1">(N4577-Assumptions!$C$22)/Assumptions!$C$25</f>
        <v>279.96303994516569</v>
      </c>
      <c r="P4577" s="11"/>
      <c r="Q4577" s="11"/>
      <c r="R4577" s="11"/>
      <c r="S4577" s="11"/>
      <c r="T4577" s="11"/>
    </row>
    <row r="4578" spans="1:20" ht="15.75" customHeight="1" x14ac:dyDescent="0.2">
      <c r="A4578" s="289"/>
      <c r="B4578" s="270"/>
      <c r="C4578" s="270"/>
      <c r="D4578" s="270"/>
      <c r="E4578" s="270"/>
      <c r="F4578" s="270"/>
      <c r="G4578" s="270"/>
      <c r="H4578" s="270"/>
      <c r="I4578" s="290">
        <f t="shared" ca="1" si="4395"/>
        <v>8.965239605359282E-2</v>
      </c>
      <c r="J4578" s="290">
        <f t="shared" ca="1" si="4396"/>
        <v>4.6668227877257773E-2</v>
      </c>
      <c r="K4578" s="270">
        <f t="shared" ref="K4578:M4578" ca="1" si="4639">RAND()</f>
        <v>3.3539540835479276E-2</v>
      </c>
      <c r="L4578" s="270">
        <f t="shared" ca="1" si="4639"/>
        <v>0.89836483837629499</v>
      </c>
      <c r="M4578" s="270">
        <f t="shared" ca="1" si="4639"/>
        <v>0.97030841257260092</v>
      </c>
      <c r="N4578" s="291">
        <f t="shared" ca="1" si="4398"/>
        <v>1679439.1130083818</v>
      </c>
      <c r="O4578" s="292">
        <f ca="1">(N4578-Assumptions!$C$22)/Assumptions!$C$25</f>
        <v>124.34179947823745</v>
      </c>
      <c r="P4578" s="11"/>
      <c r="Q4578" s="11"/>
      <c r="R4578" s="11"/>
      <c r="S4578" s="11"/>
      <c r="T4578" s="11"/>
    </row>
    <row r="4579" spans="1:20" ht="15.75" customHeight="1" x14ac:dyDescent="0.2">
      <c r="A4579" s="317"/>
      <c r="B4579" s="264"/>
      <c r="C4579" s="264"/>
      <c r="D4579" s="264"/>
      <c r="E4579" s="264"/>
      <c r="F4579" s="264"/>
      <c r="G4579" s="264"/>
      <c r="H4579" s="264"/>
      <c r="I4579" s="286">
        <f t="shared" ca="1" si="4395"/>
        <v>0.1159325272456198</v>
      </c>
      <c r="J4579" s="286">
        <f t="shared" ca="1" si="4396"/>
        <v>4.2240522805486611E-2</v>
      </c>
      <c r="K4579" s="264">
        <f t="shared" ref="K4579:M4579" ca="1" si="4640">RAND()</f>
        <v>0.77597455576729524</v>
      </c>
      <c r="L4579" s="264">
        <f t="shared" ca="1" si="4640"/>
        <v>0.78022684281525256</v>
      </c>
      <c r="M4579" s="264">
        <f t="shared" ca="1" si="4640"/>
        <v>0.24817154726520563</v>
      </c>
      <c r="N4579" s="287">
        <f t="shared" ca="1" si="4398"/>
        <v>1514691.727077916</v>
      </c>
      <c r="O4579" s="288">
        <f ca="1">(N4579-Assumptions!$C$22)/Assumptions!$C$25</f>
        <v>112.04721843865045</v>
      </c>
      <c r="P4579" s="11"/>
      <c r="Q4579" s="11"/>
      <c r="R4579" s="11"/>
      <c r="S4579" s="11"/>
      <c r="T4579" s="11"/>
    </row>
    <row r="4580" spans="1:20" ht="15.75" customHeight="1" x14ac:dyDescent="0.2">
      <c r="A4580" s="289"/>
      <c r="B4580" s="270"/>
      <c r="C4580" s="270"/>
      <c r="D4580" s="270"/>
      <c r="E4580" s="270"/>
      <c r="F4580" s="270"/>
      <c r="G4580" s="270"/>
      <c r="H4580" s="270"/>
      <c r="I4580" s="290">
        <f t="shared" ca="1" si="4395"/>
        <v>0.10803905022967786</v>
      </c>
      <c r="J4580" s="290">
        <f t="shared" ca="1" si="4396"/>
        <v>3.890588532513431E-2</v>
      </c>
      <c r="K4580" s="270">
        <f t="shared" ref="K4580:M4580" ca="1" si="4641">RAND()</f>
        <v>0.28963327160784791</v>
      </c>
      <c r="L4580" s="270">
        <f t="shared" ca="1" si="4641"/>
        <v>0.66974681141440662</v>
      </c>
      <c r="M4580" s="270">
        <f t="shared" ca="1" si="4641"/>
        <v>0.57138988781398359</v>
      </c>
      <c r="N4580" s="291">
        <f t="shared" ca="1" si="4398"/>
        <v>1614574.8517571904</v>
      </c>
      <c r="O4580" s="292">
        <f ca="1">(N4580-Assumptions!$C$22)/Assumptions!$C$25</f>
        <v>119.5011829669545</v>
      </c>
      <c r="P4580" s="11"/>
      <c r="Q4580" s="11"/>
      <c r="R4580" s="11"/>
      <c r="S4580" s="11"/>
      <c r="T4580" s="11"/>
    </row>
    <row r="4581" spans="1:20" ht="15.75" customHeight="1" x14ac:dyDescent="0.2">
      <c r="A4581" s="317"/>
      <c r="B4581" s="264"/>
      <c r="C4581" s="264"/>
      <c r="D4581" s="264"/>
      <c r="E4581" s="264"/>
      <c r="F4581" s="264"/>
      <c r="G4581" s="264"/>
      <c r="H4581" s="264"/>
      <c r="I4581" s="286">
        <f t="shared" ca="1" si="4395"/>
        <v>9.1737089915911563E-2</v>
      </c>
      <c r="J4581" s="286">
        <f t="shared" ca="1" si="4396"/>
        <v>2.2293864451337166E-2</v>
      </c>
      <c r="K4581" s="264">
        <f t="shared" ref="K4581:M4581" ca="1" si="4642">RAND()</f>
        <v>0.87544522724515106</v>
      </c>
      <c r="L4581" s="264">
        <f t="shared" ca="1" si="4642"/>
        <v>0.34464728772742825</v>
      </c>
      <c r="M4581" s="264">
        <f t="shared" ca="1" si="4642"/>
        <v>0.56002242944650271</v>
      </c>
      <c r="N4581" s="287">
        <f t="shared" ca="1" si="4398"/>
        <v>3107885.5829859194</v>
      </c>
      <c r="O4581" s="288">
        <f ca="1">(N4581-Assumptions!$C$22)/Assumptions!$C$25</f>
        <v>230.94228231238205</v>
      </c>
      <c r="P4581" s="11"/>
      <c r="Q4581" s="11"/>
      <c r="R4581" s="11"/>
      <c r="S4581" s="11"/>
      <c r="T4581" s="11"/>
    </row>
    <row r="4582" spans="1:20" ht="15.75" customHeight="1" x14ac:dyDescent="0.2">
      <c r="A4582" s="289"/>
      <c r="B4582" s="270"/>
      <c r="C4582" s="270"/>
      <c r="D4582" s="270"/>
      <c r="E4582" s="270"/>
      <c r="F4582" s="270"/>
      <c r="G4582" s="270"/>
      <c r="H4582" s="270"/>
      <c r="I4582" s="290">
        <f t="shared" ca="1" si="4395"/>
        <v>0.11016798543693011</v>
      </c>
      <c r="J4582" s="290">
        <f t="shared" ca="1" si="4396"/>
        <v>0.02</v>
      </c>
      <c r="K4582" s="270">
        <f t="shared" ref="K4582:M4582" ca="1" si="4643">RAND()</f>
        <v>0.58705016392309517</v>
      </c>
      <c r="L4582" s="270">
        <f t="shared" ca="1" si="4643"/>
        <v>0.45183946045740064</v>
      </c>
      <c r="M4582" s="270">
        <f t="shared" ca="1" si="4643"/>
        <v>0.73583330840947148</v>
      </c>
      <c r="N4582" s="291">
        <f t="shared" ca="1" si="4398"/>
        <v>1251447.9690887376</v>
      </c>
      <c r="O4582" s="292">
        <f ca="1">(N4582-Assumptions!$C$22)/Assumptions!$C$25</f>
        <v>92.402161872293846</v>
      </c>
      <c r="P4582" s="11"/>
      <c r="Q4582" s="11"/>
      <c r="R4582" s="11"/>
      <c r="S4582" s="11"/>
      <c r="T4582" s="11"/>
    </row>
    <row r="4583" spans="1:20" ht="15.75" customHeight="1" x14ac:dyDescent="0.2">
      <c r="A4583" s="317"/>
      <c r="B4583" s="264"/>
      <c r="C4583" s="264"/>
      <c r="D4583" s="264"/>
      <c r="E4583" s="264"/>
      <c r="F4583" s="264"/>
      <c r="G4583" s="264"/>
      <c r="H4583" s="264"/>
      <c r="I4583" s="286">
        <f t="shared" ca="1" si="4395"/>
        <v>8.5286148287401539E-2</v>
      </c>
      <c r="J4583" s="286">
        <f t="shared" ca="1" si="4396"/>
        <v>3.0097637456815204E-2</v>
      </c>
      <c r="K4583" s="264">
        <f t="shared" ref="K4583:M4583" ca="1" si="4644">RAND()</f>
        <v>3.734842982447506E-2</v>
      </c>
      <c r="L4583" s="264">
        <f t="shared" ca="1" si="4644"/>
        <v>0.44014645633455995</v>
      </c>
      <c r="M4583" s="264">
        <f t="shared" ca="1" si="4644"/>
        <v>0.84127567763690503</v>
      </c>
      <c r="N4583" s="287">
        <f t="shared" ca="1" si="4398"/>
        <v>726019.59872752021</v>
      </c>
      <c r="O4583" s="288">
        <f ca="1">(N4583-Assumptions!$C$22)/Assumptions!$C$25</f>
        <v>53.191089457277627</v>
      </c>
      <c r="P4583" s="11"/>
      <c r="Q4583" s="11"/>
      <c r="R4583" s="11"/>
      <c r="S4583" s="11"/>
      <c r="T4583" s="11"/>
    </row>
    <row r="4584" spans="1:20" ht="15.75" customHeight="1" x14ac:dyDescent="0.2">
      <c r="A4584" s="289"/>
      <c r="B4584" s="270"/>
      <c r="C4584" s="270"/>
      <c r="D4584" s="270"/>
      <c r="E4584" s="270"/>
      <c r="F4584" s="270"/>
      <c r="G4584" s="270"/>
      <c r="H4584" s="270"/>
      <c r="I4584" s="290">
        <f t="shared" ca="1" si="4395"/>
        <v>9.2477821298923277E-2</v>
      </c>
      <c r="J4584" s="290">
        <f t="shared" ca="1" si="4396"/>
        <v>4.7339243168518438E-2</v>
      </c>
      <c r="K4584" s="270">
        <f t="shared" ref="K4584:M4584" ca="1" si="4645">RAND()</f>
        <v>0.1045398229499882</v>
      </c>
      <c r="L4584" s="270">
        <f t="shared" ca="1" si="4645"/>
        <v>0.44429505061823238</v>
      </c>
      <c r="M4584" s="270">
        <f t="shared" ca="1" si="4645"/>
        <v>0.61800823153382367</v>
      </c>
      <c r="N4584" s="291">
        <f t="shared" ca="1" si="4398"/>
        <v>887665.10039008898</v>
      </c>
      <c r="O4584" s="292">
        <f ca="1">(N4584-Assumptions!$C$22)/Assumptions!$C$25</f>
        <v>65.254186596275304</v>
      </c>
      <c r="P4584" s="11"/>
      <c r="Q4584" s="11"/>
      <c r="R4584" s="11"/>
      <c r="S4584" s="11"/>
      <c r="T4584" s="11"/>
    </row>
    <row r="4585" spans="1:20" ht="15.75" customHeight="1" x14ac:dyDescent="0.2">
      <c r="A4585" s="317"/>
      <c r="B4585" s="264"/>
      <c r="C4585" s="264"/>
      <c r="D4585" s="264"/>
      <c r="E4585" s="264"/>
      <c r="F4585" s="264"/>
      <c r="G4585" s="264"/>
      <c r="H4585" s="264"/>
      <c r="I4585" s="286">
        <f t="shared" ca="1" si="4395"/>
        <v>9.6068736222773621E-2</v>
      </c>
      <c r="J4585" s="286">
        <f t="shared" ca="1" si="4396"/>
        <v>4.160964996498006E-2</v>
      </c>
      <c r="K4585" s="264">
        <f t="shared" ref="K4585:M4585" ca="1" si="4646">RAND()</f>
        <v>0.88974139849544132</v>
      </c>
      <c r="L4585" s="264">
        <f t="shared" ca="1" si="4646"/>
        <v>0.30522745027022147</v>
      </c>
      <c r="M4585" s="264">
        <f t="shared" ca="1" si="4646"/>
        <v>0.5510153485378948</v>
      </c>
      <c r="N4585" s="287">
        <f t="shared" ca="1" si="4398"/>
        <v>3963004.4146490903</v>
      </c>
      <c r="O4585" s="288">
        <f ca="1">(N4585-Assumptions!$C$22)/Assumptions!$C$25</f>
        <v>294.75712049620074</v>
      </c>
      <c r="P4585" s="11"/>
      <c r="Q4585" s="11"/>
      <c r="R4585" s="11"/>
      <c r="S4585" s="11"/>
      <c r="T4585" s="11"/>
    </row>
    <row r="4586" spans="1:20" ht="15.75" customHeight="1" x14ac:dyDescent="0.2">
      <c r="A4586" s="289"/>
      <c r="B4586" s="270"/>
      <c r="C4586" s="270"/>
      <c r="D4586" s="270"/>
      <c r="E4586" s="270"/>
      <c r="F4586" s="270"/>
      <c r="G4586" s="270"/>
      <c r="H4586" s="270"/>
      <c r="I4586" s="290">
        <f t="shared" ca="1" si="4395"/>
        <v>0.10013277270013955</v>
      </c>
      <c r="J4586" s="290">
        <f t="shared" ca="1" si="4396"/>
        <v>4.5934609432984684E-2</v>
      </c>
      <c r="K4586" s="270">
        <f t="shared" ref="K4586:M4586" ca="1" si="4647">RAND()</f>
        <v>0.30408320134245692</v>
      </c>
      <c r="L4586" s="270">
        <f t="shared" ca="1" si="4647"/>
        <v>0.11213955499648931</v>
      </c>
      <c r="M4586" s="270">
        <f t="shared" ca="1" si="4647"/>
        <v>0.84797240994485312</v>
      </c>
      <c r="N4586" s="291">
        <f t="shared" ca="1" si="4398"/>
        <v>1666362.5501211523</v>
      </c>
      <c r="O4586" s="292">
        <f ca="1">(N4586-Assumptions!$C$22)/Assumptions!$C$25</f>
        <v>123.3659365762054</v>
      </c>
      <c r="P4586" s="11"/>
      <c r="Q4586" s="11"/>
      <c r="R4586" s="11"/>
      <c r="S4586" s="11"/>
      <c r="T4586" s="11"/>
    </row>
    <row r="4587" spans="1:20" ht="15.75" customHeight="1" x14ac:dyDescent="0.2">
      <c r="A4587" s="317"/>
      <c r="B4587" s="264"/>
      <c r="C4587" s="264"/>
      <c r="D4587" s="264"/>
      <c r="E4587" s="264"/>
      <c r="F4587" s="264"/>
      <c r="G4587" s="264"/>
      <c r="H4587" s="264"/>
      <c r="I4587" s="286">
        <f t="shared" ca="1" si="4395"/>
        <v>8.1129550625329783E-2</v>
      </c>
      <c r="J4587" s="286">
        <f t="shared" ca="1" si="4396"/>
        <v>4.3577288761113289E-2</v>
      </c>
      <c r="K4587" s="264">
        <f t="shared" ref="K4587:M4587" ca="1" si="4648">RAND()</f>
        <v>0.87280155501420575</v>
      </c>
      <c r="L4587" s="264">
        <f t="shared" ca="1" si="4648"/>
        <v>0.61846131367645385</v>
      </c>
      <c r="M4587" s="264">
        <f t="shared" ca="1" si="4648"/>
        <v>0.68523889981215103</v>
      </c>
      <c r="N4587" s="287">
        <f t="shared" ca="1" si="4398"/>
        <v>5779717.6856294842</v>
      </c>
      <c r="O4587" s="288">
        <f ca="1">(N4587-Assumptions!$C$22)/Assumptions!$C$25</f>
        <v>430.33273773354358</v>
      </c>
      <c r="P4587" s="11"/>
      <c r="Q4587" s="11"/>
      <c r="R4587" s="11"/>
      <c r="S4587" s="11"/>
      <c r="T4587" s="11"/>
    </row>
    <row r="4588" spans="1:20" ht="15.75" customHeight="1" x14ac:dyDescent="0.2">
      <c r="A4588" s="289"/>
      <c r="B4588" s="270"/>
      <c r="C4588" s="270"/>
      <c r="D4588" s="270"/>
      <c r="E4588" s="270"/>
      <c r="F4588" s="270"/>
      <c r="G4588" s="270"/>
      <c r="H4588" s="270"/>
      <c r="I4588" s="290">
        <f t="shared" ca="1" si="4395"/>
        <v>7.5569278297725861E-2</v>
      </c>
      <c r="J4588" s="290">
        <f t="shared" ca="1" si="4396"/>
        <v>5.5E-2</v>
      </c>
      <c r="K4588" s="270">
        <f t="shared" ref="K4588:M4588" ca="1" si="4649">RAND()</f>
        <v>0.24235780152014341</v>
      </c>
      <c r="L4588" s="270">
        <f t="shared" ca="1" si="4649"/>
        <v>0.48937142274385981</v>
      </c>
      <c r="M4588" s="270">
        <f t="shared" ca="1" si="4649"/>
        <v>0.49740417620396893</v>
      </c>
      <c r="N4588" s="291">
        <f t="shared" ca="1" si="4398"/>
        <v>4464826.7790903514</v>
      </c>
      <c r="O4588" s="292">
        <f ca="1">(N4588-Assumptions!$C$22)/Assumptions!$C$25</f>
        <v>332.20655067838442</v>
      </c>
      <c r="P4588" s="11"/>
      <c r="Q4588" s="11"/>
      <c r="R4588" s="11"/>
      <c r="S4588" s="11"/>
      <c r="T4588" s="11"/>
    </row>
    <row r="4589" spans="1:20" ht="15.75" customHeight="1" x14ac:dyDescent="0.2">
      <c r="A4589" s="317"/>
      <c r="B4589" s="264"/>
      <c r="C4589" s="264"/>
      <c r="D4589" s="264"/>
      <c r="E4589" s="264"/>
      <c r="F4589" s="264"/>
      <c r="G4589" s="264"/>
      <c r="H4589" s="264"/>
      <c r="I4589" s="286">
        <f t="shared" ca="1" si="4395"/>
        <v>0.10412895409987366</v>
      </c>
      <c r="J4589" s="286">
        <f t="shared" ca="1" si="4396"/>
        <v>2.0434768864044269E-2</v>
      </c>
      <c r="K4589" s="264">
        <f t="shared" ref="K4589:M4589" ca="1" si="4650">RAND()</f>
        <v>0.1304112657441322</v>
      </c>
      <c r="L4589" s="264">
        <f t="shared" ca="1" si="4650"/>
        <v>0.59218751096065014</v>
      </c>
      <c r="M4589" s="264">
        <f t="shared" ca="1" si="4650"/>
        <v>7.6409771965969542E-2</v>
      </c>
      <c r="N4589" s="287">
        <f t="shared" ca="1" si="4398"/>
        <v>464166.86659314815</v>
      </c>
      <c r="O4589" s="288">
        <f ca="1">(N4589-Assumptions!$C$22)/Assumptions!$C$25</f>
        <v>33.649840790533446</v>
      </c>
      <c r="P4589" s="11"/>
      <c r="Q4589" s="11"/>
      <c r="R4589" s="11"/>
      <c r="S4589" s="11"/>
      <c r="T4589" s="11"/>
    </row>
    <row r="4590" spans="1:20" ht="15.75" customHeight="1" x14ac:dyDescent="0.2">
      <c r="A4590" s="289"/>
      <c r="B4590" s="270"/>
      <c r="C4590" s="270"/>
      <c r="D4590" s="270"/>
      <c r="E4590" s="270"/>
      <c r="F4590" s="270"/>
      <c r="G4590" s="270"/>
      <c r="H4590" s="270"/>
      <c r="I4590" s="290">
        <f t="shared" ca="1" si="4395"/>
        <v>9.5990929001927933E-2</v>
      </c>
      <c r="J4590" s="290">
        <f t="shared" ca="1" si="4396"/>
        <v>4.3361506803942955E-2</v>
      </c>
      <c r="K4590" s="270">
        <f t="shared" ref="K4590:M4590" ca="1" si="4651">RAND()</f>
        <v>0.75155248113321194</v>
      </c>
      <c r="L4590" s="270">
        <f t="shared" ca="1" si="4651"/>
        <v>0.49233199130560379</v>
      </c>
      <c r="M4590" s="270">
        <f t="shared" ca="1" si="4651"/>
        <v>0.8119511766742239</v>
      </c>
      <c r="N4590" s="291">
        <f t="shared" ca="1" si="4398"/>
        <v>2144058.162511793</v>
      </c>
      <c r="O4590" s="292">
        <f ca="1">(N4590-Assumptions!$C$22)/Assumptions!$C$25</f>
        <v>159.0148628740144</v>
      </c>
      <c r="P4590" s="11"/>
      <c r="Q4590" s="11"/>
      <c r="R4590" s="11"/>
      <c r="S4590" s="11"/>
      <c r="T4590" s="11"/>
    </row>
    <row r="4591" spans="1:20" ht="15.75" customHeight="1" x14ac:dyDescent="0.2">
      <c r="A4591" s="317"/>
      <c r="B4591" s="264"/>
      <c r="C4591" s="264"/>
      <c r="D4591" s="264"/>
      <c r="E4591" s="264"/>
      <c r="F4591" s="264"/>
      <c r="G4591" s="264"/>
      <c r="H4591" s="264"/>
      <c r="I4591" s="286">
        <f t="shared" ca="1" si="4395"/>
        <v>8.6776732655467384E-2</v>
      </c>
      <c r="J4591" s="286">
        <f t="shared" ca="1" si="4396"/>
        <v>4.3326122943597022E-2</v>
      </c>
      <c r="K4591" s="264">
        <f t="shared" ref="K4591:M4591" ca="1" si="4652">RAND()</f>
        <v>0.64410036711560581</v>
      </c>
      <c r="L4591" s="264">
        <f t="shared" ca="1" si="4652"/>
        <v>4.8369145672842451E-2</v>
      </c>
      <c r="M4591" s="264">
        <f t="shared" ca="1" si="4652"/>
        <v>0.76099204140547161</v>
      </c>
      <c r="N4591" s="287">
        <f t="shared" ca="1" si="4398"/>
        <v>2078539.0619976902</v>
      </c>
      <c r="O4591" s="288">
        <f ca="1">(N4591-Assumptions!$C$22)/Assumptions!$C$25</f>
        <v>154.12537776102167</v>
      </c>
      <c r="P4591" s="11"/>
      <c r="Q4591" s="11"/>
      <c r="R4591" s="11"/>
      <c r="S4591" s="11"/>
      <c r="T4591" s="11"/>
    </row>
    <row r="4592" spans="1:20" ht="15.75" customHeight="1" x14ac:dyDescent="0.2">
      <c r="A4592" s="289"/>
      <c r="B4592" s="270"/>
      <c r="C4592" s="270"/>
      <c r="D4592" s="270"/>
      <c r="E4592" s="270"/>
      <c r="F4592" s="270"/>
      <c r="G4592" s="270"/>
      <c r="H4592" s="270"/>
      <c r="I4592" s="290">
        <f t="shared" ref="I4592:I4846" ca="1" si="4653">MAX($D$6,MIN($E$6,_xlfn.NORM.INV(RAND(),$B$6,$C$6)))</f>
        <v>7.6581626492725749E-2</v>
      </c>
      <c r="J4592" s="290">
        <f t="shared" ref="J4592:J4846" ca="1" si="4654">MAX($D$7,MIN($E$7,_xlfn.NORM.INV(RAND(),$B$7,$C$7)))</f>
        <v>4.7559707768962858E-2</v>
      </c>
      <c r="K4592" s="270">
        <f t="shared" ref="K4592:M4592" ca="1" si="4655">RAND()</f>
        <v>0.76091118834207605</v>
      </c>
      <c r="L4592" s="270">
        <f t="shared" ca="1" si="4655"/>
        <v>0.55797173413389434</v>
      </c>
      <c r="M4592" s="270">
        <f t="shared" ca="1" si="4655"/>
        <v>0.29299323453629744</v>
      </c>
      <c r="N4592" s="291">
        <f t="shared" ref="N4592:N4846" ca="1" si="4656">(IF(K4592&lt;$E$10,$B$10,IF(K4592&lt;$E$10+$F$10,$C$10,$D$10))+IF(L4592&lt;$E$11,$B$11,IF(L4592&lt;$E$11+$F$11,$C$11,$D$11))+IF(M4592&lt;$E$12,$B$12,IF(M4592&lt;$E$12+$F$12,$C$12,$D$12)))*MIN(2.5,MAX(0.5,(0.09-0.04)/MAX(0.025,(I4592-J4592))))</f>
        <v>3846081.6646786616</v>
      </c>
      <c r="O4592" s="292">
        <f ca="1">(N4592-Assumptions!$C$22)/Assumptions!$C$25</f>
        <v>286.03154214019861</v>
      </c>
      <c r="P4592" s="11"/>
      <c r="Q4592" s="11"/>
      <c r="R4592" s="11"/>
      <c r="S4592" s="11"/>
      <c r="T4592" s="11"/>
    </row>
    <row r="4593" spans="1:20" ht="15.75" customHeight="1" x14ac:dyDescent="0.2">
      <c r="A4593" s="317"/>
      <c r="B4593" s="264"/>
      <c r="C4593" s="264"/>
      <c r="D4593" s="264"/>
      <c r="E4593" s="264"/>
      <c r="F4593" s="264"/>
      <c r="G4593" s="264"/>
      <c r="H4593" s="264"/>
      <c r="I4593" s="286">
        <f t="shared" ca="1" si="4653"/>
        <v>7.0922798569311121E-2</v>
      </c>
      <c r="J4593" s="286">
        <f t="shared" ca="1" si="4654"/>
        <v>3.2984821475767839E-2</v>
      </c>
      <c r="K4593" s="264">
        <f t="shared" ref="K4593:M4593" ca="1" si="4657">RAND()</f>
        <v>0.43391896093911908</v>
      </c>
      <c r="L4593" s="264">
        <f t="shared" ca="1" si="4657"/>
        <v>0.44977599407254776</v>
      </c>
      <c r="M4593" s="264">
        <f t="shared" ca="1" si="4657"/>
        <v>7.8986869452336572E-3</v>
      </c>
      <c r="N4593" s="287">
        <f t="shared" ca="1" si="4656"/>
        <v>2942188.2247974598</v>
      </c>
      <c r="O4593" s="288">
        <f ca="1">(N4593-Assumptions!$C$22)/Assumptions!$C$25</f>
        <v>218.57680782070597</v>
      </c>
      <c r="P4593" s="11"/>
      <c r="Q4593" s="11"/>
      <c r="R4593" s="11"/>
      <c r="S4593" s="11"/>
      <c r="T4593" s="11"/>
    </row>
    <row r="4594" spans="1:20" ht="15.75" customHeight="1" x14ac:dyDescent="0.2">
      <c r="A4594" s="289"/>
      <c r="B4594" s="270"/>
      <c r="C4594" s="270"/>
      <c r="D4594" s="270"/>
      <c r="E4594" s="270"/>
      <c r="F4594" s="270"/>
      <c r="G4594" s="270"/>
      <c r="H4594" s="270"/>
      <c r="I4594" s="290">
        <f t="shared" ca="1" si="4653"/>
        <v>8.8531586948030053E-2</v>
      </c>
      <c r="J4594" s="290">
        <f t="shared" ca="1" si="4654"/>
        <v>4.7864801294515473E-2</v>
      </c>
      <c r="K4594" s="270">
        <f t="shared" ref="K4594:M4594" ca="1" si="4658">RAND()</f>
        <v>0.21989861976426472</v>
      </c>
      <c r="L4594" s="270">
        <f t="shared" ca="1" si="4658"/>
        <v>0.24884399228849419</v>
      </c>
      <c r="M4594" s="270">
        <f t="shared" ca="1" si="4658"/>
        <v>0.8308624203751136</v>
      </c>
      <c r="N4594" s="291">
        <f t="shared" ca="1" si="4656"/>
        <v>2220824.3927420778</v>
      </c>
      <c r="O4594" s="292">
        <f ca="1">(N4594-Assumptions!$C$22)/Assumptions!$C$25</f>
        <v>164.74368602552821</v>
      </c>
      <c r="P4594" s="11"/>
      <c r="Q4594" s="11"/>
      <c r="R4594" s="11"/>
      <c r="S4594" s="11"/>
      <c r="T4594" s="11"/>
    </row>
    <row r="4595" spans="1:20" ht="15.75" customHeight="1" x14ac:dyDescent="0.2">
      <c r="A4595" s="317"/>
      <c r="B4595" s="264"/>
      <c r="C4595" s="264"/>
      <c r="D4595" s="264"/>
      <c r="E4595" s="264"/>
      <c r="F4595" s="264"/>
      <c r="G4595" s="264"/>
      <c r="H4595" s="264"/>
      <c r="I4595" s="286">
        <f t="shared" ca="1" si="4653"/>
        <v>9.7033028337602079E-2</v>
      </c>
      <c r="J4595" s="286">
        <f t="shared" ca="1" si="4654"/>
        <v>3.4282735334013235E-2</v>
      </c>
      <c r="K4595" s="264">
        <f t="shared" ref="K4595:M4595" ca="1" si="4659">RAND()</f>
        <v>0.66023118314873019</v>
      </c>
      <c r="L4595" s="264">
        <f t="shared" ca="1" si="4659"/>
        <v>0.928410661006705</v>
      </c>
      <c r="M4595" s="264">
        <f t="shared" ca="1" si="4659"/>
        <v>0.83937950264507755</v>
      </c>
      <c r="N4595" s="287">
        <f t="shared" ca="1" si="4656"/>
        <v>2270023.1584952381</v>
      </c>
      <c r="O4595" s="288">
        <f ca="1">(N4595-Assumptions!$C$22)/Assumptions!$C$25</f>
        <v>168.41523570859985</v>
      </c>
      <c r="P4595" s="11"/>
      <c r="Q4595" s="11"/>
      <c r="R4595" s="11"/>
      <c r="S4595" s="11"/>
      <c r="T4595" s="11"/>
    </row>
    <row r="4596" spans="1:20" ht="15.75" customHeight="1" x14ac:dyDescent="0.2">
      <c r="A4596" s="289"/>
      <c r="B4596" s="270"/>
      <c r="C4596" s="270"/>
      <c r="D4596" s="270"/>
      <c r="E4596" s="270"/>
      <c r="F4596" s="270"/>
      <c r="G4596" s="270"/>
      <c r="H4596" s="270"/>
      <c r="I4596" s="290">
        <f t="shared" ca="1" si="4653"/>
        <v>7.4621038075682891E-2</v>
      </c>
      <c r="J4596" s="290">
        <f t="shared" ca="1" si="4654"/>
        <v>4.2914674061717263E-2</v>
      </c>
      <c r="K4596" s="270">
        <f t="shared" ref="K4596:M4596" ca="1" si="4660">RAND()</f>
        <v>0.75934817065321047</v>
      </c>
      <c r="L4596" s="270">
        <f t="shared" ca="1" si="4660"/>
        <v>0.73584205401558389</v>
      </c>
      <c r="M4596" s="270">
        <f t="shared" ca="1" si="4660"/>
        <v>0.53043224629083352</v>
      </c>
      <c r="N4596" s="291">
        <f t="shared" ca="1" si="4656"/>
        <v>3520450.0089664492</v>
      </c>
      <c r="O4596" s="292">
        <f ca="1">(N4596-Assumptions!$C$22)/Assumptions!$C$25</f>
        <v>261.73067231092904</v>
      </c>
      <c r="P4596" s="11"/>
      <c r="Q4596" s="11"/>
      <c r="R4596" s="11"/>
      <c r="S4596" s="11"/>
      <c r="T4596" s="11"/>
    </row>
    <row r="4597" spans="1:20" ht="15.75" customHeight="1" x14ac:dyDescent="0.2">
      <c r="A4597" s="317"/>
      <c r="B4597" s="264"/>
      <c r="C4597" s="264"/>
      <c r="D4597" s="264"/>
      <c r="E4597" s="264"/>
      <c r="F4597" s="264"/>
      <c r="G4597" s="264"/>
      <c r="H4597" s="264"/>
      <c r="I4597" s="286">
        <f t="shared" ca="1" si="4653"/>
        <v>9.206422032071003E-2</v>
      </c>
      <c r="J4597" s="286">
        <f t="shared" ca="1" si="4654"/>
        <v>3.1624131546854103E-2</v>
      </c>
      <c r="K4597" s="264">
        <f t="shared" ref="K4597:M4597" ca="1" si="4661">RAND()</f>
        <v>0.60767969888156315</v>
      </c>
      <c r="L4597" s="264">
        <f t="shared" ca="1" si="4661"/>
        <v>0.4751554849129922</v>
      </c>
      <c r="M4597" s="264">
        <f t="shared" ca="1" si="4661"/>
        <v>0.70783909095116526</v>
      </c>
      <c r="N4597" s="287">
        <f t="shared" ca="1" si="4656"/>
        <v>1866981.7424338325</v>
      </c>
      <c r="O4597" s="288">
        <f ca="1">(N4597-Assumptions!$C$22)/Assumptions!$C$25</f>
        <v>138.33751809207706</v>
      </c>
      <c r="P4597" s="11"/>
      <c r="Q4597" s="11"/>
      <c r="R4597" s="11"/>
      <c r="S4597" s="11"/>
      <c r="T4597" s="11"/>
    </row>
    <row r="4598" spans="1:20" ht="15.75" customHeight="1" x14ac:dyDescent="0.2">
      <c r="A4598" s="289"/>
      <c r="B4598" s="270"/>
      <c r="C4598" s="270"/>
      <c r="D4598" s="270"/>
      <c r="E4598" s="270"/>
      <c r="F4598" s="270"/>
      <c r="G4598" s="270"/>
      <c r="H4598" s="270"/>
      <c r="I4598" s="290">
        <f t="shared" ca="1" si="4653"/>
        <v>9.8430234220764398E-2</v>
      </c>
      <c r="J4598" s="290">
        <f t="shared" ca="1" si="4654"/>
        <v>5.5E-2</v>
      </c>
      <c r="K4598" s="270">
        <f t="shared" ref="K4598:M4598" ca="1" si="4662">RAND()</f>
        <v>0.34178312674249922</v>
      </c>
      <c r="L4598" s="270">
        <f t="shared" ca="1" si="4662"/>
        <v>0.40722498361456916</v>
      </c>
      <c r="M4598" s="270">
        <f t="shared" ca="1" si="4662"/>
        <v>0.39635451447718117</v>
      </c>
      <c r="N4598" s="291">
        <f t="shared" ca="1" si="4656"/>
        <v>2570114.3795326785</v>
      </c>
      <c r="O4598" s="292">
        <f ca="1">(N4598-Assumptions!$C$22)/Assumptions!$C$25</f>
        <v>190.81010295019988</v>
      </c>
      <c r="P4598" s="11"/>
      <c r="Q4598" s="11"/>
      <c r="R4598" s="11"/>
      <c r="S4598" s="11"/>
      <c r="T4598" s="11"/>
    </row>
    <row r="4599" spans="1:20" ht="15.75" customHeight="1" x14ac:dyDescent="0.2">
      <c r="A4599" s="317"/>
      <c r="B4599" s="264"/>
      <c r="C4599" s="264"/>
      <c r="D4599" s="264"/>
      <c r="E4599" s="264"/>
      <c r="F4599" s="264"/>
      <c r="G4599" s="264"/>
      <c r="H4599" s="264"/>
      <c r="I4599" s="286">
        <f t="shared" ca="1" si="4653"/>
        <v>8.5581638423946046E-2</v>
      </c>
      <c r="J4599" s="286">
        <f t="shared" ca="1" si="4654"/>
        <v>4.2665950264855777E-2</v>
      </c>
      <c r="K4599" s="264">
        <f t="shared" ref="K4599:M4599" ca="1" si="4663">RAND()</f>
        <v>7.7429413263013003E-2</v>
      </c>
      <c r="L4599" s="264">
        <f t="shared" ca="1" si="4663"/>
        <v>0.78485586051825107</v>
      </c>
      <c r="M4599" s="264">
        <f t="shared" ca="1" si="4663"/>
        <v>0.47288770864900076</v>
      </c>
      <c r="N4599" s="287">
        <f t="shared" ca="1" si="4656"/>
        <v>905218.33342086978</v>
      </c>
      <c r="O4599" s="288">
        <f ca="1">(N4599-Assumptions!$C$22)/Assumptions!$C$25</f>
        <v>66.564129359766397</v>
      </c>
      <c r="P4599" s="11"/>
      <c r="Q4599" s="11"/>
      <c r="R4599" s="11"/>
      <c r="S4599" s="11"/>
      <c r="T4599" s="11"/>
    </row>
    <row r="4600" spans="1:20" ht="15.75" customHeight="1" x14ac:dyDescent="0.2">
      <c r="A4600" s="289"/>
      <c r="B4600" s="270"/>
      <c r="C4600" s="270"/>
      <c r="D4600" s="270"/>
      <c r="E4600" s="270"/>
      <c r="F4600" s="270"/>
      <c r="G4600" s="270"/>
      <c r="H4600" s="270"/>
      <c r="I4600" s="290">
        <f t="shared" ca="1" si="4653"/>
        <v>8.0644642644020215E-2</v>
      </c>
      <c r="J4600" s="290">
        <f t="shared" ca="1" si="4654"/>
        <v>2.2586833350747619E-2</v>
      </c>
      <c r="K4600" s="270">
        <f t="shared" ref="K4600:M4600" ca="1" si="4664">RAND()</f>
        <v>0.62541753119258436</v>
      </c>
      <c r="L4600" s="270">
        <f t="shared" ca="1" si="4664"/>
        <v>0.50659622816383154</v>
      </c>
      <c r="M4600" s="270">
        <f t="shared" ca="1" si="4664"/>
        <v>0.34993640988410968</v>
      </c>
      <c r="N4600" s="291">
        <f t="shared" ca="1" si="4656"/>
        <v>1922578.044814253</v>
      </c>
      <c r="O4600" s="292">
        <f ca="1">(N4600-Assumptions!$C$22)/Assumptions!$C$25</f>
        <v>142.48649588166066</v>
      </c>
      <c r="P4600" s="11"/>
      <c r="Q4600" s="11"/>
      <c r="R4600" s="11"/>
      <c r="S4600" s="11"/>
      <c r="T4600" s="11"/>
    </row>
    <row r="4601" spans="1:20" ht="15.75" customHeight="1" x14ac:dyDescent="0.2">
      <c r="A4601" s="317"/>
      <c r="B4601" s="264"/>
      <c r="C4601" s="264"/>
      <c r="D4601" s="264"/>
      <c r="E4601" s="264"/>
      <c r="F4601" s="264"/>
      <c r="G4601" s="264"/>
      <c r="H4601" s="264"/>
      <c r="I4601" s="286">
        <f t="shared" ca="1" si="4653"/>
        <v>8.1208126706485362E-2</v>
      </c>
      <c r="J4601" s="286">
        <f t="shared" ca="1" si="4654"/>
        <v>4.6819162177497126E-2</v>
      </c>
      <c r="K4601" s="264">
        <f t="shared" ref="K4601:M4601" ca="1" si="4665">RAND()</f>
        <v>0.46971921517269888</v>
      </c>
      <c r="L4601" s="264">
        <f t="shared" ca="1" si="4665"/>
        <v>0.15998853347360753</v>
      </c>
      <c r="M4601" s="264">
        <f t="shared" ca="1" si="4665"/>
        <v>0.73197571700226916</v>
      </c>
      <c r="N4601" s="287">
        <f t="shared" ca="1" si="4656"/>
        <v>2626243.3542483835</v>
      </c>
      <c r="O4601" s="288">
        <f ca="1">(N4601-Assumptions!$C$22)/Assumptions!$C$25</f>
        <v>194.9988324065958</v>
      </c>
      <c r="P4601" s="11"/>
      <c r="Q4601" s="11"/>
      <c r="R4601" s="11"/>
      <c r="S4601" s="11"/>
      <c r="T4601" s="11"/>
    </row>
    <row r="4602" spans="1:20" ht="15.75" customHeight="1" x14ac:dyDescent="0.2">
      <c r="A4602" s="289"/>
      <c r="B4602" s="270"/>
      <c r="C4602" s="270"/>
      <c r="D4602" s="270"/>
      <c r="E4602" s="270"/>
      <c r="F4602" s="270"/>
      <c r="G4602" s="270"/>
      <c r="H4602" s="270"/>
      <c r="I4602" s="290">
        <f t="shared" ca="1" si="4653"/>
        <v>7.3712731604325801E-2</v>
      </c>
      <c r="J4602" s="290">
        <f t="shared" ca="1" si="4654"/>
        <v>4.6167574540836941E-2</v>
      </c>
      <c r="K4602" s="270">
        <f t="shared" ref="K4602:M4602" ca="1" si="4666">RAND()</f>
        <v>0.18327271556365565</v>
      </c>
      <c r="L4602" s="270">
        <f t="shared" ca="1" si="4666"/>
        <v>0.91797747640571059</v>
      </c>
      <c r="M4602" s="270">
        <f t="shared" ca="1" si="4666"/>
        <v>0.31893610211030454</v>
      </c>
      <c r="N4602" s="291">
        <f t="shared" ca="1" si="4656"/>
        <v>2485088.1635506875</v>
      </c>
      <c r="O4602" s="292">
        <f ca="1">(N4602-Assumptions!$C$22)/Assumptions!$C$25</f>
        <v>184.46486295154384</v>
      </c>
      <c r="P4602" s="11"/>
      <c r="Q4602" s="11"/>
      <c r="R4602" s="11"/>
      <c r="S4602" s="11"/>
      <c r="T4602" s="11"/>
    </row>
    <row r="4603" spans="1:20" ht="15.75" customHeight="1" x14ac:dyDescent="0.2">
      <c r="A4603" s="317"/>
      <c r="B4603" s="264"/>
      <c r="C4603" s="264"/>
      <c r="D4603" s="264"/>
      <c r="E4603" s="264"/>
      <c r="F4603" s="264"/>
      <c r="G4603" s="264"/>
      <c r="H4603" s="264"/>
      <c r="I4603" s="286">
        <f t="shared" ca="1" si="4653"/>
        <v>8.1785435578358254E-2</v>
      </c>
      <c r="J4603" s="286">
        <f t="shared" ca="1" si="4654"/>
        <v>2.9543622957950724E-2</v>
      </c>
      <c r="K4603" s="264">
        <f t="shared" ref="K4603:M4603" ca="1" si="4667">RAND()</f>
        <v>0.33146169428372785</v>
      </c>
      <c r="L4603" s="264">
        <f t="shared" ca="1" si="4667"/>
        <v>0.22711787269067729</v>
      </c>
      <c r="M4603" s="264">
        <f t="shared" ca="1" si="4667"/>
        <v>0.22758544386165391</v>
      </c>
      <c r="N4603" s="287">
        <f t="shared" ca="1" si="4656"/>
        <v>1705413.9646051491</v>
      </c>
      <c r="O4603" s="288">
        <f ca="1">(N4603-Assumptions!$C$22)/Assumptions!$C$25</f>
        <v>126.28022123919023</v>
      </c>
      <c r="P4603" s="11"/>
      <c r="Q4603" s="11"/>
      <c r="R4603" s="11"/>
      <c r="S4603" s="11"/>
      <c r="T4603" s="11"/>
    </row>
    <row r="4604" spans="1:20" ht="15.75" customHeight="1" x14ac:dyDescent="0.2">
      <c r="A4604" s="289"/>
      <c r="B4604" s="270"/>
      <c r="C4604" s="270"/>
      <c r="D4604" s="270"/>
      <c r="E4604" s="270"/>
      <c r="F4604" s="270"/>
      <c r="G4604" s="270"/>
      <c r="H4604" s="270"/>
      <c r="I4604" s="290">
        <f t="shared" ca="1" si="4653"/>
        <v>0.11113894052652759</v>
      </c>
      <c r="J4604" s="290">
        <f t="shared" ca="1" si="4654"/>
        <v>5.4851931798401157E-2</v>
      </c>
      <c r="K4604" s="270">
        <f t="shared" ref="K4604:M4604" ca="1" si="4668">RAND()</f>
        <v>0.6106052350162785</v>
      </c>
      <c r="L4604" s="270">
        <f t="shared" ca="1" si="4668"/>
        <v>5.9334708210720066E-2</v>
      </c>
      <c r="M4604" s="270">
        <f t="shared" ca="1" si="4668"/>
        <v>0.88375153244659688</v>
      </c>
      <c r="N4604" s="291">
        <f t="shared" ca="1" si="4656"/>
        <v>1604522.812536834</v>
      </c>
      <c r="O4604" s="292">
        <f ca="1">(N4604-Assumptions!$C$22)/Assumptions!$C$25</f>
        <v>118.7510307863309</v>
      </c>
      <c r="P4604" s="11"/>
      <c r="Q4604" s="11"/>
      <c r="R4604" s="11"/>
      <c r="S4604" s="11"/>
      <c r="T4604" s="11"/>
    </row>
    <row r="4605" spans="1:20" ht="15.75" customHeight="1" x14ac:dyDescent="0.2">
      <c r="A4605" s="317"/>
      <c r="B4605" s="264"/>
      <c r="C4605" s="264"/>
      <c r="D4605" s="264"/>
      <c r="E4605" s="264"/>
      <c r="F4605" s="264"/>
      <c r="G4605" s="264"/>
      <c r="H4605" s="264"/>
      <c r="I4605" s="286">
        <f t="shared" ca="1" si="4653"/>
        <v>9.0511564886281315E-2</v>
      </c>
      <c r="J4605" s="286">
        <f t="shared" ca="1" si="4654"/>
        <v>4.5284078838649801E-2</v>
      </c>
      <c r="K4605" s="264">
        <f t="shared" ref="K4605:M4605" ca="1" si="4669">RAND()</f>
        <v>0.99436688120201755</v>
      </c>
      <c r="L4605" s="264">
        <f t="shared" ca="1" si="4669"/>
        <v>0.70209112364800896</v>
      </c>
      <c r="M4605" s="264">
        <f t="shared" ca="1" si="4669"/>
        <v>0.71577038995593756</v>
      </c>
      <c r="N4605" s="287">
        <f t="shared" ca="1" si="4656"/>
        <v>4798884.2847339241</v>
      </c>
      <c r="O4605" s="288">
        <f ca="1">(N4605-Assumptions!$C$22)/Assumptions!$C$25</f>
        <v>357.13621527865104</v>
      </c>
      <c r="P4605" s="11"/>
      <c r="Q4605" s="11"/>
      <c r="R4605" s="11"/>
      <c r="S4605" s="11"/>
      <c r="T4605" s="11"/>
    </row>
    <row r="4606" spans="1:20" ht="15.75" customHeight="1" x14ac:dyDescent="0.2">
      <c r="A4606" s="289"/>
      <c r="B4606" s="270"/>
      <c r="C4606" s="270"/>
      <c r="D4606" s="270"/>
      <c r="E4606" s="270"/>
      <c r="F4606" s="270"/>
      <c r="G4606" s="270"/>
      <c r="H4606" s="270"/>
      <c r="I4606" s="290">
        <f t="shared" ca="1" si="4653"/>
        <v>7.8560675233864716E-2</v>
      </c>
      <c r="J4606" s="290">
        <f t="shared" ca="1" si="4654"/>
        <v>4.1534697851616668E-2</v>
      </c>
      <c r="K4606" s="270">
        <f t="shared" ref="K4606:M4606" ca="1" si="4670">RAND()</f>
        <v>0.23432569879812148</v>
      </c>
      <c r="L4606" s="270">
        <f t="shared" ca="1" si="4670"/>
        <v>0.7435539750628174</v>
      </c>
      <c r="M4606" s="270">
        <f t="shared" ca="1" si="4670"/>
        <v>0.923240939062412</v>
      </c>
      <c r="N4606" s="291">
        <f t="shared" ca="1" si="4656"/>
        <v>3115591.4611024712</v>
      </c>
      <c r="O4606" s="292">
        <f ca="1">(N4606-Assumptions!$C$22)/Assumptions!$C$25</f>
        <v>231.517347843468</v>
      </c>
      <c r="P4606" s="11"/>
      <c r="Q4606" s="11"/>
      <c r="R4606" s="11"/>
      <c r="S4606" s="11"/>
      <c r="T4606" s="11"/>
    </row>
    <row r="4607" spans="1:20" ht="15.75" customHeight="1" x14ac:dyDescent="0.2">
      <c r="A4607" s="317"/>
      <c r="B4607" s="264"/>
      <c r="C4607" s="264"/>
      <c r="D4607" s="264"/>
      <c r="E4607" s="264"/>
      <c r="F4607" s="264"/>
      <c r="G4607" s="264"/>
      <c r="H4607" s="264"/>
      <c r="I4607" s="286">
        <f t="shared" ca="1" si="4653"/>
        <v>7.1360110710845637E-2</v>
      </c>
      <c r="J4607" s="286">
        <f t="shared" ca="1" si="4654"/>
        <v>5.4057420828580116E-2</v>
      </c>
      <c r="K4607" s="264">
        <f t="shared" ref="K4607:M4607" ca="1" si="4671">RAND()</f>
        <v>0.99931935681650375</v>
      </c>
      <c r="L4607" s="264">
        <f t="shared" ca="1" si="4671"/>
        <v>0.33017951694549352</v>
      </c>
      <c r="M4607" s="264">
        <f t="shared" ca="1" si="4671"/>
        <v>5.5024096948153467E-2</v>
      </c>
      <c r="N4607" s="287">
        <f t="shared" ca="1" si="4656"/>
        <v>8632863.9702956583</v>
      </c>
      <c r="O4607" s="288">
        <f ca="1">(N4607-Assumptions!$C$22)/Assumptions!$C$25</f>
        <v>643.25410226087001</v>
      </c>
      <c r="P4607" s="11"/>
      <c r="Q4607" s="11"/>
      <c r="R4607" s="11"/>
      <c r="S4607" s="11"/>
      <c r="T4607" s="11"/>
    </row>
    <row r="4608" spans="1:20" ht="15.75" customHeight="1" x14ac:dyDescent="0.2">
      <c r="A4608" s="289"/>
      <c r="B4608" s="270"/>
      <c r="C4608" s="270"/>
      <c r="D4608" s="270"/>
      <c r="E4608" s="270"/>
      <c r="F4608" s="270"/>
      <c r="G4608" s="270"/>
      <c r="H4608" s="270"/>
      <c r="I4608" s="290">
        <f t="shared" ca="1" si="4653"/>
        <v>8.1908335616194053E-2</v>
      </c>
      <c r="J4608" s="290">
        <f t="shared" ca="1" si="4654"/>
        <v>4.1971477000393567E-2</v>
      </c>
      <c r="K4608" s="270">
        <f t="shared" ref="K4608:M4608" ca="1" si="4672">RAND()</f>
        <v>0.10404211225204751</v>
      </c>
      <c r="L4608" s="270">
        <f t="shared" ca="1" si="4672"/>
        <v>0.62279612490156278</v>
      </c>
      <c r="M4608" s="270">
        <f t="shared" ca="1" si="4672"/>
        <v>0.12633160812351218</v>
      </c>
      <c r="N4608" s="291">
        <f t="shared" ca="1" si="4656"/>
        <v>972737.19214389403</v>
      </c>
      <c r="O4608" s="292">
        <f ca="1">(N4608-Assumptions!$C$22)/Assumptions!$C$25</f>
        <v>71.602850159992087</v>
      </c>
      <c r="P4608" s="11"/>
      <c r="Q4608" s="11"/>
      <c r="R4608" s="11"/>
      <c r="S4608" s="11"/>
      <c r="T4608" s="11"/>
    </row>
    <row r="4609" spans="1:20" ht="15.75" customHeight="1" x14ac:dyDescent="0.2">
      <c r="A4609" s="317"/>
      <c r="B4609" s="264"/>
      <c r="C4609" s="264"/>
      <c r="D4609" s="264"/>
      <c r="E4609" s="264"/>
      <c r="F4609" s="264"/>
      <c r="G4609" s="264"/>
      <c r="H4609" s="264"/>
      <c r="I4609" s="286">
        <f t="shared" ca="1" si="4653"/>
        <v>9.6803803446671347E-2</v>
      </c>
      <c r="J4609" s="286">
        <f t="shared" ca="1" si="4654"/>
        <v>4.9676206368235096E-2</v>
      </c>
      <c r="K4609" s="264">
        <f t="shared" ref="K4609:M4609" ca="1" si="4673">RAND()</f>
        <v>0.50070759293791567</v>
      </c>
      <c r="L4609" s="264">
        <f t="shared" ca="1" si="4673"/>
        <v>0.24467046687383964</v>
      </c>
      <c r="M4609" s="264">
        <f t="shared" ca="1" si="4673"/>
        <v>0.37675581513196033</v>
      </c>
      <c r="N4609" s="287">
        <f t="shared" ca="1" si="4656"/>
        <v>1890482.908153499</v>
      </c>
      <c r="O4609" s="288">
        <f ca="1">(N4609-Assumptions!$C$22)/Assumptions!$C$25</f>
        <v>140.09133642936561</v>
      </c>
      <c r="P4609" s="11"/>
      <c r="Q4609" s="11"/>
      <c r="R4609" s="11"/>
      <c r="S4609" s="11"/>
      <c r="T4609" s="11"/>
    </row>
    <row r="4610" spans="1:20" ht="15.75" customHeight="1" x14ac:dyDescent="0.2">
      <c r="A4610" s="289"/>
      <c r="B4610" s="270"/>
      <c r="C4610" s="270"/>
      <c r="D4610" s="270"/>
      <c r="E4610" s="270"/>
      <c r="F4610" s="270"/>
      <c r="G4610" s="270"/>
      <c r="H4610" s="270"/>
      <c r="I4610" s="290">
        <f t="shared" ca="1" si="4653"/>
        <v>7.8603556000547581E-2</v>
      </c>
      <c r="J4610" s="290">
        <f t="shared" ca="1" si="4654"/>
        <v>4.9728679953197241E-2</v>
      </c>
      <c r="K4610" s="270">
        <f t="shared" ref="K4610:M4610" ca="1" si="4674">RAND()</f>
        <v>0.9292507723877752</v>
      </c>
      <c r="L4610" s="270">
        <f t="shared" ca="1" si="4674"/>
        <v>0.87355623838689767</v>
      </c>
      <c r="M4610" s="270">
        <f t="shared" ca="1" si="4674"/>
        <v>0.84054441854428852</v>
      </c>
      <c r="N4610" s="291">
        <f t="shared" ca="1" si="4656"/>
        <v>8541873.8316375948</v>
      </c>
      <c r="O4610" s="292">
        <f ca="1">(N4610-Assumptions!$C$22)/Assumptions!$C$25</f>
        <v>636.46379340579063</v>
      </c>
      <c r="P4610" s="11"/>
      <c r="Q4610" s="11"/>
      <c r="R4610" s="11"/>
      <c r="S4610" s="11"/>
      <c r="T4610" s="11"/>
    </row>
    <row r="4611" spans="1:20" ht="15.75" customHeight="1" x14ac:dyDescent="0.2">
      <c r="A4611" s="317"/>
      <c r="B4611" s="264"/>
      <c r="C4611" s="264"/>
      <c r="D4611" s="264"/>
      <c r="E4611" s="264"/>
      <c r="F4611" s="264"/>
      <c r="G4611" s="264"/>
      <c r="H4611" s="264"/>
      <c r="I4611" s="286">
        <f t="shared" ca="1" si="4653"/>
        <v>9.1145733974951848E-2</v>
      </c>
      <c r="J4611" s="286">
        <f t="shared" ca="1" si="4654"/>
        <v>2.6210068667014079E-2</v>
      </c>
      <c r="K4611" s="264">
        <f t="shared" ref="K4611:M4611" ca="1" si="4675">RAND()</f>
        <v>0.67019600323091733</v>
      </c>
      <c r="L4611" s="264">
        <f t="shared" ca="1" si="4675"/>
        <v>0.30429835169218833</v>
      </c>
      <c r="M4611" s="264">
        <f t="shared" ca="1" si="4675"/>
        <v>0.58332713513683321</v>
      </c>
      <c r="N4611" s="287">
        <f t="shared" ca="1" si="4656"/>
        <v>1718942.4170512694</v>
      </c>
      <c r="O4611" s="288">
        <f ca="1">(N4611-Assumptions!$C$22)/Assumptions!$C$25</f>
        <v>127.28980724263205</v>
      </c>
      <c r="P4611" s="11"/>
      <c r="Q4611" s="11"/>
      <c r="R4611" s="11"/>
      <c r="S4611" s="11"/>
      <c r="T4611" s="11"/>
    </row>
    <row r="4612" spans="1:20" ht="15.75" customHeight="1" x14ac:dyDescent="0.2">
      <c r="A4612" s="289"/>
      <c r="B4612" s="270"/>
      <c r="C4612" s="270"/>
      <c r="D4612" s="270"/>
      <c r="E4612" s="270"/>
      <c r="F4612" s="270"/>
      <c r="G4612" s="270"/>
      <c r="H4612" s="270"/>
      <c r="I4612" s="290">
        <f t="shared" ca="1" si="4653"/>
        <v>0.10098907029697637</v>
      </c>
      <c r="J4612" s="290">
        <f t="shared" ca="1" si="4654"/>
        <v>4.4117836805998185E-2</v>
      </c>
      <c r="K4612" s="270">
        <f t="shared" ref="K4612:M4612" ca="1" si="4676">RAND()</f>
        <v>0.78466946108517988</v>
      </c>
      <c r="L4612" s="270">
        <f t="shared" ca="1" si="4676"/>
        <v>0.90048865727473903</v>
      </c>
      <c r="M4612" s="270">
        <f t="shared" ca="1" si="4676"/>
        <v>0.76746782137304403</v>
      </c>
      <c r="N4612" s="291">
        <f t="shared" ca="1" si="4656"/>
        <v>2504686.6328845355</v>
      </c>
      <c r="O4612" s="292">
        <f ca="1">(N4612-Assumptions!$C$22)/Assumptions!$C$25</f>
        <v>185.9274352898907</v>
      </c>
      <c r="P4612" s="11"/>
      <c r="Q4612" s="11"/>
      <c r="R4612" s="11"/>
      <c r="S4612" s="11"/>
      <c r="T4612" s="11"/>
    </row>
    <row r="4613" spans="1:20" ht="15.75" customHeight="1" x14ac:dyDescent="0.2">
      <c r="A4613" s="317"/>
      <c r="B4613" s="264"/>
      <c r="C4613" s="264"/>
      <c r="D4613" s="264"/>
      <c r="E4613" s="264"/>
      <c r="F4613" s="264"/>
      <c r="G4613" s="264"/>
      <c r="H4613" s="264"/>
      <c r="I4613" s="286">
        <f t="shared" ca="1" si="4653"/>
        <v>8.7721848315728282E-2</v>
      </c>
      <c r="J4613" s="286">
        <f t="shared" ca="1" si="4654"/>
        <v>2.0807586958109893E-2</v>
      </c>
      <c r="K4613" s="264">
        <f t="shared" ref="K4613:M4613" ca="1" si="4677">RAND()</f>
        <v>0.61251307302713187</v>
      </c>
      <c r="L4613" s="264">
        <f t="shared" ca="1" si="4677"/>
        <v>0.56449816447127699</v>
      </c>
      <c r="M4613" s="264">
        <f t="shared" ca="1" si="4677"/>
        <v>0.52000946650813407</v>
      </c>
      <c r="N4613" s="287">
        <f t="shared" ca="1" si="4656"/>
        <v>1668114.79664567</v>
      </c>
      <c r="O4613" s="288">
        <f ca="1">(N4613-Assumptions!$C$22)/Assumptions!$C$25</f>
        <v>123.49670124221417</v>
      </c>
      <c r="P4613" s="11"/>
      <c r="Q4613" s="11"/>
      <c r="R4613" s="11"/>
      <c r="S4613" s="11"/>
      <c r="T4613" s="11"/>
    </row>
    <row r="4614" spans="1:20" ht="15.75" customHeight="1" x14ac:dyDescent="0.2">
      <c r="A4614" s="289"/>
      <c r="B4614" s="270"/>
      <c r="C4614" s="270"/>
      <c r="D4614" s="270"/>
      <c r="E4614" s="270"/>
      <c r="F4614" s="270"/>
      <c r="G4614" s="270"/>
      <c r="H4614" s="270"/>
      <c r="I4614" s="290">
        <f t="shared" ca="1" si="4653"/>
        <v>0.10315125249571222</v>
      </c>
      <c r="J4614" s="290">
        <f t="shared" ca="1" si="4654"/>
        <v>3.6940109871640099E-2</v>
      </c>
      <c r="K4614" s="270">
        <f t="shared" ref="K4614:M4614" ca="1" si="4678">RAND()</f>
        <v>0.70801700450031735</v>
      </c>
      <c r="L4614" s="270">
        <f t="shared" ca="1" si="4678"/>
        <v>0.68140146408861324</v>
      </c>
      <c r="M4614" s="270">
        <f t="shared" ca="1" si="4678"/>
        <v>8.3675343632309107E-2</v>
      </c>
      <c r="N4614" s="291">
        <f t="shared" ca="1" si="4656"/>
        <v>1685829.0773051437</v>
      </c>
      <c r="O4614" s="292">
        <f ca="1">(N4614-Assumptions!$C$22)/Assumptions!$C$25</f>
        <v>124.81866248545849</v>
      </c>
      <c r="P4614" s="11"/>
      <c r="Q4614" s="11"/>
      <c r="R4614" s="11"/>
      <c r="S4614" s="11"/>
      <c r="T4614" s="11"/>
    </row>
    <row r="4615" spans="1:20" ht="15.75" customHeight="1" x14ac:dyDescent="0.2">
      <c r="A4615" s="317"/>
      <c r="B4615" s="264"/>
      <c r="C4615" s="264"/>
      <c r="D4615" s="264"/>
      <c r="E4615" s="264"/>
      <c r="F4615" s="264"/>
      <c r="G4615" s="264"/>
      <c r="H4615" s="264"/>
      <c r="I4615" s="286">
        <f t="shared" ca="1" si="4653"/>
        <v>0.11170382823868349</v>
      </c>
      <c r="J4615" s="286">
        <f t="shared" ca="1" si="4654"/>
        <v>0.02</v>
      </c>
      <c r="K4615" s="264">
        <f t="shared" ref="K4615:M4615" ca="1" si="4679">RAND()</f>
        <v>0.70500177653588059</v>
      </c>
      <c r="L4615" s="264">
        <f t="shared" ca="1" si="4679"/>
        <v>0.2613634014624987</v>
      </c>
      <c r="M4615" s="264">
        <f t="shared" ca="1" si="4679"/>
        <v>0.46896234953996274</v>
      </c>
      <c r="N4615" s="287">
        <f t="shared" ca="1" si="4656"/>
        <v>971539.77636831056</v>
      </c>
      <c r="O4615" s="288">
        <f ca="1">(N4615-Assumptions!$C$22)/Assumptions!$C$25</f>
        <v>71.513490773754526</v>
      </c>
      <c r="P4615" s="11"/>
      <c r="Q4615" s="11"/>
      <c r="R4615" s="11"/>
      <c r="S4615" s="11"/>
      <c r="T4615" s="11"/>
    </row>
    <row r="4616" spans="1:20" ht="15.75" customHeight="1" x14ac:dyDescent="0.2">
      <c r="A4616" s="289"/>
      <c r="B4616" s="270"/>
      <c r="C4616" s="270"/>
      <c r="D4616" s="270"/>
      <c r="E4616" s="270"/>
      <c r="F4616" s="270"/>
      <c r="G4616" s="270"/>
      <c r="H4616" s="270"/>
      <c r="I4616" s="290">
        <f t="shared" ca="1" si="4653"/>
        <v>0.1195718659296908</v>
      </c>
      <c r="J4616" s="290">
        <f t="shared" ca="1" si="4654"/>
        <v>2.5594803332276012E-2</v>
      </c>
      <c r="K4616" s="270">
        <f t="shared" ref="K4616:M4616" ca="1" si="4680">RAND()</f>
        <v>0.27804877654485782</v>
      </c>
      <c r="L4616" s="270">
        <f t="shared" ca="1" si="4680"/>
        <v>0.75812523416655653</v>
      </c>
      <c r="M4616" s="270">
        <f t="shared" ca="1" si="4680"/>
        <v>0.95364649922042477</v>
      </c>
      <c r="N4616" s="291">
        <f t="shared" ca="1" si="4656"/>
        <v>1227510.370964485</v>
      </c>
      <c r="O4616" s="292">
        <f ca="1">(N4616-Assumptions!$C$22)/Assumptions!$C$25</f>
        <v>90.615773952573505</v>
      </c>
      <c r="P4616" s="11"/>
      <c r="Q4616" s="11"/>
      <c r="R4616" s="11"/>
      <c r="S4616" s="11"/>
      <c r="T4616" s="11"/>
    </row>
    <row r="4617" spans="1:20" ht="15.75" customHeight="1" x14ac:dyDescent="0.2">
      <c r="A4617" s="317"/>
      <c r="B4617" s="264"/>
      <c r="C4617" s="264"/>
      <c r="D4617" s="264"/>
      <c r="E4617" s="264"/>
      <c r="F4617" s="264"/>
      <c r="G4617" s="264"/>
      <c r="H4617" s="264"/>
      <c r="I4617" s="286">
        <f t="shared" ca="1" si="4653"/>
        <v>0.10996121971241317</v>
      </c>
      <c r="J4617" s="286">
        <f t="shared" ca="1" si="4654"/>
        <v>4.7711202112906748E-2</v>
      </c>
      <c r="K4617" s="264">
        <f t="shared" ref="K4617:M4617" ca="1" si="4681">RAND()</f>
        <v>0.85644559415616595</v>
      </c>
      <c r="L4617" s="264">
        <f t="shared" ca="1" si="4681"/>
        <v>0.1501473500887105</v>
      </c>
      <c r="M4617" s="264">
        <f t="shared" ca="1" si="4681"/>
        <v>0.51413266868496699</v>
      </c>
      <c r="N4617" s="287">
        <f t="shared" ca="1" si="4656"/>
        <v>3105137.2194438353</v>
      </c>
      <c r="O4617" s="288">
        <f ca="1">(N4617-Assumptions!$C$22)/Assumptions!$C$25</f>
        <v>230.73718055551009</v>
      </c>
      <c r="P4617" s="11"/>
      <c r="Q4617" s="11"/>
      <c r="R4617" s="11"/>
      <c r="S4617" s="11"/>
      <c r="T4617" s="11"/>
    </row>
    <row r="4618" spans="1:20" ht="15.75" customHeight="1" x14ac:dyDescent="0.2">
      <c r="A4618" s="289"/>
      <c r="B4618" s="270"/>
      <c r="C4618" s="270"/>
      <c r="D4618" s="270"/>
      <c r="E4618" s="270"/>
      <c r="F4618" s="270"/>
      <c r="G4618" s="270"/>
      <c r="H4618" s="270"/>
      <c r="I4618" s="290">
        <f t="shared" ca="1" si="4653"/>
        <v>8.7376080416182195E-2</v>
      </c>
      <c r="J4618" s="290">
        <f t="shared" ca="1" si="4654"/>
        <v>2.3049157437457935E-2</v>
      </c>
      <c r="K4618" s="270">
        <f t="shared" ref="K4618:M4618" ca="1" si="4682">RAND()</f>
        <v>0.61483699042541817</v>
      </c>
      <c r="L4618" s="270">
        <f t="shared" ca="1" si="4682"/>
        <v>0.12299009387548487</v>
      </c>
      <c r="M4618" s="270">
        <f t="shared" ca="1" si="4682"/>
        <v>0.57639015601164389</v>
      </c>
      <c r="N4618" s="291">
        <f t="shared" ca="1" si="4656"/>
        <v>1385017.542477444</v>
      </c>
      <c r="O4618" s="292">
        <f ca="1">(N4618-Assumptions!$C$22)/Assumptions!$C$25</f>
        <v>102.37004048339135</v>
      </c>
      <c r="P4618" s="11"/>
      <c r="Q4618" s="11"/>
      <c r="R4618" s="11"/>
      <c r="S4618" s="11"/>
      <c r="T4618" s="11"/>
    </row>
    <row r="4619" spans="1:20" ht="15.75" customHeight="1" x14ac:dyDescent="0.2">
      <c r="A4619" s="317"/>
      <c r="B4619" s="264"/>
      <c r="C4619" s="264"/>
      <c r="D4619" s="264"/>
      <c r="E4619" s="264"/>
      <c r="F4619" s="264"/>
      <c r="G4619" s="264"/>
      <c r="H4619" s="264"/>
      <c r="I4619" s="286">
        <f t="shared" ca="1" si="4653"/>
        <v>9.7264879251011224E-2</v>
      </c>
      <c r="J4619" s="286">
        <f t="shared" ca="1" si="4654"/>
        <v>3.8067406204418057E-2</v>
      </c>
      <c r="K4619" s="264">
        <f t="shared" ref="K4619:M4619" ca="1" si="4683">RAND()</f>
        <v>0.1346015388827676</v>
      </c>
      <c r="L4619" s="264">
        <f t="shared" ca="1" si="4683"/>
        <v>0.20806754383582338</v>
      </c>
      <c r="M4619" s="264">
        <f t="shared" ca="1" si="4683"/>
        <v>0.93134121504562106</v>
      </c>
      <c r="N4619" s="287">
        <f t="shared" ca="1" si="4656"/>
        <v>338839.87738648901</v>
      </c>
      <c r="O4619" s="288">
        <f ca="1">(N4619-Assumptions!$C$22)/Assumptions!$C$25</f>
        <v>24.297080401976793</v>
      </c>
      <c r="P4619" s="11"/>
      <c r="Q4619" s="11"/>
      <c r="R4619" s="11"/>
      <c r="S4619" s="11"/>
      <c r="T4619" s="11"/>
    </row>
    <row r="4620" spans="1:20" ht="15.75" customHeight="1" x14ac:dyDescent="0.2">
      <c r="A4620" s="289"/>
      <c r="B4620" s="270"/>
      <c r="C4620" s="270"/>
      <c r="D4620" s="270"/>
      <c r="E4620" s="270"/>
      <c r="F4620" s="270"/>
      <c r="G4620" s="270"/>
      <c r="H4620" s="270"/>
      <c r="I4620" s="290">
        <f t="shared" ca="1" si="4653"/>
        <v>9.4810823317939927E-2</v>
      </c>
      <c r="J4620" s="290">
        <f t="shared" ca="1" si="4654"/>
        <v>3.6552936090642203E-2</v>
      </c>
      <c r="K4620" s="270">
        <f t="shared" ref="K4620:M4620" ca="1" si="4684">RAND()</f>
        <v>0.72699167615372229</v>
      </c>
      <c r="L4620" s="270">
        <f t="shared" ca="1" si="4684"/>
        <v>0.83305744835961348</v>
      </c>
      <c r="M4620" s="270">
        <f t="shared" ca="1" si="4684"/>
        <v>0.42228581784535701</v>
      </c>
      <c r="N4620" s="291">
        <f t="shared" ca="1" si="4656"/>
        <v>2424130.9162980574</v>
      </c>
      <c r="O4620" s="292">
        <f ca="1">(N4620-Assumptions!$C$22)/Assumptions!$C$25</f>
        <v>179.91581464910877</v>
      </c>
      <c r="P4620" s="11"/>
      <c r="Q4620" s="11"/>
      <c r="R4620" s="11"/>
      <c r="S4620" s="11"/>
      <c r="T4620" s="11"/>
    </row>
    <row r="4621" spans="1:20" ht="15.75" customHeight="1" x14ac:dyDescent="0.2">
      <c r="A4621" s="317"/>
      <c r="B4621" s="264"/>
      <c r="C4621" s="264"/>
      <c r="D4621" s="264"/>
      <c r="E4621" s="264"/>
      <c r="F4621" s="264"/>
      <c r="G4621" s="264"/>
      <c r="H4621" s="264"/>
      <c r="I4621" s="286">
        <f t="shared" ca="1" si="4653"/>
        <v>7.7044157154705903E-2</v>
      </c>
      <c r="J4621" s="286">
        <f t="shared" ca="1" si="4654"/>
        <v>2.6186406684511103E-2</v>
      </c>
      <c r="K4621" s="264">
        <f t="shared" ref="K4621:M4621" ca="1" si="4685">RAND()</f>
        <v>0.919625420079206</v>
      </c>
      <c r="L4621" s="264">
        <f t="shared" ca="1" si="4685"/>
        <v>0.71820579752367508</v>
      </c>
      <c r="M4621" s="264">
        <f t="shared" ca="1" si="4685"/>
        <v>0.83786024754785182</v>
      </c>
      <c r="N4621" s="287">
        <f t="shared" ca="1" si="4656"/>
        <v>4267618.4067401662</v>
      </c>
      <c r="O4621" s="288">
        <f ca="1">(N4621-Assumptions!$C$22)/Assumptions!$C$25</f>
        <v>317.48950796568403</v>
      </c>
      <c r="P4621" s="11"/>
      <c r="Q4621" s="11"/>
      <c r="R4621" s="11"/>
      <c r="S4621" s="11"/>
      <c r="T4621" s="11"/>
    </row>
    <row r="4622" spans="1:20" ht="15.75" customHeight="1" x14ac:dyDescent="0.2">
      <c r="A4622" s="289"/>
      <c r="B4622" s="270"/>
      <c r="C4622" s="270"/>
      <c r="D4622" s="270"/>
      <c r="E4622" s="270"/>
      <c r="F4622" s="270"/>
      <c r="G4622" s="270"/>
      <c r="H4622" s="270"/>
      <c r="I4622" s="290">
        <f t="shared" ca="1" si="4653"/>
        <v>7.249014868737183E-2</v>
      </c>
      <c r="J4622" s="290">
        <f t="shared" ca="1" si="4654"/>
        <v>4.3837639597125777E-2</v>
      </c>
      <c r="K4622" s="270">
        <f t="shared" ref="K4622:M4622" ca="1" si="4686">RAND()</f>
        <v>0.58068057587666433</v>
      </c>
      <c r="L4622" s="270">
        <f t="shared" ca="1" si="4686"/>
        <v>1.5687031805892038E-2</v>
      </c>
      <c r="M4622" s="270">
        <f t="shared" ca="1" si="4686"/>
        <v>0.58602252988058523</v>
      </c>
      <c r="N4622" s="291">
        <f t="shared" ca="1" si="4656"/>
        <v>3109462.9967138916</v>
      </c>
      <c r="O4622" s="292">
        <f ca="1">(N4622-Assumptions!$C$22)/Assumptions!$C$25</f>
        <v>231.05999975476803</v>
      </c>
      <c r="P4622" s="11"/>
      <c r="Q4622" s="11"/>
      <c r="R4622" s="11"/>
      <c r="S4622" s="11"/>
      <c r="T4622" s="11"/>
    </row>
    <row r="4623" spans="1:20" ht="15.75" customHeight="1" x14ac:dyDescent="0.2">
      <c r="A4623" s="317"/>
      <c r="B4623" s="264"/>
      <c r="C4623" s="264"/>
      <c r="D4623" s="264"/>
      <c r="E4623" s="264"/>
      <c r="F4623" s="264"/>
      <c r="G4623" s="264"/>
      <c r="H4623" s="264"/>
      <c r="I4623" s="286">
        <f t="shared" ca="1" si="4653"/>
        <v>0.10173671380464087</v>
      </c>
      <c r="J4623" s="286">
        <f t="shared" ca="1" si="4654"/>
        <v>3.4796368627392882E-2</v>
      </c>
      <c r="K4623" s="264">
        <f t="shared" ref="K4623:M4623" ca="1" si="4687">RAND()</f>
        <v>0.94286613000581665</v>
      </c>
      <c r="L4623" s="264">
        <f t="shared" ca="1" si="4687"/>
        <v>0.99074210270310081</v>
      </c>
      <c r="M4623" s="264">
        <f t="shared" ca="1" si="4687"/>
        <v>0.83350943184236037</v>
      </c>
      <c r="N4623" s="287">
        <f t="shared" ca="1" si="4656"/>
        <v>3684557.4585485123</v>
      </c>
      <c r="O4623" s="288">
        <f ca="1">(N4623-Assumptions!$C$22)/Assumptions!$C$25</f>
        <v>273.97749690660538</v>
      </c>
      <c r="P4623" s="11"/>
      <c r="Q4623" s="11"/>
      <c r="R4623" s="11"/>
      <c r="S4623" s="11"/>
      <c r="T4623" s="11"/>
    </row>
    <row r="4624" spans="1:20" ht="15.75" customHeight="1" x14ac:dyDescent="0.2">
      <c r="A4624" s="289"/>
      <c r="B4624" s="270"/>
      <c r="C4624" s="270"/>
      <c r="D4624" s="270"/>
      <c r="E4624" s="270"/>
      <c r="F4624" s="270"/>
      <c r="G4624" s="270"/>
      <c r="H4624" s="270"/>
      <c r="I4624" s="290">
        <f t="shared" ca="1" si="4653"/>
        <v>8.9818504100366306E-2</v>
      </c>
      <c r="J4624" s="290">
        <f t="shared" ca="1" si="4654"/>
        <v>5.5E-2</v>
      </c>
      <c r="K4624" s="270">
        <f t="shared" ref="K4624:M4624" ca="1" si="4688">RAND()</f>
        <v>0.57298581647111002</v>
      </c>
      <c r="L4624" s="270">
        <f t="shared" ca="1" si="4688"/>
        <v>0.57982569396440908</v>
      </c>
      <c r="M4624" s="270">
        <f t="shared" ca="1" si="4688"/>
        <v>0.86420427956864143</v>
      </c>
      <c r="N4624" s="291">
        <f t="shared" ca="1" si="4656"/>
        <v>3240821.0854377835</v>
      </c>
      <c r="O4624" s="292">
        <f ca="1">(N4624-Assumptions!$C$22)/Assumptions!$C$25</f>
        <v>240.86284219684953</v>
      </c>
      <c r="P4624" s="11"/>
      <c r="Q4624" s="11"/>
      <c r="R4624" s="11"/>
      <c r="S4624" s="11"/>
      <c r="T4624" s="11"/>
    </row>
    <row r="4625" spans="1:20" ht="15.75" customHeight="1" x14ac:dyDescent="0.2">
      <c r="A4625" s="317"/>
      <c r="B4625" s="264"/>
      <c r="C4625" s="264"/>
      <c r="D4625" s="264"/>
      <c r="E4625" s="264"/>
      <c r="F4625" s="264"/>
      <c r="G4625" s="264"/>
      <c r="H4625" s="264"/>
      <c r="I4625" s="286">
        <f t="shared" ca="1" si="4653"/>
        <v>0.1071190143901278</v>
      </c>
      <c r="J4625" s="286">
        <f t="shared" ca="1" si="4654"/>
        <v>3.6393386456367686E-2</v>
      </c>
      <c r="K4625" s="264">
        <f t="shared" ref="K4625:M4625" ca="1" si="4689">RAND()</f>
        <v>7.7560555675074694E-3</v>
      </c>
      <c r="L4625" s="264">
        <f t="shared" ca="1" si="4689"/>
        <v>0.80684990538833878</v>
      </c>
      <c r="M4625" s="264">
        <f t="shared" ca="1" si="4689"/>
        <v>0.23983711859208756</v>
      </c>
      <c r="N4625" s="287">
        <f t="shared" ca="1" si="4656"/>
        <v>967854.87497871893</v>
      </c>
      <c r="O4625" s="288">
        <f ca="1">(N4625-Assumptions!$C$22)/Assumptions!$C$25</f>
        <v>71.238498132740219</v>
      </c>
      <c r="P4625" s="11"/>
      <c r="Q4625" s="11"/>
      <c r="R4625" s="11"/>
      <c r="S4625" s="11"/>
      <c r="T4625" s="11"/>
    </row>
    <row r="4626" spans="1:20" ht="15.75" customHeight="1" x14ac:dyDescent="0.2">
      <c r="A4626" s="289"/>
      <c r="B4626" s="270"/>
      <c r="C4626" s="270"/>
      <c r="D4626" s="270"/>
      <c r="E4626" s="270"/>
      <c r="F4626" s="270"/>
      <c r="G4626" s="270"/>
      <c r="H4626" s="270"/>
      <c r="I4626" s="290">
        <f t="shared" ca="1" si="4653"/>
        <v>8.0905336494180219E-2</v>
      </c>
      <c r="J4626" s="290">
        <f t="shared" ca="1" si="4654"/>
        <v>5.5E-2</v>
      </c>
      <c r="K4626" s="270">
        <f t="shared" ref="K4626:M4626" ca="1" si="4690">RAND()</f>
        <v>0.34283046804666317</v>
      </c>
      <c r="L4626" s="270">
        <f t="shared" ca="1" si="4690"/>
        <v>0.24410507013494698</v>
      </c>
      <c r="M4626" s="270">
        <f t="shared" ca="1" si="4690"/>
        <v>3.4591611371885822E-2</v>
      </c>
      <c r="N4626" s="291">
        <f t="shared" ca="1" si="4656"/>
        <v>3439210.9440131756</v>
      </c>
      <c r="O4626" s="292">
        <f ca="1">(N4626-Assumptions!$C$22)/Assumptions!$C$25</f>
        <v>255.66805552337132</v>
      </c>
      <c r="P4626" s="11"/>
      <c r="Q4626" s="11"/>
      <c r="R4626" s="11"/>
      <c r="S4626" s="11"/>
      <c r="T4626" s="11"/>
    </row>
    <row r="4627" spans="1:20" ht="15.75" customHeight="1" x14ac:dyDescent="0.2">
      <c r="A4627" s="317"/>
      <c r="B4627" s="264"/>
      <c r="C4627" s="264"/>
      <c r="D4627" s="264"/>
      <c r="E4627" s="264"/>
      <c r="F4627" s="264"/>
      <c r="G4627" s="264"/>
      <c r="H4627" s="264"/>
      <c r="I4627" s="286">
        <f t="shared" ca="1" si="4653"/>
        <v>0.1013478635403518</v>
      </c>
      <c r="J4627" s="286">
        <f t="shared" ca="1" si="4654"/>
        <v>4.6685429547794324E-2</v>
      </c>
      <c r="K4627" s="264">
        <f t="shared" ref="K4627:M4627" ca="1" si="4691">RAND()</f>
        <v>0.91411088322864364</v>
      </c>
      <c r="L4627" s="264">
        <f t="shared" ca="1" si="4691"/>
        <v>0.76784907129570679</v>
      </c>
      <c r="M4627" s="264">
        <f t="shared" ca="1" si="4691"/>
        <v>0.96188845316023452</v>
      </c>
      <c r="N4627" s="287">
        <f t="shared" ca="1" si="4656"/>
        <v>4016629.5701565682</v>
      </c>
      <c r="O4627" s="288">
        <f ca="1">(N4627-Assumptions!$C$22)/Assumptions!$C$25</f>
        <v>298.75899777287822</v>
      </c>
      <c r="P4627" s="11"/>
      <c r="Q4627" s="11"/>
      <c r="R4627" s="11"/>
      <c r="S4627" s="11"/>
      <c r="T4627" s="11"/>
    </row>
    <row r="4628" spans="1:20" ht="15.75" customHeight="1" x14ac:dyDescent="0.2">
      <c r="A4628" s="289"/>
      <c r="B4628" s="270"/>
      <c r="C4628" s="270"/>
      <c r="D4628" s="270"/>
      <c r="E4628" s="270"/>
      <c r="F4628" s="270"/>
      <c r="G4628" s="270"/>
      <c r="H4628" s="270"/>
      <c r="I4628" s="290">
        <f t="shared" ca="1" si="4653"/>
        <v>0.1166309513877422</v>
      </c>
      <c r="J4628" s="290">
        <f t="shared" ca="1" si="4654"/>
        <v>4.2127296179558515E-2</v>
      </c>
      <c r="K4628" s="270">
        <f t="shared" ref="K4628:M4628" ca="1" si="4692">RAND()</f>
        <v>0.18161735937333645</v>
      </c>
      <c r="L4628" s="270">
        <f t="shared" ca="1" si="4692"/>
        <v>0.47649640507671043</v>
      </c>
      <c r="M4628" s="270">
        <f t="shared" ca="1" si="4692"/>
        <v>0.31550775268886133</v>
      </c>
      <c r="N4628" s="291">
        <f t="shared" ca="1" si="4656"/>
        <v>521424.99055152765</v>
      </c>
      <c r="O4628" s="292">
        <f ca="1">(N4628-Assumptions!$C$22)/Assumptions!$C$25</f>
        <v>37.922835115785645</v>
      </c>
      <c r="P4628" s="11"/>
      <c r="Q4628" s="11"/>
      <c r="R4628" s="11"/>
      <c r="S4628" s="11"/>
      <c r="T4628" s="11"/>
    </row>
    <row r="4629" spans="1:20" ht="15.75" customHeight="1" x14ac:dyDescent="0.2">
      <c r="A4629" s="317"/>
      <c r="B4629" s="264"/>
      <c r="C4629" s="264"/>
      <c r="D4629" s="264"/>
      <c r="E4629" s="264"/>
      <c r="F4629" s="264"/>
      <c r="G4629" s="264"/>
      <c r="H4629" s="264"/>
      <c r="I4629" s="286">
        <f t="shared" ca="1" si="4653"/>
        <v>0.11000261122572239</v>
      </c>
      <c r="J4629" s="286">
        <f t="shared" ca="1" si="4654"/>
        <v>4.7150439528258328E-2</v>
      </c>
      <c r="K4629" s="264">
        <f t="shared" ref="K4629:M4629" ca="1" si="4693">RAND()</f>
        <v>0.93088304606596239</v>
      </c>
      <c r="L4629" s="264">
        <f t="shared" ca="1" si="4693"/>
        <v>0.67632076229132965</v>
      </c>
      <c r="M4629" s="264">
        <f t="shared" ca="1" si="4693"/>
        <v>0.77759953087076927</v>
      </c>
      <c r="N4629" s="287">
        <f t="shared" ca="1" si="4656"/>
        <v>3453205.6119989059</v>
      </c>
      <c r="O4629" s="288">
        <f ca="1">(N4629-Assumptions!$C$22)/Assumptions!$C$25</f>
        <v>256.71243373126163</v>
      </c>
      <c r="P4629" s="11"/>
      <c r="Q4629" s="11"/>
      <c r="R4629" s="11"/>
      <c r="S4629" s="11"/>
      <c r="T4629" s="11"/>
    </row>
    <row r="4630" spans="1:20" ht="15.75" customHeight="1" x14ac:dyDescent="0.2">
      <c r="A4630" s="289"/>
      <c r="B4630" s="270"/>
      <c r="C4630" s="270"/>
      <c r="D4630" s="270"/>
      <c r="E4630" s="270"/>
      <c r="F4630" s="270"/>
      <c r="G4630" s="270"/>
      <c r="H4630" s="270"/>
      <c r="I4630" s="290">
        <f t="shared" ca="1" si="4653"/>
        <v>9.3067796392924187E-2</v>
      </c>
      <c r="J4630" s="290">
        <f t="shared" ca="1" si="4654"/>
        <v>5.069999036381647E-2</v>
      </c>
      <c r="K4630" s="270">
        <f t="shared" ref="K4630:M4630" ca="1" si="4694">RAND()</f>
        <v>0.2013989547962407</v>
      </c>
      <c r="L4630" s="270">
        <f t="shared" ca="1" si="4694"/>
        <v>0.70310758216634051</v>
      </c>
      <c r="M4630" s="270">
        <f t="shared" ca="1" si="4694"/>
        <v>0.91073727303356766</v>
      </c>
      <c r="N4630" s="291">
        <f t="shared" ca="1" si="4656"/>
        <v>2722770.6549603161</v>
      </c>
      <c r="O4630" s="292">
        <f ca="1">(N4630-Assumptions!$C$22)/Assumptions!$C$25</f>
        <v>202.20236231047136</v>
      </c>
      <c r="P4630" s="11"/>
      <c r="Q4630" s="11"/>
      <c r="R4630" s="11"/>
      <c r="S4630" s="11"/>
      <c r="T4630" s="11"/>
    </row>
    <row r="4631" spans="1:20" ht="15.75" customHeight="1" x14ac:dyDescent="0.2">
      <c r="A4631" s="317"/>
      <c r="B4631" s="264"/>
      <c r="C4631" s="264"/>
      <c r="D4631" s="264"/>
      <c r="E4631" s="264"/>
      <c r="F4631" s="264"/>
      <c r="G4631" s="264"/>
      <c r="H4631" s="264"/>
      <c r="I4631" s="286">
        <f t="shared" ca="1" si="4653"/>
        <v>9.1414606275135674E-2</v>
      </c>
      <c r="J4631" s="286">
        <f t="shared" ca="1" si="4654"/>
        <v>3.4133283706748625E-2</v>
      </c>
      <c r="K4631" s="264">
        <f t="shared" ref="K4631:M4631" ca="1" si="4695">RAND()</f>
        <v>0.30765781164718087</v>
      </c>
      <c r="L4631" s="264">
        <f t="shared" ca="1" si="4695"/>
        <v>0.10170771431213899</v>
      </c>
      <c r="M4631" s="264">
        <f t="shared" ca="1" si="4695"/>
        <v>0.78132134334382064</v>
      </c>
      <c r="N4631" s="287">
        <f t="shared" ca="1" si="4656"/>
        <v>1576670.8152716777</v>
      </c>
      <c r="O4631" s="288">
        <f ca="1">(N4631-Assumptions!$C$22)/Assumptions!$C$25</f>
        <v>116.67252352773714</v>
      </c>
      <c r="P4631" s="11"/>
      <c r="Q4631" s="11"/>
      <c r="R4631" s="11"/>
      <c r="S4631" s="11"/>
      <c r="T4631" s="11"/>
    </row>
    <row r="4632" spans="1:20" ht="15.75" customHeight="1" x14ac:dyDescent="0.2">
      <c r="A4632" s="289"/>
      <c r="B4632" s="270"/>
      <c r="C4632" s="270"/>
      <c r="D4632" s="270"/>
      <c r="E4632" s="270"/>
      <c r="F4632" s="270"/>
      <c r="G4632" s="270"/>
      <c r="H4632" s="270"/>
      <c r="I4632" s="290">
        <f t="shared" ca="1" si="4653"/>
        <v>0.11041307550397146</v>
      </c>
      <c r="J4632" s="290">
        <f t="shared" ca="1" si="4654"/>
        <v>3.8269827872755076E-2</v>
      </c>
      <c r="K4632" s="270">
        <f t="shared" ref="K4632:M4632" ca="1" si="4696">RAND()</f>
        <v>6.0862275508885011E-2</v>
      </c>
      <c r="L4632" s="270">
        <f t="shared" ca="1" si="4696"/>
        <v>0.80680967856059294</v>
      </c>
      <c r="M4632" s="270">
        <f t="shared" ca="1" si="4696"/>
        <v>0.3767207307726218</v>
      </c>
      <c r="N4632" s="291">
        <f t="shared" ca="1" si="4656"/>
        <v>948836.46119642595</v>
      </c>
      <c r="O4632" s="292">
        <f ca="1">(N4632-Assumptions!$C$22)/Assumptions!$C$25</f>
        <v>69.819213522121345</v>
      </c>
      <c r="P4632" s="11"/>
      <c r="Q4632" s="11"/>
      <c r="R4632" s="11"/>
      <c r="S4632" s="11"/>
      <c r="T4632" s="11"/>
    </row>
    <row r="4633" spans="1:20" ht="15.75" customHeight="1" x14ac:dyDescent="0.2">
      <c r="A4633" s="317"/>
      <c r="B4633" s="264"/>
      <c r="C4633" s="264"/>
      <c r="D4633" s="264"/>
      <c r="E4633" s="264"/>
      <c r="F4633" s="264"/>
      <c r="G4633" s="264"/>
      <c r="H4633" s="264"/>
      <c r="I4633" s="286">
        <f t="shared" ca="1" si="4653"/>
        <v>8.801305504931442E-2</v>
      </c>
      <c r="J4633" s="286">
        <f t="shared" ca="1" si="4654"/>
        <v>5.0234759647300564E-2</v>
      </c>
      <c r="K4633" s="264">
        <f t="shared" ref="K4633:M4633" ca="1" si="4697">RAND()</f>
        <v>0.16704630923460229</v>
      </c>
      <c r="L4633" s="264">
        <f t="shared" ca="1" si="4697"/>
        <v>0.25589751164378749</v>
      </c>
      <c r="M4633" s="264">
        <f t="shared" ca="1" si="4697"/>
        <v>4.4942113259152205E-2</v>
      </c>
      <c r="N4633" s="287">
        <f t="shared" ca="1" si="4656"/>
        <v>432028.88963542582</v>
      </c>
      <c r="O4633" s="288">
        <f ca="1">(N4633-Assumptions!$C$22)/Assumptions!$C$25</f>
        <v>31.25148430115118</v>
      </c>
      <c r="P4633" s="11"/>
      <c r="Q4633" s="11"/>
      <c r="R4633" s="11"/>
      <c r="S4633" s="11"/>
      <c r="T4633" s="11"/>
    </row>
    <row r="4634" spans="1:20" ht="15.75" customHeight="1" x14ac:dyDescent="0.2">
      <c r="A4634" s="289"/>
      <c r="B4634" s="270"/>
      <c r="C4634" s="270"/>
      <c r="D4634" s="270"/>
      <c r="E4634" s="270"/>
      <c r="F4634" s="270"/>
      <c r="G4634" s="270"/>
      <c r="H4634" s="270"/>
      <c r="I4634" s="290">
        <f t="shared" ca="1" si="4653"/>
        <v>9.2082045145350691E-2</v>
      </c>
      <c r="J4634" s="290">
        <f t="shared" ca="1" si="4654"/>
        <v>4.2520654167075456E-2</v>
      </c>
      <c r="K4634" s="270">
        <f t="shared" ref="K4634:M4634" ca="1" si="4698">RAND()</f>
        <v>0.42265361056909467</v>
      </c>
      <c r="L4634" s="270">
        <f t="shared" ca="1" si="4698"/>
        <v>0.62217834034846753</v>
      </c>
      <c r="M4634" s="270">
        <f t="shared" ca="1" si="4698"/>
        <v>0.10876775453552601</v>
      </c>
      <c r="N4634" s="291">
        <f t="shared" ca="1" si="4656"/>
        <v>2252169.8296600808</v>
      </c>
      <c r="O4634" s="292">
        <f ca="1">(N4634-Assumptions!$C$22)/Assumptions!$C$25</f>
        <v>167.08289773582692</v>
      </c>
      <c r="P4634" s="11"/>
      <c r="Q4634" s="11"/>
      <c r="R4634" s="11"/>
      <c r="S4634" s="11"/>
      <c r="T4634" s="11"/>
    </row>
    <row r="4635" spans="1:20" ht="15.75" customHeight="1" x14ac:dyDescent="0.2">
      <c r="A4635" s="317"/>
      <c r="B4635" s="264"/>
      <c r="C4635" s="264"/>
      <c r="D4635" s="264"/>
      <c r="E4635" s="264"/>
      <c r="F4635" s="264"/>
      <c r="G4635" s="264"/>
      <c r="H4635" s="264"/>
      <c r="I4635" s="286">
        <f t="shared" ca="1" si="4653"/>
        <v>8.4722199601770312E-2</v>
      </c>
      <c r="J4635" s="286">
        <f t="shared" ca="1" si="4654"/>
        <v>3.6258277926229418E-2</v>
      </c>
      <c r="K4635" s="264">
        <f t="shared" ref="K4635:M4635" ca="1" si="4699">RAND()</f>
        <v>0.9003701536215587</v>
      </c>
      <c r="L4635" s="264">
        <f t="shared" ca="1" si="4699"/>
        <v>0.12904192292002825</v>
      </c>
      <c r="M4635" s="264">
        <f t="shared" ca="1" si="4699"/>
        <v>0.51624941851088635</v>
      </c>
      <c r="N4635" s="287">
        <f t="shared" ca="1" si="4656"/>
        <v>3988427.6772594438</v>
      </c>
      <c r="O4635" s="288">
        <f ca="1">(N4635-Assumptions!$C$22)/Assumptions!$C$25</f>
        <v>296.65437889995849</v>
      </c>
      <c r="P4635" s="11"/>
      <c r="Q4635" s="11"/>
      <c r="R4635" s="11"/>
      <c r="S4635" s="11"/>
      <c r="T4635" s="11"/>
    </row>
    <row r="4636" spans="1:20" ht="15.75" customHeight="1" x14ac:dyDescent="0.2">
      <c r="A4636" s="289"/>
      <c r="B4636" s="270"/>
      <c r="C4636" s="270"/>
      <c r="D4636" s="270"/>
      <c r="E4636" s="270"/>
      <c r="F4636" s="270"/>
      <c r="G4636" s="270"/>
      <c r="H4636" s="270"/>
      <c r="I4636" s="290">
        <f t="shared" ca="1" si="4653"/>
        <v>7.6617609572116149E-2</v>
      </c>
      <c r="J4636" s="290">
        <f t="shared" ca="1" si="4654"/>
        <v>3.1453185103239432E-2</v>
      </c>
      <c r="K4636" s="270">
        <f t="shared" ref="K4636:M4636" ca="1" si="4700">RAND()</f>
        <v>0.5135621975281075</v>
      </c>
      <c r="L4636" s="270">
        <f t="shared" ca="1" si="4700"/>
        <v>0.93610252789988369</v>
      </c>
      <c r="M4636" s="270">
        <f t="shared" ca="1" si="4700"/>
        <v>4.190132728200513E-2</v>
      </c>
      <c r="N4636" s="291">
        <f t="shared" ca="1" si="4656"/>
        <v>3126902.3619069383</v>
      </c>
      <c r="O4636" s="292">
        <f ca="1">(N4636-Assumptions!$C$22)/Assumptions!$C$25</f>
        <v>232.36144491842822</v>
      </c>
      <c r="P4636" s="11"/>
      <c r="Q4636" s="11"/>
      <c r="R4636" s="11"/>
      <c r="S4636" s="11"/>
      <c r="T4636" s="11"/>
    </row>
    <row r="4637" spans="1:20" ht="15.75" customHeight="1" x14ac:dyDescent="0.2">
      <c r="A4637" s="317"/>
      <c r="B4637" s="264"/>
      <c r="C4637" s="264"/>
      <c r="D4637" s="264"/>
      <c r="E4637" s="264"/>
      <c r="F4637" s="264"/>
      <c r="G4637" s="264"/>
      <c r="H4637" s="264"/>
      <c r="I4637" s="286">
        <f t="shared" ca="1" si="4653"/>
        <v>8.8294258140793933E-2</v>
      </c>
      <c r="J4637" s="286">
        <f t="shared" ca="1" si="4654"/>
        <v>3.578630139894385E-2</v>
      </c>
      <c r="K4637" s="264">
        <f t="shared" ref="K4637:M4637" ca="1" si="4701">RAND()</f>
        <v>0.45164644492390327</v>
      </c>
      <c r="L4637" s="264">
        <f t="shared" ca="1" si="4701"/>
        <v>0.99004776570201314</v>
      </c>
      <c r="M4637" s="264">
        <f t="shared" ca="1" si="4701"/>
        <v>0.44264231310072311</v>
      </c>
      <c r="N4637" s="287">
        <f t="shared" ca="1" si="4656"/>
        <v>2689587.5274715968</v>
      </c>
      <c r="O4637" s="288">
        <f ca="1">(N4637-Assumptions!$C$22)/Assumptions!$C$25</f>
        <v>199.72600951280575</v>
      </c>
      <c r="P4637" s="11"/>
      <c r="Q4637" s="11"/>
      <c r="R4637" s="11"/>
      <c r="S4637" s="11"/>
      <c r="T4637" s="11"/>
    </row>
    <row r="4638" spans="1:20" ht="15.75" customHeight="1" x14ac:dyDescent="0.2">
      <c r="A4638" s="289"/>
      <c r="B4638" s="270"/>
      <c r="C4638" s="270"/>
      <c r="D4638" s="270"/>
      <c r="E4638" s="270"/>
      <c r="F4638" s="270"/>
      <c r="G4638" s="270"/>
      <c r="H4638" s="270"/>
      <c r="I4638" s="290">
        <f t="shared" ca="1" si="4653"/>
        <v>0.10097498979152086</v>
      </c>
      <c r="J4638" s="290">
        <f t="shared" ca="1" si="4654"/>
        <v>4.6886147421619437E-2</v>
      </c>
      <c r="K4638" s="270">
        <f t="shared" ref="K4638:M4638" ca="1" si="4702">RAND()</f>
        <v>0.77204056497075257</v>
      </c>
      <c r="L4638" s="270">
        <f t="shared" ca="1" si="4702"/>
        <v>0.4898647298482659</v>
      </c>
      <c r="M4638" s="270">
        <f t="shared" ca="1" si="4702"/>
        <v>0.82215968809848017</v>
      </c>
      <c r="N4638" s="291">
        <f t="shared" ca="1" si="4656"/>
        <v>2086207.3822948171</v>
      </c>
      <c r="O4638" s="292">
        <f ca="1">(N4638-Assumptions!$C$22)/Assumptions!$C$25</f>
        <v>154.69764046976246</v>
      </c>
      <c r="P4638" s="11"/>
      <c r="Q4638" s="11"/>
      <c r="R4638" s="11"/>
      <c r="S4638" s="11"/>
      <c r="T4638" s="11"/>
    </row>
    <row r="4639" spans="1:20" ht="15.75" customHeight="1" x14ac:dyDescent="0.2">
      <c r="A4639" s="317"/>
      <c r="B4639" s="264"/>
      <c r="C4639" s="264"/>
      <c r="D4639" s="264"/>
      <c r="E4639" s="264"/>
      <c r="F4639" s="264"/>
      <c r="G4639" s="264"/>
      <c r="H4639" s="264"/>
      <c r="I4639" s="286">
        <f t="shared" ca="1" si="4653"/>
        <v>7.6574818180990045E-2</v>
      </c>
      <c r="J4639" s="286">
        <f t="shared" ca="1" si="4654"/>
        <v>4.8944271177076816E-2</v>
      </c>
      <c r="K4639" s="264">
        <f t="shared" ref="K4639:M4639" ca="1" si="4703">RAND()</f>
        <v>0.2218422641012201</v>
      </c>
      <c r="L4639" s="264">
        <f t="shared" ca="1" si="4703"/>
        <v>0.95210825826432732</v>
      </c>
      <c r="M4639" s="264">
        <f t="shared" ca="1" si="4703"/>
        <v>0.45893941455786302</v>
      </c>
      <c r="N4639" s="287">
        <f t="shared" ca="1" si="4656"/>
        <v>5111181.6760593597</v>
      </c>
      <c r="O4639" s="288">
        <f ca="1">(N4639-Assumptions!$C$22)/Assumptions!$C$25</f>
        <v>380.44199075069849</v>
      </c>
      <c r="P4639" s="11"/>
      <c r="Q4639" s="11"/>
      <c r="R4639" s="11"/>
      <c r="S4639" s="11"/>
      <c r="T4639" s="11"/>
    </row>
    <row r="4640" spans="1:20" ht="15.75" customHeight="1" x14ac:dyDescent="0.2">
      <c r="A4640" s="289"/>
      <c r="B4640" s="270"/>
      <c r="C4640" s="270"/>
      <c r="D4640" s="270"/>
      <c r="E4640" s="270"/>
      <c r="F4640" s="270"/>
      <c r="G4640" s="270"/>
      <c r="H4640" s="270"/>
      <c r="I4640" s="290">
        <f t="shared" ca="1" si="4653"/>
        <v>7.4141020039638877E-2</v>
      </c>
      <c r="J4640" s="290">
        <f t="shared" ca="1" si="4654"/>
        <v>4.411304992300101E-2</v>
      </c>
      <c r="K4640" s="270">
        <f t="shared" ref="K4640:M4640" ca="1" si="4704">RAND()</f>
        <v>0.41470964251840248</v>
      </c>
      <c r="L4640" s="270">
        <f t="shared" ca="1" si="4704"/>
        <v>0.44975431263777765</v>
      </c>
      <c r="M4640" s="270">
        <f t="shared" ca="1" si="4704"/>
        <v>0.51757005934053624</v>
      </c>
      <c r="N4640" s="291">
        <f t="shared" ca="1" si="4656"/>
        <v>3717223.2769544465</v>
      </c>
      <c r="O4640" s="292">
        <f ca="1">(N4640-Assumptions!$C$22)/Assumptions!$C$25</f>
        <v>276.41524454883927</v>
      </c>
      <c r="P4640" s="11"/>
      <c r="Q4640" s="11"/>
      <c r="R4640" s="11"/>
      <c r="S4640" s="11"/>
      <c r="T4640" s="11"/>
    </row>
    <row r="4641" spans="1:20" ht="15.75" customHeight="1" x14ac:dyDescent="0.2">
      <c r="A4641" s="317"/>
      <c r="B4641" s="264"/>
      <c r="C4641" s="264"/>
      <c r="D4641" s="264"/>
      <c r="E4641" s="264"/>
      <c r="F4641" s="264"/>
      <c r="G4641" s="264"/>
      <c r="H4641" s="264"/>
      <c r="I4641" s="286">
        <f t="shared" ca="1" si="4653"/>
        <v>0.10841265711860285</v>
      </c>
      <c r="J4641" s="286">
        <f t="shared" ca="1" si="4654"/>
        <v>3.5449905863727309E-2</v>
      </c>
      <c r="K4641" s="264">
        <f t="shared" ref="K4641:M4641" ca="1" si="4705">RAND()</f>
        <v>0.98661881848613209</v>
      </c>
      <c r="L4641" s="264">
        <f t="shared" ca="1" si="4705"/>
        <v>0.25076687335560977</v>
      </c>
      <c r="M4641" s="264">
        <f t="shared" ca="1" si="4705"/>
        <v>0.72726823688149245</v>
      </c>
      <c r="N4641" s="287">
        <f t="shared" ca="1" si="4656"/>
        <v>2665945.5131343273</v>
      </c>
      <c r="O4641" s="288">
        <f ca="1">(N4641-Assumptions!$C$22)/Assumptions!$C$25</f>
        <v>197.96168008465128</v>
      </c>
      <c r="P4641" s="11"/>
      <c r="Q4641" s="11"/>
      <c r="R4641" s="11"/>
      <c r="S4641" s="11"/>
      <c r="T4641" s="11"/>
    </row>
    <row r="4642" spans="1:20" ht="15.75" customHeight="1" x14ac:dyDescent="0.2">
      <c r="A4642" s="289"/>
      <c r="B4642" s="270"/>
      <c r="C4642" s="270"/>
      <c r="D4642" s="270"/>
      <c r="E4642" s="270"/>
      <c r="F4642" s="270"/>
      <c r="G4642" s="270"/>
      <c r="H4642" s="270"/>
      <c r="I4642" s="290">
        <f t="shared" ca="1" si="4653"/>
        <v>9.2306333881448654E-2</v>
      </c>
      <c r="J4642" s="290">
        <f t="shared" ca="1" si="4654"/>
        <v>2.9959976664135107E-2</v>
      </c>
      <c r="K4642" s="270">
        <f t="shared" ref="K4642:M4642" ca="1" si="4706">RAND()</f>
        <v>2.1042287902373391E-2</v>
      </c>
      <c r="L4642" s="270">
        <f t="shared" ca="1" si="4706"/>
        <v>0.8350334882383198</v>
      </c>
      <c r="M4642" s="270">
        <f t="shared" ca="1" si="4706"/>
        <v>0.910603160649752</v>
      </c>
      <c r="N4642" s="291">
        <f t="shared" ca="1" si="4656"/>
        <v>1157875.0787932212</v>
      </c>
      <c r="O4642" s="292">
        <f ca="1">(N4642-Assumptions!$C$22)/Assumptions!$C$25</f>
        <v>85.419110357703076</v>
      </c>
      <c r="P4642" s="11"/>
      <c r="Q4642" s="11"/>
      <c r="R4642" s="11"/>
      <c r="S4642" s="11"/>
      <c r="T4642" s="11"/>
    </row>
    <row r="4643" spans="1:20" ht="15.75" customHeight="1" x14ac:dyDescent="0.2">
      <c r="A4643" s="317"/>
      <c r="B4643" s="264"/>
      <c r="C4643" s="264"/>
      <c r="D4643" s="264"/>
      <c r="E4643" s="264"/>
      <c r="F4643" s="264"/>
      <c r="G4643" s="264"/>
      <c r="H4643" s="264"/>
      <c r="I4643" s="286">
        <f t="shared" ca="1" si="4653"/>
        <v>7.9975328725288508E-2</v>
      </c>
      <c r="J4643" s="286">
        <f t="shared" ca="1" si="4654"/>
        <v>3.0461749464702932E-2</v>
      </c>
      <c r="K4643" s="264">
        <f t="shared" ref="K4643:M4643" ca="1" si="4707">RAND()</f>
        <v>0.77180376876675605</v>
      </c>
      <c r="L4643" s="264">
        <f t="shared" ca="1" si="4707"/>
        <v>0.22158912520679863</v>
      </c>
      <c r="M4643" s="264">
        <f t="shared" ca="1" si="4707"/>
        <v>0.11668358130897016</v>
      </c>
      <c r="N4643" s="287">
        <f t="shared" ca="1" si="4656"/>
        <v>1799383.484482815</v>
      </c>
      <c r="O4643" s="288">
        <f ca="1">(N4643-Assumptions!$C$22)/Assumptions!$C$25</f>
        <v>133.29287197632948</v>
      </c>
      <c r="P4643" s="11"/>
      <c r="Q4643" s="11"/>
      <c r="R4643" s="11"/>
      <c r="S4643" s="11"/>
      <c r="T4643" s="11"/>
    </row>
    <row r="4644" spans="1:20" ht="15.75" customHeight="1" x14ac:dyDescent="0.2">
      <c r="A4644" s="289"/>
      <c r="B4644" s="270"/>
      <c r="C4644" s="270"/>
      <c r="D4644" s="270"/>
      <c r="E4644" s="270"/>
      <c r="F4644" s="270"/>
      <c r="G4644" s="270"/>
      <c r="H4644" s="270"/>
      <c r="I4644" s="290">
        <f t="shared" ca="1" si="4653"/>
        <v>7.658713692773754E-2</v>
      </c>
      <c r="J4644" s="290">
        <f t="shared" ca="1" si="4654"/>
        <v>2.7769793137918206E-2</v>
      </c>
      <c r="K4644" s="270">
        <f t="shared" ref="K4644:M4644" ca="1" si="4708">RAND()</f>
        <v>3.9162352062197092E-2</v>
      </c>
      <c r="L4644" s="270">
        <f t="shared" ca="1" si="4708"/>
        <v>0.1550943477655482</v>
      </c>
      <c r="M4644" s="270">
        <f t="shared" ca="1" si="4708"/>
        <v>0.32228150724132743</v>
      </c>
      <c r="N4644" s="291">
        <f t="shared" ca="1" si="4656"/>
        <v>334334.35225648031</v>
      </c>
      <c r="O4644" s="292">
        <f ca="1">(N4644-Assumptions!$C$22)/Assumptions!$C$25</f>
        <v>23.960847183319427</v>
      </c>
      <c r="P4644" s="11"/>
      <c r="Q4644" s="11"/>
      <c r="R4644" s="11"/>
      <c r="S4644" s="11"/>
      <c r="T4644" s="11"/>
    </row>
    <row r="4645" spans="1:20" ht="15.75" customHeight="1" x14ac:dyDescent="0.2">
      <c r="A4645" s="317"/>
      <c r="B4645" s="264"/>
      <c r="C4645" s="264"/>
      <c r="D4645" s="264"/>
      <c r="E4645" s="264"/>
      <c r="F4645" s="264"/>
      <c r="G4645" s="264"/>
      <c r="H4645" s="264"/>
      <c r="I4645" s="286">
        <f t="shared" ca="1" si="4653"/>
        <v>7.6092639106151938E-2</v>
      </c>
      <c r="J4645" s="286">
        <f t="shared" ca="1" si="4654"/>
        <v>4.2435178241520016E-2</v>
      </c>
      <c r="K4645" s="264">
        <f t="shared" ref="K4645:M4645" ca="1" si="4709">RAND()</f>
        <v>0.71234451604941995</v>
      </c>
      <c r="L4645" s="264">
        <f t="shared" ca="1" si="4709"/>
        <v>0.6253420673488993</v>
      </c>
      <c r="M4645" s="264">
        <f t="shared" ca="1" si="4709"/>
        <v>3.7648311924465272E-4</v>
      </c>
      <c r="N4645" s="287">
        <f t="shared" ca="1" si="4656"/>
        <v>3316372.257734763</v>
      </c>
      <c r="O4645" s="288">
        <f ca="1">(N4645-Assumptions!$C$22)/Assumptions!$C$25</f>
        <v>246.50098938319127</v>
      </c>
      <c r="P4645" s="11"/>
      <c r="Q4645" s="11"/>
      <c r="R4645" s="11"/>
      <c r="S4645" s="11"/>
      <c r="T4645" s="11"/>
    </row>
    <row r="4646" spans="1:20" ht="15.75" customHeight="1" x14ac:dyDescent="0.2">
      <c r="A4646" s="289"/>
      <c r="B4646" s="270"/>
      <c r="C4646" s="270"/>
      <c r="D4646" s="270"/>
      <c r="E4646" s="270"/>
      <c r="F4646" s="270"/>
      <c r="G4646" s="270"/>
      <c r="H4646" s="270"/>
      <c r="I4646" s="290">
        <f t="shared" ca="1" si="4653"/>
        <v>0.1093824697390271</v>
      </c>
      <c r="J4646" s="290">
        <f t="shared" ca="1" si="4654"/>
        <v>4.9742324812714553E-2</v>
      </c>
      <c r="K4646" s="270">
        <f t="shared" ref="K4646:M4646" ca="1" si="4710">RAND()</f>
        <v>0.43286391688178039</v>
      </c>
      <c r="L4646" s="270">
        <f t="shared" ca="1" si="4710"/>
        <v>0.58063899250155937</v>
      </c>
      <c r="M4646" s="270">
        <f t="shared" ca="1" si="4710"/>
        <v>0.57295587571492945</v>
      </c>
      <c r="N4646" s="291">
        <f t="shared" ca="1" si="4656"/>
        <v>1871569.3869485056</v>
      </c>
      <c r="O4646" s="292">
        <f ca="1">(N4646-Assumptions!$C$22)/Assumptions!$C$25</f>
        <v>138.6798796230228</v>
      </c>
      <c r="P4646" s="11"/>
      <c r="Q4646" s="11"/>
      <c r="R4646" s="11"/>
      <c r="S4646" s="11"/>
      <c r="T4646" s="11"/>
    </row>
    <row r="4647" spans="1:20" ht="15.75" customHeight="1" x14ac:dyDescent="0.2">
      <c r="A4647" s="317"/>
      <c r="B4647" s="264"/>
      <c r="C4647" s="264"/>
      <c r="D4647" s="264"/>
      <c r="E4647" s="264"/>
      <c r="F4647" s="264"/>
      <c r="G4647" s="264"/>
      <c r="H4647" s="264"/>
      <c r="I4647" s="286">
        <f t="shared" ca="1" si="4653"/>
        <v>9.1258373186645231E-2</v>
      </c>
      <c r="J4647" s="286">
        <f t="shared" ca="1" si="4654"/>
        <v>4.0325056017331752E-2</v>
      </c>
      <c r="K4647" s="264">
        <f t="shared" ref="K4647:M4647" ca="1" si="4711">RAND()</f>
        <v>0.64958048608690933</v>
      </c>
      <c r="L4647" s="264">
        <f t="shared" ca="1" si="4711"/>
        <v>0.249348888575881</v>
      </c>
      <c r="M4647" s="264">
        <f t="shared" ca="1" si="4711"/>
        <v>0.13767381612999452</v>
      </c>
      <c r="N4647" s="287">
        <f t="shared" ca="1" si="4656"/>
        <v>1749226.6699017631</v>
      </c>
      <c r="O4647" s="288">
        <f ca="1">(N4647-Assumptions!$C$22)/Assumptions!$C$25</f>
        <v>129.54982611207188</v>
      </c>
      <c r="P4647" s="11"/>
      <c r="Q4647" s="11"/>
      <c r="R4647" s="11"/>
      <c r="S4647" s="11"/>
      <c r="T4647" s="11"/>
    </row>
    <row r="4648" spans="1:20" ht="15.75" customHeight="1" x14ac:dyDescent="0.2">
      <c r="A4648" s="289"/>
      <c r="B4648" s="270"/>
      <c r="C4648" s="270"/>
      <c r="D4648" s="270"/>
      <c r="E4648" s="270"/>
      <c r="F4648" s="270"/>
      <c r="G4648" s="270"/>
      <c r="H4648" s="270"/>
      <c r="I4648" s="290">
        <f t="shared" ca="1" si="4653"/>
        <v>7.7129588357937776E-2</v>
      </c>
      <c r="J4648" s="290">
        <f t="shared" ca="1" si="4654"/>
        <v>3.1953914270108408E-2</v>
      </c>
      <c r="K4648" s="270">
        <f t="shared" ref="K4648:M4648" ca="1" si="4712">RAND()</f>
        <v>0.71832977269788534</v>
      </c>
      <c r="L4648" s="270">
        <f t="shared" ca="1" si="4712"/>
        <v>0.43389292793616252</v>
      </c>
      <c r="M4648" s="270">
        <f t="shared" ca="1" si="4712"/>
        <v>0.25059843933265458</v>
      </c>
      <c r="N4648" s="291">
        <f t="shared" ca="1" si="4656"/>
        <v>2470813.5900805555</v>
      </c>
      <c r="O4648" s="292">
        <f ca="1">(N4648-Assumptions!$C$22)/Assumptions!$C$25</f>
        <v>183.39959627466831</v>
      </c>
      <c r="P4648" s="11"/>
      <c r="Q4648" s="11"/>
      <c r="R4648" s="11"/>
      <c r="S4648" s="11"/>
      <c r="T4648" s="11"/>
    </row>
    <row r="4649" spans="1:20" ht="15.75" customHeight="1" x14ac:dyDescent="0.2">
      <c r="A4649" s="317"/>
      <c r="B4649" s="264"/>
      <c r="C4649" s="264"/>
      <c r="D4649" s="264"/>
      <c r="E4649" s="264"/>
      <c r="F4649" s="264"/>
      <c r="G4649" s="264"/>
      <c r="H4649" s="264"/>
      <c r="I4649" s="286">
        <f t="shared" ca="1" si="4653"/>
        <v>9.4150285628862518E-2</v>
      </c>
      <c r="J4649" s="286">
        <f t="shared" ca="1" si="4654"/>
        <v>4.4375909644460546E-2</v>
      </c>
      <c r="K4649" s="264">
        <f t="shared" ref="K4649:M4649" ca="1" si="4713">RAND()</f>
        <v>0.17131518271012591</v>
      </c>
      <c r="L4649" s="264">
        <f t="shared" ca="1" si="4713"/>
        <v>4.0606412747554832E-2</v>
      </c>
      <c r="M4649" s="264">
        <f t="shared" ca="1" si="4713"/>
        <v>0.65101234441409239</v>
      </c>
      <c r="N4649" s="287">
        <f t="shared" ca="1" si="4656"/>
        <v>352414.01710306451</v>
      </c>
      <c r="O4649" s="288">
        <f ca="1">(N4649-Assumptions!$C$22)/Assumptions!$C$25</f>
        <v>25.310075903213768</v>
      </c>
      <c r="P4649" s="11"/>
      <c r="Q4649" s="11"/>
      <c r="R4649" s="11"/>
      <c r="S4649" s="11"/>
      <c r="T4649" s="11"/>
    </row>
    <row r="4650" spans="1:20" ht="15.75" customHeight="1" x14ac:dyDescent="0.2">
      <c r="A4650" s="289"/>
      <c r="B4650" s="270"/>
      <c r="C4650" s="270"/>
      <c r="D4650" s="270"/>
      <c r="E4650" s="270"/>
      <c r="F4650" s="270"/>
      <c r="G4650" s="270"/>
      <c r="H4650" s="270"/>
      <c r="I4650" s="290">
        <f t="shared" ca="1" si="4653"/>
        <v>8.7197567738065959E-2</v>
      </c>
      <c r="J4650" s="290">
        <f t="shared" ca="1" si="4654"/>
        <v>5.250424917014547E-2</v>
      </c>
      <c r="K4650" s="270">
        <f t="shared" ref="K4650:M4650" ca="1" si="4714">RAND()</f>
        <v>0.89103202629991585</v>
      </c>
      <c r="L4650" s="270">
        <f t="shared" ca="1" si="4714"/>
        <v>0.76250043863178596</v>
      </c>
      <c r="M4650" s="270">
        <f t="shared" ca="1" si="4714"/>
        <v>0.82996128838151939</v>
      </c>
      <c r="N4650" s="291">
        <f t="shared" ca="1" si="4656"/>
        <v>6256002.048552691</v>
      </c>
      <c r="O4650" s="292">
        <f ca="1">(N4650-Assumptions!$C$22)/Assumptions!$C$25</f>
        <v>465.87634690691726</v>
      </c>
      <c r="P4650" s="11"/>
      <c r="Q4650" s="11"/>
      <c r="R4650" s="11"/>
      <c r="S4650" s="11"/>
      <c r="T4650" s="11"/>
    </row>
    <row r="4651" spans="1:20" ht="15.75" customHeight="1" x14ac:dyDescent="0.2">
      <c r="A4651" s="317"/>
      <c r="B4651" s="264"/>
      <c r="C4651" s="264"/>
      <c r="D4651" s="264"/>
      <c r="E4651" s="264"/>
      <c r="F4651" s="264"/>
      <c r="G4651" s="264"/>
      <c r="H4651" s="264"/>
      <c r="I4651" s="286">
        <f t="shared" ca="1" si="4653"/>
        <v>8.3958885044152554E-2</v>
      </c>
      <c r="J4651" s="286">
        <f t="shared" ca="1" si="4654"/>
        <v>3.550261002733153E-2</v>
      </c>
      <c r="K4651" s="264">
        <f t="shared" ref="K4651:M4651" ca="1" si="4715">RAND()</f>
        <v>0.3016319336590132</v>
      </c>
      <c r="L4651" s="264">
        <f t="shared" ca="1" si="4715"/>
        <v>0.87809638559454628</v>
      </c>
      <c r="M4651" s="264">
        <f t="shared" ca="1" si="4715"/>
        <v>7.4257717235692411E-2</v>
      </c>
      <c r="N4651" s="287">
        <f t="shared" ca="1" si="4656"/>
        <v>2914477.9597043651</v>
      </c>
      <c r="O4651" s="288">
        <f ca="1">(N4651-Assumptions!$C$22)/Assumptions!$C$25</f>
        <v>216.50887758987798</v>
      </c>
      <c r="P4651" s="11"/>
      <c r="Q4651" s="11"/>
      <c r="R4651" s="11"/>
      <c r="S4651" s="11"/>
      <c r="T4651" s="11"/>
    </row>
    <row r="4652" spans="1:20" ht="15.75" customHeight="1" x14ac:dyDescent="0.2">
      <c r="A4652" s="289"/>
      <c r="B4652" s="270"/>
      <c r="C4652" s="270"/>
      <c r="D4652" s="270"/>
      <c r="E4652" s="270"/>
      <c r="F4652" s="270"/>
      <c r="G4652" s="270"/>
      <c r="H4652" s="270"/>
      <c r="I4652" s="290">
        <f t="shared" ca="1" si="4653"/>
        <v>7.0377644961090863E-2</v>
      </c>
      <c r="J4652" s="290">
        <f t="shared" ca="1" si="4654"/>
        <v>5.5E-2</v>
      </c>
      <c r="K4652" s="270">
        <f t="shared" ref="K4652:M4652" ca="1" si="4716">RAND()</f>
        <v>0.2774719473651287</v>
      </c>
      <c r="L4652" s="270">
        <f t="shared" ca="1" si="4716"/>
        <v>0.66818579251681931</v>
      </c>
      <c r="M4652" s="270">
        <f t="shared" ca="1" si="4716"/>
        <v>0.81692625971748833</v>
      </c>
      <c r="N4652" s="291">
        <f t="shared" ca="1" si="4656"/>
        <v>4513621.6900747614</v>
      </c>
      <c r="O4652" s="292">
        <f ca="1">(N4652-Assumptions!$C$22)/Assumptions!$C$25</f>
        <v>335.84796194587773</v>
      </c>
      <c r="P4652" s="11"/>
      <c r="Q4652" s="11"/>
      <c r="R4652" s="11"/>
      <c r="S4652" s="11"/>
      <c r="T4652" s="11"/>
    </row>
    <row r="4653" spans="1:20" ht="15.75" customHeight="1" x14ac:dyDescent="0.2">
      <c r="A4653" s="317"/>
      <c r="B4653" s="264"/>
      <c r="C4653" s="264"/>
      <c r="D4653" s="264"/>
      <c r="E4653" s="264"/>
      <c r="F4653" s="264"/>
      <c r="G4653" s="264"/>
      <c r="H4653" s="264"/>
      <c r="I4653" s="286">
        <f t="shared" ca="1" si="4653"/>
        <v>9.065006552823969E-2</v>
      </c>
      <c r="J4653" s="286">
        <f t="shared" ca="1" si="4654"/>
        <v>0.02</v>
      </c>
      <c r="K4653" s="264">
        <f t="shared" ref="K4653:M4653" ca="1" si="4717">RAND()</f>
        <v>0.59309374829575634</v>
      </c>
      <c r="L4653" s="264">
        <f t="shared" ca="1" si="4717"/>
        <v>0.32239083564824145</v>
      </c>
      <c r="M4653" s="264">
        <f t="shared" ca="1" si="4717"/>
        <v>2.9837258717590243E-2</v>
      </c>
      <c r="N4653" s="287">
        <f t="shared" ca="1" si="4656"/>
        <v>1579908.930624313</v>
      </c>
      <c r="O4653" s="288">
        <f ca="1">(N4653-Assumptions!$C$22)/Assumptions!$C$25</f>
        <v>116.91417392718753</v>
      </c>
      <c r="P4653" s="11"/>
      <c r="Q4653" s="11"/>
      <c r="R4653" s="11"/>
      <c r="S4653" s="11"/>
      <c r="T4653" s="11"/>
    </row>
    <row r="4654" spans="1:20" ht="15.75" customHeight="1" x14ac:dyDescent="0.2">
      <c r="A4654" s="289"/>
      <c r="B4654" s="270"/>
      <c r="C4654" s="270"/>
      <c r="D4654" s="270"/>
      <c r="E4654" s="270"/>
      <c r="F4654" s="270"/>
      <c r="G4654" s="270"/>
      <c r="H4654" s="270"/>
      <c r="I4654" s="290">
        <f t="shared" ca="1" si="4653"/>
        <v>8.4941849084826174E-2</v>
      </c>
      <c r="J4654" s="290">
        <f t="shared" ca="1" si="4654"/>
        <v>4.8980673487886879E-2</v>
      </c>
      <c r="K4654" s="270">
        <f t="shared" ref="K4654:M4654" ca="1" si="4718">RAND()</f>
        <v>0.85861645598098713</v>
      </c>
      <c r="L4654" s="270">
        <f t="shared" ca="1" si="4718"/>
        <v>0.72424764521298435</v>
      </c>
      <c r="M4654" s="270">
        <f t="shared" ca="1" si="4718"/>
        <v>0.62998295704538432</v>
      </c>
      <c r="N4654" s="291">
        <f t="shared" ca="1" si="4656"/>
        <v>6035438.731610164</v>
      </c>
      <c r="O4654" s="292">
        <f ca="1">(N4654-Assumptions!$C$22)/Assumptions!$C$25</f>
        <v>449.41639788135552</v>
      </c>
      <c r="P4654" s="11"/>
      <c r="Q4654" s="11"/>
      <c r="R4654" s="11"/>
      <c r="S4654" s="11"/>
      <c r="T4654" s="11"/>
    </row>
    <row r="4655" spans="1:20" ht="15.75" customHeight="1" x14ac:dyDescent="0.2">
      <c r="A4655" s="317"/>
      <c r="B4655" s="264"/>
      <c r="C4655" s="264"/>
      <c r="D4655" s="264"/>
      <c r="E4655" s="264"/>
      <c r="F4655" s="264"/>
      <c r="G4655" s="264"/>
      <c r="H4655" s="264"/>
      <c r="I4655" s="286">
        <f t="shared" ca="1" si="4653"/>
        <v>8.9338705087828776E-2</v>
      </c>
      <c r="J4655" s="286">
        <f t="shared" ca="1" si="4654"/>
        <v>3.9641974001153442E-2</v>
      </c>
      <c r="K4655" s="264">
        <f t="shared" ref="K4655:M4655" ca="1" si="4719">RAND()</f>
        <v>0.79274291632879346</v>
      </c>
      <c r="L4655" s="264">
        <f t="shared" ca="1" si="4719"/>
        <v>0.18752830888008598</v>
      </c>
      <c r="M4655" s="264">
        <f t="shared" ca="1" si="4719"/>
        <v>0.89340969236761236</v>
      </c>
      <c r="N4655" s="287">
        <f t="shared" ca="1" si="4656"/>
        <v>1817298.3932529446</v>
      </c>
      <c r="O4655" s="288">
        <f ca="1">(N4655-Assumptions!$C$22)/Assumptions!$C$25</f>
        <v>134.62980546663766</v>
      </c>
      <c r="P4655" s="11"/>
      <c r="Q4655" s="11"/>
      <c r="R4655" s="11"/>
      <c r="S4655" s="11"/>
      <c r="T4655" s="11"/>
    </row>
    <row r="4656" spans="1:20" ht="15.75" customHeight="1" x14ac:dyDescent="0.2">
      <c r="A4656" s="289"/>
      <c r="B4656" s="270"/>
      <c r="C4656" s="270"/>
      <c r="D4656" s="270"/>
      <c r="E4656" s="270"/>
      <c r="F4656" s="270"/>
      <c r="G4656" s="270"/>
      <c r="H4656" s="270"/>
      <c r="I4656" s="290">
        <f t="shared" ca="1" si="4653"/>
        <v>8.1396492036430623E-2</v>
      </c>
      <c r="J4656" s="290">
        <f t="shared" ca="1" si="4654"/>
        <v>2.9703390903536651E-2</v>
      </c>
      <c r="K4656" s="270">
        <f t="shared" ref="K4656:M4656" ca="1" si="4720">RAND()</f>
        <v>0.75483531834392104</v>
      </c>
      <c r="L4656" s="270">
        <f t="shared" ca="1" si="4720"/>
        <v>0.17080058821409616</v>
      </c>
      <c r="M4656" s="270">
        <f t="shared" ca="1" si="4720"/>
        <v>0.30430061356642168</v>
      </c>
      <c r="N4656" s="291">
        <f t="shared" ca="1" si="4656"/>
        <v>1723516.5781616303</v>
      </c>
      <c r="O4656" s="292">
        <f ca="1">(N4656-Assumptions!$C$22)/Assumptions!$C$25</f>
        <v>127.6311625493754</v>
      </c>
      <c r="P4656" s="11"/>
      <c r="Q4656" s="11"/>
      <c r="R4656" s="11"/>
      <c r="S4656" s="11"/>
      <c r="T4656" s="11"/>
    </row>
    <row r="4657" spans="1:20" ht="15.75" customHeight="1" x14ac:dyDescent="0.2">
      <c r="A4657" s="317"/>
      <c r="B4657" s="264"/>
      <c r="C4657" s="264"/>
      <c r="D4657" s="264"/>
      <c r="E4657" s="264"/>
      <c r="F4657" s="264"/>
      <c r="G4657" s="264"/>
      <c r="H4657" s="264"/>
      <c r="I4657" s="286">
        <f t="shared" ca="1" si="4653"/>
        <v>8.9211934660247252E-2</v>
      </c>
      <c r="J4657" s="286">
        <f t="shared" ca="1" si="4654"/>
        <v>3.8734399503139241E-2</v>
      </c>
      <c r="K4657" s="264">
        <f t="shared" ref="K4657:M4657" ca="1" si="4721">RAND()</f>
        <v>9.885142350091991E-2</v>
      </c>
      <c r="L4657" s="264">
        <f t="shared" ca="1" si="4721"/>
        <v>0.69749016708862477</v>
      </c>
      <c r="M4657" s="264">
        <f t="shared" ca="1" si="4721"/>
        <v>0.37512929533473605</v>
      </c>
      <c r="N4657" s="287">
        <f t="shared" ca="1" si="4656"/>
        <v>769611.0277981956</v>
      </c>
      <c r="O4657" s="288">
        <f ca="1">(N4657-Assumptions!$C$22)/Assumptions!$C$25</f>
        <v>56.444181178969821</v>
      </c>
      <c r="P4657" s="11"/>
      <c r="Q4657" s="11"/>
      <c r="R4657" s="11"/>
      <c r="S4657" s="11"/>
      <c r="T4657" s="11"/>
    </row>
    <row r="4658" spans="1:20" ht="15.75" customHeight="1" x14ac:dyDescent="0.2">
      <c r="A4658" s="289"/>
      <c r="B4658" s="270"/>
      <c r="C4658" s="270"/>
      <c r="D4658" s="270"/>
      <c r="E4658" s="270"/>
      <c r="F4658" s="270"/>
      <c r="G4658" s="270"/>
      <c r="H4658" s="270"/>
      <c r="I4658" s="290">
        <f t="shared" ca="1" si="4653"/>
        <v>9.387231500831747E-2</v>
      </c>
      <c r="J4658" s="290">
        <f t="shared" ca="1" si="4654"/>
        <v>3.8045930729236725E-2</v>
      </c>
      <c r="K4658" s="270">
        <f t="shared" ref="K4658:M4658" ca="1" si="4722">RAND()</f>
        <v>0.1501879447998522</v>
      </c>
      <c r="L4658" s="270">
        <f t="shared" ca="1" si="4722"/>
        <v>0.18847668528306294</v>
      </c>
      <c r="M4658" s="270">
        <f t="shared" ca="1" si="4722"/>
        <v>0.92785622109779431</v>
      </c>
      <c r="N4658" s="291">
        <f t="shared" ca="1" si="4656"/>
        <v>359300.79957218224</v>
      </c>
      <c r="O4658" s="292">
        <f ca="1">(N4658-Assumptions!$C$22)/Assumptions!$C$25</f>
        <v>25.824014893446435</v>
      </c>
      <c r="P4658" s="11"/>
      <c r="Q4658" s="11"/>
      <c r="R4658" s="11"/>
      <c r="S4658" s="11"/>
      <c r="T4658" s="11"/>
    </row>
    <row r="4659" spans="1:20" ht="15.75" customHeight="1" x14ac:dyDescent="0.2">
      <c r="A4659" s="317"/>
      <c r="B4659" s="264"/>
      <c r="C4659" s="264"/>
      <c r="D4659" s="264"/>
      <c r="E4659" s="264"/>
      <c r="F4659" s="264"/>
      <c r="G4659" s="264"/>
      <c r="H4659" s="264"/>
      <c r="I4659" s="286">
        <f t="shared" ca="1" si="4653"/>
        <v>8.0217092845065535E-2</v>
      </c>
      <c r="J4659" s="286">
        <f t="shared" ca="1" si="4654"/>
        <v>2.8597651698221812E-2</v>
      </c>
      <c r="K4659" s="264">
        <f t="shared" ref="K4659:M4659" ca="1" si="4723">RAND()</f>
        <v>8.4958520595978859E-2</v>
      </c>
      <c r="L4659" s="264">
        <f t="shared" ca="1" si="4723"/>
        <v>0.55999968860179816</v>
      </c>
      <c r="M4659" s="264">
        <f t="shared" ca="1" si="4723"/>
        <v>0.53585672384169647</v>
      </c>
      <c r="N4659" s="287">
        <f t="shared" ca="1" si="4656"/>
        <v>752585.98020208953</v>
      </c>
      <c r="O4659" s="288">
        <f ca="1">(N4659-Assumptions!$C$22)/Assumptions!$C$25</f>
        <v>55.173655238961906</v>
      </c>
      <c r="P4659" s="11"/>
      <c r="Q4659" s="11"/>
      <c r="R4659" s="11"/>
      <c r="S4659" s="11"/>
      <c r="T4659" s="11"/>
    </row>
    <row r="4660" spans="1:20" ht="15.75" customHeight="1" x14ac:dyDescent="0.2">
      <c r="A4660" s="289"/>
      <c r="B4660" s="270"/>
      <c r="C4660" s="270"/>
      <c r="D4660" s="270"/>
      <c r="E4660" s="270"/>
      <c r="F4660" s="270"/>
      <c r="G4660" s="270"/>
      <c r="H4660" s="270"/>
      <c r="I4660" s="290">
        <f t="shared" ca="1" si="4653"/>
        <v>8.5860253186916258E-2</v>
      </c>
      <c r="J4660" s="290">
        <f t="shared" ca="1" si="4654"/>
        <v>4.6250084781167898E-2</v>
      </c>
      <c r="K4660" s="270">
        <f t="shared" ref="K4660:M4660" ca="1" si="4724">RAND()</f>
        <v>5.536362285099361E-2</v>
      </c>
      <c r="L4660" s="270">
        <f t="shared" ca="1" si="4724"/>
        <v>0.4494681722501509</v>
      </c>
      <c r="M4660" s="270">
        <f t="shared" ca="1" si="4724"/>
        <v>0.76103958036874186</v>
      </c>
      <c r="N4660" s="291">
        <f t="shared" ca="1" si="4656"/>
        <v>1011556.9334912723</v>
      </c>
      <c r="O4660" s="292">
        <f ca="1">(N4660-Assumptions!$C$22)/Assumptions!$C$25</f>
        <v>74.499845782930763</v>
      </c>
      <c r="P4660" s="11"/>
      <c r="Q4660" s="11"/>
      <c r="R4660" s="11"/>
      <c r="S4660" s="11"/>
      <c r="T4660" s="11"/>
    </row>
    <row r="4661" spans="1:20" ht="15.75" customHeight="1" x14ac:dyDescent="0.2">
      <c r="A4661" s="317"/>
      <c r="B4661" s="264"/>
      <c r="C4661" s="264"/>
      <c r="D4661" s="264"/>
      <c r="E4661" s="264"/>
      <c r="F4661" s="264"/>
      <c r="G4661" s="264"/>
      <c r="H4661" s="264"/>
      <c r="I4661" s="286">
        <f t="shared" ca="1" si="4653"/>
        <v>7.0983407946424826E-2</v>
      </c>
      <c r="J4661" s="286">
        <f t="shared" ca="1" si="4654"/>
        <v>5.0597824788224721E-2</v>
      </c>
      <c r="K4661" s="264">
        <f t="shared" ref="K4661:M4661" ca="1" si="4725">RAND()</f>
        <v>0.64561844173111671</v>
      </c>
      <c r="L4661" s="264">
        <f t="shared" ca="1" si="4725"/>
        <v>0.13191966010748424</v>
      </c>
      <c r="M4661" s="264">
        <f t="shared" ca="1" si="4725"/>
        <v>0.45344401278578927</v>
      </c>
      <c r="N4661" s="287">
        <f t="shared" ca="1" si="4656"/>
        <v>3563756.6711651403</v>
      </c>
      <c r="O4661" s="288">
        <f ca="1">(N4661-Assumptions!$C$22)/Assumptions!$C$25</f>
        <v>264.96251277351791</v>
      </c>
      <c r="P4661" s="11"/>
      <c r="Q4661" s="11"/>
      <c r="R4661" s="11"/>
      <c r="S4661" s="11"/>
      <c r="T4661" s="11"/>
    </row>
    <row r="4662" spans="1:20" ht="15.75" customHeight="1" x14ac:dyDescent="0.2">
      <c r="A4662" s="289"/>
      <c r="B4662" s="270"/>
      <c r="C4662" s="270"/>
      <c r="D4662" s="270"/>
      <c r="E4662" s="270"/>
      <c r="F4662" s="270"/>
      <c r="G4662" s="270"/>
      <c r="H4662" s="270"/>
      <c r="I4662" s="290">
        <f t="shared" ca="1" si="4653"/>
        <v>9.5068738091167587E-2</v>
      </c>
      <c r="J4662" s="290">
        <f t="shared" ca="1" si="4654"/>
        <v>4.0626872900583276E-2</v>
      </c>
      <c r="K4662" s="270">
        <f t="shared" ref="K4662:M4662" ca="1" si="4726">RAND()</f>
        <v>0.15865486396876438</v>
      </c>
      <c r="L4662" s="270">
        <f t="shared" ca="1" si="4726"/>
        <v>0.10658172383144027</v>
      </c>
      <c r="M4662" s="270">
        <f t="shared" ca="1" si="4726"/>
        <v>0.20920711383734925</v>
      </c>
      <c r="N4662" s="291">
        <f t="shared" ca="1" si="4656"/>
        <v>299793.45780522452</v>
      </c>
      <c r="O4662" s="292">
        <f ca="1">(N4662-Assumptions!$C$22)/Assumptions!$C$25</f>
        <v>21.383168492927204</v>
      </c>
      <c r="P4662" s="11"/>
      <c r="Q4662" s="11"/>
      <c r="R4662" s="11"/>
      <c r="S4662" s="11"/>
      <c r="T4662" s="11"/>
    </row>
    <row r="4663" spans="1:20" ht="15.75" customHeight="1" x14ac:dyDescent="0.2">
      <c r="A4663" s="317"/>
      <c r="B4663" s="264"/>
      <c r="C4663" s="264"/>
      <c r="D4663" s="264"/>
      <c r="E4663" s="264"/>
      <c r="F4663" s="264"/>
      <c r="G4663" s="264"/>
      <c r="H4663" s="264"/>
      <c r="I4663" s="286">
        <f t="shared" ca="1" si="4653"/>
        <v>9.1502228366199104E-2</v>
      </c>
      <c r="J4663" s="286">
        <f t="shared" ca="1" si="4654"/>
        <v>4.055241108549313E-2</v>
      </c>
      <c r="K4663" s="264">
        <f t="shared" ref="K4663:M4663" ca="1" si="4727">RAND()</f>
        <v>0.3095448154475865</v>
      </c>
      <c r="L4663" s="264">
        <f t="shared" ca="1" si="4727"/>
        <v>0.72058463861243449</v>
      </c>
      <c r="M4663" s="264">
        <f t="shared" ca="1" si="4727"/>
        <v>0.56897718416708898</v>
      </c>
      <c r="N4663" s="287">
        <f t="shared" ca="1" si="4656"/>
        <v>2190796.2664966825</v>
      </c>
      <c r="O4663" s="288">
        <f ca="1">(N4663-Assumptions!$C$22)/Assumptions!$C$25</f>
        <v>162.50278108184199</v>
      </c>
      <c r="P4663" s="11"/>
      <c r="Q4663" s="11"/>
      <c r="R4663" s="11"/>
      <c r="S4663" s="11"/>
      <c r="T4663" s="11"/>
    </row>
    <row r="4664" spans="1:20" ht="15.75" customHeight="1" x14ac:dyDescent="0.2">
      <c r="A4664" s="289"/>
      <c r="B4664" s="270"/>
      <c r="C4664" s="270"/>
      <c r="D4664" s="270"/>
      <c r="E4664" s="270"/>
      <c r="F4664" s="270"/>
      <c r="G4664" s="270"/>
      <c r="H4664" s="270"/>
      <c r="I4664" s="290">
        <f t="shared" ca="1" si="4653"/>
        <v>0.10162786110752201</v>
      </c>
      <c r="J4664" s="290">
        <f t="shared" ca="1" si="4654"/>
        <v>3.9682593774756213E-2</v>
      </c>
      <c r="K4664" s="270">
        <f t="shared" ref="K4664:M4664" ca="1" si="4728">RAND()</f>
        <v>4.8966299125227097E-2</v>
      </c>
      <c r="L4664" s="270">
        <f t="shared" ca="1" si="4728"/>
        <v>0.15372799433791462</v>
      </c>
      <c r="M4664" s="270">
        <f t="shared" ca="1" si="4728"/>
        <v>0.45238765152106697</v>
      </c>
      <c r="N4664" s="291">
        <f t="shared" ca="1" si="4656"/>
        <v>263479.61220627488</v>
      </c>
      <c r="O4664" s="292">
        <f ca="1">(N4664-Assumptions!$C$22)/Assumptions!$C$25</f>
        <v>18.673180015393648</v>
      </c>
      <c r="P4664" s="11"/>
      <c r="Q4664" s="11"/>
      <c r="R4664" s="11"/>
      <c r="S4664" s="11"/>
      <c r="T4664" s="11"/>
    </row>
    <row r="4665" spans="1:20" ht="15.75" customHeight="1" x14ac:dyDescent="0.2">
      <c r="A4665" s="317"/>
      <c r="B4665" s="264"/>
      <c r="C4665" s="264"/>
      <c r="D4665" s="264"/>
      <c r="E4665" s="264"/>
      <c r="F4665" s="264"/>
      <c r="G4665" s="264"/>
      <c r="H4665" s="264"/>
      <c r="I4665" s="286">
        <f t="shared" ca="1" si="4653"/>
        <v>6.3584453877374256E-2</v>
      </c>
      <c r="J4665" s="286">
        <f t="shared" ca="1" si="4654"/>
        <v>3.4711178066181805E-2</v>
      </c>
      <c r="K4665" s="264">
        <f t="shared" ref="K4665:M4665" ca="1" si="4729">RAND()</f>
        <v>0.37353320454036787</v>
      </c>
      <c r="L4665" s="264">
        <f t="shared" ca="1" si="4729"/>
        <v>0.4186707945828092</v>
      </c>
      <c r="M4665" s="264">
        <f t="shared" ca="1" si="4729"/>
        <v>0.91554339466927182</v>
      </c>
      <c r="N4665" s="287">
        <f t="shared" ca="1" si="4656"/>
        <v>3995314.5505709434</v>
      </c>
      <c r="O4665" s="288">
        <f ca="1">(N4665-Assumptions!$C$22)/Assumptions!$C$25</f>
        <v>297.16832466947341</v>
      </c>
      <c r="P4665" s="11"/>
      <c r="Q4665" s="11"/>
      <c r="R4665" s="11"/>
      <c r="S4665" s="11"/>
      <c r="T4665" s="11"/>
    </row>
    <row r="4666" spans="1:20" ht="15.75" customHeight="1" x14ac:dyDescent="0.2">
      <c r="A4666" s="289"/>
      <c r="B4666" s="270"/>
      <c r="C4666" s="270"/>
      <c r="D4666" s="270"/>
      <c r="E4666" s="270"/>
      <c r="F4666" s="270"/>
      <c r="G4666" s="270"/>
      <c r="H4666" s="270"/>
      <c r="I4666" s="290">
        <f t="shared" ca="1" si="4653"/>
        <v>7.4584796878088874E-2</v>
      </c>
      <c r="J4666" s="290">
        <f t="shared" ca="1" si="4654"/>
        <v>3.7743856768035391E-2</v>
      </c>
      <c r="K4666" s="270">
        <f t="shared" ref="K4666:M4666" ca="1" si="4730">RAND()</f>
        <v>0.90771475395686962</v>
      </c>
      <c r="L4666" s="270">
        <f t="shared" ca="1" si="4730"/>
        <v>0.74496460003567011</v>
      </c>
      <c r="M4666" s="270">
        <f t="shared" ca="1" si="4730"/>
        <v>0.69206942778554348</v>
      </c>
      <c r="N4666" s="291">
        <f t="shared" ca="1" si="4656"/>
        <v>5891311.9856236652</v>
      </c>
      <c r="O4666" s="292">
        <f ca="1">(N4666-Assumptions!$C$22)/Assumptions!$C$25</f>
        <v>438.66067056893024</v>
      </c>
      <c r="P4666" s="11"/>
      <c r="Q4666" s="11"/>
      <c r="R4666" s="11"/>
      <c r="S4666" s="11"/>
      <c r="T4666" s="11"/>
    </row>
    <row r="4667" spans="1:20" ht="15.75" customHeight="1" x14ac:dyDescent="0.2">
      <c r="A4667" s="317"/>
      <c r="B4667" s="264"/>
      <c r="C4667" s="264"/>
      <c r="D4667" s="264"/>
      <c r="E4667" s="264"/>
      <c r="F4667" s="264"/>
      <c r="G4667" s="264"/>
      <c r="H4667" s="264"/>
      <c r="I4667" s="286">
        <f t="shared" ca="1" si="4653"/>
        <v>7.6308128102415079E-2</v>
      </c>
      <c r="J4667" s="286">
        <f t="shared" ca="1" si="4654"/>
        <v>4.4567177247027544E-2</v>
      </c>
      <c r="K4667" s="264">
        <f t="shared" ref="K4667:M4667" ca="1" si="4731">RAND()</f>
        <v>0.87367013127449134</v>
      </c>
      <c r="L4667" s="264">
        <f t="shared" ca="1" si="4731"/>
        <v>0.39450219848329771</v>
      </c>
      <c r="M4667" s="264">
        <f t="shared" ca="1" si="4731"/>
        <v>0.99576591992424457</v>
      </c>
      <c r="N4667" s="287">
        <f t="shared" ca="1" si="4656"/>
        <v>6917207.6712998413</v>
      </c>
      <c r="O4667" s="288">
        <f ca="1">(N4667-Assumptions!$C$22)/Assumptions!$C$25</f>
        <v>515.22005009700308</v>
      </c>
      <c r="P4667" s="11"/>
      <c r="Q4667" s="11"/>
      <c r="R4667" s="11"/>
      <c r="S4667" s="11"/>
      <c r="T4667" s="11"/>
    </row>
    <row r="4668" spans="1:20" ht="15.75" customHeight="1" x14ac:dyDescent="0.2">
      <c r="A4668" s="289"/>
      <c r="B4668" s="270"/>
      <c r="C4668" s="270"/>
      <c r="D4668" s="270"/>
      <c r="E4668" s="270"/>
      <c r="F4668" s="270"/>
      <c r="G4668" s="270"/>
      <c r="H4668" s="270"/>
      <c r="I4668" s="290">
        <f t="shared" ca="1" si="4653"/>
        <v>0.10077234640549046</v>
      </c>
      <c r="J4668" s="290">
        <f t="shared" ca="1" si="4654"/>
        <v>4.004763102227276E-2</v>
      </c>
      <c r="K4668" s="270">
        <f t="shared" ref="K4668:M4668" ca="1" si="4732">RAND()</f>
        <v>0.82952279027279763</v>
      </c>
      <c r="L4668" s="270">
        <f t="shared" ca="1" si="4732"/>
        <v>0.96122353506255409</v>
      </c>
      <c r="M4668" s="270">
        <f t="shared" ca="1" si="4732"/>
        <v>0.97009064903898157</v>
      </c>
      <c r="N4668" s="291">
        <f t="shared" ca="1" si="4656"/>
        <v>4103153.4400363383</v>
      </c>
      <c r="O4668" s="292">
        <f ca="1">(N4668-Assumptions!$C$22)/Assumptions!$C$25</f>
        <v>305.21600298778645</v>
      </c>
      <c r="P4668" s="11"/>
      <c r="Q4668" s="11"/>
      <c r="R4668" s="11"/>
      <c r="S4668" s="11"/>
      <c r="T4668" s="11"/>
    </row>
    <row r="4669" spans="1:20" ht="15.75" customHeight="1" x14ac:dyDescent="0.2">
      <c r="A4669" s="317"/>
      <c r="B4669" s="264"/>
      <c r="C4669" s="264"/>
      <c r="D4669" s="264"/>
      <c r="E4669" s="264"/>
      <c r="F4669" s="264"/>
      <c r="G4669" s="264"/>
      <c r="H4669" s="264"/>
      <c r="I4669" s="286">
        <f t="shared" ca="1" si="4653"/>
        <v>8.6239459483556533E-2</v>
      </c>
      <c r="J4669" s="286">
        <f t="shared" ca="1" si="4654"/>
        <v>5.5E-2</v>
      </c>
      <c r="K4669" s="264">
        <f t="shared" ref="K4669:M4669" ca="1" si="4733">RAND()</f>
        <v>0.54476467758239855</v>
      </c>
      <c r="L4669" s="264">
        <f t="shared" ca="1" si="4733"/>
        <v>4.7866625144287744E-2</v>
      </c>
      <c r="M4669" s="264">
        <f t="shared" ca="1" si="4733"/>
        <v>0.60490103869595024</v>
      </c>
      <c r="N4669" s="287">
        <f t="shared" ca="1" si="4656"/>
        <v>2891016.3955070055</v>
      </c>
      <c r="O4669" s="288">
        <f ca="1">(N4669-Assumptions!$C$22)/Assumptions!$C$25</f>
        <v>214.75801459007505</v>
      </c>
      <c r="P4669" s="11"/>
      <c r="Q4669" s="11"/>
      <c r="R4669" s="11"/>
      <c r="S4669" s="11"/>
      <c r="T4669" s="11"/>
    </row>
    <row r="4670" spans="1:20" ht="15.75" customHeight="1" x14ac:dyDescent="0.2">
      <c r="A4670" s="289"/>
      <c r="B4670" s="270"/>
      <c r="C4670" s="270"/>
      <c r="D4670" s="270"/>
      <c r="E4670" s="270"/>
      <c r="F4670" s="270"/>
      <c r="G4670" s="270"/>
      <c r="H4670" s="270"/>
      <c r="I4670" s="290">
        <f t="shared" ca="1" si="4653"/>
        <v>9.9282948567335105E-2</v>
      </c>
      <c r="J4670" s="290">
        <f t="shared" ca="1" si="4654"/>
        <v>5.1152542902107148E-2</v>
      </c>
      <c r="K4670" s="270">
        <f t="shared" ref="K4670:M4670" ca="1" si="4734">RAND()</f>
        <v>0.40322416903853198</v>
      </c>
      <c r="L4670" s="270">
        <f t="shared" ca="1" si="4734"/>
        <v>0.53443614765288205</v>
      </c>
      <c r="M4670" s="270">
        <f t="shared" ca="1" si="4734"/>
        <v>0.26038411331608102</v>
      </c>
      <c r="N4670" s="291">
        <f t="shared" ca="1" si="4656"/>
        <v>2319130.0371253607</v>
      </c>
      <c r="O4670" s="292">
        <f ca="1">(N4670-Assumptions!$C$22)/Assumptions!$C$25</f>
        <v>172.07992814368365</v>
      </c>
      <c r="P4670" s="11"/>
      <c r="Q4670" s="11"/>
      <c r="R4670" s="11"/>
      <c r="S4670" s="11"/>
      <c r="T4670" s="11"/>
    </row>
    <row r="4671" spans="1:20" ht="15.75" customHeight="1" x14ac:dyDescent="0.2">
      <c r="A4671" s="317"/>
      <c r="B4671" s="264"/>
      <c r="C4671" s="264"/>
      <c r="D4671" s="264"/>
      <c r="E4671" s="264"/>
      <c r="F4671" s="264"/>
      <c r="G4671" s="264"/>
      <c r="H4671" s="264"/>
      <c r="I4671" s="286">
        <f t="shared" ca="1" si="4653"/>
        <v>8.0812860937884368E-2</v>
      </c>
      <c r="J4671" s="286">
        <f t="shared" ca="1" si="4654"/>
        <v>5.5E-2</v>
      </c>
      <c r="K4671" s="264">
        <f t="shared" ref="K4671:M4671" ca="1" si="4735">RAND()</f>
        <v>0.45023491107926616</v>
      </c>
      <c r="L4671" s="264">
        <f t="shared" ca="1" si="4735"/>
        <v>0.78584981808869647</v>
      </c>
      <c r="M4671" s="264">
        <f t="shared" ca="1" si="4735"/>
        <v>0.83489761489428505</v>
      </c>
      <c r="N4671" s="287">
        <f t="shared" ca="1" si="4656"/>
        <v>4371485.3042987613</v>
      </c>
      <c r="O4671" s="288">
        <f ca="1">(N4671-Assumptions!$C$22)/Assumptions!$C$25</f>
        <v>325.24076897751951</v>
      </c>
      <c r="P4671" s="11"/>
      <c r="Q4671" s="11"/>
      <c r="R4671" s="11"/>
      <c r="S4671" s="11"/>
      <c r="T4671" s="11"/>
    </row>
    <row r="4672" spans="1:20" ht="15.75" customHeight="1" x14ac:dyDescent="0.2">
      <c r="A4672" s="289"/>
      <c r="B4672" s="270"/>
      <c r="C4672" s="270"/>
      <c r="D4672" s="270"/>
      <c r="E4672" s="270"/>
      <c r="F4672" s="270"/>
      <c r="G4672" s="270"/>
      <c r="H4672" s="270"/>
      <c r="I4672" s="290">
        <f t="shared" ca="1" si="4653"/>
        <v>9.0692843579735324E-2</v>
      </c>
      <c r="J4672" s="290">
        <f t="shared" ca="1" si="4654"/>
        <v>3.8118559210249522E-2</v>
      </c>
      <c r="K4672" s="270">
        <f t="shared" ref="K4672:M4672" ca="1" si="4736">RAND()</f>
        <v>0.2038860919078167</v>
      </c>
      <c r="L4672" s="270">
        <f t="shared" ca="1" si="4736"/>
        <v>0.96177898762684921</v>
      </c>
      <c r="M4672" s="270">
        <f t="shared" ca="1" si="4736"/>
        <v>0.99361583808505494</v>
      </c>
      <c r="N4672" s="291">
        <f t="shared" ca="1" si="4656"/>
        <v>2757277.5697900075</v>
      </c>
      <c r="O4672" s="292">
        <f ca="1">(N4672-Assumptions!$C$22)/Assumptions!$C$25</f>
        <v>204.7775052082095</v>
      </c>
      <c r="P4672" s="11"/>
      <c r="Q4672" s="11"/>
      <c r="R4672" s="11"/>
      <c r="S4672" s="11"/>
      <c r="T4672" s="11"/>
    </row>
    <row r="4673" spans="1:20" ht="15.75" customHeight="1" x14ac:dyDescent="0.2">
      <c r="A4673" s="317"/>
      <c r="B4673" s="264"/>
      <c r="C4673" s="264"/>
      <c r="D4673" s="264"/>
      <c r="E4673" s="264"/>
      <c r="F4673" s="264"/>
      <c r="G4673" s="264"/>
      <c r="H4673" s="264"/>
      <c r="I4673" s="286">
        <f t="shared" ca="1" si="4653"/>
        <v>0.10166325818023525</v>
      </c>
      <c r="J4673" s="286">
        <f t="shared" ca="1" si="4654"/>
        <v>5.1205081864745469E-2</v>
      </c>
      <c r="K4673" s="264">
        <f t="shared" ref="K4673:M4673" ca="1" si="4737">RAND()</f>
        <v>0.98896011403788109</v>
      </c>
      <c r="L4673" s="264">
        <f t="shared" ca="1" si="4737"/>
        <v>0.99518294863325385</v>
      </c>
      <c r="M4673" s="264">
        <f t="shared" ca="1" si="4737"/>
        <v>0.55467269857494483</v>
      </c>
      <c r="N4673" s="287">
        <f t="shared" ca="1" si="4656"/>
        <v>4863942.6401680997</v>
      </c>
      <c r="O4673" s="288">
        <f ca="1">(N4673-Assumptions!$C$22)/Assumptions!$C$25</f>
        <v>361.99131643045519</v>
      </c>
      <c r="P4673" s="11"/>
      <c r="Q4673" s="11"/>
      <c r="R4673" s="11"/>
      <c r="S4673" s="11"/>
      <c r="T4673" s="11"/>
    </row>
    <row r="4674" spans="1:20" ht="15.75" customHeight="1" x14ac:dyDescent="0.2">
      <c r="A4674" s="289"/>
      <c r="B4674" s="270"/>
      <c r="C4674" s="270"/>
      <c r="D4674" s="270"/>
      <c r="E4674" s="270"/>
      <c r="F4674" s="270"/>
      <c r="G4674" s="270"/>
      <c r="H4674" s="270"/>
      <c r="I4674" s="290">
        <f t="shared" ca="1" si="4653"/>
        <v>6.0527985147853125E-2</v>
      </c>
      <c r="J4674" s="290">
        <f t="shared" ca="1" si="4654"/>
        <v>4.0050751457955461E-2</v>
      </c>
      <c r="K4674" s="270">
        <f t="shared" ref="K4674:M4674" ca="1" si="4738">RAND()</f>
        <v>0.63683848795961517</v>
      </c>
      <c r="L4674" s="270">
        <f t="shared" ca="1" si="4738"/>
        <v>0.56967512872302273</v>
      </c>
      <c r="M4674" s="270">
        <f t="shared" ca="1" si="4738"/>
        <v>0.57840074480395953</v>
      </c>
      <c r="N4674" s="291">
        <f t="shared" ca="1" si="4656"/>
        <v>4464826.7790903514</v>
      </c>
      <c r="O4674" s="292">
        <f ca="1">(N4674-Assumptions!$C$22)/Assumptions!$C$25</f>
        <v>332.20655067838442</v>
      </c>
      <c r="P4674" s="11"/>
      <c r="Q4674" s="11"/>
      <c r="R4674" s="11"/>
      <c r="S4674" s="11"/>
      <c r="T4674" s="11"/>
    </row>
    <row r="4675" spans="1:20" ht="15.75" customHeight="1" x14ac:dyDescent="0.2">
      <c r="A4675" s="317"/>
      <c r="B4675" s="264"/>
      <c r="C4675" s="264"/>
      <c r="D4675" s="264"/>
      <c r="E4675" s="264"/>
      <c r="F4675" s="264"/>
      <c r="G4675" s="264"/>
      <c r="H4675" s="264"/>
      <c r="I4675" s="286">
        <f t="shared" ca="1" si="4653"/>
        <v>8.7400125235108123E-2</v>
      </c>
      <c r="J4675" s="286">
        <f t="shared" ca="1" si="4654"/>
        <v>4.4630801227649675E-2</v>
      </c>
      <c r="K4675" s="264">
        <f t="shared" ref="K4675:M4675" ca="1" si="4739">RAND()</f>
        <v>0.36327581129383379</v>
      </c>
      <c r="L4675" s="264">
        <f t="shared" ca="1" si="4739"/>
        <v>0.73524568330926643</v>
      </c>
      <c r="M4675" s="264">
        <f t="shared" ca="1" si="4739"/>
        <v>0.75119407740456479</v>
      </c>
      <c r="N4675" s="287">
        <f t="shared" ca="1" si="4656"/>
        <v>2638352.2506035175</v>
      </c>
      <c r="O4675" s="288">
        <f ca="1">(N4675-Assumptions!$C$22)/Assumptions!$C$25</f>
        <v>195.9024813883222</v>
      </c>
      <c r="P4675" s="11"/>
      <c r="Q4675" s="11"/>
      <c r="R4675" s="11"/>
      <c r="S4675" s="11"/>
      <c r="T4675" s="11"/>
    </row>
    <row r="4676" spans="1:20" ht="15.75" customHeight="1" x14ac:dyDescent="0.2">
      <c r="A4676" s="289"/>
      <c r="B4676" s="270"/>
      <c r="C4676" s="270"/>
      <c r="D4676" s="270"/>
      <c r="E4676" s="270"/>
      <c r="F4676" s="270"/>
      <c r="G4676" s="270"/>
      <c r="H4676" s="270"/>
      <c r="I4676" s="290">
        <f t="shared" ca="1" si="4653"/>
        <v>9.0608037614999248E-2</v>
      </c>
      <c r="J4676" s="290">
        <f t="shared" ca="1" si="4654"/>
        <v>3.5375932311497521E-2</v>
      </c>
      <c r="K4676" s="270">
        <f t="shared" ref="K4676:M4676" ca="1" si="4740">RAND()</f>
        <v>0.11003807706168134</v>
      </c>
      <c r="L4676" s="270">
        <f t="shared" ca="1" si="4740"/>
        <v>0.87116283735160827</v>
      </c>
      <c r="M4676" s="270">
        <f t="shared" ca="1" si="4740"/>
        <v>0.24168999833426896</v>
      </c>
      <c r="N4676" s="291">
        <f t="shared" ca="1" si="4656"/>
        <v>1239354.2380011522</v>
      </c>
      <c r="O4676" s="292">
        <f ca="1">(N4676-Assumptions!$C$22)/Assumptions!$C$25</f>
        <v>91.49964462695165</v>
      </c>
      <c r="P4676" s="11"/>
      <c r="Q4676" s="11"/>
      <c r="R4676" s="11"/>
      <c r="S4676" s="11"/>
      <c r="T4676" s="11"/>
    </row>
    <row r="4677" spans="1:20" ht="15.75" customHeight="1" x14ac:dyDescent="0.2">
      <c r="A4677" s="317"/>
      <c r="B4677" s="264"/>
      <c r="C4677" s="264"/>
      <c r="D4677" s="264"/>
      <c r="E4677" s="264"/>
      <c r="F4677" s="264"/>
      <c r="G4677" s="264"/>
      <c r="H4677" s="264"/>
      <c r="I4677" s="286">
        <f t="shared" ca="1" si="4653"/>
        <v>7.7745988219392631E-2</v>
      </c>
      <c r="J4677" s="286">
        <f t="shared" ca="1" si="4654"/>
        <v>4.1697049753432351E-2</v>
      </c>
      <c r="K4677" s="264">
        <f t="shared" ref="K4677:M4677" ca="1" si="4741">RAND()</f>
        <v>0.97009042257735156</v>
      </c>
      <c r="L4677" s="264">
        <f t="shared" ca="1" si="4741"/>
        <v>0.74570616532273282</v>
      </c>
      <c r="M4677" s="264">
        <f t="shared" ca="1" si="4741"/>
        <v>0.53327535278743343</v>
      </c>
      <c r="N4677" s="287">
        <f t="shared" ca="1" si="4656"/>
        <v>5986905.8130847346</v>
      </c>
      <c r="O4677" s="288">
        <f ca="1">(N4677-Assumptions!$C$22)/Assumptions!$C$25</f>
        <v>445.79453828990557</v>
      </c>
      <c r="P4677" s="11"/>
      <c r="Q4677" s="11"/>
      <c r="R4677" s="11"/>
      <c r="S4677" s="11"/>
      <c r="T4677" s="11"/>
    </row>
    <row r="4678" spans="1:20" ht="15.75" customHeight="1" x14ac:dyDescent="0.2">
      <c r="A4678" s="289"/>
      <c r="B4678" s="270"/>
      <c r="C4678" s="270"/>
      <c r="D4678" s="270"/>
      <c r="E4678" s="270"/>
      <c r="F4678" s="270"/>
      <c r="G4678" s="270"/>
      <c r="H4678" s="270"/>
      <c r="I4678" s="290">
        <f t="shared" ca="1" si="4653"/>
        <v>8.7047929001518698E-2</v>
      </c>
      <c r="J4678" s="290">
        <f t="shared" ca="1" si="4654"/>
        <v>5.5E-2</v>
      </c>
      <c r="K4678" s="270">
        <f t="shared" ref="K4678:M4678" ca="1" si="4742">RAND()</f>
        <v>0.58957026042259619</v>
      </c>
      <c r="L4678" s="270">
        <f t="shared" ca="1" si="4742"/>
        <v>0.95090000841840727</v>
      </c>
      <c r="M4678" s="270">
        <f t="shared" ca="1" si="4742"/>
        <v>0.62954513191888217</v>
      </c>
      <c r="N4678" s="291">
        <f t="shared" ca="1" si="4656"/>
        <v>4444737.0784476642</v>
      </c>
      <c r="O4678" s="292">
        <f ca="1">(N4678-Assumptions!$C$22)/Assumptions!$C$25</f>
        <v>330.70731928713911</v>
      </c>
      <c r="P4678" s="11"/>
      <c r="Q4678" s="11"/>
      <c r="R4678" s="11"/>
      <c r="S4678" s="11"/>
      <c r="T4678" s="11"/>
    </row>
    <row r="4679" spans="1:20" ht="15.75" customHeight="1" x14ac:dyDescent="0.2">
      <c r="A4679" s="317"/>
      <c r="B4679" s="264"/>
      <c r="C4679" s="264"/>
      <c r="D4679" s="264"/>
      <c r="E4679" s="264"/>
      <c r="F4679" s="264"/>
      <c r="G4679" s="264"/>
      <c r="H4679" s="264"/>
      <c r="I4679" s="286">
        <f t="shared" ca="1" si="4653"/>
        <v>7.0774648782503641E-2</v>
      </c>
      <c r="J4679" s="286">
        <f t="shared" ca="1" si="4654"/>
        <v>4.8813339119622629E-2</v>
      </c>
      <c r="K4679" s="264">
        <f t="shared" ref="K4679:M4679" ca="1" si="4743">RAND()</f>
        <v>0.14331323946355312</v>
      </c>
      <c r="L4679" s="264">
        <f t="shared" ca="1" si="4743"/>
        <v>0.86777312025857545</v>
      </c>
      <c r="M4679" s="264">
        <f t="shared" ca="1" si="4743"/>
        <v>0.95921918714207333</v>
      </c>
      <c r="N4679" s="287">
        <f t="shared" ca="1" si="4656"/>
        <v>2887571.7310186895</v>
      </c>
      <c r="O4679" s="288">
        <f ca="1">(N4679-Assumptions!$C$22)/Assumptions!$C$25</f>
        <v>214.50095007602161</v>
      </c>
      <c r="P4679" s="11"/>
      <c r="Q4679" s="11"/>
      <c r="R4679" s="11"/>
      <c r="S4679" s="11"/>
      <c r="T4679" s="11"/>
    </row>
    <row r="4680" spans="1:20" ht="15.75" customHeight="1" x14ac:dyDescent="0.2">
      <c r="A4680" s="289"/>
      <c r="B4680" s="270"/>
      <c r="C4680" s="270"/>
      <c r="D4680" s="270"/>
      <c r="E4680" s="270"/>
      <c r="F4680" s="270"/>
      <c r="G4680" s="270"/>
      <c r="H4680" s="270"/>
      <c r="I4680" s="290">
        <f t="shared" ca="1" si="4653"/>
        <v>0.06</v>
      </c>
      <c r="J4680" s="290">
        <f t="shared" ca="1" si="4654"/>
        <v>3.4816032410119976E-2</v>
      </c>
      <c r="K4680" s="270">
        <f t="shared" ref="K4680:M4680" ca="1" si="4744">RAND()</f>
        <v>0.45658795705870836</v>
      </c>
      <c r="L4680" s="270">
        <f t="shared" ca="1" si="4744"/>
        <v>0.94923298907839204</v>
      </c>
      <c r="M4680" s="270">
        <f t="shared" ca="1" si="4744"/>
        <v>0.11892912563771352</v>
      </c>
      <c r="N4680" s="291">
        <f t="shared" ca="1" si="4656"/>
        <v>5607724.2413005717</v>
      </c>
      <c r="O4680" s="292">
        <f ca="1">(N4680-Assumptions!$C$22)/Assumptions!$C$25</f>
        <v>417.49740606720684</v>
      </c>
      <c r="P4680" s="11"/>
      <c r="Q4680" s="11"/>
      <c r="R4680" s="11"/>
      <c r="S4680" s="11"/>
      <c r="T4680" s="11"/>
    </row>
    <row r="4681" spans="1:20" ht="15.75" customHeight="1" x14ac:dyDescent="0.2">
      <c r="A4681" s="317"/>
      <c r="B4681" s="264"/>
      <c r="C4681" s="264"/>
      <c r="D4681" s="264"/>
      <c r="E4681" s="264"/>
      <c r="F4681" s="264"/>
      <c r="G4681" s="264"/>
      <c r="H4681" s="264"/>
      <c r="I4681" s="286">
        <f t="shared" ca="1" si="4653"/>
        <v>0.10272158741393739</v>
      </c>
      <c r="J4681" s="286">
        <f t="shared" ca="1" si="4654"/>
        <v>4.2280863626964843E-2</v>
      </c>
      <c r="K4681" s="264">
        <f t="shared" ref="K4681:M4681" ca="1" si="4745">RAND()</f>
        <v>0.2364837095760679</v>
      </c>
      <c r="L4681" s="264">
        <f t="shared" ca="1" si="4745"/>
        <v>0.80663715871005981</v>
      </c>
      <c r="M4681" s="264">
        <f t="shared" ca="1" si="4745"/>
        <v>0.25399781128040455</v>
      </c>
      <c r="N4681" s="287">
        <f t="shared" ca="1" si="4656"/>
        <v>2336582.6333194552</v>
      </c>
      <c r="O4681" s="288">
        <f ca="1">(N4681-Assumptions!$C$22)/Assumptions!$C$25</f>
        <v>173.38236069548174</v>
      </c>
      <c r="P4681" s="11"/>
      <c r="Q4681" s="11"/>
      <c r="R4681" s="11"/>
      <c r="S4681" s="11"/>
      <c r="T4681" s="11"/>
    </row>
    <row r="4682" spans="1:20" ht="15.75" customHeight="1" x14ac:dyDescent="0.2">
      <c r="A4682" s="289"/>
      <c r="B4682" s="270"/>
      <c r="C4682" s="270"/>
      <c r="D4682" s="270"/>
      <c r="E4682" s="270"/>
      <c r="F4682" s="270"/>
      <c r="G4682" s="270"/>
      <c r="H4682" s="270"/>
      <c r="I4682" s="290">
        <f t="shared" ca="1" si="4653"/>
        <v>8.0979080643324611E-2</v>
      </c>
      <c r="J4682" s="290">
        <f t="shared" ca="1" si="4654"/>
        <v>4.8822469112922276E-2</v>
      </c>
      <c r="K4682" s="270">
        <f t="shared" ref="K4682:M4682" ca="1" si="4746">RAND()</f>
        <v>0.56263993113349342</v>
      </c>
      <c r="L4682" s="270">
        <f t="shared" ca="1" si="4746"/>
        <v>0.62055493146740415</v>
      </c>
      <c r="M4682" s="270">
        <f t="shared" ca="1" si="4746"/>
        <v>0.23967125192505612</v>
      </c>
      <c r="N4682" s="291">
        <f t="shared" ca="1" si="4656"/>
        <v>3471157.6924617044</v>
      </c>
      <c r="O4682" s="292">
        <f ca="1">(N4682-Assumptions!$C$22)/Assumptions!$C$25</f>
        <v>258.05214122848543</v>
      </c>
      <c r="P4682" s="11"/>
      <c r="Q4682" s="11"/>
      <c r="R4682" s="11"/>
      <c r="S4682" s="11"/>
      <c r="T4682" s="11"/>
    </row>
    <row r="4683" spans="1:20" ht="15.75" customHeight="1" x14ac:dyDescent="0.2">
      <c r="A4683" s="317"/>
      <c r="B4683" s="264"/>
      <c r="C4683" s="264"/>
      <c r="D4683" s="264"/>
      <c r="E4683" s="264"/>
      <c r="F4683" s="264"/>
      <c r="G4683" s="264"/>
      <c r="H4683" s="264"/>
      <c r="I4683" s="286">
        <f t="shared" ca="1" si="4653"/>
        <v>0.10125766463765463</v>
      </c>
      <c r="J4683" s="286">
        <f t="shared" ca="1" si="4654"/>
        <v>4.0107334728304925E-2</v>
      </c>
      <c r="K4683" s="264">
        <f t="shared" ref="K4683:M4683" ca="1" si="4747">RAND()</f>
        <v>0.22388272076611715</v>
      </c>
      <c r="L4683" s="264">
        <f t="shared" ca="1" si="4747"/>
        <v>0.4937427832197343</v>
      </c>
      <c r="M4683" s="264">
        <f t="shared" ca="1" si="4747"/>
        <v>0.86542711376394565</v>
      </c>
      <c r="N4683" s="287">
        <f t="shared" ca="1" si="4656"/>
        <v>1845297.3584794358</v>
      </c>
      <c r="O4683" s="288">
        <f ca="1">(N4683-Assumptions!$C$22)/Assumptions!$C$25</f>
        <v>136.71928048353999</v>
      </c>
      <c r="P4683" s="11"/>
      <c r="Q4683" s="11"/>
      <c r="R4683" s="11"/>
      <c r="S4683" s="11"/>
      <c r="T4683" s="11"/>
    </row>
    <row r="4684" spans="1:20" ht="15.75" customHeight="1" x14ac:dyDescent="0.2">
      <c r="A4684" s="289"/>
      <c r="B4684" s="270"/>
      <c r="C4684" s="270"/>
      <c r="D4684" s="270"/>
      <c r="E4684" s="270"/>
      <c r="F4684" s="270"/>
      <c r="G4684" s="270"/>
      <c r="H4684" s="270"/>
      <c r="I4684" s="290">
        <f t="shared" ca="1" si="4653"/>
        <v>7.9502049610185671E-2</v>
      </c>
      <c r="J4684" s="290">
        <f t="shared" ca="1" si="4654"/>
        <v>2.7018662177462037E-2</v>
      </c>
      <c r="K4684" s="270">
        <f t="shared" ref="K4684:M4684" ca="1" si="4748">RAND()</f>
        <v>0.37078659892425336</v>
      </c>
      <c r="L4684" s="270">
        <f t="shared" ca="1" si="4748"/>
        <v>0.12206434678647649</v>
      </c>
      <c r="M4684" s="270">
        <f t="shared" ca="1" si="4748"/>
        <v>0.62027298467359449</v>
      </c>
      <c r="N4684" s="291">
        <f t="shared" ca="1" si="4656"/>
        <v>1720807.172927022</v>
      </c>
      <c r="O4684" s="292">
        <f ca="1">(N4684-Assumptions!$C$22)/Assumptions!$C$25</f>
        <v>127.42896812888223</v>
      </c>
      <c r="P4684" s="11"/>
      <c r="Q4684" s="11"/>
      <c r="R4684" s="11"/>
      <c r="S4684" s="11"/>
      <c r="T4684" s="11"/>
    </row>
    <row r="4685" spans="1:20" ht="15.75" customHeight="1" x14ac:dyDescent="0.2">
      <c r="A4685" s="317"/>
      <c r="B4685" s="264"/>
      <c r="C4685" s="264"/>
      <c r="D4685" s="264"/>
      <c r="E4685" s="264"/>
      <c r="F4685" s="264"/>
      <c r="G4685" s="264"/>
      <c r="H4685" s="264"/>
      <c r="I4685" s="286">
        <f t="shared" ca="1" si="4653"/>
        <v>9.9760379939901306E-2</v>
      </c>
      <c r="J4685" s="286">
        <f t="shared" ca="1" si="4654"/>
        <v>4.3805772300587312E-2</v>
      </c>
      <c r="K4685" s="264">
        <f t="shared" ref="K4685:M4685" ca="1" si="4749">RAND()</f>
        <v>9.5382719828771334E-2</v>
      </c>
      <c r="L4685" s="264">
        <f t="shared" ca="1" si="4749"/>
        <v>5.0734180662920791E-2</v>
      </c>
      <c r="M4685" s="264">
        <f t="shared" ca="1" si="4749"/>
        <v>0.66493917160152027</v>
      </c>
      <c r="N4685" s="287">
        <f t="shared" ca="1" si="4656"/>
        <v>313489.60397564957</v>
      </c>
      <c r="O4685" s="288">
        <f ca="1">(N4685-Assumptions!$C$22)/Assumptions!$C$25</f>
        <v>22.405268953406683</v>
      </c>
      <c r="P4685" s="11"/>
      <c r="Q4685" s="11"/>
      <c r="R4685" s="11"/>
      <c r="S4685" s="11"/>
      <c r="T4685" s="11"/>
    </row>
    <row r="4686" spans="1:20" ht="15.75" customHeight="1" x14ac:dyDescent="0.2">
      <c r="A4686" s="289"/>
      <c r="B4686" s="270"/>
      <c r="C4686" s="270"/>
      <c r="D4686" s="270"/>
      <c r="E4686" s="270"/>
      <c r="F4686" s="270"/>
      <c r="G4686" s="270"/>
      <c r="H4686" s="270"/>
      <c r="I4686" s="290">
        <f t="shared" ca="1" si="4653"/>
        <v>6.8532448923492709E-2</v>
      </c>
      <c r="J4686" s="290">
        <f t="shared" ca="1" si="4654"/>
        <v>5.1950876604811139E-2</v>
      </c>
      <c r="K4686" s="270">
        <f t="shared" ref="K4686:M4686" ca="1" si="4750">RAND()</f>
        <v>0.7663618017160404</v>
      </c>
      <c r="L4686" s="270">
        <f t="shared" ca="1" si="4750"/>
        <v>0.1924247185006327</v>
      </c>
      <c r="M4686" s="270">
        <f t="shared" ca="1" si="4750"/>
        <v>0.48088222825664917</v>
      </c>
      <c r="N4686" s="291">
        <f t="shared" ca="1" si="4656"/>
        <v>3563756.6711651403</v>
      </c>
      <c r="O4686" s="292">
        <f ca="1">(N4686-Assumptions!$C$22)/Assumptions!$C$25</f>
        <v>264.96251277351791</v>
      </c>
      <c r="P4686" s="11"/>
      <c r="Q4686" s="11"/>
      <c r="R4686" s="11"/>
      <c r="S4686" s="11"/>
      <c r="T4686" s="11"/>
    </row>
    <row r="4687" spans="1:20" ht="15.75" customHeight="1" x14ac:dyDescent="0.2">
      <c r="A4687" s="317"/>
      <c r="B4687" s="264"/>
      <c r="C4687" s="264"/>
      <c r="D4687" s="264"/>
      <c r="E4687" s="264"/>
      <c r="F4687" s="264"/>
      <c r="G4687" s="264"/>
      <c r="H4687" s="264"/>
      <c r="I4687" s="286">
        <f t="shared" ca="1" si="4653"/>
        <v>8.1085761606607368E-2</v>
      </c>
      <c r="J4687" s="286">
        <f t="shared" ca="1" si="4654"/>
        <v>4.5318079893633768E-2</v>
      </c>
      <c r="K4687" s="264">
        <f t="shared" ref="K4687:M4687" ca="1" si="4751">RAND()</f>
        <v>0.3974086238262915</v>
      </c>
      <c r="L4687" s="264">
        <f t="shared" ca="1" si="4751"/>
        <v>0.22139900447602445</v>
      </c>
      <c r="M4687" s="264">
        <f t="shared" ca="1" si="4751"/>
        <v>0.18849476516515906</v>
      </c>
      <c r="N4687" s="287">
        <f t="shared" ca="1" si="4656"/>
        <v>2490905.5469147866</v>
      </c>
      <c r="O4687" s="288">
        <f ca="1">(N4687-Assumptions!$C$22)/Assumptions!$C$25</f>
        <v>184.8989960384169</v>
      </c>
      <c r="P4687" s="11"/>
      <c r="Q4687" s="11"/>
      <c r="R4687" s="11"/>
      <c r="S4687" s="11"/>
      <c r="T4687" s="11"/>
    </row>
    <row r="4688" spans="1:20" ht="15.75" customHeight="1" x14ac:dyDescent="0.2">
      <c r="A4688" s="289"/>
      <c r="B4688" s="270"/>
      <c r="C4688" s="270"/>
      <c r="D4688" s="270"/>
      <c r="E4688" s="270"/>
      <c r="F4688" s="270"/>
      <c r="G4688" s="270"/>
      <c r="H4688" s="270"/>
      <c r="I4688" s="290">
        <f t="shared" ca="1" si="4653"/>
        <v>8.8531765187616837E-2</v>
      </c>
      <c r="J4688" s="290">
        <f t="shared" ca="1" si="4654"/>
        <v>3.2825454081925359E-2</v>
      </c>
      <c r="K4688" s="270">
        <f t="shared" ref="K4688:M4688" ca="1" si="4752">RAND()</f>
        <v>0.39858696846925934</v>
      </c>
      <c r="L4688" s="270">
        <f t="shared" ca="1" si="4752"/>
        <v>0.24688314337956385</v>
      </c>
      <c r="M4688" s="270">
        <f t="shared" ca="1" si="4752"/>
        <v>5.461519142439486E-2</v>
      </c>
      <c r="N4688" s="291">
        <f t="shared" ca="1" si="4656"/>
        <v>1599350.5046509146</v>
      </c>
      <c r="O4688" s="292">
        <f ca="1">(N4688-Assumptions!$C$22)/Assumptions!$C$25</f>
        <v>118.36503766051601</v>
      </c>
      <c r="P4688" s="11"/>
      <c r="Q4688" s="11"/>
      <c r="R4688" s="11"/>
      <c r="S4688" s="11"/>
      <c r="T4688" s="11"/>
    </row>
    <row r="4689" spans="1:20" ht="15.75" customHeight="1" x14ac:dyDescent="0.2">
      <c r="A4689" s="317"/>
      <c r="B4689" s="264"/>
      <c r="C4689" s="264"/>
      <c r="D4689" s="264"/>
      <c r="E4689" s="264"/>
      <c r="F4689" s="264"/>
      <c r="G4689" s="264"/>
      <c r="H4689" s="264"/>
      <c r="I4689" s="286">
        <f t="shared" ca="1" si="4653"/>
        <v>6.9352182757946884E-2</v>
      </c>
      <c r="J4689" s="286">
        <f t="shared" ca="1" si="4654"/>
        <v>4.4169901147576109E-2</v>
      </c>
      <c r="K4689" s="264">
        <f t="shared" ref="K4689:M4689" ca="1" si="4753">RAND()</f>
        <v>0.52436952189517039</v>
      </c>
      <c r="L4689" s="264">
        <f t="shared" ca="1" si="4753"/>
        <v>0.65734985192608664</v>
      </c>
      <c r="M4689" s="264">
        <f t="shared" ca="1" si="4753"/>
        <v>4.1033766972309982E-2</v>
      </c>
      <c r="N4689" s="287">
        <f t="shared" ca="1" si="4656"/>
        <v>4432508.1898571998</v>
      </c>
      <c r="O4689" s="288">
        <f ca="1">(N4689-Assumptions!$C$22)/Assumptions!$C$25</f>
        <v>329.79471566098505</v>
      </c>
      <c r="P4689" s="11"/>
      <c r="Q4689" s="11"/>
      <c r="R4689" s="11"/>
      <c r="S4689" s="11"/>
      <c r="T4689" s="11"/>
    </row>
    <row r="4690" spans="1:20" ht="15.75" customHeight="1" x14ac:dyDescent="0.2">
      <c r="A4690" s="289"/>
      <c r="B4690" s="270"/>
      <c r="C4690" s="270"/>
      <c r="D4690" s="270"/>
      <c r="E4690" s="270"/>
      <c r="F4690" s="270"/>
      <c r="G4690" s="270"/>
      <c r="H4690" s="270"/>
      <c r="I4690" s="290">
        <f t="shared" ca="1" si="4653"/>
        <v>8.2152396232625158E-2</v>
      </c>
      <c r="J4690" s="290">
        <f t="shared" ca="1" si="4654"/>
        <v>4.6506206239089978E-2</v>
      </c>
      <c r="K4690" s="270">
        <f t="shared" ref="K4690:M4690" ca="1" si="4754">RAND()</f>
        <v>8.7289834340789518E-2</v>
      </c>
      <c r="L4690" s="270">
        <f t="shared" ca="1" si="4754"/>
        <v>0.93401198803907237</v>
      </c>
      <c r="M4690" s="270">
        <f t="shared" ca="1" si="4754"/>
        <v>0.90716683249354446</v>
      </c>
      <c r="N4690" s="291">
        <f t="shared" ca="1" si="4656"/>
        <v>2025161.5470982888</v>
      </c>
      <c r="O4690" s="292">
        <f ca="1">(N4690-Assumptions!$C$22)/Assumptions!$C$25</f>
        <v>150.14198112673796</v>
      </c>
      <c r="P4690" s="11"/>
      <c r="Q4690" s="11"/>
      <c r="R4690" s="11"/>
      <c r="S4690" s="11"/>
      <c r="T4690" s="11"/>
    </row>
    <row r="4691" spans="1:20" ht="15.75" customHeight="1" x14ac:dyDescent="0.2">
      <c r="A4691" s="317"/>
      <c r="B4691" s="264"/>
      <c r="C4691" s="264"/>
      <c r="D4691" s="264"/>
      <c r="E4691" s="264"/>
      <c r="F4691" s="264"/>
      <c r="G4691" s="264"/>
      <c r="H4691" s="264"/>
      <c r="I4691" s="286">
        <f t="shared" ca="1" si="4653"/>
        <v>6.292782466792228E-2</v>
      </c>
      <c r="J4691" s="286">
        <f t="shared" ca="1" si="4654"/>
        <v>5.2187751633682139E-2</v>
      </c>
      <c r="K4691" s="264">
        <f t="shared" ref="K4691:M4691" ca="1" si="4755">RAND()</f>
        <v>5.0795652759412224E-2</v>
      </c>
      <c r="L4691" s="264">
        <f t="shared" ca="1" si="4755"/>
        <v>7.996143048600135E-2</v>
      </c>
      <c r="M4691" s="264">
        <f t="shared" ca="1" si="4755"/>
        <v>0.11217397097773452</v>
      </c>
      <c r="N4691" s="287">
        <f t="shared" ca="1" si="4656"/>
        <v>652852.60059404629</v>
      </c>
      <c r="O4691" s="288">
        <f ca="1">(N4691-Assumptions!$C$22)/Assumptions!$C$25</f>
        <v>47.730865715973607</v>
      </c>
      <c r="P4691" s="11"/>
      <c r="Q4691" s="11"/>
      <c r="R4691" s="11"/>
      <c r="S4691" s="11"/>
      <c r="T4691" s="11"/>
    </row>
    <row r="4692" spans="1:20" ht="15.75" customHeight="1" x14ac:dyDescent="0.2">
      <c r="A4692" s="289"/>
      <c r="B4692" s="270"/>
      <c r="C4692" s="270"/>
      <c r="D4692" s="270"/>
      <c r="E4692" s="270"/>
      <c r="F4692" s="270"/>
      <c r="G4692" s="270"/>
      <c r="H4692" s="270"/>
      <c r="I4692" s="290">
        <f t="shared" ca="1" si="4653"/>
        <v>8.1802987796899845E-2</v>
      </c>
      <c r="J4692" s="290">
        <f t="shared" ca="1" si="4654"/>
        <v>2.9748618211025465E-2</v>
      </c>
      <c r="K4692" s="270">
        <f t="shared" ref="K4692:M4692" ca="1" si="4756">RAND()</f>
        <v>0.63636568124592385</v>
      </c>
      <c r="L4692" s="270">
        <f t="shared" ca="1" si="4756"/>
        <v>0.53770726382767764</v>
      </c>
      <c r="M4692" s="270">
        <f t="shared" ca="1" si="4756"/>
        <v>2.6171807749263754E-2</v>
      </c>
      <c r="N4692" s="291">
        <f t="shared" ca="1" si="4656"/>
        <v>2144309.3128448627</v>
      </c>
      <c r="O4692" s="292">
        <f ca="1">(N4692-Assumptions!$C$22)/Assumptions!$C$25</f>
        <v>159.03360543618379</v>
      </c>
      <c r="P4692" s="11"/>
      <c r="Q4692" s="11"/>
      <c r="R4692" s="11"/>
      <c r="S4692" s="11"/>
      <c r="T4692" s="11"/>
    </row>
    <row r="4693" spans="1:20" ht="15.75" customHeight="1" x14ac:dyDescent="0.2">
      <c r="A4693" s="317"/>
      <c r="B4693" s="264"/>
      <c r="C4693" s="264"/>
      <c r="D4693" s="264"/>
      <c r="E4693" s="264"/>
      <c r="F4693" s="264"/>
      <c r="G4693" s="264"/>
      <c r="H4693" s="264"/>
      <c r="I4693" s="286">
        <f t="shared" ca="1" si="4653"/>
        <v>9.4522093765373197E-2</v>
      </c>
      <c r="J4693" s="286">
        <f t="shared" ca="1" si="4654"/>
        <v>4.9609351437071361E-2</v>
      </c>
      <c r="K4693" s="264">
        <f t="shared" ref="K4693:M4693" ca="1" si="4757">RAND()</f>
        <v>0.6435124880105908</v>
      </c>
      <c r="L4693" s="264">
        <f t="shared" ca="1" si="4757"/>
        <v>0.3254372282826159</v>
      </c>
      <c r="M4693" s="264">
        <f t="shared" ca="1" si="4757"/>
        <v>0.14305174424526768</v>
      </c>
      <c r="N4693" s="287">
        <f t="shared" ca="1" si="4656"/>
        <v>2485278.4241348999</v>
      </c>
      <c r="O4693" s="288">
        <f ca="1">(N4693-Assumptions!$C$22)/Assumptions!$C$25</f>
        <v>184.47906150260448</v>
      </c>
      <c r="P4693" s="11"/>
      <c r="Q4693" s="11"/>
      <c r="R4693" s="11"/>
      <c r="S4693" s="11"/>
      <c r="T4693" s="11"/>
    </row>
    <row r="4694" spans="1:20" ht="15.75" customHeight="1" x14ac:dyDescent="0.2">
      <c r="A4694" s="289"/>
      <c r="B4694" s="270"/>
      <c r="C4694" s="270"/>
      <c r="D4694" s="270"/>
      <c r="E4694" s="270"/>
      <c r="F4694" s="270"/>
      <c r="G4694" s="270"/>
      <c r="H4694" s="270"/>
      <c r="I4694" s="290">
        <f t="shared" ca="1" si="4653"/>
        <v>6.7184244044392272E-2</v>
      </c>
      <c r="J4694" s="290">
        <f t="shared" ca="1" si="4654"/>
        <v>4.339040349735844E-2</v>
      </c>
      <c r="K4694" s="270">
        <f t="shared" ref="K4694:M4694" ca="1" si="4758">RAND()</f>
        <v>0.3972188205322239</v>
      </c>
      <c r="L4694" s="270">
        <f t="shared" ca="1" si="4758"/>
        <v>0.9728555213553185</v>
      </c>
      <c r="M4694" s="270">
        <f t="shared" ca="1" si="4758"/>
        <v>0.29400076002579312</v>
      </c>
      <c r="N4694" s="291">
        <f t="shared" ca="1" si="4656"/>
        <v>5648989.8218359249</v>
      </c>
      <c r="O4694" s="292">
        <f ca="1">(N4694-Assumptions!$C$22)/Assumptions!$C$25</f>
        <v>420.57692700268097</v>
      </c>
      <c r="P4694" s="11"/>
      <c r="Q4694" s="11"/>
      <c r="R4694" s="11"/>
      <c r="S4694" s="11"/>
      <c r="T4694" s="11"/>
    </row>
    <row r="4695" spans="1:20" ht="15.75" customHeight="1" x14ac:dyDescent="0.2">
      <c r="A4695" s="317"/>
      <c r="B4695" s="264"/>
      <c r="C4695" s="264"/>
      <c r="D4695" s="264"/>
      <c r="E4695" s="264"/>
      <c r="F4695" s="264"/>
      <c r="G4695" s="264"/>
      <c r="H4695" s="264"/>
      <c r="I4695" s="286">
        <f t="shared" ca="1" si="4653"/>
        <v>7.7682394562405943E-2</v>
      </c>
      <c r="J4695" s="286">
        <f t="shared" ca="1" si="4654"/>
        <v>4.7421808841331299E-2</v>
      </c>
      <c r="K4695" s="264">
        <f t="shared" ref="K4695:M4695" ca="1" si="4759">RAND()</f>
        <v>0.16829713660999546</v>
      </c>
      <c r="L4695" s="264">
        <f t="shared" ca="1" si="4759"/>
        <v>0.62130363682761536</v>
      </c>
      <c r="M4695" s="264">
        <f t="shared" ca="1" si="4759"/>
        <v>0.42053934054834474</v>
      </c>
      <c r="N4695" s="287">
        <f t="shared" ca="1" si="4656"/>
        <v>1283784.3943624047</v>
      </c>
      <c r="O4695" s="288">
        <f ca="1">(N4695-Assumptions!$C$22)/Assumptions!$C$25</f>
        <v>94.815327937492896</v>
      </c>
      <c r="P4695" s="11"/>
      <c r="Q4695" s="11"/>
      <c r="R4695" s="11"/>
      <c r="S4695" s="11"/>
      <c r="T4695" s="11"/>
    </row>
    <row r="4696" spans="1:20" ht="15.75" customHeight="1" x14ac:dyDescent="0.2">
      <c r="A4696" s="289"/>
      <c r="B4696" s="270"/>
      <c r="C4696" s="270"/>
      <c r="D4696" s="270"/>
      <c r="E4696" s="270"/>
      <c r="F4696" s="270"/>
      <c r="G4696" s="270"/>
      <c r="H4696" s="270"/>
      <c r="I4696" s="290">
        <f t="shared" ca="1" si="4653"/>
        <v>0.06</v>
      </c>
      <c r="J4696" s="290">
        <f t="shared" ca="1" si="4654"/>
        <v>5.5E-2</v>
      </c>
      <c r="K4696" s="270">
        <f t="shared" ref="K4696:M4696" ca="1" si="4760">RAND()</f>
        <v>0.16706050049588073</v>
      </c>
      <c r="L4696" s="270">
        <f t="shared" ca="1" si="4760"/>
        <v>0.65103203227184192</v>
      </c>
      <c r="M4696" s="270">
        <f t="shared" ca="1" si="4760"/>
        <v>0.79993621925327352</v>
      </c>
      <c r="N4696" s="291">
        <f t="shared" ca="1" si="4656"/>
        <v>1602717.6195036676</v>
      </c>
      <c r="O4696" s="292">
        <f ca="1">(N4696-Assumptions!$C$22)/Assumptions!$C$25</f>
        <v>118.61631488833341</v>
      </c>
      <c r="P4696" s="11"/>
      <c r="Q4696" s="11"/>
      <c r="R4696" s="11"/>
      <c r="S4696" s="11"/>
      <c r="T4696" s="11"/>
    </row>
    <row r="4697" spans="1:20" ht="15.75" customHeight="1" x14ac:dyDescent="0.2">
      <c r="A4697" s="317"/>
      <c r="B4697" s="264"/>
      <c r="C4697" s="264"/>
      <c r="D4697" s="264"/>
      <c r="E4697" s="264"/>
      <c r="F4697" s="264"/>
      <c r="G4697" s="264"/>
      <c r="H4697" s="264"/>
      <c r="I4697" s="286">
        <f t="shared" ca="1" si="4653"/>
        <v>8.3497687437347812E-2</v>
      </c>
      <c r="J4697" s="286">
        <f t="shared" ca="1" si="4654"/>
        <v>4.1082475220754991E-2</v>
      </c>
      <c r="K4697" s="264">
        <f t="shared" ref="K4697:M4697" ca="1" si="4761">RAND()</f>
        <v>0.36435290552581889</v>
      </c>
      <c r="L4697" s="264">
        <f t="shared" ca="1" si="4761"/>
        <v>0.27266629757931216</v>
      </c>
      <c r="M4697" s="264">
        <f t="shared" ca="1" si="4761"/>
        <v>0.86135468775176582</v>
      </c>
      <c r="N4697" s="287">
        <f t="shared" ca="1" si="4656"/>
        <v>2129278.26678203</v>
      </c>
      <c r="O4697" s="288">
        <f ca="1">(N4697-Assumptions!$C$22)/Assumptions!$C$25</f>
        <v>157.9118855807485</v>
      </c>
      <c r="P4697" s="11"/>
      <c r="Q4697" s="11"/>
      <c r="R4697" s="11"/>
      <c r="S4697" s="11"/>
      <c r="T4697" s="11"/>
    </row>
    <row r="4698" spans="1:20" ht="15.75" customHeight="1" x14ac:dyDescent="0.2">
      <c r="A4698" s="289"/>
      <c r="B4698" s="270"/>
      <c r="C4698" s="270"/>
      <c r="D4698" s="270"/>
      <c r="E4698" s="270"/>
      <c r="F4698" s="270"/>
      <c r="G4698" s="270"/>
      <c r="H4698" s="270"/>
      <c r="I4698" s="290">
        <f t="shared" ca="1" si="4653"/>
        <v>8.1210458666185384E-2</v>
      </c>
      <c r="J4698" s="290">
        <f t="shared" ca="1" si="4654"/>
        <v>4.5198445070729676E-2</v>
      </c>
      <c r="K4698" s="270">
        <f t="shared" ref="K4698:M4698" ca="1" si="4762">RAND()</f>
        <v>0.10874982376648312</v>
      </c>
      <c r="L4698" s="270">
        <f t="shared" ca="1" si="4762"/>
        <v>0.9055479675743493</v>
      </c>
      <c r="M4698" s="270">
        <f t="shared" ca="1" si="4762"/>
        <v>0.44532033620947831</v>
      </c>
      <c r="N4698" s="291">
        <f t="shared" ca="1" si="4656"/>
        <v>1900814.1158276871</v>
      </c>
      <c r="O4698" s="292">
        <f ca="1">(N4698-Assumptions!$C$22)/Assumptions!$C$25</f>
        <v>140.86232207669306</v>
      </c>
      <c r="P4698" s="11"/>
      <c r="Q4698" s="11"/>
      <c r="R4698" s="11"/>
      <c r="S4698" s="11"/>
      <c r="T4698" s="11"/>
    </row>
    <row r="4699" spans="1:20" ht="15.75" customHeight="1" x14ac:dyDescent="0.2">
      <c r="A4699" s="317"/>
      <c r="B4699" s="264"/>
      <c r="C4699" s="264"/>
      <c r="D4699" s="264"/>
      <c r="E4699" s="264"/>
      <c r="F4699" s="264"/>
      <c r="G4699" s="264"/>
      <c r="H4699" s="264"/>
      <c r="I4699" s="286">
        <f t="shared" ca="1" si="4653"/>
        <v>8.9012367670424822E-2</v>
      </c>
      <c r="J4699" s="286">
        <f t="shared" ca="1" si="4654"/>
        <v>4.3214558378691134E-2</v>
      </c>
      <c r="K4699" s="264">
        <f t="shared" ref="K4699:M4699" ca="1" si="4763">RAND()</f>
        <v>0.39533473510472783</v>
      </c>
      <c r="L4699" s="264">
        <f t="shared" ca="1" si="4763"/>
        <v>0.95146858869384621</v>
      </c>
      <c r="M4699" s="264">
        <f t="shared" ca="1" si="4763"/>
        <v>0.43125408299524404</v>
      </c>
      <c r="N4699" s="287">
        <f t="shared" ca="1" si="4656"/>
        <v>3083657.2257483201</v>
      </c>
      <c r="O4699" s="288">
        <f ca="1">(N4699-Assumptions!$C$22)/Assumptions!$C$25</f>
        <v>229.13419595136716</v>
      </c>
      <c r="P4699" s="11"/>
      <c r="Q4699" s="11"/>
      <c r="R4699" s="11"/>
      <c r="S4699" s="11"/>
      <c r="T4699" s="11"/>
    </row>
    <row r="4700" spans="1:20" ht="15.75" customHeight="1" x14ac:dyDescent="0.2">
      <c r="A4700" s="289"/>
      <c r="B4700" s="270"/>
      <c r="C4700" s="270"/>
      <c r="D4700" s="270"/>
      <c r="E4700" s="270"/>
      <c r="F4700" s="270"/>
      <c r="G4700" s="270"/>
      <c r="H4700" s="270"/>
      <c r="I4700" s="290">
        <f t="shared" ca="1" si="4653"/>
        <v>8.9585902894574521E-2</v>
      </c>
      <c r="J4700" s="290">
        <f t="shared" ca="1" si="4654"/>
        <v>4.1248301443673793E-2</v>
      </c>
      <c r="K4700" s="270">
        <f t="shared" ref="K4700:M4700" ca="1" si="4764">RAND()</f>
        <v>0.71612884400358889</v>
      </c>
      <c r="L4700" s="270">
        <f t="shared" ca="1" si="4764"/>
        <v>0.83829035211476399</v>
      </c>
      <c r="M4700" s="270">
        <f t="shared" ca="1" si="4764"/>
        <v>0.5418936635270043</v>
      </c>
      <c r="N4700" s="291">
        <f t="shared" ca="1" si="4656"/>
        <v>2921633.2897557649</v>
      </c>
      <c r="O4700" s="292">
        <f ca="1">(N4700-Assumptions!$C$22)/Assumptions!$C$25</f>
        <v>217.04285744446005</v>
      </c>
      <c r="P4700" s="11"/>
      <c r="Q4700" s="11"/>
      <c r="R4700" s="11"/>
      <c r="S4700" s="11"/>
      <c r="T4700" s="11"/>
    </row>
    <row r="4701" spans="1:20" ht="15.75" customHeight="1" x14ac:dyDescent="0.2">
      <c r="A4701" s="317"/>
      <c r="B4701" s="264"/>
      <c r="C4701" s="264"/>
      <c r="D4701" s="264"/>
      <c r="E4701" s="264"/>
      <c r="F4701" s="264"/>
      <c r="G4701" s="264"/>
      <c r="H4701" s="264"/>
      <c r="I4701" s="286">
        <f t="shared" ca="1" si="4653"/>
        <v>6.4389767206230325E-2</v>
      </c>
      <c r="J4701" s="286">
        <f t="shared" ca="1" si="4654"/>
        <v>5.1175212719152416E-2</v>
      </c>
      <c r="K4701" s="264">
        <f t="shared" ref="K4701:M4701" ca="1" si="4765">RAND()</f>
        <v>1.3105749910043984E-2</v>
      </c>
      <c r="L4701" s="264">
        <f t="shared" ca="1" si="4765"/>
        <v>0.22456547001417348</v>
      </c>
      <c r="M4701" s="264">
        <f t="shared" ca="1" si="4765"/>
        <v>0.82457666940521479</v>
      </c>
      <c r="N4701" s="287">
        <f t="shared" ca="1" si="4656"/>
        <v>701647.51157845592</v>
      </c>
      <c r="O4701" s="288">
        <f ca="1">(N4701-Assumptions!$C$22)/Assumptions!$C$25</f>
        <v>51.372276983466861</v>
      </c>
      <c r="P4701" s="11"/>
      <c r="Q4701" s="11"/>
      <c r="R4701" s="11"/>
      <c r="S4701" s="11"/>
      <c r="T4701" s="11"/>
    </row>
    <row r="4702" spans="1:20" ht="15.75" customHeight="1" x14ac:dyDescent="0.2">
      <c r="A4702" s="289"/>
      <c r="B4702" s="270"/>
      <c r="C4702" s="270"/>
      <c r="D4702" s="270"/>
      <c r="E4702" s="270"/>
      <c r="F4702" s="270"/>
      <c r="G4702" s="270"/>
      <c r="H4702" s="270"/>
      <c r="I4702" s="290">
        <f t="shared" ca="1" si="4653"/>
        <v>0.11700930125128194</v>
      </c>
      <c r="J4702" s="290">
        <f t="shared" ca="1" si="4654"/>
        <v>3.4347154567651729E-2</v>
      </c>
      <c r="K4702" s="270">
        <f t="shared" ref="K4702:M4702" ca="1" si="4766">RAND()</f>
        <v>0.28928040289468748</v>
      </c>
      <c r="L4702" s="270">
        <f t="shared" ca="1" si="4766"/>
        <v>0.44118064965273152</v>
      </c>
      <c r="M4702" s="270">
        <f t="shared" ca="1" si="4766"/>
        <v>0.11211765744354329</v>
      </c>
      <c r="N4702" s="291">
        <f t="shared" ca="1" si="4656"/>
        <v>1350323.8659462899</v>
      </c>
      <c r="O4702" s="292">
        <f ca="1">(N4702-Assumptions!$C$22)/Assumptions!$C$25</f>
        <v>99.780960145245515</v>
      </c>
      <c r="P4702" s="11"/>
      <c r="Q4702" s="11"/>
      <c r="R4702" s="11"/>
      <c r="S4702" s="11"/>
      <c r="T4702" s="11"/>
    </row>
    <row r="4703" spans="1:20" ht="15.75" customHeight="1" x14ac:dyDescent="0.2">
      <c r="A4703" s="317"/>
      <c r="B4703" s="264"/>
      <c r="C4703" s="264"/>
      <c r="D4703" s="264"/>
      <c r="E4703" s="264"/>
      <c r="F4703" s="264"/>
      <c r="G4703" s="264"/>
      <c r="H4703" s="264"/>
      <c r="I4703" s="286">
        <f t="shared" ca="1" si="4653"/>
        <v>8.9776649372818318E-2</v>
      </c>
      <c r="J4703" s="286">
        <f t="shared" ca="1" si="4654"/>
        <v>3.1679175858555175E-2</v>
      </c>
      <c r="K4703" s="264">
        <f t="shared" ref="K4703:M4703" ca="1" si="4767">RAND()</f>
        <v>0.7161935323405606</v>
      </c>
      <c r="L4703" s="264">
        <f t="shared" ca="1" si="4767"/>
        <v>0.38849736795787382</v>
      </c>
      <c r="M4703" s="264">
        <f t="shared" ca="1" si="4767"/>
        <v>0.1810824120359098</v>
      </c>
      <c r="N4703" s="287">
        <f t="shared" ca="1" si="4656"/>
        <v>1921265.4651816403</v>
      </c>
      <c r="O4703" s="288">
        <f ca="1">(N4703-Assumptions!$C$22)/Assumptions!$C$25</f>
        <v>142.38854217773437</v>
      </c>
      <c r="P4703" s="11"/>
      <c r="Q4703" s="11"/>
      <c r="R4703" s="11"/>
      <c r="S4703" s="11"/>
      <c r="T4703" s="11"/>
    </row>
    <row r="4704" spans="1:20" ht="15.75" customHeight="1" x14ac:dyDescent="0.2">
      <c r="A4704" s="289"/>
      <c r="B4704" s="270"/>
      <c r="C4704" s="270"/>
      <c r="D4704" s="270"/>
      <c r="E4704" s="270"/>
      <c r="F4704" s="270"/>
      <c r="G4704" s="270"/>
      <c r="H4704" s="270"/>
      <c r="I4704" s="290">
        <f t="shared" ca="1" si="4653"/>
        <v>0.11417422642383271</v>
      </c>
      <c r="J4704" s="290">
        <f t="shared" ca="1" si="4654"/>
        <v>3.7437587021762114E-2</v>
      </c>
      <c r="K4704" s="270">
        <f t="shared" ref="K4704:M4704" ca="1" si="4768">RAND()</f>
        <v>0.21331326662384065</v>
      </c>
      <c r="L4704" s="270">
        <f t="shared" ca="1" si="4768"/>
        <v>0.11166353248595051</v>
      </c>
      <c r="M4704" s="270">
        <f t="shared" ca="1" si="4768"/>
        <v>0.68868227566789597</v>
      </c>
      <c r="N4704" s="291">
        <f t="shared" ca="1" si="4656"/>
        <v>1176931.7793619954</v>
      </c>
      <c r="O4704" s="292">
        <f ca="1">(N4704-Assumptions!$C$22)/Assumptions!$C$25</f>
        <v>86.841252191193689</v>
      </c>
      <c r="P4704" s="11"/>
      <c r="Q4704" s="11"/>
      <c r="R4704" s="11"/>
      <c r="S4704" s="11"/>
      <c r="T4704" s="11"/>
    </row>
    <row r="4705" spans="1:20" ht="15.75" customHeight="1" x14ac:dyDescent="0.2">
      <c r="A4705" s="317"/>
      <c r="B4705" s="264"/>
      <c r="C4705" s="264"/>
      <c r="D4705" s="264"/>
      <c r="E4705" s="264"/>
      <c r="F4705" s="264"/>
      <c r="G4705" s="264"/>
      <c r="H4705" s="264"/>
      <c r="I4705" s="286">
        <f t="shared" ca="1" si="4653"/>
        <v>9.164873335830391E-2</v>
      </c>
      <c r="J4705" s="286">
        <f t="shared" ca="1" si="4654"/>
        <v>2.9556590199630986E-2</v>
      </c>
      <c r="K4705" s="264">
        <f t="shared" ref="K4705:M4705" ca="1" si="4769">RAND()</f>
        <v>0.41650969395824711</v>
      </c>
      <c r="L4705" s="264">
        <f t="shared" ca="1" si="4769"/>
        <v>0.13980973796627238</v>
      </c>
      <c r="M4705" s="264">
        <f t="shared" ca="1" si="4769"/>
        <v>0.16634124644301684</v>
      </c>
      <c r="N4705" s="287">
        <f t="shared" ca="1" si="4656"/>
        <v>1434866.1883268242</v>
      </c>
      <c r="O4705" s="288">
        <f ca="1">(N4705-Assumptions!$C$22)/Assumptions!$C$25</f>
        <v>106.09008868110628</v>
      </c>
      <c r="P4705" s="11"/>
      <c r="Q4705" s="11"/>
      <c r="R4705" s="11"/>
      <c r="S4705" s="11"/>
      <c r="T4705" s="11"/>
    </row>
    <row r="4706" spans="1:20" ht="15.75" customHeight="1" x14ac:dyDescent="0.2">
      <c r="A4706" s="289"/>
      <c r="B4706" s="270"/>
      <c r="C4706" s="270"/>
      <c r="D4706" s="270"/>
      <c r="E4706" s="270"/>
      <c r="F4706" s="270"/>
      <c r="G4706" s="270"/>
      <c r="H4706" s="270"/>
      <c r="I4706" s="290">
        <f t="shared" ca="1" si="4653"/>
        <v>8.0604668560996906E-2</v>
      </c>
      <c r="J4706" s="290">
        <f t="shared" ca="1" si="4654"/>
        <v>2.084780354441446E-2</v>
      </c>
      <c r="K4706" s="270">
        <f t="shared" ref="K4706:M4706" ca="1" si="4770">RAND()</f>
        <v>0.91731145742864295</v>
      </c>
      <c r="L4706" s="270">
        <f t="shared" ca="1" si="4770"/>
        <v>0.28989045597230922</v>
      </c>
      <c r="M4706" s="270">
        <f t="shared" ca="1" si="4770"/>
        <v>0.42642871584346098</v>
      </c>
      <c r="N4706" s="291">
        <f t="shared" ca="1" si="4656"/>
        <v>3234688.5417369553</v>
      </c>
      <c r="O4706" s="292">
        <f ca="1">(N4706-Assumptions!$C$22)/Assumptions!$C$25</f>
        <v>240.40518968186234</v>
      </c>
      <c r="P4706" s="11"/>
      <c r="Q4706" s="11"/>
      <c r="R4706" s="11"/>
      <c r="S4706" s="11"/>
      <c r="T4706" s="11"/>
    </row>
    <row r="4707" spans="1:20" ht="15.75" customHeight="1" x14ac:dyDescent="0.2">
      <c r="A4707" s="317"/>
      <c r="B4707" s="264"/>
      <c r="C4707" s="264"/>
      <c r="D4707" s="264"/>
      <c r="E4707" s="264"/>
      <c r="F4707" s="264"/>
      <c r="G4707" s="264"/>
      <c r="H4707" s="264"/>
      <c r="I4707" s="286">
        <f t="shared" ca="1" si="4653"/>
        <v>6.8549092213966781E-2</v>
      </c>
      <c r="J4707" s="286">
        <f t="shared" ca="1" si="4654"/>
        <v>3.3054237681081837E-2</v>
      </c>
      <c r="K4707" s="264">
        <f t="shared" ref="K4707:M4707" ca="1" si="4771">RAND()</f>
        <v>0.56073500859773273</v>
      </c>
      <c r="L4707" s="264">
        <f t="shared" ca="1" si="4771"/>
        <v>0.23388886162774702</v>
      </c>
      <c r="M4707" s="264">
        <f t="shared" ca="1" si="4771"/>
        <v>6.2965427808955532E-2</v>
      </c>
      <c r="N4707" s="287">
        <f t="shared" ca="1" si="4656"/>
        <v>2510051.6103421585</v>
      </c>
      <c r="O4707" s="288">
        <f ca="1">(N4707-Assumptions!$C$22)/Assumptions!$C$25</f>
        <v>186.32780674195212</v>
      </c>
      <c r="P4707" s="11"/>
      <c r="Q4707" s="11"/>
      <c r="R4707" s="11"/>
      <c r="S4707" s="11"/>
      <c r="T4707" s="11"/>
    </row>
    <row r="4708" spans="1:20" ht="15.75" customHeight="1" x14ac:dyDescent="0.2">
      <c r="A4708" s="289"/>
      <c r="B4708" s="270"/>
      <c r="C4708" s="270"/>
      <c r="D4708" s="270"/>
      <c r="E4708" s="270"/>
      <c r="F4708" s="270"/>
      <c r="G4708" s="270"/>
      <c r="H4708" s="270"/>
      <c r="I4708" s="290">
        <f t="shared" ca="1" si="4653"/>
        <v>8.0550332859958718E-2</v>
      </c>
      <c r="J4708" s="290">
        <f t="shared" ca="1" si="4654"/>
        <v>4.2028101122144945E-2</v>
      </c>
      <c r="K4708" s="270">
        <f t="shared" ref="K4708:M4708" ca="1" si="4772">RAND()</f>
        <v>0.92227321298396836</v>
      </c>
      <c r="L4708" s="270">
        <f t="shared" ca="1" si="4772"/>
        <v>0.9400792971369738</v>
      </c>
      <c r="M4708" s="270">
        <f t="shared" ca="1" si="4772"/>
        <v>0.35474181970707086</v>
      </c>
      <c r="N4708" s="291">
        <f t="shared" ca="1" si="4656"/>
        <v>6371013.9380403226</v>
      </c>
      <c r="O4708" s="292">
        <f ca="1">(N4708-Assumptions!$C$22)/Assumptions!$C$25</f>
        <v>474.45932373435244</v>
      </c>
      <c r="P4708" s="11"/>
      <c r="Q4708" s="11"/>
      <c r="R4708" s="11"/>
      <c r="S4708" s="11"/>
      <c r="T4708" s="11"/>
    </row>
    <row r="4709" spans="1:20" ht="15.75" customHeight="1" x14ac:dyDescent="0.2">
      <c r="A4709" s="317"/>
      <c r="B4709" s="264"/>
      <c r="C4709" s="264"/>
      <c r="D4709" s="264"/>
      <c r="E4709" s="264"/>
      <c r="F4709" s="264"/>
      <c r="G4709" s="264"/>
      <c r="H4709" s="264"/>
      <c r="I4709" s="286">
        <f t="shared" ca="1" si="4653"/>
        <v>0.1280040954869105</v>
      </c>
      <c r="J4709" s="286">
        <f t="shared" ca="1" si="4654"/>
        <v>0.02</v>
      </c>
      <c r="K4709" s="264">
        <f t="shared" ref="K4709:M4709" ca="1" si="4773">RAND()</f>
        <v>0.69784858292790497</v>
      </c>
      <c r="L4709" s="264">
        <f t="shared" ca="1" si="4773"/>
        <v>0.58242591039017078</v>
      </c>
      <c r="M4709" s="264">
        <f t="shared" ca="1" si="4773"/>
        <v>0.56346962738068629</v>
      </c>
      <c r="N4709" s="287">
        <f t="shared" ca="1" si="4656"/>
        <v>1116206.6947725881</v>
      </c>
      <c r="O4709" s="288">
        <f ca="1">(N4709-Assumptions!$C$22)/Assumptions!$C$25</f>
        <v>82.309529460640903</v>
      </c>
      <c r="P4709" s="11"/>
      <c r="Q4709" s="11"/>
      <c r="R4709" s="11"/>
      <c r="S4709" s="11"/>
      <c r="T4709" s="11"/>
    </row>
    <row r="4710" spans="1:20" ht="15.75" customHeight="1" x14ac:dyDescent="0.2">
      <c r="A4710" s="289"/>
      <c r="B4710" s="270"/>
      <c r="C4710" s="270"/>
      <c r="D4710" s="270"/>
      <c r="E4710" s="270"/>
      <c r="F4710" s="270"/>
      <c r="G4710" s="270"/>
      <c r="H4710" s="270"/>
      <c r="I4710" s="290">
        <f t="shared" ca="1" si="4653"/>
        <v>8.6616751286645421E-2</v>
      </c>
      <c r="J4710" s="290">
        <f t="shared" ca="1" si="4654"/>
        <v>4.9219766511587208E-2</v>
      </c>
      <c r="K4710" s="270">
        <f t="shared" ref="K4710:M4710" ca="1" si="4774">RAND()</f>
        <v>2.9164682110447315E-2</v>
      </c>
      <c r="L4710" s="270">
        <f t="shared" ca="1" si="4774"/>
        <v>0.4847651538021025</v>
      </c>
      <c r="M4710" s="270">
        <f t="shared" ca="1" si="4774"/>
        <v>0.18194871134706414</v>
      </c>
      <c r="N4710" s="291">
        <f t="shared" ca="1" si="4656"/>
        <v>1038802.1373020167</v>
      </c>
      <c r="O4710" s="292">
        <f ca="1">(N4710-Assumptions!$C$22)/Assumptions!$C$25</f>
        <v>76.533069947911699</v>
      </c>
      <c r="P4710" s="11"/>
      <c r="Q4710" s="11"/>
      <c r="R4710" s="11"/>
      <c r="S4710" s="11"/>
      <c r="T4710" s="11"/>
    </row>
    <row r="4711" spans="1:20" ht="15.75" customHeight="1" x14ac:dyDescent="0.2">
      <c r="A4711" s="317"/>
      <c r="B4711" s="264"/>
      <c r="C4711" s="264"/>
      <c r="D4711" s="264"/>
      <c r="E4711" s="264"/>
      <c r="F4711" s="264"/>
      <c r="G4711" s="264"/>
      <c r="H4711" s="264"/>
      <c r="I4711" s="286">
        <f t="shared" ca="1" si="4653"/>
        <v>0.10057840569416315</v>
      </c>
      <c r="J4711" s="286">
        <f t="shared" ca="1" si="4654"/>
        <v>5.2438975294655431E-2</v>
      </c>
      <c r="K4711" s="264">
        <f t="shared" ref="K4711:M4711" ca="1" si="4775">RAND()</f>
        <v>0.70072570723684058</v>
      </c>
      <c r="L4711" s="264">
        <f t="shared" ca="1" si="4775"/>
        <v>0.69405034664095344</v>
      </c>
      <c r="M4711" s="264">
        <f t="shared" ca="1" si="4775"/>
        <v>0.26673407318628983</v>
      </c>
      <c r="N4711" s="287">
        <f t="shared" ca="1" si="4656"/>
        <v>2318695.2681185077</v>
      </c>
      <c r="O4711" s="288">
        <f ca="1">(N4711-Assumptions!$C$22)/Assumptions!$C$25</f>
        <v>172.04748269541102</v>
      </c>
      <c r="P4711" s="11"/>
      <c r="Q4711" s="11"/>
      <c r="R4711" s="11"/>
      <c r="S4711" s="11"/>
      <c r="T4711" s="11"/>
    </row>
    <row r="4712" spans="1:20" ht="15.75" customHeight="1" x14ac:dyDescent="0.2">
      <c r="A4712" s="289"/>
      <c r="B4712" s="270"/>
      <c r="C4712" s="270"/>
      <c r="D4712" s="270"/>
      <c r="E4712" s="270"/>
      <c r="F4712" s="270"/>
      <c r="G4712" s="270"/>
      <c r="H4712" s="270"/>
      <c r="I4712" s="290">
        <f t="shared" ca="1" si="4653"/>
        <v>9.5148432642584851E-2</v>
      </c>
      <c r="J4712" s="290">
        <f t="shared" ca="1" si="4654"/>
        <v>3.1716477812209889E-2</v>
      </c>
      <c r="K4712" s="270">
        <f t="shared" ref="K4712:M4712" ca="1" si="4776">RAND()</f>
        <v>0.48167182416174514</v>
      </c>
      <c r="L4712" s="270">
        <f t="shared" ca="1" si="4776"/>
        <v>0.1789237298386388</v>
      </c>
      <c r="M4712" s="270">
        <f t="shared" ca="1" si="4776"/>
        <v>0.37603818864058536</v>
      </c>
      <c r="N4712" s="291">
        <f t="shared" ca="1" si="4656"/>
        <v>1404558.9012253662</v>
      </c>
      <c r="O4712" s="292">
        <f ca="1">(N4712-Assumptions!$C$22)/Assumptions!$C$25</f>
        <v>103.8283508377139</v>
      </c>
      <c r="P4712" s="11"/>
      <c r="Q4712" s="11"/>
      <c r="R4712" s="11"/>
      <c r="S4712" s="11"/>
      <c r="T4712" s="11"/>
    </row>
    <row r="4713" spans="1:20" ht="15.75" customHeight="1" x14ac:dyDescent="0.2">
      <c r="A4713" s="317"/>
      <c r="B4713" s="264"/>
      <c r="C4713" s="264"/>
      <c r="D4713" s="264"/>
      <c r="E4713" s="264"/>
      <c r="F4713" s="264"/>
      <c r="G4713" s="264"/>
      <c r="H4713" s="264"/>
      <c r="I4713" s="286">
        <f t="shared" ca="1" si="4653"/>
        <v>8.7483587984723166E-2</v>
      </c>
      <c r="J4713" s="286">
        <f t="shared" ca="1" si="4654"/>
        <v>5.5E-2</v>
      </c>
      <c r="K4713" s="264">
        <f t="shared" ref="K4713:M4713" ca="1" si="4777">RAND()</f>
        <v>0.10857273909328702</v>
      </c>
      <c r="L4713" s="264">
        <f t="shared" ca="1" si="4777"/>
        <v>0.86253240512511298</v>
      </c>
      <c r="M4713" s="264">
        <f t="shared" ca="1" si="4777"/>
        <v>0.30690289296410789</v>
      </c>
      <c r="N4713" s="287">
        <f t="shared" ca="1" si="4656"/>
        <v>2107283.9556336389</v>
      </c>
      <c r="O4713" s="288">
        <f ca="1">(N4713-Assumptions!$C$22)/Assumptions!$C$25</f>
        <v>156.27051907713724</v>
      </c>
      <c r="P4713" s="11"/>
      <c r="Q4713" s="11"/>
      <c r="R4713" s="11"/>
      <c r="S4713" s="11"/>
      <c r="T4713" s="11"/>
    </row>
    <row r="4714" spans="1:20" ht="15.75" customHeight="1" x14ac:dyDescent="0.2">
      <c r="A4714" s="289"/>
      <c r="B4714" s="270"/>
      <c r="C4714" s="270"/>
      <c r="D4714" s="270"/>
      <c r="E4714" s="270"/>
      <c r="F4714" s="270"/>
      <c r="G4714" s="270"/>
      <c r="H4714" s="270"/>
      <c r="I4714" s="290">
        <f t="shared" ca="1" si="4653"/>
        <v>8.7266500480726941E-2</v>
      </c>
      <c r="J4714" s="290">
        <f t="shared" ca="1" si="4654"/>
        <v>5.0875546158977519E-2</v>
      </c>
      <c r="K4714" s="270">
        <f t="shared" ref="K4714:M4714" ca="1" si="4778">RAND()</f>
        <v>0.8907513107211551</v>
      </c>
      <c r="L4714" s="270">
        <f t="shared" ca="1" si="4778"/>
        <v>0.67031984919637466</v>
      </c>
      <c r="M4714" s="270">
        <f t="shared" ca="1" si="4778"/>
        <v>0.33897042426190505</v>
      </c>
      <c r="N4714" s="291">
        <f t="shared" ca="1" si="4656"/>
        <v>5930638.6237967806</v>
      </c>
      <c r="O4714" s="292">
        <f ca="1">(N4714-Assumptions!$C$22)/Assumptions!$C$25</f>
        <v>441.5954943131926</v>
      </c>
      <c r="P4714" s="11"/>
      <c r="Q4714" s="11"/>
      <c r="R4714" s="11"/>
      <c r="S4714" s="11"/>
      <c r="T4714" s="11"/>
    </row>
    <row r="4715" spans="1:20" ht="15.75" customHeight="1" x14ac:dyDescent="0.2">
      <c r="A4715" s="317"/>
      <c r="B4715" s="264"/>
      <c r="C4715" s="264"/>
      <c r="D4715" s="264"/>
      <c r="E4715" s="264"/>
      <c r="F4715" s="264"/>
      <c r="G4715" s="264"/>
      <c r="H4715" s="264"/>
      <c r="I4715" s="286">
        <f t="shared" ca="1" si="4653"/>
        <v>8.7863058803540908E-2</v>
      </c>
      <c r="J4715" s="286">
        <f t="shared" ca="1" si="4654"/>
        <v>2.7553213729360086E-2</v>
      </c>
      <c r="K4715" s="264">
        <f t="shared" ref="K4715:M4715" ca="1" si="4779">RAND()</f>
        <v>0.22419841157724585</v>
      </c>
      <c r="L4715" s="264">
        <f t="shared" ca="1" si="4779"/>
        <v>0.34331093633463128</v>
      </c>
      <c r="M4715" s="264">
        <f t="shared" ca="1" si="4779"/>
        <v>0.1295657433318369</v>
      </c>
      <c r="N4715" s="287">
        <f t="shared" ca="1" si="4656"/>
        <v>1850786.8713634717</v>
      </c>
      <c r="O4715" s="288">
        <f ca="1">(N4715-Assumptions!$C$22)/Assumptions!$C$25</f>
        <v>137.12894562413967</v>
      </c>
      <c r="P4715" s="11"/>
      <c r="Q4715" s="11"/>
      <c r="R4715" s="11"/>
      <c r="S4715" s="11"/>
      <c r="T4715" s="11"/>
    </row>
    <row r="4716" spans="1:20" ht="15.75" customHeight="1" x14ac:dyDescent="0.2">
      <c r="A4716" s="289"/>
      <c r="B4716" s="270"/>
      <c r="C4716" s="270"/>
      <c r="D4716" s="270"/>
      <c r="E4716" s="270"/>
      <c r="F4716" s="270"/>
      <c r="G4716" s="270"/>
      <c r="H4716" s="270"/>
      <c r="I4716" s="290">
        <f t="shared" ca="1" si="4653"/>
        <v>7.3592778356779687E-2</v>
      </c>
      <c r="J4716" s="290">
        <f t="shared" ca="1" si="4654"/>
        <v>2.9470179413942664E-2</v>
      </c>
      <c r="K4716" s="270">
        <f t="shared" ref="K4716:M4716" ca="1" si="4780">RAND()</f>
        <v>0.10592490544436672</v>
      </c>
      <c r="L4716" s="270">
        <f t="shared" ca="1" si="4780"/>
        <v>6.379203589583804E-2</v>
      </c>
      <c r="M4716" s="270">
        <f t="shared" ca="1" si="4780"/>
        <v>0.66614640598319586</v>
      </c>
      <c r="N4716" s="291">
        <f t="shared" ca="1" si="4656"/>
        <v>397555.63384167064</v>
      </c>
      <c r="O4716" s="292">
        <f ca="1">(N4716-Assumptions!$C$22)/Assumptions!$C$25</f>
        <v>28.678853271766467</v>
      </c>
      <c r="P4716" s="11"/>
      <c r="Q4716" s="11"/>
      <c r="R4716" s="11"/>
      <c r="S4716" s="11"/>
      <c r="T4716" s="11"/>
    </row>
    <row r="4717" spans="1:20" ht="15.75" customHeight="1" x14ac:dyDescent="0.2">
      <c r="A4717" s="317"/>
      <c r="B4717" s="264"/>
      <c r="C4717" s="264"/>
      <c r="D4717" s="264"/>
      <c r="E4717" s="264"/>
      <c r="F4717" s="264"/>
      <c r="G4717" s="264"/>
      <c r="H4717" s="264"/>
      <c r="I4717" s="286">
        <f t="shared" ca="1" si="4653"/>
        <v>0.10764640048862664</v>
      </c>
      <c r="J4717" s="286">
        <f t="shared" ca="1" si="4654"/>
        <v>3.3079968957106423E-2</v>
      </c>
      <c r="K4717" s="264">
        <f t="shared" ref="K4717:M4717" ca="1" si="4781">RAND()</f>
        <v>0.48374905962544068</v>
      </c>
      <c r="L4717" s="264">
        <f t="shared" ca="1" si="4781"/>
        <v>0.23435634000146199</v>
      </c>
      <c r="M4717" s="264">
        <f t="shared" ca="1" si="4781"/>
        <v>9.4499168022204483E-2</v>
      </c>
      <c r="N4717" s="287">
        <f t="shared" ca="1" si="4656"/>
        <v>1194826.0758792961</v>
      </c>
      <c r="O4717" s="288">
        <f ca="1">(N4717-Assumptions!$C$22)/Assumptions!$C$25</f>
        <v>88.176647453678811</v>
      </c>
      <c r="P4717" s="11"/>
      <c r="Q4717" s="11"/>
      <c r="R4717" s="11"/>
      <c r="S4717" s="11"/>
      <c r="T4717" s="11"/>
    </row>
    <row r="4718" spans="1:20" ht="15.75" customHeight="1" x14ac:dyDescent="0.2">
      <c r="A4718" s="289"/>
      <c r="B4718" s="270"/>
      <c r="C4718" s="270"/>
      <c r="D4718" s="270"/>
      <c r="E4718" s="270"/>
      <c r="F4718" s="270"/>
      <c r="G4718" s="270"/>
      <c r="H4718" s="270"/>
      <c r="I4718" s="290">
        <f t="shared" ca="1" si="4653"/>
        <v>0.10799032795339078</v>
      </c>
      <c r="J4718" s="290">
        <f t="shared" ca="1" si="4654"/>
        <v>3.3515656900313252E-2</v>
      </c>
      <c r="K4718" s="270">
        <f t="shared" ref="K4718:M4718" ca="1" si="4782">RAND()</f>
        <v>0.48047571228800245</v>
      </c>
      <c r="L4718" s="270">
        <f t="shared" ca="1" si="4782"/>
        <v>0.27448108518119718</v>
      </c>
      <c r="M4718" s="270">
        <f t="shared" ca="1" si="4782"/>
        <v>0.53753226057430692</v>
      </c>
      <c r="N4718" s="291">
        <f t="shared" ca="1" si="4656"/>
        <v>1196298.2248774481</v>
      </c>
      <c r="O4718" s="292">
        <f ca="1">(N4718-Assumptions!$C$22)/Assumptions!$C$25</f>
        <v>88.286509319212541</v>
      </c>
      <c r="P4718" s="11"/>
      <c r="Q4718" s="11"/>
      <c r="R4718" s="11"/>
      <c r="S4718" s="11"/>
      <c r="T4718" s="11"/>
    </row>
    <row r="4719" spans="1:20" ht="15.75" customHeight="1" x14ac:dyDescent="0.2">
      <c r="A4719" s="317"/>
      <c r="B4719" s="264"/>
      <c r="C4719" s="264"/>
      <c r="D4719" s="264"/>
      <c r="E4719" s="264"/>
      <c r="F4719" s="264"/>
      <c r="G4719" s="264"/>
      <c r="H4719" s="264"/>
      <c r="I4719" s="286">
        <f t="shared" ca="1" si="4653"/>
        <v>6.6557415538600562E-2</v>
      </c>
      <c r="J4719" s="286">
        <f t="shared" ca="1" si="4654"/>
        <v>2.3660687738975551E-2</v>
      </c>
      <c r="K4719" s="264">
        <f t="shared" ref="K4719:M4719" ca="1" si="4783">RAND()</f>
        <v>0.48577891346927737</v>
      </c>
      <c r="L4719" s="264">
        <f t="shared" ca="1" si="4783"/>
        <v>0.55163804572160813</v>
      </c>
      <c r="M4719" s="264">
        <f t="shared" ca="1" si="4783"/>
        <v>0.7957569574099066</v>
      </c>
      <c r="N4719" s="287">
        <f t="shared" ca="1" si="4656"/>
        <v>2630516.3130147993</v>
      </c>
      <c r="O4719" s="288">
        <f ca="1">(N4719-Assumptions!$C$22)/Assumptions!$C$25</f>
        <v>195.31770992647756</v>
      </c>
      <c r="P4719" s="11"/>
      <c r="Q4719" s="11"/>
      <c r="R4719" s="11"/>
      <c r="S4719" s="11"/>
      <c r="T4719" s="11"/>
    </row>
    <row r="4720" spans="1:20" ht="15.75" customHeight="1" x14ac:dyDescent="0.2">
      <c r="A4720" s="289"/>
      <c r="B4720" s="270"/>
      <c r="C4720" s="270"/>
      <c r="D4720" s="270"/>
      <c r="E4720" s="270"/>
      <c r="F4720" s="270"/>
      <c r="G4720" s="270"/>
      <c r="H4720" s="270"/>
      <c r="I4720" s="290">
        <f t="shared" ca="1" si="4653"/>
        <v>8.7045401881787166E-2</v>
      </c>
      <c r="J4720" s="290">
        <f t="shared" ca="1" si="4654"/>
        <v>4.5157140491788372E-2</v>
      </c>
      <c r="K4720" s="270">
        <f t="shared" ref="K4720:M4720" ca="1" si="4784">RAND()</f>
        <v>0.80744479744183495</v>
      </c>
      <c r="L4720" s="270">
        <f t="shared" ca="1" si="4784"/>
        <v>0.76328932134664984</v>
      </c>
      <c r="M4720" s="270">
        <f t="shared" ca="1" si="4784"/>
        <v>0.32372599830627424</v>
      </c>
      <c r="N4720" s="291">
        <f t="shared" ca="1" si="4656"/>
        <v>5152316.9521884453</v>
      </c>
      <c r="O4720" s="292">
        <f ca="1">(N4720-Assumptions!$C$22)/Assumptions!$C$25</f>
        <v>383.51178747674965</v>
      </c>
      <c r="P4720" s="11"/>
      <c r="Q4720" s="11"/>
      <c r="R4720" s="11"/>
      <c r="S4720" s="11"/>
      <c r="T4720" s="11"/>
    </row>
    <row r="4721" spans="1:20" ht="15.75" customHeight="1" x14ac:dyDescent="0.2">
      <c r="A4721" s="317"/>
      <c r="B4721" s="264"/>
      <c r="C4721" s="264"/>
      <c r="D4721" s="264"/>
      <c r="E4721" s="264"/>
      <c r="F4721" s="264"/>
      <c r="G4721" s="264"/>
      <c r="H4721" s="264"/>
      <c r="I4721" s="286">
        <f t="shared" ca="1" si="4653"/>
        <v>7.6922143484358579E-2</v>
      </c>
      <c r="J4721" s="286">
        <f t="shared" ca="1" si="4654"/>
        <v>4.0424290858735383E-2</v>
      </c>
      <c r="K4721" s="264">
        <f t="shared" ref="K4721:M4721" ca="1" si="4785">RAND()</f>
        <v>0.33612822419191413</v>
      </c>
      <c r="L4721" s="264">
        <f t="shared" ca="1" si="4785"/>
        <v>4.5479562337010448E-2</v>
      </c>
      <c r="M4721" s="264">
        <f t="shared" ca="1" si="4785"/>
        <v>0.39644096986213251</v>
      </c>
      <c r="N4721" s="287">
        <f t="shared" ca="1" si="4656"/>
        <v>2441072.8404492601</v>
      </c>
      <c r="O4721" s="288">
        <f ca="1">(N4721-Assumptions!$C$22)/Assumptions!$C$25</f>
        <v>181.1801373469597</v>
      </c>
      <c r="P4721" s="11"/>
      <c r="Q4721" s="11"/>
      <c r="R4721" s="11"/>
      <c r="S4721" s="11"/>
      <c r="T4721" s="11"/>
    </row>
    <row r="4722" spans="1:20" ht="15.75" customHeight="1" x14ac:dyDescent="0.2">
      <c r="A4722" s="289"/>
      <c r="B4722" s="270"/>
      <c r="C4722" s="270"/>
      <c r="D4722" s="270"/>
      <c r="E4722" s="270"/>
      <c r="F4722" s="270"/>
      <c r="G4722" s="270"/>
      <c r="H4722" s="270"/>
      <c r="I4722" s="290">
        <f t="shared" ca="1" si="4653"/>
        <v>7.177318714752931E-2</v>
      </c>
      <c r="J4722" s="290">
        <f t="shared" ca="1" si="4654"/>
        <v>5.0277392570705279E-2</v>
      </c>
      <c r="K4722" s="270">
        <f t="shared" ref="K4722:M4722" ca="1" si="4786">RAND()</f>
        <v>0.51064841015723061</v>
      </c>
      <c r="L4722" s="270">
        <f t="shared" ca="1" si="4786"/>
        <v>0.40117379378383777</v>
      </c>
      <c r="M4722" s="270">
        <f t="shared" ca="1" si="4786"/>
        <v>0.9413978942643717</v>
      </c>
      <c r="N4722" s="291">
        <f t="shared" ca="1" si="4656"/>
        <v>4614312.7588442098</v>
      </c>
      <c r="O4722" s="292">
        <f ca="1">(N4722-Assumptions!$C$22)/Assumptions!$C$25</f>
        <v>343.36222080926939</v>
      </c>
      <c r="P4722" s="11"/>
      <c r="Q4722" s="11"/>
      <c r="R4722" s="11"/>
      <c r="S4722" s="11"/>
      <c r="T4722" s="11"/>
    </row>
    <row r="4723" spans="1:20" ht="15.75" customHeight="1" x14ac:dyDescent="0.2">
      <c r="A4723" s="317"/>
      <c r="B4723" s="264"/>
      <c r="C4723" s="264"/>
      <c r="D4723" s="264"/>
      <c r="E4723" s="264"/>
      <c r="F4723" s="264"/>
      <c r="G4723" s="264"/>
      <c r="H4723" s="264"/>
      <c r="I4723" s="286">
        <f t="shared" ca="1" si="4653"/>
        <v>0.10186100285150612</v>
      </c>
      <c r="J4723" s="286">
        <f t="shared" ca="1" si="4654"/>
        <v>4.1209662444513261E-2</v>
      </c>
      <c r="K4723" s="264">
        <f t="shared" ref="K4723:M4723" ca="1" si="4787">RAND()</f>
        <v>0.26612484768269973</v>
      </c>
      <c r="L4723" s="264">
        <f t="shared" ca="1" si="4787"/>
        <v>0.909508609828793</v>
      </c>
      <c r="M4723" s="264">
        <f t="shared" ca="1" si="4787"/>
        <v>0.26647822419834399</v>
      </c>
      <c r="N4723" s="287">
        <f t="shared" ca="1" si="4656"/>
        <v>2328468.6636474645</v>
      </c>
      <c r="O4723" s="288">
        <f ca="1">(N4723-Assumptions!$C$22)/Assumptions!$C$25</f>
        <v>172.7768405707063</v>
      </c>
      <c r="P4723" s="11"/>
      <c r="Q4723" s="11"/>
      <c r="R4723" s="11"/>
      <c r="S4723" s="11"/>
      <c r="T4723" s="11"/>
    </row>
    <row r="4724" spans="1:20" ht="15.75" customHeight="1" x14ac:dyDescent="0.2">
      <c r="A4724" s="289"/>
      <c r="B4724" s="270"/>
      <c r="C4724" s="270"/>
      <c r="D4724" s="270"/>
      <c r="E4724" s="270"/>
      <c r="F4724" s="270"/>
      <c r="G4724" s="270"/>
      <c r="H4724" s="270"/>
      <c r="I4724" s="290">
        <f t="shared" ca="1" si="4653"/>
        <v>7.0890943295289832E-2</v>
      </c>
      <c r="J4724" s="290">
        <f t="shared" ca="1" si="4654"/>
        <v>4.2806573993582647E-2</v>
      </c>
      <c r="K4724" s="270">
        <f t="shared" ref="K4724:M4724" ca="1" si="4788">RAND()</f>
        <v>0.44437499544216463</v>
      </c>
      <c r="L4724" s="270">
        <f t="shared" ca="1" si="4788"/>
        <v>0.70873337427019967</v>
      </c>
      <c r="M4724" s="270">
        <f t="shared" ca="1" si="4788"/>
        <v>0.94770619618520513</v>
      </c>
      <c r="N4724" s="291">
        <f t="shared" ca="1" si="4656"/>
        <v>4107545.2943888227</v>
      </c>
      <c r="O4724" s="292">
        <f ca="1">(N4724-Assumptions!$C$22)/Assumptions!$C$25</f>
        <v>305.54375331259871</v>
      </c>
      <c r="P4724" s="11"/>
      <c r="Q4724" s="11"/>
      <c r="R4724" s="11"/>
      <c r="S4724" s="11"/>
      <c r="T4724" s="11"/>
    </row>
    <row r="4725" spans="1:20" ht="15.75" customHeight="1" x14ac:dyDescent="0.2">
      <c r="A4725" s="317"/>
      <c r="B4725" s="264"/>
      <c r="C4725" s="264"/>
      <c r="D4725" s="264"/>
      <c r="E4725" s="264"/>
      <c r="F4725" s="264"/>
      <c r="G4725" s="264"/>
      <c r="H4725" s="264"/>
      <c r="I4725" s="286">
        <f t="shared" ca="1" si="4653"/>
        <v>9.1966855877364737E-2</v>
      </c>
      <c r="J4725" s="286">
        <f t="shared" ca="1" si="4654"/>
        <v>3.7817083075402692E-2</v>
      </c>
      <c r="K4725" s="264">
        <f t="shared" ref="K4725:M4725" ca="1" si="4789">RAND()</f>
        <v>0.85417816263127966</v>
      </c>
      <c r="L4725" s="264">
        <f t="shared" ca="1" si="4789"/>
        <v>0.42491647771221985</v>
      </c>
      <c r="M4725" s="264">
        <f t="shared" ca="1" si="4789"/>
        <v>0.33492032001026462</v>
      </c>
      <c r="N4725" s="287">
        <f t="shared" ca="1" si="4656"/>
        <v>3985641.8243286051</v>
      </c>
      <c r="O4725" s="288">
        <f ca="1">(N4725-Assumptions!$C$22)/Assumptions!$C$25</f>
        <v>296.44647942750782</v>
      </c>
      <c r="P4725" s="11"/>
      <c r="Q4725" s="11"/>
      <c r="R4725" s="11"/>
      <c r="S4725" s="11"/>
      <c r="T4725" s="11"/>
    </row>
    <row r="4726" spans="1:20" ht="15.75" customHeight="1" x14ac:dyDescent="0.2">
      <c r="A4726" s="289"/>
      <c r="B4726" s="270"/>
      <c r="C4726" s="270"/>
      <c r="D4726" s="270"/>
      <c r="E4726" s="270"/>
      <c r="F4726" s="270"/>
      <c r="G4726" s="270"/>
      <c r="H4726" s="270"/>
      <c r="I4726" s="290">
        <f t="shared" ca="1" si="4653"/>
        <v>9.6138573842663083E-2</v>
      </c>
      <c r="J4726" s="290">
        <f t="shared" ca="1" si="4654"/>
        <v>2.4832232778052448E-2</v>
      </c>
      <c r="K4726" s="270">
        <f t="shared" ref="K4726:M4726" ca="1" si="4790">RAND()</f>
        <v>0.13332717502976532</v>
      </c>
      <c r="L4726" s="270">
        <f t="shared" ca="1" si="4790"/>
        <v>0.87395739619699564</v>
      </c>
      <c r="M4726" s="270">
        <f t="shared" ca="1" si="4790"/>
        <v>4.5695572028142006E-2</v>
      </c>
      <c r="N4726" s="291">
        <f t="shared" ca="1" si="4656"/>
        <v>959972.74239041843</v>
      </c>
      <c r="O4726" s="292">
        <f ca="1">(N4726-Assumptions!$C$22)/Assumptions!$C$25</f>
        <v>70.650279282867047</v>
      </c>
      <c r="P4726" s="11"/>
      <c r="Q4726" s="11"/>
      <c r="R4726" s="11"/>
      <c r="S4726" s="11"/>
      <c r="T4726" s="11"/>
    </row>
    <row r="4727" spans="1:20" ht="15.75" customHeight="1" x14ac:dyDescent="0.2">
      <c r="A4727" s="317"/>
      <c r="B4727" s="264"/>
      <c r="C4727" s="264"/>
      <c r="D4727" s="264"/>
      <c r="E4727" s="264"/>
      <c r="F4727" s="264"/>
      <c r="G4727" s="264"/>
      <c r="H4727" s="264"/>
      <c r="I4727" s="286">
        <f t="shared" ca="1" si="4653"/>
        <v>8.6585490701219292E-2</v>
      </c>
      <c r="J4727" s="286">
        <f t="shared" ca="1" si="4654"/>
        <v>3.5316053767158226E-2</v>
      </c>
      <c r="K4727" s="264">
        <f t="shared" ref="K4727:M4727" ca="1" si="4791">RAND()</f>
        <v>0.83918871131375039</v>
      </c>
      <c r="L4727" s="264">
        <f t="shared" ca="1" si="4791"/>
        <v>0.12976385763481613</v>
      </c>
      <c r="M4727" s="264">
        <f t="shared" ca="1" si="4791"/>
        <v>0.22873448354948722</v>
      </c>
      <c r="N4727" s="287">
        <f t="shared" ca="1" si="4656"/>
        <v>3770176.8952107397</v>
      </c>
      <c r="O4727" s="288">
        <f ca="1">(N4727-Assumptions!$C$22)/Assumptions!$C$25</f>
        <v>280.36700710527907</v>
      </c>
      <c r="P4727" s="11"/>
      <c r="Q4727" s="11"/>
      <c r="R4727" s="11"/>
      <c r="S4727" s="11"/>
      <c r="T4727" s="11"/>
    </row>
    <row r="4728" spans="1:20" ht="15.75" customHeight="1" x14ac:dyDescent="0.2">
      <c r="A4728" s="289"/>
      <c r="B4728" s="270"/>
      <c r="C4728" s="270"/>
      <c r="D4728" s="270"/>
      <c r="E4728" s="270"/>
      <c r="F4728" s="270"/>
      <c r="G4728" s="270"/>
      <c r="H4728" s="270"/>
      <c r="I4728" s="290">
        <f t="shared" ca="1" si="4653"/>
        <v>9.2518202058395976E-2</v>
      </c>
      <c r="J4728" s="290">
        <f t="shared" ca="1" si="4654"/>
        <v>2.9453364365974823E-2</v>
      </c>
      <c r="K4728" s="270">
        <f t="shared" ref="K4728:M4728" ca="1" si="4792">RAND()</f>
        <v>0.79958792324619876</v>
      </c>
      <c r="L4728" s="270">
        <f t="shared" ca="1" si="4792"/>
        <v>0.24654857770132665</v>
      </c>
      <c r="M4728" s="270">
        <f t="shared" ca="1" si="4792"/>
        <v>0.21903043214075613</v>
      </c>
      <c r="N4728" s="291">
        <f t="shared" ca="1" si="4656"/>
        <v>1412735.2109214326</v>
      </c>
      <c r="O4728" s="292">
        <f ca="1">(N4728-Assumptions!$C$22)/Assumptions!$C$25</f>
        <v>104.43852320309199</v>
      </c>
      <c r="P4728" s="11"/>
      <c r="Q4728" s="11"/>
      <c r="R4728" s="11"/>
      <c r="S4728" s="11"/>
      <c r="T4728" s="11"/>
    </row>
    <row r="4729" spans="1:20" ht="15.75" customHeight="1" x14ac:dyDescent="0.2">
      <c r="A4729" s="317"/>
      <c r="B4729" s="264"/>
      <c r="C4729" s="264"/>
      <c r="D4729" s="264"/>
      <c r="E4729" s="264"/>
      <c r="F4729" s="264"/>
      <c r="G4729" s="264"/>
      <c r="H4729" s="264"/>
      <c r="I4729" s="286">
        <f t="shared" ca="1" si="4653"/>
        <v>8.8284109244543774E-2</v>
      </c>
      <c r="J4729" s="286">
        <f t="shared" ca="1" si="4654"/>
        <v>5.0154699740890762E-2</v>
      </c>
      <c r="K4729" s="264">
        <f t="shared" ref="K4729:M4729" ca="1" si="4793">RAND()</f>
        <v>0.93880431790924479</v>
      </c>
      <c r="L4729" s="264">
        <f t="shared" ca="1" si="4793"/>
        <v>0.3742953182989297</v>
      </c>
      <c r="M4729" s="264">
        <f t="shared" ca="1" si="4793"/>
        <v>0.51754278800333331</v>
      </c>
      <c r="N4729" s="287">
        <f t="shared" ca="1" si="4656"/>
        <v>5660239.7484470503</v>
      </c>
      <c r="O4729" s="288">
        <f ca="1">(N4729-Assumptions!$C$22)/Assumptions!$C$25</f>
        <v>421.41647376470524</v>
      </c>
      <c r="P4729" s="11"/>
      <c r="Q4729" s="11"/>
      <c r="R4729" s="11"/>
      <c r="S4729" s="11"/>
      <c r="T4729" s="11"/>
    </row>
    <row r="4730" spans="1:20" ht="15.75" customHeight="1" x14ac:dyDescent="0.2">
      <c r="A4730" s="289"/>
      <c r="B4730" s="270"/>
      <c r="C4730" s="270"/>
      <c r="D4730" s="270"/>
      <c r="E4730" s="270"/>
      <c r="F4730" s="270"/>
      <c r="G4730" s="270"/>
      <c r="H4730" s="270"/>
      <c r="I4730" s="290">
        <f t="shared" ca="1" si="4653"/>
        <v>6.2526554086855909E-2</v>
      </c>
      <c r="J4730" s="290">
        <f t="shared" ca="1" si="4654"/>
        <v>5.2674811212142833E-2</v>
      </c>
      <c r="K4730" s="270">
        <f t="shared" ref="K4730:M4730" ca="1" si="4794">RAND()</f>
        <v>0.9527920744049253</v>
      </c>
      <c r="L4730" s="270">
        <f t="shared" ca="1" si="4794"/>
        <v>0.50935112076588585</v>
      </c>
      <c r="M4730" s="270">
        <f t="shared" ca="1" si="4794"/>
        <v>0.24085549884745172</v>
      </c>
      <c r="N4730" s="291">
        <f t="shared" ca="1" si="4656"/>
        <v>8632863.9702956583</v>
      </c>
      <c r="O4730" s="292">
        <f ca="1">(N4730-Assumptions!$C$22)/Assumptions!$C$25</f>
        <v>643.25410226087001</v>
      </c>
      <c r="P4730" s="11"/>
      <c r="Q4730" s="11"/>
      <c r="R4730" s="11"/>
      <c r="S4730" s="11"/>
      <c r="T4730" s="11"/>
    </row>
    <row r="4731" spans="1:20" ht="15.75" customHeight="1" x14ac:dyDescent="0.2">
      <c r="A4731" s="317"/>
      <c r="B4731" s="264"/>
      <c r="C4731" s="264"/>
      <c r="D4731" s="264"/>
      <c r="E4731" s="264"/>
      <c r="F4731" s="264"/>
      <c r="G4731" s="264"/>
      <c r="H4731" s="264"/>
      <c r="I4731" s="286">
        <f t="shared" ca="1" si="4653"/>
        <v>9.49348500817771E-2</v>
      </c>
      <c r="J4731" s="286">
        <f t="shared" ca="1" si="4654"/>
        <v>3.3010087713915205E-2</v>
      </c>
      <c r="K4731" s="264">
        <f t="shared" ref="K4731:M4731" ca="1" si="4795">RAND()</f>
        <v>0.16162758097079688</v>
      </c>
      <c r="L4731" s="264">
        <f t="shared" ca="1" si="4795"/>
        <v>0.91456946677466466</v>
      </c>
      <c r="M4731" s="264">
        <f t="shared" ca="1" si="4795"/>
        <v>8.4422083665012804E-2</v>
      </c>
      <c r="N4731" s="287">
        <f t="shared" ca="1" si="4656"/>
        <v>1105408.2593806854</v>
      </c>
      <c r="O4731" s="288">
        <f ca="1">(N4731-Assumptions!$C$22)/Assumptions!$C$25</f>
        <v>81.503676073185474</v>
      </c>
      <c r="P4731" s="11"/>
      <c r="Q4731" s="11"/>
      <c r="R4731" s="11"/>
      <c r="S4731" s="11"/>
      <c r="T4731" s="11"/>
    </row>
    <row r="4732" spans="1:20" ht="15.75" customHeight="1" x14ac:dyDescent="0.2">
      <c r="A4732" s="289"/>
      <c r="B4732" s="270"/>
      <c r="C4732" s="270"/>
      <c r="D4732" s="270"/>
      <c r="E4732" s="270"/>
      <c r="F4732" s="270"/>
      <c r="G4732" s="270"/>
      <c r="H4732" s="270"/>
      <c r="I4732" s="290">
        <f t="shared" ca="1" si="4653"/>
        <v>8.8106273391367798E-2</v>
      </c>
      <c r="J4732" s="290">
        <f t="shared" ca="1" si="4654"/>
        <v>2.048042161968119E-2</v>
      </c>
      <c r="K4732" s="270">
        <f t="shared" ref="K4732:M4732" ca="1" si="4796">RAND()</f>
        <v>0.57514560156255345</v>
      </c>
      <c r="L4732" s="270">
        <f t="shared" ca="1" si="4796"/>
        <v>0.24400495703906999</v>
      </c>
      <c r="M4732" s="270">
        <f t="shared" ca="1" si="4796"/>
        <v>0.72512007211095264</v>
      </c>
      <c r="N4732" s="291">
        <f t="shared" ca="1" si="4656"/>
        <v>1335492.081617685</v>
      </c>
      <c r="O4732" s="292">
        <f ca="1">(N4732-Assumptions!$C$22)/Assumptions!$C$25</f>
        <v>98.674110568483954</v>
      </c>
      <c r="P4732" s="11"/>
      <c r="Q4732" s="11"/>
      <c r="R4732" s="11"/>
      <c r="S4732" s="11"/>
      <c r="T4732" s="11"/>
    </row>
    <row r="4733" spans="1:20" ht="15.75" customHeight="1" x14ac:dyDescent="0.2">
      <c r="A4733" s="317"/>
      <c r="B4733" s="264"/>
      <c r="C4733" s="264"/>
      <c r="D4733" s="264"/>
      <c r="E4733" s="264"/>
      <c r="F4733" s="264"/>
      <c r="G4733" s="264"/>
      <c r="H4733" s="264"/>
      <c r="I4733" s="286">
        <f t="shared" ca="1" si="4653"/>
        <v>9.5558690915859196E-2</v>
      </c>
      <c r="J4733" s="286">
        <f t="shared" ca="1" si="4654"/>
        <v>4.0209855815677445E-2</v>
      </c>
      <c r="K4733" s="264">
        <f t="shared" ref="K4733:M4733" ca="1" si="4797">RAND()</f>
        <v>0.33706293445644364</v>
      </c>
      <c r="L4733" s="264">
        <f t="shared" ca="1" si="4797"/>
        <v>3.5031342706368429E-2</v>
      </c>
      <c r="M4733" s="264">
        <f t="shared" ca="1" si="4797"/>
        <v>9.7294187131993559E-2</v>
      </c>
      <c r="N4733" s="287">
        <f t="shared" ca="1" si="4656"/>
        <v>1609680.070373079</v>
      </c>
      <c r="O4733" s="288">
        <f ca="1">(N4733-Assumptions!$C$22)/Assumptions!$C$25</f>
        <v>119.13590077411038</v>
      </c>
      <c r="P4733" s="11"/>
      <c r="Q4733" s="11"/>
      <c r="R4733" s="11"/>
      <c r="S4733" s="11"/>
      <c r="T4733" s="11"/>
    </row>
    <row r="4734" spans="1:20" ht="15.75" customHeight="1" x14ac:dyDescent="0.2">
      <c r="A4734" s="289"/>
      <c r="B4734" s="270"/>
      <c r="C4734" s="270"/>
      <c r="D4734" s="270"/>
      <c r="E4734" s="270"/>
      <c r="F4734" s="270"/>
      <c r="G4734" s="270"/>
      <c r="H4734" s="270"/>
      <c r="I4734" s="290">
        <f t="shared" ca="1" si="4653"/>
        <v>9.5194392122042532E-2</v>
      </c>
      <c r="J4734" s="290">
        <f t="shared" ca="1" si="4654"/>
        <v>4.1536498990307938E-2</v>
      </c>
      <c r="K4734" s="270">
        <f t="shared" ref="K4734:M4734" ca="1" si="4798">RAND()</f>
        <v>0.11923027480942083</v>
      </c>
      <c r="L4734" s="270">
        <f t="shared" ca="1" si="4798"/>
        <v>0.25664342684040309</v>
      </c>
      <c r="M4734" s="270">
        <f t="shared" ca="1" si="4798"/>
        <v>0.10005412672033764</v>
      </c>
      <c r="N4734" s="291">
        <f t="shared" ca="1" si="4656"/>
        <v>304173.60917956603</v>
      </c>
      <c r="O4734" s="292">
        <f ca="1">(N4734-Assumptions!$C$22)/Assumptions!$C$25</f>
        <v>21.710045461161645</v>
      </c>
      <c r="P4734" s="11"/>
      <c r="Q4734" s="11"/>
      <c r="R4734" s="11"/>
      <c r="S4734" s="11"/>
      <c r="T4734" s="11"/>
    </row>
    <row r="4735" spans="1:20" ht="15.75" customHeight="1" x14ac:dyDescent="0.2">
      <c r="A4735" s="317"/>
      <c r="B4735" s="264"/>
      <c r="C4735" s="264"/>
      <c r="D4735" s="264"/>
      <c r="E4735" s="264"/>
      <c r="F4735" s="264"/>
      <c r="G4735" s="264"/>
      <c r="H4735" s="264"/>
      <c r="I4735" s="286">
        <f t="shared" ca="1" si="4653"/>
        <v>0.10337957298015661</v>
      </c>
      <c r="J4735" s="286">
        <f t="shared" ca="1" si="4654"/>
        <v>4.4029358463350113E-2</v>
      </c>
      <c r="K4735" s="264">
        <f t="shared" ref="K4735:M4735" ca="1" si="4799">RAND()</f>
        <v>0.83390566199972938</v>
      </c>
      <c r="L4735" s="264">
        <f t="shared" ca="1" si="4799"/>
        <v>0.26172051661663809</v>
      </c>
      <c r="M4735" s="264">
        <f t="shared" ca="1" si="4799"/>
        <v>0.57466534933556457</v>
      </c>
      <c r="N4735" s="287">
        <f t="shared" ca="1" si="4656"/>
        <v>3256851.6918253917</v>
      </c>
      <c r="O4735" s="288">
        <f ca="1">(N4735-Assumptions!$C$22)/Assumptions!$C$25</f>
        <v>242.05915610637251</v>
      </c>
      <c r="P4735" s="11"/>
      <c r="Q4735" s="11"/>
      <c r="R4735" s="11"/>
      <c r="S4735" s="11"/>
      <c r="T4735" s="11"/>
    </row>
    <row r="4736" spans="1:20" ht="15.75" customHeight="1" x14ac:dyDescent="0.2">
      <c r="A4736" s="289"/>
      <c r="B4736" s="270"/>
      <c r="C4736" s="270"/>
      <c r="D4736" s="270"/>
      <c r="E4736" s="270"/>
      <c r="F4736" s="270"/>
      <c r="G4736" s="270"/>
      <c r="H4736" s="270"/>
      <c r="I4736" s="290">
        <f t="shared" ca="1" si="4653"/>
        <v>9.9366380345073585E-2</v>
      </c>
      <c r="J4736" s="290">
        <f t="shared" ca="1" si="4654"/>
        <v>3.3079817252060002E-2</v>
      </c>
      <c r="K4736" s="270">
        <f t="shared" ref="K4736:M4736" ca="1" si="4800">RAND()</f>
        <v>0.29061994002030922</v>
      </c>
      <c r="L4736" s="270">
        <f t="shared" ca="1" si="4800"/>
        <v>0.39599885829452475</v>
      </c>
      <c r="M4736" s="270">
        <f t="shared" ca="1" si="4800"/>
        <v>0.91611051895357831</v>
      </c>
      <c r="N4736" s="291">
        <f t="shared" ca="1" si="4656"/>
        <v>1740289.6392325344</v>
      </c>
      <c r="O4736" s="292">
        <f ca="1">(N4736-Assumptions!$C$22)/Assumptions!$C$25</f>
        <v>128.88288352481601</v>
      </c>
      <c r="P4736" s="11"/>
      <c r="Q4736" s="11"/>
      <c r="R4736" s="11"/>
      <c r="S4736" s="11"/>
      <c r="T4736" s="11"/>
    </row>
    <row r="4737" spans="1:20" ht="15.75" customHeight="1" x14ac:dyDescent="0.2">
      <c r="A4737" s="317"/>
      <c r="B4737" s="264"/>
      <c r="C4737" s="264"/>
      <c r="D4737" s="264"/>
      <c r="E4737" s="264"/>
      <c r="F4737" s="264"/>
      <c r="G4737" s="264"/>
      <c r="H4737" s="264"/>
      <c r="I4737" s="286">
        <f t="shared" ca="1" si="4653"/>
        <v>0.10956876735379309</v>
      </c>
      <c r="J4737" s="286">
        <f t="shared" ca="1" si="4654"/>
        <v>2.4485521822911291E-2</v>
      </c>
      <c r="K4737" s="264">
        <f t="shared" ref="K4737:M4737" ca="1" si="4801">RAND()</f>
        <v>0.83841189859579035</v>
      </c>
      <c r="L4737" s="264">
        <f t="shared" ca="1" si="4801"/>
        <v>0.30753150365622151</v>
      </c>
      <c r="M4737" s="264">
        <f t="shared" ca="1" si="4801"/>
        <v>0.93374372873695766</v>
      </c>
      <c r="N4737" s="287">
        <f t="shared" ca="1" si="4656"/>
        <v>2580516.8500718148</v>
      </c>
      <c r="O4737" s="288">
        <f ca="1">(N4737-Assumptions!$C$22)/Assumptions!$C$25</f>
        <v>191.58640672177722</v>
      </c>
      <c r="P4737" s="11"/>
      <c r="Q4737" s="11"/>
      <c r="R4737" s="11"/>
      <c r="S4737" s="11"/>
      <c r="T4737" s="11"/>
    </row>
    <row r="4738" spans="1:20" ht="15.75" customHeight="1" x14ac:dyDescent="0.2">
      <c r="A4738" s="289"/>
      <c r="B4738" s="270"/>
      <c r="C4738" s="270"/>
      <c r="D4738" s="270"/>
      <c r="E4738" s="270"/>
      <c r="F4738" s="270"/>
      <c r="G4738" s="270"/>
      <c r="H4738" s="270"/>
      <c r="I4738" s="290">
        <f t="shared" ca="1" si="4653"/>
        <v>7.0033073386186501E-2</v>
      </c>
      <c r="J4738" s="290">
        <f t="shared" ca="1" si="4654"/>
        <v>5.378520678565761E-2</v>
      </c>
      <c r="K4738" s="270">
        <f t="shared" ref="K4738:M4738" ca="1" si="4802">RAND()</f>
        <v>0.1317969243572884</v>
      </c>
      <c r="L4738" s="270">
        <f t="shared" ca="1" si="4802"/>
        <v>0.52425227872803426</v>
      </c>
      <c r="M4738" s="270">
        <f t="shared" ca="1" si="4802"/>
        <v>0.84320928591019428</v>
      </c>
      <c r="N4738" s="291">
        <f t="shared" ca="1" si="4656"/>
        <v>1602717.6195036676</v>
      </c>
      <c r="O4738" s="292">
        <f ca="1">(N4738-Assumptions!$C$22)/Assumptions!$C$25</f>
        <v>118.61631488833341</v>
      </c>
      <c r="P4738" s="11"/>
      <c r="Q4738" s="11"/>
      <c r="R4738" s="11"/>
      <c r="S4738" s="11"/>
      <c r="T4738" s="11"/>
    </row>
    <row r="4739" spans="1:20" ht="15.75" customHeight="1" x14ac:dyDescent="0.2">
      <c r="A4739" s="317"/>
      <c r="B4739" s="264"/>
      <c r="C4739" s="264"/>
      <c r="D4739" s="264"/>
      <c r="E4739" s="264"/>
      <c r="F4739" s="264"/>
      <c r="G4739" s="264"/>
      <c r="H4739" s="264"/>
      <c r="I4739" s="286">
        <f t="shared" ca="1" si="4653"/>
        <v>0.10156874468032817</v>
      </c>
      <c r="J4739" s="286">
        <f t="shared" ca="1" si="4654"/>
        <v>5.0923137414260015E-2</v>
      </c>
      <c r="K4739" s="264">
        <f t="shared" ref="K4739:M4739" ca="1" si="4803">RAND()</f>
        <v>0.53759675840530563</v>
      </c>
      <c r="L4739" s="264">
        <f t="shared" ca="1" si="4803"/>
        <v>0.1271522096882306</v>
      </c>
      <c r="M4739" s="264">
        <f t="shared" ca="1" si="4803"/>
        <v>0.54872797216653557</v>
      </c>
      <c r="N4739" s="287">
        <f t="shared" ca="1" si="4656"/>
        <v>1759163.7575016341</v>
      </c>
      <c r="O4739" s="288">
        <f ca="1">(N4739-Assumptions!$C$22)/Assumptions!$C$25</f>
        <v>130.29139981355479</v>
      </c>
      <c r="P4739" s="11"/>
      <c r="Q4739" s="11"/>
      <c r="R4739" s="11"/>
      <c r="S4739" s="11"/>
      <c r="T4739" s="11"/>
    </row>
    <row r="4740" spans="1:20" ht="15.75" customHeight="1" x14ac:dyDescent="0.2">
      <c r="A4740" s="289"/>
      <c r="B4740" s="270"/>
      <c r="C4740" s="270"/>
      <c r="D4740" s="270"/>
      <c r="E4740" s="270"/>
      <c r="F4740" s="270"/>
      <c r="G4740" s="270"/>
      <c r="H4740" s="270"/>
      <c r="I4740" s="290">
        <f t="shared" ca="1" si="4653"/>
        <v>0.10428760984785947</v>
      </c>
      <c r="J4740" s="290">
        <f t="shared" ca="1" si="4654"/>
        <v>5.5E-2</v>
      </c>
      <c r="K4740" s="270">
        <f t="shared" ref="K4740:M4740" ca="1" si="4804">RAND()</f>
        <v>0.6818903885222829</v>
      </c>
      <c r="L4740" s="270">
        <f t="shared" ca="1" si="4804"/>
        <v>6.87974723014807E-2</v>
      </c>
      <c r="M4740" s="270">
        <f t="shared" ca="1" si="4804"/>
        <v>0.18571680169968618</v>
      </c>
      <c r="N4740" s="291">
        <f t="shared" ca="1" si="4656"/>
        <v>1807633.1364848646</v>
      </c>
      <c r="O4740" s="292">
        <f ca="1">(N4740-Assumptions!$C$22)/Assumptions!$C$25</f>
        <v>133.90851764812422</v>
      </c>
      <c r="P4740" s="11"/>
      <c r="Q4740" s="11"/>
      <c r="R4740" s="11"/>
      <c r="S4740" s="11"/>
      <c r="T4740" s="11"/>
    </row>
    <row r="4741" spans="1:20" ht="15.75" customHeight="1" x14ac:dyDescent="0.2">
      <c r="A4741" s="317"/>
      <c r="B4741" s="264"/>
      <c r="C4741" s="264"/>
      <c r="D4741" s="264"/>
      <c r="E4741" s="264"/>
      <c r="F4741" s="264"/>
      <c r="G4741" s="264"/>
      <c r="H4741" s="264"/>
      <c r="I4741" s="286">
        <f t="shared" ca="1" si="4653"/>
        <v>0.10606970118785178</v>
      </c>
      <c r="J4741" s="286">
        <f t="shared" ca="1" si="4654"/>
        <v>3.3860078926784665E-2</v>
      </c>
      <c r="K4741" s="264">
        <f t="shared" ref="K4741:M4741" ca="1" si="4805">RAND()</f>
        <v>1.6837441121736574E-2</v>
      </c>
      <c r="L4741" s="264">
        <f t="shared" ca="1" si="4805"/>
        <v>0.96554180466486805</v>
      </c>
      <c r="M4741" s="264">
        <f t="shared" ca="1" si="4805"/>
        <v>0.86412387810216695</v>
      </c>
      <c r="N4741" s="287">
        <f t="shared" ca="1" si="4656"/>
        <v>964857.79006485292</v>
      </c>
      <c r="O4741" s="288">
        <f ca="1">(N4741-Assumptions!$C$22)/Assumptions!$C$25</f>
        <v>71.014835079466636</v>
      </c>
      <c r="P4741" s="11"/>
      <c r="Q4741" s="11"/>
      <c r="R4741" s="11"/>
      <c r="S4741" s="11"/>
      <c r="T4741" s="11"/>
    </row>
    <row r="4742" spans="1:20" ht="15.75" customHeight="1" x14ac:dyDescent="0.2">
      <c r="A4742" s="289"/>
      <c r="B4742" s="270"/>
      <c r="C4742" s="270"/>
      <c r="D4742" s="270"/>
      <c r="E4742" s="270"/>
      <c r="F4742" s="270"/>
      <c r="G4742" s="270"/>
      <c r="H4742" s="270"/>
      <c r="I4742" s="290">
        <f t="shared" ca="1" si="4653"/>
        <v>9.862631159316218E-2</v>
      </c>
      <c r="J4742" s="290">
        <f t="shared" ca="1" si="4654"/>
        <v>4.2833442303182936E-2</v>
      </c>
      <c r="K4742" s="270">
        <f t="shared" ref="K4742:M4742" ca="1" si="4806">RAND()</f>
        <v>0.23186551761987251</v>
      </c>
      <c r="L4742" s="270">
        <f t="shared" ca="1" si="4806"/>
        <v>0.87778729501695896</v>
      </c>
      <c r="M4742" s="270">
        <f t="shared" ca="1" si="4806"/>
        <v>0.94286927382984786</v>
      </c>
      <c r="N4742" s="291">
        <f t="shared" ca="1" si="4656"/>
        <v>2598215.4509085389</v>
      </c>
      <c r="O4742" s="292">
        <f ca="1">(N4742-Assumptions!$C$22)/Assumptions!$C$25</f>
        <v>192.90719782899544</v>
      </c>
      <c r="P4742" s="11"/>
      <c r="Q4742" s="11"/>
      <c r="R4742" s="11"/>
      <c r="S4742" s="11"/>
      <c r="T4742" s="11"/>
    </row>
    <row r="4743" spans="1:20" ht="15.75" customHeight="1" x14ac:dyDescent="0.2">
      <c r="A4743" s="317"/>
      <c r="B4743" s="264"/>
      <c r="C4743" s="264"/>
      <c r="D4743" s="264"/>
      <c r="E4743" s="264"/>
      <c r="F4743" s="264"/>
      <c r="G4743" s="264"/>
      <c r="H4743" s="264"/>
      <c r="I4743" s="286">
        <f t="shared" ca="1" si="4653"/>
        <v>0.10498200303840287</v>
      </c>
      <c r="J4743" s="286">
        <f t="shared" ca="1" si="4654"/>
        <v>5.3152755527494426E-2</v>
      </c>
      <c r="K4743" s="264">
        <f t="shared" ref="K4743:M4743" ca="1" si="4807">RAND()</f>
        <v>0.56255124220312913</v>
      </c>
      <c r="L4743" s="264">
        <f t="shared" ca="1" si="4807"/>
        <v>0.76758753548653069</v>
      </c>
      <c r="M4743" s="264">
        <f t="shared" ca="1" si="4807"/>
        <v>0.24259781278262771</v>
      </c>
      <c r="N4743" s="287">
        <f t="shared" ca="1" si="4656"/>
        <v>2153623.1922673802</v>
      </c>
      <c r="O4743" s="288">
        <f ca="1">(N4743-Assumptions!$C$22)/Assumptions!$C$25</f>
        <v>159.72867106472987</v>
      </c>
      <c r="P4743" s="11"/>
      <c r="Q4743" s="11"/>
      <c r="R4743" s="11"/>
      <c r="S4743" s="11"/>
      <c r="T4743" s="11"/>
    </row>
    <row r="4744" spans="1:20" ht="15.75" customHeight="1" x14ac:dyDescent="0.2">
      <c r="A4744" s="289"/>
      <c r="B4744" s="270"/>
      <c r="C4744" s="270"/>
      <c r="D4744" s="270"/>
      <c r="E4744" s="270"/>
      <c r="F4744" s="270"/>
      <c r="G4744" s="270"/>
      <c r="H4744" s="270"/>
      <c r="I4744" s="290">
        <f t="shared" ca="1" si="4653"/>
        <v>9.3506552126279369E-2</v>
      </c>
      <c r="J4744" s="290">
        <f t="shared" ca="1" si="4654"/>
        <v>2.993826490133996E-2</v>
      </c>
      <c r="K4744" s="270">
        <f t="shared" ref="K4744:M4744" ca="1" si="4808">RAND()</f>
        <v>0.98424459466211367</v>
      </c>
      <c r="L4744" s="270">
        <f t="shared" ca="1" si="4808"/>
        <v>9.464346643174304E-4</v>
      </c>
      <c r="M4744" s="270">
        <f t="shared" ca="1" si="4808"/>
        <v>0.19716615655589254</v>
      </c>
      <c r="N4744" s="291">
        <f t="shared" ca="1" si="4656"/>
        <v>3040743.3485706197</v>
      </c>
      <c r="O4744" s="292">
        <f ca="1">(N4744-Assumptions!$C$22)/Assumptions!$C$25</f>
        <v>225.9316678037776</v>
      </c>
      <c r="P4744" s="11"/>
      <c r="Q4744" s="11"/>
      <c r="R4744" s="11"/>
      <c r="S4744" s="11"/>
      <c r="T4744" s="11"/>
    </row>
    <row r="4745" spans="1:20" ht="15.75" customHeight="1" x14ac:dyDescent="0.2">
      <c r="A4745" s="317"/>
      <c r="B4745" s="264"/>
      <c r="C4745" s="264"/>
      <c r="D4745" s="264"/>
      <c r="E4745" s="264"/>
      <c r="F4745" s="264"/>
      <c r="G4745" s="264"/>
      <c r="H4745" s="264"/>
      <c r="I4745" s="286">
        <f t="shared" ca="1" si="4653"/>
        <v>8.1855024630539161E-2</v>
      </c>
      <c r="J4745" s="286">
        <f t="shared" ca="1" si="4654"/>
        <v>0.02</v>
      </c>
      <c r="K4745" s="264">
        <f t="shared" ref="K4745:M4745" ca="1" si="4809">RAND()</f>
        <v>0.18367482946192104</v>
      </c>
      <c r="L4745" s="264">
        <f t="shared" ca="1" si="4809"/>
        <v>0.36811370961056755</v>
      </c>
      <c r="M4745" s="264">
        <f t="shared" ca="1" si="4809"/>
        <v>0.91119133638612149</v>
      </c>
      <c r="N4745" s="287">
        <f t="shared" ca="1" si="4656"/>
        <v>688468.19577212911</v>
      </c>
      <c r="O4745" s="288">
        <f ca="1">(N4745-Assumptions!$C$22)/Assumptions!$C$25</f>
        <v>50.38874595314396</v>
      </c>
      <c r="P4745" s="11"/>
      <c r="Q4745" s="11"/>
      <c r="R4745" s="11"/>
      <c r="S4745" s="11"/>
      <c r="T4745" s="11"/>
    </row>
    <row r="4746" spans="1:20" ht="15.75" customHeight="1" x14ac:dyDescent="0.2">
      <c r="A4746" s="289"/>
      <c r="B4746" s="270"/>
      <c r="C4746" s="270"/>
      <c r="D4746" s="270"/>
      <c r="E4746" s="270"/>
      <c r="F4746" s="270"/>
      <c r="G4746" s="270"/>
      <c r="H4746" s="270"/>
      <c r="I4746" s="290">
        <f t="shared" ca="1" si="4653"/>
        <v>7.3738555680325751E-2</v>
      </c>
      <c r="J4746" s="290">
        <f t="shared" ca="1" si="4654"/>
        <v>4.9658861902156688E-2</v>
      </c>
      <c r="K4746" s="270">
        <f t="shared" ref="K4746:M4746" ca="1" si="4810">RAND()</f>
        <v>0.58563643046302727</v>
      </c>
      <c r="L4746" s="270">
        <f t="shared" ca="1" si="4810"/>
        <v>0.20510800630054349</v>
      </c>
      <c r="M4746" s="270">
        <f t="shared" ca="1" si="4810"/>
        <v>0.25218013766380609</v>
      </c>
      <c r="N4746" s="291">
        <f t="shared" ca="1" si="4656"/>
        <v>3563756.6711651403</v>
      </c>
      <c r="O4746" s="292">
        <f ca="1">(N4746-Assumptions!$C$22)/Assumptions!$C$25</f>
        <v>264.96251277351791</v>
      </c>
      <c r="P4746" s="11"/>
      <c r="Q4746" s="11"/>
      <c r="R4746" s="11"/>
      <c r="S4746" s="11"/>
      <c r="T4746" s="11"/>
    </row>
    <row r="4747" spans="1:20" ht="15.75" customHeight="1" x14ac:dyDescent="0.2">
      <c r="A4747" s="317"/>
      <c r="B4747" s="264"/>
      <c r="C4747" s="264"/>
      <c r="D4747" s="264"/>
      <c r="E4747" s="264"/>
      <c r="F4747" s="264"/>
      <c r="G4747" s="264"/>
      <c r="H4747" s="264"/>
      <c r="I4747" s="286">
        <f t="shared" ca="1" si="4653"/>
        <v>8.0935301085515832E-2</v>
      </c>
      <c r="J4747" s="286">
        <f t="shared" ca="1" si="4654"/>
        <v>3.5127230347052597E-2</v>
      </c>
      <c r="K4747" s="264">
        <f t="shared" ref="K4747:M4747" ca="1" si="4811">RAND()</f>
        <v>0.57247223206368225</v>
      </c>
      <c r="L4747" s="264">
        <f t="shared" ca="1" si="4811"/>
        <v>0.20474509007946784</v>
      </c>
      <c r="M4747" s="264">
        <f t="shared" ca="1" si="4811"/>
        <v>0.90806022027763955</v>
      </c>
      <c r="N4747" s="287">
        <f t="shared" ca="1" si="4656"/>
        <v>2026522.0686325126</v>
      </c>
      <c r="O4747" s="288">
        <f ca="1">(N4747-Assumptions!$C$22)/Assumptions!$C$25</f>
        <v>150.24351258451586</v>
      </c>
      <c r="P4747" s="11"/>
      <c r="Q4747" s="11"/>
      <c r="R4747" s="11"/>
      <c r="S4747" s="11"/>
      <c r="T4747" s="11"/>
    </row>
    <row r="4748" spans="1:20" ht="15.75" customHeight="1" x14ac:dyDescent="0.2">
      <c r="A4748" s="289"/>
      <c r="B4748" s="270"/>
      <c r="C4748" s="270"/>
      <c r="D4748" s="270"/>
      <c r="E4748" s="270"/>
      <c r="F4748" s="270"/>
      <c r="G4748" s="270"/>
      <c r="H4748" s="270"/>
      <c r="I4748" s="290">
        <f t="shared" ca="1" si="4653"/>
        <v>9.0166609772559553E-2</v>
      </c>
      <c r="J4748" s="290">
        <f t="shared" ca="1" si="4654"/>
        <v>0.02</v>
      </c>
      <c r="K4748" s="270">
        <f t="shared" ref="K4748:M4748" ca="1" si="4812">RAND()</f>
        <v>0.23841458235037416</v>
      </c>
      <c r="L4748" s="270">
        <f t="shared" ca="1" si="4812"/>
        <v>0.57430082451903386</v>
      </c>
      <c r="M4748" s="270">
        <f t="shared" ca="1" si="4812"/>
        <v>0.13564143576952337</v>
      </c>
      <c r="N4748" s="291">
        <f t="shared" ca="1" si="4656"/>
        <v>1590794.6791083375</v>
      </c>
      <c r="O4748" s="292">
        <f ca="1">(N4748-Assumptions!$C$22)/Assumptions!$C$25</f>
        <v>117.72654321704012</v>
      </c>
      <c r="P4748" s="11"/>
      <c r="Q4748" s="11"/>
      <c r="R4748" s="11"/>
      <c r="S4748" s="11"/>
      <c r="T4748" s="11"/>
    </row>
    <row r="4749" spans="1:20" ht="15.75" customHeight="1" x14ac:dyDescent="0.2">
      <c r="A4749" s="317"/>
      <c r="B4749" s="264"/>
      <c r="C4749" s="264"/>
      <c r="D4749" s="264"/>
      <c r="E4749" s="264"/>
      <c r="F4749" s="264"/>
      <c r="G4749" s="264"/>
      <c r="H4749" s="264"/>
      <c r="I4749" s="286">
        <f t="shared" ca="1" si="4653"/>
        <v>8.9661794839955206E-2</v>
      </c>
      <c r="J4749" s="286">
        <f t="shared" ca="1" si="4654"/>
        <v>5.5E-2</v>
      </c>
      <c r="K4749" s="264">
        <f t="shared" ref="K4749:M4749" ca="1" si="4813">RAND()</f>
        <v>0.27035643368345386</v>
      </c>
      <c r="L4749" s="264">
        <f t="shared" ca="1" si="4813"/>
        <v>0.24385871444329676</v>
      </c>
      <c r="M4749" s="264">
        <f t="shared" ca="1" si="4813"/>
        <v>0.9503006829085372</v>
      </c>
      <c r="N4749" s="287">
        <f t="shared" ca="1" si="4656"/>
        <v>2678195.5955139147</v>
      </c>
      <c r="O4749" s="288">
        <f ca="1">(N4749-Assumptions!$C$22)/Assumptions!$C$25</f>
        <v>198.87586533685931</v>
      </c>
      <c r="P4749" s="11"/>
      <c r="Q4749" s="11"/>
      <c r="R4749" s="11"/>
      <c r="S4749" s="11"/>
      <c r="T4749" s="11"/>
    </row>
    <row r="4750" spans="1:20" ht="15.75" customHeight="1" x14ac:dyDescent="0.2">
      <c r="A4750" s="289"/>
      <c r="B4750" s="270"/>
      <c r="C4750" s="270"/>
      <c r="D4750" s="270"/>
      <c r="E4750" s="270"/>
      <c r="F4750" s="270"/>
      <c r="G4750" s="270"/>
      <c r="H4750" s="270"/>
      <c r="I4750" s="290">
        <f t="shared" ca="1" si="4653"/>
        <v>7.9977679572772006E-2</v>
      </c>
      <c r="J4750" s="290">
        <f t="shared" ca="1" si="4654"/>
        <v>4.6657073899721291E-2</v>
      </c>
      <c r="K4750" s="270">
        <f t="shared" ref="K4750:M4750" ca="1" si="4814">RAND()</f>
        <v>0.81688484162718977</v>
      </c>
      <c r="L4750" s="270">
        <f t="shared" ca="1" si="4814"/>
        <v>0.12283511470188224</v>
      </c>
      <c r="M4750" s="270">
        <f t="shared" ca="1" si="4814"/>
        <v>0.83086773758009258</v>
      </c>
      <c r="N4750" s="291">
        <f t="shared" ca="1" si="4656"/>
        <v>5837670.5766543867</v>
      </c>
      <c r="O4750" s="292">
        <f ca="1">(N4750-Assumptions!$C$22)/Assumptions!$C$25</f>
        <v>434.65758034734228</v>
      </c>
      <c r="P4750" s="11"/>
      <c r="Q4750" s="11"/>
      <c r="R4750" s="11"/>
      <c r="S4750" s="11"/>
      <c r="T4750" s="11"/>
    </row>
    <row r="4751" spans="1:20" ht="15.75" customHeight="1" x14ac:dyDescent="0.2">
      <c r="A4751" s="317"/>
      <c r="B4751" s="264"/>
      <c r="C4751" s="264"/>
      <c r="D4751" s="264"/>
      <c r="E4751" s="264"/>
      <c r="F4751" s="264"/>
      <c r="G4751" s="264"/>
      <c r="H4751" s="264"/>
      <c r="I4751" s="286">
        <f t="shared" ca="1" si="4653"/>
        <v>0.10658179447896399</v>
      </c>
      <c r="J4751" s="286">
        <f t="shared" ca="1" si="4654"/>
        <v>5.5E-2</v>
      </c>
      <c r="K4751" s="264">
        <f t="shared" ref="K4751:M4751" ca="1" si="4815">RAND()</f>
        <v>0.7898373179213819</v>
      </c>
      <c r="L4751" s="264">
        <f t="shared" ca="1" si="4815"/>
        <v>0.4122465881152152</v>
      </c>
      <c r="M4751" s="264">
        <f t="shared" ca="1" si="4815"/>
        <v>0.34521295167742783</v>
      </c>
      <c r="N4751" s="287">
        <f t="shared" ca="1" si="4656"/>
        <v>2163954.7558350218</v>
      </c>
      <c r="O4751" s="288">
        <f ca="1">(N4751-Assumptions!$C$22)/Assumptions!$C$25</f>
        <v>160.4996832712703</v>
      </c>
      <c r="P4751" s="11"/>
      <c r="Q4751" s="11"/>
      <c r="R4751" s="11"/>
      <c r="S4751" s="11"/>
      <c r="T4751" s="11"/>
    </row>
    <row r="4752" spans="1:20" ht="15.75" customHeight="1" x14ac:dyDescent="0.2">
      <c r="A4752" s="289"/>
      <c r="B4752" s="270"/>
      <c r="C4752" s="270"/>
      <c r="D4752" s="270"/>
      <c r="E4752" s="270"/>
      <c r="F4752" s="270"/>
      <c r="G4752" s="270"/>
      <c r="H4752" s="270"/>
      <c r="I4752" s="290">
        <f t="shared" ca="1" si="4653"/>
        <v>8.8788339392551235E-2</v>
      </c>
      <c r="J4752" s="290">
        <f t="shared" ca="1" si="4654"/>
        <v>3.8000977559911317E-2</v>
      </c>
      <c r="K4752" s="270">
        <f t="shared" ref="K4752:M4752" ca="1" si="4816">RAND()</f>
        <v>0.96763202311256968</v>
      </c>
      <c r="L4752" s="270">
        <f t="shared" ca="1" si="4816"/>
        <v>0.64128257900670438</v>
      </c>
      <c r="M4752" s="270">
        <f t="shared" ca="1" si="4816"/>
        <v>0.42266885349780492</v>
      </c>
      <c r="N4752" s="291">
        <f t="shared" ca="1" si="4656"/>
        <v>4249513.8843515925</v>
      </c>
      <c r="O4752" s="292">
        <f ca="1">(N4752-Assumptions!$C$22)/Assumptions!$C$25</f>
        <v>316.13842420534274</v>
      </c>
      <c r="P4752" s="11"/>
      <c r="Q4752" s="11"/>
      <c r="R4752" s="11"/>
      <c r="S4752" s="11"/>
      <c r="T4752" s="11"/>
    </row>
    <row r="4753" spans="1:20" ht="15.75" customHeight="1" x14ac:dyDescent="0.2">
      <c r="A4753" s="317"/>
      <c r="B4753" s="264"/>
      <c r="C4753" s="264"/>
      <c r="D4753" s="264"/>
      <c r="E4753" s="264"/>
      <c r="F4753" s="264"/>
      <c r="G4753" s="264"/>
      <c r="H4753" s="264"/>
      <c r="I4753" s="286">
        <f t="shared" ca="1" si="4653"/>
        <v>9.4075830202713984E-2</v>
      </c>
      <c r="J4753" s="286">
        <f t="shared" ca="1" si="4654"/>
        <v>3.9828186228178061E-2</v>
      </c>
      <c r="K4753" s="264">
        <f t="shared" ref="K4753:M4753" ca="1" si="4817">RAND()</f>
        <v>0.28677223026745058</v>
      </c>
      <c r="L4753" s="264">
        <f t="shared" ca="1" si="4817"/>
        <v>0.50437486993697511</v>
      </c>
      <c r="M4753" s="264">
        <f t="shared" ca="1" si="4817"/>
        <v>0.4635391301695444</v>
      </c>
      <c r="N4753" s="287">
        <f t="shared" ca="1" si="4656"/>
        <v>2057613.2215005322</v>
      </c>
      <c r="O4753" s="288">
        <f ca="1">(N4753-Assumptions!$C$22)/Assumptions!$C$25</f>
        <v>152.56374787317404</v>
      </c>
      <c r="P4753" s="11"/>
      <c r="Q4753" s="11"/>
      <c r="R4753" s="11"/>
      <c r="S4753" s="11"/>
      <c r="T4753" s="11"/>
    </row>
    <row r="4754" spans="1:20" ht="15.75" customHeight="1" x14ac:dyDescent="0.2">
      <c r="A4754" s="289"/>
      <c r="B4754" s="270"/>
      <c r="C4754" s="270"/>
      <c r="D4754" s="270"/>
      <c r="E4754" s="270"/>
      <c r="F4754" s="270"/>
      <c r="G4754" s="270"/>
      <c r="H4754" s="270"/>
      <c r="I4754" s="290">
        <f t="shared" ca="1" si="4653"/>
        <v>9.7314464658464175E-2</v>
      </c>
      <c r="J4754" s="290">
        <f t="shared" ca="1" si="4654"/>
        <v>4.6579787006949022E-2</v>
      </c>
      <c r="K4754" s="270">
        <f t="shared" ref="K4754:M4754" ca="1" si="4818">RAND()</f>
        <v>0.90962856523694713</v>
      </c>
      <c r="L4754" s="270">
        <f t="shared" ca="1" si="4818"/>
        <v>0.87676836926454615</v>
      </c>
      <c r="M4754" s="270">
        <f t="shared" ca="1" si="4818"/>
        <v>0.51540570424979593</v>
      </c>
      <c r="N4754" s="291">
        <f t="shared" ca="1" si="4656"/>
        <v>4837434.407523063</v>
      </c>
      <c r="O4754" s="292">
        <f ca="1">(N4754-Assumptions!$C$22)/Assumptions!$C$25</f>
        <v>360.01309011366141</v>
      </c>
      <c r="P4754" s="11"/>
      <c r="Q4754" s="11"/>
      <c r="R4754" s="11"/>
      <c r="S4754" s="11"/>
      <c r="T4754" s="11"/>
    </row>
    <row r="4755" spans="1:20" ht="15.75" customHeight="1" x14ac:dyDescent="0.2">
      <c r="A4755" s="317"/>
      <c r="B4755" s="264"/>
      <c r="C4755" s="264"/>
      <c r="D4755" s="264"/>
      <c r="E4755" s="264"/>
      <c r="F4755" s="264"/>
      <c r="G4755" s="264"/>
      <c r="H4755" s="264"/>
      <c r="I4755" s="286">
        <f t="shared" ca="1" si="4653"/>
        <v>8.7288539959195097E-2</v>
      </c>
      <c r="J4755" s="286">
        <f t="shared" ca="1" si="4654"/>
        <v>4.8454313729542488E-2</v>
      </c>
      <c r="K4755" s="264">
        <f t="shared" ref="K4755:M4755" ca="1" si="4819">RAND()</f>
        <v>0.28951953786344031</v>
      </c>
      <c r="L4755" s="264">
        <f t="shared" ca="1" si="4819"/>
        <v>0.54608341223386969</v>
      </c>
      <c r="M4755" s="264">
        <f t="shared" ca="1" si="4819"/>
        <v>0.96952093646736082</v>
      </c>
      <c r="N4755" s="287">
        <f t="shared" ca="1" si="4656"/>
        <v>2970519.3117256346</v>
      </c>
      <c r="O4755" s="288">
        <f ca="1">(N4755-Assumptions!$C$22)/Assumptions!$C$25</f>
        <v>220.69106803922645</v>
      </c>
      <c r="P4755" s="11"/>
      <c r="Q4755" s="11"/>
      <c r="R4755" s="11"/>
      <c r="S4755" s="11"/>
      <c r="T4755" s="11"/>
    </row>
    <row r="4756" spans="1:20" ht="15.75" customHeight="1" x14ac:dyDescent="0.2">
      <c r="A4756" s="289"/>
      <c r="B4756" s="270"/>
      <c r="C4756" s="270"/>
      <c r="D4756" s="270"/>
      <c r="E4756" s="270"/>
      <c r="F4756" s="270"/>
      <c r="G4756" s="270"/>
      <c r="H4756" s="270"/>
      <c r="I4756" s="290">
        <f t="shared" ca="1" si="4653"/>
        <v>0.1312247308280243</v>
      </c>
      <c r="J4756" s="290">
        <f t="shared" ca="1" si="4654"/>
        <v>4.2685801420256714E-2</v>
      </c>
      <c r="K4756" s="270">
        <f t="shared" ref="K4756:M4756" ca="1" si="4820">RAND()</f>
        <v>0.73935557467973723</v>
      </c>
      <c r="L4756" s="270">
        <f t="shared" ca="1" si="4820"/>
        <v>0.94156818589159763</v>
      </c>
      <c r="M4756" s="270">
        <f t="shared" ca="1" si="4820"/>
        <v>0.71898118178359272</v>
      </c>
      <c r="N4756" s="291">
        <f t="shared" ca="1" si="4656"/>
        <v>1608836.0145453895</v>
      </c>
      <c r="O4756" s="292">
        <f ca="1">(N4756-Assumptions!$C$22)/Assumptions!$C$25</f>
        <v>119.07291153323801</v>
      </c>
      <c r="P4756" s="11"/>
      <c r="Q4756" s="11"/>
      <c r="R4756" s="11"/>
      <c r="S4756" s="11"/>
      <c r="T4756" s="11"/>
    </row>
    <row r="4757" spans="1:20" ht="15.75" customHeight="1" x14ac:dyDescent="0.2">
      <c r="A4757" s="317"/>
      <c r="B4757" s="264"/>
      <c r="C4757" s="264"/>
      <c r="D4757" s="264"/>
      <c r="E4757" s="264"/>
      <c r="F4757" s="264"/>
      <c r="G4757" s="264"/>
      <c r="H4757" s="264"/>
      <c r="I4757" s="286">
        <f t="shared" ca="1" si="4653"/>
        <v>7.7632431093071053E-2</v>
      </c>
      <c r="J4757" s="286">
        <f t="shared" ca="1" si="4654"/>
        <v>4.1964771707919631E-2</v>
      </c>
      <c r="K4757" s="264">
        <f t="shared" ref="K4757:M4757" ca="1" si="4821">RAND()</f>
        <v>0.55123006901024019</v>
      </c>
      <c r="L4757" s="264">
        <f t="shared" ca="1" si="4821"/>
        <v>0.5031508760192267</v>
      </c>
      <c r="M4757" s="264">
        <f t="shared" ca="1" si="4821"/>
        <v>0.61967541284903771</v>
      </c>
      <c r="N4757" s="287">
        <f t="shared" ca="1" si="4656"/>
        <v>3163665.4660564852</v>
      </c>
      <c r="O4757" s="288">
        <f ca="1">(N4757-Assumptions!$C$22)/Assumptions!$C$25</f>
        <v>235.10496015346905</v>
      </c>
      <c r="P4757" s="11"/>
      <c r="Q4757" s="11"/>
      <c r="R4757" s="11"/>
      <c r="S4757" s="11"/>
      <c r="T4757" s="11"/>
    </row>
    <row r="4758" spans="1:20" ht="15.75" customHeight="1" x14ac:dyDescent="0.2">
      <c r="A4758" s="289"/>
      <c r="B4758" s="270"/>
      <c r="C4758" s="270"/>
      <c r="D4758" s="270"/>
      <c r="E4758" s="270"/>
      <c r="F4758" s="270"/>
      <c r="G4758" s="270"/>
      <c r="H4758" s="270"/>
      <c r="I4758" s="290">
        <f t="shared" ca="1" si="4653"/>
        <v>8.9178381865700374E-2</v>
      </c>
      <c r="J4758" s="290">
        <f t="shared" ca="1" si="4654"/>
        <v>4.8870681952375795E-2</v>
      </c>
      <c r="K4758" s="270">
        <f t="shared" ref="K4758:M4758" ca="1" si="4822">RAND()</f>
        <v>0.252892747034276</v>
      </c>
      <c r="L4758" s="270">
        <f t="shared" ca="1" si="4822"/>
        <v>0.3150581475165658</v>
      </c>
      <c r="M4758" s="270">
        <f t="shared" ca="1" si="4822"/>
        <v>0.91667467032431937</v>
      </c>
      <c r="N4758" s="291">
        <f t="shared" ca="1" si="4656"/>
        <v>2861930.0833132192</v>
      </c>
      <c r="O4758" s="292">
        <f ca="1">(N4758-Assumptions!$C$22)/Assumptions!$C$25</f>
        <v>212.58739427710591</v>
      </c>
      <c r="P4758" s="11"/>
      <c r="Q4758" s="11"/>
      <c r="R4758" s="11"/>
      <c r="S4758" s="11"/>
      <c r="T4758" s="11"/>
    </row>
    <row r="4759" spans="1:20" ht="15.75" customHeight="1" x14ac:dyDescent="0.2">
      <c r="A4759" s="317"/>
      <c r="B4759" s="264"/>
      <c r="C4759" s="264"/>
      <c r="D4759" s="264"/>
      <c r="E4759" s="264"/>
      <c r="F4759" s="264"/>
      <c r="G4759" s="264"/>
      <c r="H4759" s="264"/>
      <c r="I4759" s="286">
        <f t="shared" ca="1" si="4653"/>
        <v>8.8635115435484163E-2</v>
      </c>
      <c r="J4759" s="286">
        <f t="shared" ca="1" si="4654"/>
        <v>5.5E-2</v>
      </c>
      <c r="K4759" s="264">
        <f t="shared" ref="K4759:M4759" ca="1" si="4823">RAND()</f>
        <v>0.44088057827807281</v>
      </c>
      <c r="L4759" s="264">
        <f t="shared" ca="1" si="4823"/>
        <v>0.62131168228432088</v>
      </c>
      <c r="M4759" s="264">
        <f t="shared" ca="1" si="4823"/>
        <v>0.85876405665490207</v>
      </c>
      <c r="N4759" s="287">
        <f t="shared" ca="1" si="4656"/>
        <v>3354843.3174938723</v>
      </c>
      <c r="O4759" s="288">
        <f ca="1">(N4759-Assumptions!$C$22)/Assumptions!$C$25</f>
        <v>249.37196399208003</v>
      </c>
      <c r="P4759" s="11"/>
      <c r="Q4759" s="11"/>
      <c r="R4759" s="11"/>
      <c r="S4759" s="11"/>
      <c r="T4759" s="11"/>
    </row>
    <row r="4760" spans="1:20" ht="15.75" customHeight="1" x14ac:dyDescent="0.2">
      <c r="A4760" s="289"/>
      <c r="B4760" s="270"/>
      <c r="C4760" s="270"/>
      <c r="D4760" s="270"/>
      <c r="E4760" s="270"/>
      <c r="F4760" s="270"/>
      <c r="G4760" s="270"/>
      <c r="H4760" s="270"/>
      <c r="I4760" s="290">
        <f t="shared" ca="1" si="4653"/>
        <v>8.0302602164702197E-2</v>
      </c>
      <c r="J4760" s="290">
        <f t="shared" ca="1" si="4654"/>
        <v>3.9595940572932094E-2</v>
      </c>
      <c r="K4760" s="270">
        <f t="shared" ref="K4760:M4760" ca="1" si="4824">RAND()</f>
        <v>0.8870616979490048</v>
      </c>
      <c r="L4760" s="270">
        <f t="shared" ca="1" si="4824"/>
        <v>0.99703891862567695</v>
      </c>
      <c r="M4760" s="270">
        <f t="shared" ca="1" si="4824"/>
        <v>0.1410457985008291</v>
      </c>
      <c r="N4760" s="291">
        <f t="shared" ca="1" si="4656"/>
        <v>6029128.0524868667</v>
      </c>
      <c r="O4760" s="292">
        <f ca="1">(N4760-Assumptions!$C$22)/Assumptions!$C$25</f>
        <v>448.94545167812436</v>
      </c>
      <c r="P4760" s="11"/>
      <c r="Q4760" s="11"/>
      <c r="R4760" s="11"/>
      <c r="S4760" s="11"/>
      <c r="T4760" s="11"/>
    </row>
    <row r="4761" spans="1:20" ht="15.75" customHeight="1" x14ac:dyDescent="0.2">
      <c r="A4761" s="317"/>
      <c r="B4761" s="264"/>
      <c r="C4761" s="264"/>
      <c r="D4761" s="264"/>
      <c r="E4761" s="264"/>
      <c r="F4761" s="264"/>
      <c r="G4761" s="264"/>
      <c r="H4761" s="264"/>
      <c r="I4761" s="286">
        <f t="shared" ca="1" si="4653"/>
        <v>7.7995908573086484E-2</v>
      </c>
      <c r="J4761" s="286">
        <f t="shared" ca="1" si="4654"/>
        <v>5.5E-2</v>
      </c>
      <c r="K4761" s="264">
        <f t="shared" ref="K4761:M4761" ca="1" si="4825">RAND()</f>
        <v>0.42496281128471047</v>
      </c>
      <c r="L4761" s="264">
        <f t="shared" ca="1" si="4825"/>
        <v>0.30041653022251158</v>
      </c>
      <c r="M4761" s="264">
        <f t="shared" ca="1" si="4825"/>
        <v>0.26200084388647549</v>
      </c>
      <c r="N4761" s="287">
        <f t="shared" ca="1" si="4656"/>
        <v>4464826.7790903514</v>
      </c>
      <c r="O4761" s="288">
        <f ca="1">(N4761-Assumptions!$C$22)/Assumptions!$C$25</f>
        <v>332.20655067838442</v>
      </c>
      <c r="P4761" s="11"/>
      <c r="Q4761" s="11"/>
      <c r="R4761" s="11"/>
      <c r="S4761" s="11"/>
      <c r="T4761" s="11"/>
    </row>
    <row r="4762" spans="1:20" ht="15.75" customHeight="1" x14ac:dyDescent="0.2">
      <c r="A4762" s="289"/>
      <c r="B4762" s="270"/>
      <c r="C4762" s="270"/>
      <c r="D4762" s="270"/>
      <c r="E4762" s="270"/>
      <c r="F4762" s="270"/>
      <c r="G4762" s="270"/>
      <c r="H4762" s="270"/>
      <c r="I4762" s="290">
        <f t="shared" ca="1" si="4653"/>
        <v>9.9319867517534716E-2</v>
      </c>
      <c r="J4762" s="290">
        <f t="shared" ca="1" si="4654"/>
        <v>3.9031462806679476E-2</v>
      </c>
      <c r="K4762" s="270">
        <f t="shared" ref="K4762:M4762" ca="1" si="4826">RAND()</f>
        <v>0.89718305206290094</v>
      </c>
      <c r="L4762" s="270">
        <f t="shared" ca="1" si="4826"/>
        <v>0.7960166220324546</v>
      </c>
      <c r="M4762" s="270">
        <f t="shared" ca="1" si="4826"/>
        <v>0.67490909741841643</v>
      </c>
      <c r="N4762" s="291">
        <f t="shared" ca="1" si="4656"/>
        <v>3600053.3282135804</v>
      </c>
      <c r="O4762" s="292">
        <f ca="1">(N4762-Assumptions!$C$22)/Assumptions!$C$25</f>
        <v>267.67121852340154</v>
      </c>
      <c r="P4762" s="11"/>
      <c r="Q4762" s="11"/>
      <c r="R4762" s="11"/>
      <c r="S4762" s="11"/>
      <c r="T4762" s="11"/>
    </row>
    <row r="4763" spans="1:20" ht="15.75" customHeight="1" x14ac:dyDescent="0.2">
      <c r="A4763" s="317"/>
      <c r="B4763" s="264"/>
      <c r="C4763" s="264"/>
      <c r="D4763" s="264"/>
      <c r="E4763" s="264"/>
      <c r="F4763" s="264"/>
      <c r="G4763" s="264"/>
      <c r="H4763" s="264"/>
      <c r="I4763" s="286">
        <f t="shared" ca="1" si="4653"/>
        <v>8.813093960752727E-2</v>
      </c>
      <c r="J4763" s="286">
        <f t="shared" ca="1" si="4654"/>
        <v>3.0987562764966857E-2</v>
      </c>
      <c r="K4763" s="264">
        <f t="shared" ref="K4763:M4763" ca="1" si="4827">RAND()</f>
        <v>0.36634675077380763</v>
      </c>
      <c r="L4763" s="264">
        <f t="shared" ca="1" si="4827"/>
        <v>0.2705017441581925</v>
      </c>
      <c r="M4763" s="264">
        <f t="shared" ca="1" si="4827"/>
        <v>0.14363128208949172</v>
      </c>
      <c r="N4763" s="287">
        <f t="shared" ca="1" si="4656"/>
        <v>1559129.3637510643</v>
      </c>
      <c r="O4763" s="288">
        <f ca="1">(N4763-Assumptions!$C$22)/Assumptions!$C$25</f>
        <v>115.36345998142271</v>
      </c>
      <c r="P4763" s="11"/>
      <c r="Q4763" s="11"/>
      <c r="R4763" s="11"/>
      <c r="S4763" s="11"/>
      <c r="T4763" s="11"/>
    </row>
    <row r="4764" spans="1:20" ht="15.75" customHeight="1" x14ac:dyDescent="0.2">
      <c r="A4764" s="289"/>
      <c r="B4764" s="270"/>
      <c r="C4764" s="270"/>
      <c r="D4764" s="270"/>
      <c r="E4764" s="270"/>
      <c r="F4764" s="270"/>
      <c r="G4764" s="270"/>
      <c r="H4764" s="270"/>
      <c r="I4764" s="290">
        <f t="shared" ca="1" si="4653"/>
        <v>0.11299253103698556</v>
      </c>
      <c r="J4764" s="290">
        <f t="shared" ca="1" si="4654"/>
        <v>3.3120023017083833E-2</v>
      </c>
      <c r="K4764" s="270">
        <f t="shared" ref="K4764:M4764" ca="1" si="4828">RAND()</f>
        <v>0.2889238855966898</v>
      </c>
      <c r="L4764" s="270">
        <f t="shared" ca="1" si="4828"/>
        <v>6.7162461317704092E-2</v>
      </c>
      <c r="M4764" s="270">
        <f t="shared" ca="1" si="4828"/>
        <v>0.98322431389476339</v>
      </c>
      <c r="N4764" s="291">
        <f t="shared" ca="1" si="4656"/>
        <v>1162240.5327480687</v>
      </c>
      <c r="O4764" s="292">
        <f ca="1">(N4764-Assumptions!$C$22)/Assumptions!$C$25</f>
        <v>85.744890503587214</v>
      </c>
      <c r="P4764" s="11"/>
      <c r="Q4764" s="11"/>
      <c r="R4764" s="11"/>
      <c r="S4764" s="11"/>
      <c r="T4764" s="11"/>
    </row>
    <row r="4765" spans="1:20" ht="15.75" customHeight="1" x14ac:dyDescent="0.2">
      <c r="A4765" s="317"/>
      <c r="B4765" s="264"/>
      <c r="C4765" s="264"/>
      <c r="D4765" s="264"/>
      <c r="E4765" s="264"/>
      <c r="F4765" s="264"/>
      <c r="G4765" s="264"/>
      <c r="H4765" s="264"/>
      <c r="I4765" s="286">
        <f t="shared" ca="1" si="4653"/>
        <v>9.5428949554205791E-2</v>
      </c>
      <c r="J4765" s="286">
        <f t="shared" ca="1" si="4654"/>
        <v>4.7256703747477098E-2</v>
      </c>
      <c r="K4765" s="264">
        <f t="shared" ref="K4765:M4765" ca="1" si="4829">RAND()</f>
        <v>0.25174946121559671</v>
      </c>
      <c r="L4765" s="264">
        <f t="shared" ca="1" si="4829"/>
        <v>0.39595970485572185</v>
      </c>
      <c r="M4765" s="264">
        <f t="shared" ca="1" si="4829"/>
        <v>0.41739523668392797</v>
      </c>
      <c r="N4765" s="287">
        <f t="shared" ca="1" si="4656"/>
        <v>2317115.7501165881</v>
      </c>
      <c r="O4765" s="288">
        <f ca="1">(N4765-Assumptions!$C$22)/Assumptions!$C$25</f>
        <v>171.92960821765584</v>
      </c>
      <c r="P4765" s="11"/>
      <c r="Q4765" s="11"/>
      <c r="R4765" s="11"/>
      <c r="S4765" s="11"/>
      <c r="T4765" s="11"/>
    </row>
    <row r="4766" spans="1:20" ht="15.75" customHeight="1" x14ac:dyDescent="0.2">
      <c r="A4766" s="289"/>
      <c r="B4766" s="270"/>
      <c r="C4766" s="270"/>
      <c r="D4766" s="270"/>
      <c r="E4766" s="270"/>
      <c r="F4766" s="270"/>
      <c r="G4766" s="270"/>
      <c r="H4766" s="270"/>
      <c r="I4766" s="290">
        <f t="shared" ca="1" si="4653"/>
        <v>9.8077855896316249E-2</v>
      </c>
      <c r="J4766" s="290">
        <f t="shared" ca="1" si="4654"/>
        <v>3.725669369452269E-2</v>
      </c>
      <c r="K4766" s="270">
        <f t="shared" ref="K4766:M4766" ca="1" si="4830">RAND()</f>
        <v>0.85780585535137932</v>
      </c>
      <c r="L4766" s="270">
        <f t="shared" ca="1" si="4830"/>
        <v>0.67759228633829349</v>
      </c>
      <c r="M4766" s="270">
        <f t="shared" ca="1" si="4830"/>
        <v>0.60839848301923893</v>
      </c>
      <c r="N4766" s="291">
        <f t="shared" ca="1" si="4656"/>
        <v>3568518.9854132929</v>
      </c>
      <c r="O4766" s="292">
        <f ca="1">(N4766-Assumptions!$C$22)/Assumptions!$C$25</f>
        <v>265.31790935920094</v>
      </c>
      <c r="P4766" s="11"/>
      <c r="Q4766" s="11"/>
      <c r="R4766" s="11"/>
      <c r="S4766" s="11"/>
      <c r="T4766" s="11"/>
    </row>
    <row r="4767" spans="1:20" ht="15.75" customHeight="1" x14ac:dyDescent="0.2">
      <c r="A4767" s="317"/>
      <c r="B4767" s="264"/>
      <c r="C4767" s="264"/>
      <c r="D4767" s="264"/>
      <c r="E4767" s="264"/>
      <c r="F4767" s="264"/>
      <c r="G4767" s="264"/>
      <c r="H4767" s="264"/>
      <c r="I4767" s="286">
        <f t="shared" ca="1" si="4653"/>
        <v>9.8336633874046453E-2</v>
      </c>
      <c r="J4767" s="286">
        <f t="shared" ca="1" si="4654"/>
        <v>4.3779697840972652E-2</v>
      </c>
      <c r="K4767" s="264">
        <f t="shared" ref="K4767:M4767" ca="1" si="4831">RAND()</f>
        <v>0.65255887022077652</v>
      </c>
      <c r="L4767" s="264">
        <f t="shared" ca="1" si="4831"/>
        <v>0.52449922024989148</v>
      </c>
      <c r="M4767" s="264">
        <f t="shared" ca="1" si="4831"/>
        <v>0.9767972152995843</v>
      </c>
      <c r="N4767" s="287">
        <f t="shared" ca="1" si="4656"/>
        <v>2114448.2692571376</v>
      </c>
      <c r="O4767" s="288">
        <f ca="1">(N4767-Assumptions!$C$22)/Assumptions!$C$25</f>
        <v>156.80516934754758</v>
      </c>
      <c r="P4767" s="11"/>
      <c r="Q4767" s="11"/>
      <c r="R4767" s="11"/>
      <c r="S4767" s="11"/>
      <c r="T4767" s="11"/>
    </row>
    <row r="4768" spans="1:20" ht="15.75" customHeight="1" x14ac:dyDescent="0.2">
      <c r="A4768" s="289"/>
      <c r="B4768" s="270"/>
      <c r="C4768" s="270"/>
      <c r="D4768" s="270"/>
      <c r="E4768" s="270"/>
      <c r="F4768" s="270"/>
      <c r="G4768" s="270"/>
      <c r="H4768" s="270"/>
      <c r="I4768" s="290">
        <f t="shared" ca="1" si="4653"/>
        <v>8.3340426345010973E-2</v>
      </c>
      <c r="J4768" s="290">
        <f t="shared" ca="1" si="4654"/>
        <v>4.0684821085213742E-2</v>
      </c>
      <c r="K4768" s="270">
        <f t="shared" ref="K4768:M4768" ca="1" si="4832">RAND()</f>
        <v>0.97530113513013528</v>
      </c>
      <c r="L4768" s="270">
        <f t="shared" ca="1" si="4832"/>
        <v>0.43424050657809443</v>
      </c>
      <c r="M4768" s="270">
        <f t="shared" ca="1" si="4832"/>
        <v>0.54520036114555037</v>
      </c>
      <c r="N4768" s="291">
        <f t="shared" ca="1" si="4656"/>
        <v>5059630.4505096925</v>
      </c>
      <c r="O4768" s="292">
        <f ca="1">(N4768-Assumptions!$C$22)/Assumptions!$C$25</f>
        <v>376.59488436639498</v>
      </c>
      <c r="P4768" s="11"/>
      <c r="Q4768" s="11"/>
      <c r="R4768" s="11"/>
      <c r="S4768" s="11"/>
      <c r="T4768" s="11"/>
    </row>
    <row r="4769" spans="1:20" ht="15.75" customHeight="1" x14ac:dyDescent="0.2">
      <c r="A4769" s="317"/>
      <c r="B4769" s="264"/>
      <c r="C4769" s="264"/>
      <c r="D4769" s="264"/>
      <c r="E4769" s="264"/>
      <c r="F4769" s="264"/>
      <c r="G4769" s="264"/>
      <c r="H4769" s="264"/>
      <c r="I4769" s="286">
        <f t="shared" ca="1" si="4653"/>
        <v>9.0601171039862108E-2</v>
      </c>
      <c r="J4769" s="286">
        <f t="shared" ca="1" si="4654"/>
        <v>3.5293714818939857E-2</v>
      </c>
      <c r="K4769" s="264">
        <f t="shared" ref="K4769:M4769" ca="1" si="4833">RAND()</f>
        <v>0.19848481834641485</v>
      </c>
      <c r="L4769" s="264">
        <f t="shared" ca="1" si="4833"/>
        <v>0.41333080990500248</v>
      </c>
      <c r="M4769" s="264">
        <f t="shared" ca="1" si="4833"/>
        <v>0.21423016471591516</v>
      </c>
      <c r="N4769" s="287">
        <f t="shared" ca="1" si="4656"/>
        <v>702401.99726064457</v>
      </c>
      <c r="O4769" s="288">
        <f ca="1">(N4769-Assumptions!$C$22)/Assumptions!$C$25</f>
        <v>51.428581885122732</v>
      </c>
      <c r="P4769" s="11"/>
      <c r="Q4769" s="11"/>
      <c r="R4769" s="11"/>
      <c r="S4769" s="11"/>
      <c r="T4769" s="11"/>
    </row>
    <row r="4770" spans="1:20" ht="15.75" customHeight="1" x14ac:dyDescent="0.2">
      <c r="A4770" s="289"/>
      <c r="B4770" s="270"/>
      <c r="C4770" s="270"/>
      <c r="D4770" s="270"/>
      <c r="E4770" s="270"/>
      <c r="F4770" s="270"/>
      <c r="G4770" s="270"/>
      <c r="H4770" s="270"/>
      <c r="I4770" s="290">
        <f t="shared" ca="1" si="4653"/>
        <v>0.10866162085046607</v>
      </c>
      <c r="J4770" s="290">
        <f t="shared" ca="1" si="4654"/>
        <v>4.6171691708195774E-2</v>
      </c>
      <c r="K4770" s="270">
        <f t="shared" ref="K4770:M4770" ca="1" si="4834">RAND()</f>
        <v>0.52573439607420103</v>
      </c>
      <c r="L4770" s="270">
        <f t="shared" ca="1" si="4834"/>
        <v>0.19343977091672382</v>
      </c>
      <c r="M4770" s="270">
        <f t="shared" ca="1" si="4834"/>
        <v>0.12617187955604037</v>
      </c>
      <c r="N4770" s="291">
        <f t="shared" ca="1" si="4656"/>
        <v>1425732.4020369609</v>
      </c>
      <c r="O4770" s="292">
        <f ca="1">(N4770-Assumptions!$C$22)/Assumptions!$C$25</f>
        <v>105.40846283857917</v>
      </c>
      <c r="P4770" s="11"/>
      <c r="Q4770" s="11"/>
      <c r="R4770" s="11"/>
      <c r="S4770" s="11"/>
      <c r="T4770" s="11"/>
    </row>
    <row r="4771" spans="1:20" ht="15.75" customHeight="1" x14ac:dyDescent="0.2">
      <c r="A4771" s="317"/>
      <c r="B4771" s="264"/>
      <c r="C4771" s="264"/>
      <c r="D4771" s="264"/>
      <c r="E4771" s="264"/>
      <c r="F4771" s="264"/>
      <c r="G4771" s="264"/>
      <c r="H4771" s="264"/>
      <c r="I4771" s="286">
        <f t="shared" ca="1" si="4653"/>
        <v>8.3708599841615786E-2</v>
      </c>
      <c r="J4771" s="286">
        <f t="shared" ca="1" si="4654"/>
        <v>0.02</v>
      </c>
      <c r="K4771" s="264">
        <f t="shared" ref="K4771:M4771" ca="1" si="4835">RAND()</f>
        <v>0.18431238551192097</v>
      </c>
      <c r="L4771" s="264">
        <f t="shared" ca="1" si="4835"/>
        <v>0.87120758245500862</v>
      </c>
      <c r="M4771" s="264">
        <f t="shared" ca="1" si="4835"/>
        <v>0.33599403960168939</v>
      </c>
      <c r="N4771" s="287">
        <f t="shared" ca="1" si="4656"/>
        <v>1074456.885754793</v>
      </c>
      <c r="O4771" s="288">
        <f ca="1">(N4771-Assumptions!$C$22)/Assumptions!$C$25</f>
        <v>79.19387207125321</v>
      </c>
      <c r="P4771" s="11"/>
      <c r="Q4771" s="11"/>
      <c r="R4771" s="11"/>
      <c r="S4771" s="11"/>
      <c r="T4771" s="11"/>
    </row>
    <row r="4772" spans="1:20" ht="15.75" customHeight="1" x14ac:dyDescent="0.2">
      <c r="A4772" s="289"/>
      <c r="B4772" s="270"/>
      <c r="C4772" s="270"/>
      <c r="D4772" s="270"/>
      <c r="E4772" s="270"/>
      <c r="F4772" s="270"/>
      <c r="G4772" s="270"/>
      <c r="H4772" s="270"/>
      <c r="I4772" s="290">
        <f t="shared" ca="1" si="4653"/>
        <v>9.8144023299788899E-2</v>
      </c>
      <c r="J4772" s="290">
        <f t="shared" ca="1" si="4654"/>
        <v>4.2147554827943308E-2</v>
      </c>
      <c r="K4772" s="270">
        <f t="shared" ref="K4772:M4772" ca="1" si="4836">RAND()</f>
        <v>0.14603855156094903</v>
      </c>
      <c r="L4772" s="270">
        <f t="shared" ca="1" si="4836"/>
        <v>0.30597353226292778</v>
      </c>
      <c r="M4772" s="270">
        <f t="shared" ca="1" si="4836"/>
        <v>0.24339709988013158</v>
      </c>
      <c r="N4772" s="291">
        <f t="shared" ca="1" si="4656"/>
        <v>693759.24541587522</v>
      </c>
      <c r="O4772" s="292">
        <f ca="1">(N4772-Assumptions!$C$22)/Assumptions!$C$25</f>
        <v>50.783600404169796</v>
      </c>
      <c r="P4772" s="11"/>
      <c r="Q4772" s="11"/>
      <c r="R4772" s="11"/>
      <c r="S4772" s="11"/>
      <c r="T4772" s="11"/>
    </row>
    <row r="4773" spans="1:20" ht="15.75" customHeight="1" x14ac:dyDescent="0.2">
      <c r="A4773" s="317"/>
      <c r="B4773" s="264"/>
      <c r="C4773" s="264"/>
      <c r="D4773" s="264"/>
      <c r="E4773" s="264"/>
      <c r="F4773" s="264"/>
      <c r="G4773" s="264"/>
      <c r="H4773" s="264"/>
      <c r="I4773" s="286">
        <f t="shared" ca="1" si="4653"/>
        <v>9.1943552135533041E-2</v>
      </c>
      <c r="J4773" s="286">
        <f t="shared" ca="1" si="4654"/>
        <v>4.4324196051873994E-2</v>
      </c>
      <c r="K4773" s="264">
        <f t="shared" ref="K4773:M4773" ca="1" si="4837">RAND()</f>
        <v>0.75826184872396618</v>
      </c>
      <c r="L4773" s="264">
        <f t="shared" ca="1" si="4837"/>
        <v>0.43645154015128462</v>
      </c>
      <c r="M4773" s="264">
        <f t="shared" ca="1" si="4837"/>
        <v>0.10802296247227461</v>
      </c>
      <c r="N4773" s="287">
        <f t="shared" ca="1" si="4656"/>
        <v>2344018.8750381339</v>
      </c>
      <c r="O4773" s="288">
        <f ca="1">(N4773-Assumptions!$C$22)/Assumptions!$C$25</f>
        <v>173.93730410732343</v>
      </c>
      <c r="P4773" s="11"/>
      <c r="Q4773" s="11"/>
      <c r="R4773" s="11"/>
      <c r="S4773" s="11"/>
      <c r="T4773" s="11"/>
    </row>
    <row r="4774" spans="1:20" ht="15.75" customHeight="1" x14ac:dyDescent="0.2">
      <c r="A4774" s="289"/>
      <c r="B4774" s="270"/>
      <c r="C4774" s="270"/>
      <c r="D4774" s="270"/>
      <c r="E4774" s="270"/>
      <c r="F4774" s="270"/>
      <c r="G4774" s="270"/>
      <c r="H4774" s="270"/>
      <c r="I4774" s="290">
        <f t="shared" ca="1" si="4653"/>
        <v>0.10857004694674691</v>
      </c>
      <c r="J4774" s="290">
        <f t="shared" ca="1" si="4654"/>
        <v>3.8439324270114456E-2</v>
      </c>
      <c r="K4774" s="270">
        <f t="shared" ref="K4774:M4774" ca="1" si="4838">RAND()</f>
        <v>0.70706763193563438</v>
      </c>
      <c r="L4774" s="270">
        <f t="shared" ca="1" si="4838"/>
        <v>0.35327279426714475</v>
      </c>
      <c r="M4774" s="270">
        <f t="shared" ca="1" si="4838"/>
        <v>0.7998074589986609</v>
      </c>
      <c r="N4774" s="291">
        <f t="shared" ca="1" si="4656"/>
        <v>1609002.9867818188</v>
      </c>
      <c r="O4774" s="292">
        <f ca="1">(N4774-Assumptions!$C$22)/Assumptions!$C$25</f>
        <v>119.08537214789692</v>
      </c>
      <c r="P4774" s="11"/>
      <c r="Q4774" s="11"/>
      <c r="R4774" s="11"/>
      <c r="S4774" s="11"/>
      <c r="T4774" s="11"/>
    </row>
    <row r="4775" spans="1:20" ht="15.75" customHeight="1" x14ac:dyDescent="0.2">
      <c r="A4775" s="317"/>
      <c r="B4775" s="264"/>
      <c r="C4775" s="264"/>
      <c r="D4775" s="264"/>
      <c r="E4775" s="264"/>
      <c r="F4775" s="264"/>
      <c r="G4775" s="264"/>
      <c r="H4775" s="264"/>
      <c r="I4775" s="286">
        <f t="shared" ca="1" si="4653"/>
        <v>0.13155210958678515</v>
      </c>
      <c r="J4775" s="286">
        <f t="shared" ca="1" si="4654"/>
        <v>3.2409458497679178E-2</v>
      </c>
      <c r="K4775" s="264">
        <f t="shared" ref="K4775:M4775" ca="1" si="4839">RAND()</f>
        <v>5.5583804787812219E-2</v>
      </c>
      <c r="L4775" s="264">
        <f t="shared" ca="1" si="4839"/>
        <v>0.66298599555461957</v>
      </c>
      <c r="M4775" s="264">
        <f t="shared" ca="1" si="4839"/>
        <v>6.8284728254816351E-2</v>
      </c>
      <c r="N4775" s="287">
        <f t="shared" ca="1" si="4656"/>
        <v>391840.11408032809</v>
      </c>
      <c r="O4775" s="288">
        <f ca="1">(N4775-Assumptions!$C$22)/Assumptions!$C$25</f>
        <v>28.25232194629314</v>
      </c>
      <c r="P4775" s="11"/>
      <c r="Q4775" s="11"/>
      <c r="R4775" s="11"/>
      <c r="S4775" s="11"/>
      <c r="T4775" s="11"/>
    </row>
    <row r="4776" spans="1:20" ht="15.75" customHeight="1" x14ac:dyDescent="0.2">
      <c r="A4776" s="289"/>
      <c r="B4776" s="270"/>
      <c r="C4776" s="270"/>
      <c r="D4776" s="270"/>
      <c r="E4776" s="270"/>
      <c r="F4776" s="270"/>
      <c r="G4776" s="270"/>
      <c r="H4776" s="270"/>
      <c r="I4776" s="290">
        <f t="shared" ca="1" si="4653"/>
        <v>8.4109950987225804E-2</v>
      </c>
      <c r="J4776" s="290">
        <f t="shared" ca="1" si="4654"/>
        <v>3.9848912241215277E-2</v>
      </c>
      <c r="K4776" s="270">
        <f t="shared" ref="K4776:M4776" ca="1" si="4840">RAND()</f>
        <v>0.87322750531739979</v>
      </c>
      <c r="L4776" s="270">
        <f t="shared" ca="1" si="4840"/>
        <v>0.82957894467488813</v>
      </c>
      <c r="M4776" s="270">
        <f t="shared" ca="1" si="4840"/>
        <v>3.5910889065692952E-2</v>
      </c>
      <c r="N4776" s="291">
        <f t="shared" ca="1" si="4656"/>
        <v>5544959.6819087826</v>
      </c>
      <c r="O4776" s="292">
        <f ca="1">(N4776-Assumptions!$C$22)/Assumptions!$C$25</f>
        <v>412.81348372453601</v>
      </c>
      <c r="P4776" s="11"/>
      <c r="Q4776" s="11"/>
      <c r="R4776" s="11"/>
      <c r="S4776" s="11"/>
      <c r="T4776" s="11"/>
    </row>
    <row r="4777" spans="1:20" ht="15.75" customHeight="1" x14ac:dyDescent="0.2">
      <c r="A4777" s="317"/>
      <c r="B4777" s="264"/>
      <c r="C4777" s="264"/>
      <c r="D4777" s="264"/>
      <c r="E4777" s="264"/>
      <c r="F4777" s="264"/>
      <c r="G4777" s="264"/>
      <c r="H4777" s="264"/>
      <c r="I4777" s="286">
        <f t="shared" ca="1" si="4653"/>
        <v>0.12083471073531725</v>
      </c>
      <c r="J4777" s="286">
        <f t="shared" ca="1" si="4654"/>
        <v>4.5289661480533962E-2</v>
      </c>
      <c r="K4777" s="264">
        <f t="shared" ref="K4777:M4777" ca="1" si="4841">RAND()</f>
        <v>0.12935118351913266</v>
      </c>
      <c r="L4777" s="264">
        <f t="shared" ca="1" si="4841"/>
        <v>0.63186869811494062</v>
      </c>
      <c r="M4777" s="264">
        <f t="shared" ca="1" si="4841"/>
        <v>0.39879133136397682</v>
      </c>
      <c r="N4777" s="287">
        <f t="shared" ca="1" si="4656"/>
        <v>514237.10880063666</v>
      </c>
      <c r="O4777" s="288">
        <f ca="1">(N4777-Assumptions!$C$22)/Assumptions!$C$25</f>
        <v>37.38642602989826</v>
      </c>
      <c r="P4777" s="11"/>
      <c r="Q4777" s="11"/>
      <c r="R4777" s="11"/>
      <c r="S4777" s="11"/>
      <c r="T4777" s="11"/>
    </row>
    <row r="4778" spans="1:20" ht="15.75" customHeight="1" x14ac:dyDescent="0.2">
      <c r="A4778" s="289"/>
      <c r="B4778" s="270"/>
      <c r="C4778" s="270"/>
      <c r="D4778" s="270"/>
      <c r="E4778" s="270"/>
      <c r="F4778" s="270"/>
      <c r="G4778" s="270"/>
      <c r="H4778" s="270"/>
      <c r="I4778" s="290">
        <f t="shared" ca="1" si="4653"/>
        <v>7.054687512093763E-2</v>
      </c>
      <c r="J4778" s="290">
        <f t="shared" ca="1" si="4654"/>
        <v>3.6957375445886308E-2</v>
      </c>
      <c r="K4778" s="270">
        <f t="shared" ref="K4778:M4778" ca="1" si="4842">RAND()</f>
        <v>0.60562976241231947</v>
      </c>
      <c r="L4778" s="270">
        <f t="shared" ca="1" si="4842"/>
        <v>0.80411070109327787</v>
      </c>
      <c r="M4778" s="270">
        <f t="shared" ca="1" si="4842"/>
        <v>0.53646969262659328</v>
      </c>
      <c r="N4778" s="291">
        <f t="shared" ca="1" si="4656"/>
        <v>4204431.3524203263</v>
      </c>
      <c r="O4778" s="292">
        <f ca="1">(N4778-Assumptions!$C$22)/Assumptions!$C$25</f>
        <v>312.7740561507706</v>
      </c>
      <c r="P4778" s="11"/>
      <c r="Q4778" s="11"/>
      <c r="R4778" s="11"/>
      <c r="S4778" s="11"/>
      <c r="T4778" s="11"/>
    </row>
    <row r="4779" spans="1:20" ht="15.75" customHeight="1" x14ac:dyDescent="0.2">
      <c r="A4779" s="317"/>
      <c r="B4779" s="264"/>
      <c r="C4779" s="264"/>
      <c r="D4779" s="264"/>
      <c r="E4779" s="264"/>
      <c r="F4779" s="264"/>
      <c r="G4779" s="264"/>
      <c r="H4779" s="264"/>
      <c r="I4779" s="286">
        <f t="shared" ca="1" si="4653"/>
        <v>7.0932965805769077E-2</v>
      </c>
      <c r="J4779" s="286">
        <f t="shared" ca="1" si="4654"/>
        <v>3.8254482806131009E-2</v>
      </c>
      <c r="K4779" s="264">
        <f t="shared" ref="K4779:M4779" ca="1" si="4843">RAND()</f>
        <v>0.25495212453232619</v>
      </c>
      <c r="L4779" s="264">
        <f t="shared" ca="1" si="4843"/>
        <v>0.52481089804669023</v>
      </c>
      <c r="M4779" s="264">
        <f t="shared" ca="1" si="4843"/>
        <v>0.68484264612021684</v>
      </c>
      <c r="N4779" s="287">
        <f t="shared" ca="1" si="4656"/>
        <v>3453053.2599422936</v>
      </c>
      <c r="O4779" s="288">
        <f ca="1">(N4779-Assumptions!$C$22)/Assumptions!$C$25</f>
        <v>256.70106417479803</v>
      </c>
      <c r="P4779" s="11"/>
      <c r="Q4779" s="11"/>
      <c r="R4779" s="11"/>
      <c r="S4779" s="11"/>
      <c r="T4779" s="11"/>
    </row>
    <row r="4780" spans="1:20" ht="15.75" customHeight="1" x14ac:dyDescent="0.2">
      <c r="A4780" s="289"/>
      <c r="B4780" s="270"/>
      <c r="C4780" s="270"/>
      <c r="D4780" s="270"/>
      <c r="E4780" s="270"/>
      <c r="F4780" s="270"/>
      <c r="G4780" s="270"/>
      <c r="H4780" s="270"/>
      <c r="I4780" s="290">
        <f t="shared" ca="1" si="4653"/>
        <v>8.3771720258050242E-2</v>
      </c>
      <c r="J4780" s="290">
        <f t="shared" ca="1" si="4654"/>
        <v>4.1598878012959237E-2</v>
      </c>
      <c r="K4780" s="270">
        <f t="shared" ref="K4780:M4780" ca="1" si="4844">RAND()</f>
        <v>0.6640633469613495</v>
      </c>
      <c r="L4780" s="270">
        <f t="shared" ca="1" si="4844"/>
        <v>0.55680657067507588</v>
      </c>
      <c r="M4780" s="270">
        <f t="shared" ca="1" si="4844"/>
        <v>0.93899857008899767</v>
      </c>
      <c r="N4780" s="291">
        <f t="shared" ca="1" si="4656"/>
        <v>2735357.9419829859</v>
      </c>
      <c r="O4780" s="292">
        <f ca="1">(N4780-Assumptions!$C$22)/Assumptions!$C$25</f>
        <v>203.14171208828253</v>
      </c>
      <c r="P4780" s="11"/>
      <c r="Q4780" s="11"/>
      <c r="R4780" s="11"/>
      <c r="S4780" s="11"/>
      <c r="T4780" s="11"/>
    </row>
    <row r="4781" spans="1:20" ht="15.75" customHeight="1" x14ac:dyDescent="0.2">
      <c r="A4781" s="317"/>
      <c r="B4781" s="264"/>
      <c r="C4781" s="264"/>
      <c r="D4781" s="264"/>
      <c r="E4781" s="264"/>
      <c r="F4781" s="264"/>
      <c r="G4781" s="264"/>
      <c r="H4781" s="264"/>
      <c r="I4781" s="286">
        <f t="shared" ca="1" si="4653"/>
        <v>9.7437496324868866E-2</v>
      </c>
      <c r="J4781" s="286">
        <f t="shared" ca="1" si="4654"/>
        <v>5.5E-2</v>
      </c>
      <c r="K4781" s="264">
        <f t="shared" ref="K4781:M4781" ca="1" si="4845">RAND()</f>
        <v>0.15509975762804717</v>
      </c>
      <c r="L4781" s="264">
        <f t="shared" ca="1" si="4845"/>
        <v>0.41614243076084334</v>
      </c>
      <c r="M4781" s="264">
        <f t="shared" ca="1" si="4845"/>
        <v>0.35861294261764409</v>
      </c>
      <c r="N4781" s="287">
        <f t="shared" ca="1" si="4656"/>
        <v>915418.46426543372</v>
      </c>
      <c r="O4781" s="288">
        <f ca="1">(N4781-Assumptions!$C$22)/Assumptions!$C$25</f>
        <v>67.325333154136842</v>
      </c>
      <c r="P4781" s="11"/>
      <c r="Q4781" s="11"/>
      <c r="R4781" s="11"/>
      <c r="S4781" s="11"/>
      <c r="T4781" s="11"/>
    </row>
    <row r="4782" spans="1:20" ht="15.75" customHeight="1" x14ac:dyDescent="0.2">
      <c r="A4782" s="289"/>
      <c r="B4782" s="270"/>
      <c r="C4782" s="270"/>
      <c r="D4782" s="270"/>
      <c r="E4782" s="270"/>
      <c r="F4782" s="270"/>
      <c r="G4782" s="270"/>
      <c r="H4782" s="270"/>
      <c r="I4782" s="290">
        <f t="shared" ca="1" si="4653"/>
        <v>7.710374995115471E-2</v>
      </c>
      <c r="J4782" s="290">
        <f t="shared" ca="1" si="4654"/>
        <v>5.4941552010829231E-2</v>
      </c>
      <c r="K4782" s="270">
        <f t="shared" ref="K4782:M4782" ca="1" si="4846">RAND()</f>
        <v>0.18154850975607861</v>
      </c>
      <c r="L4782" s="270">
        <f t="shared" ca="1" si="4846"/>
        <v>0.94989091303918871</v>
      </c>
      <c r="M4782" s="270">
        <f t="shared" ca="1" si="4846"/>
        <v>0.3309423416126549</v>
      </c>
      <c r="N4782" s="291">
        <f t="shared" ca="1" si="4656"/>
        <v>2738085.7512648311</v>
      </c>
      <c r="O4782" s="292">
        <f ca="1">(N4782-Assumptions!$C$22)/Assumptions!$C$25</f>
        <v>203.34527994513664</v>
      </c>
      <c r="P4782" s="11"/>
      <c r="Q4782" s="11"/>
      <c r="R4782" s="11"/>
      <c r="S4782" s="11"/>
      <c r="T4782" s="11"/>
    </row>
    <row r="4783" spans="1:20" ht="15.75" customHeight="1" x14ac:dyDescent="0.2">
      <c r="A4783" s="317"/>
      <c r="B4783" s="264"/>
      <c r="C4783" s="264"/>
      <c r="D4783" s="264"/>
      <c r="E4783" s="264"/>
      <c r="F4783" s="264"/>
      <c r="G4783" s="264"/>
      <c r="H4783" s="264"/>
      <c r="I4783" s="286">
        <f t="shared" ca="1" si="4653"/>
        <v>0.06</v>
      </c>
      <c r="J4783" s="286">
        <f t="shared" ca="1" si="4654"/>
        <v>3.4978689306072556E-2</v>
      </c>
      <c r="K4783" s="264">
        <f t="shared" ref="K4783:M4783" ca="1" si="4847">RAND()</f>
        <v>0.49290033458062343</v>
      </c>
      <c r="L4783" s="264">
        <f t="shared" ca="1" si="4847"/>
        <v>5.0328214057148934E-2</v>
      </c>
      <c r="M4783" s="264">
        <f t="shared" ca="1" si="4847"/>
        <v>0.62062634786217585</v>
      </c>
      <c r="N4783" s="287">
        <f t="shared" ca="1" si="4656"/>
        <v>3609474.7656707489</v>
      </c>
      <c r="O4783" s="288">
        <f ca="1">(N4783-Assumptions!$C$22)/Assumptions!$C$25</f>
        <v>268.37431087095143</v>
      </c>
      <c r="P4783" s="11"/>
      <c r="Q4783" s="11"/>
      <c r="R4783" s="11"/>
      <c r="S4783" s="11"/>
      <c r="T4783" s="11"/>
    </row>
    <row r="4784" spans="1:20" ht="15.75" customHeight="1" x14ac:dyDescent="0.2">
      <c r="A4784" s="289"/>
      <c r="B4784" s="270"/>
      <c r="C4784" s="270"/>
      <c r="D4784" s="270"/>
      <c r="E4784" s="270"/>
      <c r="F4784" s="270"/>
      <c r="G4784" s="270"/>
      <c r="H4784" s="270"/>
      <c r="I4784" s="290">
        <f t="shared" ca="1" si="4653"/>
        <v>7.1377516953296929E-2</v>
      </c>
      <c r="J4784" s="290">
        <f t="shared" ca="1" si="4654"/>
        <v>4.154318285873411E-2</v>
      </c>
      <c r="K4784" s="270">
        <f t="shared" ref="K4784:M4784" ca="1" si="4848">RAND()</f>
        <v>0.16301859657772066</v>
      </c>
      <c r="L4784" s="270">
        <f t="shared" ca="1" si="4848"/>
        <v>0.5604697776481703</v>
      </c>
      <c r="M4784" s="270">
        <f t="shared" ca="1" si="4848"/>
        <v>0.93006499627057027</v>
      </c>
      <c r="N4784" s="291">
        <f t="shared" ca="1" si="4656"/>
        <v>1427389.5663918599</v>
      </c>
      <c r="O4784" s="292">
        <f ca="1">(N4784-Assumptions!$C$22)/Assumptions!$C$25</f>
        <v>105.53213182028806</v>
      </c>
      <c r="P4784" s="11"/>
      <c r="Q4784" s="11"/>
      <c r="R4784" s="11"/>
      <c r="S4784" s="11"/>
      <c r="T4784" s="11"/>
    </row>
    <row r="4785" spans="1:20" ht="15.75" customHeight="1" x14ac:dyDescent="0.2">
      <c r="A4785" s="317"/>
      <c r="B4785" s="264"/>
      <c r="C4785" s="264"/>
      <c r="D4785" s="264"/>
      <c r="E4785" s="264"/>
      <c r="F4785" s="264"/>
      <c r="G4785" s="264"/>
      <c r="H4785" s="264"/>
      <c r="I4785" s="286">
        <f t="shared" ca="1" si="4653"/>
        <v>0.11097732357716811</v>
      </c>
      <c r="J4785" s="286">
        <f t="shared" ca="1" si="4654"/>
        <v>4.3587099081473041E-2</v>
      </c>
      <c r="K4785" s="264">
        <f t="shared" ref="K4785:M4785" ca="1" si="4849">RAND()</f>
        <v>0.78094202373429744</v>
      </c>
      <c r="L4785" s="264">
        <f t="shared" ca="1" si="4849"/>
        <v>0.60057538567703828</v>
      </c>
      <c r="M4785" s="264">
        <f t="shared" ca="1" si="4849"/>
        <v>0.10076942600320826</v>
      </c>
      <c r="N4785" s="287">
        <f t="shared" ca="1" si="4656"/>
        <v>1656333.2488139907</v>
      </c>
      <c r="O4785" s="288">
        <f ca="1">(N4785-Assumptions!$C$22)/Assumptions!$C$25</f>
        <v>122.61748125477543</v>
      </c>
      <c r="P4785" s="11"/>
      <c r="Q4785" s="11"/>
      <c r="R4785" s="11"/>
      <c r="S4785" s="11"/>
      <c r="T4785" s="11"/>
    </row>
    <row r="4786" spans="1:20" ht="15.75" customHeight="1" x14ac:dyDescent="0.2">
      <c r="A4786" s="289"/>
      <c r="B4786" s="270"/>
      <c r="C4786" s="270"/>
      <c r="D4786" s="270"/>
      <c r="E4786" s="270"/>
      <c r="F4786" s="270"/>
      <c r="G4786" s="270"/>
      <c r="H4786" s="270"/>
      <c r="I4786" s="290">
        <f t="shared" ca="1" si="4653"/>
        <v>9.7062402972005093E-2</v>
      </c>
      <c r="J4786" s="290">
        <f t="shared" ca="1" si="4654"/>
        <v>4.4146577721475067E-2</v>
      </c>
      <c r="K4786" s="270">
        <f t="shared" ref="K4786:M4786" ca="1" si="4850">RAND()</f>
        <v>0.94092900429895854</v>
      </c>
      <c r="L4786" s="270">
        <f t="shared" ca="1" si="4850"/>
        <v>0.59831549673032636</v>
      </c>
      <c r="M4786" s="270">
        <f t="shared" ca="1" si="4850"/>
        <v>0.66334702977149362</v>
      </c>
      <c r="N4786" s="291">
        <f t="shared" ca="1" si="4656"/>
        <v>4101636.3442206299</v>
      </c>
      <c r="O4786" s="292">
        <f ca="1">(N4786-Assumptions!$C$22)/Assumptions!$C$25</f>
        <v>305.10278688213657</v>
      </c>
      <c r="P4786" s="11"/>
      <c r="Q4786" s="11"/>
      <c r="R4786" s="11"/>
      <c r="S4786" s="11"/>
      <c r="T4786" s="11"/>
    </row>
    <row r="4787" spans="1:20" ht="15.75" customHeight="1" x14ac:dyDescent="0.2">
      <c r="A4787" s="317"/>
      <c r="B4787" s="264"/>
      <c r="C4787" s="264"/>
      <c r="D4787" s="264"/>
      <c r="E4787" s="264"/>
      <c r="F4787" s="264"/>
      <c r="G4787" s="264"/>
      <c r="H4787" s="264"/>
      <c r="I4787" s="286">
        <f t="shared" ca="1" si="4653"/>
        <v>0.1045940313534567</v>
      </c>
      <c r="J4787" s="286">
        <f t="shared" ca="1" si="4654"/>
        <v>3.3318050031269988E-2</v>
      </c>
      <c r="K4787" s="264">
        <f t="shared" ref="K4787:M4787" ca="1" si="4851">RAND()</f>
        <v>0.89225282737603817</v>
      </c>
      <c r="L4787" s="264">
        <f t="shared" ca="1" si="4851"/>
        <v>1.1141257192028631E-2</v>
      </c>
      <c r="M4787" s="264">
        <f t="shared" ca="1" si="4851"/>
        <v>0.79345876692047757</v>
      </c>
      <c r="N4787" s="287">
        <f t="shared" ca="1" si="4656"/>
        <v>2729036.0051952465</v>
      </c>
      <c r="O4787" s="288">
        <f ca="1">(N4787-Assumptions!$C$22)/Assumptions!$C$25</f>
        <v>202.66992576083931</v>
      </c>
      <c r="P4787" s="11"/>
      <c r="Q4787" s="11"/>
      <c r="R4787" s="11"/>
      <c r="S4787" s="11"/>
      <c r="T4787" s="11"/>
    </row>
    <row r="4788" spans="1:20" ht="15.75" customHeight="1" x14ac:dyDescent="0.2">
      <c r="A4788" s="289"/>
      <c r="B4788" s="270"/>
      <c r="C4788" s="270"/>
      <c r="D4788" s="270"/>
      <c r="E4788" s="270"/>
      <c r="F4788" s="270"/>
      <c r="G4788" s="270"/>
      <c r="H4788" s="270"/>
      <c r="I4788" s="290">
        <f t="shared" ca="1" si="4653"/>
        <v>9.8739363730962537E-2</v>
      </c>
      <c r="J4788" s="290">
        <f t="shared" ca="1" si="4654"/>
        <v>4.3442900273136881E-2</v>
      </c>
      <c r="K4788" s="270">
        <f t="shared" ref="K4788:M4788" ca="1" si="4852">RAND()</f>
        <v>0.235270213255097</v>
      </c>
      <c r="L4788" s="270">
        <f t="shared" ca="1" si="4852"/>
        <v>0.18598275857868796</v>
      </c>
      <c r="M4788" s="270">
        <f t="shared" ca="1" si="4852"/>
        <v>0.67349103298171453</v>
      </c>
      <c r="N4788" s="291">
        <f t="shared" ca="1" si="4656"/>
        <v>1633265.2018988635</v>
      </c>
      <c r="O4788" s="292">
        <f ca="1">(N4788-Assumptions!$C$22)/Assumptions!$C$25</f>
        <v>120.8959852163331</v>
      </c>
      <c r="P4788" s="11"/>
      <c r="Q4788" s="11"/>
      <c r="R4788" s="11"/>
      <c r="S4788" s="11"/>
      <c r="T4788" s="11"/>
    </row>
    <row r="4789" spans="1:20" ht="15.75" customHeight="1" x14ac:dyDescent="0.2">
      <c r="A4789" s="317"/>
      <c r="B4789" s="264"/>
      <c r="C4789" s="264"/>
      <c r="D4789" s="264"/>
      <c r="E4789" s="264"/>
      <c r="F4789" s="264"/>
      <c r="G4789" s="264"/>
      <c r="H4789" s="264"/>
      <c r="I4789" s="286">
        <f t="shared" ca="1" si="4653"/>
        <v>7.8105719297040938E-2</v>
      </c>
      <c r="J4789" s="286">
        <f t="shared" ca="1" si="4654"/>
        <v>5.2006754377580323E-2</v>
      </c>
      <c r="K4789" s="264">
        <f t="shared" ref="K4789:M4789" ca="1" si="4853">RAND()</f>
        <v>0.82890512729536792</v>
      </c>
      <c r="L4789" s="264">
        <f t="shared" ca="1" si="4853"/>
        <v>0.31297930422265219</v>
      </c>
      <c r="M4789" s="264">
        <f t="shared" ca="1" si="4853"/>
        <v>0.33870574794638209</v>
      </c>
      <c r="N4789" s="287">
        <f t="shared" ca="1" si="4656"/>
        <v>8269354.7396764671</v>
      </c>
      <c r="O4789" s="288">
        <f ca="1">(N4789-Assumptions!$C$22)/Assumptions!$C$25</f>
        <v>616.1265477370498</v>
      </c>
      <c r="P4789" s="11"/>
      <c r="Q4789" s="11"/>
      <c r="R4789" s="11"/>
      <c r="S4789" s="11"/>
      <c r="T4789" s="11"/>
    </row>
    <row r="4790" spans="1:20" ht="15.75" customHeight="1" x14ac:dyDescent="0.2">
      <c r="A4790" s="289"/>
      <c r="B4790" s="270"/>
      <c r="C4790" s="270"/>
      <c r="D4790" s="270"/>
      <c r="E4790" s="270"/>
      <c r="F4790" s="270"/>
      <c r="G4790" s="270"/>
      <c r="H4790" s="270"/>
      <c r="I4790" s="290">
        <f t="shared" ca="1" si="4653"/>
        <v>8.4444335934629217E-2</v>
      </c>
      <c r="J4790" s="290">
        <f t="shared" ca="1" si="4654"/>
        <v>5.5E-2</v>
      </c>
      <c r="K4790" s="270">
        <f t="shared" ref="K4790:M4790" ca="1" si="4854">RAND()</f>
        <v>0.56795184431340984</v>
      </c>
      <c r="L4790" s="270">
        <f t="shared" ca="1" si="4854"/>
        <v>0.21560510790986276</v>
      </c>
      <c r="M4790" s="270">
        <f t="shared" ca="1" si="4854"/>
        <v>0.6375594569416031</v>
      </c>
      <c r="N4790" s="291">
        <f t="shared" ca="1" si="4656"/>
        <v>3067272.080927508</v>
      </c>
      <c r="O4790" s="292">
        <f ca="1">(N4790-Assumptions!$C$22)/Assumptions!$C$25</f>
        <v>227.91142394981404</v>
      </c>
      <c r="P4790" s="11"/>
      <c r="Q4790" s="11"/>
      <c r="R4790" s="11"/>
      <c r="S4790" s="11"/>
      <c r="T4790" s="11"/>
    </row>
    <row r="4791" spans="1:20" ht="15.75" customHeight="1" x14ac:dyDescent="0.2">
      <c r="A4791" s="317"/>
      <c r="B4791" s="264"/>
      <c r="C4791" s="264"/>
      <c r="D4791" s="264"/>
      <c r="E4791" s="264"/>
      <c r="F4791" s="264"/>
      <c r="G4791" s="264"/>
      <c r="H4791" s="264"/>
      <c r="I4791" s="286">
        <f t="shared" ca="1" si="4653"/>
        <v>0.10823524778201588</v>
      </c>
      <c r="J4791" s="286">
        <f t="shared" ca="1" si="4654"/>
        <v>2.1176304370288026E-2</v>
      </c>
      <c r="K4791" s="264">
        <f t="shared" ref="K4791:M4791" ca="1" si="4855">RAND()</f>
        <v>0.14478321443371234</v>
      </c>
      <c r="L4791" s="264">
        <f t="shared" ca="1" si="4855"/>
        <v>1.6245595851861361E-2</v>
      </c>
      <c r="M4791" s="264">
        <f t="shared" ca="1" si="4855"/>
        <v>0.26986738875137473</v>
      </c>
      <c r="N4791" s="287">
        <f t="shared" ca="1" si="4656"/>
        <v>187474.30620266966</v>
      </c>
      <c r="O4791" s="288">
        <f ca="1">(N4791-Assumptions!$C$22)/Assumptions!$C$25</f>
        <v>13.001142253930571</v>
      </c>
      <c r="P4791" s="11"/>
      <c r="Q4791" s="11"/>
      <c r="R4791" s="11"/>
      <c r="S4791" s="11"/>
      <c r="T4791" s="11"/>
    </row>
    <row r="4792" spans="1:20" ht="15.75" customHeight="1" x14ac:dyDescent="0.2">
      <c r="A4792" s="289"/>
      <c r="B4792" s="270"/>
      <c r="C4792" s="270"/>
      <c r="D4792" s="270"/>
      <c r="E4792" s="270"/>
      <c r="F4792" s="270"/>
      <c r="G4792" s="270"/>
      <c r="H4792" s="270"/>
      <c r="I4792" s="290">
        <f t="shared" ca="1" si="4653"/>
        <v>0.10410564687235097</v>
      </c>
      <c r="J4792" s="290">
        <f t="shared" ca="1" si="4654"/>
        <v>4.3652773189401403E-2</v>
      </c>
      <c r="K4792" s="270">
        <f t="shared" ref="K4792:M4792" ca="1" si="4856">RAND()</f>
        <v>8.1119172924573046E-2</v>
      </c>
      <c r="L4792" s="270">
        <f t="shared" ca="1" si="4856"/>
        <v>0.7752503591293084</v>
      </c>
      <c r="M4792" s="270">
        <f t="shared" ca="1" si="4856"/>
        <v>0.31578040996755907</v>
      </c>
      <c r="N4792" s="291">
        <f t="shared" ca="1" si="4656"/>
        <v>642617.38683794544</v>
      </c>
      <c r="O4792" s="292">
        <f ca="1">(N4792-Assumptions!$C$22)/Assumptions!$C$25</f>
        <v>46.967043793876528</v>
      </c>
      <c r="P4792" s="11"/>
      <c r="Q4792" s="11"/>
      <c r="R4792" s="11"/>
      <c r="S4792" s="11"/>
      <c r="T4792" s="11"/>
    </row>
    <row r="4793" spans="1:20" ht="15.75" customHeight="1" x14ac:dyDescent="0.2">
      <c r="A4793" s="317"/>
      <c r="B4793" s="264"/>
      <c r="C4793" s="264"/>
      <c r="D4793" s="264"/>
      <c r="E4793" s="264"/>
      <c r="F4793" s="264"/>
      <c r="G4793" s="264"/>
      <c r="H4793" s="264"/>
      <c r="I4793" s="286">
        <f t="shared" ca="1" si="4653"/>
        <v>9.5789670275866629E-2</v>
      </c>
      <c r="J4793" s="286">
        <f t="shared" ca="1" si="4654"/>
        <v>2.1419985974102041E-2</v>
      </c>
      <c r="K4793" s="264">
        <f t="shared" ref="K4793:M4793" ca="1" si="4857">RAND()</f>
        <v>0.94956891874569194</v>
      </c>
      <c r="L4793" s="264">
        <f t="shared" ca="1" si="4857"/>
        <v>0.1922589266477337</v>
      </c>
      <c r="M4793" s="264">
        <f t="shared" ca="1" si="4857"/>
        <v>0.44230967365616491</v>
      </c>
      <c r="N4793" s="287">
        <f t="shared" ca="1" si="4656"/>
        <v>2599108.0690210056</v>
      </c>
      <c r="O4793" s="288">
        <f ca="1">(N4793-Assumptions!$C$22)/Assumptions!$C$25</f>
        <v>192.97381112097057</v>
      </c>
      <c r="P4793" s="11"/>
      <c r="Q4793" s="11"/>
      <c r="R4793" s="11"/>
      <c r="S4793" s="11"/>
      <c r="T4793" s="11"/>
    </row>
    <row r="4794" spans="1:20" ht="15.75" customHeight="1" x14ac:dyDescent="0.2">
      <c r="A4794" s="289"/>
      <c r="B4794" s="270"/>
      <c r="C4794" s="270"/>
      <c r="D4794" s="270"/>
      <c r="E4794" s="270"/>
      <c r="F4794" s="270"/>
      <c r="G4794" s="270"/>
      <c r="H4794" s="270"/>
      <c r="I4794" s="290">
        <f t="shared" ca="1" si="4653"/>
        <v>9.0955268306636874E-2</v>
      </c>
      <c r="J4794" s="290">
        <f t="shared" ca="1" si="4654"/>
        <v>4.893238613553199E-2</v>
      </c>
      <c r="K4794" s="270">
        <f t="shared" ref="K4794:M4794" ca="1" si="4858">RAND()</f>
        <v>0.88574466559973075</v>
      </c>
      <c r="L4794" s="270">
        <f t="shared" ca="1" si="4858"/>
        <v>0.68799845240350888</v>
      </c>
      <c r="M4794" s="270">
        <f t="shared" ca="1" si="4858"/>
        <v>0.93853493582034864</v>
      </c>
      <c r="N4794" s="291">
        <f t="shared" ca="1" si="4656"/>
        <v>5224742.7450896613</v>
      </c>
      <c r="O4794" s="292">
        <f ca="1">(N4794-Assumptions!$C$22)/Assumptions!$C$25</f>
        <v>388.91669739475083</v>
      </c>
      <c r="P4794" s="11"/>
      <c r="Q4794" s="11"/>
      <c r="R4794" s="11"/>
      <c r="S4794" s="11"/>
      <c r="T4794" s="11"/>
    </row>
    <row r="4795" spans="1:20" ht="15.75" customHeight="1" x14ac:dyDescent="0.2">
      <c r="A4795" s="317"/>
      <c r="B4795" s="264"/>
      <c r="C4795" s="264"/>
      <c r="D4795" s="264"/>
      <c r="E4795" s="264"/>
      <c r="F4795" s="264"/>
      <c r="G4795" s="264"/>
      <c r="H4795" s="264"/>
      <c r="I4795" s="286">
        <f t="shared" ca="1" si="4653"/>
        <v>0.11150274527144864</v>
      </c>
      <c r="J4795" s="286">
        <f t="shared" ca="1" si="4654"/>
        <v>5.0044524388513159E-2</v>
      </c>
      <c r="K4795" s="264">
        <f t="shared" ref="K4795:M4795" ca="1" si="4859">RAND()</f>
        <v>0.82665024751417715</v>
      </c>
      <c r="L4795" s="264">
        <f t="shared" ca="1" si="4859"/>
        <v>0.94772421540632401</v>
      </c>
      <c r="M4795" s="264">
        <f t="shared" ca="1" si="4859"/>
        <v>0.70325786811688396</v>
      </c>
      <c r="N4795" s="287">
        <f t="shared" ca="1" si="4656"/>
        <v>4013223.0409085066</v>
      </c>
      <c r="O4795" s="288">
        <f ca="1">(N4795-Assumptions!$C$22)/Assumptions!$C$25</f>
        <v>298.50477917227659</v>
      </c>
      <c r="P4795" s="11"/>
      <c r="Q4795" s="11"/>
      <c r="R4795" s="11"/>
      <c r="S4795" s="11"/>
      <c r="T4795" s="11"/>
    </row>
    <row r="4796" spans="1:20" ht="15.75" customHeight="1" x14ac:dyDescent="0.2">
      <c r="A4796" s="289"/>
      <c r="B4796" s="270"/>
      <c r="C4796" s="270"/>
      <c r="D4796" s="270"/>
      <c r="E4796" s="270"/>
      <c r="F4796" s="270"/>
      <c r="G4796" s="270"/>
      <c r="H4796" s="270"/>
      <c r="I4796" s="290">
        <f t="shared" ca="1" si="4653"/>
        <v>8.8957378513367616E-2</v>
      </c>
      <c r="J4796" s="290">
        <f t="shared" ca="1" si="4654"/>
        <v>4.6341346403622315E-2</v>
      </c>
      <c r="K4796" s="270">
        <f t="shared" ref="K4796:M4796" ca="1" si="4860">RAND()</f>
        <v>0.99948869319266509</v>
      </c>
      <c r="L4796" s="270">
        <f t="shared" ca="1" si="4860"/>
        <v>0.10482664764722094</v>
      </c>
      <c r="M4796" s="270">
        <f t="shared" ca="1" si="4860"/>
        <v>0.76816842529922069</v>
      </c>
      <c r="N4796" s="291">
        <f t="shared" ca="1" si="4656"/>
        <v>4564355.471503186</v>
      </c>
      <c r="O4796" s="292">
        <f ca="1">(N4796-Assumptions!$C$22)/Assumptions!$C$25</f>
        <v>339.63406503755118</v>
      </c>
      <c r="P4796" s="11"/>
      <c r="Q4796" s="11"/>
      <c r="R4796" s="11"/>
      <c r="S4796" s="11"/>
      <c r="T4796" s="11"/>
    </row>
    <row r="4797" spans="1:20" ht="15.75" customHeight="1" x14ac:dyDescent="0.2">
      <c r="A4797" s="317"/>
      <c r="B4797" s="264"/>
      <c r="C4797" s="264"/>
      <c r="D4797" s="264"/>
      <c r="E4797" s="264"/>
      <c r="F4797" s="264"/>
      <c r="G4797" s="264"/>
      <c r="H4797" s="264"/>
      <c r="I4797" s="286">
        <f t="shared" ca="1" si="4653"/>
        <v>9.7308085938151823E-2</v>
      </c>
      <c r="J4797" s="286">
        <f t="shared" ca="1" si="4654"/>
        <v>3.7711158503713177E-2</v>
      </c>
      <c r="K4797" s="264">
        <f t="shared" ref="K4797:M4797" ca="1" si="4861">RAND()</f>
        <v>0.4832712640711927</v>
      </c>
      <c r="L4797" s="264">
        <f t="shared" ca="1" si="4861"/>
        <v>0.22103867380355646</v>
      </c>
      <c r="M4797" s="264">
        <f t="shared" ca="1" si="4861"/>
        <v>0.34814560783945458</v>
      </c>
      <c r="N4797" s="287">
        <f t="shared" ca="1" si="4656"/>
        <v>1494941.4443746097</v>
      </c>
      <c r="O4797" s="288">
        <f ca="1">(N4797-Assumptions!$C$22)/Assumptions!$C$25</f>
        <v>110.57331674437386</v>
      </c>
      <c r="P4797" s="11"/>
      <c r="Q4797" s="11"/>
      <c r="R4797" s="11"/>
      <c r="S4797" s="11"/>
      <c r="T4797" s="11"/>
    </row>
    <row r="4798" spans="1:20" ht="15.75" customHeight="1" x14ac:dyDescent="0.2">
      <c r="A4798" s="289"/>
      <c r="B4798" s="270"/>
      <c r="C4798" s="270"/>
      <c r="D4798" s="270"/>
      <c r="E4798" s="270"/>
      <c r="F4798" s="270"/>
      <c r="G4798" s="270"/>
      <c r="H4798" s="270"/>
      <c r="I4798" s="290">
        <f t="shared" ca="1" si="4653"/>
        <v>8.9593972996536292E-2</v>
      </c>
      <c r="J4798" s="290">
        <f t="shared" ca="1" si="4654"/>
        <v>3.6812804833188204E-2</v>
      </c>
      <c r="K4798" s="270">
        <f t="shared" ref="K4798:M4798" ca="1" si="4862">RAND()</f>
        <v>0.2473832328699288</v>
      </c>
      <c r="L4798" s="270">
        <f t="shared" ca="1" si="4862"/>
        <v>0.11706463089874686</v>
      </c>
      <c r="M4798" s="270">
        <f t="shared" ca="1" si="4862"/>
        <v>0.57596219829885453</v>
      </c>
      <c r="N4798" s="291">
        <f t="shared" ca="1" si="4656"/>
        <v>1687986.8308977</v>
      </c>
      <c r="O4798" s="292">
        <f ca="1">(N4798-Assumptions!$C$22)/Assumptions!$C$25</f>
        <v>124.97968887296268</v>
      </c>
      <c r="P4798" s="11"/>
      <c r="Q4798" s="11"/>
      <c r="R4798" s="11"/>
      <c r="S4798" s="11"/>
      <c r="T4798" s="11"/>
    </row>
    <row r="4799" spans="1:20" ht="15.75" customHeight="1" x14ac:dyDescent="0.2">
      <c r="A4799" s="317"/>
      <c r="B4799" s="264"/>
      <c r="C4799" s="264"/>
      <c r="D4799" s="264"/>
      <c r="E4799" s="264"/>
      <c r="F4799" s="264"/>
      <c r="G4799" s="264"/>
      <c r="H4799" s="264"/>
      <c r="I4799" s="286">
        <f t="shared" ca="1" si="4653"/>
        <v>8.177664562233905E-2</v>
      </c>
      <c r="J4799" s="286">
        <f t="shared" ca="1" si="4654"/>
        <v>3.1969502842120329E-2</v>
      </c>
      <c r="K4799" s="264">
        <f t="shared" ref="K4799:M4799" ca="1" si="4863">RAND()</f>
        <v>0.28973083711996839</v>
      </c>
      <c r="L4799" s="264">
        <f t="shared" ca="1" si="4863"/>
        <v>0.33645625726560902</v>
      </c>
      <c r="M4799" s="264">
        <f t="shared" ca="1" si="4863"/>
        <v>0.24176901525641847</v>
      </c>
      <c r="N4799" s="287">
        <f t="shared" ca="1" si="4656"/>
        <v>2241057.4718128541</v>
      </c>
      <c r="O4799" s="288">
        <f ca="1">(N4799-Assumptions!$C$22)/Assumptions!$C$25</f>
        <v>166.25361729946673</v>
      </c>
      <c r="P4799" s="11"/>
      <c r="Q4799" s="11"/>
      <c r="R4799" s="11"/>
      <c r="S4799" s="11"/>
      <c r="T4799" s="11"/>
    </row>
    <row r="4800" spans="1:20" ht="15.75" customHeight="1" x14ac:dyDescent="0.2">
      <c r="A4800" s="289"/>
      <c r="B4800" s="270"/>
      <c r="C4800" s="270"/>
      <c r="D4800" s="270"/>
      <c r="E4800" s="270"/>
      <c r="F4800" s="270"/>
      <c r="G4800" s="270"/>
      <c r="H4800" s="270"/>
      <c r="I4800" s="290">
        <f t="shared" ca="1" si="4653"/>
        <v>9.7778360780776868E-2</v>
      </c>
      <c r="J4800" s="290">
        <f t="shared" ca="1" si="4654"/>
        <v>4.8796610977767114E-2</v>
      </c>
      <c r="K4800" s="270">
        <f t="shared" ref="K4800:M4800" ca="1" si="4864">RAND()</f>
        <v>0.15789752096247822</v>
      </c>
      <c r="L4800" s="270">
        <f t="shared" ca="1" si="4864"/>
        <v>0.21770584020718786</v>
      </c>
      <c r="M4800" s="270">
        <f t="shared" ca="1" si="4864"/>
        <v>0.97618109718184598</v>
      </c>
      <c r="N4800" s="291">
        <f t="shared" ca="1" si="4656"/>
        <v>409508.94137851102</v>
      </c>
      <c r="O4800" s="292">
        <f ca="1">(N4800-Assumptions!$C$22)/Assumptions!$C$25</f>
        <v>29.570891147650077</v>
      </c>
      <c r="P4800" s="11"/>
      <c r="Q4800" s="11"/>
      <c r="R4800" s="11"/>
      <c r="S4800" s="11"/>
      <c r="T4800" s="11"/>
    </row>
    <row r="4801" spans="1:20" ht="15.75" customHeight="1" x14ac:dyDescent="0.2">
      <c r="A4801" s="317"/>
      <c r="B4801" s="264"/>
      <c r="C4801" s="264"/>
      <c r="D4801" s="264"/>
      <c r="E4801" s="264"/>
      <c r="F4801" s="264"/>
      <c r="G4801" s="264"/>
      <c r="H4801" s="264"/>
      <c r="I4801" s="286">
        <f t="shared" ca="1" si="4653"/>
        <v>9.1565528816306072E-2</v>
      </c>
      <c r="J4801" s="286">
        <f t="shared" ca="1" si="4654"/>
        <v>4.9432958962068861E-2</v>
      </c>
      <c r="K4801" s="264">
        <f t="shared" ref="K4801:M4801" ca="1" si="4865">RAND()</f>
        <v>0.58088671602698605</v>
      </c>
      <c r="L4801" s="264">
        <f t="shared" ca="1" si="4865"/>
        <v>0.31935441009752763</v>
      </c>
      <c r="M4801" s="264">
        <f t="shared" ca="1" si="4865"/>
        <v>0.13031943820188097</v>
      </c>
      <c r="N4801" s="287">
        <f t="shared" ca="1" si="4656"/>
        <v>2649272.7565259892</v>
      </c>
      <c r="O4801" s="288">
        <f ca="1">(N4801-Assumptions!$C$22)/Assumptions!$C$25</f>
        <v>196.71744451686487</v>
      </c>
      <c r="P4801" s="11"/>
      <c r="Q4801" s="11"/>
      <c r="R4801" s="11"/>
      <c r="S4801" s="11"/>
      <c r="T4801" s="11"/>
    </row>
    <row r="4802" spans="1:20" ht="15.75" customHeight="1" x14ac:dyDescent="0.2">
      <c r="A4802" s="289"/>
      <c r="B4802" s="270"/>
      <c r="C4802" s="270"/>
      <c r="D4802" s="270"/>
      <c r="E4802" s="270"/>
      <c r="F4802" s="270"/>
      <c r="G4802" s="270"/>
      <c r="H4802" s="270"/>
      <c r="I4802" s="290">
        <f t="shared" ca="1" si="4653"/>
        <v>8.0695460202894753E-2</v>
      </c>
      <c r="J4802" s="290">
        <f t="shared" ca="1" si="4654"/>
        <v>3.093284397066939E-2</v>
      </c>
      <c r="K4802" s="270">
        <f t="shared" ref="K4802:M4802" ca="1" si="4866">RAND()</f>
        <v>0.55261812931089682</v>
      </c>
      <c r="L4802" s="270">
        <f t="shared" ca="1" si="4866"/>
        <v>0.60372248243194182</v>
      </c>
      <c r="M4802" s="270">
        <f t="shared" ca="1" si="4866"/>
        <v>0.55391085013266117</v>
      </c>
      <c r="N4802" s="291">
        <f t="shared" ca="1" si="4656"/>
        <v>2243062.723156732</v>
      </c>
      <c r="O4802" s="292">
        <f ca="1">(N4802-Assumptions!$C$22)/Assumptions!$C$25</f>
        <v>166.40326292214419</v>
      </c>
      <c r="P4802" s="11"/>
      <c r="Q4802" s="11"/>
      <c r="R4802" s="11"/>
      <c r="S4802" s="11"/>
      <c r="T4802" s="11"/>
    </row>
    <row r="4803" spans="1:20" ht="15.75" customHeight="1" x14ac:dyDescent="0.2">
      <c r="A4803" s="317"/>
      <c r="B4803" s="264"/>
      <c r="C4803" s="264"/>
      <c r="D4803" s="264"/>
      <c r="E4803" s="264"/>
      <c r="F4803" s="264"/>
      <c r="G4803" s="264"/>
      <c r="H4803" s="264"/>
      <c r="I4803" s="286">
        <f t="shared" ca="1" si="4653"/>
        <v>9.4375645995582597E-2</v>
      </c>
      <c r="J4803" s="286">
        <f t="shared" ca="1" si="4654"/>
        <v>3.6006913401224964E-2</v>
      </c>
      <c r="K4803" s="264">
        <f t="shared" ref="K4803:M4803" ca="1" si="4867">RAND()</f>
        <v>0.62468181508773102</v>
      </c>
      <c r="L4803" s="264">
        <f t="shared" ca="1" si="4867"/>
        <v>0.10323842282067763</v>
      </c>
      <c r="M4803" s="264">
        <f t="shared" ca="1" si="4867"/>
        <v>0.1260696772712625</v>
      </c>
      <c r="N4803" s="287">
        <f t="shared" ca="1" si="4656"/>
        <v>1526398.0014488271</v>
      </c>
      <c r="O4803" s="288">
        <f ca="1">(N4803-Assumptions!$C$22)/Assumptions!$C$25</f>
        <v>112.92082100364381</v>
      </c>
      <c r="P4803" s="11"/>
      <c r="Q4803" s="11"/>
      <c r="R4803" s="11"/>
      <c r="S4803" s="11"/>
      <c r="T4803" s="11"/>
    </row>
    <row r="4804" spans="1:20" ht="15.75" customHeight="1" x14ac:dyDescent="0.2">
      <c r="A4804" s="289"/>
      <c r="B4804" s="270"/>
      <c r="C4804" s="270"/>
      <c r="D4804" s="270"/>
      <c r="E4804" s="270"/>
      <c r="F4804" s="270"/>
      <c r="G4804" s="270"/>
      <c r="H4804" s="270"/>
      <c r="I4804" s="290">
        <f t="shared" ca="1" si="4653"/>
        <v>8.5598761761259745E-2</v>
      </c>
      <c r="J4804" s="290">
        <f t="shared" ca="1" si="4654"/>
        <v>5.0776466457963874E-2</v>
      </c>
      <c r="K4804" s="270">
        <f t="shared" ref="K4804:M4804" ca="1" si="4868">RAND()</f>
        <v>0.9747482895917523</v>
      </c>
      <c r="L4804" s="270">
        <f t="shared" ca="1" si="4868"/>
        <v>0.1203753506998182</v>
      </c>
      <c r="M4804" s="270">
        <f t="shared" ca="1" si="4868"/>
        <v>0.98782156711725067</v>
      </c>
      <c r="N4804" s="291">
        <f t="shared" ca="1" si="4656"/>
        <v>5658213.9211960239</v>
      </c>
      <c r="O4804" s="292">
        <f ca="1">(N4804-Assumptions!$C$22)/Assumptions!$C$25</f>
        <v>421.26529262656896</v>
      </c>
      <c r="P4804" s="11"/>
      <c r="Q4804" s="11"/>
      <c r="R4804" s="11"/>
      <c r="S4804" s="11"/>
      <c r="T4804" s="11"/>
    </row>
    <row r="4805" spans="1:20" ht="15.75" customHeight="1" x14ac:dyDescent="0.2">
      <c r="A4805" s="317"/>
      <c r="B4805" s="264"/>
      <c r="C4805" s="264"/>
      <c r="D4805" s="264"/>
      <c r="E4805" s="264"/>
      <c r="F4805" s="264"/>
      <c r="G4805" s="264"/>
      <c r="H4805" s="264"/>
      <c r="I4805" s="286">
        <f t="shared" ca="1" si="4653"/>
        <v>9.9385046587923825E-2</v>
      </c>
      <c r="J4805" s="286">
        <f t="shared" ca="1" si="4654"/>
        <v>4.601174109914162E-2</v>
      </c>
      <c r="K4805" s="264">
        <f t="shared" ref="K4805:M4805" ca="1" si="4869">RAND()</f>
        <v>0.89878005807818229</v>
      </c>
      <c r="L4805" s="264">
        <f t="shared" ca="1" si="4869"/>
        <v>0.58473625863960976</v>
      </c>
      <c r="M4805" s="264">
        <f t="shared" ca="1" si="4869"/>
        <v>0.92668640037462613</v>
      </c>
      <c r="N4805" s="287">
        <f t="shared" ca="1" si="4656"/>
        <v>4113643.4541680003</v>
      </c>
      <c r="O4805" s="288">
        <f ca="1">(N4805-Assumptions!$C$22)/Assumptions!$C$25</f>
        <v>305.99883986328359</v>
      </c>
      <c r="P4805" s="11"/>
      <c r="Q4805" s="11"/>
      <c r="R4805" s="11"/>
      <c r="S4805" s="11"/>
      <c r="T4805" s="11"/>
    </row>
    <row r="4806" spans="1:20" ht="15.75" customHeight="1" x14ac:dyDescent="0.2">
      <c r="A4806" s="289"/>
      <c r="B4806" s="270"/>
      <c r="C4806" s="270"/>
      <c r="D4806" s="270"/>
      <c r="E4806" s="270"/>
      <c r="F4806" s="270"/>
      <c r="G4806" s="270"/>
      <c r="H4806" s="270"/>
      <c r="I4806" s="290">
        <f t="shared" ca="1" si="4653"/>
        <v>9.3072840187804873E-2</v>
      </c>
      <c r="J4806" s="290">
        <f t="shared" ca="1" si="4654"/>
        <v>2.5295432035731466E-2</v>
      </c>
      <c r="K4806" s="270">
        <f t="shared" ref="K4806:M4806" ca="1" si="4870">RAND()</f>
        <v>0.20055206052771191</v>
      </c>
      <c r="L4806" s="270">
        <f t="shared" ca="1" si="4870"/>
        <v>0.84724915476326623</v>
      </c>
      <c r="M4806" s="270">
        <f t="shared" ca="1" si="4870"/>
        <v>0.57070364863823764</v>
      </c>
      <c r="N4806" s="291">
        <f t="shared" ca="1" si="4656"/>
        <v>2083655.1499436153</v>
      </c>
      <c r="O4806" s="292">
        <f ca="1">(N4806-Assumptions!$C$22)/Assumptions!$C$25</f>
        <v>154.50717536892651</v>
      </c>
      <c r="P4806" s="11"/>
      <c r="Q4806" s="11"/>
      <c r="R4806" s="11"/>
      <c r="S4806" s="11"/>
      <c r="T4806" s="11"/>
    </row>
    <row r="4807" spans="1:20" ht="15.75" customHeight="1" x14ac:dyDescent="0.2">
      <c r="A4807" s="317"/>
      <c r="B4807" s="264"/>
      <c r="C4807" s="264"/>
      <c r="D4807" s="264"/>
      <c r="E4807" s="264"/>
      <c r="F4807" s="264"/>
      <c r="G4807" s="264"/>
      <c r="H4807" s="264"/>
      <c r="I4807" s="286">
        <f t="shared" ca="1" si="4653"/>
        <v>8.005246022990789E-2</v>
      </c>
      <c r="J4807" s="286">
        <f t="shared" ca="1" si="4654"/>
        <v>5.5E-2</v>
      </c>
      <c r="K4807" s="264">
        <f t="shared" ref="K4807:M4807" ca="1" si="4871">RAND()</f>
        <v>0.61555038183040345</v>
      </c>
      <c r="L4807" s="264">
        <f t="shared" ca="1" si="4871"/>
        <v>0.43256250668035257</v>
      </c>
      <c r="M4807" s="264">
        <f t="shared" ca="1" si="4871"/>
        <v>0.11494609113352372</v>
      </c>
      <c r="N4807" s="287">
        <f t="shared" ca="1" si="4656"/>
        <v>4455477.3644148875</v>
      </c>
      <c r="O4807" s="288">
        <f ca="1">(N4807-Assumptions!$C$22)/Assumptions!$C$25</f>
        <v>331.50883316529013</v>
      </c>
      <c r="P4807" s="11"/>
      <c r="Q4807" s="11"/>
      <c r="R4807" s="11"/>
      <c r="S4807" s="11"/>
      <c r="T4807" s="11"/>
    </row>
    <row r="4808" spans="1:20" ht="15.75" customHeight="1" x14ac:dyDescent="0.2">
      <c r="A4808" s="289"/>
      <c r="B4808" s="270"/>
      <c r="C4808" s="270"/>
      <c r="D4808" s="270"/>
      <c r="E4808" s="270"/>
      <c r="F4808" s="270"/>
      <c r="G4808" s="270"/>
      <c r="H4808" s="270"/>
      <c r="I4808" s="290">
        <f t="shared" ca="1" si="4653"/>
        <v>0.10624629443245309</v>
      </c>
      <c r="J4808" s="290">
        <f t="shared" ca="1" si="4654"/>
        <v>3.5376151448859236E-2</v>
      </c>
      <c r="K4808" s="270">
        <f t="shared" ref="K4808:M4808" ca="1" si="4872">RAND()</f>
        <v>0.93880412291177207</v>
      </c>
      <c r="L4808" s="270">
        <f t="shared" ca="1" si="4872"/>
        <v>0.42825726073200521</v>
      </c>
      <c r="M4808" s="270">
        <f t="shared" ca="1" si="4872"/>
        <v>0.50760495261590821</v>
      </c>
      <c r="N4808" s="291">
        <f t="shared" ca="1" si="4656"/>
        <v>3045310.622660283</v>
      </c>
      <c r="O4808" s="292">
        <f ca="1">(N4808-Assumptions!$C$22)/Assumptions!$C$25</f>
        <v>226.27250915375245</v>
      </c>
      <c r="P4808" s="11"/>
      <c r="Q4808" s="11"/>
      <c r="R4808" s="11"/>
      <c r="S4808" s="11"/>
      <c r="T4808" s="11"/>
    </row>
    <row r="4809" spans="1:20" ht="15.75" customHeight="1" x14ac:dyDescent="0.2">
      <c r="A4809" s="317"/>
      <c r="B4809" s="264"/>
      <c r="C4809" s="264"/>
      <c r="D4809" s="264"/>
      <c r="E4809" s="264"/>
      <c r="F4809" s="264"/>
      <c r="G4809" s="264"/>
      <c r="H4809" s="264"/>
      <c r="I4809" s="286">
        <f t="shared" ca="1" si="4653"/>
        <v>0.10131753400061788</v>
      </c>
      <c r="J4809" s="286">
        <f t="shared" ca="1" si="4654"/>
        <v>3.2711305371165768E-2</v>
      </c>
      <c r="K4809" s="264">
        <f t="shared" ref="K4809:M4809" ca="1" si="4873">RAND()</f>
        <v>0.21670522383599267</v>
      </c>
      <c r="L4809" s="264">
        <f t="shared" ca="1" si="4873"/>
        <v>0.97305936775537427</v>
      </c>
      <c r="M4809" s="264">
        <f t="shared" ca="1" si="4873"/>
        <v>0.42798013268048252</v>
      </c>
      <c r="N4809" s="287">
        <f t="shared" ca="1" si="4656"/>
        <v>2058482.8574190338</v>
      </c>
      <c r="O4809" s="288">
        <f ca="1">(N4809-Assumptions!$C$22)/Assumptions!$C$25</f>
        <v>152.62864607604729</v>
      </c>
      <c r="P4809" s="11"/>
      <c r="Q4809" s="11"/>
      <c r="R4809" s="11"/>
      <c r="S4809" s="11"/>
      <c r="T4809" s="11"/>
    </row>
    <row r="4810" spans="1:20" ht="15.75" customHeight="1" x14ac:dyDescent="0.2">
      <c r="A4810" s="289"/>
      <c r="B4810" s="270"/>
      <c r="C4810" s="270"/>
      <c r="D4810" s="270"/>
      <c r="E4810" s="270"/>
      <c r="F4810" s="270"/>
      <c r="G4810" s="270"/>
      <c r="H4810" s="270"/>
      <c r="I4810" s="290">
        <f t="shared" ca="1" si="4653"/>
        <v>9.3884982710196074E-2</v>
      </c>
      <c r="J4810" s="290">
        <f t="shared" ca="1" si="4654"/>
        <v>4.3594883381329372E-2</v>
      </c>
      <c r="K4810" s="270">
        <f t="shared" ref="K4810:M4810" ca="1" si="4874">RAND()</f>
        <v>0.76046775435933678</v>
      </c>
      <c r="L4810" s="270">
        <f t="shared" ca="1" si="4874"/>
        <v>0.543733826190679</v>
      </c>
      <c r="M4810" s="270">
        <f t="shared" ca="1" si="4874"/>
        <v>0.3479028427585461</v>
      </c>
      <c r="N4810" s="291">
        <f t="shared" ca="1" si="4656"/>
        <v>2219535.6733604246</v>
      </c>
      <c r="O4810" s="292">
        <f ca="1">(N4810-Assumptions!$C$22)/Assumptions!$C$25</f>
        <v>164.64751293734511</v>
      </c>
      <c r="P4810" s="11"/>
      <c r="Q4810" s="11"/>
      <c r="R4810" s="11"/>
      <c r="S4810" s="11"/>
      <c r="T4810" s="11"/>
    </row>
    <row r="4811" spans="1:20" ht="15.75" customHeight="1" x14ac:dyDescent="0.2">
      <c r="A4811" s="317"/>
      <c r="B4811" s="264"/>
      <c r="C4811" s="264"/>
      <c r="D4811" s="264"/>
      <c r="E4811" s="264"/>
      <c r="F4811" s="264"/>
      <c r="G4811" s="264"/>
      <c r="H4811" s="264"/>
      <c r="I4811" s="286">
        <f t="shared" ca="1" si="4653"/>
        <v>9.0294558153206791E-2</v>
      </c>
      <c r="J4811" s="286">
        <f t="shared" ca="1" si="4654"/>
        <v>3.5577904587481599E-2</v>
      </c>
      <c r="K4811" s="264">
        <f t="shared" ref="K4811:M4811" ca="1" si="4875">RAND()</f>
        <v>0.77669909110354562</v>
      </c>
      <c r="L4811" s="264">
        <f t="shared" ca="1" si="4875"/>
        <v>0.80395253456596161</v>
      </c>
      <c r="M4811" s="264">
        <f t="shared" ca="1" si="4875"/>
        <v>8.7479162067994554E-2</v>
      </c>
      <c r="N4811" s="287">
        <f t="shared" ca="1" si="4656"/>
        <v>2581019.4217425985</v>
      </c>
      <c r="O4811" s="288">
        <f ca="1">(N4811-Assumptions!$C$22)/Assumptions!$C$25</f>
        <v>191.62391207034318</v>
      </c>
      <c r="P4811" s="11"/>
      <c r="Q4811" s="11"/>
      <c r="R4811" s="11"/>
      <c r="S4811" s="11"/>
      <c r="T4811" s="11"/>
    </row>
    <row r="4812" spans="1:20" ht="15.75" customHeight="1" x14ac:dyDescent="0.2">
      <c r="A4812" s="289"/>
      <c r="B4812" s="270"/>
      <c r="C4812" s="270"/>
      <c r="D4812" s="270"/>
      <c r="E4812" s="270"/>
      <c r="F4812" s="270"/>
      <c r="G4812" s="270"/>
      <c r="H4812" s="270"/>
      <c r="I4812" s="290">
        <f t="shared" ca="1" si="4653"/>
        <v>6.8448368780581012E-2</v>
      </c>
      <c r="J4812" s="290">
        <f t="shared" ca="1" si="4654"/>
        <v>4.8374453195478326E-2</v>
      </c>
      <c r="K4812" s="270">
        <f t="shared" ref="K4812:M4812" ca="1" si="4876">RAND()</f>
        <v>0.74904056431709021</v>
      </c>
      <c r="L4812" s="270">
        <f t="shared" ca="1" si="4876"/>
        <v>0.47190079253066619</v>
      </c>
      <c r="M4812" s="270">
        <f t="shared" ca="1" si="4876"/>
        <v>0.65070758320827582</v>
      </c>
      <c r="N4812" s="291">
        <f t="shared" ca="1" si="4656"/>
        <v>4513621.6900747614</v>
      </c>
      <c r="O4812" s="292">
        <f ca="1">(N4812-Assumptions!$C$22)/Assumptions!$C$25</f>
        <v>335.84796194587773</v>
      </c>
      <c r="P4812" s="11"/>
      <c r="Q4812" s="11"/>
      <c r="R4812" s="11"/>
      <c r="S4812" s="11"/>
      <c r="T4812" s="11"/>
    </row>
    <row r="4813" spans="1:20" ht="15.75" customHeight="1" x14ac:dyDescent="0.2">
      <c r="A4813" s="317"/>
      <c r="B4813" s="264"/>
      <c r="C4813" s="264"/>
      <c r="D4813" s="264"/>
      <c r="E4813" s="264"/>
      <c r="F4813" s="264"/>
      <c r="G4813" s="264"/>
      <c r="H4813" s="264"/>
      <c r="I4813" s="286">
        <f t="shared" ca="1" si="4653"/>
        <v>7.2353114527142298E-2</v>
      </c>
      <c r="J4813" s="286">
        <f t="shared" ca="1" si="4654"/>
        <v>2.8065138246463214E-2</v>
      </c>
      <c r="K4813" s="264">
        <f t="shared" ref="K4813:M4813" ca="1" si="4877">RAND()</f>
        <v>0.66682430063725318</v>
      </c>
      <c r="L4813" s="264">
        <f t="shared" ca="1" si="4877"/>
        <v>0.45457870673869061</v>
      </c>
      <c r="M4813" s="264">
        <f t="shared" ca="1" si="4877"/>
        <v>0.26345015893865065</v>
      </c>
      <c r="N4813" s="287">
        <f t="shared" ca="1" si="4656"/>
        <v>2520337.9980573654</v>
      </c>
      <c r="O4813" s="288">
        <f ca="1">(N4813-Assumptions!$C$22)/Assumptions!$C$25</f>
        <v>187.09544761622129</v>
      </c>
      <c r="P4813" s="11"/>
      <c r="Q4813" s="11"/>
      <c r="R4813" s="11"/>
      <c r="S4813" s="11"/>
      <c r="T4813" s="11"/>
    </row>
    <row r="4814" spans="1:20" ht="15.75" customHeight="1" x14ac:dyDescent="0.2">
      <c r="A4814" s="289"/>
      <c r="B4814" s="270"/>
      <c r="C4814" s="270"/>
      <c r="D4814" s="270"/>
      <c r="E4814" s="270"/>
      <c r="F4814" s="270"/>
      <c r="G4814" s="270"/>
      <c r="H4814" s="270"/>
      <c r="I4814" s="290">
        <f t="shared" ca="1" si="4653"/>
        <v>9.8549690518360253E-2</v>
      </c>
      <c r="J4814" s="290">
        <f t="shared" ca="1" si="4654"/>
        <v>4.6355776042802561E-2</v>
      </c>
      <c r="K4814" s="270">
        <f t="shared" ref="K4814:M4814" ca="1" si="4878">RAND()</f>
        <v>0.31556523571879558</v>
      </c>
      <c r="L4814" s="270">
        <f t="shared" ca="1" si="4878"/>
        <v>0.28076105984993227</v>
      </c>
      <c r="M4814" s="270">
        <f t="shared" ca="1" si="4878"/>
        <v>0.85827662765446311</v>
      </c>
      <c r="N4814" s="291">
        <f t="shared" ca="1" si="4656"/>
        <v>1730350.9510870758</v>
      </c>
      <c r="O4814" s="292">
        <f ca="1">(N4814-Assumptions!$C$22)/Assumptions!$C$25</f>
        <v>128.14119037963252</v>
      </c>
      <c r="P4814" s="11"/>
      <c r="Q4814" s="11"/>
      <c r="R4814" s="11"/>
      <c r="S4814" s="11"/>
      <c r="T4814" s="11"/>
    </row>
    <row r="4815" spans="1:20" ht="15.75" customHeight="1" x14ac:dyDescent="0.2">
      <c r="A4815" s="317"/>
      <c r="B4815" s="264"/>
      <c r="C4815" s="264"/>
      <c r="D4815" s="264"/>
      <c r="E4815" s="264"/>
      <c r="F4815" s="264"/>
      <c r="G4815" s="264"/>
      <c r="H4815" s="264"/>
      <c r="I4815" s="286">
        <f t="shared" ca="1" si="4653"/>
        <v>8.1264001233695815E-2</v>
      </c>
      <c r="J4815" s="286">
        <f t="shared" ca="1" si="4654"/>
        <v>4.4803406318931899E-2</v>
      </c>
      <c r="K4815" s="264">
        <f t="shared" ref="K4815:M4815" ca="1" si="4879">RAND()</f>
        <v>0.87408649553856888</v>
      </c>
      <c r="L4815" s="264">
        <f t="shared" ca="1" si="4879"/>
        <v>0.86403639675825095</v>
      </c>
      <c r="M4815" s="264">
        <f t="shared" ca="1" si="4879"/>
        <v>0.56062331659844666</v>
      </c>
      <c r="N4815" s="287">
        <f t="shared" ca="1" si="4656"/>
        <v>6731258.1130334521</v>
      </c>
      <c r="O4815" s="288">
        <f ca="1">(N4815-Assumptions!$C$22)/Assumptions!$C$25</f>
        <v>501.34321739055611</v>
      </c>
      <c r="P4815" s="11"/>
      <c r="Q4815" s="11"/>
      <c r="R4815" s="11"/>
      <c r="S4815" s="11"/>
      <c r="T4815" s="11"/>
    </row>
    <row r="4816" spans="1:20" ht="15.75" customHeight="1" x14ac:dyDescent="0.2">
      <c r="A4816" s="289"/>
      <c r="B4816" s="270"/>
      <c r="C4816" s="270"/>
      <c r="D4816" s="270"/>
      <c r="E4816" s="270"/>
      <c r="F4816" s="270"/>
      <c r="G4816" s="270"/>
      <c r="H4816" s="270"/>
      <c r="I4816" s="290">
        <f t="shared" ca="1" si="4653"/>
        <v>8.3021416875921031E-2</v>
      </c>
      <c r="J4816" s="290">
        <f t="shared" ca="1" si="4654"/>
        <v>2.4209639512167803E-2</v>
      </c>
      <c r="K4816" s="270">
        <f t="shared" ref="K4816:M4816" ca="1" si="4880">RAND()</f>
        <v>0.63621281902141158</v>
      </c>
      <c r="L4816" s="270">
        <f t="shared" ca="1" si="4880"/>
        <v>0.32441899966838883</v>
      </c>
      <c r="M4816" s="270">
        <f t="shared" ca="1" si="4880"/>
        <v>0.71894808073231309</v>
      </c>
      <c r="N4816" s="291">
        <f t="shared" ca="1" si="4656"/>
        <v>1918672.5399225007</v>
      </c>
      <c r="O4816" s="292">
        <f ca="1">(N4816-Assumptions!$C$22)/Assumptions!$C$25</f>
        <v>142.19504029272395</v>
      </c>
      <c r="P4816" s="11"/>
      <c r="Q4816" s="11"/>
      <c r="R4816" s="11"/>
      <c r="S4816" s="11"/>
      <c r="T4816" s="11"/>
    </row>
    <row r="4817" spans="1:20" ht="15.75" customHeight="1" x14ac:dyDescent="0.2">
      <c r="A4817" s="317"/>
      <c r="B4817" s="264"/>
      <c r="C4817" s="264"/>
      <c r="D4817" s="264"/>
      <c r="E4817" s="264"/>
      <c r="F4817" s="264"/>
      <c r="G4817" s="264"/>
      <c r="H4817" s="264"/>
      <c r="I4817" s="286">
        <f t="shared" ca="1" si="4653"/>
        <v>8.8189084577588381E-2</v>
      </c>
      <c r="J4817" s="286">
        <f t="shared" ca="1" si="4654"/>
        <v>3.0488565854365782E-2</v>
      </c>
      <c r="K4817" s="264">
        <f t="shared" ref="K4817:M4817" ca="1" si="4881">RAND()</f>
        <v>0.77807802725876074</v>
      </c>
      <c r="L4817" s="264">
        <f t="shared" ca="1" si="4881"/>
        <v>0.61964986133072186</v>
      </c>
      <c r="M4817" s="264">
        <f t="shared" ca="1" si="4881"/>
        <v>0.87473062972121662</v>
      </c>
      <c r="N4817" s="287">
        <f t="shared" ca="1" si="4656"/>
        <v>1955624.3990308249</v>
      </c>
      <c r="O4817" s="288">
        <f ca="1">(N4817-Assumptions!$C$22)/Assumptions!$C$25</f>
        <v>144.95264171871827</v>
      </c>
      <c r="P4817" s="11"/>
      <c r="Q4817" s="11"/>
      <c r="R4817" s="11"/>
      <c r="S4817" s="11"/>
      <c r="T4817" s="11"/>
    </row>
    <row r="4818" spans="1:20" ht="15.75" customHeight="1" x14ac:dyDescent="0.2">
      <c r="A4818" s="289"/>
      <c r="B4818" s="270"/>
      <c r="C4818" s="270"/>
      <c r="D4818" s="270"/>
      <c r="E4818" s="270"/>
      <c r="F4818" s="270"/>
      <c r="G4818" s="270"/>
      <c r="H4818" s="270"/>
      <c r="I4818" s="290">
        <f t="shared" ca="1" si="4653"/>
        <v>9.4226639793239267E-2</v>
      </c>
      <c r="J4818" s="290">
        <f t="shared" ca="1" si="4654"/>
        <v>3.6800900239982705E-2</v>
      </c>
      <c r="K4818" s="270">
        <f t="shared" ref="K4818:M4818" ca="1" si="4882">RAND()</f>
        <v>0.77102577589209165</v>
      </c>
      <c r="L4818" s="270">
        <f t="shared" ca="1" si="4882"/>
        <v>0.53119372736385495</v>
      </c>
      <c r="M4818" s="270">
        <f t="shared" ca="1" si="4882"/>
        <v>0.85338151215680735</v>
      </c>
      <c r="N4818" s="291">
        <f t="shared" ca="1" si="4656"/>
        <v>1964981.9598269321</v>
      </c>
      <c r="O4818" s="292">
        <f ca="1">(N4818-Assumptions!$C$22)/Assumptions!$C$25</f>
        <v>145.65096715126359</v>
      </c>
      <c r="P4818" s="11"/>
      <c r="Q4818" s="11"/>
      <c r="R4818" s="11"/>
      <c r="S4818" s="11"/>
      <c r="T4818" s="11"/>
    </row>
    <row r="4819" spans="1:20" ht="15.75" customHeight="1" x14ac:dyDescent="0.2">
      <c r="A4819" s="317"/>
      <c r="B4819" s="264"/>
      <c r="C4819" s="264"/>
      <c r="D4819" s="264"/>
      <c r="E4819" s="264"/>
      <c r="F4819" s="264"/>
      <c r="G4819" s="264"/>
      <c r="H4819" s="264"/>
      <c r="I4819" s="286">
        <f t="shared" ca="1" si="4653"/>
        <v>0.10257791186232618</v>
      </c>
      <c r="J4819" s="286">
        <f t="shared" ca="1" si="4654"/>
        <v>4.1943850582238658E-2</v>
      </c>
      <c r="K4819" s="264">
        <f t="shared" ref="K4819:M4819" ca="1" si="4883">RAND()</f>
        <v>0.83550690581403431</v>
      </c>
      <c r="L4819" s="264">
        <f t="shared" ca="1" si="4883"/>
        <v>5.4811293910334014E-3</v>
      </c>
      <c r="M4819" s="264">
        <f t="shared" ca="1" si="4883"/>
        <v>0.23005966796258626</v>
      </c>
      <c r="N4819" s="287">
        <f t="shared" ca="1" si="4656"/>
        <v>3187892.126611351</v>
      </c>
      <c r="O4819" s="288">
        <f ca="1">(N4819-Assumptions!$C$22)/Assumptions!$C$25</f>
        <v>236.91291989636949</v>
      </c>
      <c r="P4819" s="11"/>
      <c r="Q4819" s="11"/>
      <c r="R4819" s="11"/>
      <c r="S4819" s="11"/>
      <c r="T4819" s="11"/>
    </row>
    <row r="4820" spans="1:20" ht="15.75" customHeight="1" x14ac:dyDescent="0.2">
      <c r="A4820" s="289"/>
      <c r="B4820" s="270"/>
      <c r="C4820" s="270"/>
      <c r="D4820" s="270"/>
      <c r="E4820" s="270"/>
      <c r="F4820" s="270"/>
      <c r="G4820" s="270"/>
      <c r="H4820" s="270"/>
      <c r="I4820" s="290">
        <f t="shared" ca="1" si="4653"/>
        <v>0.10282555263186627</v>
      </c>
      <c r="J4820" s="290">
        <f t="shared" ca="1" si="4654"/>
        <v>4.5469702179526575E-2</v>
      </c>
      <c r="K4820" s="270">
        <f t="shared" ref="K4820:M4820" ca="1" si="4884">RAND()</f>
        <v>5.1919110575422645E-2</v>
      </c>
      <c r="L4820" s="270">
        <f t="shared" ca="1" si="4884"/>
        <v>0.19053979219643469</v>
      </c>
      <c r="M4820" s="270">
        <f t="shared" ca="1" si="4884"/>
        <v>0.42553271749466137</v>
      </c>
      <c r="N4820" s="291">
        <f t="shared" ca="1" si="4656"/>
        <v>284562.33995542419</v>
      </c>
      <c r="O4820" s="292">
        <f ca="1">(N4820-Assumptions!$C$22)/Assumptions!$C$25</f>
        <v>20.246517907121209</v>
      </c>
      <c r="P4820" s="11"/>
      <c r="Q4820" s="11"/>
      <c r="R4820" s="11"/>
      <c r="S4820" s="11"/>
      <c r="T4820" s="11"/>
    </row>
    <row r="4821" spans="1:20" ht="15.75" customHeight="1" x14ac:dyDescent="0.2">
      <c r="A4821" s="317"/>
      <c r="B4821" s="264"/>
      <c r="C4821" s="264"/>
      <c r="D4821" s="264"/>
      <c r="E4821" s="264"/>
      <c r="F4821" s="264"/>
      <c r="G4821" s="264"/>
      <c r="H4821" s="264"/>
      <c r="I4821" s="286">
        <f t="shared" ca="1" si="4653"/>
        <v>8.1649496830970628E-2</v>
      </c>
      <c r="J4821" s="286">
        <f t="shared" ca="1" si="4654"/>
        <v>3.6507827873915585E-2</v>
      </c>
      <c r="K4821" s="264">
        <f t="shared" ref="K4821:M4821" ca="1" si="4885">RAND()</f>
        <v>0.60881509666821443</v>
      </c>
      <c r="L4821" s="264">
        <f t="shared" ca="1" si="4885"/>
        <v>0.62988702532343366</v>
      </c>
      <c r="M4821" s="264">
        <f t="shared" ca="1" si="4885"/>
        <v>6.6266828675228817E-2</v>
      </c>
      <c r="N4821" s="287">
        <f t="shared" ca="1" si="4656"/>
        <v>2472674.8491166271</v>
      </c>
      <c r="O4821" s="288">
        <f ca="1">(N4821-Assumptions!$C$22)/Assumptions!$C$25</f>
        <v>183.53849620273337</v>
      </c>
      <c r="P4821" s="11"/>
      <c r="Q4821" s="11"/>
      <c r="R4821" s="11"/>
      <c r="S4821" s="11"/>
      <c r="T4821" s="11"/>
    </row>
    <row r="4822" spans="1:20" ht="15.75" customHeight="1" x14ac:dyDescent="0.2">
      <c r="A4822" s="289"/>
      <c r="B4822" s="270"/>
      <c r="C4822" s="270"/>
      <c r="D4822" s="270"/>
      <c r="E4822" s="270"/>
      <c r="F4822" s="270"/>
      <c r="G4822" s="270"/>
      <c r="H4822" s="270"/>
      <c r="I4822" s="290">
        <f t="shared" ca="1" si="4653"/>
        <v>9.0863286721217032E-2</v>
      </c>
      <c r="J4822" s="290">
        <f t="shared" ca="1" si="4654"/>
        <v>3.279924269006905E-2</v>
      </c>
      <c r="K4822" s="270">
        <f t="shared" ref="K4822:M4822" ca="1" si="4886">RAND()</f>
        <v>0.96978751732943158</v>
      </c>
      <c r="L4822" s="270">
        <f t="shared" ca="1" si="4886"/>
        <v>0.5818413113497003</v>
      </c>
      <c r="M4822" s="270">
        <f t="shared" ca="1" si="4886"/>
        <v>0.8678451789520828</v>
      </c>
      <c r="N4822" s="291">
        <f t="shared" ca="1" si="4656"/>
        <v>3737966.8545920011</v>
      </c>
      <c r="O4822" s="292">
        <f ca="1">(N4822-Assumptions!$C$22)/Assumptions!$C$25</f>
        <v>277.96327273074633</v>
      </c>
      <c r="P4822" s="11"/>
      <c r="Q4822" s="11"/>
      <c r="R4822" s="11"/>
      <c r="S4822" s="11"/>
      <c r="T4822" s="11"/>
    </row>
    <row r="4823" spans="1:20" ht="15.75" customHeight="1" x14ac:dyDescent="0.2">
      <c r="A4823" s="317"/>
      <c r="B4823" s="264"/>
      <c r="C4823" s="264"/>
      <c r="D4823" s="264"/>
      <c r="E4823" s="264"/>
      <c r="F4823" s="264"/>
      <c r="G4823" s="264"/>
      <c r="H4823" s="264"/>
      <c r="I4823" s="286">
        <f t="shared" ca="1" si="4653"/>
        <v>7.2241982440779423E-2</v>
      </c>
      <c r="J4823" s="286">
        <f t="shared" ca="1" si="4654"/>
        <v>3.9485374405992139E-2</v>
      </c>
      <c r="K4823" s="264">
        <f t="shared" ref="K4823:M4823" ca="1" si="4887">RAND()</f>
        <v>0.15193651170005407</v>
      </c>
      <c r="L4823" s="264">
        <f t="shared" ca="1" si="4887"/>
        <v>0.91834709866044695</v>
      </c>
      <c r="M4823" s="264">
        <f t="shared" ca="1" si="4887"/>
        <v>2.9775225723043364E-2</v>
      </c>
      <c r="N4823" s="287">
        <f t="shared" ca="1" si="4656"/>
        <v>2089720.1477309584</v>
      </c>
      <c r="O4823" s="288">
        <f ca="1">(N4823-Assumptions!$C$22)/Assumptions!$C$25</f>
        <v>154.95978714410137</v>
      </c>
      <c r="P4823" s="11"/>
      <c r="Q4823" s="11"/>
      <c r="R4823" s="11"/>
      <c r="S4823" s="11"/>
      <c r="T4823" s="11"/>
    </row>
    <row r="4824" spans="1:20" ht="15.75" customHeight="1" x14ac:dyDescent="0.2">
      <c r="A4824" s="289"/>
      <c r="B4824" s="270"/>
      <c r="C4824" s="270"/>
      <c r="D4824" s="270"/>
      <c r="E4824" s="270"/>
      <c r="F4824" s="270"/>
      <c r="G4824" s="270"/>
      <c r="H4824" s="270"/>
      <c r="I4824" s="290">
        <f t="shared" ca="1" si="4653"/>
        <v>0.10567539740563463</v>
      </c>
      <c r="J4824" s="290">
        <f t="shared" ca="1" si="4654"/>
        <v>2.8249415165615376E-2</v>
      </c>
      <c r="K4824" s="270">
        <f t="shared" ref="K4824:M4824" ca="1" si="4888">RAND()</f>
        <v>3.0036299189689197E-2</v>
      </c>
      <c r="L4824" s="270">
        <f t="shared" ca="1" si="4888"/>
        <v>6.5034087447694011E-2</v>
      </c>
      <c r="M4824" s="270">
        <f t="shared" ca="1" si="4888"/>
        <v>0.16907274444714615</v>
      </c>
      <c r="N4824" s="291">
        <f t="shared" ca="1" si="4656"/>
        <v>210798.94039000181</v>
      </c>
      <c r="O4824" s="292">
        <f ca="1">(N4824-Assumptions!$C$22)/Assumptions!$C$25</f>
        <v>14.741786596268792</v>
      </c>
      <c r="P4824" s="11"/>
      <c r="Q4824" s="11"/>
      <c r="R4824" s="11"/>
      <c r="S4824" s="11"/>
      <c r="T4824" s="11"/>
    </row>
    <row r="4825" spans="1:20" ht="15.75" customHeight="1" x14ac:dyDescent="0.2">
      <c r="A4825" s="317"/>
      <c r="B4825" s="264"/>
      <c r="C4825" s="264"/>
      <c r="D4825" s="264"/>
      <c r="E4825" s="264"/>
      <c r="F4825" s="264"/>
      <c r="G4825" s="264"/>
      <c r="H4825" s="264"/>
      <c r="I4825" s="286">
        <f t="shared" ca="1" si="4653"/>
        <v>0.10220428575460826</v>
      </c>
      <c r="J4825" s="286">
        <f t="shared" ca="1" si="4654"/>
        <v>2.293161119551728E-2</v>
      </c>
      <c r="K4825" s="264">
        <f t="shared" ref="K4825:M4825" ca="1" si="4889">RAND()</f>
        <v>0.88598432720061437</v>
      </c>
      <c r="L4825" s="264">
        <f t="shared" ca="1" si="4889"/>
        <v>0.13368507696191489</v>
      </c>
      <c r="M4825" s="264">
        <f t="shared" ca="1" si="4889"/>
        <v>0.45269260872447648</v>
      </c>
      <c r="N4825" s="287">
        <f t="shared" ca="1" si="4656"/>
        <v>2438354.0436140634</v>
      </c>
      <c r="O4825" s="288">
        <f ca="1">(N4825-Assumptions!$C$22)/Assumptions!$C$25</f>
        <v>180.977242060751</v>
      </c>
      <c r="P4825" s="11"/>
      <c r="Q4825" s="11"/>
      <c r="R4825" s="11"/>
      <c r="S4825" s="11"/>
      <c r="T4825" s="11"/>
    </row>
    <row r="4826" spans="1:20" ht="15.75" customHeight="1" x14ac:dyDescent="0.2">
      <c r="A4826" s="289"/>
      <c r="B4826" s="270"/>
      <c r="C4826" s="270"/>
      <c r="D4826" s="270"/>
      <c r="E4826" s="270"/>
      <c r="F4826" s="270"/>
      <c r="G4826" s="270"/>
      <c r="H4826" s="270"/>
      <c r="I4826" s="290">
        <f t="shared" ca="1" si="4653"/>
        <v>9.5428606782878206E-2</v>
      </c>
      <c r="J4826" s="290">
        <f t="shared" ca="1" si="4654"/>
        <v>3.1025231223641727E-2</v>
      </c>
      <c r="K4826" s="270">
        <f t="shared" ref="K4826:M4826" ca="1" si="4890">RAND()</f>
        <v>0.796016532506719</v>
      </c>
      <c r="L4826" s="270">
        <f t="shared" ca="1" si="4890"/>
        <v>0.39022562846608577</v>
      </c>
      <c r="M4826" s="270">
        <f t="shared" ca="1" si="4890"/>
        <v>2.8226047911847574E-2</v>
      </c>
      <c r="N4826" s="291">
        <f t="shared" ca="1" si="4656"/>
        <v>1733149.3653557512</v>
      </c>
      <c r="O4826" s="292">
        <f ca="1">(N4826-Assumptions!$C$22)/Assumptions!$C$25</f>
        <v>128.35002726535458</v>
      </c>
      <c r="P4826" s="11"/>
      <c r="Q4826" s="11"/>
      <c r="R4826" s="11"/>
      <c r="S4826" s="11"/>
      <c r="T4826" s="11"/>
    </row>
    <row r="4827" spans="1:20" ht="15.75" customHeight="1" x14ac:dyDescent="0.2">
      <c r="A4827" s="317"/>
      <c r="B4827" s="264"/>
      <c r="C4827" s="264"/>
      <c r="D4827" s="264"/>
      <c r="E4827" s="264"/>
      <c r="F4827" s="264"/>
      <c r="G4827" s="264"/>
      <c r="H4827" s="264"/>
      <c r="I4827" s="286">
        <f t="shared" ca="1" si="4653"/>
        <v>9.347317146195197E-2</v>
      </c>
      <c r="J4827" s="286">
        <f t="shared" ca="1" si="4654"/>
        <v>3.1697561795623469E-2</v>
      </c>
      <c r="K4827" s="264">
        <f t="shared" ref="K4827:M4827" ca="1" si="4891">RAND()</f>
        <v>3.8411243198965384E-2</v>
      </c>
      <c r="L4827" s="264">
        <f t="shared" ca="1" si="4891"/>
        <v>3.8725819436346676E-2</v>
      </c>
      <c r="M4827" s="264">
        <f t="shared" ca="1" si="4891"/>
        <v>0.786547180583683</v>
      </c>
      <c r="N4827" s="287">
        <f t="shared" ca="1" si="4656"/>
        <v>283950.05543785711</v>
      </c>
      <c r="O4827" s="288">
        <f ca="1">(N4827-Assumptions!$C$22)/Assumptions!$C$25</f>
        <v>20.200825032675905</v>
      </c>
      <c r="P4827" s="11"/>
      <c r="Q4827" s="11"/>
      <c r="R4827" s="11"/>
      <c r="S4827" s="11"/>
      <c r="T4827" s="11"/>
    </row>
    <row r="4828" spans="1:20" ht="15.75" customHeight="1" x14ac:dyDescent="0.2">
      <c r="A4828" s="289"/>
      <c r="B4828" s="270"/>
      <c r="C4828" s="270"/>
      <c r="D4828" s="270"/>
      <c r="E4828" s="270"/>
      <c r="F4828" s="270"/>
      <c r="G4828" s="270"/>
      <c r="H4828" s="270"/>
      <c r="I4828" s="290">
        <f t="shared" ca="1" si="4653"/>
        <v>8.3433794902729147E-2</v>
      </c>
      <c r="J4828" s="290">
        <f t="shared" ca="1" si="4654"/>
        <v>3.3791110475547927E-2</v>
      </c>
      <c r="K4828" s="270">
        <f t="shared" ref="K4828:M4828" ca="1" si="4892">RAND()</f>
        <v>1.8140471056386831E-2</v>
      </c>
      <c r="L4828" s="270">
        <f t="shared" ca="1" si="4892"/>
        <v>0.59377683437001261</v>
      </c>
      <c r="M4828" s="270">
        <f t="shared" ca="1" si="4892"/>
        <v>0.6341569505013499</v>
      </c>
      <c r="N4828" s="291">
        <f t="shared" ca="1" si="4656"/>
        <v>807126.78917204158</v>
      </c>
      <c r="O4828" s="292">
        <f ca="1">(N4828-Assumptions!$C$22)/Assumptions!$C$25</f>
        <v>59.243864863585195</v>
      </c>
      <c r="P4828" s="11"/>
      <c r="Q4828" s="11"/>
      <c r="R4828" s="11"/>
      <c r="S4828" s="11"/>
      <c r="T4828" s="11"/>
    </row>
    <row r="4829" spans="1:20" ht="15.75" customHeight="1" x14ac:dyDescent="0.2">
      <c r="A4829" s="317"/>
      <c r="B4829" s="264"/>
      <c r="C4829" s="264"/>
      <c r="D4829" s="264"/>
      <c r="E4829" s="264"/>
      <c r="F4829" s="264"/>
      <c r="G4829" s="264"/>
      <c r="H4829" s="264"/>
      <c r="I4829" s="286">
        <f t="shared" ca="1" si="4653"/>
        <v>9.8248003891657096E-2</v>
      </c>
      <c r="J4829" s="286">
        <f t="shared" ca="1" si="4654"/>
        <v>3.6606036760745309E-2</v>
      </c>
      <c r="K4829" s="264">
        <f t="shared" ref="K4829:M4829" ca="1" si="4893">RAND()</f>
        <v>0.4849874227356924</v>
      </c>
      <c r="L4829" s="264">
        <f t="shared" ca="1" si="4893"/>
        <v>0.5631297815132984</v>
      </c>
      <c r="M4829" s="264">
        <f t="shared" ca="1" si="4893"/>
        <v>0.12665628873296098</v>
      </c>
      <c r="N4829" s="287">
        <f t="shared" ca="1" si="4656"/>
        <v>1810790.1916920501</v>
      </c>
      <c r="O4829" s="288">
        <f ca="1">(N4829-Assumptions!$C$22)/Assumptions!$C$25</f>
        <v>134.14411878298881</v>
      </c>
      <c r="P4829" s="11"/>
      <c r="Q4829" s="11"/>
      <c r="R4829" s="11"/>
      <c r="S4829" s="11"/>
      <c r="T4829" s="11"/>
    </row>
    <row r="4830" spans="1:20" ht="15.75" customHeight="1" x14ac:dyDescent="0.2">
      <c r="A4830" s="289"/>
      <c r="B4830" s="270"/>
      <c r="C4830" s="270"/>
      <c r="D4830" s="270"/>
      <c r="E4830" s="270"/>
      <c r="F4830" s="270"/>
      <c r="G4830" s="270"/>
      <c r="H4830" s="270"/>
      <c r="I4830" s="290">
        <f t="shared" ca="1" si="4653"/>
        <v>9.4181972397043859E-2</v>
      </c>
      <c r="J4830" s="290">
        <f t="shared" ca="1" si="4654"/>
        <v>5.1219631834473499E-2</v>
      </c>
      <c r="K4830" s="270">
        <f t="shared" ref="K4830:M4830" ca="1" si="4894">RAND()</f>
        <v>0.75909603514449453</v>
      </c>
      <c r="L4830" s="270">
        <f t="shared" ca="1" si="4894"/>
        <v>0.91183139025140381</v>
      </c>
      <c r="M4830" s="270">
        <f t="shared" ca="1" si="4894"/>
        <v>0.18457506507704236</v>
      </c>
      <c r="N4830" s="291">
        <f t="shared" ca="1" si="4656"/>
        <v>3287175.3190499106</v>
      </c>
      <c r="O4830" s="292">
        <f ca="1">(N4830-Assumptions!$C$22)/Assumptions!$C$25</f>
        <v>244.32211336193362</v>
      </c>
      <c r="P4830" s="11"/>
      <c r="Q4830" s="11"/>
      <c r="R4830" s="11"/>
      <c r="S4830" s="11"/>
      <c r="T4830" s="11"/>
    </row>
    <row r="4831" spans="1:20" ht="15.75" customHeight="1" x14ac:dyDescent="0.2">
      <c r="A4831" s="317"/>
      <c r="B4831" s="264"/>
      <c r="C4831" s="264"/>
      <c r="D4831" s="264"/>
      <c r="E4831" s="264"/>
      <c r="F4831" s="264"/>
      <c r="G4831" s="264"/>
      <c r="H4831" s="264"/>
      <c r="I4831" s="286">
        <f t="shared" ca="1" si="4653"/>
        <v>0.11284725470687386</v>
      </c>
      <c r="J4831" s="286">
        <f t="shared" ca="1" si="4654"/>
        <v>5.5E-2</v>
      </c>
      <c r="K4831" s="264">
        <f t="shared" ref="K4831:M4831" ca="1" si="4895">RAND()</f>
        <v>0.43232604852031487</v>
      </c>
      <c r="L4831" s="264">
        <f t="shared" ca="1" si="4895"/>
        <v>0.38708417446080867</v>
      </c>
      <c r="M4831" s="264">
        <f t="shared" ca="1" si="4895"/>
        <v>0.21568353572132104</v>
      </c>
      <c r="N4831" s="287">
        <f t="shared" ca="1" si="4656"/>
        <v>1929575.9157952773</v>
      </c>
      <c r="O4831" s="288">
        <f ca="1">(N4831-Assumptions!$C$22)/Assumptions!$C$25</f>
        <v>143.00872505934905</v>
      </c>
      <c r="P4831" s="11"/>
      <c r="Q4831" s="11"/>
      <c r="R4831" s="11"/>
      <c r="S4831" s="11"/>
      <c r="T4831" s="11"/>
    </row>
    <row r="4832" spans="1:20" ht="15.75" customHeight="1" x14ac:dyDescent="0.2">
      <c r="A4832" s="289"/>
      <c r="B4832" s="270"/>
      <c r="C4832" s="270"/>
      <c r="D4832" s="270"/>
      <c r="E4832" s="270"/>
      <c r="F4832" s="270"/>
      <c r="G4832" s="270"/>
      <c r="H4832" s="270"/>
      <c r="I4832" s="290">
        <f t="shared" ca="1" si="4653"/>
        <v>7.7234092916449101E-2</v>
      </c>
      <c r="J4832" s="290">
        <f t="shared" ca="1" si="4654"/>
        <v>4.5078346095610705E-2</v>
      </c>
      <c r="K4832" s="270">
        <f t="shared" ref="K4832:M4832" ca="1" si="4896">RAND()</f>
        <v>0.25640105792937318</v>
      </c>
      <c r="L4832" s="270">
        <f t="shared" ca="1" si="4896"/>
        <v>0.38563582447043376</v>
      </c>
      <c r="M4832" s="270">
        <f t="shared" ca="1" si="4896"/>
        <v>0.77561907224493987</v>
      </c>
      <c r="N4832" s="291">
        <f t="shared" ca="1" si="4656"/>
        <v>3509187.420854527</v>
      </c>
      <c r="O4832" s="292">
        <f ca="1">(N4832-Assumptions!$C$22)/Assumptions!$C$25</f>
        <v>260.89018066078557</v>
      </c>
      <c r="P4832" s="11"/>
      <c r="Q4832" s="11"/>
      <c r="R4832" s="11"/>
      <c r="S4832" s="11"/>
      <c r="T4832" s="11"/>
    </row>
    <row r="4833" spans="1:20" ht="15.75" customHeight="1" x14ac:dyDescent="0.2">
      <c r="A4833" s="317"/>
      <c r="B4833" s="264"/>
      <c r="C4833" s="264"/>
      <c r="D4833" s="264"/>
      <c r="E4833" s="264"/>
      <c r="F4833" s="264"/>
      <c r="G4833" s="264"/>
      <c r="H4833" s="264"/>
      <c r="I4833" s="286">
        <f t="shared" ca="1" si="4653"/>
        <v>9.7191872080522115E-2</v>
      </c>
      <c r="J4833" s="286">
        <f t="shared" ca="1" si="4654"/>
        <v>3.601464981150309E-2</v>
      </c>
      <c r="K4833" s="264">
        <f t="shared" ref="K4833:M4833" ca="1" si="4897">RAND()</f>
        <v>0.88827476863816013</v>
      </c>
      <c r="L4833" s="264">
        <f t="shared" ca="1" si="4897"/>
        <v>0.74517618077481373</v>
      </c>
      <c r="M4833" s="264">
        <f t="shared" ca="1" si="4897"/>
        <v>8.2470201545892574E-2</v>
      </c>
      <c r="N4833" s="287">
        <f t="shared" ca="1" si="4656"/>
        <v>3527809.7182697109</v>
      </c>
      <c r="O4833" s="288">
        <f ca="1">(N4833-Assumptions!$C$22)/Assumptions!$C$25</f>
        <v>262.2799043484859</v>
      </c>
      <c r="P4833" s="11"/>
      <c r="Q4833" s="11"/>
      <c r="R4833" s="11"/>
      <c r="S4833" s="11"/>
      <c r="T4833" s="11"/>
    </row>
    <row r="4834" spans="1:20" ht="15.75" customHeight="1" x14ac:dyDescent="0.2">
      <c r="A4834" s="289"/>
      <c r="B4834" s="270"/>
      <c r="C4834" s="270"/>
      <c r="D4834" s="270"/>
      <c r="E4834" s="270"/>
      <c r="F4834" s="270"/>
      <c r="G4834" s="270"/>
      <c r="H4834" s="270"/>
      <c r="I4834" s="290">
        <f t="shared" ca="1" si="4653"/>
        <v>8.9979544023939512E-2</v>
      </c>
      <c r="J4834" s="290">
        <f t="shared" ca="1" si="4654"/>
        <v>4.7540005109377198E-2</v>
      </c>
      <c r="K4834" s="270">
        <f t="shared" ref="K4834:M4834" ca="1" si="4898">RAND()</f>
        <v>0.82580741975060767</v>
      </c>
      <c r="L4834" s="270">
        <f t="shared" ca="1" si="4898"/>
        <v>8.8983756234668809E-2</v>
      </c>
      <c r="M4834" s="270">
        <f t="shared" ca="1" si="4898"/>
        <v>0.75829340580032834</v>
      </c>
      <c r="N4834" s="291">
        <f t="shared" ca="1" si="4656"/>
        <v>4583337.2442019489</v>
      </c>
      <c r="O4834" s="292">
        <f ca="1">(N4834-Assumptions!$C$22)/Assumptions!$C$25</f>
        <v>341.05061523895142</v>
      </c>
      <c r="P4834" s="11"/>
      <c r="Q4834" s="11"/>
      <c r="R4834" s="11"/>
      <c r="S4834" s="11"/>
      <c r="T4834" s="11"/>
    </row>
    <row r="4835" spans="1:20" ht="15.75" customHeight="1" x14ac:dyDescent="0.2">
      <c r="A4835" s="317"/>
      <c r="B4835" s="264"/>
      <c r="C4835" s="264"/>
      <c r="D4835" s="264"/>
      <c r="E4835" s="264"/>
      <c r="F4835" s="264"/>
      <c r="G4835" s="264"/>
      <c r="H4835" s="264"/>
      <c r="I4835" s="286">
        <f t="shared" ca="1" si="4653"/>
        <v>8.0256172725224784E-2</v>
      </c>
      <c r="J4835" s="286">
        <f t="shared" ca="1" si="4654"/>
        <v>5.5E-2</v>
      </c>
      <c r="K4835" s="264">
        <f t="shared" ref="K4835:M4835" ca="1" si="4899">RAND()</f>
        <v>0.76094211483839913</v>
      </c>
      <c r="L4835" s="264">
        <f t="shared" ca="1" si="4899"/>
        <v>0.76296758627707117</v>
      </c>
      <c r="M4835" s="264">
        <f t="shared" ca="1" si="4899"/>
        <v>0.41696640202654445</v>
      </c>
      <c r="N4835" s="287">
        <f t="shared" ca="1" si="4656"/>
        <v>4419540.1532781273</v>
      </c>
      <c r="O4835" s="288">
        <f ca="1">(N4835-Assumptions!$C$22)/Assumptions!$C$25</f>
        <v>328.82695173717366</v>
      </c>
      <c r="P4835" s="11"/>
      <c r="Q4835" s="11"/>
      <c r="R4835" s="11"/>
      <c r="S4835" s="11"/>
      <c r="T4835" s="11"/>
    </row>
    <row r="4836" spans="1:20" ht="15.75" customHeight="1" x14ac:dyDescent="0.2">
      <c r="A4836" s="289"/>
      <c r="B4836" s="270"/>
      <c r="C4836" s="270"/>
      <c r="D4836" s="270"/>
      <c r="E4836" s="270"/>
      <c r="F4836" s="270"/>
      <c r="G4836" s="270"/>
      <c r="H4836" s="270"/>
      <c r="I4836" s="290">
        <f t="shared" ca="1" si="4653"/>
        <v>0.10600402806423781</v>
      </c>
      <c r="J4836" s="290">
        <f t="shared" ca="1" si="4654"/>
        <v>2.9584206418564071E-2</v>
      </c>
      <c r="K4836" s="270">
        <f t="shared" ref="K4836:M4836" ca="1" si="4900">RAND()</f>
        <v>0.69778459575224483</v>
      </c>
      <c r="L4836" s="270">
        <f t="shared" ca="1" si="4900"/>
        <v>0.91361543454249927</v>
      </c>
      <c r="M4836" s="270">
        <f t="shared" ca="1" si="4900"/>
        <v>3.0360380590643721E-2</v>
      </c>
      <c r="N4836" s="291">
        <f t="shared" ca="1" si="4656"/>
        <v>1848011.9752267587</v>
      </c>
      <c r="O4836" s="292">
        <f ca="1">(N4836-Assumptions!$C$22)/Assumptions!$C$25</f>
        <v>136.92186382289245</v>
      </c>
      <c r="P4836" s="11"/>
      <c r="Q4836" s="11"/>
      <c r="R4836" s="11"/>
      <c r="S4836" s="11"/>
      <c r="T4836" s="11"/>
    </row>
    <row r="4837" spans="1:20" ht="15.75" customHeight="1" x14ac:dyDescent="0.2">
      <c r="A4837" s="317"/>
      <c r="B4837" s="264"/>
      <c r="C4837" s="264"/>
      <c r="D4837" s="264"/>
      <c r="E4837" s="264"/>
      <c r="F4837" s="264"/>
      <c r="G4837" s="264"/>
      <c r="H4837" s="264"/>
      <c r="I4837" s="286">
        <f t="shared" ca="1" si="4653"/>
        <v>9.4400871543427856E-2</v>
      </c>
      <c r="J4837" s="286">
        <f t="shared" ca="1" si="4654"/>
        <v>3.8839668806672563E-2</v>
      </c>
      <c r="K4837" s="264">
        <f t="shared" ref="K4837:M4837" ca="1" si="4901">RAND()</f>
        <v>0.54392816384448217</v>
      </c>
      <c r="L4837" s="264">
        <f t="shared" ca="1" si="4901"/>
        <v>0.55652638968821477</v>
      </c>
      <c r="M4837" s="264">
        <f t="shared" ca="1" si="4901"/>
        <v>0.9112164525114349</v>
      </c>
      <c r="N4837" s="287">
        <f t="shared" ca="1" si="4656"/>
        <v>2076229.6942645705</v>
      </c>
      <c r="O4837" s="288">
        <f ca="1">(N4837-Assumptions!$C$22)/Assumptions!$C$25</f>
        <v>153.95303688541571</v>
      </c>
      <c r="P4837" s="11"/>
      <c r="Q4837" s="11"/>
      <c r="R4837" s="11"/>
      <c r="S4837" s="11"/>
      <c r="T4837" s="11"/>
    </row>
    <row r="4838" spans="1:20" ht="15.75" customHeight="1" x14ac:dyDescent="0.2">
      <c r="A4838" s="289"/>
      <c r="B4838" s="270"/>
      <c r="C4838" s="270"/>
      <c r="D4838" s="270"/>
      <c r="E4838" s="270"/>
      <c r="F4838" s="270"/>
      <c r="G4838" s="270"/>
      <c r="H4838" s="270"/>
      <c r="I4838" s="290">
        <f t="shared" ca="1" si="4653"/>
        <v>8.9323224148706346E-2</v>
      </c>
      <c r="J4838" s="290">
        <f t="shared" ca="1" si="4654"/>
        <v>3.7659717312940898E-2</v>
      </c>
      <c r="K4838" s="270">
        <f t="shared" ref="K4838:M4838" ca="1" si="4902">RAND()</f>
        <v>6.1258402132074674E-2</v>
      </c>
      <c r="L4838" s="270">
        <f t="shared" ca="1" si="4902"/>
        <v>0.83052968828338802</v>
      </c>
      <c r="M4838" s="270">
        <f t="shared" ca="1" si="4902"/>
        <v>0.44165418473150764</v>
      </c>
      <c r="N4838" s="291">
        <f t="shared" ca="1" si="4656"/>
        <v>1324961.2342271924</v>
      </c>
      <c r="O4838" s="292">
        <f ca="1">(N4838-Assumptions!$C$22)/Assumptions!$C$25</f>
        <v>97.888226434865103</v>
      </c>
      <c r="P4838" s="11"/>
      <c r="Q4838" s="11"/>
      <c r="R4838" s="11"/>
      <c r="S4838" s="11"/>
      <c r="T4838" s="11"/>
    </row>
    <row r="4839" spans="1:20" ht="15.75" customHeight="1" x14ac:dyDescent="0.2">
      <c r="A4839" s="317"/>
      <c r="B4839" s="264"/>
      <c r="C4839" s="264"/>
      <c r="D4839" s="264"/>
      <c r="E4839" s="264"/>
      <c r="F4839" s="264"/>
      <c r="G4839" s="264"/>
      <c r="H4839" s="264"/>
      <c r="I4839" s="286">
        <f t="shared" ca="1" si="4653"/>
        <v>7.4265184329579764E-2</v>
      </c>
      <c r="J4839" s="286">
        <f t="shared" ca="1" si="4654"/>
        <v>4.943863149509882E-2</v>
      </c>
      <c r="K4839" s="264">
        <f t="shared" ref="K4839:M4839" ca="1" si="4903">RAND()</f>
        <v>0.23796553002501053</v>
      </c>
      <c r="L4839" s="264">
        <f t="shared" ca="1" si="4903"/>
        <v>0.68108452711512557</v>
      </c>
      <c r="M4839" s="264">
        <f t="shared" ca="1" si="4903"/>
        <v>0.17852266867805333</v>
      </c>
      <c r="N4839" s="287">
        <f t="shared" ca="1" si="4656"/>
        <v>4464826.7790903514</v>
      </c>
      <c r="O4839" s="288">
        <f ca="1">(N4839-Assumptions!$C$22)/Assumptions!$C$25</f>
        <v>332.20655067838442</v>
      </c>
      <c r="P4839" s="11"/>
      <c r="Q4839" s="11"/>
      <c r="R4839" s="11"/>
      <c r="S4839" s="11"/>
      <c r="T4839" s="11"/>
    </row>
    <row r="4840" spans="1:20" ht="15.75" customHeight="1" x14ac:dyDescent="0.2">
      <c r="A4840" s="289"/>
      <c r="B4840" s="270"/>
      <c r="C4840" s="270"/>
      <c r="D4840" s="270"/>
      <c r="E4840" s="270"/>
      <c r="F4840" s="270"/>
      <c r="G4840" s="270"/>
      <c r="H4840" s="270"/>
      <c r="I4840" s="290">
        <f t="shared" ca="1" si="4653"/>
        <v>0.10088778737618828</v>
      </c>
      <c r="J4840" s="290">
        <f t="shared" ca="1" si="4654"/>
        <v>3.2027235333010037E-2</v>
      </c>
      <c r="K4840" s="270">
        <f t="shared" ref="K4840:M4840" ca="1" si="4904">RAND()</f>
        <v>0.92104281336971439</v>
      </c>
      <c r="L4840" s="270">
        <f t="shared" ca="1" si="4904"/>
        <v>0.51545376641693197</v>
      </c>
      <c r="M4840" s="270">
        <f t="shared" ca="1" si="4904"/>
        <v>6.1282869154381414E-2</v>
      </c>
      <c r="N4840" s="291">
        <f t="shared" ca="1" si="4656"/>
        <v>3134183.4018708267</v>
      </c>
      <c r="O4840" s="292">
        <f ca="1">(N4840-Assumptions!$C$22)/Assumptions!$C$25</f>
        <v>232.9048061097632</v>
      </c>
      <c r="P4840" s="11"/>
      <c r="Q4840" s="11"/>
      <c r="R4840" s="11"/>
      <c r="S4840" s="11"/>
      <c r="T4840" s="11"/>
    </row>
    <row r="4841" spans="1:20" ht="15.75" customHeight="1" x14ac:dyDescent="0.2">
      <c r="A4841" s="317"/>
      <c r="B4841" s="264"/>
      <c r="C4841" s="264"/>
      <c r="D4841" s="264"/>
      <c r="E4841" s="264"/>
      <c r="F4841" s="264"/>
      <c r="G4841" s="264"/>
      <c r="H4841" s="264"/>
      <c r="I4841" s="286">
        <f t="shared" ca="1" si="4653"/>
        <v>7.1908000428061641E-2</v>
      </c>
      <c r="J4841" s="286">
        <f t="shared" ca="1" si="4654"/>
        <v>5.4089529911229228E-2</v>
      </c>
      <c r="K4841" s="264">
        <f t="shared" ref="K4841:M4841" ca="1" si="4905">RAND()</f>
        <v>0.74696687947572382</v>
      </c>
      <c r="L4841" s="264">
        <f t="shared" ca="1" si="4905"/>
        <v>0.77119792971363255</v>
      </c>
      <c r="M4841" s="264">
        <f t="shared" ca="1" si="4905"/>
        <v>0.97549442510034012</v>
      </c>
      <c r="N4841" s="287">
        <f t="shared" ca="1" si="4656"/>
        <v>4614312.7588442098</v>
      </c>
      <c r="O4841" s="288">
        <f ca="1">(N4841-Assumptions!$C$22)/Assumptions!$C$25</f>
        <v>343.36222080926939</v>
      </c>
      <c r="P4841" s="11"/>
      <c r="Q4841" s="11"/>
      <c r="R4841" s="11"/>
      <c r="S4841" s="11"/>
      <c r="T4841" s="11"/>
    </row>
    <row r="4842" spans="1:20" ht="15.75" customHeight="1" x14ac:dyDescent="0.2">
      <c r="A4842" s="289"/>
      <c r="B4842" s="270"/>
      <c r="C4842" s="270"/>
      <c r="D4842" s="270"/>
      <c r="E4842" s="270"/>
      <c r="F4842" s="270"/>
      <c r="G4842" s="270"/>
      <c r="H4842" s="270"/>
      <c r="I4842" s="290">
        <f t="shared" ca="1" si="4653"/>
        <v>9.0220928043208415E-2</v>
      </c>
      <c r="J4842" s="290">
        <f t="shared" ca="1" si="4654"/>
        <v>5.5E-2</v>
      </c>
      <c r="K4842" s="270">
        <f t="shared" ref="K4842:M4842" ca="1" si="4906">RAND()</f>
        <v>0.88776116890166668</v>
      </c>
      <c r="L4842" s="270">
        <f t="shared" ca="1" si="4906"/>
        <v>0.83245062131607017</v>
      </c>
      <c r="M4842" s="270">
        <f t="shared" ca="1" si="4906"/>
        <v>0.4832114040722767</v>
      </c>
      <c r="N4842" s="291">
        <f t="shared" ca="1" si="4656"/>
        <v>6968177.415000164</v>
      </c>
      <c r="O4842" s="292">
        <f ca="1">(N4842-Assumptions!$C$22)/Assumptions!$C$25</f>
        <v>519.0237623134451</v>
      </c>
      <c r="P4842" s="11"/>
      <c r="Q4842" s="11"/>
      <c r="R4842" s="11"/>
      <c r="S4842" s="11"/>
      <c r="T4842" s="11"/>
    </row>
    <row r="4843" spans="1:20" ht="15.75" customHeight="1" x14ac:dyDescent="0.2">
      <c r="A4843" s="317"/>
      <c r="B4843" s="264"/>
      <c r="C4843" s="264"/>
      <c r="D4843" s="264"/>
      <c r="E4843" s="264"/>
      <c r="F4843" s="264"/>
      <c r="G4843" s="264"/>
      <c r="H4843" s="264"/>
      <c r="I4843" s="286">
        <f t="shared" ca="1" si="4653"/>
        <v>0.12668148859926473</v>
      </c>
      <c r="J4843" s="286">
        <f t="shared" ca="1" si="4654"/>
        <v>2.9892380459048504E-2</v>
      </c>
      <c r="K4843" s="264">
        <f t="shared" ref="K4843:M4843" ca="1" si="4907">RAND()</f>
        <v>6.6266657600744239E-2</v>
      </c>
      <c r="L4843" s="264">
        <f t="shared" ca="1" si="4907"/>
        <v>7.4626091357485436E-2</v>
      </c>
      <c r="M4843" s="264">
        <f t="shared" ca="1" si="4907"/>
        <v>0.60590508336882032</v>
      </c>
      <c r="N4843" s="287">
        <f t="shared" ca="1" si="4656"/>
        <v>181231.00963023514</v>
      </c>
      <c r="O4843" s="288">
        <f ca="1">(N4843-Assumptions!$C$22)/Assumptions!$C$25</f>
        <v>12.535224599271279</v>
      </c>
      <c r="P4843" s="11"/>
      <c r="Q4843" s="11"/>
      <c r="R4843" s="11"/>
      <c r="S4843" s="11"/>
      <c r="T4843" s="11"/>
    </row>
    <row r="4844" spans="1:20" ht="15.75" customHeight="1" x14ac:dyDescent="0.2">
      <c r="A4844" s="289"/>
      <c r="B4844" s="270"/>
      <c r="C4844" s="270"/>
      <c r="D4844" s="270"/>
      <c r="E4844" s="270"/>
      <c r="F4844" s="270"/>
      <c r="G4844" s="270"/>
      <c r="H4844" s="270"/>
      <c r="I4844" s="290">
        <f t="shared" ca="1" si="4653"/>
        <v>0.10203921077704871</v>
      </c>
      <c r="J4844" s="290">
        <f t="shared" ca="1" si="4654"/>
        <v>4.3738876955644115E-2</v>
      </c>
      <c r="K4844" s="270">
        <f t="shared" ref="K4844:M4844" ca="1" si="4908">RAND()</f>
        <v>9.5020012359115835E-2</v>
      </c>
      <c r="L4844" s="270">
        <f t="shared" ca="1" si="4908"/>
        <v>0.71401170294917138</v>
      </c>
      <c r="M4844" s="270">
        <f t="shared" ca="1" si="4908"/>
        <v>0.54465588654894337</v>
      </c>
      <c r="N4844" s="291">
        <f t="shared" ca="1" si="4656"/>
        <v>666343.82972810068</v>
      </c>
      <c r="O4844" s="292">
        <f ca="1">(N4844-Assumptions!$C$22)/Assumptions!$C$25</f>
        <v>48.737673860306018</v>
      </c>
      <c r="P4844" s="11"/>
      <c r="Q4844" s="11"/>
      <c r="R4844" s="11"/>
      <c r="S4844" s="11"/>
      <c r="T4844" s="11"/>
    </row>
    <row r="4845" spans="1:20" ht="15.75" customHeight="1" x14ac:dyDescent="0.2">
      <c r="A4845" s="317"/>
      <c r="B4845" s="264"/>
      <c r="C4845" s="264"/>
      <c r="D4845" s="264"/>
      <c r="E4845" s="264"/>
      <c r="F4845" s="264"/>
      <c r="G4845" s="264"/>
      <c r="H4845" s="264"/>
      <c r="I4845" s="286">
        <f t="shared" ca="1" si="4653"/>
        <v>0.11274415600793303</v>
      </c>
      <c r="J4845" s="286">
        <f t="shared" ca="1" si="4654"/>
        <v>4.6357763899212735E-2</v>
      </c>
      <c r="K4845" s="264">
        <f t="shared" ref="K4845:M4845" ca="1" si="4909">RAND()</f>
        <v>7.6344543281885557E-2</v>
      </c>
      <c r="L4845" s="264">
        <f t="shared" ca="1" si="4909"/>
        <v>0.81127157699095143</v>
      </c>
      <c r="M4845" s="264">
        <f t="shared" ca="1" si="4909"/>
        <v>0.68358609937188175</v>
      </c>
      <c r="N4845" s="287">
        <f t="shared" ca="1" si="4656"/>
        <v>1049492.4387836875</v>
      </c>
      <c r="O4845" s="288">
        <f ca="1">(N4845-Assumptions!$C$22)/Assumptions!$C$25</f>
        <v>77.330853640573693</v>
      </c>
      <c r="P4845" s="11"/>
      <c r="Q4845" s="11"/>
      <c r="R4845" s="11"/>
      <c r="S4845" s="11"/>
      <c r="T4845" s="11"/>
    </row>
    <row r="4846" spans="1:20" ht="15.75" customHeight="1" x14ac:dyDescent="0.2">
      <c r="A4846" s="289"/>
      <c r="B4846" s="270"/>
      <c r="C4846" s="270"/>
      <c r="D4846" s="270"/>
      <c r="E4846" s="270"/>
      <c r="F4846" s="270"/>
      <c r="G4846" s="270"/>
      <c r="H4846" s="270"/>
      <c r="I4846" s="290">
        <f t="shared" ca="1" si="4653"/>
        <v>8.1741576852932235E-2</v>
      </c>
      <c r="J4846" s="290">
        <f t="shared" ca="1" si="4654"/>
        <v>3.1864218174270806E-2</v>
      </c>
      <c r="K4846" s="270">
        <f t="shared" ref="K4846:M4846" ca="1" si="4910">RAND()</f>
        <v>0.63351652813181714</v>
      </c>
      <c r="L4846" s="270">
        <f t="shared" ca="1" si="4910"/>
        <v>0.84599644080243519</v>
      </c>
      <c r="M4846" s="270">
        <f t="shared" ca="1" si="4910"/>
        <v>0.52849553151482775</v>
      </c>
      <c r="N4846" s="291">
        <f t="shared" ca="1" si="4656"/>
        <v>2831439.9416326154</v>
      </c>
      <c r="O4846" s="292">
        <f ca="1">(N4846-Assumptions!$C$22)/Assumptions!$C$25</f>
        <v>210.31201056959816</v>
      </c>
      <c r="P4846" s="11"/>
      <c r="Q4846" s="11"/>
      <c r="R4846" s="11"/>
      <c r="S4846" s="11"/>
      <c r="T4846" s="11"/>
    </row>
    <row r="4847" spans="1:20" ht="15.75" customHeight="1" x14ac:dyDescent="0.2">
      <c r="A4847" s="317"/>
      <c r="B4847" s="264"/>
      <c r="C4847" s="264"/>
      <c r="D4847" s="264"/>
      <c r="E4847" s="264"/>
      <c r="F4847" s="264"/>
      <c r="G4847" s="264"/>
      <c r="H4847" s="264"/>
      <c r="I4847" s="286">
        <f t="shared" ref="I4847:I5001" ca="1" si="4911">MAX($D$6,MIN($E$6,_xlfn.NORM.INV(RAND(),$B$6,$C$6)))</f>
        <v>0.10326998172156981</v>
      </c>
      <c r="J4847" s="286">
        <f t="shared" ref="J4847:J5001" ca="1" si="4912">MAX($D$7,MIN($E$7,_xlfn.NORM.INV(RAND(),$B$7,$C$7)))</f>
        <v>5.1775108557853895E-2</v>
      </c>
      <c r="K4847" s="264">
        <f t="shared" ref="K4847:M4847" ca="1" si="4913">RAND()</f>
        <v>0.46307603857710211</v>
      </c>
      <c r="L4847" s="264">
        <f t="shared" ca="1" si="4913"/>
        <v>0.42375917634473748</v>
      </c>
      <c r="M4847" s="264">
        <f t="shared" ca="1" si="4913"/>
        <v>0.75420592149075383</v>
      </c>
      <c r="N4847" s="287">
        <f t="shared" ref="N4847:N5001" ca="1" si="4914">(IF(K4847&lt;$E$10,$B$10,IF(K4847&lt;$E$10+$F$10,$C$10,$D$10))+IF(L4847&lt;$E$11,$B$11,IF(L4847&lt;$E$11+$F$11,$C$11,$D$11))+IF(M4847&lt;$E$12,$B$12,IF(M4847&lt;$E$12+$F$12,$C$12,$D$12)))*MIN(2.5,MAX(0.5,(0.09-0.04)/MAX(0.025,(I4847-J4847))))</f>
        <v>2191296.6343876389</v>
      </c>
      <c r="O4847" s="288">
        <f ca="1">(N4847-Assumptions!$C$22)/Assumptions!$C$25</f>
        <v>162.54012196922679</v>
      </c>
      <c r="P4847" s="11"/>
      <c r="Q4847" s="11"/>
      <c r="R4847" s="11"/>
      <c r="S4847" s="11"/>
      <c r="T4847" s="11"/>
    </row>
    <row r="4848" spans="1:20" ht="15.75" customHeight="1" x14ac:dyDescent="0.2">
      <c r="A4848" s="289"/>
      <c r="B4848" s="270"/>
      <c r="C4848" s="270"/>
      <c r="D4848" s="270"/>
      <c r="E4848" s="270"/>
      <c r="F4848" s="270"/>
      <c r="G4848" s="270"/>
      <c r="H4848" s="270"/>
      <c r="I4848" s="290">
        <f t="shared" ca="1" si="4911"/>
        <v>7.7063757580814851E-2</v>
      </c>
      <c r="J4848" s="290">
        <f t="shared" ca="1" si="4912"/>
        <v>3.4660601566369416E-2</v>
      </c>
      <c r="K4848" s="270">
        <f t="shared" ref="K4848:M4848" ca="1" si="4915">RAND()</f>
        <v>0.27782263579806998</v>
      </c>
      <c r="L4848" s="270">
        <f t="shared" ca="1" si="4915"/>
        <v>0.68721136266035432</v>
      </c>
      <c r="M4848" s="270">
        <f t="shared" ca="1" si="4915"/>
        <v>5.084435324521086E-2</v>
      </c>
      <c r="N4848" s="291">
        <f t="shared" ca="1" si="4914"/>
        <v>2632367.020964975</v>
      </c>
      <c r="O4848" s="292">
        <f ca="1">(N4848-Assumptions!$C$22)/Assumptions!$C$25</f>
        <v>195.45582246007277</v>
      </c>
      <c r="P4848" s="11"/>
      <c r="Q4848" s="11"/>
      <c r="R4848" s="11"/>
      <c r="S4848" s="11"/>
      <c r="T4848" s="11"/>
    </row>
    <row r="4849" spans="1:20" ht="15.75" customHeight="1" x14ac:dyDescent="0.2">
      <c r="A4849" s="317"/>
      <c r="B4849" s="264"/>
      <c r="C4849" s="264"/>
      <c r="D4849" s="264"/>
      <c r="E4849" s="264"/>
      <c r="F4849" s="264"/>
      <c r="G4849" s="264"/>
      <c r="H4849" s="264"/>
      <c r="I4849" s="286">
        <f t="shared" ca="1" si="4911"/>
        <v>7.5906687701841905E-2</v>
      </c>
      <c r="J4849" s="286">
        <f t="shared" ca="1" si="4912"/>
        <v>4.2988717671730715E-2</v>
      </c>
      <c r="K4849" s="264">
        <f t="shared" ref="K4849:M4849" ca="1" si="4916">RAND()</f>
        <v>0.85494853142802452</v>
      </c>
      <c r="L4849" s="264">
        <f t="shared" ca="1" si="4916"/>
        <v>0.44026647908858585</v>
      </c>
      <c r="M4849" s="264">
        <f t="shared" ca="1" si="4916"/>
        <v>0.56836307822138998</v>
      </c>
      <c r="N4849" s="287">
        <f t="shared" ca="1" si="4914"/>
        <v>6556345.942959791</v>
      </c>
      <c r="O4849" s="288">
        <f ca="1">(N4849-Assumptions!$C$22)/Assumptions!$C$25</f>
        <v>488.29007037013366</v>
      </c>
      <c r="P4849" s="11"/>
      <c r="Q4849" s="11"/>
      <c r="R4849" s="11"/>
      <c r="S4849" s="11"/>
      <c r="T4849" s="11"/>
    </row>
    <row r="4850" spans="1:20" ht="15.75" customHeight="1" x14ac:dyDescent="0.2">
      <c r="A4850" s="289"/>
      <c r="B4850" s="270"/>
      <c r="C4850" s="270"/>
      <c r="D4850" s="270"/>
      <c r="E4850" s="270"/>
      <c r="F4850" s="270"/>
      <c r="G4850" s="270"/>
      <c r="H4850" s="270"/>
      <c r="I4850" s="290">
        <f t="shared" ca="1" si="4911"/>
        <v>7.8874879077267174E-2</v>
      </c>
      <c r="J4850" s="290">
        <f t="shared" ca="1" si="4912"/>
        <v>3.7239973664401051E-2</v>
      </c>
      <c r="K4850" s="270">
        <f t="shared" ref="K4850:M4850" ca="1" si="4917">RAND()</f>
        <v>0.80635124162496419</v>
      </c>
      <c r="L4850" s="270">
        <f t="shared" ca="1" si="4917"/>
        <v>1.8024027513546481E-2</v>
      </c>
      <c r="M4850" s="270">
        <f t="shared" ca="1" si="4917"/>
        <v>0.61611044361522016</v>
      </c>
      <c r="N4850" s="291">
        <f t="shared" ca="1" si="4914"/>
        <v>4671914.5247238148</v>
      </c>
      <c r="O4850" s="292">
        <f ca="1">(N4850-Assumptions!$C$22)/Assumptions!$C$25</f>
        <v>347.66086005401604</v>
      </c>
      <c r="P4850" s="11"/>
      <c r="Q4850" s="11"/>
      <c r="R4850" s="11"/>
      <c r="S4850" s="11"/>
      <c r="T4850" s="11"/>
    </row>
    <row r="4851" spans="1:20" ht="15.75" customHeight="1" x14ac:dyDescent="0.2">
      <c r="A4851" s="317"/>
      <c r="B4851" s="264"/>
      <c r="C4851" s="264"/>
      <c r="D4851" s="264"/>
      <c r="E4851" s="264"/>
      <c r="F4851" s="264"/>
      <c r="G4851" s="264"/>
      <c r="H4851" s="264"/>
      <c r="I4851" s="286">
        <f t="shared" ca="1" si="4911"/>
        <v>6.1290995463755382E-2</v>
      </c>
      <c r="J4851" s="286">
        <f t="shared" ca="1" si="4912"/>
        <v>3.5836370537033542E-2</v>
      </c>
      <c r="K4851" s="264">
        <f t="shared" ref="K4851:M4851" ca="1" si="4918">RAND()</f>
        <v>0.14727748648469863</v>
      </c>
      <c r="L4851" s="264">
        <f t="shared" ca="1" si="4918"/>
        <v>0.58504213015420603</v>
      </c>
      <c r="M4851" s="264">
        <f t="shared" ca="1" si="4918"/>
        <v>0.12341852988966118</v>
      </c>
      <c r="N4851" s="287">
        <f t="shared" ca="1" si="4914"/>
        <v>1526169.3238386472</v>
      </c>
      <c r="O4851" s="288">
        <f ca="1">(N4851-Assumptions!$C$22)/Assumptions!$C$25</f>
        <v>112.90375551034681</v>
      </c>
      <c r="P4851" s="11"/>
      <c r="Q4851" s="11"/>
      <c r="R4851" s="11"/>
      <c r="S4851" s="11"/>
      <c r="T4851" s="11"/>
    </row>
    <row r="4852" spans="1:20" ht="15.75" customHeight="1" x14ac:dyDescent="0.2">
      <c r="A4852" s="289"/>
      <c r="B4852" s="270"/>
      <c r="C4852" s="270"/>
      <c r="D4852" s="270"/>
      <c r="E4852" s="270"/>
      <c r="F4852" s="270"/>
      <c r="G4852" s="270"/>
      <c r="H4852" s="270"/>
      <c r="I4852" s="290">
        <f t="shared" ca="1" si="4911"/>
        <v>0.11591985935887177</v>
      </c>
      <c r="J4852" s="290">
        <f t="shared" ca="1" si="4912"/>
        <v>5.352725515714838E-2</v>
      </c>
      <c r="K4852" s="270">
        <f t="shared" ref="K4852:M4852" ca="1" si="4919">RAND()</f>
        <v>0.75397638068389361</v>
      </c>
      <c r="L4852" s="270">
        <f t="shared" ca="1" si="4919"/>
        <v>0.90606707944873532</v>
      </c>
      <c r="M4852" s="270">
        <f t="shared" ca="1" si="4919"/>
        <v>0.9135706251384843</v>
      </c>
      <c r="N4852" s="291">
        <f t="shared" ca="1" si="4914"/>
        <v>2323382.6652124343</v>
      </c>
      <c r="O4852" s="292">
        <f ca="1">(N4852-Assumptions!$C$22)/Assumptions!$C$25</f>
        <v>172.39728844868912</v>
      </c>
      <c r="P4852" s="11"/>
      <c r="Q4852" s="11"/>
      <c r="R4852" s="11"/>
      <c r="S4852" s="11"/>
      <c r="T4852" s="11"/>
    </row>
    <row r="4853" spans="1:20" ht="15.75" customHeight="1" x14ac:dyDescent="0.2">
      <c r="A4853" s="317"/>
      <c r="B4853" s="264"/>
      <c r="C4853" s="264"/>
      <c r="D4853" s="264"/>
      <c r="E4853" s="264"/>
      <c r="F4853" s="264"/>
      <c r="G4853" s="264"/>
      <c r="H4853" s="264"/>
      <c r="I4853" s="286">
        <f t="shared" ca="1" si="4911"/>
        <v>6.6865605487925139E-2</v>
      </c>
      <c r="J4853" s="286">
        <f t="shared" ca="1" si="4912"/>
        <v>3.8568914921467211E-2</v>
      </c>
      <c r="K4853" s="264">
        <f t="shared" ref="K4853:M4853" ca="1" si="4920">RAND()</f>
        <v>0.43651672237395711</v>
      </c>
      <c r="L4853" s="264">
        <f t="shared" ca="1" si="4920"/>
        <v>0.66626870376283409</v>
      </c>
      <c r="M4853" s="264">
        <f t="shared" ca="1" si="4920"/>
        <v>0.79088008037707724</v>
      </c>
      <c r="N4853" s="287">
        <f t="shared" ca="1" si="4914"/>
        <v>3987764.6464292519</v>
      </c>
      <c r="O4853" s="288">
        <f ca="1">(N4853-Assumptions!$C$22)/Assumptions!$C$25</f>
        <v>296.60489898725763</v>
      </c>
      <c r="P4853" s="11"/>
      <c r="Q4853" s="11"/>
      <c r="R4853" s="11"/>
      <c r="S4853" s="11"/>
      <c r="T4853" s="11"/>
    </row>
    <row r="4854" spans="1:20" ht="15.75" customHeight="1" x14ac:dyDescent="0.2">
      <c r="A4854" s="289"/>
      <c r="B4854" s="270"/>
      <c r="C4854" s="270"/>
      <c r="D4854" s="270"/>
      <c r="E4854" s="270"/>
      <c r="F4854" s="270"/>
      <c r="G4854" s="270"/>
      <c r="H4854" s="270"/>
      <c r="I4854" s="290">
        <f t="shared" ca="1" si="4911"/>
        <v>8.4691907024113833E-2</v>
      </c>
      <c r="J4854" s="290">
        <f t="shared" ca="1" si="4912"/>
        <v>3.0679254555859181E-2</v>
      </c>
      <c r="K4854" s="270">
        <f t="shared" ref="K4854:M4854" ca="1" si="4921">RAND()</f>
        <v>0.67467382782253449</v>
      </c>
      <c r="L4854" s="270">
        <f t="shared" ca="1" si="4921"/>
        <v>0.64340200091299249</v>
      </c>
      <c r="M4854" s="270">
        <f t="shared" ca="1" si="4921"/>
        <v>1.3974939161673916E-2</v>
      </c>
      <c r="N4854" s="291">
        <f t="shared" ca="1" si="4914"/>
        <v>2066565.2282650371</v>
      </c>
      <c r="O4854" s="292">
        <f ca="1">(N4854-Assumptions!$C$22)/Assumptions!$C$25</f>
        <v>153.23180807948037</v>
      </c>
      <c r="P4854" s="11"/>
      <c r="Q4854" s="11"/>
      <c r="R4854" s="11"/>
      <c r="S4854" s="11"/>
      <c r="T4854" s="11"/>
    </row>
    <row r="4855" spans="1:20" ht="15.75" customHeight="1" x14ac:dyDescent="0.2">
      <c r="A4855" s="317"/>
      <c r="B4855" s="264"/>
      <c r="C4855" s="264"/>
      <c r="D4855" s="264"/>
      <c r="E4855" s="264"/>
      <c r="F4855" s="264"/>
      <c r="G4855" s="264"/>
      <c r="H4855" s="264"/>
      <c r="I4855" s="286">
        <f t="shared" ca="1" si="4911"/>
        <v>8.0759982764448693E-2</v>
      </c>
      <c r="J4855" s="286">
        <f t="shared" ca="1" si="4912"/>
        <v>4.040800291221866E-2</v>
      </c>
      <c r="K4855" s="264">
        <f t="shared" ref="K4855:M4855" ca="1" si="4922">RAND()</f>
        <v>0.17935090470851633</v>
      </c>
      <c r="L4855" s="264">
        <f t="shared" ca="1" si="4922"/>
        <v>0.7862246317259135</v>
      </c>
      <c r="M4855" s="264">
        <f t="shared" ca="1" si="4922"/>
        <v>0.42153249584487273</v>
      </c>
      <c r="N4855" s="287">
        <f t="shared" ca="1" si="4914"/>
        <v>962730.15240501345</v>
      </c>
      <c r="O4855" s="288">
        <f ca="1">(N4855-Assumptions!$C$22)/Assumptions!$C$25</f>
        <v>70.856056149627875</v>
      </c>
      <c r="P4855" s="11"/>
      <c r="Q4855" s="11"/>
      <c r="R4855" s="11"/>
      <c r="S4855" s="11"/>
      <c r="T4855" s="11"/>
    </row>
    <row r="4856" spans="1:20" ht="15.75" customHeight="1" x14ac:dyDescent="0.2">
      <c r="A4856" s="289"/>
      <c r="B4856" s="270"/>
      <c r="C4856" s="270"/>
      <c r="D4856" s="270"/>
      <c r="E4856" s="270"/>
      <c r="F4856" s="270"/>
      <c r="G4856" s="270"/>
      <c r="H4856" s="270"/>
      <c r="I4856" s="290">
        <f t="shared" ca="1" si="4911"/>
        <v>8.6628774593991417E-2</v>
      </c>
      <c r="J4856" s="290">
        <f t="shared" ca="1" si="4912"/>
        <v>3.9188516148395455E-2</v>
      </c>
      <c r="K4856" s="270">
        <f t="shared" ref="K4856:M4856" ca="1" si="4923">RAND()</f>
        <v>0.77840766579205845</v>
      </c>
      <c r="L4856" s="270">
        <f t="shared" ca="1" si="4923"/>
        <v>7.8280353353889276E-2</v>
      </c>
      <c r="M4856" s="270">
        <f t="shared" ca="1" si="4923"/>
        <v>0.87482442760799572</v>
      </c>
      <c r="N4856" s="291">
        <f t="shared" ca="1" si="4914"/>
        <v>1903737.3006158841</v>
      </c>
      <c r="O4856" s="292">
        <f ca="1">(N4856-Assumptions!$C$22)/Assumptions!$C$25</f>
        <v>141.08047019521524</v>
      </c>
      <c r="P4856" s="11"/>
      <c r="Q4856" s="11"/>
      <c r="R4856" s="11"/>
      <c r="S4856" s="11"/>
      <c r="T4856" s="11"/>
    </row>
    <row r="4857" spans="1:20" ht="15.75" customHeight="1" x14ac:dyDescent="0.2">
      <c r="A4857" s="317"/>
      <c r="B4857" s="264"/>
      <c r="C4857" s="264"/>
      <c r="D4857" s="264"/>
      <c r="E4857" s="264"/>
      <c r="F4857" s="264"/>
      <c r="G4857" s="264"/>
      <c r="H4857" s="264"/>
      <c r="I4857" s="286">
        <f t="shared" ca="1" si="4911"/>
        <v>8.4792218753573914E-2</v>
      </c>
      <c r="J4857" s="286">
        <f t="shared" ca="1" si="4912"/>
        <v>0.02</v>
      </c>
      <c r="K4857" s="264">
        <f t="shared" ref="K4857:M4857" ca="1" si="4924">RAND()</f>
        <v>0.4548469729693928</v>
      </c>
      <c r="L4857" s="264">
        <f t="shared" ca="1" si="4924"/>
        <v>0.90566985982490977</v>
      </c>
      <c r="M4857" s="264">
        <f t="shared" ca="1" si="4924"/>
        <v>0.96608746328470707</v>
      </c>
      <c r="N4857" s="287">
        <f t="shared" ca="1" si="4914"/>
        <v>2237334.9428128446</v>
      </c>
      <c r="O4857" s="288">
        <f ca="1">(N4857-Assumptions!$C$22)/Assumptions!$C$25</f>
        <v>165.97581662782423</v>
      </c>
      <c r="P4857" s="11"/>
      <c r="Q4857" s="11"/>
      <c r="R4857" s="11"/>
      <c r="S4857" s="11"/>
      <c r="T4857" s="11"/>
    </row>
    <row r="4858" spans="1:20" ht="15.75" customHeight="1" x14ac:dyDescent="0.2">
      <c r="A4858" s="289"/>
      <c r="B4858" s="270"/>
      <c r="C4858" s="270"/>
      <c r="D4858" s="270"/>
      <c r="E4858" s="270"/>
      <c r="F4858" s="270"/>
      <c r="G4858" s="270"/>
      <c r="H4858" s="270"/>
      <c r="I4858" s="290">
        <f t="shared" ca="1" si="4911"/>
        <v>0.10809104375257021</v>
      </c>
      <c r="J4858" s="290">
        <f t="shared" ca="1" si="4912"/>
        <v>3.2292987759814235E-2</v>
      </c>
      <c r="K4858" s="270">
        <f t="shared" ref="K4858:M4858" ca="1" si="4925">RAND()</f>
        <v>0.36643225248895306</v>
      </c>
      <c r="L4858" s="270">
        <f t="shared" ca="1" si="4925"/>
        <v>0.91503735168326983</v>
      </c>
      <c r="M4858" s="270">
        <f t="shared" ca="1" si="4925"/>
        <v>0.52294701816349687</v>
      </c>
      <c r="N4858" s="291">
        <f t="shared" ca="1" si="4914"/>
        <v>1863171.0760417785</v>
      </c>
      <c r="O4858" s="292">
        <f ca="1">(N4858-Assumptions!$C$22)/Assumptions!$C$25</f>
        <v>138.05314000311779</v>
      </c>
      <c r="P4858" s="11"/>
      <c r="Q4858" s="11"/>
      <c r="R4858" s="11"/>
      <c r="S4858" s="11"/>
      <c r="T4858" s="11"/>
    </row>
    <row r="4859" spans="1:20" ht="15.75" customHeight="1" x14ac:dyDescent="0.2">
      <c r="A4859" s="317"/>
      <c r="B4859" s="264"/>
      <c r="C4859" s="264"/>
      <c r="D4859" s="264"/>
      <c r="E4859" s="264"/>
      <c r="F4859" s="264"/>
      <c r="G4859" s="264"/>
      <c r="H4859" s="264"/>
      <c r="I4859" s="286">
        <f t="shared" ca="1" si="4911"/>
        <v>7.5963687511946015E-2</v>
      </c>
      <c r="J4859" s="286">
        <f t="shared" ca="1" si="4912"/>
        <v>2.6332314992672738E-2</v>
      </c>
      <c r="K4859" s="264">
        <f t="shared" ref="K4859:M4859" ca="1" si="4926">RAND()</f>
        <v>0.94620036456655421</v>
      </c>
      <c r="L4859" s="264">
        <f t="shared" ca="1" si="4926"/>
        <v>0.91170657237878672</v>
      </c>
      <c r="M4859" s="264">
        <f t="shared" ca="1" si="4926"/>
        <v>2.6998532710160728E-2</v>
      </c>
      <c r="N4859" s="287">
        <f t="shared" ca="1" si="4914"/>
        <v>4944970.5472224252</v>
      </c>
      <c r="O4859" s="288">
        <f ca="1">(N4859-Assumptions!$C$22)/Assumptions!$C$25</f>
        <v>368.03817516585264</v>
      </c>
      <c r="P4859" s="11"/>
      <c r="Q4859" s="11"/>
      <c r="R4859" s="11"/>
      <c r="S4859" s="11"/>
      <c r="T4859" s="11"/>
    </row>
    <row r="4860" spans="1:20" ht="15.75" customHeight="1" x14ac:dyDescent="0.2">
      <c r="A4860" s="289"/>
      <c r="B4860" s="270"/>
      <c r="C4860" s="270"/>
      <c r="D4860" s="270"/>
      <c r="E4860" s="270"/>
      <c r="F4860" s="270"/>
      <c r="G4860" s="270"/>
      <c r="H4860" s="270"/>
      <c r="I4860" s="290">
        <f t="shared" ca="1" si="4911"/>
        <v>7.5471533649079409E-2</v>
      </c>
      <c r="J4860" s="290">
        <f t="shared" ca="1" si="4912"/>
        <v>0.02</v>
      </c>
      <c r="K4860" s="270">
        <f t="shared" ref="K4860:M4860" ca="1" si="4927">RAND()</f>
        <v>0.41334306480963379</v>
      </c>
      <c r="L4860" s="270">
        <f t="shared" ca="1" si="4927"/>
        <v>0.77328584256357713</v>
      </c>
      <c r="M4860" s="270">
        <f t="shared" ca="1" si="4927"/>
        <v>0.90955130921497607</v>
      </c>
      <c r="N4860" s="291">
        <f t="shared" ca="1" si="4914"/>
        <v>2079585.895368871</v>
      </c>
      <c r="O4860" s="292">
        <f ca="1">(N4860-Assumptions!$C$22)/Assumptions!$C$25</f>
        <v>154.20349965439337</v>
      </c>
      <c r="P4860" s="11"/>
      <c r="Q4860" s="11"/>
      <c r="R4860" s="11"/>
      <c r="S4860" s="11"/>
      <c r="T4860" s="11"/>
    </row>
    <row r="4861" spans="1:20" ht="15.75" customHeight="1" x14ac:dyDescent="0.2">
      <c r="A4861" s="317"/>
      <c r="B4861" s="264"/>
      <c r="C4861" s="264"/>
      <c r="D4861" s="264"/>
      <c r="E4861" s="264"/>
      <c r="F4861" s="264"/>
      <c r="G4861" s="264"/>
      <c r="H4861" s="264"/>
      <c r="I4861" s="286">
        <f t="shared" ca="1" si="4911"/>
        <v>8.469772216029485E-2</v>
      </c>
      <c r="J4861" s="286">
        <f t="shared" ca="1" si="4912"/>
        <v>3.3169366917075893E-2</v>
      </c>
      <c r="K4861" s="264">
        <f t="shared" ref="K4861:M4861" ca="1" si="4928">RAND()</f>
        <v>0.90223517805388442</v>
      </c>
      <c r="L4861" s="264">
        <f t="shared" ca="1" si="4928"/>
        <v>0.3726974628607248</v>
      </c>
      <c r="M4861" s="264">
        <f t="shared" ca="1" si="4928"/>
        <v>0.51835758580596936</v>
      </c>
      <c r="N4861" s="287">
        <f t="shared" ca="1" si="4914"/>
        <v>4188404.5830434933</v>
      </c>
      <c r="O4861" s="288">
        <f ca="1">(N4861-Assumptions!$C$22)/Assumptions!$C$25</f>
        <v>311.57802858533535</v>
      </c>
      <c r="P4861" s="11"/>
      <c r="Q4861" s="11"/>
      <c r="R4861" s="11"/>
      <c r="S4861" s="11"/>
      <c r="T4861" s="11"/>
    </row>
    <row r="4862" spans="1:20" ht="15.75" customHeight="1" x14ac:dyDescent="0.2">
      <c r="A4862" s="289"/>
      <c r="B4862" s="270"/>
      <c r="C4862" s="270"/>
      <c r="D4862" s="270"/>
      <c r="E4862" s="270"/>
      <c r="F4862" s="270"/>
      <c r="G4862" s="270"/>
      <c r="H4862" s="270"/>
      <c r="I4862" s="290">
        <f t="shared" ca="1" si="4911"/>
        <v>9.9005572098554137E-2</v>
      </c>
      <c r="J4862" s="290">
        <f t="shared" ca="1" si="4912"/>
        <v>4.437565837652023E-2</v>
      </c>
      <c r="K4862" s="270">
        <f t="shared" ref="K4862:M4862" ca="1" si="4929">RAND()</f>
        <v>2.6093213797448556E-2</v>
      </c>
      <c r="L4862" s="270">
        <f t="shared" ca="1" si="4929"/>
        <v>0.48343599410817129</v>
      </c>
      <c r="M4862" s="270">
        <f t="shared" ca="1" si="4929"/>
        <v>0.94665911739116004</v>
      </c>
      <c r="N4862" s="291">
        <f t="shared" ca="1" si="4914"/>
        <v>779521.9561119678</v>
      </c>
      <c r="O4862" s="292">
        <f ca="1">(N4862-Assumptions!$C$22)/Assumptions!$C$25</f>
        <v>57.183802694922967</v>
      </c>
      <c r="P4862" s="11"/>
      <c r="Q4862" s="11"/>
      <c r="R4862" s="11"/>
      <c r="S4862" s="11"/>
      <c r="T4862" s="11"/>
    </row>
    <row r="4863" spans="1:20" ht="15.75" customHeight="1" x14ac:dyDescent="0.2">
      <c r="A4863" s="317"/>
      <c r="B4863" s="264"/>
      <c r="C4863" s="264"/>
      <c r="D4863" s="264"/>
      <c r="E4863" s="264"/>
      <c r="F4863" s="264"/>
      <c r="G4863" s="264"/>
      <c r="H4863" s="264"/>
      <c r="I4863" s="286">
        <f t="shared" ca="1" si="4911"/>
        <v>8.4600243686837759E-2</v>
      </c>
      <c r="J4863" s="286">
        <f t="shared" ca="1" si="4912"/>
        <v>4.933986179051246E-2</v>
      </c>
      <c r="K4863" s="264">
        <f t="shared" ref="K4863:M4863" ca="1" si="4930">RAND()</f>
        <v>0.82532585417540172</v>
      </c>
      <c r="L4863" s="264">
        <f t="shared" ca="1" si="4930"/>
        <v>0.98429969169407694</v>
      </c>
      <c r="M4863" s="264">
        <f t="shared" ca="1" si="4930"/>
        <v>0.11071195781662613</v>
      </c>
      <c r="N4863" s="287">
        <f t="shared" ca="1" si="4914"/>
        <v>6960380.5213354239</v>
      </c>
      <c r="O4863" s="288">
        <f ca="1">(N4863-Assumptions!$C$22)/Assumptions!$C$25</f>
        <v>518.44190457727041</v>
      </c>
      <c r="P4863" s="11"/>
      <c r="Q4863" s="11"/>
      <c r="R4863" s="11"/>
      <c r="S4863" s="11"/>
      <c r="T4863" s="11"/>
    </row>
    <row r="4864" spans="1:20" ht="15.75" customHeight="1" x14ac:dyDescent="0.2">
      <c r="A4864" s="289"/>
      <c r="B4864" s="270"/>
      <c r="C4864" s="270"/>
      <c r="D4864" s="270"/>
      <c r="E4864" s="270"/>
      <c r="F4864" s="270"/>
      <c r="G4864" s="270"/>
      <c r="H4864" s="270"/>
      <c r="I4864" s="290">
        <f t="shared" ca="1" si="4911"/>
        <v>9.310454441165017E-2</v>
      </c>
      <c r="J4864" s="290">
        <f t="shared" ca="1" si="4912"/>
        <v>3.7474550581812809E-2</v>
      </c>
      <c r="K4864" s="270">
        <f t="shared" ref="K4864:M4864" ca="1" si="4931">RAND()</f>
        <v>0.28300367862203513</v>
      </c>
      <c r="L4864" s="270">
        <f t="shared" ca="1" si="4931"/>
        <v>0.50418002317841104</v>
      </c>
      <c r="M4864" s="270">
        <f t="shared" ca="1" si="4931"/>
        <v>0.58013229626431384</v>
      </c>
      <c r="N4864" s="291">
        <f t="shared" ca="1" si="4914"/>
        <v>2006483.5854321204</v>
      </c>
      <c r="O4864" s="292">
        <f ca="1">(N4864-Assumptions!$C$22)/Assumptions!$C$25</f>
        <v>148.74810339045675</v>
      </c>
      <c r="P4864" s="11"/>
      <c r="Q4864" s="11"/>
      <c r="R4864" s="11"/>
      <c r="S4864" s="11"/>
      <c r="T4864" s="11"/>
    </row>
    <row r="4865" spans="1:20" ht="15.75" customHeight="1" x14ac:dyDescent="0.2">
      <c r="A4865" s="317"/>
      <c r="B4865" s="264"/>
      <c r="C4865" s="264"/>
      <c r="D4865" s="264"/>
      <c r="E4865" s="264"/>
      <c r="F4865" s="264"/>
      <c r="G4865" s="264"/>
      <c r="H4865" s="264"/>
      <c r="I4865" s="286">
        <f t="shared" ca="1" si="4911"/>
        <v>0.12390686331319148</v>
      </c>
      <c r="J4865" s="286">
        <f t="shared" ca="1" si="4912"/>
        <v>5.1768561521636981E-2</v>
      </c>
      <c r="K4865" s="264">
        <f t="shared" ref="K4865:M4865" ca="1" si="4932">RAND()</f>
        <v>0.4315638427215982</v>
      </c>
      <c r="L4865" s="264">
        <f t="shared" ca="1" si="4932"/>
        <v>0.65227011712933258</v>
      </c>
      <c r="M4865" s="264">
        <f t="shared" ca="1" si="4932"/>
        <v>0.98180705506499499</v>
      </c>
      <c r="N4865" s="287">
        <f t="shared" ca="1" si="4914"/>
        <v>1599120.2468895745</v>
      </c>
      <c r="O4865" s="288">
        <f ca="1">(N4865-Assumptions!$C$22)/Assumptions!$C$25</f>
        <v>118.34785424549064</v>
      </c>
      <c r="P4865" s="11"/>
      <c r="Q4865" s="11"/>
      <c r="R4865" s="11"/>
      <c r="S4865" s="11"/>
      <c r="T4865" s="11"/>
    </row>
    <row r="4866" spans="1:20" ht="15.75" customHeight="1" x14ac:dyDescent="0.2">
      <c r="A4866" s="289"/>
      <c r="B4866" s="270"/>
      <c r="C4866" s="270"/>
      <c r="D4866" s="270"/>
      <c r="E4866" s="270"/>
      <c r="F4866" s="270"/>
      <c r="G4866" s="270"/>
      <c r="H4866" s="270"/>
      <c r="I4866" s="290">
        <f t="shared" ca="1" si="4911"/>
        <v>8.6569916947559486E-2</v>
      </c>
      <c r="J4866" s="290">
        <f t="shared" ca="1" si="4912"/>
        <v>4.8284942222518779E-2</v>
      </c>
      <c r="K4866" s="270">
        <f t="shared" ref="K4866:M4866" ca="1" si="4933">RAND()</f>
        <v>3.6771165233348002E-3</v>
      </c>
      <c r="L4866" s="270">
        <f t="shared" ca="1" si="4933"/>
        <v>0.78010664208962865</v>
      </c>
      <c r="M4866" s="270">
        <f t="shared" ca="1" si="4933"/>
        <v>0.65735590883098671</v>
      </c>
      <c r="N4866" s="291">
        <f t="shared" ca="1" si="4914"/>
        <v>1046570.9008653157</v>
      </c>
      <c r="O4866" s="292">
        <f ca="1">(N4866-Assumptions!$C$22)/Assumptions!$C$25</f>
        <v>77.112828422784759</v>
      </c>
      <c r="P4866" s="11"/>
      <c r="Q4866" s="11"/>
      <c r="R4866" s="11"/>
      <c r="S4866" s="11"/>
      <c r="T4866" s="11"/>
    </row>
    <row r="4867" spans="1:20" ht="15.75" customHeight="1" x14ac:dyDescent="0.2">
      <c r="A4867" s="317"/>
      <c r="B4867" s="264"/>
      <c r="C4867" s="264"/>
      <c r="D4867" s="264"/>
      <c r="E4867" s="264"/>
      <c r="F4867" s="264"/>
      <c r="G4867" s="264"/>
      <c r="H4867" s="264"/>
      <c r="I4867" s="286">
        <f t="shared" ca="1" si="4911"/>
        <v>8.7472928718271725E-2</v>
      </c>
      <c r="J4867" s="286">
        <f t="shared" ca="1" si="4912"/>
        <v>4.1529405169997057E-2</v>
      </c>
      <c r="K4867" s="264">
        <f t="shared" ref="K4867:M4867" ca="1" si="4934">RAND()</f>
        <v>0.16923511696246951</v>
      </c>
      <c r="L4867" s="264">
        <f t="shared" ca="1" si="4934"/>
        <v>0.53933695678417037</v>
      </c>
      <c r="M4867" s="264">
        <f t="shared" ca="1" si="4934"/>
        <v>0.86121203316521899</v>
      </c>
      <c r="N4867" s="287">
        <f t="shared" ca="1" si="4914"/>
        <v>872112.92023544351</v>
      </c>
      <c r="O4867" s="288">
        <f ca="1">(N4867-Assumptions!$C$22)/Assumptions!$C$25</f>
        <v>64.093576136973397</v>
      </c>
      <c r="P4867" s="11"/>
      <c r="Q4867" s="11"/>
      <c r="R4867" s="11"/>
      <c r="S4867" s="11"/>
      <c r="T4867" s="11"/>
    </row>
    <row r="4868" spans="1:20" ht="15.75" customHeight="1" x14ac:dyDescent="0.2">
      <c r="A4868" s="289"/>
      <c r="B4868" s="270"/>
      <c r="C4868" s="270"/>
      <c r="D4868" s="270"/>
      <c r="E4868" s="270"/>
      <c r="F4868" s="270"/>
      <c r="G4868" s="270"/>
      <c r="H4868" s="270"/>
      <c r="I4868" s="290">
        <f t="shared" ca="1" si="4911"/>
        <v>8.0059673261377098E-2</v>
      </c>
      <c r="J4868" s="290">
        <f t="shared" ca="1" si="4912"/>
        <v>4.1504902946193731E-2</v>
      </c>
      <c r="K4868" s="270">
        <f t="shared" ref="K4868:M4868" ca="1" si="4935">RAND()</f>
        <v>0.25421394624954929</v>
      </c>
      <c r="L4868" s="270">
        <f t="shared" ca="1" si="4935"/>
        <v>0.31895039576154705</v>
      </c>
      <c r="M4868" s="270">
        <f t="shared" ca="1" si="4935"/>
        <v>0.52761484895453548</v>
      </c>
      <c r="N4868" s="291">
        <f t="shared" ca="1" si="4914"/>
        <v>2895119.5549802338</v>
      </c>
      <c r="O4868" s="292">
        <f ca="1">(N4868-Assumptions!$C$22)/Assumptions!$C$25</f>
        <v>215.06422052091295</v>
      </c>
      <c r="P4868" s="11"/>
      <c r="Q4868" s="11"/>
      <c r="R4868" s="11"/>
      <c r="S4868" s="11"/>
      <c r="T4868" s="11"/>
    </row>
    <row r="4869" spans="1:20" ht="15.75" customHeight="1" x14ac:dyDescent="0.2">
      <c r="A4869" s="317"/>
      <c r="B4869" s="264"/>
      <c r="C4869" s="264"/>
      <c r="D4869" s="264"/>
      <c r="E4869" s="264"/>
      <c r="F4869" s="264"/>
      <c r="G4869" s="264"/>
      <c r="H4869" s="264"/>
      <c r="I4869" s="286">
        <f t="shared" ca="1" si="4911"/>
        <v>9.941277759204073E-2</v>
      </c>
      <c r="J4869" s="286">
        <f t="shared" ca="1" si="4912"/>
        <v>2.3173442646690627E-2</v>
      </c>
      <c r="K4869" s="264">
        <f t="shared" ref="K4869:M4869" ca="1" si="4936">RAND()</f>
        <v>0.14042654249009734</v>
      </c>
      <c r="L4869" s="264">
        <f t="shared" ca="1" si="4936"/>
        <v>0.90927821451140778</v>
      </c>
      <c r="M4869" s="264">
        <f t="shared" ca="1" si="4936"/>
        <v>0.68694576182655787</v>
      </c>
      <c r="N4869" s="287">
        <f t="shared" ca="1" si="4914"/>
        <v>913859.18576248526</v>
      </c>
      <c r="O4869" s="288">
        <f ca="1">(N4869-Assumptions!$C$22)/Assumptions!$C$25</f>
        <v>67.208969086752631</v>
      </c>
      <c r="P4869" s="11"/>
      <c r="Q4869" s="11"/>
      <c r="R4869" s="11"/>
      <c r="S4869" s="11"/>
      <c r="T4869" s="11"/>
    </row>
    <row r="4870" spans="1:20" ht="15.75" customHeight="1" x14ac:dyDescent="0.2">
      <c r="A4870" s="289"/>
      <c r="B4870" s="270"/>
      <c r="C4870" s="270"/>
      <c r="D4870" s="270"/>
      <c r="E4870" s="270"/>
      <c r="F4870" s="270"/>
      <c r="G4870" s="270"/>
      <c r="H4870" s="270"/>
      <c r="I4870" s="290">
        <f t="shared" ca="1" si="4911"/>
        <v>8.0531234022276646E-2</v>
      </c>
      <c r="J4870" s="290">
        <f t="shared" ca="1" si="4912"/>
        <v>5.5E-2</v>
      </c>
      <c r="K4870" s="270">
        <f t="shared" ref="K4870:M4870" ca="1" si="4937">RAND()</f>
        <v>0.56752191685607634</v>
      </c>
      <c r="L4870" s="270">
        <f t="shared" ca="1" si="4937"/>
        <v>0.36938818299976173</v>
      </c>
      <c r="M4870" s="270">
        <f t="shared" ca="1" si="4937"/>
        <v>0.56200368905226195</v>
      </c>
      <c r="N4870" s="291">
        <f t="shared" ca="1" si="4914"/>
        <v>4371926.1426951373</v>
      </c>
      <c r="O4870" s="292">
        <f ca="1">(N4870-Assumptions!$C$22)/Assumptions!$C$25</f>
        <v>325.27366736530877</v>
      </c>
      <c r="P4870" s="11"/>
      <c r="Q4870" s="11"/>
      <c r="R4870" s="11"/>
      <c r="S4870" s="11"/>
      <c r="T4870" s="11"/>
    </row>
    <row r="4871" spans="1:20" ht="15.75" customHeight="1" x14ac:dyDescent="0.2">
      <c r="A4871" s="317"/>
      <c r="B4871" s="264"/>
      <c r="C4871" s="264"/>
      <c r="D4871" s="264"/>
      <c r="E4871" s="264"/>
      <c r="F4871" s="264"/>
      <c r="G4871" s="264"/>
      <c r="H4871" s="264"/>
      <c r="I4871" s="286">
        <f t="shared" ca="1" si="4911"/>
        <v>8.0324849997497033E-2</v>
      </c>
      <c r="J4871" s="286">
        <f t="shared" ca="1" si="4912"/>
        <v>3.8018154434105771E-2</v>
      </c>
      <c r="K4871" s="264">
        <f t="shared" ref="K4871:M4871" ca="1" si="4938">RAND()</f>
        <v>0.2425946331069011</v>
      </c>
      <c r="L4871" s="264">
        <f t="shared" ca="1" si="4938"/>
        <v>0.39079410763946454</v>
      </c>
      <c r="M4871" s="264">
        <f t="shared" ca="1" si="4938"/>
        <v>0.17548048137171257</v>
      </c>
      <c r="N4871" s="287">
        <f t="shared" ca="1" si="4914"/>
        <v>2638368.891515275</v>
      </c>
      <c r="O4871" s="288">
        <f ca="1">(N4871-Assumptions!$C$22)/Assumptions!$C$25</f>
        <v>195.90372324740858</v>
      </c>
      <c r="P4871" s="11"/>
      <c r="Q4871" s="11"/>
      <c r="R4871" s="11"/>
      <c r="S4871" s="11"/>
      <c r="T4871" s="11"/>
    </row>
    <row r="4872" spans="1:20" ht="15.75" customHeight="1" x14ac:dyDescent="0.2">
      <c r="A4872" s="289"/>
      <c r="B4872" s="270"/>
      <c r="C4872" s="270"/>
      <c r="D4872" s="270"/>
      <c r="E4872" s="270"/>
      <c r="F4872" s="270"/>
      <c r="G4872" s="270"/>
      <c r="H4872" s="270"/>
      <c r="I4872" s="290">
        <f t="shared" ca="1" si="4911"/>
        <v>0.10215701218065326</v>
      </c>
      <c r="J4872" s="290">
        <f t="shared" ca="1" si="4912"/>
        <v>2.9067662132559003E-2</v>
      </c>
      <c r="K4872" s="270">
        <f t="shared" ref="K4872:M4872" ca="1" si="4939">RAND()</f>
        <v>0.79388018763900314</v>
      </c>
      <c r="L4872" s="270">
        <f t="shared" ca="1" si="4939"/>
        <v>0.5302227267100833</v>
      </c>
      <c r="M4872" s="270">
        <f t="shared" ca="1" si="4939"/>
        <v>0.59148852661519691</v>
      </c>
      <c r="N4872" s="291">
        <f t="shared" ca="1" si="4914"/>
        <v>1527181.0380556148</v>
      </c>
      <c r="O4872" s="292">
        <f ca="1">(N4872-Assumptions!$C$22)/Assumptions!$C$25</f>
        <v>112.97925657131454</v>
      </c>
      <c r="P4872" s="11"/>
      <c r="Q4872" s="11"/>
      <c r="R4872" s="11"/>
      <c r="S4872" s="11"/>
      <c r="T4872" s="11"/>
    </row>
    <row r="4873" spans="1:20" ht="15.75" customHeight="1" x14ac:dyDescent="0.2">
      <c r="A4873" s="317"/>
      <c r="B4873" s="264"/>
      <c r="C4873" s="264"/>
      <c r="D4873" s="264"/>
      <c r="E4873" s="264"/>
      <c r="F4873" s="264"/>
      <c r="G4873" s="264"/>
      <c r="H4873" s="264"/>
      <c r="I4873" s="286">
        <f t="shared" ca="1" si="4911"/>
        <v>0.06</v>
      </c>
      <c r="J4873" s="286">
        <f t="shared" ca="1" si="4912"/>
        <v>3.2237822341754631E-2</v>
      </c>
      <c r="K4873" s="264">
        <f t="shared" ref="K4873:M4873" ca="1" si="4940">RAND()</f>
        <v>0.81915411399660087</v>
      </c>
      <c r="L4873" s="264">
        <f t="shared" ca="1" si="4940"/>
        <v>0.80158528912149052</v>
      </c>
      <c r="M4873" s="264">
        <f t="shared" ca="1" si="4940"/>
        <v>0.26060820274893892</v>
      </c>
      <c r="N4873" s="287">
        <f t="shared" ca="1" si="4914"/>
        <v>8840289.0561122596</v>
      </c>
      <c r="O4873" s="288">
        <f ca="1">(N4873-Assumptions!$C$22)/Assumptions!$C$25</f>
        <v>658.73358627703431</v>
      </c>
      <c r="P4873" s="11"/>
      <c r="Q4873" s="11"/>
      <c r="R4873" s="11"/>
      <c r="S4873" s="11"/>
      <c r="T4873" s="11"/>
    </row>
    <row r="4874" spans="1:20" ht="15.75" customHeight="1" x14ac:dyDescent="0.2">
      <c r="A4874" s="289"/>
      <c r="B4874" s="270"/>
      <c r="C4874" s="270"/>
      <c r="D4874" s="270"/>
      <c r="E4874" s="270"/>
      <c r="F4874" s="270"/>
      <c r="G4874" s="270"/>
      <c r="H4874" s="270"/>
      <c r="I4874" s="290">
        <f t="shared" ca="1" si="4911"/>
        <v>0.10282104009115764</v>
      </c>
      <c r="J4874" s="290">
        <f t="shared" ca="1" si="4912"/>
        <v>3.6667252157758359E-2</v>
      </c>
      <c r="K4874" s="270">
        <f t="shared" ref="K4874:M4874" ca="1" si="4941">RAND()</f>
        <v>0.16943304449656504</v>
      </c>
      <c r="L4874" s="270">
        <f t="shared" ca="1" si="4941"/>
        <v>0.65102993260759268</v>
      </c>
      <c r="M4874" s="270">
        <f t="shared" ca="1" si="4941"/>
        <v>0.79069791261661315</v>
      </c>
      <c r="N4874" s="291">
        <f t="shared" ca="1" si="4914"/>
        <v>605678.70320487663</v>
      </c>
      <c r="O4874" s="292">
        <f ca="1">(N4874-Assumptions!$C$22)/Assumptions!$C$25</f>
        <v>44.210425612304228</v>
      </c>
      <c r="P4874" s="11"/>
      <c r="Q4874" s="11"/>
      <c r="R4874" s="11"/>
      <c r="S4874" s="11"/>
      <c r="T4874" s="11"/>
    </row>
    <row r="4875" spans="1:20" ht="15.75" customHeight="1" x14ac:dyDescent="0.2">
      <c r="A4875" s="317"/>
      <c r="B4875" s="264"/>
      <c r="C4875" s="264"/>
      <c r="D4875" s="264"/>
      <c r="E4875" s="264"/>
      <c r="F4875" s="264"/>
      <c r="G4875" s="264"/>
      <c r="H4875" s="264"/>
      <c r="I4875" s="286">
        <f t="shared" ca="1" si="4911"/>
        <v>0.1210370209949115</v>
      </c>
      <c r="J4875" s="286">
        <f t="shared" ca="1" si="4912"/>
        <v>3.2485794739259152E-2</v>
      </c>
      <c r="K4875" s="264">
        <f t="shared" ref="K4875:M4875" ca="1" si="4942">RAND()</f>
        <v>0.62516427929389129</v>
      </c>
      <c r="L4875" s="264">
        <f t="shared" ca="1" si="4942"/>
        <v>5.2844944395339044E-2</v>
      </c>
      <c r="M4875" s="264">
        <f t="shared" ca="1" si="4942"/>
        <v>1.058790209846916E-2</v>
      </c>
      <c r="N4875" s="287">
        <f t="shared" ca="1" si="4914"/>
        <v>1006128.5489362889</v>
      </c>
      <c r="O4875" s="288">
        <f ca="1">(N4875-Assumptions!$C$22)/Assumptions!$C$25</f>
        <v>74.094742457932014</v>
      </c>
      <c r="P4875" s="11"/>
      <c r="Q4875" s="11"/>
      <c r="R4875" s="11"/>
      <c r="S4875" s="11"/>
      <c r="T4875" s="11"/>
    </row>
    <row r="4876" spans="1:20" ht="15.75" customHeight="1" x14ac:dyDescent="0.2">
      <c r="A4876" s="289"/>
      <c r="B4876" s="270"/>
      <c r="C4876" s="270"/>
      <c r="D4876" s="270"/>
      <c r="E4876" s="270"/>
      <c r="F4876" s="270"/>
      <c r="G4876" s="270"/>
      <c r="H4876" s="270"/>
      <c r="I4876" s="290">
        <f t="shared" ca="1" si="4911"/>
        <v>9.6267512226354338E-2</v>
      </c>
      <c r="J4876" s="290">
        <f t="shared" ca="1" si="4912"/>
        <v>5.1773386022219994E-2</v>
      </c>
      <c r="K4876" s="270">
        <f t="shared" ref="K4876:M4876" ca="1" si="4943">RAND()</f>
        <v>0.12388747091532926</v>
      </c>
      <c r="L4876" s="270">
        <f t="shared" ca="1" si="4943"/>
        <v>9.3848082941435762E-2</v>
      </c>
      <c r="M4876" s="270">
        <f t="shared" ca="1" si="4943"/>
        <v>0.98537453058885494</v>
      </c>
      <c r="N4876" s="291">
        <f t="shared" ca="1" si="4914"/>
        <v>450811.5164835804</v>
      </c>
      <c r="O4876" s="292">
        <f ca="1">(N4876-Assumptions!$C$22)/Assumptions!$C$25</f>
        <v>32.653172871908986</v>
      </c>
      <c r="P4876" s="11"/>
      <c r="Q4876" s="11"/>
      <c r="R4876" s="11"/>
      <c r="S4876" s="11"/>
      <c r="T4876" s="11"/>
    </row>
    <row r="4877" spans="1:20" ht="15.75" customHeight="1" x14ac:dyDescent="0.2">
      <c r="A4877" s="317"/>
      <c r="B4877" s="264"/>
      <c r="C4877" s="264"/>
      <c r="D4877" s="264"/>
      <c r="E4877" s="264"/>
      <c r="F4877" s="264"/>
      <c r="G4877" s="264"/>
      <c r="H4877" s="264"/>
      <c r="I4877" s="286">
        <f t="shared" ca="1" si="4911"/>
        <v>8.9800268442414455E-2</v>
      </c>
      <c r="J4877" s="286">
        <f t="shared" ca="1" si="4912"/>
        <v>4.9545893606490678E-2</v>
      </c>
      <c r="K4877" s="264">
        <f t="shared" ref="K4877:M4877" ca="1" si="4944">RAND()</f>
        <v>0.90255728684953873</v>
      </c>
      <c r="L4877" s="264">
        <f t="shared" ca="1" si="4944"/>
        <v>0.46976527450720484</v>
      </c>
      <c r="M4877" s="264">
        <f t="shared" ca="1" si="4944"/>
        <v>0.77815071236973676</v>
      </c>
      <c r="N4877" s="287">
        <f t="shared" ca="1" si="4914"/>
        <v>5391748.6712105069</v>
      </c>
      <c r="O4877" s="288">
        <f ca="1">(N4877-Assumptions!$C$22)/Assumptions!$C$25</f>
        <v>401.37982620973935</v>
      </c>
      <c r="P4877" s="11"/>
      <c r="Q4877" s="11"/>
      <c r="R4877" s="11"/>
      <c r="S4877" s="11"/>
      <c r="T4877" s="11"/>
    </row>
    <row r="4878" spans="1:20" ht="15.75" customHeight="1" x14ac:dyDescent="0.2">
      <c r="A4878" s="289"/>
      <c r="B4878" s="270"/>
      <c r="C4878" s="270"/>
      <c r="D4878" s="270"/>
      <c r="E4878" s="270"/>
      <c r="F4878" s="270"/>
      <c r="G4878" s="270"/>
      <c r="H4878" s="270"/>
      <c r="I4878" s="290">
        <f t="shared" ca="1" si="4911"/>
        <v>0.10168527777268814</v>
      </c>
      <c r="J4878" s="290">
        <f t="shared" ca="1" si="4912"/>
        <v>5.0328126278534301E-2</v>
      </c>
      <c r="K4878" s="270">
        <f t="shared" ref="K4878:M4878" ca="1" si="4945">RAND()</f>
        <v>0.14603666673345517</v>
      </c>
      <c r="L4878" s="270">
        <f t="shared" ca="1" si="4945"/>
        <v>0.13198357029880614</v>
      </c>
      <c r="M4878" s="270">
        <f t="shared" ca="1" si="4945"/>
        <v>9.2409593280481261E-2</v>
      </c>
      <c r="N4878" s="291">
        <f t="shared" ca="1" si="4914"/>
        <v>317800.23891529633</v>
      </c>
      <c r="O4878" s="292">
        <f ca="1">(N4878-Assumptions!$C$22)/Assumptions!$C$25</f>
        <v>22.72695812800719</v>
      </c>
      <c r="P4878" s="11"/>
      <c r="Q4878" s="11"/>
      <c r="R4878" s="11"/>
      <c r="S4878" s="11"/>
      <c r="T4878" s="11"/>
    </row>
    <row r="4879" spans="1:20" ht="15.75" customHeight="1" x14ac:dyDescent="0.2">
      <c r="A4879" s="317"/>
      <c r="B4879" s="264"/>
      <c r="C4879" s="264"/>
      <c r="D4879" s="264"/>
      <c r="E4879" s="264"/>
      <c r="F4879" s="264"/>
      <c r="G4879" s="264"/>
      <c r="H4879" s="264"/>
      <c r="I4879" s="286">
        <f t="shared" ca="1" si="4911"/>
        <v>7.070812234872198E-2</v>
      </c>
      <c r="J4879" s="286">
        <f t="shared" ca="1" si="4912"/>
        <v>4.956424041734811E-2</v>
      </c>
      <c r="K4879" s="264">
        <f t="shared" ref="K4879:M4879" ca="1" si="4946">RAND()</f>
        <v>0.39466887190403477</v>
      </c>
      <c r="L4879" s="264">
        <f t="shared" ca="1" si="4946"/>
        <v>0.27947293016756547</v>
      </c>
      <c r="M4879" s="264">
        <f t="shared" ca="1" si="4946"/>
        <v>0.28504855837932408</v>
      </c>
      <c r="N4879" s="287">
        <f t="shared" ca="1" si="4914"/>
        <v>3563756.6711651403</v>
      </c>
      <c r="O4879" s="288">
        <f ca="1">(N4879-Assumptions!$C$22)/Assumptions!$C$25</f>
        <v>264.96251277351791</v>
      </c>
      <c r="P4879" s="11"/>
      <c r="Q4879" s="11"/>
      <c r="R4879" s="11"/>
      <c r="S4879" s="11"/>
      <c r="T4879" s="11"/>
    </row>
    <row r="4880" spans="1:20" ht="15.75" customHeight="1" x14ac:dyDescent="0.2">
      <c r="A4880" s="289"/>
      <c r="B4880" s="270"/>
      <c r="C4880" s="270"/>
      <c r="D4880" s="270"/>
      <c r="E4880" s="270"/>
      <c r="F4880" s="270"/>
      <c r="G4880" s="270"/>
      <c r="H4880" s="270"/>
      <c r="I4880" s="290">
        <f t="shared" ca="1" si="4911"/>
        <v>7.543288584889607E-2</v>
      </c>
      <c r="J4880" s="290">
        <f t="shared" ca="1" si="4912"/>
        <v>3.6165144885220268E-2</v>
      </c>
      <c r="K4880" s="270">
        <f t="shared" ref="K4880:M4880" ca="1" si="4947">RAND()</f>
        <v>0.57485680952038487</v>
      </c>
      <c r="L4880" s="270">
        <f t="shared" ca="1" si="4947"/>
        <v>0.85952691028351003</v>
      </c>
      <c r="M4880" s="270">
        <f t="shared" ca="1" si="4947"/>
        <v>0.10447607587815144</v>
      </c>
      <c r="N4880" s="291">
        <f t="shared" ca="1" si="4914"/>
        <v>3596457.0937894434</v>
      </c>
      <c r="O4880" s="292">
        <f ca="1">(N4880-Assumptions!$C$22)/Assumptions!$C$25</f>
        <v>267.40284282010771</v>
      </c>
      <c r="P4880" s="11"/>
      <c r="Q4880" s="11"/>
      <c r="R4880" s="11"/>
      <c r="S4880" s="11"/>
      <c r="T4880" s="11"/>
    </row>
    <row r="4881" spans="1:20" ht="15.75" customHeight="1" x14ac:dyDescent="0.2">
      <c r="A4881" s="317"/>
      <c r="B4881" s="264"/>
      <c r="C4881" s="264"/>
      <c r="D4881" s="264"/>
      <c r="E4881" s="264"/>
      <c r="F4881" s="264"/>
      <c r="G4881" s="264"/>
      <c r="H4881" s="264"/>
      <c r="I4881" s="286">
        <f t="shared" ca="1" si="4911"/>
        <v>0.10095772666536751</v>
      </c>
      <c r="J4881" s="286">
        <f t="shared" ca="1" si="4912"/>
        <v>2.8332850830568336E-2</v>
      </c>
      <c r="K4881" s="264">
        <f t="shared" ref="K4881:M4881" ca="1" si="4948">RAND()</f>
        <v>0.49214880345584</v>
      </c>
      <c r="L4881" s="264">
        <f t="shared" ca="1" si="4948"/>
        <v>0.50821914040997385</v>
      </c>
      <c r="M4881" s="264">
        <f t="shared" ca="1" si="4948"/>
        <v>0.35308309899500923</v>
      </c>
      <c r="N4881" s="287">
        <f t="shared" ca="1" si="4914"/>
        <v>1536948.1626538527</v>
      </c>
      <c r="O4881" s="288">
        <f ca="1">(N4881-Assumptions!$C$22)/Assumptions!$C$25</f>
        <v>113.70814646670543</v>
      </c>
      <c r="P4881" s="11"/>
      <c r="Q4881" s="11"/>
      <c r="R4881" s="11"/>
      <c r="S4881" s="11"/>
      <c r="T4881" s="11"/>
    </row>
    <row r="4882" spans="1:20" ht="15.75" customHeight="1" x14ac:dyDescent="0.2">
      <c r="A4882" s="289"/>
      <c r="B4882" s="270"/>
      <c r="C4882" s="270"/>
      <c r="D4882" s="270"/>
      <c r="E4882" s="270"/>
      <c r="F4882" s="270"/>
      <c r="G4882" s="270"/>
      <c r="H4882" s="270"/>
      <c r="I4882" s="290">
        <f t="shared" ca="1" si="4911"/>
        <v>0.1150039408597945</v>
      </c>
      <c r="J4882" s="290">
        <f t="shared" ca="1" si="4912"/>
        <v>4.4337902625346474E-2</v>
      </c>
      <c r="K4882" s="270">
        <f t="shared" ref="K4882:M4882" ca="1" si="4949">RAND()</f>
        <v>0.81374127868570145</v>
      </c>
      <c r="L4882" s="270">
        <f t="shared" ca="1" si="4949"/>
        <v>0.72127179296143318</v>
      </c>
      <c r="M4882" s="270">
        <f t="shared" ca="1" si="4949"/>
        <v>0.36211636843915185</v>
      </c>
      <c r="N4882" s="291">
        <f t="shared" ca="1" si="4914"/>
        <v>3054106.3946639015</v>
      </c>
      <c r="O4882" s="292">
        <f ca="1">(N4882-Assumptions!$C$22)/Assumptions!$C$25</f>
        <v>226.9289100495449</v>
      </c>
      <c r="P4882" s="11"/>
      <c r="Q4882" s="11"/>
      <c r="R4882" s="11"/>
      <c r="S4882" s="11"/>
      <c r="T4882" s="11"/>
    </row>
    <row r="4883" spans="1:20" ht="15.75" customHeight="1" x14ac:dyDescent="0.2">
      <c r="A4883" s="317"/>
      <c r="B4883" s="264"/>
      <c r="C4883" s="264"/>
      <c r="D4883" s="264"/>
      <c r="E4883" s="264"/>
      <c r="F4883" s="264"/>
      <c r="G4883" s="264"/>
      <c r="H4883" s="264"/>
      <c r="I4883" s="286">
        <f t="shared" ca="1" si="4911"/>
        <v>0.11330874298998837</v>
      </c>
      <c r="J4883" s="286">
        <f t="shared" ca="1" si="4912"/>
        <v>4.2140502814994804E-2</v>
      </c>
      <c r="K4883" s="264">
        <f t="shared" ref="K4883:M4883" ca="1" si="4950">RAND()</f>
        <v>0.17261994858476437</v>
      </c>
      <c r="L4883" s="264">
        <f t="shared" ca="1" si="4950"/>
        <v>0.82863734544074985</v>
      </c>
      <c r="M4883" s="264">
        <f t="shared" ca="1" si="4950"/>
        <v>0.79724652626112713</v>
      </c>
      <c r="N4883" s="287">
        <f t="shared" ca="1" si="4914"/>
        <v>978976.24537176231</v>
      </c>
      <c r="O4883" s="288">
        <f ca="1">(N4883-Assumptions!$C$22)/Assumptions!$C$25</f>
        <v>72.068451147146448</v>
      </c>
      <c r="P4883" s="11"/>
      <c r="Q4883" s="11"/>
      <c r="R4883" s="11"/>
      <c r="S4883" s="11"/>
      <c r="T4883" s="11"/>
    </row>
    <row r="4884" spans="1:20" ht="15.75" customHeight="1" x14ac:dyDescent="0.2">
      <c r="A4884" s="289"/>
      <c r="B4884" s="270"/>
      <c r="C4884" s="270"/>
      <c r="D4884" s="270"/>
      <c r="E4884" s="270"/>
      <c r="F4884" s="270"/>
      <c r="G4884" s="270"/>
      <c r="H4884" s="270"/>
      <c r="I4884" s="290">
        <f t="shared" ca="1" si="4911"/>
        <v>7.0333111361482181E-2</v>
      </c>
      <c r="J4884" s="290">
        <f t="shared" ca="1" si="4912"/>
        <v>3.6196418196219861E-2</v>
      </c>
      <c r="K4884" s="270">
        <f t="shared" ref="K4884:M4884" ca="1" si="4951">RAND()</f>
        <v>0.5911242582847529</v>
      </c>
      <c r="L4884" s="270">
        <f t="shared" ca="1" si="4951"/>
        <v>0.69951438547161893</v>
      </c>
      <c r="M4884" s="270">
        <f t="shared" ca="1" si="4951"/>
        <v>0.9519958341103385</v>
      </c>
      <c r="N4884" s="291">
        <f t="shared" ca="1" si="4914"/>
        <v>3379290.9703536835</v>
      </c>
      <c r="O4884" s="292">
        <f ca="1">(N4884-Assumptions!$C$22)/Assumptions!$C$25</f>
        <v>251.19641569803608</v>
      </c>
      <c r="P4884" s="11"/>
      <c r="Q4884" s="11"/>
      <c r="R4884" s="11"/>
      <c r="S4884" s="11"/>
      <c r="T4884" s="11"/>
    </row>
    <row r="4885" spans="1:20" ht="15.75" customHeight="1" x14ac:dyDescent="0.2">
      <c r="A4885" s="317"/>
      <c r="B4885" s="264"/>
      <c r="C4885" s="264"/>
      <c r="D4885" s="264"/>
      <c r="E4885" s="264"/>
      <c r="F4885" s="264"/>
      <c r="G4885" s="264"/>
      <c r="H4885" s="264"/>
      <c r="I4885" s="286">
        <f t="shared" ca="1" si="4911"/>
        <v>0.10246748409386239</v>
      </c>
      <c r="J4885" s="286">
        <f t="shared" ca="1" si="4912"/>
        <v>3.8134573005227386E-2</v>
      </c>
      <c r="K4885" s="264">
        <f t="shared" ref="K4885:M4885" ca="1" si="4952">RAND()</f>
        <v>0.84967478103744942</v>
      </c>
      <c r="L4885" s="264">
        <f t="shared" ca="1" si="4952"/>
        <v>0.66158659358703031</v>
      </c>
      <c r="M4885" s="264">
        <f t="shared" ca="1" si="4952"/>
        <v>0.73684210484492463</v>
      </c>
      <c r="N4885" s="287">
        <f t="shared" ca="1" si="4914"/>
        <v>3373723.7808650015</v>
      </c>
      <c r="O4885" s="288">
        <f ca="1">(N4885-Assumptions!$C$22)/Assumptions!$C$25</f>
        <v>250.78095379589564</v>
      </c>
      <c r="P4885" s="11"/>
      <c r="Q4885" s="11"/>
      <c r="R4885" s="11"/>
      <c r="S4885" s="11"/>
      <c r="T4885" s="11"/>
    </row>
    <row r="4886" spans="1:20" ht="15.75" customHeight="1" x14ac:dyDescent="0.2">
      <c r="A4886" s="289"/>
      <c r="B4886" s="270"/>
      <c r="C4886" s="270"/>
      <c r="D4886" s="270"/>
      <c r="E4886" s="270"/>
      <c r="F4886" s="270"/>
      <c r="G4886" s="270"/>
      <c r="H4886" s="270"/>
      <c r="I4886" s="290">
        <f t="shared" ca="1" si="4911"/>
        <v>9.3918465012792066E-2</v>
      </c>
      <c r="J4886" s="290">
        <f t="shared" ca="1" si="4912"/>
        <v>2.4162046237941021E-2</v>
      </c>
      <c r="K4886" s="270">
        <f t="shared" ref="K4886:M4886" ca="1" si="4953">RAND()</f>
        <v>0.71780204739845643</v>
      </c>
      <c r="L4886" s="270">
        <f t="shared" ca="1" si="4953"/>
        <v>0.50014308795822637</v>
      </c>
      <c r="M4886" s="270">
        <f t="shared" ca="1" si="4953"/>
        <v>0.87069488436614195</v>
      </c>
      <c r="N4886" s="291">
        <f t="shared" ca="1" si="4914"/>
        <v>1617636.6882605923</v>
      </c>
      <c r="O4886" s="292">
        <f ca="1">(N4886-Assumptions!$C$22)/Assumptions!$C$25</f>
        <v>119.72967822840241</v>
      </c>
      <c r="P4886" s="11"/>
      <c r="Q4886" s="11"/>
      <c r="R4886" s="11"/>
      <c r="S4886" s="11"/>
      <c r="T4886" s="11"/>
    </row>
    <row r="4887" spans="1:20" ht="15.75" customHeight="1" x14ac:dyDescent="0.2">
      <c r="A4887" s="317"/>
      <c r="B4887" s="264"/>
      <c r="C4887" s="264"/>
      <c r="D4887" s="264"/>
      <c r="E4887" s="264"/>
      <c r="F4887" s="264"/>
      <c r="G4887" s="264"/>
      <c r="H4887" s="264"/>
      <c r="I4887" s="286">
        <f t="shared" ca="1" si="4911"/>
        <v>8.8120088355056511E-2</v>
      </c>
      <c r="J4887" s="286">
        <f t="shared" ca="1" si="4912"/>
        <v>4.8835256833989094E-2</v>
      </c>
      <c r="K4887" s="264">
        <f t="shared" ref="K4887:M4887" ca="1" si="4954">RAND()</f>
        <v>0.49594956834122073</v>
      </c>
      <c r="L4887" s="264">
        <f t="shared" ca="1" si="4954"/>
        <v>0.51800462524411883</v>
      </c>
      <c r="M4887" s="264">
        <f t="shared" ca="1" si="4954"/>
        <v>0.77504738273544782</v>
      </c>
      <c r="N4887" s="287">
        <f t="shared" ca="1" si="4914"/>
        <v>2872369.2550738226</v>
      </c>
      <c r="O4887" s="288">
        <f ca="1">(N4887-Assumptions!$C$22)/Assumptions!$C$25</f>
        <v>213.36643694580766</v>
      </c>
      <c r="P4887" s="11"/>
      <c r="Q4887" s="11"/>
      <c r="R4887" s="11"/>
      <c r="S4887" s="11"/>
      <c r="T4887" s="11"/>
    </row>
    <row r="4888" spans="1:20" ht="15.75" customHeight="1" x14ac:dyDescent="0.2">
      <c r="A4888" s="289"/>
      <c r="B4888" s="270"/>
      <c r="C4888" s="270"/>
      <c r="D4888" s="270"/>
      <c r="E4888" s="270"/>
      <c r="F4888" s="270"/>
      <c r="G4888" s="270"/>
      <c r="H4888" s="270"/>
      <c r="I4888" s="290">
        <f t="shared" ca="1" si="4911"/>
        <v>8.8144754394879815E-2</v>
      </c>
      <c r="J4888" s="290">
        <f t="shared" ca="1" si="4912"/>
        <v>4.1348375985332711E-2</v>
      </c>
      <c r="K4888" s="270">
        <f t="shared" ref="K4888:M4888" ca="1" si="4955">RAND()</f>
        <v>0.4728289898379453</v>
      </c>
      <c r="L4888" s="270">
        <f t="shared" ca="1" si="4955"/>
        <v>0.88470489486577819</v>
      </c>
      <c r="M4888" s="270">
        <f t="shared" ca="1" si="4955"/>
        <v>0.82252972763375287</v>
      </c>
      <c r="N4888" s="291">
        <f t="shared" ca="1" si="4914"/>
        <v>3043923.9779172256</v>
      </c>
      <c r="O4888" s="292">
        <f ca="1">(N4888-Assumptions!$C$22)/Assumptions!$C$25</f>
        <v>226.16902820277804</v>
      </c>
      <c r="P4888" s="11"/>
      <c r="Q4888" s="11"/>
      <c r="R4888" s="11"/>
      <c r="S4888" s="11"/>
      <c r="T4888" s="11"/>
    </row>
    <row r="4889" spans="1:20" ht="15.75" customHeight="1" x14ac:dyDescent="0.2">
      <c r="A4889" s="317"/>
      <c r="B4889" s="264"/>
      <c r="C4889" s="264"/>
      <c r="D4889" s="264"/>
      <c r="E4889" s="264"/>
      <c r="F4889" s="264"/>
      <c r="G4889" s="264"/>
      <c r="H4889" s="264"/>
      <c r="I4889" s="286">
        <f t="shared" ca="1" si="4911"/>
        <v>0.10480513062152264</v>
      </c>
      <c r="J4889" s="286">
        <f t="shared" ca="1" si="4912"/>
        <v>2.4056923917052882E-2</v>
      </c>
      <c r="K4889" s="264">
        <f t="shared" ref="K4889:M4889" ca="1" si="4956">RAND()</f>
        <v>0.86256388784186511</v>
      </c>
      <c r="L4889" s="264">
        <f t="shared" ca="1" si="4956"/>
        <v>1.1603743047952975E-2</v>
      </c>
      <c r="M4889" s="264">
        <f t="shared" ca="1" si="4956"/>
        <v>0.12436444159407878</v>
      </c>
      <c r="N4889" s="287">
        <f t="shared" ca="1" si="4914"/>
        <v>2393797.3912745914</v>
      </c>
      <c r="O4889" s="288">
        <f ca="1">(N4889-Assumptions!$C$22)/Assumptions!$C$25</f>
        <v>177.65211875183519</v>
      </c>
      <c r="P4889" s="11"/>
      <c r="Q4889" s="11"/>
      <c r="R4889" s="11"/>
      <c r="S4889" s="11"/>
      <c r="T4889" s="11"/>
    </row>
    <row r="4890" spans="1:20" ht="15.75" customHeight="1" x14ac:dyDescent="0.2">
      <c r="A4890" s="289"/>
      <c r="B4890" s="270"/>
      <c r="C4890" s="270"/>
      <c r="D4890" s="270"/>
      <c r="E4890" s="270"/>
      <c r="F4890" s="270"/>
      <c r="G4890" s="270"/>
      <c r="H4890" s="270"/>
      <c r="I4890" s="290">
        <f t="shared" ca="1" si="4911"/>
        <v>8.1257276879098339E-2</v>
      </c>
      <c r="J4890" s="290">
        <f t="shared" ca="1" si="4912"/>
        <v>4.1487553301662428E-2</v>
      </c>
      <c r="K4890" s="270">
        <f t="shared" ref="K4890:M4890" ca="1" si="4957">RAND()</f>
        <v>2.4167028558852111E-2</v>
      </c>
      <c r="L4890" s="270">
        <f t="shared" ca="1" si="4957"/>
        <v>0.60813213748660377</v>
      </c>
      <c r="M4890" s="270">
        <f t="shared" ca="1" si="4957"/>
        <v>0.65831641659090834</v>
      </c>
      <c r="N4890" s="291">
        <f t="shared" ca="1" si="4914"/>
        <v>1007498.5914743691</v>
      </c>
      <c r="O4890" s="292">
        <f ca="1">(N4890-Assumptions!$C$22)/Assumptions!$C$25</f>
        <v>74.196984438385755</v>
      </c>
      <c r="P4890" s="11"/>
      <c r="Q4890" s="11"/>
      <c r="R4890" s="11"/>
      <c r="S4890" s="11"/>
      <c r="T4890" s="11"/>
    </row>
    <row r="4891" spans="1:20" ht="15.75" customHeight="1" x14ac:dyDescent="0.2">
      <c r="A4891" s="317"/>
      <c r="B4891" s="264"/>
      <c r="C4891" s="264"/>
      <c r="D4891" s="264"/>
      <c r="E4891" s="264"/>
      <c r="F4891" s="264"/>
      <c r="G4891" s="264"/>
      <c r="H4891" s="264"/>
      <c r="I4891" s="286">
        <f t="shared" ca="1" si="4911"/>
        <v>0.12720598530928787</v>
      </c>
      <c r="J4891" s="286">
        <f t="shared" ca="1" si="4912"/>
        <v>3.1550988409338329E-2</v>
      </c>
      <c r="K4891" s="264">
        <f t="shared" ref="K4891:M4891" ca="1" si="4958">RAND()</f>
        <v>0.69981439794264833</v>
      </c>
      <c r="L4891" s="264">
        <f t="shared" ca="1" si="4958"/>
        <v>0.51933543527522352</v>
      </c>
      <c r="M4891" s="264">
        <f t="shared" ca="1" si="4958"/>
        <v>0.39148494872586426</v>
      </c>
      <c r="N4891" s="287">
        <f t="shared" ca="1" si="4914"/>
        <v>1166908.9236813062</v>
      </c>
      <c r="O4891" s="288">
        <f ca="1">(N4891-Assumptions!$C$22)/Assumptions!$C$25</f>
        <v>86.093277886664637</v>
      </c>
      <c r="P4891" s="11"/>
      <c r="Q4891" s="11"/>
      <c r="R4891" s="11"/>
      <c r="S4891" s="11"/>
      <c r="T4891" s="11"/>
    </row>
    <row r="4892" spans="1:20" ht="15.75" customHeight="1" x14ac:dyDescent="0.2">
      <c r="A4892" s="289"/>
      <c r="B4892" s="270"/>
      <c r="C4892" s="270"/>
      <c r="D4892" s="270"/>
      <c r="E4892" s="270"/>
      <c r="F4892" s="270"/>
      <c r="G4892" s="270"/>
      <c r="H4892" s="270"/>
      <c r="I4892" s="290">
        <f t="shared" ca="1" si="4911"/>
        <v>8.6951708840886086E-2</v>
      </c>
      <c r="J4892" s="290">
        <f t="shared" ca="1" si="4912"/>
        <v>4.6692150964609366E-2</v>
      </c>
      <c r="K4892" s="270">
        <f t="shared" ref="K4892:M4892" ca="1" si="4959">RAND()</f>
        <v>0.41246496985943559</v>
      </c>
      <c r="L4892" s="270">
        <f t="shared" ca="1" si="4959"/>
        <v>0.77169949530670079</v>
      </c>
      <c r="M4892" s="270">
        <f t="shared" ca="1" si="4959"/>
        <v>0.78864872192504565</v>
      </c>
      <c r="N4892" s="291">
        <f t="shared" ca="1" si="4914"/>
        <v>2802826.1661154823</v>
      </c>
      <c r="O4892" s="292">
        <f ca="1">(N4892-Assumptions!$C$22)/Assumptions!$C$25</f>
        <v>208.17665418772256</v>
      </c>
      <c r="P4892" s="11"/>
      <c r="Q4892" s="11"/>
      <c r="R4892" s="11"/>
      <c r="S4892" s="11"/>
      <c r="T4892" s="11"/>
    </row>
    <row r="4893" spans="1:20" ht="15.75" customHeight="1" x14ac:dyDescent="0.2">
      <c r="A4893" s="317"/>
      <c r="B4893" s="264"/>
      <c r="C4893" s="264"/>
      <c r="D4893" s="264"/>
      <c r="E4893" s="264"/>
      <c r="F4893" s="264"/>
      <c r="G4893" s="264"/>
      <c r="H4893" s="264"/>
      <c r="I4893" s="286">
        <f t="shared" ca="1" si="4911"/>
        <v>8.6629830025688775E-2</v>
      </c>
      <c r="J4893" s="286">
        <f t="shared" ca="1" si="4912"/>
        <v>3.9101903334300865E-2</v>
      </c>
      <c r="K4893" s="264">
        <f t="shared" ref="K4893:M4893" ca="1" si="4960">RAND()</f>
        <v>3.2220833195097054E-2</v>
      </c>
      <c r="L4893" s="264">
        <f t="shared" ca="1" si="4960"/>
        <v>0.86207233952871098</v>
      </c>
      <c r="M4893" s="264">
        <f t="shared" ca="1" si="4960"/>
        <v>0.86174477657051196</v>
      </c>
      <c r="N4893" s="287">
        <f t="shared" ca="1" si="4914"/>
        <v>1465917.4385752373</v>
      </c>
      <c r="O4893" s="288">
        <f ca="1">(N4893-Assumptions!$C$22)/Assumptions!$C$25</f>
        <v>108.40734616233114</v>
      </c>
      <c r="P4893" s="11"/>
      <c r="Q4893" s="11"/>
      <c r="R4893" s="11"/>
      <c r="S4893" s="11"/>
      <c r="T4893" s="11"/>
    </row>
    <row r="4894" spans="1:20" ht="15.75" customHeight="1" x14ac:dyDescent="0.2">
      <c r="A4894" s="289"/>
      <c r="B4894" s="270"/>
      <c r="C4894" s="270"/>
      <c r="D4894" s="270"/>
      <c r="E4894" s="270"/>
      <c r="F4894" s="270"/>
      <c r="G4894" s="270"/>
      <c r="H4894" s="270"/>
      <c r="I4894" s="290">
        <f t="shared" ca="1" si="4911"/>
        <v>8.7669069630368301E-2</v>
      </c>
      <c r="J4894" s="290">
        <f t="shared" ca="1" si="4912"/>
        <v>5.3794465161535986E-2</v>
      </c>
      <c r="K4894" s="270">
        <f t="shared" ref="K4894:M4894" ca="1" si="4961">RAND()</f>
        <v>0.86190373321884939</v>
      </c>
      <c r="L4894" s="270">
        <f t="shared" ca="1" si="4961"/>
        <v>9.4410306150891854E-2</v>
      </c>
      <c r="M4894" s="270">
        <f t="shared" ca="1" si="4961"/>
        <v>0.20389550857512628</v>
      </c>
      <c r="N4894" s="291">
        <f t="shared" ca="1" si="4914"/>
        <v>5706187.558207796</v>
      </c>
      <c r="O4894" s="292">
        <f ca="1">(N4894-Assumptions!$C$22)/Assumptions!$C$25</f>
        <v>424.84541479162658</v>
      </c>
      <c r="P4894" s="11"/>
      <c r="Q4894" s="11"/>
      <c r="R4894" s="11"/>
      <c r="S4894" s="11"/>
      <c r="T4894" s="11"/>
    </row>
    <row r="4895" spans="1:20" ht="15.75" customHeight="1" x14ac:dyDescent="0.2">
      <c r="A4895" s="317"/>
      <c r="B4895" s="264"/>
      <c r="C4895" s="264"/>
      <c r="D4895" s="264"/>
      <c r="E4895" s="264"/>
      <c r="F4895" s="264"/>
      <c r="G4895" s="264"/>
      <c r="H4895" s="264"/>
      <c r="I4895" s="286">
        <f t="shared" ca="1" si="4911"/>
        <v>8.7896492045690597E-2</v>
      </c>
      <c r="J4895" s="286">
        <f t="shared" ca="1" si="4912"/>
        <v>4.0399028383464868E-2</v>
      </c>
      <c r="K4895" s="264">
        <f t="shared" ref="K4895:M4895" ca="1" si="4962">RAND()</f>
        <v>0.43550470449753909</v>
      </c>
      <c r="L4895" s="264">
        <f t="shared" ca="1" si="4962"/>
        <v>4.4895209155450755E-2</v>
      </c>
      <c r="M4895" s="264">
        <f t="shared" ca="1" si="4962"/>
        <v>0.31099047211459963</v>
      </c>
      <c r="N4895" s="287">
        <f t="shared" ca="1" si="4914"/>
        <v>1875761.56513772</v>
      </c>
      <c r="O4895" s="288">
        <f ca="1">(N4895-Assumptions!$C$22)/Assumptions!$C$25</f>
        <v>138.99272874162088</v>
      </c>
      <c r="P4895" s="11"/>
      <c r="Q4895" s="11"/>
      <c r="R4895" s="11"/>
      <c r="S4895" s="11"/>
      <c r="T4895" s="11"/>
    </row>
    <row r="4896" spans="1:20" ht="15.75" customHeight="1" x14ac:dyDescent="0.2">
      <c r="A4896" s="289"/>
      <c r="B4896" s="270"/>
      <c r="C4896" s="270"/>
      <c r="D4896" s="270"/>
      <c r="E4896" s="270"/>
      <c r="F4896" s="270"/>
      <c r="G4896" s="270"/>
      <c r="H4896" s="270"/>
      <c r="I4896" s="290">
        <f t="shared" ca="1" si="4911"/>
        <v>9.9042734314737452E-2</v>
      </c>
      <c r="J4896" s="290">
        <f t="shared" ca="1" si="4912"/>
        <v>3.9375213673815877E-2</v>
      </c>
      <c r="K4896" s="270">
        <f t="shared" ref="K4896:M4896" ca="1" si="4963">RAND()</f>
        <v>0.18806317007377726</v>
      </c>
      <c r="L4896" s="270">
        <f t="shared" ca="1" si="4963"/>
        <v>0.69542421155125256</v>
      </c>
      <c r="M4896" s="270">
        <f t="shared" ca="1" si="4963"/>
        <v>0.63853781009563992</v>
      </c>
      <c r="N4896" s="291">
        <f t="shared" ca="1" si="4914"/>
        <v>671520.1177659129</v>
      </c>
      <c r="O4896" s="292">
        <f ca="1">(N4896-Assumptions!$C$22)/Assumptions!$C$25</f>
        <v>49.123964012381563</v>
      </c>
      <c r="P4896" s="11"/>
      <c r="Q4896" s="11"/>
      <c r="R4896" s="11"/>
      <c r="S4896" s="11"/>
      <c r="T4896" s="11"/>
    </row>
    <row r="4897" spans="1:20" ht="15.75" customHeight="1" x14ac:dyDescent="0.2">
      <c r="A4897" s="317"/>
      <c r="B4897" s="264"/>
      <c r="C4897" s="264"/>
      <c r="D4897" s="264"/>
      <c r="E4897" s="264"/>
      <c r="F4897" s="264"/>
      <c r="G4897" s="264"/>
      <c r="H4897" s="264"/>
      <c r="I4897" s="286">
        <f t="shared" ca="1" si="4911"/>
        <v>7.7936610909141876E-2</v>
      </c>
      <c r="J4897" s="286">
        <f t="shared" ca="1" si="4912"/>
        <v>4.1079472394618982E-2</v>
      </c>
      <c r="K4897" s="264">
        <f t="shared" ref="K4897:M4897" ca="1" si="4964">RAND()</f>
        <v>0.80167346170405884</v>
      </c>
      <c r="L4897" s="264">
        <f t="shared" ca="1" si="4964"/>
        <v>0.26406521113797565</v>
      </c>
      <c r="M4897" s="264">
        <f t="shared" ca="1" si="4964"/>
        <v>0.74824924673434967</v>
      </c>
      <c r="N4897" s="287">
        <f t="shared" ca="1" si="4914"/>
        <v>5277531.7665321836</v>
      </c>
      <c r="O4897" s="288">
        <f ca="1">(N4897-Assumptions!$C$22)/Assumptions!$C$25</f>
        <v>392.85617660687939</v>
      </c>
      <c r="P4897" s="11"/>
      <c r="Q4897" s="11"/>
      <c r="R4897" s="11"/>
      <c r="S4897" s="11"/>
      <c r="T4897" s="11"/>
    </row>
    <row r="4898" spans="1:20" ht="15.75" customHeight="1" x14ac:dyDescent="0.2">
      <c r="A4898" s="289"/>
      <c r="B4898" s="270"/>
      <c r="C4898" s="270"/>
      <c r="D4898" s="270"/>
      <c r="E4898" s="270"/>
      <c r="F4898" s="270"/>
      <c r="G4898" s="270"/>
      <c r="H4898" s="270"/>
      <c r="I4898" s="290">
        <f t="shared" ca="1" si="4911"/>
        <v>8.3611300180092732E-2</v>
      </c>
      <c r="J4898" s="290">
        <f t="shared" ca="1" si="4912"/>
        <v>3.5363188463331731E-2</v>
      </c>
      <c r="K4898" s="270">
        <f t="shared" ref="K4898:M4898" ca="1" si="4965">RAND()</f>
        <v>0.85715828639497527</v>
      </c>
      <c r="L4898" s="270">
        <f t="shared" ca="1" si="4965"/>
        <v>0.39721982895587271</v>
      </c>
      <c r="M4898" s="270">
        <f t="shared" ca="1" si="4965"/>
        <v>0.67806148430202184</v>
      </c>
      <c r="N4898" s="291">
        <f t="shared" ca="1" si="4914"/>
        <v>4498444.8988622958</v>
      </c>
      <c r="O4898" s="292">
        <f ca="1">(N4898-Assumptions!$C$22)/Assumptions!$C$25</f>
        <v>334.71536558673847</v>
      </c>
      <c r="P4898" s="11"/>
      <c r="Q4898" s="11"/>
      <c r="R4898" s="11"/>
      <c r="S4898" s="11"/>
      <c r="T4898" s="11"/>
    </row>
    <row r="4899" spans="1:20" ht="15.75" customHeight="1" x14ac:dyDescent="0.2">
      <c r="A4899" s="317"/>
      <c r="B4899" s="264"/>
      <c r="C4899" s="264"/>
      <c r="D4899" s="264"/>
      <c r="E4899" s="264"/>
      <c r="F4899" s="264"/>
      <c r="G4899" s="264"/>
      <c r="H4899" s="264"/>
      <c r="I4899" s="286">
        <f t="shared" ca="1" si="4911"/>
        <v>7.2725693362986704E-2</v>
      </c>
      <c r="J4899" s="286">
        <f t="shared" ca="1" si="4912"/>
        <v>4.1110630810840459E-2</v>
      </c>
      <c r="K4899" s="264">
        <f t="shared" ref="K4899:M4899" ca="1" si="4966">RAND()</f>
        <v>0.65020684799482953</v>
      </c>
      <c r="L4899" s="264">
        <f t="shared" ca="1" si="4966"/>
        <v>0.70218087796816731</v>
      </c>
      <c r="M4899" s="264">
        <f t="shared" ca="1" si="4966"/>
        <v>0.92065329965373277</v>
      </c>
      <c r="N4899" s="287">
        <f t="shared" ca="1" si="4914"/>
        <v>3648824.6316398317</v>
      </c>
      <c r="O4899" s="288">
        <f ca="1">(N4899-Assumptions!$C$22)/Assumptions!$C$25</f>
        <v>271.31086803282324</v>
      </c>
      <c r="P4899" s="11"/>
      <c r="Q4899" s="11"/>
      <c r="R4899" s="11"/>
      <c r="S4899" s="11"/>
      <c r="T4899" s="11"/>
    </row>
    <row r="4900" spans="1:20" ht="15.75" customHeight="1" x14ac:dyDescent="0.2">
      <c r="A4900" s="289"/>
      <c r="B4900" s="270"/>
      <c r="C4900" s="270"/>
      <c r="D4900" s="270"/>
      <c r="E4900" s="270"/>
      <c r="F4900" s="270"/>
      <c r="G4900" s="270"/>
      <c r="H4900" s="270"/>
      <c r="I4900" s="290">
        <f t="shared" ca="1" si="4911"/>
        <v>0.11159671934572798</v>
      </c>
      <c r="J4900" s="290">
        <f t="shared" ca="1" si="4912"/>
        <v>3.9867143442078208E-2</v>
      </c>
      <c r="K4900" s="270">
        <f t="shared" ref="K4900:M4900" ca="1" si="4967">RAND()</f>
        <v>0.25231854834208811</v>
      </c>
      <c r="L4900" s="270">
        <f t="shared" ca="1" si="4967"/>
        <v>0.8428050939262719</v>
      </c>
      <c r="M4900" s="270">
        <f t="shared" ca="1" si="4967"/>
        <v>0.40881365698592431</v>
      </c>
      <c r="N4900" s="291">
        <f t="shared" ca="1" si="4914"/>
        <v>1968849.582152796</v>
      </c>
      <c r="O4900" s="292">
        <f ca="1">(N4900-Assumptions!$C$22)/Assumptions!$C$25</f>
        <v>145.93959568304447</v>
      </c>
      <c r="P4900" s="11"/>
      <c r="Q4900" s="11"/>
      <c r="R4900" s="11"/>
      <c r="S4900" s="11"/>
      <c r="T4900" s="11"/>
    </row>
    <row r="4901" spans="1:20" ht="15.75" customHeight="1" x14ac:dyDescent="0.2">
      <c r="A4901" s="317"/>
      <c r="B4901" s="264"/>
      <c r="C4901" s="264"/>
      <c r="D4901" s="264"/>
      <c r="E4901" s="264"/>
      <c r="F4901" s="264"/>
      <c r="G4901" s="264"/>
      <c r="H4901" s="264"/>
      <c r="I4901" s="286">
        <f t="shared" ca="1" si="4911"/>
        <v>7.3328147124841425E-2</v>
      </c>
      <c r="J4901" s="286">
        <f t="shared" ca="1" si="4912"/>
        <v>2.1778753344061205E-2</v>
      </c>
      <c r="K4901" s="264">
        <f t="shared" ref="K4901:M4901" ca="1" si="4968">RAND()</f>
        <v>0.88477752712460678</v>
      </c>
      <c r="L4901" s="264">
        <f t="shared" ca="1" si="4968"/>
        <v>0.9184862196752227</v>
      </c>
      <c r="M4901" s="264">
        <f t="shared" ca="1" si="4968"/>
        <v>0.80988850819006775</v>
      </c>
      <c r="N4901" s="287">
        <f t="shared" ca="1" si="4914"/>
        <v>4784644.9785526069</v>
      </c>
      <c r="O4901" s="288">
        <f ca="1">(N4901-Assumptions!$C$22)/Assumptions!$C$25</f>
        <v>356.07358048900051</v>
      </c>
      <c r="P4901" s="11"/>
      <c r="Q4901" s="11"/>
      <c r="R4901" s="11"/>
      <c r="S4901" s="11"/>
      <c r="T4901" s="11"/>
    </row>
    <row r="4902" spans="1:20" ht="15.75" customHeight="1" x14ac:dyDescent="0.2">
      <c r="A4902" s="289"/>
      <c r="B4902" s="270"/>
      <c r="C4902" s="270"/>
      <c r="D4902" s="270"/>
      <c r="E4902" s="270"/>
      <c r="F4902" s="270"/>
      <c r="G4902" s="270"/>
      <c r="H4902" s="270"/>
      <c r="I4902" s="290">
        <f t="shared" ca="1" si="4911"/>
        <v>0.12400494008440179</v>
      </c>
      <c r="J4902" s="290">
        <f t="shared" ca="1" si="4912"/>
        <v>4.2145374291076551E-2</v>
      </c>
      <c r="K4902" s="270">
        <f t="shared" ref="K4902:M4902" ca="1" si="4969">RAND()</f>
        <v>0.12272626243876839</v>
      </c>
      <c r="L4902" s="270">
        <f t="shared" ca="1" si="4969"/>
        <v>0.60638173360164471</v>
      </c>
      <c r="M4902" s="270">
        <f t="shared" ca="1" si="4969"/>
        <v>3.5952111631678774E-2</v>
      </c>
      <c r="N4902" s="291">
        <f t="shared" ca="1" si="4914"/>
        <v>474569.67718425271</v>
      </c>
      <c r="O4902" s="292">
        <f ca="1">(N4902-Assumptions!$C$22)/Assumptions!$C$25</f>
        <v>34.426169939123334</v>
      </c>
      <c r="P4902" s="11"/>
      <c r="Q4902" s="11"/>
      <c r="R4902" s="11"/>
      <c r="S4902" s="11"/>
      <c r="T4902" s="11"/>
    </row>
    <row r="4903" spans="1:20" ht="15.75" customHeight="1" x14ac:dyDescent="0.2">
      <c r="A4903" s="317"/>
      <c r="B4903" s="264"/>
      <c r="C4903" s="264"/>
      <c r="D4903" s="264"/>
      <c r="E4903" s="264"/>
      <c r="F4903" s="264"/>
      <c r="G4903" s="264"/>
      <c r="H4903" s="264"/>
      <c r="I4903" s="286">
        <f t="shared" ca="1" si="4911"/>
        <v>7.6509495515096587E-2</v>
      </c>
      <c r="J4903" s="286">
        <f t="shared" ca="1" si="4912"/>
        <v>2.0594455739451296E-2</v>
      </c>
      <c r="K4903" s="264">
        <f t="shared" ref="K4903:M4903" ca="1" si="4970">RAND()</f>
        <v>0.35972009021569562</v>
      </c>
      <c r="L4903" s="264">
        <f t="shared" ca="1" si="4970"/>
        <v>0.79843226961977964</v>
      </c>
      <c r="M4903" s="264">
        <f t="shared" ca="1" si="4970"/>
        <v>0.83546295355596001</v>
      </c>
      <c r="N4903" s="287">
        <f t="shared" ca="1" si="4914"/>
        <v>2018071.3937543973</v>
      </c>
      <c r="O4903" s="288">
        <f ca="1">(N4903-Assumptions!$C$22)/Assumptions!$C$25</f>
        <v>149.61286520555203</v>
      </c>
      <c r="P4903" s="11"/>
      <c r="Q4903" s="11"/>
      <c r="R4903" s="11"/>
      <c r="S4903" s="11"/>
      <c r="T4903" s="11"/>
    </row>
    <row r="4904" spans="1:20" ht="15.75" customHeight="1" x14ac:dyDescent="0.2">
      <c r="A4904" s="289"/>
      <c r="B4904" s="270"/>
      <c r="C4904" s="270"/>
      <c r="D4904" s="270"/>
      <c r="E4904" s="270"/>
      <c r="F4904" s="270"/>
      <c r="G4904" s="270"/>
      <c r="H4904" s="270"/>
      <c r="I4904" s="290">
        <f t="shared" ca="1" si="4911"/>
        <v>0.10343351598157006</v>
      </c>
      <c r="J4904" s="290">
        <f t="shared" ca="1" si="4912"/>
        <v>4.0291424083444882E-2</v>
      </c>
      <c r="K4904" s="270">
        <f t="shared" ref="K4904:M4904" ca="1" si="4971">RAND()</f>
        <v>0.6462971768987642</v>
      </c>
      <c r="L4904" s="270">
        <f t="shared" ca="1" si="4971"/>
        <v>0.45110777613751996</v>
      </c>
      <c r="M4904" s="270">
        <f t="shared" ca="1" si="4971"/>
        <v>0.54225720384068776</v>
      </c>
      <c r="N4904" s="291">
        <f t="shared" ca="1" si="4914"/>
        <v>1767769.5832021213</v>
      </c>
      <c r="O4904" s="292">
        <f ca="1">(N4904-Assumptions!$C$22)/Assumptions!$C$25</f>
        <v>130.93362561209861</v>
      </c>
      <c r="P4904" s="11"/>
      <c r="Q4904" s="11"/>
      <c r="R4904" s="11"/>
      <c r="S4904" s="11"/>
      <c r="T4904" s="11"/>
    </row>
    <row r="4905" spans="1:20" ht="15.75" customHeight="1" x14ac:dyDescent="0.2">
      <c r="A4905" s="317"/>
      <c r="B4905" s="264"/>
      <c r="C4905" s="264"/>
      <c r="D4905" s="264"/>
      <c r="E4905" s="264"/>
      <c r="F4905" s="264"/>
      <c r="G4905" s="264"/>
      <c r="H4905" s="264"/>
      <c r="I4905" s="286">
        <f t="shared" ca="1" si="4911"/>
        <v>9.353972907339847E-2</v>
      </c>
      <c r="J4905" s="286">
        <f t="shared" ca="1" si="4912"/>
        <v>3.0085376197963608E-2</v>
      </c>
      <c r="K4905" s="264">
        <f t="shared" ref="K4905:M4905" ca="1" si="4972">RAND()</f>
        <v>1.3069286619740605E-2</v>
      </c>
      <c r="L4905" s="264">
        <f t="shared" ca="1" si="4972"/>
        <v>0.32399556119521578</v>
      </c>
      <c r="M4905" s="264">
        <f t="shared" ca="1" si="4972"/>
        <v>0.33132882579619438</v>
      </c>
      <c r="N4905" s="287">
        <f t="shared" ca="1" si="4914"/>
        <v>612220.690190361</v>
      </c>
      <c r="O4905" s="288">
        <f ca="1">(N4905-Assumptions!$C$22)/Assumptions!$C$25</f>
        <v>44.698633596295593</v>
      </c>
      <c r="P4905" s="11"/>
      <c r="Q4905" s="11"/>
      <c r="R4905" s="11"/>
      <c r="S4905" s="11"/>
      <c r="T4905" s="11"/>
    </row>
    <row r="4906" spans="1:20" ht="15.75" customHeight="1" x14ac:dyDescent="0.2">
      <c r="A4906" s="289"/>
      <c r="B4906" s="270"/>
      <c r="C4906" s="270"/>
      <c r="D4906" s="270"/>
      <c r="E4906" s="270"/>
      <c r="F4906" s="270"/>
      <c r="G4906" s="270"/>
      <c r="H4906" s="270"/>
      <c r="I4906" s="290">
        <f t="shared" ca="1" si="4911"/>
        <v>0.10077342200729875</v>
      </c>
      <c r="J4906" s="290">
        <f t="shared" ca="1" si="4912"/>
        <v>4.8053403263305899E-2</v>
      </c>
      <c r="K4906" s="270">
        <f t="shared" ref="K4906:M4906" ca="1" si="4973">RAND()</f>
        <v>0.88130802430105315</v>
      </c>
      <c r="L4906" s="270">
        <f t="shared" ca="1" si="4973"/>
        <v>0.9445287468847583</v>
      </c>
      <c r="M4906" s="270">
        <f t="shared" ca="1" si="4973"/>
        <v>6.4732439953129162E-2</v>
      </c>
      <c r="N4906" s="291">
        <f t="shared" ca="1" si="4914"/>
        <v>4655265.327537383</v>
      </c>
      <c r="O4906" s="292">
        <f ca="1">(N4906-Assumptions!$C$22)/Assumptions!$C$25</f>
        <v>346.41838265204348</v>
      </c>
      <c r="P4906" s="11"/>
      <c r="Q4906" s="11"/>
      <c r="R4906" s="11"/>
      <c r="S4906" s="11"/>
      <c r="T4906" s="11"/>
    </row>
    <row r="4907" spans="1:20" ht="15.75" customHeight="1" x14ac:dyDescent="0.2">
      <c r="A4907" s="317"/>
      <c r="B4907" s="264"/>
      <c r="C4907" s="264"/>
      <c r="D4907" s="264"/>
      <c r="E4907" s="264"/>
      <c r="F4907" s="264"/>
      <c r="G4907" s="264"/>
      <c r="H4907" s="264"/>
      <c r="I4907" s="286">
        <f t="shared" ca="1" si="4911"/>
        <v>0.10430245391456137</v>
      </c>
      <c r="J4907" s="286">
        <f t="shared" ca="1" si="4912"/>
        <v>5.4558568259472348E-2</v>
      </c>
      <c r="K4907" s="264">
        <f t="shared" ref="K4907:M4907" ca="1" si="4974">RAND()</f>
        <v>0.48683146568010682</v>
      </c>
      <c r="L4907" s="264">
        <f t="shared" ca="1" si="4974"/>
        <v>0.83163048066394307</v>
      </c>
      <c r="M4907" s="264">
        <f t="shared" ca="1" si="4974"/>
        <v>0.52249155869768316</v>
      </c>
      <c r="N4907" s="287">
        <f t="shared" ca="1" si="4914"/>
        <v>2839037.2743519326</v>
      </c>
      <c r="O4907" s="288">
        <f ca="1">(N4907-Assumptions!$C$22)/Assumptions!$C$25</f>
        <v>210.87897569790542</v>
      </c>
      <c r="P4907" s="11"/>
      <c r="Q4907" s="11"/>
      <c r="R4907" s="11"/>
      <c r="S4907" s="11"/>
      <c r="T4907" s="11"/>
    </row>
    <row r="4908" spans="1:20" ht="15.75" customHeight="1" x14ac:dyDescent="0.2">
      <c r="A4908" s="289"/>
      <c r="B4908" s="270"/>
      <c r="C4908" s="270"/>
      <c r="D4908" s="270"/>
      <c r="E4908" s="270"/>
      <c r="F4908" s="270"/>
      <c r="G4908" s="270"/>
      <c r="H4908" s="270"/>
      <c r="I4908" s="290">
        <f t="shared" ca="1" si="4911"/>
        <v>9.0726516894444609E-2</v>
      </c>
      <c r="J4908" s="290">
        <f t="shared" ca="1" si="4912"/>
        <v>3.0513600646635861E-2</v>
      </c>
      <c r="K4908" s="270">
        <f t="shared" ref="K4908:M4908" ca="1" si="4975">RAND()</f>
        <v>0.42208218564308819</v>
      </c>
      <c r="L4908" s="270">
        <f t="shared" ca="1" si="4975"/>
        <v>0.88087585957191583</v>
      </c>
      <c r="M4908" s="270">
        <f t="shared" ca="1" si="4975"/>
        <v>0.31143203035609401</v>
      </c>
      <c r="N4908" s="291">
        <f t="shared" ca="1" si="4914"/>
        <v>2345422.7821267094</v>
      </c>
      <c r="O4908" s="292">
        <f ca="1">(N4908-Assumptions!$C$22)/Assumptions!$C$25</f>
        <v>174.04207329303802</v>
      </c>
      <c r="P4908" s="11"/>
      <c r="Q4908" s="11"/>
      <c r="R4908" s="11"/>
      <c r="S4908" s="11"/>
      <c r="T4908" s="11"/>
    </row>
    <row r="4909" spans="1:20" ht="15.75" customHeight="1" x14ac:dyDescent="0.2">
      <c r="A4909" s="317"/>
      <c r="B4909" s="264"/>
      <c r="C4909" s="264"/>
      <c r="D4909" s="264"/>
      <c r="E4909" s="264"/>
      <c r="F4909" s="264"/>
      <c r="G4909" s="264"/>
      <c r="H4909" s="264"/>
      <c r="I4909" s="286">
        <f t="shared" ca="1" si="4911"/>
        <v>9.0241326277897202E-2</v>
      </c>
      <c r="J4909" s="286">
        <f t="shared" ca="1" si="4912"/>
        <v>4.5196019272733604E-2</v>
      </c>
      <c r="K4909" s="264">
        <f t="shared" ref="K4909:M4909" ca="1" si="4976">RAND()</f>
        <v>0.32262678230060393</v>
      </c>
      <c r="L4909" s="264">
        <f t="shared" ca="1" si="4976"/>
        <v>0.65726244766578867</v>
      </c>
      <c r="M4909" s="264">
        <f t="shared" ca="1" si="4976"/>
        <v>0.24240856964303603</v>
      </c>
      <c r="N4909" s="287">
        <f t="shared" ca="1" si="4914"/>
        <v>2477964.4517566189</v>
      </c>
      <c r="O4909" s="288">
        <f ca="1">(N4909-Assumptions!$C$22)/Assumptions!$C$25</f>
        <v>183.9332426684044</v>
      </c>
      <c r="P4909" s="11"/>
      <c r="Q4909" s="11"/>
      <c r="R4909" s="11"/>
      <c r="S4909" s="11"/>
      <c r="T4909" s="11"/>
    </row>
    <row r="4910" spans="1:20" ht="15.75" customHeight="1" x14ac:dyDescent="0.2">
      <c r="A4910" s="289"/>
      <c r="B4910" s="270"/>
      <c r="C4910" s="270"/>
      <c r="D4910" s="270"/>
      <c r="E4910" s="270"/>
      <c r="F4910" s="270"/>
      <c r="G4910" s="270"/>
      <c r="H4910" s="270"/>
      <c r="I4910" s="290">
        <f t="shared" ca="1" si="4911"/>
        <v>7.2610655619182535E-2</v>
      </c>
      <c r="J4910" s="290">
        <f t="shared" ca="1" si="4912"/>
        <v>3.0245782221230786E-2</v>
      </c>
      <c r="K4910" s="270">
        <f t="shared" ref="K4910:M4910" ca="1" si="4977">RAND()</f>
        <v>0.37044518869912957</v>
      </c>
      <c r="L4910" s="270">
        <f t="shared" ca="1" si="4977"/>
        <v>0.56579050912243645</v>
      </c>
      <c r="M4910" s="270">
        <f t="shared" ca="1" si="4977"/>
        <v>0.61626672763317336</v>
      </c>
      <c r="N4910" s="291">
        <f t="shared" ca="1" si="4914"/>
        <v>2663540.1737639713</v>
      </c>
      <c r="O4910" s="292">
        <f ca="1">(N4910-Assumptions!$C$22)/Assumptions!$C$25</f>
        <v>197.78217714656503</v>
      </c>
      <c r="P4910" s="11"/>
      <c r="Q4910" s="11"/>
      <c r="R4910" s="11"/>
      <c r="S4910" s="11"/>
      <c r="T4910" s="11"/>
    </row>
    <row r="4911" spans="1:20" ht="15.75" customHeight="1" x14ac:dyDescent="0.2">
      <c r="A4911" s="317"/>
      <c r="B4911" s="264"/>
      <c r="C4911" s="264"/>
      <c r="D4911" s="264"/>
      <c r="E4911" s="264"/>
      <c r="F4911" s="264"/>
      <c r="G4911" s="264"/>
      <c r="H4911" s="264"/>
      <c r="I4911" s="286">
        <f t="shared" ca="1" si="4911"/>
        <v>8.7599100498059662E-2</v>
      </c>
      <c r="J4911" s="286">
        <f t="shared" ca="1" si="4912"/>
        <v>4.6372677211736692E-2</v>
      </c>
      <c r="K4911" s="264">
        <f t="shared" ref="K4911:M4911" ca="1" si="4978">RAND()</f>
        <v>0.18808475964476745</v>
      </c>
      <c r="L4911" s="264">
        <f t="shared" ca="1" si="4978"/>
        <v>0.92380963698994256</v>
      </c>
      <c r="M4911" s="264">
        <f t="shared" ca="1" si="4978"/>
        <v>0.32113087777993043</v>
      </c>
      <c r="N4911" s="287">
        <f t="shared" ca="1" si="4914"/>
        <v>1660394.9196905</v>
      </c>
      <c r="O4911" s="288">
        <f ca="1">(N4911-Assumptions!$C$22)/Assumptions!$C$25</f>
        <v>122.9205910216791</v>
      </c>
      <c r="P4911" s="11"/>
      <c r="Q4911" s="11"/>
      <c r="R4911" s="11"/>
      <c r="S4911" s="11"/>
      <c r="T4911" s="11"/>
    </row>
    <row r="4912" spans="1:20" ht="15.75" customHeight="1" x14ac:dyDescent="0.2">
      <c r="A4912" s="289"/>
      <c r="B4912" s="270"/>
      <c r="C4912" s="270"/>
      <c r="D4912" s="270"/>
      <c r="E4912" s="270"/>
      <c r="F4912" s="270"/>
      <c r="G4912" s="270"/>
      <c r="H4912" s="270"/>
      <c r="I4912" s="290">
        <f t="shared" ca="1" si="4911"/>
        <v>8.5120562949902487E-2</v>
      </c>
      <c r="J4912" s="290">
        <f t="shared" ca="1" si="4912"/>
        <v>2.6915820137956334E-2</v>
      </c>
      <c r="K4912" s="270">
        <f t="shared" ref="K4912:M4912" ca="1" si="4979">RAND()</f>
        <v>0.87931627460292605</v>
      </c>
      <c r="L4912" s="270">
        <f t="shared" ca="1" si="4979"/>
        <v>0.36970654457832119</v>
      </c>
      <c r="M4912" s="270">
        <f t="shared" ca="1" si="4979"/>
        <v>0.78137642572519428</v>
      </c>
      <c r="N4912" s="291">
        <f t="shared" ca="1" si="4914"/>
        <v>3728931.0380296935</v>
      </c>
      <c r="O4912" s="292">
        <f ca="1">(N4912-Assumptions!$C$22)/Assumptions!$C$25</f>
        <v>277.28895806191741</v>
      </c>
      <c r="P4912" s="11"/>
      <c r="Q4912" s="11"/>
      <c r="R4912" s="11"/>
      <c r="S4912" s="11"/>
      <c r="T4912" s="11"/>
    </row>
    <row r="4913" spans="1:20" ht="15.75" customHeight="1" x14ac:dyDescent="0.2">
      <c r="A4913" s="317"/>
      <c r="B4913" s="264"/>
      <c r="C4913" s="264"/>
      <c r="D4913" s="264"/>
      <c r="E4913" s="264"/>
      <c r="F4913" s="264"/>
      <c r="G4913" s="264"/>
      <c r="H4913" s="264"/>
      <c r="I4913" s="286">
        <f t="shared" ca="1" si="4911"/>
        <v>8.5305540596719187E-2</v>
      </c>
      <c r="J4913" s="286">
        <f t="shared" ca="1" si="4912"/>
        <v>4.3551302561491839E-2</v>
      </c>
      <c r="K4913" s="264">
        <f t="shared" ref="K4913:M4913" ca="1" si="4980">RAND()</f>
        <v>0.54459325403661962</v>
      </c>
      <c r="L4913" s="264">
        <f t="shared" ca="1" si="4980"/>
        <v>5.6135092260283459E-2</v>
      </c>
      <c r="M4913" s="264">
        <f t="shared" ca="1" si="4980"/>
        <v>0.33808640879901153</v>
      </c>
      <c r="N4913" s="287">
        <f t="shared" ca="1" si="4914"/>
        <v>2133769.4320744514</v>
      </c>
      <c r="O4913" s="288">
        <f ca="1">(N4913-Assumptions!$C$22)/Assumptions!$C$25</f>
        <v>158.24704716973517</v>
      </c>
      <c r="P4913" s="11"/>
      <c r="Q4913" s="11"/>
      <c r="R4913" s="11"/>
      <c r="S4913" s="11"/>
      <c r="T4913" s="11"/>
    </row>
    <row r="4914" spans="1:20" ht="15.75" customHeight="1" x14ac:dyDescent="0.2">
      <c r="A4914" s="289"/>
      <c r="B4914" s="270"/>
      <c r="C4914" s="270"/>
      <c r="D4914" s="270"/>
      <c r="E4914" s="270"/>
      <c r="F4914" s="270"/>
      <c r="G4914" s="270"/>
      <c r="H4914" s="270"/>
      <c r="I4914" s="290">
        <f t="shared" ca="1" si="4911"/>
        <v>9.5840958434177906E-2</v>
      </c>
      <c r="J4914" s="290">
        <f t="shared" ca="1" si="4912"/>
        <v>3.4872533287404417E-2</v>
      </c>
      <c r="K4914" s="270">
        <f t="shared" ref="K4914:M4914" ca="1" si="4981">RAND()</f>
        <v>0.12491828888020506</v>
      </c>
      <c r="L4914" s="270">
        <f t="shared" ca="1" si="4981"/>
        <v>0.19960599156630987</v>
      </c>
      <c r="M4914" s="270">
        <f t="shared" ca="1" si="4981"/>
        <v>0.34946624381841407</v>
      </c>
      <c r="N4914" s="291">
        <f t="shared" ca="1" si="4914"/>
        <v>267701.10882083199</v>
      </c>
      <c r="O4914" s="292">
        <f ca="1">(N4914-Assumptions!$C$22)/Assumptions!$C$25</f>
        <v>18.988217076181492</v>
      </c>
      <c r="P4914" s="11"/>
      <c r="Q4914" s="11"/>
      <c r="R4914" s="11"/>
      <c r="S4914" s="11"/>
      <c r="T4914" s="11"/>
    </row>
    <row r="4915" spans="1:20" ht="15.75" customHeight="1" x14ac:dyDescent="0.2">
      <c r="A4915" s="317"/>
      <c r="B4915" s="264"/>
      <c r="C4915" s="264"/>
      <c r="D4915" s="264"/>
      <c r="E4915" s="264"/>
      <c r="F4915" s="264"/>
      <c r="G4915" s="264"/>
      <c r="H4915" s="264"/>
      <c r="I4915" s="286">
        <f t="shared" ca="1" si="4911"/>
        <v>7.0553484283383025E-2</v>
      </c>
      <c r="J4915" s="286">
        <f t="shared" ca="1" si="4912"/>
        <v>4.0672049828980344E-2</v>
      </c>
      <c r="K4915" s="264">
        <f t="shared" ref="K4915:M4915" ca="1" si="4982">RAND()</f>
        <v>0.97371049819127375</v>
      </c>
      <c r="L4915" s="264">
        <f t="shared" ca="1" si="4982"/>
        <v>0.65917159355303967</v>
      </c>
      <c r="M4915" s="264">
        <f t="shared" ca="1" si="4982"/>
        <v>0.52378171029582554</v>
      </c>
      <c r="N4915" s="287">
        <f t="shared" ca="1" si="4914"/>
        <v>7222598.3523890935</v>
      </c>
      <c r="O4915" s="288">
        <f ca="1">(N4915-Assumptions!$C$22)/Assumptions!$C$25</f>
        <v>538.01039943202193</v>
      </c>
      <c r="P4915" s="11"/>
      <c r="Q4915" s="11"/>
      <c r="R4915" s="11"/>
      <c r="S4915" s="11"/>
      <c r="T4915" s="11"/>
    </row>
    <row r="4916" spans="1:20" ht="15.75" customHeight="1" x14ac:dyDescent="0.2">
      <c r="A4916" s="289"/>
      <c r="B4916" s="270"/>
      <c r="C4916" s="270"/>
      <c r="D4916" s="270"/>
      <c r="E4916" s="270"/>
      <c r="F4916" s="270"/>
      <c r="G4916" s="270"/>
      <c r="H4916" s="270"/>
      <c r="I4916" s="290">
        <f t="shared" ca="1" si="4911"/>
        <v>8.4252203579702062E-2</v>
      </c>
      <c r="J4916" s="290">
        <f t="shared" ca="1" si="4912"/>
        <v>5.087977420303786E-2</v>
      </c>
      <c r="K4916" s="270">
        <f t="shared" ref="K4916:M4916" ca="1" si="4983">RAND()</f>
        <v>0.37307898717513455</v>
      </c>
      <c r="L4916" s="270">
        <f t="shared" ca="1" si="4983"/>
        <v>0.37706141625906731</v>
      </c>
      <c r="M4916" s="270">
        <f t="shared" ca="1" si="4983"/>
        <v>0.72104826783565634</v>
      </c>
      <c r="N4916" s="291">
        <f t="shared" ca="1" si="4914"/>
        <v>3381250.4621186862</v>
      </c>
      <c r="O4916" s="292">
        <f ca="1">(N4916-Assumptions!$C$22)/Assumptions!$C$25</f>
        <v>251.34264642676763</v>
      </c>
      <c r="P4916" s="11"/>
      <c r="Q4916" s="11"/>
      <c r="R4916" s="11"/>
      <c r="S4916" s="11"/>
      <c r="T4916" s="11"/>
    </row>
    <row r="4917" spans="1:20" ht="15.75" customHeight="1" x14ac:dyDescent="0.2">
      <c r="A4917" s="317"/>
      <c r="B4917" s="264"/>
      <c r="C4917" s="264"/>
      <c r="D4917" s="264"/>
      <c r="E4917" s="264"/>
      <c r="F4917" s="264"/>
      <c r="G4917" s="264"/>
      <c r="H4917" s="264"/>
      <c r="I4917" s="286">
        <f t="shared" ca="1" si="4911"/>
        <v>0.06</v>
      </c>
      <c r="J4917" s="286">
        <f t="shared" ca="1" si="4912"/>
        <v>5.5E-2</v>
      </c>
      <c r="K4917" s="264">
        <f t="shared" ref="K4917:M4917" ca="1" si="4984">RAND()</f>
        <v>0.96946843406983618</v>
      </c>
      <c r="L4917" s="264">
        <f t="shared" ca="1" si="4984"/>
        <v>0.31406516136184148</v>
      </c>
      <c r="M4917" s="264">
        <f t="shared" ca="1" si="4984"/>
        <v>8.0809415620804237E-2</v>
      </c>
      <c r="N4917" s="287">
        <f t="shared" ca="1" si="4914"/>
        <v>8632863.9702956583</v>
      </c>
      <c r="O4917" s="288">
        <f ca="1">(N4917-Assumptions!$C$22)/Assumptions!$C$25</f>
        <v>643.25410226087001</v>
      </c>
      <c r="P4917" s="11"/>
      <c r="Q4917" s="11"/>
      <c r="R4917" s="11"/>
      <c r="S4917" s="11"/>
      <c r="T4917" s="11"/>
    </row>
    <row r="4918" spans="1:20" ht="15.75" customHeight="1" x14ac:dyDescent="0.2">
      <c r="A4918" s="289"/>
      <c r="B4918" s="270"/>
      <c r="C4918" s="270"/>
      <c r="D4918" s="270"/>
      <c r="E4918" s="270"/>
      <c r="F4918" s="270"/>
      <c r="G4918" s="270"/>
      <c r="H4918" s="270"/>
      <c r="I4918" s="290">
        <f t="shared" ca="1" si="4911"/>
        <v>8.5025480929937614E-2</v>
      </c>
      <c r="J4918" s="290">
        <f t="shared" ca="1" si="4912"/>
        <v>3.1826144899662082E-2</v>
      </c>
      <c r="K4918" s="270">
        <f t="shared" ref="K4918:M4918" ca="1" si="4985">RAND()</f>
        <v>0.59057385538571361</v>
      </c>
      <c r="L4918" s="270">
        <f t="shared" ca="1" si="4985"/>
        <v>0.71209599720967953</v>
      </c>
      <c r="M4918" s="270">
        <f t="shared" ca="1" si="4985"/>
        <v>0.18972316704642778</v>
      </c>
      <c r="N4918" s="291">
        <f t="shared" ca="1" si="4914"/>
        <v>2098159.071266151</v>
      </c>
      <c r="O4918" s="292">
        <f ca="1">(N4918-Assumptions!$C$22)/Assumptions!$C$25</f>
        <v>155.58955755717545</v>
      </c>
      <c r="P4918" s="11"/>
      <c r="Q4918" s="11"/>
      <c r="R4918" s="11"/>
      <c r="S4918" s="11"/>
      <c r="T4918" s="11"/>
    </row>
    <row r="4919" spans="1:20" ht="15.75" customHeight="1" x14ac:dyDescent="0.2">
      <c r="A4919" s="317"/>
      <c r="B4919" s="264"/>
      <c r="C4919" s="264"/>
      <c r="D4919" s="264"/>
      <c r="E4919" s="264"/>
      <c r="F4919" s="264"/>
      <c r="G4919" s="264"/>
      <c r="H4919" s="264"/>
      <c r="I4919" s="286">
        <f t="shared" ca="1" si="4911"/>
        <v>7.881989795319061E-2</v>
      </c>
      <c r="J4919" s="286">
        <f t="shared" ca="1" si="4912"/>
        <v>4.4109300600859748E-2</v>
      </c>
      <c r="K4919" s="264">
        <f t="shared" ref="K4919:M4919" ca="1" si="4986">RAND()</f>
        <v>2.114933963502108E-2</v>
      </c>
      <c r="L4919" s="264">
        <f t="shared" ca="1" si="4986"/>
        <v>0.74874334781873275</v>
      </c>
      <c r="M4919" s="264">
        <f t="shared" ca="1" si="4986"/>
        <v>0.97238589640175854</v>
      </c>
      <c r="N4919" s="287">
        <f t="shared" ca="1" si="4914"/>
        <v>1226865.005363218</v>
      </c>
      <c r="O4919" s="288">
        <f ca="1">(N4919-Assumptions!$C$22)/Assumptions!$C$25</f>
        <v>90.567612340538659</v>
      </c>
      <c r="P4919" s="11"/>
      <c r="Q4919" s="11"/>
      <c r="R4919" s="11"/>
      <c r="S4919" s="11"/>
      <c r="T4919" s="11"/>
    </row>
    <row r="4920" spans="1:20" ht="15.75" customHeight="1" x14ac:dyDescent="0.2">
      <c r="A4920" s="289"/>
      <c r="B4920" s="270"/>
      <c r="C4920" s="270"/>
      <c r="D4920" s="270"/>
      <c r="E4920" s="270"/>
      <c r="F4920" s="270"/>
      <c r="G4920" s="270"/>
      <c r="H4920" s="270"/>
      <c r="I4920" s="290">
        <f t="shared" ca="1" si="4911"/>
        <v>0.10969229107331097</v>
      </c>
      <c r="J4920" s="290">
        <f t="shared" ca="1" si="4912"/>
        <v>2.3017576303709878E-2</v>
      </c>
      <c r="K4920" s="270">
        <f t="shared" ref="K4920:M4920" ca="1" si="4987">RAND()</f>
        <v>0.45031645982775603</v>
      </c>
      <c r="L4920" s="270">
        <f t="shared" ca="1" si="4987"/>
        <v>0.75302138765584936</v>
      </c>
      <c r="M4920" s="270">
        <f t="shared" ca="1" si="4987"/>
        <v>0.46625462565346465</v>
      </c>
      <c r="N4920" s="291">
        <f t="shared" ca="1" si="4914"/>
        <v>1287811.2120007444</v>
      </c>
      <c r="O4920" s="292">
        <f ca="1">(N4920-Assumptions!$C$22)/Assumptions!$C$25</f>
        <v>95.115836716473467</v>
      </c>
      <c r="P4920" s="11"/>
      <c r="Q4920" s="11"/>
      <c r="R4920" s="11"/>
      <c r="S4920" s="11"/>
      <c r="T4920" s="11"/>
    </row>
    <row r="4921" spans="1:20" ht="15.75" customHeight="1" x14ac:dyDescent="0.2">
      <c r="A4921" s="317"/>
      <c r="B4921" s="264"/>
      <c r="C4921" s="264"/>
      <c r="D4921" s="264"/>
      <c r="E4921" s="264"/>
      <c r="F4921" s="264"/>
      <c r="G4921" s="264"/>
      <c r="H4921" s="264"/>
      <c r="I4921" s="286">
        <f t="shared" ca="1" si="4911"/>
        <v>8.2618300290795005E-2</v>
      </c>
      <c r="J4921" s="286">
        <f t="shared" ca="1" si="4912"/>
        <v>2.6914045376725551E-2</v>
      </c>
      <c r="K4921" s="264">
        <f t="shared" ref="K4921:M4921" ca="1" si="4988">RAND()</f>
        <v>0.18698972551990678</v>
      </c>
      <c r="L4921" s="264">
        <f t="shared" ca="1" si="4988"/>
        <v>0.47164578401412349</v>
      </c>
      <c r="M4921" s="264">
        <f t="shared" ca="1" si="4988"/>
        <v>9.4857959884556586E-2</v>
      </c>
      <c r="N4921" s="287">
        <f t="shared" ca="1" si="4914"/>
        <v>697398.56987422751</v>
      </c>
      <c r="O4921" s="288">
        <f ca="1">(N4921-Assumptions!$C$22)/Assumptions!$C$25</f>
        <v>51.05519178165877</v>
      </c>
      <c r="P4921" s="11"/>
      <c r="Q4921" s="11"/>
      <c r="R4921" s="11"/>
      <c r="S4921" s="11"/>
      <c r="T4921" s="11"/>
    </row>
    <row r="4922" spans="1:20" ht="15.75" customHeight="1" x14ac:dyDescent="0.2">
      <c r="A4922" s="289"/>
      <c r="B4922" s="270"/>
      <c r="C4922" s="270"/>
      <c r="D4922" s="270"/>
      <c r="E4922" s="270"/>
      <c r="F4922" s="270"/>
      <c r="G4922" s="270"/>
      <c r="H4922" s="270"/>
      <c r="I4922" s="290">
        <f t="shared" ca="1" si="4911"/>
        <v>6.7878346864125222E-2</v>
      </c>
      <c r="J4922" s="290">
        <f t="shared" ca="1" si="4912"/>
        <v>3.6270634659829007E-2</v>
      </c>
      <c r="K4922" s="270">
        <f t="shared" ref="K4922:M4922" ca="1" si="4989">RAND()</f>
        <v>0.25543267919120449</v>
      </c>
      <c r="L4922" s="270">
        <f t="shared" ca="1" si="4989"/>
        <v>0.72151688723663721</v>
      </c>
      <c r="M4922" s="270">
        <f t="shared" ca="1" si="4989"/>
        <v>0.44709369075407235</v>
      </c>
      <c r="N4922" s="291">
        <f t="shared" ca="1" si="4914"/>
        <v>3531437.7945420225</v>
      </c>
      <c r="O4922" s="292">
        <f ca="1">(N4922-Assumptions!$C$22)/Assumptions!$C$25</f>
        <v>262.55065630910616</v>
      </c>
      <c r="P4922" s="11"/>
      <c r="Q4922" s="11"/>
      <c r="R4922" s="11"/>
      <c r="S4922" s="11"/>
      <c r="T4922" s="11"/>
    </row>
    <row r="4923" spans="1:20" ht="15.75" customHeight="1" x14ac:dyDescent="0.2">
      <c r="A4923" s="317"/>
      <c r="B4923" s="264"/>
      <c r="C4923" s="264"/>
      <c r="D4923" s="264"/>
      <c r="E4923" s="264"/>
      <c r="F4923" s="264"/>
      <c r="G4923" s="264"/>
      <c r="H4923" s="264"/>
      <c r="I4923" s="286">
        <f t="shared" ca="1" si="4911"/>
        <v>0.1055944047180654</v>
      </c>
      <c r="J4923" s="286">
        <f t="shared" ca="1" si="4912"/>
        <v>3.3098637752365996E-2</v>
      </c>
      <c r="K4923" s="264">
        <f t="shared" ref="K4923:M4923" ca="1" si="4990">RAND()</f>
        <v>0.66156393618224019</v>
      </c>
      <c r="L4923" s="264">
        <f t="shared" ca="1" si="4990"/>
        <v>0.32425160127861052</v>
      </c>
      <c r="M4923" s="264">
        <f t="shared" ca="1" si="4990"/>
        <v>0.41714476674553602</v>
      </c>
      <c r="N4923" s="287">
        <f t="shared" ca="1" si="4914"/>
        <v>1539685.3381807923</v>
      </c>
      <c r="O4923" s="288">
        <f ca="1">(N4923-Assumptions!$C$22)/Assumptions!$C$25</f>
        <v>113.91241329707405</v>
      </c>
      <c r="P4923" s="11"/>
      <c r="Q4923" s="11"/>
      <c r="R4923" s="11"/>
      <c r="S4923" s="11"/>
      <c r="T4923" s="11"/>
    </row>
    <row r="4924" spans="1:20" ht="15.75" customHeight="1" x14ac:dyDescent="0.2">
      <c r="A4924" s="289"/>
      <c r="B4924" s="270"/>
      <c r="C4924" s="270"/>
      <c r="D4924" s="270"/>
      <c r="E4924" s="270"/>
      <c r="F4924" s="270"/>
      <c r="G4924" s="270"/>
      <c r="H4924" s="270"/>
      <c r="I4924" s="290">
        <f t="shared" ca="1" si="4911"/>
        <v>9.7702613972772578E-2</v>
      </c>
      <c r="J4924" s="290">
        <f t="shared" ca="1" si="4912"/>
        <v>4.036814100825991E-2</v>
      </c>
      <c r="K4924" s="270">
        <f t="shared" ref="K4924:M4924" ca="1" si="4991">RAND()</f>
        <v>0.36089953169600053</v>
      </c>
      <c r="L4924" s="270">
        <f t="shared" ca="1" si="4991"/>
        <v>0.23971546868254923</v>
      </c>
      <c r="M4924" s="270">
        <f t="shared" ca="1" si="4991"/>
        <v>0.95391696353467015</v>
      </c>
      <c r="N4924" s="291">
        <f t="shared" ca="1" si="4914"/>
        <v>1619114.3211595058</v>
      </c>
      <c r="O4924" s="292">
        <f ca="1">(N4924-Assumptions!$C$22)/Assumptions!$C$25</f>
        <v>119.83994934026163</v>
      </c>
      <c r="P4924" s="11"/>
      <c r="Q4924" s="11"/>
      <c r="R4924" s="11"/>
      <c r="S4924" s="11"/>
      <c r="T4924" s="11"/>
    </row>
    <row r="4925" spans="1:20" ht="15.75" customHeight="1" x14ac:dyDescent="0.2">
      <c r="A4925" s="317"/>
      <c r="B4925" s="264"/>
      <c r="C4925" s="264"/>
      <c r="D4925" s="264"/>
      <c r="E4925" s="264"/>
      <c r="F4925" s="264"/>
      <c r="G4925" s="264"/>
      <c r="H4925" s="264"/>
      <c r="I4925" s="286">
        <f t="shared" ca="1" si="4911"/>
        <v>9.8136480430413259E-2</v>
      </c>
      <c r="J4925" s="286">
        <f t="shared" ca="1" si="4912"/>
        <v>5.5E-2</v>
      </c>
      <c r="K4925" s="264">
        <f t="shared" ref="K4925:M4925" ca="1" si="4992">RAND()</f>
        <v>0.16929437589790142</v>
      </c>
      <c r="L4925" s="264">
        <f t="shared" ca="1" si="4992"/>
        <v>0.16373198236283149</v>
      </c>
      <c r="M4925" s="264">
        <f t="shared" ca="1" si="4992"/>
        <v>0.36211629469858386</v>
      </c>
      <c r="N4925" s="287">
        <f t="shared" ca="1" si="4914"/>
        <v>378364.55019041983</v>
      </c>
      <c r="O4925" s="288">
        <f ca="1">(N4925-Assumptions!$C$22)/Assumptions!$C$25</f>
        <v>27.246682850031331</v>
      </c>
      <c r="P4925" s="11"/>
      <c r="Q4925" s="11"/>
      <c r="R4925" s="11"/>
      <c r="S4925" s="11"/>
      <c r="T4925" s="11"/>
    </row>
    <row r="4926" spans="1:20" ht="15.75" customHeight="1" x14ac:dyDescent="0.2">
      <c r="A4926" s="289"/>
      <c r="B4926" s="270"/>
      <c r="C4926" s="270"/>
      <c r="D4926" s="270"/>
      <c r="E4926" s="270"/>
      <c r="F4926" s="270"/>
      <c r="G4926" s="270"/>
      <c r="H4926" s="270"/>
      <c r="I4926" s="290">
        <f t="shared" ca="1" si="4911"/>
        <v>8.2268984627965738E-2</v>
      </c>
      <c r="J4926" s="290">
        <f t="shared" ca="1" si="4912"/>
        <v>3.3025655879732357E-2</v>
      </c>
      <c r="K4926" s="270">
        <f t="shared" ref="K4926:M4926" ca="1" si="4993">RAND()</f>
        <v>8.8816498065260152E-2</v>
      </c>
      <c r="L4926" s="270">
        <f t="shared" ca="1" si="4993"/>
        <v>0.8369635282152712</v>
      </c>
      <c r="M4926" s="270">
        <f t="shared" ca="1" si="4993"/>
        <v>3.8735636976317545E-2</v>
      </c>
      <c r="N4926" s="291">
        <f t="shared" ca="1" si="4914"/>
        <v>1390079.5401463702</v>
      </c>
      <c r="O4926" s="292">
        <f ca="1">(N4926-Assumptions!$C$22)/Assumptions!$C$25</f>
        <v>102.74780150346047</v>
      </c>
      <c r="P4926" s="11"/>
      <c r="Q4926" s="11"/>
      <c r="R4926" s="11"/>
      <c r="S4926" s="11"/>
      <c r="T4926" s="11"/>
    </row>
    <row r="4927" spans="1:20" ht="15.75" customHeight="1" x14ac:dyDescent="0.2">
      <c r="A4927" s="317"/>
      <c r="B4927" s="264"/>
      <c r="C4927" s="264"/>
      <c r="D4927" s="264"/>
      <c r="E4927" s="264"/>
      <c r="F4927" s="264"/>
      <c r="G4927" s="264"/>
      <c r="H4927" s="264"/>
      <c r="I4927" s="286">
        <f t="shared" ca="1" si="4911"/>
        <v>8.1409338955725163E-2</v>
      </c>
      <c r="J4927" s="286">
        <f t="shared" ca="1" si="4912"/>
        <v>3.0158768998952423E-2</v>
      </c>
      <c r="K4927" s="264">
        <f t="shared" ref="K4927:M4927" ca="1" si="4994">RAND()</f>
        <v>0.74240592524501847</v>
      </c>
      <c r="L4927" s="264">
        <f t="shared" ca="1" si="4994"/>
        <v>0.61008565039760476</v>
      </c>
      <c r="M4927" s="264">
        <f t="shared" ca="1" si="4994"/>
        <v>0.60437021156089576</v>
      </c>
      <c r="N4927" s="287">
        <f t="shared" ca="1" si="4914"/>
        <v>2201742.1922730678</v>
      </c>
      <c r="O4927" s="288">
        <f ca="1">(N4927-Assumptions!$C$22)/Assumptions!$C$25</f>
        <v>163.31964121440805</v>
      </c>
      <c r="P4927" s="11"/>
      <c r="Q4927" s="11"/>
      <c r="R4927" s="11"/>
      <c r="S4927" s="11"/>
      <c r="T4927" s="11"/>
    </row>
    <row r="4928" spans="1:20" ht="15.75" customHeight="1" x14ac:dyDescent="0.2">
      <c r="A4928" s="289"/>
      <c r="B4928" s="270"/>
      <c r="C4928" s="270"/>
      <c r="D4928" s="270"/>
      <c r="E4928" s="270"/>
      <c r="F4928" s="270"/>
      <c r="G4928" s="270"/>
      <c r="H4928" s="270"/>
      <c r="I4928" s="290">
        <f t="shared" ca="1" si="4911"/>
        <v>0.06</v>
      </c>
      <c r="J4928" s="290">
        <f t="shared" ca="1" si="4912"/>
        <v>5.4804361319619271E-2</v>
      </c>
      <c r="K4928" s="270">
        <f t="shared" ref="K4928:M4928" ca="1" si="4995">RAND()</f>
        <v>0.10735526043339083</v>
      </c>
      <c r="L4928" s="270">
        <f t="shared" ca="1" si="4995"/>
        <v>0.86526902057649757</v>
      </c>
      <c r="M4928" s="270">
        <f t="shared" ca="1" si="4995"/>
        <v>0.97269177435408916</v>
      </c>
      <c r="N4928" s="291">
        <f t="shared" ca="1" si="4914"/>
        <v>2887571.7310186895</v>
      </c>
      <c r="O4928" s="292">
        <f ca="1">(N4928-Assumptions!$C$22)/Assumptions!$C$25</f>
        <v>214.50095007602161</v>
      </c>
      <c r="P4928" s="11"/>
      <c r="Q4928" s="11"/>
      <c r="R4928" s="11"/>
      <c r="S4928" s="11"/>
      <c r="T4928" s="11"/>
    </row>
    <row r="4929" spans="1:20" ht="15.75" customHeight="1" x14ac:dyDescent="0.2">
      <c r="A4929" s="317"/>
      <c r="B4929" s="264"/>
      <c r="C4929" s="264"/>
      <c r="D4929" s="264"/>
      <c r="E4929" s="264"/>
      <c r="F4929" s="264"/>
      <c r="G4929" s="264"/>
      <c r="H4929" s="264"/>
      <c r="I4929" s="286">
        <f t="shared" ca="1" si="4911"/>
        <v>8.6184149818622963E-2</v>
      </c>
      <c r="J4929" s="286">
        <f t="shared" ca="1" si="4912"/>
        <v>4.6372053838417818E-2</v>
      </c>
      <c r="K4929" s="264">
        <f t="shared" ref="K4929:M4929" ca="1" si="4996">RAND()</f>
        <v>0.57143226820816317</v>
      </c>
      <c r="L4929" s="264">
        <f t="shared" ca="1" si="4996"/>
        <v>0.90634121999623796</v>
      </c>
      <c r="M4929" s="264">
        <f t="shared" ca="1" si="4996"/>
        <v>0.63478608630328803</v>
      </c>
      <c r="N4929" s="287">
        <f t="shared" ca="1" si="4914"/>
        <v>3577923.1113913935</v>
      </c>
      <c r="O4929" s="288">
        <f ca="1">(N4929-Assumptions!$C$22)/Assumptions!$C$25</f>
        <v>266.01970980532786</v>
      </c>
      <c r="P4929" s="11"/>
      <c r="Q4929" s="11"/>
      <c r="R4929" s="11"/>
      <c r="S4929" s="11"/>
      <c r="T4929" s="11"/>
    </row>
    <row r="4930" spans="1:20" ht="15.75" customHeight="1" x14ac:dyDescent="0.2">
      <c r="A4930" s="289"/>
      <c r="B4930" s="270"/>
      <c r="C4930" s="270"/>
      <c r="D4930" s="270"/>
      <c r="E4930" s="270"/>
      <c r="F4930" s="270"/>
      <c r="G4930" s="270"/>
      <c r="H4930" s="270"/>
      <c r="I4930" s="290">
        <f t="shared" ca="1" si="4911"/>
        <v>9.7788116965077401E-2</v>
      </c>
      <c r="J4930" s="290">
        <f t="shared" ca="1" si="4912"/>
        <v>4.0067631806745482E-2</v>
      </c>
      <c r="K4930" s="270">
        <f t="shared" ref="K4930:M4930" ca="1" si="4997">RAND()</f>
        <v>1.8199424053902069E-2</v>
      </c>
      <c r="L4930" s="270">
        <f t="shared" ca="1" si="4997"/>
        <v>0.86083952960004018</v>
      </c>
      <c r="M4930" s="270">
        <f t="shared" ca="1" si="4997"/>
        <v>0.1460953595043436</v>
      </c>
      <c r="N4930" s="291">
        <f t="shared" ca="1" si="4914"/>
        <v>1185924.6088083123</v>
      </c>
      <c r="O4930" s="292">
        <f ca="1">(N4930-Assumptions!$C$22)/Assumptions!$C$25</f>
        <v>87.512358866291962</v>
      </c>
      <c r="P4930" s="11"/>
      <c r="Q4930" s="11"/>
      <c r="R4930" s="11"/>
      <c r="S4930" s="11"/>
      <c r="T4930" s="11"/>
    </row>
    <row r="4931" spans="1:20" ht="15.75" customHeight="1" x14ac:dyDescent="0.2">
      <c r="A4931" s="317"/>
      <c r="B4931" s="264"/>
      <c r="C4931" s="264"/>
      <c r="D4931" s="264"/>
      <c r="E4931" s="264"/>
      <c r="F4931" s="264"/>
      <c r="G4931" s="264"/>
      <c r="H4931" s="264"/>
      <c r="I4931" s="286">
        <f t="shared" ca="1" si="4911"/>
        <v>8.5966486496307226E-2</v>
      </c>
      <c r="J4931" s="286">
        <f t="shared" ca="1" si="4912"/>
        <v>3.3214399218322005E-2</v>
      </c>
      <c r="K4931" s="264">
        <f t="shared" ref="K4931:M4931" ca="1" si="4998">RAND()</f>
        <v>0.92463146749692959</v>
      </c>
      <c r="L4931" s="264">
        <f t="shared" ca="1" si="4998"/>
        <v>0.88045828949275151</v>
      </c>
      <c r="M4931" s="264">
        <f t="shared" ca="1" si="4998"/>
        <v>0.49714302552724365</v>
      </c>
      <c r="N4931" s="287">
        <f t="shared" ca="1" si="4914"/>
        <v>4652435.3440788519</v>
      </c>
      <c r="O4931" s="288">
        <f ca="1">(N4931-Assumptions!$C$22)/Assumptions!$C$25</f>
        <v>346.20718985663075</v>
      </c>
      <c r="P4931" s="11"/>
      <c r="Q4931" s="11"/>
      <c r="R4931" s="11"/>
      <c r="S4931" s="11"/>
      <c r="T4931" s="11"/>
    </row>
    <row r="4932" spans="1:20" ht="15.75" customHeight="1" x14ac:dyDescent="0.2">
      <c r="A4932" s="289"/>
      <c r="B4932" s="270"/>
      <c r="C4932" s="270"/>
      <c r="D4932" s="270"/>
      <c r="E4932" s="270"/>
      <c r="F4932" s="270"/>
      <c r="G4932" s="270"/>
      <c r="H4932" s="270"/>
      <c r="I4932" s="290">
        <f t="shared" ca="1" si="4911"/>
        <v>9.8943239384016946E-2</v>
      </c>
      <c r="J4932" s="290">
        <f t="shared" ca="1" si="4912"/>
        <v>4.0760033549148152E-2</v>
      </c>
      <c r="K4932" s="270">
        <f t="shared" ref="K4932:M4932" ca="1" si="4999">RAND()</f>
        <v>0.76769002367213035</v>
      </c>
      <c r="L4932" s="270">
        <f t="shared" ca="1" si="4999"/>
        <v>0.77805702110934061</v>
      </c>
      <c r="M4932" s="270">
        <f t="shared" ca="1" si="4999"/>
        <v>0.81782304544185969</v>
      </c>
      <c r="N4932" s="291">
        <f t="shared" ca="1" si="4914"/>
        <v>1939400.564694297</v>
      </c>
      <c r="O4932" s="292">
        <f ca="1">(N4932-Assumptions!$C$22)/Assumptions!$C$25</f>
        <v>143.74190781300723</v>
      </c>
      <c r="P4932" s="11"/>
      <c r="Q4932" s="11"/>
      <c r="R4932" s="11"/>
      <c r="S4932" s="11"/>
      <c r="T4932" s="11"/>
    </row>
    <row r="4933" spans="1:20" ht="15.75" customHeight="1" x14ac:dyDescent="0.2">
      <c r="A4933" s="317"/>
      <c r="B4933" s="264"/>
      <c r="C4933" s="264"/>
      <c r="D4933" s="264"/>
      <c r="E4933" s="264"/>
      <c r="F4933" s="264"/>
      <c r="G4933" s="264"/>
      <c r="H4933" s="264"/>
      <c r="I4933" s="286">
        <f t="shared" ca="1" si="4911"/>
        <v>8.310983872091357E-2</v>
      </c>
      <c r="J4933" s="286">
        <f t="shared" ca="1" si="4912"/>
        <v>4.805059028616266E-2</v>
      </c>
      <c r="K4933" s="264">
        <f t="shared" ref="K4933:M4933" ca="1" si="5000">RAND()</f>
        <v>0.1792060823752919</v>
      </c>
      <c r="L4933" s="264">
        <f t="shared" ca="1" si="5000"/>
        <v>0.13312633595869283</v>
      </c>
      <c r="M4933" s="264">
        <f t="shared" ca="1" si="5000"/>
        <v>0.72551419115874716</v>
      </c>
      <c r="N4933" s="287">
        <f t="shared" ca="1" si="4914"/>
        <v>500329.82943452039</v>
      </c>
      <c r="O4933" s="288">
        <f ca="1">(N4933-Assumptions!$C$22)/Assumptions!$C$25</f>
        <v>36.348569360785106</v>
      </c>
      <c r="P4933" s="11"/>
      <c r="Q4933" s="11"/>
      <c r="R4933" s="11"/>
      <c r="S4933" s="11"/>
      <c r="T4933" s="11"/>
    </row>
    <row r="4934" spans="1:20" ht="15.75" customHeight="1" x14ac:dyDescent="0.2">
      <c r="A4934" s="289"/>
      <c r="B4934" s="270"/>
      <c r="C4934" s="270"/>
      <c r="D4934" s="270"/>
      <c r="E4934" s="270"/>
      <c r="F4934" s="270"/>
      <c r="G4934" s="270"/>
      <c r="H4934" s="270"/>
      <c r="I4934" s="290">
        <f t="shared" ca="1" si="4911"/>
        <v>0.11763715712676444</v>
      </c>
      <c r="J4934" s="290">
        <f t="shared" ca="1" si="4912"/>
        <v>2.2620940683100468E-2</v>
      </c>
      <c r="K4934" s="270">
        <f t="shared" ref="K4934:M4934" ca="1" si="5001">RAND()</f>
        <v>0.55136968293066635</v>
      </c>
      <c r="L4934" s="270">
        <f t="shared" ca="1" si="5001"/>
        <v>5.8037745497572235E-3</v>
      </c>
      <c r="M4934" s="270">
        <f t="shared" ca="1" si="5001"/>
        <v>0.79156840068991774</v>
      </c>
      <c r="N4934" s="291">
        <f t="shared" ca="1" si="4914"/>
        <v>950509.21762693697</v>
      </c>
      <c r="O4934" s="292">
        <f ca="1">(N4934-Assumptions!$C$22)/Assumptions!$C$25</f>
        <v>69.944046091562456</v>
      </c>
      <c r="P4934" s="11"/>
      <c r="Q4934" s="11"/>
      <c r="R4934" s="11"/>
      <c r="S4934" s="11"/>
      <c r="T4934" s="11"/>
    </row>
    <row r="4935" spans="1:20" ht="15.75" customHeight="1" x14ac:dyDescent="0.2">
      <c r="A4935" s="317"/>
      <c r="B4935" s="264"/>
      <c r="C4935" s="264"/>
      <c r="D4935" s="264"/>
      <c r="E4935" s="264"/>
      <c r="F4935" s="264"/>
      <c r="G4935" s="264"/>
      <c r="H4935" s="264"/>
      <c r="I4935" s="286">
        <f t="shared" ca="1" si="4911"/>
        <v>8.2044015778916943E-2</v>
      </c>
      <c r="J4935" s="286">
        <f t="shared" ca="1" si="4912"/>
        <v>3.7071783052895879E-2</v>
      </c>
      <c r="K4935" s="264">
        <f t="shared" ref="K4935:M4935" ca="1" si="5002">RAND()</f>
        <v>0.44580620993529785</v>
      </c>
      <c r="L4935" s="264">
        <f t="shared" ca="1" si="5002"/>
        <v>0.41052921832906353</v>
      </c>
      <c r="M4935" s="264">
        <f t="shared" ca="1" si="5002"/>
        <v>0.65097491529426066</v>
      </c>
      <c r="N4935" s="287">
        <f t="shared" ca="1" si="4914"/>
        <v>2509115.8568735947</v>
      </c>
      <c r="O4935" s="288">
        <f ca="1">(N4935-Assumptions!$C$22)/Assumptions!$C$25</f>
        <v>186.25797439355185</v>
      </c>
      <c r="P4935" s="11"/>
      <c r="Q4935" s="11"/>
      <c r="R4935" s="11"/>
      <c r="S4935" s="11"/>
      <c r="T4935" s="11"/>
    </row>
    <row r="4936" spans="1:20" ht="15.75" customHeight="1" x14ac:dyDescent="0.2">
      <c r="A4936" s="289"/>
      <c r="B4936" s="270"/>
      <c r="C4936" s="270"/>
      <c r="D4936" s="270"/>
      <c r="E4936" s="270"/>
      <c r="F4936" s="270"/>
      <c r="G4936" s="270"/>
      <c r="H4936" s="270"/>
      <c r="I4936" s="290">
        <f t="shared" ca="1" si="4911"/>
        <v>7.4399095473950433E-2</v>
      </c>
      <c r="J4936" s="290">
        <f t="shared" ca="1" si="4912"/>
        <v>3.5406287258726292E-2</v>
      </c>
      <c r="K4936" s="270">
        <f t="shared" ref="K4936:M4936" ca="1" si="5003">RAND()</f>
        <v>0.29734629147599068</v>
      </c>
      <c r="L4936" s="270">
        <f t="shared" ca="1" si="5003"/>
        <v>0.77365555289158661</v>
      </c>
      <c r="M4936" s="270">
        <f t="shared" ca="1" si="5003"/>
        <v>0.98007265914597741</v>
      </c>
      <c r="N4936" s="291">
        <f t="shared" ca="1" si="4914"/>
        <v>2958438.3441781853</v>
      </c>
      <c r="O4936" s="292">
        <f ca="1">(N4936-Assumptions!$C$22)/Assumptions!$C$25</f>
        <v>219.7895032968795</v>
      </c>
      <c r="P4936" s="11"/>
      <c r="Q4936" s="11"/>
      <c r="R4936" s="11"/>
      <c r="S4936" s="11"/>
      <c r="T4936" s="11"/>
    </row>
    <row r="4937" spans="1:20" ht="15.75" customHeight="1" x14ac:dyDescent="0.2">
      <c r="A4937" s="317"/>
      <c r="B4937" s="264"/>
      <c r="C4937" s="264"/>
      <c r="D4937" s="264"/>
      <c r="E4937" s="264"/>
      <c r="F4937" s="264"/>
      <c r="G4937" s="264"/>
      <c r="H4937" s="264"/>
      <c r="I4937" s="286">
        <f t="shared" ca="1" si="4911"/>
        <v>7.8906320267900315E-2</v>
      </c>
      <c r="J4937" s="286">
        <f t="shared" ca="1" si="4912"/>
        <v>4.1190865821015832E-2</v>
      </c>
      <c r="K4937" s="264">
        <f t="shared" ref="K4937:M4937" ca="1" si="5004">RAND()</f>
        <v>0.49704961654733382</v>
      </c>
      <c r="L4937" s="264">
        <f t="shared" ca="1" si="5004"/>
        <v>0.824527360644007</v>
      </c>
      <c r="M4937" s="264">
        <f t="shared" ca="1" si="5004"/>
        <v>0.27845327921973284</v>
      </c>
      <c r="N4937" s="287">
        <f t="shared" ca="1" si="4914"/>
        <v>3744479.487706773</v>
      </c>
      <c r="O4937" s="288">
        <f ca="1">(N4937-Assumptions!$C$22)/Assumptions!$C$25</f>
        <v>278.44929012737111</v>
      </c>
      <c r="P4937" s="11"/>
      <c r="Q4937" s="11"/>
      <c r="R4937" s="11"/>
      <c r="S4937" s="11"/>
      <c r="T4937" s="11"/>
    </row>
    <row r="4938" spans="1:20" ht="15.75" customHeight="1" x14ac:dyDescent="0.2">
      <c r="A4938" s="289"/>
      <c r="B4938" s="270"/>
      <c r="C4938" s="270"/>
      <c r="D4938" s="270"/>
      <c r="E4938" s="270"/>
      <c r="F4938" s="270"/>
      <c r="G4938" s="270"/>
      <c r="H4938" s="270"/>
      <c r="I4938" s="290">
        <f t="shared" ca="1" si="4911"/>
        <v>6.9053407146724866E-2</v>
      </c>
      <c r="J4938" s="290">
        <f t="shared" ca="1" si="4912"/>
        <v>3.3033263673042351E-2</v>
      </c>
      <c r="K4938" s="270">
        <f t="shared" ref="K4938:M4938" ca="1" si="5005">RAND()</f>
        <v>0.2964896862732338</v>
      </c>
      <c r="L4938" s="270">
        <f t="shared" ca="1" si="5005"/>
        <v>0.9290136202944953</v>
      </c>
      <c r="M4938" s="270">
        <f t="shared" ca="1" si="5005"/>
        <v>0.59387511894768286</v>
      </c>
      <c r="N4938" s="291">
        <f t="shared" ca="1" si="4914"/>
        <v>3920715.7975115096</v>
      </c>
      <c r="O4938" s="292">
        <f ca="1">(N4938-Assumptions!$C$22)/Assumptions!$C$25</f>
        <v>291.60125354563502</v>
      </c>
      <c r="P4938" s="11"/>
      <c r="Q4938" s="11"/>
      <c r="R4938" s="11"/>
      <c r="S4938" s="11"/>
      <c r="T4938" s="11"/>
    </row>
    <row r="4939" spans="1:20" ht="15.75" customHeight="1" x14ac:dyDescent="0.2">
      <c r="A4939" s="317"/>
      <c r="B4939" s="264"/>
      <c r="C4939" s="264"/>
      <c r="D4939" s="264"/>
      <c r="E4939" s="264"/>
      <c r="F4939" s="264"/>
      <c r="G4939" s="264"/>
      <c r="H4939" s="264"/>
      <c r="I4939" s="286">
        <f t="shared" ca="1" si="4911"/>
        <v>9.918198137155948E-2</v>
      </c>
      <c r="J4939" s="286">
        <f t="shared" ca="1" si="4912"/>
        <v>2.97988419829779E-2</v>
      </c>
      <c r="K4939" s="264">
        <f t="shared" ref="K4939:M4939" ca="1" si="5006">RAND()</f>
        <v>0.51942682822687003</v>
      </c>
      <c r="L4939" s="264">
        <f t="shared" ca="1" si="5006"/>
        <v>0.93023313835224564</v>
      </c>
      <c r="M4939" s="264">
        <f t="shared" ca="1" si="5006"/>
        <v>0.76234806422666257</v>
      </c>
      <c r="N4939" s="287">
        <f t="shared" ca="1" si="4914"/>
        <v>2053014.8905881096</v>
      </c>
      <c r="O4939" s="288">
        <f ca="1">(N4939-Assumptions!$C$22)/Assumptions!$C$25</f>
        <v>152.22058884985893</v>
      </c>
      <c r="P4939" s="11"/>
      <c r="Q4939" s="11"/>
      <c r="R4939" s="11"/>
      <c r="S4939" s="11"/>
      <c r="T4939" s="11"/>
    </row>
    <row r="4940" spans="1:20" ht="15.75" customHeight="1" x14ac:dyDescent="0.2">
      <c r="A4940" s="289"/>
      <c r="B4940" s="270"/>
      <c r="C4940" s="270"/>
      <c r="D4940" s="270"/>
      <c r="E4940" s="270"/>
      <c r="F4940" s="270"/>
      <c r="G4940" s="270"/>
      <c r="H4940" s="270"/>
      <c r="I4940" s="290">
        <f t="shared" ca="1" si="4911"/>
        <v>8.1418282580895937E-2</v>
      </c>
      <c r="J4940" s="290">
        <f t="shared" ca="1" si="4912"/>
        <v>4.8978608832726547E-2</v>
      </c>
      <c r="K4940" s="270">
        <f t="shared" ref="K4940:M4940" ca="1" si="5007">RAND()</f>
        <v>0.45752358643038615</v>
      </c>
      <c r="L4940" s="270">
        <f t="shared" ca="1" si="5007"/>
        <v>0.49972624772171381</v>
      </c>
      <c r="M4940" s="270">
        <f t="shared" ca="1" si="5007"/>
        <v>0.80544977257314321</v>
      </c>
      <c r="N4940" s="291">
        <f t="shared" ca="1" si="4914"/>
        <v>3478473.4004372275</v>
      </c>
      <c r="O4940" s="292">
        <f ca="1">(N4940-Assumptions!$C$22)/Assumptions!$C$25</f>
        <v>258.59808958486769</v>
      </c>
      <c r="P4940" s="11"/>
      <c r="Q4940" s="11"/>
      <c r="R4940" s="11"/>
      <c r="S4940" s="11"/>
      <c r="T4940" s="11"/>
    </row>
    <row r="4941" spans="1:20" ht="15.75" customHeight="1" x14ac:dyDescent="0.2">
      <c r="A4941" s="317"/>
      <c r="B4941" s="264"/>
      <c r="C4941" s="264"/>
      <c r="D4941" s="264"/>
      <c r="E4941" s="264"/>
      <c r="F4941" s="264"/>
      <c r="G4941" s="264"/>
      <c r="H4941" s="264"/>
      <c r="I4941" s="286">
        <f t="shared" ca="1" si="4911"/>
        <v>0.10059411190448919</v>
      </c>
      <c r="J4941" s="286">
        <f t="shared" ca="1" si="4912"/>
        <v>3.4501795334634461E-2</v>
      </c>
      <c r="K4941" s="264">
        <f t="shared" ref="K4941:M4941" ca="1" si="5008">RAND()</f>
        <v>0.46691881220720732</v>
      </c>
      <c r="L4941" s="264">
        <f t="shared" ca="1" si="5008"/>
        <v>0.1450895138846573</v>
      </c>
      <c r="M4941" s="264">
        <f t="shared" ca="1" si="5008"/>
        <v>0.78683914953023781</v>
      </c>
      <c r="N4941" s="287">
        <f t="shared" ca="1" si="4914"/>
        <v>1366479.4070016248</v>
      </c>
      <c r="O4941" s="288">
        <f ca="1">(N4941-Assumptions!$C$22)/Assumptions!$C$25</f>
        <v>100.98659753743469</v>
      </c>
      <c r="P4941" s="11"/>
      <c r="Q4941" s="11"/>
      <c r="R4941" s="11"/>
      <c r="S4941" s="11"/>
      <c r="T4941" s="11"/>
    </row>
    <row r="4942" spans="1:20" ht="15.75" customHeight="1" x14ac:dyDescent="0.2">
      <c r="A4942" s="289"/>
      <c r="B4942" s="270"/>
      <c r="C4942" s="270"/>
      <c r="D4942" s="270"/>
      <c r="E4942" s="270"/>
      <c r="F4942" s="270"/>
      <c r="G4942" s="270"/>
      <c r="H4942" s="270"/>
      <c r="I4942" s="290">
        <f t="shared" ca="1" si="4911"/>
        <v>7.2793399108600498E-2</v>
      </c>
      <c r="J4942" s="290">
        <f t="shared" ca="1" si="4912"/>
        <v>5.3214165474968385E-2</v>
      </c>
      <c r="K4942" s="270">
        <f t="shared" ref="K4942:M4942" ca="1" si="5009">RAND()</f>
        <v>0.88446717636373007</v>
      </c>
      <c r="L4942" s="270">
        <f t="shared" ca="1" si="5009"/>
        <v>0.64734475840525552</v>
      </c>
      <c r="M4942" s="270">
        <f t="shared" ca="1" si="5009"/>
        <v>0.61969691305802754</v>
      </c>
      <c r="N4942" s="291">
        <f t="shared" ca="1" si="4914"/>
        <v>8681658.8812800664</v>
      </c>
      <c r="O4942" s="292">
        <f ca="1">(N4942-Assumptions!$C$22)/Assumptions!$C$25</f>
        <v>646.89551352836315</v>
      </c>
      <c r="P4942" s="11"/>
      <c r="Q4942" s="11"/>
      <c r="R4942" s="11"/>
      <c r="S4942" s="11"/>
      <c r="T4942" s="11"/>
    </row>
    <row r="4943" spans="1:20" ht="15.75" customHeight="1" x14ac:dyDescent="0.2">
      <c r="A4943" s="317"/>
      <c r="B4943" s="264"/>
      <c r="C4943" s="264"/>
      <c r="D4943" s="264"/>
      <c r="E4943" s="264"/>
      <c r="F4943" s="264"/>
      <c r="G4943" s="264"/>
      <c r="H4943" s="264"/>
      <c r="I4943" s="286">
        <f t="shared" ca="1" si="4911"/>
        <v>9.5479965471244335E-2</v>
      </c>
      <c r="J4943" s="286">
        <f t="shared" ca="1" si="4912"/>
        <v>4.689882238163369E-2</v>
      </c>
      <c r="K4943" s="264">
        <f t="shared" ref="K4943:M4943" ca="1" si="5010">RAND()</f>
        <v>0.21308273021143254</v>
      </c>
      <c r="L4943" s="264">
        <f t="shared" ca="1" si="5010"/>
        <v>0.82916977490678334</v>
      </c>
      <c r="M4943" s="264">
        <f t="shared" ca="1" si="5010"/>
        <v>0.5417593852415169</v>
      </c>
      <c r="N4943" s="287">
        <f t="shared" ca="1" si="4914"/>
        <v>2906986.8793618372</v>
      </c>
      <c r="O4943" s="288">
        <f ca="1">(N4943-Assumptions!$C$22)/Assumptions!$C$25</f>
        <v>215.94984174342068</v>
      </c>
      <c r="P4943" s="11"/>
      <c r="Q4943" s="11"/>
      <c r="R4943" s="11"/>
      <c r="S4943" s="11"/>
      <c r="T4943" s="11"/>
    </row>
    <row r="4944" spans="1:20" ht="15.75" customHeight="1" x14ac:dyDescent="0.2">
      <c r="A4944" s="289"/>
      <c r="B4944" s="270"/>
      <c r="C4944" s="270"/>
      <c r="D4944" s="270"/>
      <c r="E4944" s="270"/>
      <c r="F4944" s="270"/>
      <c r="G4944" s="270"/>
      <c r="H4944" s="270"/>
      <c r="I4944" s="290">
        <f t="shared" ca="1" si="4911"/>
        <v>0.10440981849253367</v>
      </c>
      <c r="J4944" s="290">
        <f t="shared" ca="1" si="4912"/>
        <v>3.9796834082931158E-2</v>
      </c>
      <c r="K4944" s="270">
        <f t="shared" ref="K4944:M4944" ca="1" si="5011">RAND()</f>
        <v>0.18205214297947114</v>
      </c>
      <c r="L4944" s="270">
        <f t="shared" ca="1" si="5011"/>
        <v>0.47161562788872757</v>
      </c>
      <c r="M4944" s="270">
        <f t="shared" ca="1" si="5011"/>
        <v>0.73665083278028232</v>
      </c>
      <c r="N4944" s="291">
        <f t="shared" ca="1" si="4914"/>
        <v>620122.11405664415</v>
      </c>
      <c r="O4944" s="292">
        <f ca="1">(N4944-Assumptions!$C$22)/Assumptions!$C$25</f>
        <v>45.288292093779411</v>
      </c>
      <c r="P4944" s="11"/>
      <c r="Q4944" s="11"/>
      <c r="R4944" s="11"/>
      <c r="S4944" s="11"/>
      <c r="T4944" s="11"/>
    </row>
    <row r="4945" spans="1:20" ht="15.75" customHeight="1" x14ac:dyDescent="0.2">
      <c r="A4945" s="317"/>
      <c r="B4945" s="264"/>
      <c r="C4945" s="264"/>
      <c r="D4945" s="264"/>
      <c r="E4945" s="264"/>
      <c r="F4945" s="264"/>
      <c r="G4945" s="264"/>
      <c r="H4945" s="264"/>
      <c r="I4945" s="286">
        <f t="shared" ca="1" si="4911"/>
        <v>9.3810480032518836E-2</v>
      </c>
      <c r="J4945" s="286">
        <f t="shared" ca="1" si="4912"/>
        <v>3.3275230553007705E-2</v>
      </c>
      <c r="K4945" s="264">
        <f t="shared" ref="K4945:M4945" ca="1" si="5012">RAND()</f>
        <v>0.60215705696616328</v>
      </c>
      <c r="L4945" s="264">
        <f t="shared" ca="1" si="5012"/>
        <v>0.60541841067666202</v>
      </c>
      <c r="M4945" s="264">
        <f t="shared" ca="1" si="5012"/>
        <v>0.8863500332092269</v>
      </c>
      <c r="N4945" s="287">
        <f t="shared" ca="1" si="4914"/>
        <v>1864046.8689248774</v>
      </c>
      <c r="O4945" s="288">
        <f ca="1">(N4945-Assumptions!$C$22)/Assumptions!$C$25</f>
        <v>138.11849768096099</v>
      </c>
      <c r="P4945" s="11"/>
      <c r="Q4945" s="11"/>
      <c r="R4945" s="11"/>
      <c r="S4945" s="11"/>
      <c r="T4945" s="11"/>
    </row>
    <row r="4946" spans="1:20" ht="15.75" customHeight="1" x14ac:dyDescent="0.2">
      <c r="A4946" s="289"/>
      <c r="B4946" s="270"/>
      <c r="C4946" s="270"/>
      <c r="D4946" s="270"/>
      <c r="E4946" s="270"/>
      <c r="F4946" s="270"/>
      <c r="G4946" s="270"/>
      <c r="H4946" s="270"/>
      <c r="I4946" s="290">
        <f t="shared" ca="1" si="4911"/>
        <v>8.226604879026507E-2</v>
      </c>
      <c r="J4946" s="290">
        <f t="shared" ca="1" si="4912"/>
        <v>3.8260629637270914E-2</v>
      </c>
      <c r="K4946" s="270">
        <f t="shared" ref="K4946:M4946" ca="1" si="5013">RAND()</f>
        <v>5.9686031067202161E-2</v>
      </c>
      <c r="L4946" s="270">
        <f t="shared" ca="1" si="5013"/>
        <v>0.16174641366748777</v>
      </c>
      <c r="M4946" s="270">
        <f t="shared" ca="1" si="5013"/>
        <v>0.47107474128618743</v>
      </c>
      <c r="N4946" s="291">
        <f t="shared" ca="1" si="4914"/>
        <v>370893.29743926879</v>
      </c>
      <c r="O4946" s="292">
        <f ca="1">(N4946-Assumptions!$C$22)/Assumptions!$C$25</f>
        <v>26.689126674572297</v>
      </c>
      <c r="P4946" s="11"/>
      <c r="Q4946" s="11"/>
      <c r="R4946" s="11"/>
      <c r="S4946" s="11"/>
      <c r="T4946" s="11"/>
    </row>
    <row r="4947" spans="1:20" ht="15.75" customHeight="1" x14ac:dyDescent="0.2">
      <c r="A4947" s="317"/>
      <c r="B4947" s="264"/>
      <c r="C4947" s="264"/>
      <c r="D4947" s="264"/>
      <c r="E4947" s="264"/>
      <c r="F4947" s="264"/>
      <c r="G4947" s="264"/>
      <c r="H4947" s="264"/>
      <c r="I4947" s="286">
        <f t="shared" ca="1" si="4911"/>
        <v>7.4299514270344674E-2</v>
      </c>
      <c r="J4947" s="286">
        <f t="shared" ca="1" si="4912"/>
        <v>3.3322903914777532E-2</v>
      </c>
      <c r="K4947" s="264">
        <f t="shared" ref="K4947:M4947" ca="1" si="5014">RAND()</f>
        <v>0.18086577468554577</v>
      </c>
      <c r="L4947" s="264">
        <f t="shared" ca="1" si="5014"/>
        <v>5.1746373981810478E-2</v>
      </c>
      <c r="M4947" s="264">
        <f t="shared" ca="1" si="5014"/>
        <v>0.41704815814415641</v>
      </c>
      <c r="N4947" s="287">
        <f t="shared" ca="1" si="4914"/>
        <v>398308.0804689771</v>
      </c>
      <c r="O4947" s="288">
        <f ca="1">(N4947-Assumptions!$C$22)/Assumptions!$C$25</f>
        <v>28.735006005147547</v>
      </c>
      <c r="P4947" s="11"/>
      <c r="Q4947" s="11"/>
      <c r="R4947" s="11"/>
      <c r="S4947" s="11"/>
      <c r="T4947" s="11"/>
    </row>
    <row r="4948" spans="1:20" ht="15.75" customHeight="1" x14ac:dyDescent="0.2">
      <c r="A4948" s="289"/>
      <c r="B4948" s="270"/>
      <c r="C4948" s="270"/>
      <c r="D4948" s="270"/>
      <c r="E4948" s="270"/>
      <c r="F4948" s="270"/>
      <c r="G4948" s="270"/>
      <c r="H4948" s="270"/>
      <c r="I4948" s="290">
        <f t="shared" ca="1" si="4911"/>
        <v>8.539490116657289E-2</v>
      </c>
      <c r="J4948" s="290">
        <f t="shared" ca="1" si="4912"/>
        <v>4.161710373777177E-2</v>
      </c>
      <c r="K4948" s="270">
        <f t="shared" ref="K4948:M4948" ca="1" si="5015">RAND()</f>
        <v>0.42485366597490959</v>
      </c>
      <c r="L4948" s="270">
        <f t="shared" ca="1" si="5015"/>
        <v>0.75528543038091223</v>
      </c>
      <c r="M4948" s="270">
        <f t="shared" ca="1" si="5015"/>
        <v>0.94750422702670956</v>
      </c>
      <c r="N4948" s="291">
        <f t="shared" ca="1" si="4914"/>
        <v>2635075.9002601653</v>
      </c>
      <c r="O4948" s="292">
        <f ca="1">(N4948-Assumptions!$C$22)/Assumptions!$C$25</f>
        <v>195.65797763135564</v>
      </c>
      <c r="P4948" s="11"/>
      <c r="Q4948" s="11"/>
      <c r="R4948" s="11"/>
      <c r="S4948" s="11"/>
      <c r="T4948" s="11"/>
    </row>
    <row r="4949" spans="1:20" ht="15.75" customHeight="1" x14ac:dyDescent="0.2">
      <c r="A4949" s="317"/>
      <c r="B4949" s="264"/>
      <c r="C4949" s="264"/>
      <c r="D4949" s="264"/>
      <c r="E4949" s="264"/>
      <c r="F4949" s="264"/>
      <c r="G4949" s="264"/>
      <c r="H4949" s="264"/>
      <c r="I4949" s="286">
        <f t="shared" ca="1" si="4911"/>
        <v>7.2510158797092508E-2</v>
      </c>
      <c r="J4949" s="286">
        <f t="shared" ca="1" si="4912"/>
        <v>3.7408972939810908E-2</v>
      </c>
      <c r="K4949" s="264">
        <f t="shared" ref="K4949:M4949" ca="1" si="5016">RAND()</f>
        <v>0.94517481066936326</v>
      </c>
      <c r="L4949" s="264">
        <f t="shared" ca="1" si="5016"/>
        <v>0.7280568073492073</v>
      </c>
      <c r="M4949" s="264">
        <f t="shared" ca="1" si="5016"/>
        <v>0.57441210916230989</v>
      </c>
      <c r="N4949" s="287">
        <f t="shared" ca="1" si="4914"/>
        <v>6148555.7819870682</v>
      </c>
      <c r="O4949" s="288">
        <f ca="1">(N4949-Assumptions!$C$22)/Assumptions!$C$25</f>
        <v>457.8579688050051</v>
      </c>
      <c r="P4949" s="11"/>
      <c r="Q4949" s="11"/>
      <c r="R4949" s="11"/>
      <c r="S4949" s="11"/>
      <c r="T4949" s="11"/>
    </row>
    <row r="4950" spans="1:20" ht="15.75" customHeight="1" x14ac:dyDescent="0.2">
      <c r="A4950" s="289"/>
      <c r="B4950" s="270"/>
      <c r="C4950" s="270"/>
      <c r="D4950" s="270"/>
      <c r="E4950" s="270"/>
      <c r="F4950" s="270"/>
      <c r="G4950" s="270"/>
      <c r="H4950" s="270"/>
      <c r="I4950" s="290">
        <f t="shared" ca="1" si="4911"/>
        <v>0.11174175444209121</v>
      </c>
      <c r="J4950" s="290">
        <f t="shared" ca="1" si="4912"/>
        <v>4.2770366130901787E-2</v>
      </c>
      <c r="K4950" s="270">
        <f t="shared" ref="K4950:M4950" ca="1" si="5017">RAND()</f>
        <v>0.52036699344666848</v>
      </c>
      <c r="L4950" s="270">
        <f t="shared" ca="1" si="5017"/>
        <v>0.41047616061350567</v>
      </c>
      <c r="M4950" s="270">
        <f t="shared" ca="1" si="5017"/>
        <v>0.96111702755536843</v>
      </c>
      <c r="N4950" s="291">
        <f t="shared" ca="1" si="4914"/>
        <v>1672545.9903841086</v>
      </c>
      <c r="O4950" s="292">
        <f ca="1">(N4950-Assumptions!$C$22)/Assumptions!$C$25</f>
        <v>123.82738734209765</v>
      </c>
      <c r="P4950" s="11"/>
      <c r="Q4950" s="11"/>
      <c r="R4950" s="11"/>
      <c r="S4950" s="11"/>
      <c r="T4950" s="11"/>
    </row>
    <row r="4951" spans="1:20" ht="15.75" customHeight="1" x14ac:dyDescent="0.2">
      <c r="A4951" s="317"/>
      <c r="B4951" s="264"/>
      <c r="C4951" s="264"/>
      <c r="D4951" s="264"/>
      <c r="E4951" s="264"/>
      <c r="F4951" s="264"/>
      <c r="G4951" s="264"/>
      <c r="H4951" s="264"/>
      <c r="I4951" s="286">
        <f t="shared" ca="1" si="4911"/>
        <v>9.1559564565101059E-2</v>
      </c>
      <c r="J4951" s="286">
        <f t="shared" ca="1" si="4912"/>
        <v>4.2646127557178941E-2</v>
      </c>
      <c r="K4951" s="264">
        <f t="shared" ref="K4951:M4951" ca="1" si="5018">RAND()</f>
        <v>0.40954423864812195</v>
      </c>
      <c r="L4951" s="264">
        <f t="shared" ca="1" si="5018"/>
        <v>0.68203347587736285</v>
      </c>
      <c r="M4951" s="264">
        <f t="shared" ca="1" si="5018"/>
        <v>0.27961155824627193</v>
      </c>
      <c r="N4951" s="287">
        <f t="shared" ca="1" si="4914"/>
        <v>2282004.2161253253</v>
      </c>
      <c r="O4951" s="288">
        <f ca="1">(N4951-Assumptions!$C$22)/Assumptions!$C$25</f>
        <v>169.30934448696456</v>
      </c>
      <c r="P4951" s="11"/>
      <c r="Q4951" s="11"/>
      <c r="R4951" s="11"/>
      <c r="S4951" s="11"/>
      <c r="T4951" s="11"/>
    </row>
    <row r="4952" spans="1:20" ht="15.75" customHeight="1" x14ac:dyDescent="0.2">
      <c r="A4952" s="289"/>
      <c r="B4952" s="270"/>
      <c r="C4952" s="270"/>
      <c r="D4952" s="270"/>
      <c r="E4952" s="270"/>
      <c r="F4952" s="270"/>
      <c r="G4952" s="270"/>
      <c r="H4952" s="270"/>
      <c r="I4952" s="290">
        <f t="shared" ca="1" si="4911"/>
        <v>0.1039316946566623</v>
      </c>
      <c r="J4952" s="290">
        <f t="shared" ca="1" si="4912"/>
        <v>5.5E-2</v>
      </c>
      <c r="K4952" s="270">
        <f t="shared" ref="K4952:M4952" ca="1" si="5019">RAND()</f>
        <v>0.27200023123941075</v>
      </c>
      <c r="L4952" s="270">
        <f t="shared" ca="1" si="5019"/>
        <v>0.54269086979359782</v>
      </c>
      <c r="M4952" s="270">
        <f t="shared" ca="1" si="5019"/>
        <v>0.43001921699944601</v>
      </c>
      <c r="N4952" s="291">
        <f t="shared" ca="1" si="4914"/>
        <v>2281152.7428278243</v>
      </c>
      <c r="O4952" s="292">
        <f ca="1">(N4952-Assumptions!$C$22)/Assumptions!$C$25</f>
        <v>169.24580170356899</v>
      </c>
      <c r="P4952" s="11"/>
      <c r="Q4952" s="11"/>
      <c r="R4952" s="11"/>
      <c r="S4952" s="11"/>
      <c r="T4952" s="11"/>
    </row>
    <row r="4953" spans="1:20" ht="15.75" customHeight="1" x14ac:dyDescent="0.2">
      <c r="A4953" s="317"/>
      <c r="B4953" s="264"/>
      <c r="C4953" s="264"/>
      <c r="D4953" s="264"/>
      <c r="E4953" s="264"/>
      <c r="F4953" s="264"/>
      <c r="G4953" s="264"/>
      <c r="H4953" s="264"/>
      <c r="I4953" s="286">
        <f t="shared" ca="1" si="4911"/>
        <v>7.9448820452486343E-2</v>
      </c>
      <c r="J4953" s="286">
        <f t="shared" ca="1" si="4912"/>
        <v>3.4119141597976868E-2</v>
      </c>
      <c r="K4953" s="264">
        <f t="shared" ref="K4953:M4953" ca="1" si="5020">RAND()</f>
        <v>0.64716967687544003</v>
      </c>
      <c r="L4953" s="264">
        <f t="shared" ca="1" si="5020"/>
        <v>0.58915241641240135</v>
      </c>
      <c r="M4953" s="264">
        <f t="shared" ca="1" si="5020"/>
        <v>0.41719058798126019</v>
      </c>
      <c r="N4953" s="287">
        <f t="shared" ca="1" si="4914"/>
        <v>2462419.154468697</v>
      </c>
      <c r="O4953" s="288">
        <f ca="1">(N4953-Assumptions!$C$22)/Assumptions!$C$25</f>
        <v>182.77314585587291</v>
      </c>
      <c r="P4953" s="11"/>
      <c r="Q4953" s="11"/>
      <c r="R4953" s="11"/>
      <c r="S4953" s="11"/>
      <c r="T4953" s="11"/>
    </row>
    <row r="4954" spans="1:20" ht="15.75" customHeight="1" x14ac:dyDescent="0.2">
      <c r="A4954" s="289"/>
      <c r="B4954" s="270"/>
      <c r="C4954" s="270"/>
      <c r="D4954" s="270"/>
      <c r="E4954" s="270"/>
      <c r="F4954" s="270"/>
      <c r="G4954" s="270"/>
      <c r="H4954" s="270"/>
      <c r="I4954" s="290">
        <f t="shared" ca="1" si="4911"/>
        <v>0.11027532215287324</v>
      </c>
      <c r="J4954" s="290">
        <f t="shared" ca="1" si="4912"/>
        <v>2.7377610570405143E-2</v>
      </c>
      <c r="K4954" s="270">
        <f t="shared" ref="K4954:M4954" ca="1" si="5021">RAND()</f>
        <v>0.28815299948800088</v>
      </c>
      <c r="L4954" s="270">
        <f t="shared" ca="1" si="5021"/>
        <v>0.63394960907237308</v>
      </c>
      <c r="M4954" s="270">
        <f t="shared" ca="1" si="5021"/>
        <v>0.79421087035361071</v>
      </c>
      <c r="N4954" s="291">
        <f t="shared" ca="1" si="4914"/>
        <v>1361202.1381267358</v>
      </c>
      <c r="O4954" s="292">
        <f ca="1">(N4954-Assumptions!$C$22)/Assumptions!$C$25</f>
        <v>100.59277150199522</v>
      </c>
      <c r="P4954" s="11"/>
      <c r="Q4954" s="11"/>
      <c r="R4954" s="11"/>
      <c r="S4954" s="11"/>
      <c r="T4954" s="11"/>
    </row>
    <row r="4955" spans="1:20" ht="15.75" customHeight="1" x14ac:dyDescent="0.2">
      <c r="A4955" s="317"/>
      <c r="B4955" s="264"/>
      <c r="C4955" s="264"/>
      <c r="D4955" s="264"/>
      <c r="E4955" s="264"/>
      <c r="F4955" s="264"/>
      <c r="G4955" s="264"/>
      <c r="H4955" s="264"/>
      <c r="I4955" s="286">
        <f t="shared" ca="1" si="4911"/>
        <v>7.4240690791968086E-2</v>
      </c>
      <c r="J4955" s="286">
        <f t="shared" ca="1" si="4912"/>
        <v>5.3922278268117151E-2</v>
      </c>
      <c r="K4955" s="264">
        <f t="shared" ref="K4955:M4955" ca="1" si="5022">RAND()</f>
        <v>0.91601472672308315</v>
      </c>
      <c r="L4955" s="264">
        <f t="shared" ca="1" si="5022"/>
        <v>0.87389378053823763</v>
      </c>
      <c r="M4955" s="264">
        <f t="shared" ca="1" si="5022"/>
        <v>0.58818309766870303</v>
      </c>
      <c r="N4955" s="287">
        <f t="shared" ca="1" si="4914"/>
        <v>9817027.0130412318</v>
      </c>
      <c r="O4955" s="288">
        <f ca="1">(N4955-Assumptions!$C$22)/Assumptions!$C$25</f>
        <v>731.62447858516657</v>
      </c>
      <c r="P4955" s="11"/>
      <c r="Q4955" s="11"/>
      <c r="R4955" s="11"/>
      <c r="S4955" s="11"/>
      <c r="T4955" s="11"/>
    </row>
    <row r="4956" spans="1:20" ht="15.75" customHeight="1" x14ac:dyDescent="0.2">
      <c r="A4956" s="289"/>
      <c r="B4956" s="270"/>
      <c r="C4956" s="270"/>
      <c r="D4956" s="270"/>
      <c r="E4956" s="270"/>
      <c r="F4956" s="270"/>
      <c r="G4956" s="270"/>
      <c r="H4956" s="270"/>
      <c r="I4956" s="290">
        <f t="shared" ca="1" si="4911"/>
        <v>7.4657242935081108E-2</v>
      </c>
      <c r="J4956" s="290">
        <f t="shared" ca="1" si="4912"/>
        <v>4.9169624331218964E-2</v>
      </c>
      <c r="K4956" s="270">
        <f t="shared" ref="K4956:M4956" ca="1" si="5023">RAND()</f>
        <v>0.90413540838791273</v>
      </c>
      <c r="L4956" s="270">
        <f t="shared" ca="1" si="5023"/>
        <v>0.84802554999623703</v>
      </c>
      <c r="M4956" s="270">
        <f t="shared" ca="1" si="5023"/>
        <v>0.254317181755356</v>
      </c>
      <c r="N4956" s="291">
        <f t="shared" ca="1" si="4914"/>
        <v>9629211.7023769896</v>
      </c>
      <c r="O4956" s="292">
        <f ca="1">(N4956-Assumptions!$C$22)/Assumptions!$C$25</f>
        <v>717.60841062514851</v>
      </c>
      <c r="P4956" s="11"/>
      <c r="Q4956" s="11"/>
      <c r="R4956" s="11"/>
      <c r="S4956" s="11"/>
      <c r="T4956" s="11"/>
    </row>
    <row r="4957" spans="1:20" ht="15.75" customHeight="1" x14ac:dyDescent="0.2">
      <c r="A4957" s="317"/>
      <c r="B4957" s="264"/>
      <c r="C4957" s="264"/>
      <c r="D4957" s="264"/>
      <c r="E4957" s="264"/>
      <c r="F4957" s="264"/>
      <c r="G4957" s="264"/>
      <c r="H4957" s="264"/>
      <c r="I4957" s="286">
        <f t="shared" ca="1" si="4911"/>
        <v>8.1524106398266724E-2</v>
      </c>
      <c r="J4957" s="286">
        <f t="shared" ca="1" si="4912"/>
        <v>4.8915621576467172E-2</v>
      </c>
      <c r="K4957" s="264">
        <f t="shared" ref="K4957:M4957" ca="1" si="5024">RAND()</f>
        <v>0.56673114148203918</v>
      </c>
      <c r="L4957" s="264">
        <f t="shared" ca="1" si="5024"/>
        <v>0.83296105269981602</v>
      </c>
      <c r="M4957" s="264">
        <f t="shared" ca="1" si="5024"/>
        <v>0.26659106056882176</v>
      </c>
      <c r="N4957" s="287">
        <f t="shared" ca="1" si="4914"/>
        <v>4330920.1981530283</v>
      </c>
      <c r="O4957" s="288">
        <f ca="1">(N4957-Assumptions!$C$22)/Assumptions!$C$25</f>
        <v>322.21352225022599</v>
      </c>
      <c r="P4957" s="11"/>
      <c r="Q4957" s="11"/>
      <c r="R4957" s="11"/>
      <c r="S4957" s="11"/>
      <c r="T4957" s="11"/>
    </row>
    <row r="4958" spans="1:20" ht="15.75" customHeight="1" x14ac:dyDescent="0.2">
      <c r="A4958" s="289"/>
      <c r="B4958" s="270"/>
      <c r="C4958" s="270"/>
      <c r="D4958" s="270"/>
      <c r="E4958" s="270"/>
      <c r="F4958" s="270"/>
      <c r="G4958" s="270"/>
      <c r="H4958" s="270"/>
      <c r="I4958" s="290">
        <f t="shared" ca="1" si="4911"/>
        <v>8.7592410817543473E-2</v>
      </c>
      <c r="J4958" s="290">
        <f t="shared" ca="1" si="4912"/>
        <v>4.237012612050238E-2</v>
      </c>
      <c r="K4958" s="270">
        <f t="shared" ref="K4958:M4958" ca="1" si="5025">RAND()</f>
        <v>4.5327259888297E-3</v>
      </c>
      <c r="L4958" s="270">
        <f t="shared" ca="1" si="5025"/>
        <v>2.7410223204593742E-2</v>
      </c>
      <c r="M4958" s="270">
        <f t="shared" ca="1" si="5025"/>
        <v>3.8073125666237329E-2</v>
      </c>
      <c r="N4958" s="291">
        <f t="shared" ca="1" si="4914"/>
        <v>360913.10123300931</v>
      </c>
      <c r="O4958" s="292">
        <f ca="1">(N4958-Assumptions!$C$22)/Assumptions!$C$25</f>
        <v>25.944335912911143</v>
      </c>
      <c r="P4958" s="11"/>
      <c r="Q4958" s="11"/>
      <c r="R4958" s="11"/>
      <c r="S4958" s="11"/>
      <c r="T4958" s="11"/>
    </row>
    <row r="4959" spans="1:20" ht="15.75" customHeight="1" x14ac:dyDescent="0.2">
      <c r="A4959" s="317"/>
      <c r="B4959" s="264"/>
      <c r="C4959" s="264"/>
      <c r="D4959" s="264"/>
      <c r="E4959" s="264"/>
      <c r="F4959" s="264"/>
      <c r="G4959" s="264"/>
      <c r="H4959" s="264"/>
      <c r="I4959" s="286">
        <f t="shared" ca="1" si="4911"/>
        <v>8.6059188912432735E-2</v>
      </c>
      <c r="J4959" s="286">
        <f t="shared" ca="1" si="4912"/>
        <v>3.4033325358513077E-2</v>
      </c>
      <c r="K4959" s="264">
        <f t="shared" ref="K4959:M4959" ca="1" si="5026">RAND()</f>
        <v>0.98653312217228761</v>
      </c>
      <c r="L4959" s="264">
        <f t="shared" ca="1" si="5026"/>
        <v>8.9330413352517457E-3</v>
      </c>
      <c r="M4959" s="264">
        <f t="shared" ca="1" si="5026"/>
        <v>0.49129156468956825</v>
      </c>
      <c r="N4959" s="287">
        <f t="shared" ca="1" si="4914"/>
        <v>3715360.6563191437</v>
      </c>
      <c r="O4959" s="288">
        <f ca="1">(N4959-Assumptions!$C$22)/Assumptions!$C$25</f>
        <v>276.2762430088913</v>
      </c>
      <c r="P4959" s="11"/>
      <c r="Q4959" s="11"/>
      <c r="R4959" s="11"/>
      <c r="S4959" s="11"/>
      <c r="T4959" s="11"/>
    </row>
    <row r="4960" spans="1:20" ht="15.75" customHeight="1" x14ac:dyDescent="0.2">
      <c r="A4960" s="289"/>
      <c r="B4960" s="270"/>
      <c r="C4960" s="270"/>
      <c r="D4960" s="270"/>
      <c r="E4960" s="270"/>
      <c r="F4960" s="270"/>
      <c r="G4960" s="270"/>
      <c r="H4960" s="270"/>
      <c r="I4960" s="290">
        <f t="shared" ca="1" si="4911"/>
        <v>0.11014105081313236</v>
      </c>
      <c r="J4960" s="290">
        <f t="shared" ca="1" si="4912"/>
        <v>4.611204572207972E-2</v>
      </c>
      <c r="K4960" s="270">
        <f t="shared" ref="K4960:M4960" ca="1" si="5027">RAND()</f>
        <v>0.37747519688547615</v>
      </c>
      <c r="L4960" s="270">
        <f t="shared" ca="1" si="5027"/>
        <v>0.29944480887106573</v>
      </c>
      <c r="M4960" s="270">
        <f t="shared" ca="1" si="5027"/>
        <v>6.3350225960512319E-2</v>
      </c>
      <c r="N4960" s="291">
        <f t="shared" ca="1" si="4914"/>
        <v>1391461.8328432909</v>
      </c>
      <c r="O4960" s="292">
        <f ca="1">(N4960-Assumptions!$C$22)/Assumptions!$C$25</f>
        <v>102.85095767487245</v>
      </c>
      <c r="P4960" s="11"/>
      <c r="Q4960" s="11"/>
      <c r="R4960" s="11"/>
      <c r="S4960" s="11"/>
      <c r="T4960" s="11"/>
    </row>
    <row r="4961" spans="1:20" ht="15.75" customHeight="1" x14ac:dyDescent="0.2">
      <c r="A4961" s="317"/>
      <c r="B4961" s="264"/>
      <c r="C4961" s="264"/>
      <c r="D4961" s="264"/>
      <c r="E4961" s="264"/>
      <c r="F4961" s="264"/>
      <c r="G4961" s="264"/>
      <c r="H4961" s="264"/>
      <c r="I4961" s="286">
        <f t="shared" ca="1" si="4911"/>
        <v>0.06</v>
      </c>
      <c r="J4961" s="286">
        <f t="shared" ca="1" si="4912"/>
        <v>4.7000778207992894E-2</v>
      </c>
      <c r="K4961" s="264">
        <f t="shared" ref="K4961:M4961" ca="1" si="5028">RAND()</f>
        <v>0.4917764459576458</v>
      </c>
      <c r="L4961" s="264">
        <f t="shared" ca="1" si="5028"/>
        <v>0.59379855890932121</v>
      </c>
      <c r="M4961" s="264">
        <f t="shared" ca="1" si="5028"/>
        <v>0.36060777600985594</v>
      </c>
      <c r="N4961" s="287">
        <f t="shared" ca="1" si="4914"/>
        <v>4464826.7790903514</v>
      </c>
      <c r="O4961" s="288">
        <f ca="1">(N4961-Assumptions!$C$22)/Assumptions!$C$25</f>
        <v>332.20655067838442</v>
      </c>
      <c r="P4961" s="11"/>
      <c r="Q4961" s="11"/>
      <c r="R4961" s="11"/>
      <c r="S4961" s="11"/>
      <c r="T4961" s="11"/>
    </row>
    <row r="4962" spans="1:20" ht="15.75" customHeight="1" x14ac:dyDescent="0.2">
      <c r="A4962" s="289"/>
      <c r="B4962" s="270"/>
      <c r="C4962" s="270"/>
      <c r="D4962" s="270"/>
      <c r="E4962" s="270"/>
      <c r="F4962" s="270"/>
      <c r="G4962" s="270"/>
      <c r="H4962" s="270"/>
      <c r="I4962" s="290">
        <f t="shared" ca="1" si="4911"/>
        <v>0.06</v>
      </c>
      <c r="J4962" s="290">
        <f t="shared" ca="1" si="4912"/>
        <v>3.4724177819136656E-2</v>
      </c>
      <c r="K4962" s="270">
        <f t="shared" ref="K4962:M4962" ca="1" si="5029">RAND()</f>
        <v>0.58818928785541902</v>
      </c>
      <c r="L4962" s="270">
        <f t="shared" ca="1" si="5029"/>
        <v>0.39965748479518259</v>
      </c>
      <c r="M4962" s="270">
        <f t="shared" ca="1" si="5029"/>
        <v>0.64691395118935879</v>
      </c>
      <c r="N4962" s="291">
        <f t="shared" ca="1" si="4914"/>
        <v>4464366.8342192294</v>
      </c>
      <c r="O4962" s="292">
        <f ca="1">(N4962-Assumptions!$C$22)/Assumptions!$C$25</f>
        <v>332.17222643427084</v>
      </c>
      <c r="P4962" s="11"/>
      <c r="Q4962" s="11"/>
      <c r="R4962" s="11"/>
      <c r="S4962" s="11"/>
      <c r="T4962" s="11"/>
    </row>
    <row r="4963" spans="1:20" ht="15.75" customHeight="1" x14ac:dyDescent="0.2">
      <c r="A4963" s="317"/>
      <c r="B4963" s="264"/>
      <c r="C4963" s="264"/>
      <c r="D4963" s="264"/>
      <c r="E4963" s="264"/>
      <c r="F4963" s="264"/>
      <c r="G4963" s="264"/>
      <c r="H4963" s="264"/>
      <c r="I4963" s="286">
        <f t="shared" ca="1" si="4911"/>
        <v>9.954343463559083E-2</v>
      </c>
      <c r="J4963" s="286">
        <f t="shared" ca="1" si="4912"/>
        <v>4.7972689558835942E-2</v>
      </c>
      <c r="K4963" s="264">
        <f t="shared" ref="K4963:M4963" ca="1" si="5030">RAND()</f>
        <v>0.4073672626949566</v>
      </c>
      <c r="L4963" s="264">
        <f t="shared" ca="1" si="5030"/>
        <v>0.54742268474279054</v>
      </c>
      <c r="M4963" s="264">
        <f t="shared" ca="1" si="5030"/>
        <v>0.50464739825102689</v>
      </c>
      <c r="N4963" s="287">
        <f t="shared" ca="1" si="4914"/>
        <v>2164418.3986701979</v>
      </c>
      <c r="O4963" s="288">
        <f ca="1">(N4963-Assumptions!$C$22)/Assumptions!$C$25</f>
        <v>160.53428348285058</v>
      </c>
      <c r="P4963" s="11"/>
      <c r="Q4963" s="11"/>
      <c r="R4963" s="11"/>
      <c r="S4963" s="11"/>
      <c r="T4963" s="11"/>
    </row>
    <row r="4964" spans="1:20" ht="15.75" customHeight="1" x14ac:dyDescent="0.2">
      <c r="A4964" s="289"/>
      <c r="B4964" s="270"/>
      <c r="C4964" s="270"/>
      <c r="D4964" s="270"/>
      <c r="E4964" s="270"/>
      <c r="F4964" s="270"/>
      <c r="G4964" s="270"/>
      <c r="H4964" s="270"/>
      <c r="I4964" s="290">
        <f t="shared" ca="1" si="4911"/>
        <v>9.274568078634042E-2</v>
      </c>
      <c r="J4964" s="290">
        <f t="shared" ca="1" si="4912"/>
        <v>4.2277449490345002E-2</v>
      </c>
      <c r="K4964" s="270">
        <f t="shared" ref="K4964:M4964" ca="1" si="5031">RAND()</f>
        <v>0.54454125362574091</v>
      </c>
      <c r="L4964" s="270">
        <f t="shared" ca="1" si="5031"/>
        <v>0.97776886000068197</v>
      </c>
      <c r="M4964" s="270">
        <f t="shared" ca="1" si="5031"/>
        <v>0.98176964996637217</v>
      </c>
      <c r="N4964" s="291">
        <f t="shared" ca="1" si="4914"/>
        <v>2872339.5157152475</v>
      </c>
      <c r="O4964" s="292">
        <f ca="1">(N4964-Assumptions!$C$22)/Assumptions!$C$25</f>
        <v>213.36421759069012</v>
      </c>
      <c r="P4964" s="11"/>
      <c r="Q4964" s="11"/>
      <c r="R4964" s="11"/>
      <c r="S4964" s="11"/>
      <c r="T4964" s="11"/>
    </row>
    <row r="4965" spans="1:20" ht="15.75" customHeight="1" x14ac:dyDescent="0.2">
      <c r="A4965" s="317"/>
      <c r="B4965" s="264"/>
      <c r="C4965" s="264"/>
      <c r="D4965" s="264"/>
      <c r="E4965" s="264"/>
      <c r="F4965" s="264"/>
      <c r="G4965" s="264"/>
      <c r="H4965" s="264"/>
      <c r="I4965" s="286">
        <f t="shared" ca="1" si="4911"/>
        <v>8.2699967890651288E-2</v>
      </c>
      <c r="J4965" s="286">
        <f t="shared" ca="1" si="4912"/>
        <v>5.4701371158139653E-2</v>
      </c>
      <c r="K4965" s="264">
        <f t="shared" ref="K4965:M4965" ca="1" si="5032">RAND()</f>
        <v>0.48652899576424635</v>
      </c>
      <c r="L4965" s="264">
        <f t="shared" ca="1" si="5032"/>
        <v>0.21731085224158975</v>
      </c>
      <c r="M4965" s="264">
        <f t="shared" ca="1" si="5032"/>
        <v>0.53768496761864504</v>
      </c>
      <c r="N4965" s="287">
        <f t="shared" ca="1" si="4914"/>
        <v>3182085.0748449732</v>
      </c>
      <c r="O4965" s="288">
        <f ca="1">(N4965-Assumptions!$C$22)/Assumptions!$C$25</f>
        <v>236.47955782425174</v>
      </c>
      <c r="P4965" s="11"/>
      <c r="Q4965" s="11"/>
      <c r="R4965" s="11"/>
      <c r="S4965" s="11"/>
      <c r="T4965" s="11"/>
    </row>
    <row r="4966" spans="1:20" ht="15.75" customHeight="1" x14ac:dyDescent="0.2">
      <c r="A4966" s="289"/>
      <c r="B4966" s="270"/>
      <c r="C4966" s="270"/>
      <c r="D4966" s="270"/>
      <c r="E4966" s="270"/>
      <c r="F4966" s="270"/>
      <c r="G4966" s="270"/>
      <c r="H4966" s="270"/>
      <c r="I4966" s="290">
        <f t="shared" ca="1" si="4911"/>
        <v>8.7575955864327343E-2</v>
      </c>
      <c r="J4966" s="290">
        <f t="shared" ca="1" si="4912"/>
        <v>3.1002134896357773E-2</v>
      </c>
      <c r="K4966" s="270">
        <f t="shared" ref="K4966:M4966" ca="1" si="5033">RAND()</f>
        <v>0.46631804413898814</v>
      </c>
      <c r="L4966" s="270">
        <f t="shared" ca="1" si="5033"/>
        <v>0.97111699049745093</v>
      </c>
      <c r="M4966" s="270">
        <f t="shared" ca="1" si="5033"/>
        <v>0.5265185900810051</v>
      </c>
      <c r="N4966" s="291">
        <f t="shared" ca="1" si="4914"/>
        <v>2496291.449464858</v>
      </c>
      <c r="O4966" s="292">
        <f ca="1">(N4966-Assumptions!$C$22)/Assumptions!$C$25</f>
        <v>185.30092906454163</v>
      </c>
      <c r="P4966" s="11"/>
      <c r="Q4966" s="11"/>
      <c r="R4966" s="11"/>
      <c r="S4966" s="11"/>
      <c r="T4966" s="11"/>
    </row>
    <row r="4967" spans="1:20" ht="15.75" customHeight="1" x14ac:dyDescent="0.2">
      <c r="A4967" s="317"/>
      <c r="B4967" s="264"/>
      <c r="C4967" s="264"/>
      <c r="D4967" s="264"/>
      <c r="E4967" s="264"/>
      <c r="F4967" s="264"/>
      <c r="G4967" s="264"/>
      <c r="H4967" s="264"/>
      <c r="I4967" s="286">
        <f t="shared" ca="1" si="4911"/>
        <v>7.4444646211861171E-2</v>
      </c>
      <c r="J4967" s="286">
        <f t="shared" ca="1" si="4912"/>
        <v>4.4359593815354488E-2</v>
      </c>
      <c r="K4967" s="264">
        <f t="shared" ref="K4967:M4967" ca="1" si="5034">RAND()</f>
        <v>0.15540562863601071</v>
      </c>
      <c r="L4967" s="264">
        <f t="shared" ca="1" si="5034"/>
        <v>0.83042573283057186</v>
      </c>
      <c r="M4967" s="264">
        <f t="shared" ca="1" si="5034"/>
        <v>0.47366735095293722</v>
      </c>
      <c r="N4967" s="287">
        <f t="shared" ca="1" si="4914"/>
        <v>2275287.5042215013</v>
      </c>
      <c r="O4967" s="288">
        <f ca="1">(N4967-Assumptions!$C$22)/Assumptions!$C$25</f>
        <v>168.80809732996278</v>
      </c>
      <c r="P4967" s="11"/>
      <c r="Q4967" s="11"/>
      <c r="R4967" s="11"/>
      <c r="S4967" s="11"/>
      <c r="T4967" s="11"/>
    </row>
    <row r="4968" spans="1:20" ht="15.75" customHeight="1" x14ac:dyDescent="0.2">
      <c r="A4968" s="289"/>
      <c r="B4968" s="270"/>
      <c r="C4968" s="270"/>
      <c r="D4968" s="270"/>
      <c r="E4968" s="270"/>
      <c r="F4968" s="270"/>
      <c r="G4968" s="270"/>
      <c r="H4968" s="270"/>
      <c r="I4968" s="290">
        <f t="shared" ca="1" si="4911"/>
        <v>9.1422941832282223E-2</v>
      </c>
      <c r="J4968" s="290">
        <f t="shared" ca="1" si="4912"/>
        <v>4.4829681897406645E-2</v>
      </c>
      <c r="K4968" s="270">
        <f t="shared" ref="K4968:M4968" ca="1" si="5035">RAND()</f>
        <v>0.34652404789354962</v>
      </c>
      <c r="L4968" s="270">
        <f t="shared" ca="1" si="5035"/>
        <v>0.92268238934568358</v>
      </c>
      <c r="M4968" s="270">
        <f t="shared" ca="1" si="5035"/>
        <v>0.95206350154325836</v>
      </c>
      <c r="N4968" s="291">
        <f t="shared" ca="1" si="4914"/>
        <v>3111220.2761163525</v>
      </c>
      <c r="O4968" s="292">
        <f ca="1">(N4968-Assumptions!$C$22)/Assumptions!$C$25</f>
        <v>231.19114000868302</v>
      </c>
      <c r="P4968" s="11"/>
      <c r="Q4968" s="11"/>
      <c r="R4968" s="11"/>
      <c r="S4968" s="11"/>
      <c r="T4968" s="11"/>
    </row>
    <row r="4969" spans="1:20" ht="15.75" customHeight="1" x14ac:dyDescent="0.2">
      <c r="A4969" s="317"/>
      <c r="B4969" s="264"/>
      <c r="C4969" s="264"/>
      <c r="D4969" s="264"/>
      <c r="E4969" s="264"/>
      <c r="F4969" s="264"/>
      <c r="G4969" s="264"/>
      <c r="H4969" s="264"/>
      <c r="I4969" s="286">
        <f t="shared" ca="1" si="4911"/>
        <v>7.8965920374311951E-2</v>
      </c>
      <c r="J4969" s="286">
        <f t="shared" ca="1" si="4912"/>
        <v>2.6227479833098175E-2</v>
      </c>
      <c r="K4969" s="264">
        <f t="shared" ref="K4969:M4969" ca="1" si="5036">RAND()</f>
        <v>0.80376445430458532</v>
      </c>
      <c r="L4969" s="264">
        <f t="shared" ca="1" si="5036"/>
        <v>4.3977790957982044E-2</v>
      </c>
      <c r="M4969" s="264">
        <f t="shared" ca="1" si="5036"/>
        <v>0.86358700692505785</v>
      </c>
      <c r="N4969" s="287">
        <f t="shared" ca="1" si="4914"/>
        <v>3688291.0707582068</v>
      </c>
      <c r="O4969" s="288">
        <f ca="1">(N4969-Assumptions!$C$22)/Assumptions!$C$25</f>
        <v>274.25612468344826</v>
      </c>
      <c r="P4969" s="11"/>
      <c r="Q4969" s="11"/>
      <c r="R4969" s="11"/>
      <c r="S4969" s="11"/>
      <c r="T4969" s="11"/>
    </row>
    <row r="4970" spans="1:20" ht="15.75" customHeight="1" x14ac:dyDescent="0.2">
      <c r="A4970" s="289"/>
      <c r="B4970" s="270"/>
      <c r="C4970" s="270"/>
      <c r="D4970" s="270"/>
      <c r="E4970" s="270"/>
      <c r="F4970" s="270"/>
      <c r="G4970" s="270"/>
      <c r="H4970" s="270"/>
      <c r="I4970" s="290">
        <f t="shared" ca="1" si="4911"/>
        <v>6.9807083238824605E-2</v>
      </c>
      <c r="J4970" s="290">
        <f t="shared" ca="1" si="4912"/>
        <v>4.2845123033806762E-2</v>
      </c>
      <c r="K4970" s="270">
        <f t="shared" ref="K4970:M4970" ca="1" si="5037">RAND()</f>
        <v>0.61383936163673392</v>
      </c>
      <c r="L4970" s="270">
        <f t="shared" ca="1" si="5037"/>
        <v>0.76025460672824841</v>
      </c>
      <c r="M4970" s="270">
        <f t="shared" ca="1" si="5037"/>
        <v>0.43921018441253346</v>
      </c>
      <c r="N4970" s="291">
        <f t="shared" ca="1" si="4914"/>
        <v>4139931.5416423348</v>
      </c>
      <c r="O4970" s="292">
        <f ca="1">(N4970-Assumptions!$C$22)/Assumptions!$C$25</f>
        <v>307.96063743599512</v>
      </c>
      <c r="P4970" s="11"/>
      <c r="Q4970" s="11"/>
      <c r="R4970" s="11"/>
      <c r="S4970" s="11"/>
      <c r="T4970" s="11"/>
    </row>
    <row r="4971" spans="1:20" ht="15.75" customHeight="1" x14ac:dyDescent="0.2">
      <c r="A4971" s="317"/>
      <c r="B4971" s="264"/>
      <c r="C4971" s="264"/>
      <c r="D4971" s="264"/>
      <c r="E4971" s="264"/>
      <c r="F4971" s="264"/>
      <c r="G4971" s="264"/>
      <c r="H4971" s="264"/>
      <c r="I4971" s="286">
        <f t="shared" ca="1" si="4911"/>
        <v>8.9621622571242357E-2</v>
      </c>
      <c r="J4971" s="286">
        <f t="shared" ca="1" si="4912"/>
        <v>4.8176108224798321E-2</v>
      </c>
      <c r="K4971" s="264">
        <f t="shared" ref="K4971:M4971" ca="1" si="5038">RAND()</f>
        <v>0.92634222217240392</v>
      </c>
      <c r="L4971" s="264">
        <f t="shared" ca="1" si="5038"/>
        <v>0.56538208762465902</v>
      </c>
      <c r="M4971" s="264">
        <f t="shared" ca="1" si="5038"/>
        <v>0.26524449914608506</v>
      </c>
      <c r="N4971" s="287">
        <f t="shared" ca="1" si="4914"/>
        <v>5207357.2414455665</v>
      </c>
      <c r="O4971" s="288">
        <f ca="1">(N4971-Assumptions!$C$22)/Assumptions!$C$25</f>
        <v>387.61927174966917</v>
      </c>
      <c r="P4971" s="11"/>
      <c r="Q4971" s="11"/>
      <c r="R4971" s="11"/>
      <c r="S4971" s="11"/>
      <c r="T4971" s="11"/>
    </row>
    <row r="4972" spans="1:20" ht="15.75" customHeight="1" x14ac:dyDescent="0.2">
      <c r="A4972" s="289"/>
      <c r="B4972" s="270"/>
      <c r="C4972" s="270"/>
      <c r="D4972" s="270"/>
      <c r="E4972" s="270"/>
      <c r="F4972" s="270"/>
      <c r="G4972" s="270"/>
      <c r="H4972" s="270"/>
      <c r="I4972" s="290">
        <f t="shared" ca="1" si="4911"/>
        <v>8.8233089130956066E-2</v>
      </c>
      <c r="J4972" s="290">
        <f t="shared" ca="1" si="4912"/>
        <v>4.5341873360616632E-2</v>
      </c>
      <c r="K4972" s="270">
        <f t="shared" ref="K4972:M4972" ca="1" si="5039">RAND()</f>
        <v>0.52015345650654254</v>
      </c>
      <c r="L4972" s="270">
        <f t="shared" ca="1" si="5039"/>
        <v>0.28331416432932743</v>
      </c>
      <c r="M4972" s="270">
        <f t="shared" ca="1" si="5039"/>
        <v>0.94332725816837426</v>
      </c>
      <c r="N4972" s="291">
        <f t="shared" ca="1" si="4914"/>
        <v>2164337.489756363</v>
      </c>
      <c r="O4972" s="292">
        <f ca="1">(N4972-Assumptions!$C$22)/Assumptions!$C$25</f>
        <v>160.52824550420618</v>
      </c>
      <c r="P4972" s="11"/>
      <c r="Q4972" s="11"/>
      <c r="R4972" s="11"/>
      <c r="S4972" s="11"/>
      <c r="T4972" s="11"/>
    </row>
    <row r="4973" spans="1:20" ht="15.75" customHeight="1" x14ac:dyDescent="0.2">
      <c r="A4973" s="317"/>
      <c r="B4973" s="264"/>
      <c r="C4973" s="264"/>
      <c r="D4973" s="264"/>
      <c r="E4973" s="264"/>
      <c r="F4973" s="264"/>
      <c r="G4973" s="264"/>
      <c r="H4973" s="264"/>
      <c r="I4973" s="286">
        <f t="shared" ca="1" si="4911"/>
        <v>8.8993093740317109E-2</v>
      </c>
      <c r="J4973" s="286">
        <f t="shared" ca="1" si="4912"/>
        <v>4.3704373139848963E-2</v>
      </c>
      <c r="K4973" s="264">
        <f t="shared" ref="K4973:M4973" ca="1" si="5040">RAND()</f>
        <v>0.52793983416986712</v>
      </c>
      <c r="L4973" s="264">
        <f t="shared" ca="1" si="5040"/>
        <v>0.43052948660197865</v>
      </c>
      <c r="M4973" s="264">
        <f t="shared" ca="1" si="5040"/>
        <v>8.8458125607781768E-2</v>
      </c>
      <c r="N4973" s="287">
        <f t="shared" ca="1" si="4914"/>
        <v>2464646.1193276672</v>
      </c>
      <c r="O4973" s="288">
        <f ca="1">(N4973-Assumptions!$C$22)/Assumptions!$C$25</f>
        <v>182.93933726325875</v>
      </c>
      <c r="P4973" s="11"/>
      <c r="Q4973" s="11"/>
      <c r="R4973" s="11"/>
      <c r="S4973" s="11"/>
      <c r="T4973" s="11"/>
    </row>
    <row r="4974" spans="1:20" ht="15.75" customHeight="1" x14ac:dyDescent="0.2">
      <c r="A4974" s="289"/>
      <c r="B4974" s="270"/>
      <c r="C4974" s="270"/>
      <c r="D4974" s="270"/>
      <c r="E4974" s="270"/>
      <c r="F4974" s="270"/>
      <c r="G4974" s="270"/>
      <c r="H4974" s="270"/>
      <c r="I4974" s="290">
        <f t="shared" ca="1" si="4911"/>
        <v>8.4908805508447566E-2</v>
      </c>
      <c r="J4974" s="290">
        <f t="shared" ca="1" si="4912"/>
        <v>3.6245347964235786E-2</v>
      </c>
      <c r="K4974" s="270">
        <f t="shared" ref="K4974:M4974" ca="1" si="5041">RAND()</f>
        <v>0.36957251702813565</v>
      </c>
      <c r="L4974" s="270">
        <f t="shared" ca="1" si="5041"/>
        <v>0.95598264546244549</v>
      </c>
      <c r="M4974" s="270">
        <f t="shared" ca="1" si="5041"/>
        <v>0.72707697495485801</v>
      </c>
      <c r="N4974" s="291">
        <f t="shared" ca="1" si="4914"/>
        <v>2927137.2300477093</v>
      </c>
      <c r="O4974" s="292">
        <f ca="1">(N4974-Assumptions!$C$22)/Assumptions!$C$25</f>
        <v>217.45359925729173</v>
      </c>
      <c r="P4974" s="11"/>
      <c r="Q4974" s="11"/>
      <c r="R4974" s="11"/>
      <c r="S4974" s="11"/>
      <c r="T4974" s="11"/>
    </row>
    <row r="4975" spans="1:20" ht="15.75" customHeight="1" x14ac:dyDescent="0.2">
      <c r="A4975" s="317"/>
      <c r="B4975" s="264"/>
      <c r="C4975" s="264"/>
      <c r="D4975" s="264"/>
      <c r="E4975" s="264"/>
      <c r="F4975" s="264"/>
      <c r="G4975" s="264"/>
      <c r="H4975" s="264"/>
      <c r="I4975" s="286">
        <f t="shared" ca="1" si="4911"/>
        <v>9.5381355981238564E-2</v>
      </c>
      <c r="J4975" s="286">
        <f t="shared" ca="1" si="4912"/>
        <v>2.7696472799557913E-2</v>
      </c>
      <c r="K4975" s="264">
        <f t="shared" ref="K4975:M4975" ca="1" si="5042">RAND()</f>
        <v>0.16834478192716995</v>
      </c>
      <c r="L4975" s="264">
        <f t="shared" ca="1" si="5042"/>
        <v>0.82049960696701185</v>
      </c>
      <c r="M4975" s="264">
        <f t="shared" ca="1" si="5042"/>
        <v>0.51760293031241245</v>
      </c>
      <c r="N4975" s="287">
        <f t="shared" ca="1" si="4914"/>
        <v>1011335.7749008837</v>
      </c>
      <c r="O4975" s="288">
        <f ca="1">(N4975-Assumptions!$C$22)/Assumptions!$C$25</f>
        <v>74.483341410513702</v>
      </c>
      <c r="P4975" s="11"/>
      <c r="Q4975" s="11"/>
      <c r="R4975" s="11"/>
      <c r="S4975" s="11"/>
      <c r="T4975" s="11"/>
    </row>
    <row r="4976" spans="1:20" ht="15.75" customHeight="1" x14ac:dyDescent="0.2">
      <c r="A4976" s="289"/>
      <c r="B4976" s="270"/>
      <c r="C4976" s="270"/>
      <c r="D4976" s="270"/>
      <c r="E4976" s="270"/>
      <c r="F4976" s="270"/>
      <c r="G4976" s="270"/>
      <c r="H4976" s="270"/>
      <c r="I4976" s="290">
        <f t="shared" ca="1" si="4911"/>
        <v>9.5595583845348095E-2</v>
      </c>
      <c r="J4976" s="290">
        <f t="shared" ca="1" si="4912"/>
        <v>3.0793826448575951E-2</v>
      </c>
      <c r="K4976" s="270">
        <f t="shared" ref="K4976:M4976" ca="1" si="5043">RAND()</f>
        <v>0.79339787841408949</v>
      </c>
      <c r="L4976" s="270">
        <f t="shared" ca="1" si="5043"/>
        <v>0.42155440261840038</v>
      </c>
      <c r="M4976" s="270">
        <f t="shared" ca="1" si="5043"/>
        <v>0.99550623110461844</v>
      </c>
      <c r="N4976" s="291">
        <f t="shared" ca="1" si="4914"/>
        <v>1780164.9770821088</v>
      </c>
      <c r="O4976" s="292">
        <f ca="1">(N4976-Assumptions!$C$22)/Assumptions!$C$25</f>
        <v>131.85865500612752</v>
      </c>
      <c r="P4976" s="11"/>
      <c r="Q4976" s="11"/>
      <c r="R4976" s="11"/>
      <c r="S4976" s="11"/>
      <c r="T4976" s="11"/>
    </row>
    <row r="4977" spans="1:20" ht="15.75" customHeight="1" x14ac:dyDescent="0.2">
      <c r="A4977" s="317"/>
      <c r="B4977" s="264"/>
      <c r="C4977" s="264"/>
      <c r="D4977" s="264"/>
      <c r="E4977" s="264"/>
      <c r="F4977" s="264"/>
      <c r="G4977" s="264"/>
      <c r="H4977" s="264"/>
      <c r="I4977" s="286">
        <f t="shared" ca="1" si="4911"/>
        <v>9.5435208295582913E-2</v>
      </c>
      <c r="J4977" s="286">
        <f t="shared" ca="1" si="4912"/>
        <v>4.9288465545204871E-2</v>
      </c>
      <c r="K4977" s="264">
        <f t="shared" ref="K4977:M4977" ca="1" si="5044">RAND()</f>
        <v>0.28937218134099962</v>
      </c>
      <c r="L4977" s="264">
        <f t="shared" ca="1" si="5044"/>
        <v>0.66515459290534795</v>
      </c>
      <c r="M4977" s="264">
        <f t="shared" ca="1" si="5044"/>
        <v>0.56875365158841706</v>
      </c>
      <c r="N4977" s="287">
        <f t="shared" ca="1" si="4914"/>
        <v>2418820.1122027053</v>
      </c>
      <c r="O4977" s="288">
        <f ca="1">(N4977-Assumptions!$C$22)/Assumptions!$C$25</f>
        <v>179.51948598527653</v>
      </c>
      <c r="P4977" s="11"/>
      <c r="Q4977" s="11"/>
      <c r="R4977" s="11"/>
      <c r="S4977" s="11"/>
      <c r="T4977" s="11"/>
    </row>
    <row r="4978" spans="1:20" ht="15.75" customHeight="1" x14ac:dyDescent="0.2">
      <c r="A4978" s="289"/>
      <c r="B4978" s="270"/>
      <c r="C4978" s="270"/>
      <c r="D4978" s="270"/>
      <c r="E4978" s="270"/>
      <c r="F4978" s="270"/>
      <c r="G4978" s="270"/>
      <c r="H4978" s="270"/>
      <c r="I4978" s="290">
        <f t="shared" ca="1" si="4911"/>
        <v>9.1616500980873802E-2</v>
      </c>
      <c r="J4978" s="290">
        <f t="shared" ca="1" si="4912"/>
        <v>4.3737467003201018E-2</v>
      </c>
      <c r="K4978" s="270">
        <f t="shared" ref="K4978:M4978" ca="1" si="5045">RAND()</f>
        <v>0.56414692420878021</v>
      </c>
      <c r="L4978" s="270">
        <f t="shared" ca="1" si="5045"/>
        <v>0.80302116272576229</v>
      </c>
      <c r="M4978" s="270">
        <f t="shared" ca="1" si="5045"/>
        <v>3.951256021113736E-2</v>
      </c>
      <c r="N4978" s="291">
        <f t="shared" ca="1" si="4914"/>
        <v>2949615.6002594964</v>
      </c>
      <c r="O4978" s="292">
        <f ca="1">(N4978-Assumptions!$C$22)/Assumptions!$C$25</f>
        <v>219.13108957160421</v>
      </c>
      <c r="P4978" s="11"/>
      <c r="Q4978" s="11"/>
      <c r="R4978" s="11"/>
      <c r="S4978" s="11"/>
      <c r="T4978" s="11"/>
    </row>
    <row r="4979" spans="1:20" ht="15.75" customHeight="1" x14ac:dyDescent="0.2">
      <c r="A4979" s="317"/>
      <c r="B4979" s="264"/>
      <c r="C4979" s="264"/>
      <c r="D4979" s="264"/>
      <c r="E4979" s="264"/>
      <c r="F4979" s="264"/>
      <c r="G4979" s="264"/>
      <c r="H4979" s="264"/>
      <c r="I4979" s="286">
        <f t="shared" ca="1" si="4911"/>
        <v>8.5664623207864582E-2</v>
      </c>
      <c r="J4979" s="286">
        <f t="shared" ca="1" si="4912"/>
        <v>3.872808472112739E-2</v>
      </c>
      <c r="K4979" s="264">
        <f t="shared" ref="K4979:M4979" ca="1" si="5046">RAND()</f>
        <v>0.22776760775846305</v>
      </c>
      <c r="L4979" s="264">
        <f t="shared" ca="1" si="5046"/>
        <v>0.82012126828538234</v>
      </c>
      <c r="M4979" s="264">
        <f t="shared" ca="1" si="5046"/>
        <v>0.79739135621601476</v>
      </c>
      <c r="N4979" s="287">
        <f t="shared" ca="1" si="4914"/>
        <v>3034834.3297782564</v>
      </c>
      <c r="O4979" s="288">
        <f ca="1">(N4979-Assumptions!$C$22)/Assumptions!$C$25</f>
        <v>225.49069625210868</v>
      </c>
      <c r="P4979" s="11"/>
      <c r="Q4979" s="11"/>
      <c r="R4979" s="11"/>
      <c r="S4979" s="11"/>
      <c r="T4979" s="11"/>
    </row>
    <row r="4980" spans="1:20" ht="15.75" customHeight="1" x14ac:dyDescent="0.2">
      <c r="A4980" s="289"/>
      <c r="B4980" s="270"/>
      <c r="C4980" s="270"/>
      <c r="D4980" s="270"/>
      <c r="E4980" s="270"/>
      <c r="F4980" s="270"/>
      <c r="G4980" s="270"/>
      <c r="H4980" s="270"/>
      <c r="I4980" s="290">
        <f t="shared" ca="1" si="4911"/>
        <v>9.7060246725802338E-2</v>
      </c>
      <c r="J4980" s="290">
        <f t="shared" ca="1" si="4912"/>
        <v>4.4484651951103488E-2</v>
      </c>
      <c r="K4980" s="270">
        <f t="shared" ref="K4980:M4980" ca="1" si="5047">RAND()</f>
        <v>3.0515103915275676E-2</v>
      </c>
      <c r="L4980" s="270">
        <f t="shared" ca="1" si="5047"/>
        <v>0.65602807752080561</v>
      </c>
      <c r="M4980" s="270">
        <f t="shared" ca="1" si="5047"/>
        <v>6.2025247930040828E-2</v>
      </c>
      <c r="N4980" s="291">
        <f t="shared" ca="1" si="4914"/>
        <v>738899.25315074984</v>
      </c>
      <c r="O4980" s="292">
        <f ca="1">(N4980-Assumptions!$C$22)/Assumptions!$C$25</f>
        <v>54.152257697817149</v>
      </c>
      <c r="P4980" s="11"/>
      <c r="Q4980" s="11"/>
      <c r="R4980" s="11"/>
      <c r="S4980" s="11"/>
      <c r="T4980" s="11"/>
    </row>
    <row r="4981" spans="1:20" ht="15.75" customHeight="1" x14ac:dyDescent="0.2">
      <c r="A4981" s="317"/>
      <c r="B4981" s="264"/>
      <c r="C4981" s="264"/>
      <c r="D4981" s="264"/>
      <c r="E4981" s="264"/>
      <c r="F4981" s="264"/>
      <c r="G4981" s="264"/>
      <c r="H4981" s="264"/>
      <c r="I4981" s="286">
        <f t="shared" ca="1" si="4911"/>
        <v>8.1507776223529879E-2</v>
      </c>
      <c r="J4981" s="286">
        <f t="shared" ca="1" si="4912"/>
        <v>3.3714128684169245E-2</v>
      </c>
      <c r="K4981" s="264">
        <f t="shared" ref="K4981:M4981" ca="1" si="5048">RAND()</f>
        <v>0.81270909563047344</v>
      </c>
      <c r="L4981" s="264">
        <f t="shared" ca="1" si="5048"/>
        <v>0.88966272918542788</v>
      </c>
      <c r="M4981" s="264">
        <f t="shared" ca="1" si="5048"/>
        <v>5.4052601447017401E-2</v>
      </c>
      <c r="N4981" s="287">
        <f t="shared" ca="1" si="4914"/>
        <v>5135110.7932055108</v>
      </c>
      <c r="O4981" s="288">
        <f ca="1">(N4981-Assumptions!$C$22)/Assumptions!$C$25</f>
        <v>382.22774576160526</v>
      </c>
      <c r="P4981" s="11"/>
      <c r="Q4981" s="11"/>
      <c r="R4981" s="11"/>
      <c r="S4981" s="11"/>
      <c r="T4981" s="11"/>
    </row>
    <row r="4982" spans="1:20" ht="15.75" customHeight="1" x14ac:dyDescent="0.2">
      <c r="A4982" s="289"/>
      <c r="B4982" s="270"/>
      <c r="C4982" s="270"/>
      <c r="D4982" s="270"/>
      <c r="E4982" s="270"/>
      <c r="F4982" s="270"/>
      <c r="G4982" s="270"/>
      <c r="H4982" s="270"/>
      <c r="I4982" s="290">
        <f t="shared" ca="1" si="4911"/>
        <v>8.0325105503654251E-2</v>
      </c>
      <c r="J4982" s="290">
        <f t="shared" ca="1" si="4912"/>
        <v>3.1319057386827893E-2</v>
      </c>
      <c r="K4982" s="270">
        <f t="shared" ref="K4982:M4982" ca="1" si="5049">RAND()</f>
        <v>0.93647360317567696</v>
      </c>
      <c r="L4982" s="270">
        <f t="shared" ca="1" si="5049"/>
        <v>0.24802337429717236</v>
      </c>
      <c r="M4982" s="270">
        <f t="shared" ca="1" si="5049"/>
        <v>0.20600126785621209</v>
      </c>
      <c r="N4982" s="291">
        <f t="shared" ca="1" si="4914"/>
        <v>3944305.9374724985</v>
      </c>
      <c r="O4982" s="292">
        <f ca="1">(N4982-Assumptions!$C$22)/Assumptions!$C$25</f>
        <v>293.36171175167897</v>
      </c>
      <c r="P4982" s="11"/>
      <c r="Q4982" s="11"/>
      <c r="R4982" s="11"/>
      <c r="S4982" s="11"/>
      <c r="T4982" s="11"/>
    </row>
    <row r="4983" spans="1:20" ht="15.75" customHeight="1" x14ac:dyDescent="0.2">
      <c r="A4983" s="317"/>
      <c r="B4983" s="264"/>
      <c r="C4983" s="264"/>
      <c r="D4983" s="264"/>
      <c r="E4983" s="264"/>
      <c r="F4983" s="264"/>
      <c r="G4983" s="264"/>
      <c r="H4983" s="264"/>
      <c r="I4983" s="286">
        <f t="shared" ca="1" si="4911"/>
        <v>6.8999603158002271E-2</v>
      </c>
      <c r="J4983" s="286">
        <f t="shared" ca="1" si="4912"/>
        <v>4.2817808841043331E-2</v>
      </c>
      <c r="K4983" s="264">
        <f t="shared" ref="K4983:M4983" ca="1" si="5050">RAND()</f>
        <v>4.5183877215233426E-2</v>
      </c>
      <c r="L4983" s="264">
        <f t="shared" ca="1" si="5050"/>
        <v>0.99623198691060166</v>
      </c>
      <c r="M4983" s="264">
        <f t="shared" ca="1" si="5050"/>
        <v>0.12006135298101306</v>
      </c>
      <c r="N4983" s="287">
        <f t="shared" ca="1" si="4914"/>
        <v>2614493.9858946847</v>
      </c>
      <c r="O4983" s="288">
        <f ca="1">(N4983-Assumptions!$C$22)/Assumptions!$C$25</f>
        <v>194.12201387273765</v>
      </c>
      <c r="P4983" s="11"/>
      <c r="Q4983" s="11"/>
      <c r="R4983" s="11"/>
      <c r="S4983" s="11"/>
      <c r="T4983" s="11"/>
    </row>
    <row r="4984" spans="1:20" ht="15.75" customHeight="1" x14ac:dyDescent="0.2">
      <c r="A4984" s="289"/>
      <c r="B4984" s="270"/>
      <c r="C4984" s="270"/>
      <c r="D4984" s="270"/>
      <c r="E4984" s="270"/>
      <c r="F4984" s="270"/>
      <c r="G4984" s="270"/>
      <c r="H4984" s="270"/>
      <c r="I4984" s="290">
        <f t="shared" ca="1" si="4911"/>
        <v>9.1735134402174845E-2</v>
      </c>
      <c r="J4984" s="290">
        <f t="shared" ca="1" si="4912"/>
        <v>2.8124313593223538E-2</v>
      </c>
      <c r="K4984" s="270">
        <f t="shared" ref="K4984:M4984" ca="1" si="5051">RAND()</f>
        <v>0.44186289481548646</v>
      </c>
      <c r="L4984" s="270">
        <f t="shared" ca="1" si="5051"/>
        <v>0.21727427675238153</v>
      </c>
      <c r="M4984" s="270">
        <f t="shared" ca="1" si="5051"/>
        <v>0.62210290836759707</v>
      </c>
      <c r="N4984" s="291">
        <f t="shared" ca="1" si="4914"/>
        <v>1419786.5772709823</v>
      </c>
      <c r="O4984" s="292">
        <f ca="1">(N4984-Assumptions!$C$22)/Assumptions!$C$25</f>
        <v>104.96474457246137</v>
      </c>
      <c r="P4984" s="11"/>
      <c r="Q4984" s="11"/>
      <c r="R4984" s="11"/>
      <c r="S4984" s="11"/>
      <c r="T4984" s="11"/>
    </row>
    <row r="4985" spans="1:20" ht="15.75" customHeight="1" x14ac:dyDescent="0.2">
      <c r="A4985" s="317"/>
      <c r="B4985" s="264"/>
      <c r="C4985" s="264"/>
      <c r="D4985" s="264"/>
      <c r="E4985" s="264"/>
      <c r="F4985" s="264"/>
      <c r="G4985" s="264"/>
      <c r="H4985" s="264"/>
      <c r="I4985" s="286">
        <f t="shared" ca="1" si="4911"/>
        <v>9.2043474873251721E-2</v>
      </c>
      <c r="J4985" s="286">
        <f t="shared" ca="1" si="4912"/>
        <v>5.4765829633602908E-2</v>
      </c>
      <c r="K4985" s="264">
        <f t="shared" ref="K4985:M4985" ca="1" si="5052">RAND()</f>
        <v>0.21614316319020921</v>
      </c>
      <c r="L4985" s="264">
        <f t="shared" ca="1" si="5052"/>
        <v>0.16154768158264798</v>
      </c>
      <c r="M4985" s="264">
        <f t="shared" ca="1" si="5052"/>
        <v>0.27713474721175968</v>
      </c>
      <c r="N4985" s="287">
        <f t="shared" ca="1" si="4914"/>
        <v>2390009.2456582393</v>
      </c>
      <c r="O4985" s="288">
        <f ca="1">(N4985-Assumptions!$C$22)/Assumptions!$C$25</f>
        <v>177.36942131777906</v>
      </c>
      <c r="P4985" s="11"/>
      <c r="Q4985" s="11"/>
      <c r="R4985" s="11"/>
      <c r="S4985" s="11"/>
      <c r="T4985" s="11"/>
    </row>
    <row r="4986" spans="1:20" ht="15.75" customHeight="1" x14ac:dyDescent="0.2">
      <c r="A4986" s="289"/>
      <c r="B4986" s="270"/>
      <c r="C4986" s="270"/>
      <c r="D4986" s="270"/>
      <c r="E4986" s="270"/>
      <c r="F4986" s="270"/>
      <c r="G4986" s="270"/>
      <c r="H4986" s="270"/>
      <c r="I4986" s="290">
        <f t="shared" ca="1" si="4911"/>
        <v>9.6407428527241865E-2</v>
      </c>
      <c r="J4986" s="290">
        <f t="shared" ca="1" si="4912"/>
        <v>3.6667896834608221E-2</v>
      </c>
      <c r="K4986" s="270">
        <f t="shared" ref="K4986:M4986" ca="1" si="5053">RAND()</f>
        <v>0.77016120606494021</v>
      </c>
      <c r="L4986" s="270">
        <f t="shared" ca="1" si="5053"/>
        <v>0.7986659211198619</v>
      </c>
      <c r="M4986" s="270">
        <f t="shared" ca="1" si="5053"/>
        <v>0.38929405580483634</v>
      </c>
      <c r="N4986" s="291">
        <f t="shared" ca="1" si="4914"/>
        <v>1868455.7162509949</v>
      </c>
      <c r="O4986" s="292">
        <f ca="1">(N4986-Assumptions!$C$22)/Assumptions!$C$25</f>
        <v>138.44751613813395</v>
      </c>
      <c r="P4986" s="11"/>
      <c r="Q4986" s="11"/>
      <c r="R4986" s="11"/>
      <c r="S4986" s="11"/>
      <c r="T4986" s="11"/>
    </row>
    <row r="4987" spans="1:20" ht="15.75" customHeight="1" x14ac:dyDescent="0.2">
      <c r="A4987" s="317"/>
      <c r="B4987" s="264"/>
      <c r="C4987" s="264"/>
      <c r="D4987" s="264"/>
      <c r="E4987" s="264"/>
      <c r="F4987" s="264"/>
      <c r="G4987" s="264"/>
      <c r="H4987" s="264"/>
      <c r="I4987" s="286">
        <f t="shared" ca="1" si="4911"/>
        <v>0.11185279085103908</v>
      </c>
      <c r="J4987" s="286">
        <f t="shared" ca="1" si="4912"/>
        <v>2.5752645669704914E-2</v>
      </c>
      <c r="K4987" s="264">
        <f t="shared" ref="K4987:M4987" ca="1" si="5054">RAND()</f>
        <v>6.9904299553440352E-2</v>
      </c>
      <c r="L4987" s="264">
        <f t="shared" ca="1" si="5054"/>
        <v>0.94875753463915324</v>
      </c>
      <c r="M4987" s="264">
        <f t="shared" ca="1" si="5054"/>
        <v>0.65953114928821854</v>
      </c>
      <c r="N4987" s="287">
        <f t="shared" ca="1" si="4914"/>
        <v>809197.43409835</v>
      </c>
      <c r="O4987" s="288">
        <f ca="1">(N4987-Assumptions!$C$22)/Assumptions!$C$25</f>
        <v>59.398390604354475</v>
      </c>
      <c r="P4987" s="11"/>
      <c r="Q4987" s="11"/>
      <c r="R4987" s="11"/>
      <c r="S4987" s="11"/>
      <c r="T4987" s="11"/>
    </row>
    <row r="4988" spans="1:20" ht="15.75" customHeight="1" x14ac:dyDescent="0.2">
      <c r="A4988" s="289"/>
      <c r="B4988" s="270"/>
      <c r="C4988" s="270"/>
      <c r="D4988" s="270"/>
      <c r="E4988" s="270"/>
      <c r="F4988" s="270"/>
      <c r="G4988" s="270"/>
      <c r="H4988" s="270"/>
      <c r="I4988" s="290">
        <f t="shared" ca="1" si="4911"/>
        <v>6.979088698145347E-2</v>
      </c>
      <c r="J4988" s="290">
        <f t="shared" ca="1" si="4912"/>
        <v>3.8734555963733291E-2</v>
      </c>
      <c r="K4988" s="270">
        <f t="shared" ref="K4988:M4988" ca="1" si="5055">RAND()</f>
        <v>0.24933122472023805</v>
      </c>
      <c r="L4988" s="270">
        <f t="shared" ca="1" si="5055"/>
        <v>0.24695547107798665</v>
      </c>
      <c r="M4988" s="270">
        <f t="shared" ca="1" si="5055"/>
        <v>0.614300336793563</v>
      </c>
      <c r="N4988" s="291">
        <f t="shared" ca="1" si="4914"/>
        <v>2908063.7214424121</v>
      </c>
      <c r="O4988" s="292">
        <f ca="1">(N4988-Assumptions!$C$22)/Assumptions!$C$25</f>
        <v>216.03020309271733</v>
      </c>
      <c r="P4988" s="11"/>
      <c r="Q4988" s="11"/>
      <c r="R4988" s="11"/>
      <c r="S4988" s="11"/>
      <c r="T4988" s="11"/>
    </row>
    <row r="4989" spans="1:20" ht="15.75" customHeight="1" x14ac:dyDescent="0.2">
      <c r="A4989" s="317"/>
      <c r="B4989" s="264"/>
      <c r="C4989" s="264"/>
      <c r="D4989" s="264"/>
      <c r="E4989" s="264"/>
      <c r="F4989" s="264"/>
      <c r="G4989" s="264"/>
      <c r="H4989" s="264"/>
      <c r="I4989" s="286">
        <f t="shared" ca="1" si="4911"/>
        <v>9.2161865052970623E-2</v>
      </c>
      <c r="J4989" s="286">
        <f t="shared" ca="1" si="4912"/>
        <v>4.8932535348218051E-2</v>
      </c>
      <c r="K4989" s="264">
        <f t="shared" ref="K4989:M4989" ca="1" si="5056">RAND()</f>
        <v>0.42240348129331906</v>
      </c>
      <c r="L4989" s="264">
        <f t="shared" ca="1" si="5056"/>
        <v>0.19497369913546059</v>
      </c>
      <c r="M4989" s="264">
        <f t="shared" ca="1" si="5056"/>
        <v>0.49766420633713204</v>
      </c>
      <c r="N4989" s="287">
        <f t="shared" ca="1" si="4914"/>
        <v>2060959.9405686287</v>
      </c>
      <c r="O4989" s="288">
        <f ca="1">(N4989-Assumptions!$C$22)/Assumptions!$C$25</f>
        <v>152.8135030275096</v>
      </c>
      <c r="P4989" s="11"/>
      <c r="Q4989" s="11"/>
      <c r="R4989" s="11"/>
      <c r="S4989" s="11"/>
      <c r="T4989" s="11"/>
    </row>
    <row r="4990" spans="1:20" ht="15.75" customHeight="1" x14ac:dyDescent="0.2">
      <c r="A4990" s="289"/>
      <c r="B4990" s="270"/>
      <c r="C4990" s="270"/>
      <c r="D4990" s="270"/>
      <c r="E4990" s="270"/>
      <c r="F4990" s="270"/>
      <c r="G4990" s="270"/>
      <c r="H4990" s="270"/>
      <c r="I4990" s="290">
        <f t="shared" ca="1" si="4911"/>
        <v>0.06</v>
      </c>
      <c r="J4990" s="290">
        <f t="shared" ca="1" si="4912"/>
        <v>4.0059487305885336E-2</v>
      </c>
      <c r="K4990" s="270">
        <f t="shared" ref="K4990:M4990" ca="1" si="5057">RAND()</f>
        <v>0.67062198144108598</v>
      </c>
      <c r="L4990" s="270">
        <f t="shared" ca="1" si="5057"/>
        <v>0.2571888353509828</v>
      </c>
      <c r="M4990" s="270">
        <f t="shared" ca="1" si="5057"/>
        <v>0.29998536943602283</v>
      </c>
      <c r="N4990" s="291">
        <f t="shared" ca="1" si="4914"/>
        <v>3563756.6711651403</v>
      </c>
      <c r="O4990" s="292">
        <f ca="1">(N4990-Assumptions!$C$22)/Assumptions!$C$25</f>
        <v>264.96251277351791</v>
      </c>
      <c r="P4990" s="11"/>
      <c r="Q4990" s="11"/>
      <c r="R4990" s="11"/>
      <c r="S4990" s="11"/>
      <c r="T4990" s="11"/>
    </row>
    <row r="4991" spans="1:20" ht="15.75" customHeight="1" x14ac:dyDescent="0.2">
      <c r="A4991" s="317"/>
      <c r="B4991" s="264"/>
      <c r="C4991" s="264"/>
      <c r="D4991" s="264"/>
      <c r="E4991" s="264"/>
      <c r="F4991" s="264"/>
      <c r="G4991" s="264"/>
      <c r="H4991" s="264"/>
      <c r="I4991" s="286">
        <f t="shared" ca="1" si="4911"/>
        <v>8.5852872252936155E-2</v>
      </c>
      <c r="J4991" s="286">
        <f t="shared" ca="1" si="4912"/>
        <v>3.0137003391196099E-2</v>
      </c>
      <c r="K4991" s="264">
        <f t="shared" ref="K4991:M4991" ca="1" si="5058">RAND()</f>
        <v>0.52294471892241301</v>
      </c>
      <c r="L4991" s="264">
        <f t="shared" ca="1" si="5058"/>
        <v>0.99055878374146589</v>
      </c>
      <c r="M4991" s="264">
        <f t="shared" ca="1" si="5058"/>
        <v>0.92812526480525059</v>
      </c>
      <c r="N4991" s="287">
        <f t="shared" ca="1" si="4914"/>
        <v>2601806.2358404603</v>
      </c>
      <c r="O4991" s="288">
        <f ca="1">(N4991-Assumptions!$C$22)/Assumptions!$C$25</f>
        <v>193.17516685376569</v>
      </c>
      <c r="P4991" s="11"/>
      <c r="Q4991" s="11"/>
      <c r="R4991" s="11"/>
      <c r="S4991" s="11"/>
      <c r="T4991" s="11"/>
    </row>
    <row r="4992" spans="1:20" ht="15.75" customHeight="1" x14ac:dyDescent="0.2">
      <c r="A4992" s="289"/>
      <c r="B4992" s="270"/>
      <c r="C4992" s="270"/>
      <c r="D4992" s="270"/>
      <c r="E4992" s="270"/>
      <c r="F4992" s="270"/>
      <c r="G4992" s="270"/>
      <c r="H4992" s="270"/>
      <c r="I4992" s="290">
        <f t="shared" ca="1" si="4911"/>
        <v>0.10191336204767802</v>
      </c>
      <c r="J4992" s="290">
        <f t="shared" ca="1" si="4912"/>
        <v>3.4268252616395642E-2</v>
      </c>
      <c r="K4992" s="270">
        <f t="shared" ref="K4992:M4992" ca="1" si="5059">RAND()</f>
        <v>0.67489070445275778</v>
      </c>
      <c r="L4992" s="270">
        <f t="shared" ca="1" si="5059"/>
        <v>0.35798531561503599</v>
      </c>
      <c r="M4992" s="270">
        <f t="shared" ca="1" si="5059"/>
        <v>0.83768073048437819</v>
      </c>
      <c r="N4992" s="291">
        <f t="shared" ca="1" si="4914"/>
        <v>1668125.6516629434</v>
      </c>
      <c r="O4992" s="292">
        <f ca="1">(N4992-Assumptions!$C$22)/Assumptions!$C$25</f>
        <v>123.49751131813011</v>
      </c>
      <c r="P4992" s="11"/>
      <c r="Q4992" s="11"/>
      <c r="R4992" s="11"/>
      <c r="S4992" s="11"/>
      <c r="T4992" s="11"/>
    </row>
    <row r="4993" spans="1:20" ht="15.75" customHeight="1" x14ac:dyDescent="0.2">
      <c r="A4993" s="317"/>
      <c r="B4993" s="264"/>
      <c r="C4993" s="264"/>
      <c r="D4993" s="264"/>
      <c r="E4993" s="264"/>
      <c r="F4993" s="264"/>
      <c r="G4993" s="264"/>
      <c r="H4993" s="264"/>
      <c r="I4993" s="286">
        <f t="shared" ca="1" si="4911"/>
        <v>8.0705687708888432E-2</v>
      </c>
      <c r="J4993" s="286">
        <f t="shared" ca="1" si="4912"/>
        <v>5.4800420934101979E-2</v>
      </c>
      <c r="K4993" s="264">
        <f t="shared" ref="K4993:M4993" ca="1" si="5060">RAND()</f>
        <v>0.51545637084427287</v>
      </c>
      <c r="L4993" s="264">
        <f t="shared" ca="1" si="5060"/>
        <v>0.77577030798438529</v>
      </c>
      <c r="M4993" s="264">
        <f t="shared" ca="1" si="5060"/>
        <v>0.79487405980920167</v>
      </c>
      <c r="N4993" s="287">
        <f t="shared" ca="1" si="4914"/>
        <v>4355891.9208543543</v>
      </c>
      <c r="O4993" s="288">
        <f ca="1">(N4993-Assumptions!$C$22)/Assumptions!$C$25</f>
        <v>324.07708364584732</v>
      </c>
      <c r="P4993" s="11"/>
      <c r="Q4993" s="11"/>
      <c r="R4993" s="11"/>
      <c r="S4993" s="11"/>
      <c r="T4993" s="11"/>
    </row>
    <row r="4994" spans="1:20" ht="15.75" customHeight="1" x14ac:dyDescent="0.2">
      <c r="A4994" s="289"/>
      <c r="B4994" s="270"/>
      <c r="C4994" s="270"/>
      <c r="D4994" s="270"/>
      <c r="E4994" s="270"/>
      <c r="F4994" s="270"/>
      <c r="G4994" s="270"/>
      <c r="H4994" s="270"/>
      <c r="I4994" s="290">
        <f t="shared" ca="1" si="4911"/>
        <v>8.8666449253428037E-2</v>
      </c>
      <c r="J4994" s="290">
        <f t="shared" ca="1" si="4912"/>
        <v>0.02</v>
      </c>
      <c r="K4994" s="270">
        <f t="shared" ref="K4994:M4994" ca="1" si="5061">RAND()</f>
        <v>0.1201027032980635</v>
      </c>
      <c r="L4994" s="270">
        <f t="shared" ca="1" si="5061"/>
        <v>1.7043981998490221E-2</v>
      </c>
      <c r="M4994" s="270">
        <f t="shared" ca="1" si="5061"/>
        <v>0.82094819818124309</v>
      </c>
      <c r="N4994" s="291">
        <f t="shared" ca="1" si="4914"/>
        <v>255454.99993340185</v>
      </c>
      <c r="O4994" s="292">
        <f ca="1">(N4994-Assumptions!$C$22)/Assumptions!$C$25</f>
        <v>18.074328353238943</v>
      </c>
      <c r="P4994" s="11"/>
      <c r="Q4994" s="11"/>
      <c r="R4994" s="11"/>
      <c r="S4994" s="11"/>
      <c r="T4994" s="11"/>
    </row>
    <row r="4995" spans="1:20" ht="15.75" customHeight="1" x14ac:dyDescent="0.2">
      <c r="A4995" s="317"/>
      <c r="B4995" s="264"/>
      <c r="C4995" s="264"/>
      <c r="D4995" s="264"/>
      <c r="E4995" s="264"/>
      <c r="F4995" s="264"/>
      <c r="G4995" s="264"/>
      <c r="H4995" s="264"/>
      <c r="I4995" s="286">
        <f t="shared" ca="1" si="4911"/>
        <v>0.11657124705581252</v>
      </c>
      <c r="J4995" s="286">
        <f t="shared" ca="1" si="4912"/>
        <v>3.2711941921131152E-2</v>
      </c>
      <c r="K4995" s="264">
        <f t="shared" ref="K4995:M4995" ca="1" si="5062">RAND()</f>
        <v>0.10218736962424102</v>
      </c>
      <c r="L4995" s="264">
        <f t="shared" ca="1" si="5062"/>
        <v>0.93281606366507863</v>
      </c>
      <c r="M4995" s="264">
        <f t="shared" ca="1" si="5062"/>
        <v>0.87826177960514795</v>
      </c>
      <c r="N4995" s="287">
        <f t="shared" ca="1" si="4914"/>
        <v>830820.34181340993</v>
      </c>
      <c r="O4995" s="288">
        <f ca="1">(N4995-Assumptions!$C$22)/Assumptions!$C$25</f>
        <v>61.01204043383656</v>
      </c>
      <c r="P4995" s="11"/>
      <c r="Q4995" s="11"/>
      <c r="R4995" s="11"/>
      <c r="S4995" s="11"/>
      <c r="T4995" s="11"/>
    </row>
    <row r="4996" spans="1:20" ht="15.75" customHeight="1" x14ac:dyDescent="0.2">
      <c r="A4996" s="289"/>
      <c r="B4996" s="270"/>
      <c r="C4996" s="270"/>
      <c r="D4996" s="270"/>
      <c r="E4996" s="270"/>
      <c r="F4996" s="270"/>
      <c r="G4996" s="270"/>
      <c r="H4996" s="270"/>
      <c r="I4996" s="290">
        <f t="shared" ca="1" si="4911"/>
        <v>7.3003619955483684E-2</v>
      </c>
      <c r="J4996" s="290">
        <f t="shared" ca="1" si="4912"/>
        <v>4.0056304495930402E-2</v>
      </c>
      <c r="K4996" s="270">
        <f t="shared" ref="K4996:M4996" ca="1" si="5063">RAND()</f>
        <v>0.63507433057430984</v>
      </c>
      <c r="L4996" s="270">
        <f t="shared" ca="1" si="5063"/>
        <v>0.47850072528706045</v>
      </c>
      <c r="M4996" s="270">
        <f t="shared" ca="1" si="5063"/>
        <v>0.91486068575919111</v>
      </c>
      <c r="N4996" s="291">
        <f t="shared" ca="1" si="4914"/>
        <v>3501281.2838339014</v>
      </c>
      <c r="O4996" s="292">
        <f ca="1">(N4996-Assumptions!$C$22)/Assumptions!$C$25</f>
        <v>260.30017043536577</v>
      </c>
      <c r="P4996" s="11"/>
      <c r="Q4996" s="11"/>
      <c r="R4996" s="11"/>
      <c r="S4996" s="11"/>
      <c r="T4996" s="11"/>
    </row>
    <row r="4997" spans="1:20" ht="15.75" customHeight="1" x14ac:dyDescent="0.2">
      <c r="A4997" s="317"/>
      <c r="B4997" s="264"/>
      <c r="C4997" s="264"/>
      <c r="D4997" s="264"/>
      <c r="E4997" s="264"/>
      <c r="F4997" s="264"/>
      <c r="G4997" s="264"/>
      <c r="H4997" s="264"/>
      <c r="I4997" s="286">
        <f t="shared" ca="1" si="4911"/>
        <v>7.2590921626897204E-2</v>
      </c>
      <c r="J4997" s="286">
        <f t="shared" ca="1" si="4912"/>
        <v>2.2575456272845188E-2</v>
      </c>
      <c r="K4997" s="264">
        <f t="shared" ref="K4997:M4997" ca="1" si="5064">RAND()</f>
        <v>0.17347603681178192</v>
      </c>
      <c r="L4997" s="264">
        <f t="shared" ca="1" si="5064"/>
        <v>0.28837375353801487</v>
      </c>
      <c r="M4997" s="264">
        <f t="shared" ca="1" si="5064"/>
        <v>0.32442328592601699</v>
      </c>
      <c r="N4997" s="287">
        <f t="shared" ca="1" si="4914"/>
        <v>326325.36555073527</v>
      </c>
      <c r="O4997" s="288">
        <f ca="1">(N4997-Assumptions!$C$22)/Assumptions!$C$25</f>
        <v>23.363161608263827</v>
      </c>
      <c r="P4997" s="11"/>
      <c r="Q4997" s="11"/>
      <c r="R4997" s="11"/>
      <c r="S4997" s="11"/>
      <c r="T4997" s="11"/>
    </row>
    <row r="4998" spans="1:20" ht="15.75" customHeight="1" x14ac:dyDescent="0.2">
      <c r="A4998" s="289"/>
      <c r="B4998" s="270"/>
      <c r="C4998" s="270"/>
      <c r="D4998" s="270"/>
      <c r="E4998" s="270"/>
      <c r="F4998" s="270"/>
      <c r="G4998" s="270"/>
      <c r="H4998" s="270"/>
      <c r="I4998" s="290">
        <f t="shared" ca="1" si="4911"/>
        <v>9.2985681256267022E-2</v>
      </c>
      <c r="J4998" s="290">
        <f t="shared" ca="1" si="4912"/>
        <v>3.283777365821914E-2</v>
      </c>
      <c r="K4998" s="270">
        <f t="shared" ref="K4998:M4998" ca="1" si="5065">RAND()</f>
        <v>5.4099903190499843E-2</v>
      </c>
      <c r="L4998" s="270">
        <f t="shared" ca="1" si="5065"/>
        <v>0.30314231878731202</v>
      </c>
      <c r="M4998" s="270">
        <f t="shared" ca="1" si="5065"/>
        <v>0.97933506466201103</v>
      </c>
      <c r="N4998" s="291">
        <f t="shared" ca="1" si="4914"/>
        <v>708008.29002088204</v>
      </c>
      <c r="O4998" s="292">
        <f ca="1">(N4998-Assumptions!$C$22)/Assumptions!$C$25</f>
        <v>51.846961941856868</v>
      </c>
      <c r="P4998" s="11"/>
      <c r="Q4998" s="11"/>
      <c r="R4998" s="11"/>
      <c r="S4998" s="11"/>
      <c r="T4998" s="11"/>
    </row>
    <row r="4999" spans="1:20" ht="15.75" customHeight="1" x14ac:dyDescent="0.2">
      <c r="A4999" s="317"/>
      <c r="B4999" s="264"/>
      <c r="C4999" s="264"/>
      <c r="D4999" s="264"/>
      <c r="E4999" s="264"/>
      <c r="F4999" s="264"/>
      <c r="G4999" s="264"/>
      <c r="H4999" s="264"/>
      <c r="I4999" s="286">
        <f t="shared" ca="1" si="4911"/>
        <v>6.5523028210840245E-2</v>
      </c>
      <c r="J4999" s="286">
        <f t="shared" ca="1" si="4912"/>
        <v>4.3826938417136647E-2</v>
      </c>
      <c r="K4999" s="264">
        <f t="shared" ref="K4999:M4999" ca="1" si="5066">RAND()</f>
        <v>0.19712509608931805</v>
      </c>
      <c r="L4999" s="264">
        <f t="shared" ca="1" si="5066"/>
        <v>0.56025782697667792</v>
      </c>
      <c r="M4999" s="264">
        <f t="shared" ca="1" si="5066"/>
        <v>0.45188024770715574</v>
      </c>
      <c r="N4999" s="287">
        <f t="shared" ca="1" si="4914"/>
        <v>1553922.7085192578</v>
      </c>
      <c r="O4999" s="288">
        <f ca="1">(N4999-Assumptions!$C$22)/Assumptions!$C$25</f>
        <v>114.97490362084014</v>
      </c>
      <c r="P4999" s="11"/>
      <c r="Q4999" s="11"/>
      <c r="R4999" s="11"/>
      <c r="S4999" s="11"/>
      <c r="T4999" s="11"/>
    </row>
    <row r="5000" spans="1:20" ht="15.75" customHeight="1" x14ac:dyDescent="0.2">
      <c r="A5000" s="289"/>
      <c r="B5000" s="270"/>
      <c r="C5000" s="270"/>
      <c r="D5000" s="270"/>
      <c r="E5000" s="270"/>
      <c r="F5000" s="270"/>
      <c r="G5000" s="270"/>
      <c r="H5000" s="270"/>
      <c r="I5000" s="290">
        <f t="shared" ca="1" si="4911"/>
        <v>0.1170542116102338</v>
      </c>
      <c r="J5000" s="290">
        <f t="shared" ca="1" si="4912"/>
        <v>3.1185214068954248E-2</v>
      </c>
      <c r="K5000" s="270">
        <f t="shared" ref="K5000:M5000" ca="1" si="5067">RAND()</f>
        <v>0.42878980252805587</v>
      </c>
      <c r="L5000" s="270">
        <f t="shared" ca="1" si="5067"/>
        <v>0.92354330125135509</v>
      </c>
      <c r="M5000" s="270">
        <f t="shared" ca="1" si="5067"/>
        <v>0.23263960035525388</v>
      </c>
      <c r="N5000" s="291">
        <f t="shared" ca="1" si="4914"/>
        <v>1644653.4790161904</v>
      </c>
      <c r="O5000" s="292">
        <f ca="1">(N5000-Assumptions!$C$22)/Assumptions!$C$25</f>
        <v>121.74585664299929</v>
      </c>
      <c r="P5000" s="11"/>
      <c r="Q5000" s="11"/>
      <c r="R5000" s="11"/>
      <c r="S5000" s="11"/>
      <c r="T5000" s="11"/>
    </row>
    <row r="5001" spans="1:20" ht="15.75" customHeight="1" x14ac:dyDescent="0.2">
      <c r="A5001" s="318"/>
      <c r="B5001" s="319"/>
      <c r="C5001" s="319"/>
      <c r="D5001" s="319"/>
      <c r="E5001" s="319"/>
      <c r="F5001" s="319"/>
      <c r="G5001" s="319"/>
      <c r="H5001" s="319"/>
      <c r="I5001" s="320">
        <f t="shared" ca="1" si="4911"/>
        <v>8.393935011595402E-2</v>
      </c>
      <c r="J5001" s="320">
        <f t="shared" ca="1" si="4912"/>
        <v>4.5705816775321921E-2</v>
      </c>
      <c r="K5001" s="319">
        <f t="shared" ref="K5001:M5001" ca="1" si="5068">RAND()</f>
        <v>0.37728547760208886</v>
      </c>
      <c r="L5001" s="319">
        <f t="shared" ca="1" si="5068"/>
        <v>0.43921383880488751</v>
      </c>
      <c r="M5001" s="319">
        <f t="shared" ca="1" si="5068"/>
        <v>0.10701772233658868</v>
      </c>
      <c r="N5001" s="321">
        <f t="shared" ca="1" si="4914"/>
        <v>2919444.2606913252</v>
      </c>
      <c r="O5001" s="322">
        <f ca="1">(N5001-Assumptions!$C$22)/Assumptions!$C$25</f>
        <v>216.87949706651679</v>
      </c>
      <c r="P5001" s="11"/>
      <c r="Q5001" s="11"/>
      <c r="R5001" s="11"/>
      <c r="S5001" s="11"/>
      <c r="T5001" s="11"/>
    </row>
  </sheetData>
  <pageMargins left="0.5" right="0.5" top="0.75" bottom="0.5" header="0" footer="0"/>
  <pageSetup orientation="landscape"/>
  <headerFooter>
    <oddHeader>&amp;CSpaceX Q2 2026 Valuation — Monte_Carlo</oddHeader>
    <oddFooter>&amp;LDialectic · Confidential&amp;RPage &amp;P of</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92C2C"/>
  </sheetPr>
  <dimension ref="A1:Z1000"/>
  <sheetViews>
    <sheetView showGridLines="0" showRowColHeaders="0" topLeftCell="A11" workbookViewId="0"/>
  </sheetViews>
  <sheetFormatPr baseColWidth="10" defaultColWidth="14.5" defaultRowHeight="15" customHeight="1" x14ac:dyDescent="0.2"/>
  <cols>
    <col min="1" max="1" width="3" customWidth="1"/>
    <col min="2" max="2" width="28" customWidth="1"/>
    <col min="3" max="3" width="22" customWidth="1"/>
    <col min="4" max="4" width="12.5" customWidth="1"/>
    <col min="5" max="5" width="12.6640625" customWidth="1"/>
    <col min="6" max="6" width="13.33203125" customWidth="1"/>
    <col min="7" max="7" width="15" customWidth="1"/>
    <col min="8" max="8" width="11" customWidth="1"/>
    <col min="9" max="9" width="10.1640625" customWidth="1"/>
    <col min="10" max="10" width="13.6640625" customWidth="1"/>
    <col min="11" max="11" width="35" customWidth="1"/>
    <col min="12" max="14" width="10.6640625" customWidth="1"/>
  </cols>
  <sheetData>
    <row r="1" spans="1:26" ht="15" customHeight="1" x14ac:dyDescent="0.2">
      <c r="A1" s="11"/>
      <c r="B1" s="11"/>
      <c r="C1" s="11"/>
      <c r="D1" s="11"/>
      <c r="E1" s="11"/>
      <c r="F1" s="11"/>
      <c r="G1" s="11"/>
      <c r="H1" s="11"/>
      <c r="I1" s="11"/>
      <c r="J1" s="11"/>
      <c r="K1" s="11"/>
      <c r="L1" s="11"/>
      <c r="M1" s="11"/>
      <c r="N1" s="11"/>
      <c r="O1" s="11"/>
      <c r="P1" s="11"/>
      <c r="Q1" s="11"/>
      <c r="R1" s="11"/>
      <c r="S1" s="11"/>
      <c r="T1" s="11"/>
      <c r="U1" s="11"/>
      <c r="V1" s="11"/>
      <c r="W1" s="11"/>
      <c r="X1" s="11"/>
      <c r="Y1" s="11"/>
      <c r="Z1" s="11"/>
    </row>
    <row r="2" spans="1:26" ht="27.75" customHeight="1" x14ac:dyDescent="0.25">
      <c r="A2" s="11"/>
      <c r="B2" s="323" t="s">
        <v>428</v>
      </c>
      <c r="C2" s="11"/>
      <c r="D2" s="11"/>
      <c r="E2" s="11"/>
      <c r="F2" s="11"/>
      <c r="G2" s="11"/>
      <c r="H2" s="11"/>
      <c r="I2" s="11"/>
      <c r="J2" s="11"/>
      <c r="K2" s="11"/>
      <c r="L2" s="11"/>
      <c r="M2" s="11"/>
      <c r="N2" s="11"/>
      <c r="O2" s="11"/>
      <c r="P2" s="11"/>
      <c r="Q2" s="11"/>
      <c r="R2" s="11"/>
      <c r="S2" s="11"/>
      <c r="T2" s="11"/>
      <c r="U2" s="11"/>
      <c r="V2" s="11"/>
      <c r="W2" s="11"/>
      <c r="X2" s="11"/>
      <c r="Y2" s="11"/>
      <c r="Z2" s="11"/>
    </row>
    <row r="3" spans="1:26" ht="15" customHeight="1" x14ac:dyDescent="0.2">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ht="3.75" customHeight="1" x14ac:dyDescent="0.2">
      <c r="A4" s="11"/>
      <c r="B4" s="18" t="s">
        <v>75</v>
      </c>
      <c r="C4" s="18" t="s">
        <v>75</v>
      </c>
      <c r="D4" s="18" t="s">
        <v>75</v>
      </c>
      <c r="E4" s="18" t="s">
        <v>75</v>
      </c>
      <c r="F4" s="18" t="s">
        <v>75</v>
      </c>
      <c r="G4" s="18" t="s">
        <v>75</v>
      </c>
      <c r="H4" s="18" t="s">
        <v>75</v>
      </c>
      <c r="I4" s="18" t="s">
        <v>75</v>
      </c>
      <c r="J4" s="18" t="s">
        <v>75</v>
      </c>
      <c r="K4" s="18" t="s">
        <v>75</v>
      </c>
      <c r="L4" s="11"/>
      <c r="M4" s="11"/>
      <c r="N4" s="11"/>
      <c r="O4" s="11"/>
      <c r="P4" s="11"/>
      <c r="Q4" s="11"/>
      <c r="R4" s="11"/>
      <c r="S4" s="11"/>
      <c r="T4" s="11"/>
      <c r="U4" s="11"/>
      <c r="V4" s="11"/>
      <c r="W4" s="11"/>
      <c r="X4" s="11"/>
      <c r="Y4" s="11"/>
      <c r="Z4" s="11"/>
    </row>
    <row r="5" spans="1:26" ht="15" customHeight="1" x14ac:dyDescent="0.2">
      <c r="A5" s="11"/>
      <c r="B5" s="324" t="s">
        <v>429</v>
      </c>
      <c r="C5" s="324"/>
      <c r="D5" s="11"/>
      <c r="E5" s="11"/>
      <c r="F5" s="11"/>
      <c r="G5" s="11"/>
      <c r="H5" s="11"/>
      <c r="I5" s="11"/>
      <c r="J5" s="11"/>
      <c r="K5" s="11"/>
      <c r="L5" s="11"/>
      <c r="M5" s="11"/>
      <c r="N5" s="11"/>
      <c r="O5" s="11"/>
      <c r="P5" s="11"/>
      <c r="Q5" s="11"/>
      <c r="R5" s="11"/>
      <c r="S5" s="11"/>
      <c r="T5" s="11"/>
      <c r="U5" s="11"/>
      <c r="V5" s="11"/>
      <c r="W5" s="11"/>
      <c r="X5" s="11"/>
      <c r="Y5" s="11"/>
      <c r="Z5" s="11"/>
    </row>
    <row r="6" spans="1:26" ht="15" customHeight="1" x14ac:dyDescent="0.2">
      <c r="A6" s="11"/>
      <c r="B6" s="552" t="s">
        <v>430</v>
      </c>
      <c r="C6" s="534"/>
      <c r="D6" s="534"/>
      <c r="E6" s="534"/>
      <c r="F6" s="534"/>
      <c r="G6" s="534"/>
      <c r="H6" s="534"/>
      <c r="I6" s="534"/>
      <c r="J6" s="534"/>
      <c r="K6" s="535"/>
      <c r="L6" s="11"/>
      <c r="M6" s="11"/>
      <c r="N6" s="11"/>
      <c r="O6" s="11"/>
      <c r="P6" s="11"/>
      <c r="Q6" s="11"/>
      <c r="R6" s="11"/>
      <c r="S6" s="11"/>
      <c r="T6" s="11"/>
      <c r="U6" s="11"/>
      <c r="V6" s="11"/>
      <c r="W6" s="11"/>
      <c r="X6" s="11"/>
      <c r="Y6" s="11"/>
      <c r="Z6" s="11"/>
    </row>
    <row r="7" spans="1:26" ht="15" customHeight="1" x14ac:dyDescent="0.2">
      <c r="A7" s="11"/>
      <c r="B7" s="325" t="s">
        <v>431</v>
      </c>
      <c r="C7" s="325" t="s">
        <v>432</v>
      </c>
      <c r="D7" s="326" t="s">
        <v>433</v>
      </c>
      <c r="E7" s="326" t="s">
        <v>434</v>
      </c>
      <c r="F7" s="326" t="s">
        <v>435</v>
      </c>
      <c r="G7" s="326" t="s">
        <v>436</v>
      </c>
      <c r="H7" s="326" t="s">
        <v>437</v>
      </c>
      <c r="I7" s="326" t="s">
        <v>438</v>
      </c>
      <c r="J7" s="326" t="s">
        <v>439</v>
      </c>
      <c r="K7" s="326" t="s">
        <v>440</v>
      </c>
      <c r="L7" s="11"/>
      <c r="M7" s="11"/>
      <c r="N7" s="11"/>
      <c r="O7" s="11"/>
      <c r="P7" s="11"/>
      <c r="Q7" s="11"/>
      <c r="R7" s="11"/>
      <c r="S7" s="11"/>
      <c r="T7" s="11"/>
      <c r="U7" s="11"/>
      <c r="V7" s="11"/>
      <c r="W7" s="11"/>
      <c r="X7" s="11"/>
      <c r="Y7" s="11"/>
      <c r="Z7" s="11"/>
    </row>
    <row r="8" spans="1:26" ht="15" customHeight="1" x14ac:dyDescent="0.2">
      <c r="A8" s="11"/>
      <c r="B8" s="236" t="s">
        <v>441</v>
      </c>
      <c r="C8" s="215"/>
      <c r="D8" s="215"/>
      <c r="E8" s="215"/>
      <c r="F8" s="215"/>
      <c r="G8" s="215"/>
      <c r="H8" s="215"/>
      <c r="I8" s="215"/>
      <c r="J8" s="215"/>
      <c r="K8" s="215"/>
      <c r="L8" s="11"/>
      <c r="M8" s="11"/>
      <c r="N8" s="11"/>
      <c r="O8" s="11"/>
      <c r="P8" s="11"/>
      <c r="Q8" s="11"/>
      <c r="R8" s="11"/>
      <c r="S8" s="11"/>
      <c r="T8" s="11"/>
      <c r="U8" s="11"/>
      <c r="V8" s="11"/>
      <c r="W8" s="11"/>
      <c r="X8" s="11"/>
      <c r="Y8" s="11"/>
      <c r="Z8" s="11"/>
    </row>
    <row r="9" spans="1:26" ht="32.25" customHeight="1" x14ac:dyDescent="0.2">
      <c r="A9" s="11"/>
      <c r="B9" s="105" t="s">
        <v>442</v>
      </c>
      <c r="C9" s="258" t="s">
        <v>443</v>
      </c>
      <c r="D9" s="327">
        <v>4250</v>
      </c>
      <c r="E9" s="327">
        <v>4200</v>
      </c>
      <c r="F9" s="327">
        <v>195.5</v>
      </c>
      <c r="G9" s="327">
        <v>132</v>
      </c>
      <c r="H9" s="328">
        <f t="shared" ref="H9:H10" si="0">E9/F9</f>
        <v>21.483375959079282</v>
      </c>
      <c r="I9" s="328">
        <f t="shared" ref="I9:I10" si="1">E9/G9</f>
        <v>31.818181818181817</v>
      </c>
      <c r="J9" s="329">
        <v>0.62</v>
      </c>
      <c r="K9" s="330" t="s">
        <v>444</v>
      </c>
      <c r="L9" s="11"/>
      <c r="M9" s="11"/>
      <c r="N9" s="11"/>
      <c r="O9" s="11"/>
      <c r="P9" s="11"/>
      <c r="Q9" s="11"/>
      <c r="R9" s="11"/>
      <c r="S9" s="11"/>
      <c r="T9" s="11"/>
      <c r="U9" s="11"/>
      <c r="V9" s="11"/>
      <c r="W9" s="11"/>
      <c r="X9" s="11"/>
      <c r="Y9" s="11"/>
      <c r="Z9" s="11"/>
    </row>
    <row r="10" spans="1:26" ht="32.25" customHeight="1" x14ac:dyDescent="0.2">
      <c r="A10" s="11"/>
      <c r="B10" s="107" t="s">
        <v>445</v>
      </c>
      <c r="C10" s="331" t="s">
        <v>446</v>
      </c>
      <c r="D10" s="332">
        <v>1150</v>
      </c>
      <c r="E10" s="332">
        <v>1130</v>
      </c>
      <c r="F10" s="332">
        <v>98</v>
      </c>
      <c r="G10" s="332">
        <v>14.7</v>
      </c>
      <c r="H10" s="333">
        <f t="shared" si="0"/>
        <v>11.530612244897959</v>
      </c>
      <c r="I10" s="333">
        <f t="shared" si="1"/>
        <v>76.870748299319729</v>
      </c>
      <c r="J10" s="334">
        <v>0.05</v>
      </c>
      <c r="K10" s="335" t="s">
        <v>447</v>
      </c>
      <c r="L10" s="11"/>
      <c r="M10" s="11"/>
      <c r="N10" s="11"/>
      <c r="O10" s="11"/>
      <c r="P10" s="11"/>
      <c r="Q10" s="11"/>
      <c r="R10" s="11"/>
      <c r="S10" s="11"/>
      <c r="T10" s="11"/>
      <c r="U10" s="11"/>
      <c r="V10" s="11"/>
      <c r="W10" s="11"/>
      <c r="X10" s="11"/>
      <c r="Y10" s="11"/>
      <c r="Z10" s="11"/>
    </row>
    <row r="11" spans="1:26" ht="15" customHeight="1" x14ac:dyDescent="0.2">
      <c r="A11" s="11"/>
      <c r="B11" s="336" t="s">
        <v>448</v>
      </c>
      <c r="C11" s="337"/>
      <c r="D11" s="338"/>
      <c r="E11" s="338"/>
      <c r="F11" s="338"/>
      <c r="G11" s="338"/>
      <c r="H11" s="339">
        <f t="shared" ref="H11:I11" si="2">MEDIAN(H9:H10)</f>
        <v>16.506994101988621</v>
      </c>
      <c r="I11" s="339">
        <f t="shared" si="2"/>
        <v>54.344465058750771</v>
      </c>
      <c r="J11" s="340"/>
      <c r="K11" s="341"/>
      <c r="L11" s="11"/>
      <c r="M11" s="11"/>
      <c r="N11" s="11"/>
      <c r="O11" s="11"/>
      <c r="P11" s="11"/>
      <c r="Q11" s="11"/>
      <c r="R11" s="11"/>
      <c r="S11" s="11"/>
      <c r="T11" s="11"/>
      <c r="U11" s="11"/>
      <c r="V11" s="11"/>
      <c r="W11" s="11"/>
      <c r="X11" s="11"/>
      <c r="Y11" s="11"/>
      <c r="Z11" s="11"/>
    </row>
    <row r="12" spans="1:26" ht="15" customHeight="1" x14ac:dyDescent="0.2">
      <c r="A12" s="11"/>
      <c r="B12" s="252"/>
      <c r="C12" s="252"/>
      <c r="D12" s="342"/>
      <c r="E12" s="342"/>
      <c r="F12" s="342"/>
      <c r="G12" s="342"/>
      <c r="H12" s="343"/>
      <c r="I12" s="343"/>
      <c r="J12" s="344"/>
      <c r="K12" s="345"/>
      <c r="L12" s="11"/>
      <c r="M12" s="11"/>
      <c r="N12" s="11"/>
      <c r="O12" s="11"/>
      <c r="P12" s="11"/>
      <c r="Q12" s="11"/>
      <c r="R12" s="11"/>
      <c r="S12" s="11"/>
      <c r="T12" s="11"/>
      <c r="U12" s="11"/>
      <c r="V12" s="11"/>
      <c r="W12" s="11"/>
      <c r="X12" s="11"/>
      <c r="Y12" s="11"/>
      <c r="Z12" s="11"/>
    </row>
    <row r="13" spans="1:26" ht="15" customHeight="1" x14ac:dyDescent="0.2">
      <c r="A13" s="11"/>
      <c r="B13" s="236" t="s">
        <v>449</v>
      </c>
      <c r="C13" s="236"/>
      <c r="D13" s="346"/>
      <c r="E13" s="346"/>
      <c r="F13" s="346"/>
      <c r="G13" s="346"/>
      <c r="H13" s="347"/>
      <c r="I13" s="347"/>
      <c r="J13" s="348"/>
      <c r="K13" s="349"/>
      <c r="L13" s="11"/>
      <c r="M13" s="11"/>
      <c r="N13" s="11"/>
      <c r="O13" s="11"/>
      <c r="P13" s="11"/>
      <c r="Q13" s="11"/>
      <c r="R13" s="11"/>
      <c r="S13" s="11"/>
      <c r="T13" s="11"/>
      <c r="U13" s="11"/>
      <c r="V13" s="11"/>
      <c r="W13" s="11"/>
      <c r="X13" s="11"/>
      <c r="Y13" s="11"/>
      <c r="Z13" s="11"/>
    </row>
    <row r="14" spans="1:26" ht="21.75" customHeight="1" x14ac:dyDescent="0.2">
      <c r="A14" s="11"/>
      <c r="B14" s="105" t="s">
        <v>450</v>
      </c>
      <c r="C14" s="258" t="s">
        <v>451</v>
      </c>
      <c r="D14" s="327">
        <v>108.5</v>
      </c>
      <c r="E14" s="327">
        <v>127</v>
      </c>
      <c r="F14" s="327">
        <v>71.8</v>
      </c>
      <c r="G14" s="327">
        <v>8.6999999999999993</v>
      </c>
      <c r="H14" s="328">
        <f>E14/F14</f>
        <v>1.7688022284122564</v>
      </c>
      <c r="I14" s="328">
        <f>E14/G14</f>
        <v>14.597701149425289</v>
      </c>
      <c r="J14" s="329">
        <v>0.04</v>
      </c>
      <c r="K14" s="330" t="s">
        <v>452</v>
      </c>
      <c r="L14" s="11"/>
      <c r="M14" s="11"/>
      <c r="N14" s="11"/>
      <c r="O14" s="11"/>
      <c r="P14" s="11"/>
      <c r="Q14" s="11"/>
      <c r="R14" s="11"/>
      <c r="S14" s="11"/>
      <c r="T14" s="11"/>
      <c r="U14" s="11"/>
      <c r="V14" s="11"/>
      <c r="W14" s="11"/>
      <c r="X14" s="11"/>
      <c r="Y14" s="11"/>
      <c r="Z14" s="11"/>
    </row>
    <row r="15" spans="1:26" x14ac:dyDescent="0.2">
      <c r="A15" s="11"/>
      <c r="B15" s="107" t="s">
        <v>453</v>
      </c>
      <c r="C15" s="331" t="s">
        <v>454</v>
      </c>
      <c r="D15" s="332">
        <v>355</v>
      </c>
      <c r="E15" s="332">
        <v>350</v>
      </c>
      <c r="F15" s="332">
        <v>7.5</v>
      </c>
      <c r="G15" s="332">
        <v>3.5</v>
      </c>
      <c r="H15" s="333" t="s">
        <v>455</v>
      </c>
      <c r="I15" s="333" t="s">
        <v>456</v>
      </c>
      <c r="J15" s="334">
        <v>0.45</v>
      </c>
      <c r="K15" s="335" t="s">
        <v>457</v>
      </c>
      <c r="L15" s="11"/>
      <c r="M15" s="11"/>
      <c r="N15" s="11"/>
      <c r="O15" s="11"/>
      <c r="P15" s="11"/>
      <c r="Q15" s="11"/>
      <c r="R15" s="11"/>
      <c r="S15" s="11"/>
      <c r="T15" s="11"/>
      <c r="U15" s="11"/>
      <c r="V15" s="11"/>
      <c r="W15" s="11"/>
      <c r="X15" s="11"/>
      <c r="Y15" s="11"/>
      <c r="Z15" s="11"/>
    </row>
    <row r="16" spans="1:26" ht="17.25" customHeight="1" x14ac:dyDescent="0.2">
      <c r="A16" s="11"/>
      <c r="B16" s="109" t="s">
        <v>458</v>
      </c>
      <c r="C16" s="127" t="s">
        <v>454</v>
      </c>
      <c r="D16" s="350">
        <v>61</v>
      </c>
      <c r="E16" s="350">
        <v>61</v>
      </c>
      <c r="F16" s="350">
        <v>2.2000000000000002</v>
      </c>
      <c r="G16" s="350" t="s">
        <v>459</v>
      </c>
      <c r="H16" s="351" t="s">
        <v>460</v>
      </c>
      <c r="I16" s="351" t="s">
        <v>459</v>
      </c>
      <c r="J16" s="304">
        <v>1.1000000000000001</v>
      </c>
      <c r="K16" s="352" t="s">
        <v>461</v>
      </c>
      <c r="L16" s="11"/>
      <c r="M16" s="11"/>
      <c r="N16" s="11"/>
      <c r="O16" s="11"/>
      <c r="P16" s="11"/>
      <c r="Q16" s="11"/>
      <c r="R16" s="11"/>
      <c r="S16" s="11"/>
      <c r="T16" s="11"/>
      <c r="U16" s="11"/>
      <c r="V16" s="11"/>
      <c r="W16" s="11"/>
      <c r="X16" s="11"/>
      <c r="Y16" s="11"/>
      <c r="Z16" s="11"/>
    </row>
    <row r="17" spans="1:26" ht="27" x14ac:dyDescent="0.2">
      <c r="A17" s="11"/>
      <c r="B17" s="131" t="s">
        <v>462</v>
      </c>
      <c r="C17" s="133" t="s">
        <v>451</v>
      </c>
      <c r="D17" s="353">
        <v>72</v>
      </c>
      <c r="E17" s="353">
        <v>88.4</v>
      </c>
      <c r="F17" s="353">
        <v>41.95</v>
      </c>
      <c r="G17" s="353">
        <v>5.98</v>
      </c>
      <c r="H17" s="354">
        <f t="shared" ref="H17:H18" si="3">E17/F17</f>
        <v>2.1072705601907034</v>
      </c>
      <c r="I17" s="354">
        <f t="shared" ref="I17:I18" si="4">E17/G17</f>
        <v>14.782608695652174</v>
      </c>
      <c r="J17" s="135">
        <v>2.1999999999999999E-2</v>
      </c>
      <c r="K17" s="355" t="s">
        <v>463</v>
      </c>
      <c r="L17" s="11"/>
      <c r="M17" s="11"/>
      <c r="N17" s="11"/>
      <c r="O17" s="11"/>
      <c r="P17" s="11"/>
      <c r="Q17" s="11"/>
      <c r="R17" s="11"/>
      <c r="S17" s="11"/>
      <c r="T17" s="11"/>
      <c r="U17" s="11"/>
      <c r="V17" s="11"/>
      <c r="W17" s="11"/>
      <c r="X17" s="11"/>
      <c r="Y17" s="11"/>
      <c r="Z17" s="11"/>
    </row>
    <row r="18" spans="1:26" ht="15" customHeight="1" x14ac:dyDescent="0.2">
      <c r="A18" s="11"/>
      <c r="B18" s="109" t="s">
        <v>464</v>
      </c>
      <c r="C18" s="127" t="s">
        <v>451</v>
      </c>
      <c r="D18" s="350">
        <v>77.3</v>
      </c>
      <c r="E18" s="350">
        <v>86.2</v>
      </c>
      <c r="F18" s="350">
        <v>32.9</v>
      </c>
      <c r="G18" s="350">
        <v>4.3</v>
      </c>
      <c r="H18" s="351">
        <f t="shared" si="3"/>
        <v>2.6200607902735564</v>
      </c>
      <c r="I18" s="351">
        <f t="shared" si="4"/>
        <v>20.046511627906977</v>
      </c>
      <c r="J18" s="129">
        <v>7.0000000000000007E-2</v>
      </c>
      <c r="K18" s="352" t="s">
        <v>465</v>
      </c>
      <c r="L18" s="11"/>
      <c r="M18" s="11"/>
      <c r="N18" s="11"/>
      <c r="O18" s="11"/>
      <c r="P18" s="11"/>
      <c r="Q18" s="11"/>
      <c r="R18" s="11"/>
      <c r="S18" s="11"/>
      <c r="T18" s="11"/>
      <c r="U18" s="11"/>
      <c r="V18" s="11"/>
      <c r="W18" s="11"/>
      <c r="X18" s="11"/>
      <c r="Y18" s="11"/>
      <c r="Z18" s="11"/>
    </row>
    <row r="19" spans="1:26" ht="15" customHeight="1" x14ac:dyDescent="0.2">
      <c r="A19" s="11"/>
      <c r="B19" s="356" t="s">
        <v>466</v>
      </c>
      <c r="C19" s="357"/>
      <c r="D19" s="358"/>
      <c r="E19" s="358"/>
      <c r="F19" s="358"/>
      <c r="G19" s="358"/>
      <c r="H19" s="359">
        <f t="shared" ref="H19:I19" si="5">MEDIAN(H14:H18)</f>
        <v>2.1072705601907034</v>
      </c>
      <c r="I19" s="359">
        <f t="shared" si="5"/>
        <v>14.782608695652174</v>
      </c>
      <c r="J19" s="360"/>
      <c r="K19" s="361"/>
      <c r="L19" s="11"/>
      <c r="M19" s="11"/>
      <c r="N19" s="11"/>
      <c r="O19" s="11"/>
      <c r="P19" s="11"/>
      <c r="Q19" s="11"/>
      <c r="R19" s="11"/>
      <c r="S19" s="11"/>
      <c r="T19" s="11"/>
      <c r="U19" s="11"/>
      <c r="V19" s="11"/>
      <c r="W19" s="11"/>
      <c r="X19" s="11"/>
      <c r="Y19" s="11"/>
      <c r="Z19" s="11"/>
    </row>
    <row r="20" spans="1:26" ht="15.75" customHeight="1" x14ac:dyDescent="0.2">
      <c r="A20" s="11"/>
      <c r="B20" s="252"/>
      <c r="C20" s="252"/>
      <c r="D20" s="342"/>
      <c r="E20" s="342"/>
      <c r="F20" s="342"/>
      <c r="G20" s="342"/>
      <c r="H20" s="343"/>
      <c r="I20" s="343"/>
      <c r="J20" s="344"/>
      <c r="K20" s="345"/>
      <c r="L20" s="11"/>
      <c r="M20" s="11"/>
      <c r="N20" s="11"/>
      <c r="O20" s="11"/>
      <c r="P20" s="11"/>
      <c r="Q20" s="11"/>
      <c r="R20" s="11"/>
      <c r="S20" s="11"/>
      <c r="T20" s="11"/>
      <c r="U20" s="11"/>
      <c r="V20" s="11"/>
      <c r="W20" s="11"/>
      <c r="X20" s="11"/>
      <c r="Y20" s="11"/>
      <c r="Z20" s="11"/>
    </row>
    <row r="21" spans="1:26" ht="15.75" customHeight="1" x14ac:dyDescent="0.2">
      <c r="A21" s="11"/>
      <c r="B21" s="236" t="s">
        <v>467</v>
      </c>
      <c r="C21" s="236"/>
      <c r="D21" s="346"/>
      <c r="E21" s="346"/>
      <c r="F21" s="346"/>
      <c r="G21" s="346"/>
      <c r="H21" s="347"/>
      <c r="I21" s="347"/>
      <c r="J21" s="348"/>
      <c r="K21" s="349"/>
      <c r="L21" s="11"/>
      <c r="M21" s="11"/>
      <c r="N21" s="11"/>
      <c r="O21" s="11"/>
      <c r="P21" s="11"/>
      <c r="Q21" s="11"/>
      <c r="R21" s="11"/>
      <c r="S21" s="11"/>
      <c r="T21" s="11"/>
      <c r="U21" s="11"/>
      <c r="V21" s="11"/>
      <c r="W21" s="11"/>
      <c r="X21" s="11"/>
      <c r="Y21" s="11"/>
      <c r="Z21" s="11"/>
    </row>
    <row r="22" spans="1:26" ht="15.75" customHeight="1" x14ac:dyDescent="0.2">
      <c r="A22" s="11"/>
      <c r="B22" s="105" t="s">
        <v>468</v>
      </c>
      <c r="C22" s="258" t="s">
        <v>469</v>
      </c>
      <c r="D22" s="327">
        <v>41</v>
      </c>
      <c r="E22" s="327">
        <v>41</v>
      </c>
      <c r="F22" s="327">
        <v>0.17</v>
      </c>
      <c r="G22" s="327">
        <v>-0.45</v>
      </c>
      <c r="H22" s="328">
        <f t="shared" ref="H22:H25" si="6">E22/F22</f>
        <v>241.17647058823528</v>
      </c>
      <c r="I22" s="328" t="s">
        <v>459</v>
      </c>
      <c r="J22" s="329">
        <v>0.95</v>
      </c>
      <c r="K22" s="330" t="s">
        <v>470</v>
      </c>
      <c r="L22" s="11"/>
      <c r="M22" s="11"/>
      <c r="N22" s="11"/>
      <c r="O22" s="11"/>
      <c r="P22" s="11"/>
      <c r="Q22" s="11"/>
      <c r="R22" s="11"/>
      <c r="S22" s="11"/>
      <c r="T22" s="11"/>
      <c r="U22" s="11"/>
      <c r="V22" s="11"/>
      <c r="W22" s="11"/>
      <c r="X22" s="11"/>
      <c r="Y22" s="11"/>
      <c r="Z22" s="11"/>
    </row>
    <row r="23" spans="1:26" ht="15.75" customHeight="1" x14ac:dyDescent="0.2">
      <c r="A23" s="11"/>
      <c r="B23" s="107" t="s">
        <v>471</v>
      </c>
      <c r="C23" s="331" t="s">
        <v>472</v>
      </c>
      <c r="D23" s="332">
        <v>72</v>
      </c>
      <c r="E23" s="332">
        <v>70</v>
      </c>
      <c r="F23" s="332">
        <v>0.91</v>
      </c>
      <c r="G23" s="332">
        <v>-0.13</v>
      </c>
      <c r="H23" s="333">
        <f t="shared" si="6"/>
        <v>76.92307692307692</v>
      </c>
      <c r="I23" s="333" t="s">
        <v>459</v>
      </c>
      <c r="J23" s="334">
        <v>0.51</v>
      </c>
      <c r="K23" s="335" t="s">
        <v>473</v>
      </c>
      <c r="L23" s="11"/>
      <c r="M23" s="11"/>
      <c r="N23" s="11"/>
      <c r="O23" s="11"/>
      <c r="P23" s="11"/>
      <c r="Q23" s="11"/>
      <c r="R23" s="11"/>
      <c r="S23" s="11"/>
      <c r="T23" s="11"/>
      <c r="U23" s="11"/>
      <c r="V23" s="11"/>
      <c r="W23" s="11"/>
      <c r="X23" s="11"/>
      <c r="Y23" s="11"/>
      <c r="Z23" s="11"/>
    </row>
    <row r="24" spans="1:26" ht="15.75" customHeight="1" x14ac:dyDescent="0.2">
      <c r="A24" s="11"/>
      <c r="B24" s="109" t="s">
        <v>474</v>
      </c>
      <c r="C24" s="127" t="s">
        <v>475</v>
      </c>
      <c r="D24" s="350">
        <v>3.4</v>
      </c>
      <c r="E24" s="350">
        <v>5</v>
      </c>
      <c r="F24" s="350">
        <v>0.83</v>
      </c>
      <c r="G24" s="350">
        <v>0.44</v>
      </c>
      <c r="H24" s="351">
        <f t="shared" si="6"/>
        <v>6.024096385542169</v>
      </c>
      <c r="I24" s="351">
        <f t="shared" ref="I24:I25" si="7">E24/G24</f>
        <v>11.363636363636363</v>
      </c>
      <c r="J24" s="129">
        <v>0.05</v>
      </c>
      <c r="K24" s="352" t="s">
        <v>476</v>
      </c>
      <c r="L24" s="11"/>
      <c r="M24" s="11"/>
      <c r="N24" s="11"/>
      <c r="O24" s="11"/>
      <c r="P24" s="11"/>
      <c r="Q24" s="11"/>
      <c r="R24" s="11"/>
      <c r="S24" s="11"/>
      <c r="T24" s="11"/>
      <c r="U24" s="11"/>
      <c r="V24" s="11"/>
      <c r="W24" s="11"/>
      <c r="X24" s="11"/>
      <c r="Y24" s="11"/>
      <c r="Z24" s="11"/>
    </row>
    <row r="25" spans="1:26" ht="15.75" customHeight="1" x14ac:dyDescent="0.2">
      <c r="A25" s="11"/>
      <c r="B25" s="131" t="s">
        <v>477</v>
      </c>
      <c r="C25" s="133" t="s">
        <v>475</v>
      </c>
      <c r="D25" s="353">
        <v>2.6</v>
      </c>
      <c r="E25" s="353">
        <v>8.8000000000000007</v>
      </c>
      <c r="F25" s="353">
        <v>4.5999999999999996</v>
      </c>
      <c r="G25" s="353">
        <v>0.85</v>
      </c>
      <c r="H25" s="354">
        <f t="shared" si="6"/>
        <v>1.9130434782608698</v>
      </c>
      <c r="I25" s="354">
        <f t="shared" si="7"/>
        <v>10.352941176470589</v>
      </c>
      <c r="J25" s="135">
        <v>0.02</v>
      </c>
      <c r="K25" s="355" t="s">
        <v>478</v>
      </c>
      <c r="L25" s="11"/>
      <c r="M25" s="11"/>
      <c r="N25" s="11"/>
      <c r="O25" s="11"/>
      <c r="P25" s="11"/>
      <c r="Q25" s="11"/>
      <c r="R25" s="11"/>
      <c r="S25" s="11"/>
      <c r="T25" s="11"/>
      <c r="U25" s="11"/>
      <c r="V25" s="11"/>
      <c r="W25" s="11"/>
      <c r="X25" s="11"/>
      <c r="Y25" s="11"/>
      <c r="Z25" s="11"/>
    </row>
    <row r="26" spans="1:26" ht="15.75" customHeight="1" x14ac:dyDescent="0.2">
      <c r="A26" s="11"/>
      <c r="B26" s="336" t="s">
        <v>479</v>
      </c>
      <c r="C26" s="337"/>
      <c r="D26" s="338"/>
      <c r="E26" s="338"/>
      <c r="F26" s="338"/>
      <c r="G26" s="338"/>
      <c r="H26" s="339">
        <f>MEDIAN(H22:H25)</f>
        <v>41.473586654309543</v>
      </c>
      <c r="I26" s="339">
        <f>MEDIAN(I24:I25)</f>
        <v>10.858288770053477</v>
      </c>
      <c r="J26" s="340"/>
      <c r="K26" s="341"/>
      <c r="L26" s="11"/>
      <c r="M26" s="11"/>
      <c r="N26" s="11"/>
      <c r="O26" s="11"/>
      <c r="P26" s="11"/>
      <c r="Q26" s="11"/>
      <c r="R26" s="11"/>
      <c r="S26" s="11"/>
      <c r="T26" s="11"/>
      <c r="U26" s="11"/>
      <c r="V26" s="11"/>
      <c r="W26" s="11"/>
      <c r="X26" s="11"/>
      <c r="Y26" s="11"/>
      <c r="Z26" s="11"/>
    </row>
    <row r="27" spans="1:26" ht="15.75" customHeight="1" x14ac:dyDescent="0.2">
      <c r="A27" s="11"/>
      <c r="B27" s="236" t="s">
        <v>480</v>
      </c>
      <c r="C27" s="236"/>
      <c r="D27" s="346"/>
      <c r="E27" s="346"/>
      <c r="F27" s="346"/>
      <c r="G27" s="346"/>
      <c r="H27" s="347"/>
      <c r="I27" s="347"/>
      <c r="J27" s="348"/>
      <c r="K27" s="349"/>
      <c r="L27" s="11"/>
      <c r="M27" s="11"/>
      <c r="N27" s="11"/>
      <c r="O27" s="11"/>
      <c r="P27" s="11"/>
      <c r="Q27" s="11"/>
      <c r="R27" s="11"/>
      <c r="S27" s="11"/>
      <c r="T27" s="11"/>
      <c r="U27" s="11"/>
      <c r="V27" s="11"/>
      <c r="W27" s="11"/>
      <c r="X27" s="11"/>
      <c r="Y27" s="11"/>
      <c r="Z27" s="11"/>
    </row>
    <row r="28" spans="1:26" ht="15.75" customHeight="1" x14ac:dyDescent="0.2">
      <c r="A28" s="11"/>
      <c r="B28" s="105" t="s">
        <v>481</v>
      </c>
      <c r="C28" s="258" t="s">
        <v>482</v>
      </c>
      <c r="D28" s="327">
        <v>2820</v>
      </c>
      <c r="E28" s="327">
        <v>2821</v>
      </c>
      <c r="F28" s="327">
        <v>434</v>
      </c>
      <c r="G28" s="327">
        <v>200</v>
      </c>
      <c r="H28" s="328">
        <f t="shared" ref="H28:H29" si="8">E28/F28</f>
        <v>6.5</v>
      </c>
      <c r="I28" s="328">
        <f t="shared" ref="I28:I29" si="9">E28/G28</f>
        <v>14.105</v>
      </c>
      <c r="J28" s="362">
        <v>0.12</v>
      </c>
      <c r="K28" s="330" t="s">
        <v>483</v>
      </c>
      <c r="L28" s="11"/>
      <c r="M28" s="11"/>
      <c r="N28" s="11"/>
      <c r="O28" s="11"/>
      <c r="P28" s="11"/>
      <c r="Q28" s="11"/>
      <c r="R28" s="11"/>
      <c r="S28" s="11"/>
      <c r="T28" s="11"/>
      <c r="U28" s="11"/>
      <c r="V28" s="11"/>
      <c r="W28" s="11"/>
      <c r="X28" s="11"/>
      <c r="Y28" s="11"/>
      <c r="Z28" s="11"/>
    </row>
    <row r="29" spans="1:26" ht="15.75" customHeight="1" x14ac:dyDescent="0.2">
      <c r="A29" s="11"/>
      <c r="B29" s="255" t="s">
        <v>484</v>
      </c>
      <c r="C29" s="363" t="s">
        <v>485</v>
      </c>
      <c r="D29" s="364">
        <v>1950</v>
      </c>
      <c r="E29" s="364">
        <v>1950</v>
      </c>
      <c r="F29" s="364">
        <v>697</v>
      </c>
      <c r="G29" s="364">
        <v>130</v>
      </c>
      <c r="H29" s="365">
        <f t="shared" si="8"/>
        <v>2.7977044476327118</v>
      </c>
      <c r="I29" s="365">
        <f t="shared" si="9"/>
        <v>15</v>
      </c>
      <c r="J29" s="366">
        <v>0.11</v>
      </c>
      <c r="K29" s="367" t="s">
        <v>486</v>
      </c>
      <c r="L29" s="11"/>
      <c r="M29" s="11"/>
      <c r="N29" s="11"/>
      <c r="O29" s="11"/>
      <c r="P29" s="11"/>
      <c r="Q29" s="11"/>
      <c r="R29" s="11"/>
      <c r="S29" s="11"/>
      <c r="T29" s="11"/>
      <c r="U29" s="11"/>
      <c r="V29" s="11"/>
      <c r="W29" s="11"/>
      <c r="X29" s="11"/>
      <c r="Y29" s="11"/>
      <c r="Z29" s="11"/>
    </row>
    <row r="30" spans="1:26" ht="15.75" customHeight="1" x14ac:dyDescent="0.2">
      <c r="A30" s="11"/>
      <c r="B30" s="368" t="s">
        <v>487</v>
      </c>
      <c r="C30" s="369"/>
      <c r="D30" s="370"/>
      <c r="E30" s="370"/>
      <c r="F30" s="370"/>
      <c r="G30" s="370"/>
      <c r="H30" s="371">
        <f t="shared" ref="H30:I30" si="10">MEDIAN(H28:H29)</f>
        <v>4.6488522238163554</v>
      </c>
      <c r="I30" s="371">
        <f t="shared" si="10"/>
        <v>14.5525</v>
      </c>
      <c r="J30" s="372"/>
      <c r="K30" s="373"/>
      <c r="L30" s="11"/>
      <c r="M30" s="11"/>
      <c r="N30" s="11"/>
    </row>
    <row r="31" spans="1:26" ht="15.75" customHeight="1" x14ac:dyDescent="0.2">
      <c r="A31" s="11"/>
      <c r="B31" s="236" t="s">
        <v>488</v>
      </c>
      <c r="C31" s="215"/>
      <c r="D31" s="215"/>
      <c r="E31" s="215"/>
      <c r="F31" s="215"/>
      <c r="G31" s="215"/>
      <c r="H31" s="215"/>
      <c r="I31" s="215"/>
      <c r="J31" s="215"/>
      <c r="K31" s="215"/>
      <c r="L31" s="11"/>
      <c r="M31" s="11"/>
      <c r="N31" s="11"/>
    </row>
    <row r="32" spans="1:26" ht="15.75" customHeight="1" x14ac:dyDescent="0.2">
      <c r="A32" s="11"/>
      <c r="B32" s="105" t="s">
        <v>489</v>
      </c>
      <c r="C32" s="258" t="s">
        <v>490</v>
      </c>
      <c r="D32" s="327">
        <v>852</v>
      </c>
      <c r="E32" s="327">
        <v>852</v>
      </c>
      <c r="F32" s="327">
        <v>30</v>
      </c>
      <c r="G32" s="327" t="s">
        <v>459</v>
      </c>
      <c r="H32" s="328">
        <f t="shared" ref="H32:H33" si="11">E32/F32</f>
        <v>28.4</v>
      </c>
      <c r="I32" s="328" t="s">
        <v>459</v>
      </c>
      <c r="J32" s="329">
        <v>1.5</v>
      </c>
      <c r="K32" s="330" t="s">
        <v>491</v>
      </c>
      <c r="L32" s="11"/>
      <c r="M32" s="11"/>
      <c r="N32" s="11"/>
      <c r="O32" s="11"/>
      <c r="P32" s="11"/>
      <c r="Q32" s="11"/>
      <c r="R32" s="11"/>
      <c r="S32" s="11"/>
      <c r="T32" s="11"/>
      <c r="U32" s="11"/>
      <c r="V32" s="11"/>
      <c r="W32" s="11"/>
      <c r="X32" s="11"/>
      <c r="Y32" s="11"/>
      <c r="Z32" s="11"/>
    </row>
    <row r="33" spans="1:26" ht="15.75" customHeight="1" x14ac:dyDescent="0.2">
      <c r="A33" s="11"/>
      <c r="B33" s="255" t="s">
        <v>492</v>
      </c>
      <c r="C33" s="363" t="s">
        <v>490</v>
      </c>
      <c r="D33" s="364">
        <v>965</v>
      </c>
      <c r="E33" s="364">
        <v>965</v>
      </c>
      <c r="F33" s="364">
        <v>47</v>
      </c>
      <c r="G33" s="364" t="s">
        <v>459</v>
      </c>
      <c r="H33" s="365">
        <f t="shared" si="11"/>
        <v>20.531914893617021</v>
      </c>
      <c r="I33" s="365" t="s">
        <v>459</v>
      </c>
      <c r="J33" s="366">
        <v>2</v>
      </c>
      <c r="K33" s="367" t="s">
        <v>493</v>
      </c>
      <c r="L33" s="11"/>
      <c r="M33" s="11"/>
      <c r="N33" s="11"/>
      <c r="O33" s="11"/>
      <c r="P33" s="11"/>
      <c r="Q33" s="11"/>
      <c r="R33" s="11"/>
      <c r="S33" s="11"/>
      <c r="T33" s="11"/>
      <c r="U33" s="11"/>
      <c r="V33" s="11"/>
      <c r="W33" s="11"/>
      <c r="X33" s="11"/>
      <c r="Y33" s="11"/>
      <c r="Z33" s="11"/>
    </row>
    <row r="34" spans="1:26" ht="15.75" customHeight="1" x14ac:dyDescent="0.2">
      <c r="A34" s="11"/>
      <c r="B34" s="368" t="s">
        <v>494</v>
      </c>
      <c r="C34" s="369"/>
      <c r="D34" s="370"/>
      <c r="E34" s="370"/>
      <c r="F34" s="370"/>
      <c r="G34" s="370"/>
      <c r="H34" s="371">
        <f>MEDIAN(H32:H33)</f>
        <v>24.46595744680851</v>
      </c>
      <c r="I34" s="371"/>
      <c r="J34" s="372"/>
      <c r="K34" s="373"/>
      <c r="L34" s="11"/>
      <c r="M34" s="11"/>
      <c r="N34" s="11"/>
      <c r="O34" s="11"/>
      <c r="P34" s="11"/>
      <c r="Q34" s="11"/>
      <c r="R34" s="11"/>
      <c r="S34" s="11"/>
      <c r="T34" s="11"/>
      <c r="U34" s="11"/>
      <c r="V34" s="11"/>
      <c r="W34" s="11"/>
      <c r="X34" s="11"/>
      <c r="Y34" s="11"/>
      <c r="Z34" s="11"/>
    </row>
    <row r="35" spans="1:26" ht="15.75" customHeight="1" x14ac:dyDescent="0.2">
      <c r="A35" s="11"/>
      <c r="B35" s="539" t="s">
        <v>495</v>
      </c>
      <c r="C35" s="534"/>
      <c r="D35" s="534"/>
      <c r="E35" s="534"/>
      <c r="F35" s="534"/>
      <c r="G35" s="534"/>
      <c r="H35" s="534"/>
      <c r="I35" s="534"/>
      <c r="J35" s="534"/>
      <c r="K35" s="535"/>
      <c r="L35" s="11"/>
      <c r="M35" s="11"/>
      <c r="N35" s="11"/>
      <c r="O35" s="11"/>
      <c r="P35" s="11"/>
      <c r="Q35" s="11"/>
      <c r="R35" s="11"/>
      <c r="S35" s="11"/>
      <c r="T35" s="11"/>
      <c r="U35" s="11"/>
      <c r="V35" s="11"/>
      <c r="W35" s="11"/>
      <c r="X35" s="11"/>
      <c r="Y35" s="11"/>
      <c r="Z35" s="11"/>
    </row>
    <row r="36" spans="1:26" ht="15.75" customHeight="1" x14ac:dyDescent="0.2">
      <c r="A36" s="11"/>
      <c r="B36" s="105" t="s">
        <v>496</v>
      </c>
      <c r="C36" s="258" t="s">
        <v>497</v>
      </c>
      <c r="D36" s="327">
        <f>Summary!E10/1000</f>
        <v>2408.2305367872241</v>
      </c>
      <c r="E36" s="327">
        <f>Summary!D10/1000</f>
        <v>2421.4895367872241</v>
      </c>
      <c r="F36" s="327">
        <f>'P&amp;L_Consolidated'!C19/1000</f>
        <v>56.159349999999996</v>
      </c>
      <c r="G36" s="327">
        <f>'P&amp;L_Consolidated'!C35/1000</f>
        <v>30.968224999999997</v>
      </c>
      <c r="H36" s="328">
        <f t="shared" ref="H36:H39" si="12">E36/F36</f>
        <v>43.118190235236419</v>
      </c>
      <c r="I36" s="328">
        <f t="shared" ref="I36:I39" si="13">E36/G36</f>
        <v>78.192713233878408</v>
      </c>
      <c r="J36" s="329">
        <v>0.33</v>
      </c>
      <c r="K36" s="330"/>
      <c r="L36" s="11"/>
      <c r="M36" s="11"/>
      <c r="N36" s="11"/>
      <c r="O36" s="11"/>
      <c r="P36" s="11"/>
      <c r="Q36" s="11"/>
      <c r="R36" s="11"/>
      <c r="S36" s="11"/>
      <c r="T36" s="11"/>
      <c r="U36" s="11"/>
      <c r="V36" s="11"/>
      <c r="W36" s="11"/>
      <c r="X36" s="11"/>
      <c r="Y36" s="11"/>
      <c r="Z36" s="11"/>
    </row>
    <row r="37" spans="1:26" ht="15.75" customHeight="1" x14ac:dyDescent="0.2">
      <c r="A37" s="11"/>
      <c r="B37" s="107" t="s">
        <v>498</v>
      </c>
      <c r="C37" s="331" t="s">
        <v>497</v>
      </c>
      <c r="D37" s="332">
        <v>1750</v>
      </c>
      <c r="E37" s="332">
        <f>D37+Assumptions!C22/1000</f>
        <v>1763.259</v>
      </c>
      <c r="F37" s="332">
        <f t="shared" ref="F37:G37" si="14">F36</f>
        <v>56.159349999999996</v>
      </c>
      <c r="G37" s="332">
        <f t="shared" si="14"/>
        <v>30.968224999999997</v>
      </c>
      <c r="H37" s="333">
        <f t="shared" si="12"/>
        <v>31.397425361938843</v>
      </c>
      <c r="I37" s="374">
        <f t="shared" si="13"/>
        <v>56.937683706444275</v>
      </c>
      <c r="J37" s="334">
        <v>0.33</v>
      </c>
      <c r="K37" s="335" t="s">
        <v>499</v>
      </c>
      <c r="L37" s="11"/>
      <c r="M37" s="11"/>
      <c r="N37" s="11"/>
      <c r="O37" s="11"/>
      <c r="P37" s="11"/>
      <c r="Q37" s="11"/>
      <c r="R37" s="11"/>
      <c r="S37" s="11"/>
      <c r="T37" s="11"/>
      <c r="U37" s="11"/>
      <c r="V37" s="11"/>
      <c r="W37" s="11"/>
      <c r="X37" s="11"/>
      <c r="Y37" s="11"/>
      <c r="Z37" s="11"/>
    </row>
    <row r="38" spans="1:26" ht="15.75" customHeight="1" x14ac:dyDescent="0.2">
      <c r="A38" s="11"/>
      <c r="B38" s="109" t="s">
        <v>500</v>
      </c>
      <c r="C38" s="127" t="s">
        <v>497</v>
      </c>
      <c r="D38" s="375">
        <v>1875</v>
      </c>
      <c r="E38" s="350">
        <f>D38+Assumptions!C22/1000</f>
        <v>1888.259</v>
      </c>
      <c r="F38" s="350">
        <f t="shared" ref="F38:G38" si="15">F37</f>
        <v>56.159349999999996</v>
      </c>
      <c r="G38" s="350">
        <f t="shared" si="15"/>
        <v>30.968224999999997</v>
      </c>
      <c r="H38" s="351">
        <f t="shared" si="12"/>
        <v>33.623234599403311</v>
      </c>
      <c r="I38" s="376">
        <f t="shared" si="13"/>
        <v>60.974079076214416</v>
      </c>
      <c r="J38" s="129">
        <v>0.33</v>
      </c>
      <c r="K38" s="352" t="s">
        <v>501</v>
      </c>
      <c r="L38" s="11"/>
      <c r="M38" s="11"/>
      <c r="N38" s="11"/>
      <c r="O38" s="11"/>
      <c r="P38" s="11"/>
      <c r="Q38" s="11"/>
      <c r="R38" s="11"/>
      <c r="S38" s="11"/>
      <c r="T38" s="11"/>
      <c r="U38" s="11"/>
      <c r="V38" s="11"/>
      <c r="W38" s="11"/>
      <c r="X38" s="11"/>
      <c r="Y38" s="11"/>
      <c r="Z38" s="11"/>
    </row>
    <row r="39" spans="1:26" ht="15.75" customHeight="1" x14ac:dyDescent="0.2">
      <c r="A39" s="11"/>
      <c r="B39" s="219" t="s">
        <v>502</v>
      </c>
      <c r="C39" s="357" t="s">
        <v>497</v>
      </c>
      <c r="D39" s="358">
        <v>2750</v>
      </c>
      <c r="E39" s="358">
        <f>D39+Assumptions!C22/1000</f>
        <v>2763.259</v>
      </c>
      <c r="F39" s="358">
        <f t="shared" ref="F39:G39" si="16">F38</f>
        <v>56.159349999999996</v>
      </c>
      <c r="G39" s="358">
        <f t="shared" si="16"/>
        <v>30.968224999999997</v>
      </c>
      <c r="H39" s="377">
        <f t="shared" si="12"/>
        <v>49.203899261654563</v>
      </c>
      <c r="I39" s="378">
        <f t="shared" si="13"/>
        <v>89.228846664605427</v>
      </c>
      <c r="J39" s="360">
        <v>0.33</v>
      </c>
      <c r="K39" s="361" t="s">
        <v>503</v>
      </c>
      <c r="L39" s="11"/>
      <c r="M39" s="11"/>
      <c r="N39" s="11"/>
      <c r="O39" s="11"/>
      <c r="P39" s="11"/>
      <c r="Q39" s="11"/>
      <c r="R39" s="11"/>
      <c r="S39" s="11"/>
      <c r="T39" s="11"/>
      <c r="U39" s="11"/>
      <c r="V39" s="11"/>
      <c r="W39" s="11"/>
      <c r="X39" s="11"/>
      <c r="Y39" s="11"/>
      <c r="Z39" s="11"/>
    </row>
    <row r="40" spans="1:26" ht="15.75" customHeight="1" x14ac:dyDescent="0.2">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5.75" customHeight="1" x14ac:dyDescent="0.2">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5.75" customHeight="1" x14ac:dyDescent="0.2">
      <c r="A42" s="11"/>
      <c r="B42" s="539" t="s">
        <v>504</v>
      </c>
      <c r="C42" s="534"/>
      <c r="D42" s="534"/>
      <c r="E42" s="534"/>
      <c r="F42" s="534"/>
      <c r="G42" s="534"/>
      <c r="H42" s="534"/>
      <c r="I42" s="534"/>
      <c r="J42" s="534"/>
      <c r="K42" s="535"/>
      <c r="L42" s="215"/>
      <c r="M42" s="215"/>
      <c r="N42" s="215"/>
      <c r="O42" s="11"/>
      <c r="P42" s="11"/>
      <c r="Q42" s="11"/>
      <c r="R42" s="11"/>
      <c r="S42" s="11"/>
      <c r="T42" s="11"/>
      <c r="U42" s="11"/>
      <c r="V42" s="11"/>
      <c r="W42" s="11"/>
      <c r="X42" s="11"/>
      <c r="Y42" s="11"/>
      <c r="Z42" s="11"/>
    </row>
    <row r="43" spans="1:26" ht="15.75" customHeight="1" x14ac:dyDescent="0.2">
      <c r="A43" s="11"/>
      <c r="B43" s="105" t="s">
        <v>505</v>
      </c>
      <c r="C43" s="245" t="s">
        <v>506</v>
      </c>
      <c r="D43" s="245" t="s">
        <v>507</v>
      </c>
      <c r="E43" s="245" t="s">
        <v>508</v>
      </c>
      <c r="F43" s="245" t="s">
        <v>509</v>
      </c>
      <c r="G43" s="245" t="s">
        <v>510</v>
      </c>
      <c r="H43" s="245" t="s">
        <v>511</v>
      </c>
      <c r="I43" s="245" t="s">
        <v>512</v>
      </c>
      <c r="J43" s="118"/>
      <c r="K43" s="118"/>
      <c r="L43" s="118"/>
      <c r="M43" s="258" t="s">
        <v>513</v>
      </c>
      <c r="N43" s="246" t="s">
        <v>514</v>
      </c>
      <c r="O43" s="11"/>
      <c r="P43" s="11"/>
      <c r="Q43" s="11"/>
      <c r="R43" s="11"/>
      <c r="S43" s="11"/>
      <c r="T43" s="11"/>
      <c r="U43" s="11"/>
      <c r="V43" s="11"/>
      <c r="W43" s="11"/>
      <c r="X43" s="11"/>
      <c r="Y43" s="11"/>
      <c r="Z43" s="11"/>
    </row>
    <row r="44" spans="1:26" ht="15.75" customHeight="1" x14ac:dyDescent="0.2">
      <c r="A44" s="11"/>
      <c r="B44" s="107" t="s">
        <v>515</v>
      </c>
      <c r="C44" s="331" t="s">
        <v>437</v>
      </c>
      <c r="D44" s="333">
        <f>H19</f>
        <v>2.1072705601907034</v>
      </c>
      <c r="E44" s="379">
        <f>D44*F36</f>
        <v>118.34294493444577</v>
      </c>
      <c r="F44" s="379">
        <f>E44-Assumptions!C22/1000</f>
        <v>105.08394493444577</v>
      </c>
      <c r="G44" s="380">
        <f>F44*1000/Assumptions!C25</f>
        <v>7.8420854428690872</v>
      </c>
      <c r="H44" s="381">
        <f t="shared" ref="H44:H49" si="17">F44/1875-1</f>
        <v>-0.94395522936829557</v>
      </c>
      <c r="I44" s="381">
        <f>F44/D36-1</f>
        <v>-0.95636466553794464</v>
      </c>
      <c r="J44" s="122"/>
      <c r="K44" s="122"/>
      <c r="L44" s="122"/>
      <c r="M44" s="122" t="s">
        <v>516</v>
      </c>
      <c r="N44" s="382">
        <f t="shared" ref="N44:N45" si="18">F44</f>
        <v>105.08394493444577</v>
      </c>
      <c r="O44" s="11"/>
      <c r="P44" s="11"/>
      <c r="Q44" s="11"/>
      <c r="R44" s="11"/>
      <c r="S44" s="11"/>
      <c r="T44" s="11"/>
      <c r="U44" s="11"/>
      <c r="V44" s="11"/>
      <c r="W44" s="11"/>
      <c r="X44" s="11"/>
      <c r="Y44" s="11"/>
      <c r="Z44" s="11"/>
    </row>
    <row r="45" spans="1:26" ht="15.75" customHeight="1" x14ac:dyDescent="0.2">
      <c r="A45" s="11"/>
      <c r="B45" s="109" t="s">
        <v>517</v>
      </c>
      <c r="C45" s="127" t="s">
        <v>438</v>
      </c>
      <c r="D45" s="351">
        <f>I19</f>
        <v>14.782608695652174</v>
      </c>
      <c r="E45" s="263">
        <f>D45*G36</f>
        <v>457.79115217391302</v>
      </c>
      <c r="F45" s="263">
        <f>E45-Assumptions!C22/1000</f>
        <v>444.532152173913</v>
      </c>
      <c r="G45" s="383">
        <f>F45*1000/Assumptions!C25</f>
        <v>33.174041207008436</v>
      </c>
      <c r="H45" s="384">
        <f t="shared" si="17"/>
        <v>-0.76291618550724638</v>
      </c>
      <c r="I45" s="384">
        <f>F45/D36-1</f>
        <v>-0.81541129664149381</v>
      </c>
      <c r="J45" s="264"/>
      <c r="K45" s="264"/>
      <c r="L45" s="264"/>
      <c r="M45" s="264" t="s">
        <v>518</v>
      </c>
      <c r="N45" s="385">
        <f t="shared" si="18"/>
        <v>444.532152173913</v>
      </c>
      <c r="O45" s="11"/>
      <c r="P45" s="11"/>
      <c r="Q45" s="11"/>
      <c r="R45" s="11"/>
      <c r="S45" s="11"/>
      <c r="T45" s="11"/>
      <c r="U45" s="11"/>
      <c r="V45" s="11"/>
      <c r="W45" s="11"/>
      <c r="X45" s="11"/>
      <c r="Y45" s="11"/>
      <c r="Z45" s="11"/>
    </row>
    <row r="46" spans="1:26" ht="15.75" customHeight="1" x14ac:dyDescent="0.2">
      <c r="A46" s="11"/>
      <c r="B46" s="131" t="s">
        <v>519</v>
      </c>
      <c r="C46" s="133" t="s">
        <v>437</v>
      </c>
      <c r="D46" s="354">
        <f>H11</f>
        <v>16.506994101988621</v>
      </c>
      <c r="E46" s="269">
        <f>D46*F36</f>
        <v>927.02205922151461</v>
      </c>
      <c r="F46" s="269">
        <f>E46-Assumptions!C22/1000</f>
        <v>913.7630592215146</v>
      </c>
      <c r="G46" s="386">
        <f>F46*1000/Assumptions!C25</f>
        <v>68.191273076232434</v>
      </c>
      <c r="H46" s="387">
        <f t="shared" si="17"/>
        <v>-0.51265970174852549</v>
      </c>
      <c r="I46" s="387">
        <f>F46/D36-1</f>
        <v>-0.62056661716425654</v>
      </c>
      <c r="J46" s="270"/>
      <c r="K46" s="270"/>
      <c r="L46" s="270"/>
      <c r="M46" s="270" t="s">
        <v>520</v>
      </c>
      <c r="N46" s="388">
        <f>F49</f>
        <v>812.0802929549485</v>
      </c>
      <c r="O46" s="11"/>
      <c r="P46" s="11"/>
      <c r="Q46" s="11"/>
      <c r="R46" s="11"/>
      <c r="S46" s="11"/>
      <c r="T46" s="11"/>
      <c r="U46" s="11"/>
      <c r="V46" s="11"/>
      <c r="W46" s="11"/>
      <c r="X46" s="11"/>
      <c r="Y46" s="11"/>
      <c r="Z46" s="11"/>
    </row>
    <row r="47" spans="1:26" ht="15.75" customHeight="1" x14ac:dyDescent="0.2">
      <c r="A47" s="11"/>
      <c r="B47" s="109" t="s">
        <v>521</v>
      </c>
      <c r="C47" s="127" t="s">
        <v>438</v>
      </c>
      <c r="D47" s="351">
        <f>I11</f>
        <v>54.344465058750771</v>
      </c>
      <c r="E47" s="263">
        <f>D47*G36</f>
        <v>1682.9516214440318</v>
      </c>
      <c r="F47" s="263">
        <f>E47-Assumptions!C22/1000</f>
        <v>1669.6926214440318</v>
      </c>
      <c r="G47" s="383">
        <f>F47*1000/Assumptions!C25</f>
        <v>124.60392697343521</v>
      </c>
      <c r="H47" s="384">
        <f t="shared" si="17"/>
        <v>-0.10949726856318298</v>
      </c>
      <c r="I47" s="384">
        <f>F47/D36-1</f>
        <v>-0.30667243192109928</v>
      </c>
      <c r="J47" s="264"/>
      <c r="K47" s="264"/>
      <c r="L47" s="264"/>
      <c r="M47" s="264" t="s">
        <v>522</v>
      </c>
      <c r="N47" s="385">
        <f t="shared" ref="N47:N49" si="19">F46</f>
        <v>913.7630592215146</v>
      </c>
      <c r="O47" s="11"/>
      <c r="P47" s="11"/>
      <c r="Q47" s="11"/>
      <c r="R47" s="11"/>
      <c r="S47" s="11"/>
      <c r="T47" s="11"/>
      <c r="U47" s="11"/>
      <c r="V47" s="11"/>
      <c r="W47" s="11"/>
      <c r="X47" s="11"/>
      <c r="Y47" s="11"/>
      <c r="Z47" s="11"/>
    </row>
    <row r="48" spans="1:26" ht="15.75" customHeight="1" x14ac:dyDescent="0.2">
      <c r="A48" s="11"/>
      <c r="B48" s="131" t="s">
        <v>523</v>
      </c>
      <c r="C48" s="133" t="s">
        <v>437</v>
      </c>
      <c r="D48" s="354">
        <f>H26</f>
        <v>41.473586654309543</v>
      </c>
      <c r="E48" s="269">
        <f>D48*F36</f>
        <v>2329.1296686746987</v>
      </c>
      <c r="F48" s="269">
        <f>E48-Assumptions!C22/1000</f>
        <v>2315.8706686746987</v>
      </c>
      <c r="G48" s="386">
        <f>F48*1000/Assumptions!C25</f>
        <v>172.82616930408199</v>
      </c>
      <c r="H48" s="387">
        <f t="shared" si="17"/>
        <v>0.2351310232931727</v>
      </c>
      <c r="I48" s="387">
        <f>F48/D36-1</f>
        <v>-3.8351755241730734E-2</v>
      </c>
      <c r="J48" s="270"/>
      <c r="K48" s="270"/>
      <c r="L48" s="270"/>
      <c r="M48" s="270" t="s">
        <v>524</v>
      </c>
      <c r="N48" s="388">
        <f t="shared" si="19"/>
        <v>1669.6926214440318</v>
      </c>
      <c r="O48" s="11"/>
      <c r="P48" s="11"/>
      <c r="Q48" s="11"/>
      <c r="R48" s="11"/>
      <c r="S48" s="11"/>
      <c r="T48" s="11"/>
      <c r="U48" s="11"/>
      <c r="V48" s="11"/>
      <c r="W48" s="11"/>
      <c r="X48" s="11"/>
      <c r="Y48" s="11"/>
      <c r="Z48" s="11"/>
    </row>
    <row r="49" spans="1:26" ht="15.75" customHeight="1" x14ac:dyDescent="0.2">
      <c r="A49" s="11"/>
      <c r="B49" s="109" t="s">
        <v>525</v>
      </c>
      <c r="C49" s="127" t="s">
        <v>526</v>
      </c>
      <c r="D49" s="351">
        <f>0.7*I19+0.3*I11</f>
        <v>26.651165604581749</v>
      </c>
      <c r="E49" s="263">
        <f>D49*G36</f>
        <v>825.33929295494852</v>
      </c>
      <c r="F49" s="263">
        <f>E49-Assumptions!C22/1000</f>
        <v>812.0802929549485</v>
      </c>
      <c r="G49" s="383">
        <f>F49*1000/Assumptions!C25</f>
        <v>60.603006936936453</v>
      </c>
      <c r="H49" s="384">
        <f t="shared" si="17"/>
        <v>-0.56689051042402738</v>
      </c>
      <c r="I49" s="384">
        <f>F49/D36-1</f>
        <v>-0.66278963722537543</v>
      </c>
      <c r="J49" s="264"/>
      <c r="K49" s="264"/>
      <c r="L49" s="264"/>
      <c r="M49" s="264" t="s">
        <v>527</v>
      </c>
      <c r="N49" s="385">
        <f t="shared" si="19"/>
        <v>2315.8706686746987</v>
      </c>
      <c r="O49" s="11"/>
      <c r="P49" s="11"/>
      <c r="Q49" s="11"/>
      <c r="R49" s="11"/>
      <c r="S49" s="11"/>
      <c r="T49" s="11"/>
      <c r="U49" s="11"/>
      <c r="V49" s="11"/>
      <c r="W49" s="11"/>
      <c r="X49" s="11"/>
      <c r="Y49" s="11"/>
      <c r="Z49" s="11"/>
    </row>
    <row r="50" spans="1:26" ht="15.75" customHeight="1" x14ac:dyDescent="0.2">
      <c r="A50" s="11"/>
      <c r="B50" s="389" t="s">
        <v>528</v>
      </c>
      <c r="C50" s="270"/>
      <c r="D50" s="270"/>
      <c r="E50" s="270"/>
      <c r="F50" s="390" t="str">
        <f>"$"&amp;FIXED(MIN(F44:F49),1,TRUE)&amp;"Bn – $"&amp;FIXED(MAX(F44:F49),1,TRUE)&amp;"Bn"</f>
        <v>$105.1Bn – $2315.9Bn</v>
      </c>
      <c r="G50" s="391"/>
      <c r="H50" s="270"/>
      <c r="I50" s="270"/>
      <c r="J50" s="270"/>
      <c r="K50" s="270"/>
      <c r="L50" s="270"/>
      <c r="M50" s="270" t="s">
        <v>529</v>
      </c>
      <c r="N50" s="388">
        <f>D37</f>
        <v>1750</v>
      </c>
      <c r="O50" s="11"/>
      <c r="P50" s="11"/>
      <c r="Q50" s="11"/>
      <c r="R50" s="11"/>
      <c r="S50" s="11"/>
      <c r="T50" s="11"/>
      <c r="U50" s="11"/>
      <c r="V50" s="11"/>
      <c r="W50" s="11"/>
      <c r="X50" s="11"/>
      <c r="Y50" s="11"/>
      <c r="Z50" s="11"/>
    </row>
    <row r="51" spans="1:26" ht="15.75" customHeight="1" x14ac:dyDescent="0.2">
      <c r="A51" s="11"/>
      <c r="B51" s="392" t="s">
        <v>530</v>
      </c>
      <c r="C51" s="264"/>
      <c r="D51" s="264"/>
      <c r="E51" s="264"/>
      <c r="F51" s="393">
        <f>MEDIAN(F44:F49)</f>
        <v>862.92167608823161</v>
      </c>
      <c r="G51" s="63">
        <f>F51*1000/Assumptions!C25</f>
        <v>64.397140006584451</v>
      </c>
      <c r="H51" s="394">
        <f>F51/1875-1</f>
        <v>-0.53977510608627655</v>
      </c>
      <c r="I51" s="394">
        <f>F51/D36-1</f>
        <v>-0.64167812719481598</v>
      </c>
      <c r="J51" s="264"/>
      <c r="K51" s="264"/>
      <c r="L51" s="264"/>
      <c r="M51" s="264" t="s">
        <v>531</v>
      </c>
      <c r="N51" s="385">
        <v>1875</v>
      </c>
      <c r="O51" s="11"/>
      <c r="P51" s="11"/>
      <c r="Q51" s="11"/>
      <c r="R51" s="11"/>
      <c r="S51" s="11"/>
      <c r="T51" s="11"/>
      <c r="U51" s="11"/>
      <c r="V51" s="11"/>
      <c r="W51" s="11"/>
      <c r="X51" s="11"/>
      <c r="Y51" s="11"/>
      <c r="Z51" s="11"/>
    </row>
    <row r="52" spans="1:26" ht="15.75" customHeight="1" x14ac:dyDescent="0.2">
      <c r="A52" s="11"/>
      <c r="B52" s="289"/>
      <c r="C52" s="270"/>
      <c r="D52" s="270"/>
      <c r="E52" s="270"/>
      <c r="F52" s="270"/>
      <c r="G52" s="270"/>
      <c r="H52" s="270"/>
      <c r="I52" s="270"/>
      <c r="J52" s="270"/>
      <c r="K52" s="270"/>
      <c r="L52" s="270"/>
      <c r="M52" s="270" t="s">
        <v>532</v>
      </c>
      <c r="N52" s="388">
        <f>D39</f>
        <v>2750</v>
      </c>
      <c r="O52" s="11"/>
      <c r="P52" s="11"/>
      <c r="Q52" s="11"/>
      <c r="R52" s="11"/>
      <c r="S52" s="11"/>
      <c r="T52" s="11"/>
      <c r="U52" s="11"/>
      <c r="V52" s="11"/>
      <c r="W52" s="11"/>
      <c r="X52" s="11"/>
      <c r="Y52" s="11"/>
      <c r="Z52" s="11"/>
    </row>
    <row r="53" spans="1:26" ht="15.75" customHeight="1" x14ac:dyDescent="0.2">
      <c r="A53" s="11"/>
      <c r="B53" s="553"/>
      <c r="C53" s="554"/>
      <c r="D53" s="554"/>
      <c r="E53" s="554"/>
      <c r="F53" s="554"/>
      <c r="G53" s="554"/>
      <c r="H53" s="554"/>
      <c r="I53" s="554"/>
      <c r="J53" s="554"/>
      <c r="K53" s="555"/>
      <c r="L53" s="264"/>
      <c r="M53" s="264" t="s">
        <v>533</v>
      </c>
      <c r="N53" s="385">
        <f>D36</f>
        <v>2408.2305367872241</v>
      </c>
      <c r="O53" s="11"/>
      <c r="P53" s="11"/>
      <c r="Q53" s="11"/>
      <c r="R53" s="11"/>
      <c r="S53" s="11"/>
      <c r="T53" s="11"/>
      <c r="U53" s="11"/>
      <c r="V53" s="11"/>
      <c r="W53" s="11"/>
      <c r="X53" s="11"/>
      <c r="Y53" s="11"/>
      <c r="Z53" s="11"/>
    </row>
    <row r="54" spans="1:26" ht="15.75" customHeight="1" x14ac:dyDescent="0.2">
      <c r="A54" s="11"/>
      <c r="B54" s="556"/>
      <c r="C54" s="557"/>
      <c r="D54" s="557"/>
      <c r="E54" s="557"/>
      <c r="F54" s="557"/>
      <c r="G54" s="557"/>
      <c r="H54" s="557"/>
      <c r="I54" s="557"/>
      <c r="J54" s="557"/>
      <c r="K54" s="558"/>
      <c r="L54" s="270"/>
      <c r="M54" s="270" t="s">
        <v>534</v>
      </c>
      <c r="N54" s="388">
        <f ca="1">Monte_Carlo!B20/1000</f>
        <v>2241.3001987561361</v>
      </c>
      <c r="O54" s="11"/>
      <c r="P54" s="11"/>
      <c r="Q54" s="11"/>
      <c r="R54" s="11"/>
      <c r="S54" s="11"/>
      <c r="T54" s="11"/>
      <c r="U54" s="11"/>
      <c r="V54" s="11"/>
      <c r="W54" s="11"/>
      <c r="X54" s="11"/>
      <c r="Y54" s="11"/>
      <c r="Z54" s="11"/>
    </row>
    <row r="55" spans="1:26" ht="15.75" customHeight="1" x14ac:dyDescent="0.2">
      <c r="A55" s="11"/>
      <c r="B55" s="318"/>
      <c r="C55" s="319"/>
      <c r="D55" s="319"/>
      <c r="E55" s="319"/>
      <c r="F55" s="319"/>
      <c r="G55" s="319"/>
      <c r="H55" s="319"/>
      <c r="I55" s="319"/>
      <c r="J55" s="319"/>
      <c r="K55" s="319"/>
      <c r="L55" s="319"/>
      <c r="M55" s="319" t="s">
        <v>535</v>
      </c>
      <c r="N55" s="395">
        <f ca="1">Monte_Carlo!B23/1000</f>
        <v>4733.1181677158875</v>
      </c>
      <c r="O55" s="11"/>
      <c r="P55" s="11"/>
      <c r="Q55" s="11"/>
      <c r="R55" s="11"/>
      <c r="S55" s="11"/>
      <c r="T55" s="11"/>
      <c r="U55" s="11"/>
      <c r="V55" s="11"/>
      <c r="W55" s="11"/>
      <c r="X55" s="11"/>
      <c r="Y55" s="11"/>
      <c r="Z55" s="11"/>
    </row>
    <row r="56" spans="1:26"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5.75" customHeight="1" x14ac:dyDescent="0.2">
      <c r="A61" s="11"/>
      <c r="B61" s="11"/>
      <c r="C61" s="11"/>
      <c r="D61" s="11"/>
      <c r="E61" s="11"/>
      <c r="F61" s="11"/>
      <c r="G61" s="11"/>
      <c r="H61" s="11"/>
      <c r="I61" s="11"/>
      <c r="J61" s="11"/>
      <c r="K61" s="11"/>
      <c r="L61" s="396"/>
      <c r="M61" s="11"/>
      <c r="N61" s="11"/>
      <c r="O61" s="11"/>
      <c r="P61" s="11"/>
      <c r="Q61" s="11"/>
      <c r="R61" s="11"/>
      <c r="S61" s="11"/>
      <c r="T61" s="11"/>
      <c r="U61" s="11"/>
      <c r="V61" s="11"/>
      <c r="W61" s="11"/>
      <c r="X61" s="11"/>
      <c r="Y61" s="11"/>
      <c r="Z61" s="11"/>
    </row>
    <row r="62" spans="1:26"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x14ac:dyDescent="0.2">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x14ac:dyDescent="0.2">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x14ac:dyDescent="0.2">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x14ac:dyDescent="0.2">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x14ac:dyDescent="0.2">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x14ac:dyDescent="0.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x14ac:dyDescent="0.2">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x14ac:dyDescent="0.2">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x14ac:dyDescent="0.2">
      <c r="A255" s="11"/>
      <c r="B255" s="11"/>
      <c r="C255" s="11"/>
      <c r="D255" s="11"/>
      <c r="E255" s="11"/>
      <c r="F255" s="11"/>
      <c r="G255" s="11"/>
      <c r="H255" s="11"/>
      <c r="I255" s="11"/>
      <c r="J255" s="11"/>
      <c r="K255" s="11"/>
      <c r="L255" s="11"/>
      <c r="M255" s="11"/>
      <c r="N255" s="11"/>
    </row>
    <row r="256" spans="1:2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B6:K6"/>
    <mergeCell ref="B35:K35"/>
    <mergeCell ref="B42:K42"/>
    <mergeCell ref="B53:K54"/>
  </mergeCells>
  <pageMargins left="0.5" right="0.5" top="0.75" bottom="0.5" header="0" footer="0"/>
  <pageSetup orientation="landscape"/>
  <headerFooter>
    <oddHeader>&amp;CSpaceX Q2 2026 Valuation — Comps</oddHeader>
    <oddFooter>&amp;LDialectic · Confidential&amp;RPage &amp;P of</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04042"/>
  </sheetPr>
  <dimension ref="A1:F1000"/>
  <sheetViews>
    <sheetView workbookViewId="0">
      <pane ySplit="5" topLeftCell="A6" activePane="bottomLeft" state="frozen"/>
      <selection pane="bottomLeft" activeCell="B7" sqref="B7"/>
    </sheetView>
  </sheetViews>
  <sheetFormatPr baseColWidth="10" defaultColWidth="14.5" defaultRowHeight="15" customHeight="1" x14ac:dyDescent="0.2"/>
  <cols>
    <col min="1" max="1" width="4" customWidth="1"/>
    <col min="2" max="2" width="42" customWidth="1"/>
    <col min="3" max="3" width="11" customWidth="1"/>
    <col min="4" max="4" width="55" customWidth="1"/>
    <col min="5" max="6" width="8.6640625" customWidth="1"/>
  </cols>
  <sheetData>
    <row r="1" spans="1:6" x14ac:dyDescent="0.2">
      <c r="A1" s="11"/>
      <c r="B1" s="11"/>
      <c r="C1" s="11"/>
      <c r="D1" s="11"/>
      <c r="E1" s="11"/>
      <c r="F1" s="11"/>
    </row>
    <row r="2" spans="1:6" ht="24" customHeight="1" x14ac:dyDescent="0.2">
      <c r="A2" s="11"/>
      <c r="B2" s="113" t="s">
        <v>536</v>
      </c>
      <c r="C2" s="11"/>
      <c r="D2" s="11"/>
      <c r="E2" s="11"/>
      <c r="F2" s="11"/>
    </row>
    <row r="3" spans="1:6" ht="15" customHeight="1" x14ac:dyDescent="0.2">
      <c r="A3" s="11"/>
      <c r="B3" s="397" t="s">
        <v>537</v>
      </c>
      <c r="C3" s="11"/>
      <c r="D3" s="11"/>
      <c r="E3" s="11"/>
      <c r="F3" s="11"/>
    </row>
    <row r="4" spans="1:6" x14ac:dyDescent="0.2">
      <c r="A4" s="11"/>
      <c r="B4" s="11"/>
      <c r="C4" s="11"/>
      <c r="D4" s="11"/>
      <c r="E4" s="11"/>
      <c r="F4" s="11"/>
    </row>
    <row r="5" spans="1:6" ht="15" customHeight="1" x14ac:dyDescent="0.2">
      <c r="A5" s="11"/>
      <c r="B5" s="536" t="s">
        <v>538</v>
      </c>
      <c r="C5" s="534"/>
      <c r="D5" s="535"/>
      <c r="E5" s="11"/>
      <c r="F5" s="11"/>
    </row>
    <row r="6" spans="1:6" x14ac:dyDescent="0.2">
      <c r="A6" s="11"/>
      <c r="B6" s="11"/>
      <c r="C6" s="11"/>
      <c r="D6" s="11"/>
      <c r="E6" s="11"/>
      <c r="F6" s="11"/>
    </row>
    <row r="7" spans="1:6" ht="15" customHeight="1" x14ac:dyDescent="0.2">
      <c r="A7" s="11"/>
      <c r="B7" s="73" t="s">
        <v>539</v>
      </c>
      <c r="C7" s="398">
        <v>4.2999999999999997E-2</v>
      </c>
      <c r="D7" s="399" t="s">
        <v>540</v>
      </c>
      <c r="E7" s="11"/>
      <c r="F7" s="11"/>
    </row>
    <row r="8" spans="1:6" ht="15" customHeight="1" x14ac:dyDescent="0.2">
      <c r="A8" s="11"/>
      <c r="B8" s="75" t="s">
        <v>541</v>
      </c>
      <c r="C8" s="400">
        <v>5.5E-2</v>
      </c>
      <c r="D8" s="401" t="s">
        <v>542</v>
      </c>
      <c r="E8" s="11"/>
      <c r="F8" s="11"/>
    </row>
    <row r="9" spans="1:6" ht="15" customHeight="1" x14ac:dyDescent="0.2">
      <c r="A9" s="11"/>
      <c r="B9" s="77" t="s">
        <v>543</v>
      </c>
      <c r="C9" s="402">
        <v>1.35</v>
      </c>
      <c r="D9" s="403" t="s">
        <v>544</v>
      </c>
      <c r="E9" s="11"/>
      <c r="F9" s="11"/>
    </row>
    <row r="10" spans="1:6" ht="15" customHeight="1" x14ac:dyDescent="0.2">
      <c r="A10" s="11"/>
      <c r="B10" s="180" t="s">
        <v>545</v>
      </c>
      <c r="C10" s="404">
        <f>C7+C8*C9</f>
        <v>0.11725000000000001</v>
      </c>
      <c r="D10" s="405" t="s">
        <v>546</v>
      </c>
      <c r="E10" s="11"/>
      <c r="F10" s="11"/>
    </row>
    <row r="11" spans="1:6" ht="15" customHeight="1" x14ac:dyDescent="0.2">
      <c r="A11" s="11"/>
      <c r="B11" s="77" t="s">
        <v>547</v>
      </c>
      <c r="C11" s="406">
        <v>0.05</v>
      </c>
      <c r="D11" s="403" t="s">
        <v>548</v>
      </c>
      <c r="E11" s="11"/>
      <c r="F11" s="11"/>
    </row>
    <row r="12" spans="1:6" ht="15" customHeight="1" x14ac:dyDescent="0.2">
      <c r="A12" s="11"/>
      <c r="B12" s="180" t="s">
        <v>549</v>
      </c>
      <c r="C12" s="404">
        <v>0.21</v>
      </c>
      <c r="D12" s="405" t="s">
        <v>550</v>
      </c>
      <c r="E12" s="11"/>
      <c r="F12" s="11"/>
    </row>
    <row r="13" spans="1:6" ht="15" customHeight="1" x14ac:dyDescent="0.2">
      <c r="A13" s="11"/>
      <c r="B13" s="77" t="s">
        <v>551</v>
      </c>
      <c r="C13" s="406">
        <f>C11*(1-C12)</f>
        <v>3.9500000000000007E-2</v>
      </c>
      <c r="D13" s="403"/>
      <c r="E13" s="11"/>
      <c r="F13" s="11"/>
    </row>
    <row r="14" spans="1:6" ht="15" customHeight="1" x14ac:dyDescent="0.2">
      <c r="A14" s="11"/>
      <c r="B14" s="407" t="s">
        <v>552</v>
      </c>
      <c r="C14" s="408">
        <v>0.35</v>
      </c>
      <c r="D14" s="409" t="s">
        <v>553</v>
      </c>
      <c r="E14" s="11"/>
      <c r="F14" s="11"/>
    </row>
    <row r="15" spans="1:6" ht="15" customHeight="1" x14ac:dyDescent="0.2">
      <c r="A15" s="11"/>
      <c r="B15" s="77" t="s">
        <v>186</v>
      </c>
      <c r="C15" s="410">
        <f>(1-C14)*C10 + C14*C13</f>
        <v>9.0037500000000006E-2</v>
      </c>
      <c r="D15" s="403" t="s">
        <v>554</v>
      </c>
      <c r="E15" s="11"/>
      <c r="F15" s="11"/>
    </row>
    <row r="16" spans="1:6" ht="15" customHeight="1" x14ac:dyDescent="0.2">
      <c r="A16" s="11"/>
      <c r="B16" s="79" t="s">
        <v>555</v>
      </c>
      <c r="C16" s="411">
        <v>0.04</v>
      </c>
      <c r="D16" s="412" t="s">
        <v>556</v>
      </c>
      <c r="E16" s="11"/>
      <c r="F16" s="11"/>
    </row>
    <row r="17" spans="1:6" x14ac:dyDescent="0.2">
      <c r="A17" s="11"/>
      <c r="B17" s="11"/>
      <c r="C17" s="11"/>
      <c r="D17" s="11"/>
      <c r="E17" s="11"/>
      <c r="F17" s="11"/>
    </row>
    <row r="18" spans="1:6" ht="15" customHeight="1" x14ac:dyDescent="0.2">
      <c r="A18" s="11"/>
      <c r="B18" s="536" t="s">
        <v>557</v>
      </c>
      <c r="C18" s="534"/>
      <c r="D18" s="535"/>
      <c r="E18" s="11"/>
      <c r="F18" s="11"/>
    </row>
    <row r="19" spans="1:6" x14ac:dyDescent="0.2">
      <c r="A19" s="11"/>
      <c r="B19" s="11"/>
      <c r="C19" s="11"/>
      <c r="D19" s="11"/>
      <c r="E19" s="11"/>
      <c r="F19" s="11"/>
    </row>
    <row r="20" spans="1:6" ht="15" customHeight="1" x14ac:dyDescent="0.2">
      <c r="A20" s="11"/>
      <c r="B20" s="73" t="s">
        <v>558</v>
      </c>
      <c r="C20" s="221">
        <v>15852</v>
      </c>
      <c r="D20" s="399" t="s">
        <v>559</v>
      </c>
      <c r="E20" s="11"/>
      <c r="F20" s="11"/>
    </row>
    <row r="21" spans="1:6" ht="15.75" customHeight="1" x14ac:dyDescent="0.2">
      <c r="A21" s="11"/>
      <c r="B21" s="75" t="s">
        <v>560</v>
      </c>
      <c r="C21" s="195">
        <v>29111</v>
      </c>
      <c r="D21" s="401" t="s">
        <v>561</v>
      </c>
      <c r="E21" s="11"/>
      <c r="F21" s="11"/>
    </row>
    <row r="22" spans="1:6" ht="15.75" customHeight="1" x14ac:dyDescent="0.2">
      <c r="A22" s="11"/>
      <c r="B22" s="77" t="s">
        <v>562</v>
      </c>
      <c r="C22" s="197">
        <f>C21-C20</f>
        <v>13259</v>
      </c>
      <c r="D22" s="403" t="s">
        <v>563</v>
      </c>
      <c r="E22" s="11"/>
      <c r="F22" s="11"/>
    </row>
    <row r="23" spans="1:6" ht="15.75" customHeight="1" x14ac:dyDescent="0.2">
      <c r="A23" s="11"/>
      <c r="B23" s="180" t="s">
        <v>564</v>
      </c>
      <c r="C23" s="229">
        <v>12520</v>
      </c>
      <c r="D23" s="405" t="s">
        <v>565</v>
      </c>
      <c r="E23" s="11"/>
      <c r="F23" s="11"/>
    </row>
    <row r="24" spans="1:6" ht="15.75" customHeight="1" x14ac:dyDescent="0.2">
      <c r="A24" s="11"/>
      <c r="B24" s="77" t="s">
        <v>566</v>
      </c>
      <c r="C24" s="197">
        <v>880</v>
      </c>
      <c r="D24" s="403" t="s">
        <v>567</v>
      </c>
      <c r="E24" s="11"/>
      <c r="F24" s="11"/>
    </row>
    <row r="25" spans="1:6" ht="15.75" customHeight="1" x14ac:dyDescent="0.2">
      <c r="A25" s="11"/>
      <c r="B25" s="79" t="s">
        <v>568</v>
      </c>
      <c r="C25" s="199">
        <f>C23+C24</f>
        <v>13400</v>
      </c>
      <c r="D25" s="412"/>
      <c r="E25" s="11"/>
      <c r="F25" s="11"/>
    </row>
    <row r="26" spans="1:6" ht="15.75" customHeight="1" x14ac:dyDescent="0.2">
      <c r="A26" s="11"/>
      <c r="B26" s="11"/>
      <c r="C26" s="11"/>
      <c r="D26" s="11"/>
      <c r="E26" s="11"/>
      <c r="F26" s="11"/>
    </row>
    <row r="27" spans="1:6" ht="15.75" customHeight="1" x14ac:dyDescent="0.2">
      <c r="A27" s="11"/>
      <c r="B27" s="536" t="s">
        <v>569</v>
      </c>
      <c r="C27" s="534"/>
      <c r="D27" s="535"/>
      <c r="E27" s="11"/>
      <c r="F27" s="11"/>
    </row>
    <row r="28" spans="1:6" ht="15.75" customHeight="1" x14ac:dyDescent="0.2">
      <c r="A28" s="11"/>
      <c r="B28" s="11"/>
      <c r="C28" s="11"/>
      <c r="D28" s="11"/>
      <c r="E28" s="11"/>
      <c r="F28" s="11"/>
    </row>
    <row r="29" spans="1:6" ht="15.75" customHeight="1" x14ac:dyDescent="0.2">
      <c r="A29" s="11"/>
      <c r="B29" s="73" t="s">
        <v>570</v>
      </c>
      <c r="C29" s="413">
        <v>2030</v>
      </c>
      <c r="D29" s="11"/>
      <c r="E29" s="11"/>
      <c r="F29" s="11"/>
    </row>
    <row r="30" spans="1:6" ht="15.75" customHeight="1" x14ac:dyDescent="0.2">
      <c r="A30" s="11"/>
      <c r="B30" s="75" t="s">
        <v>571</v>
      </c>
      <c r="C30" s="414">
        <v>2035</v>
      </c>
      <c r="D30" s="11"/>
      <c r="E30" s="11"/>
      <c r="F30" s="11"/>
    </row>
    <row r="31" spans="1:6" ht="15.75" customHeight="1" x14ac:dyDescent="0.2">
      <c r="A31" s="11"/>
      <c r="B31" s="415" t="s">
        <v>572</v>
      </c>
      <c r="C31" s="416">
        <v>2045</v>
      </c>
      <c r="D31" s="11"/>
      <c r="E31" s="11"/>
      <c r="F31" s="11"/>
    </row>
    <row r="32" spans="1:6" ht="15.75" customHeight="1" x14ac:dyDescent="0.2">
      <c r="A32" s="11"/>
      <c r="B32" s="11"/>
      <c r="C32" s="11"/>
      <c r="D32" s="11"/>
      <c r="E32" s="11"/>
      <c r="F32" s="11"/>
    </row>
    <row r="33" spans="1:6" ht="15.75" customHeight="1" x14ac:dyDescent="0.2">
      <c r="A33" s="11"/>
      <c r="B33" s="417" t="s">
        <v>573</v>
      </c>
      <c r="C33" s="146"/>
      <c r="D33" s="146"/>
      <c r="E33" s="11"/>
      <c r="F33" s="11"/>
    </row>
    <row r="34" spans="1:6" ht="15.75" customHeight="1" x14ac:dyDescent="0.2">
      <c r="A34" s="11"/>
      <c r="B34" s="11"/>
      <c r="C34" s="11"/>
      <c r="D34" s="11"/>
      <c r="E34" s="11"/>
      <c r="F34" s="11"/>
    </row>
    <row r="35" spans="1:6" ht="15.75" customHeight="1" x14ac:dyDescent="0.2">
      <c r="A35" s="11"/>
      <c r="B35" s="418" t="s">
        <v>180</v>
      </c>
      <c r="C35" s="419">
        <v>0.55000000000000004</v>
      </c>
      <c r="D35" s="420" t="s">
        <v>574</v>
      </c>
      <c r="E35" s="11"/>
      <c r="F35" s="11"/>
    </row>
    <row r="36" spans="1:6" ht="15.75" customHeight="1" x14ac:dyDescent="0.2">
      <c r="A36" s="11"/>
      <c r="B36" s="421" t="s">
        <v>181</v>
      </c>
      <c r="C36" s="422">
        <v>0.35</v>
      </c>
      <c r="D36" s="423" t="s">
        <v>575</v>
      </c>
      <c r="E36" s="11"/>
      <c r="F36" s="11"/>
    </row>
    <row r="37" spans="1:6" ht="15.75" customHeight="1" x14ac:dyDescent="0.2">
      <c r="A37" s="11"/>
      <c r="B37" s="424" t="s">
        <v>182</v>
      </c>
      <c r="C37" s="425">
        <v>0.1</v>
      </c>
      <c r="D37" s="426" t="s">
        <v>576</v>
      </c>
      <c r="E37" s="11"/>
      <c r="F37" s="11"/>
    </row>
    <row r="38" spans="1:6" ht="15.75" customHeight="1" x14ac:dyDescent="0.2">
      <c r="A38" s="11"/>
      <c r="B38" s="427" t="s">
        <v>183</v>
      </c>
      <c r="C38" s="428">
        <f>SUM(C35:C37)</f>
        <v>1</v>
      </c>
      <c r="D38" s="429" t="s">
        <v>577</v>
      </c>
      <c r="E38" s="11"/>
      <c r="F38" s="11"/>
    </row>
    <row r="39" spans="1:6" ht="15.75" customHeight="1" x14ac:dyDescent="0.2">
      <c r="A39" s="11"/>
      <c r="B39" s="11"/>
      <c r="C39" s="11"/>
      <c r="D39" s="11"/>
      <c r="E39" s="11"/>
      <c r="F39" s="11"/>
    </row>
    <row r="40" spans="1:6" ht="15.75" customHeight="1" x14ac:dyDescent="0.2">
      <c r="A40" s="11"/>
      <c r="B40" s="11"/>
      <c r="C40" s="11"/>
      <c r="D40" s="11"/>
      <c r="E40" s="11"/>
      <c r="F40" s="11"/>
    </row>
    <row r="41" spans="1:6" ht="15.75" customHeight="1" x14ac:dyDescent="0.2">
      <c r="A41" s="11"/>
      <c r="B41" s="11"/>
      <c r="C41" s="11"/>
      <c r="D41" s="11"/>
      <c r="E41" s="11"/>
      <c r="F41" s="11"/>
    </row>
    <row r="42" spans="1:6" ht="15.75" customHeight="1" x14ac:dyDescent="0.2">
      <c r="A42" s="11"/>
      <c r="B42" s="11"/>
      <c r="C42" s="11"/>
      <c r="D42" s="11"/>
      <c r="E42" s="11"/>
      <c r="F42" s="11"/>
    </row>
    <row r="43" spans="1:6" ht="15.75" customHeight="1" x14ac:dyDescent="0.2">
      <c r="A43" s="11"/>
      <c r="B43" s="11"/>
      <c r="C43" s="11"/>
      <c r="D43" s="11"/>
      <c r="E43" s="11"/>
      <c r="F43" s="11"/>
    </row>
    <row r="44" spans="1:6" ht="15.75" customHeight="1" x14ac:dyDescent="0.2">
      <c r="A44" s="11"/>
      <c r="B44" s="11"/>
      <c r="C44" s="11"/>
      <c r="D44" s="11"/>
      <c r="E44" s="11"/>
      <c r="F44" s="11"/>
    </row>
    <row r="45" spans="1:6" ht="15.75" customHeight="1" x14ac:dyDescent="0.2">
      <c r="A45" s="11"/>
      <c r="B45" s="11"/>
      <c r="C45" s="11"/>
      <c r="D45" s="11"/>
      <c r="E45" s="11"/>
      <c r="F45" s="11"/>
    </row>
    <row r="46" spans="1:6" ht="15.75" customHeight="1" x14ac:dyDescent="0.2">
      <c r="A46" s="11"/>
      <c r="B46" s="11"/>
      <c r="C46" s="11"/>
      <c r="D46" s="11"/>
      <c r="E46" s="11"/>
      <c r="F46" s="11"/>
    </row>
    <row r="47" spans="1:6" ht="15.75" customHeight="1" x14ac:dyDescent="0.2">
      <c r="A47" s="11"/>
      <c r="B47" s="11"/>
      <c r="C47" s="11"/>
      <c r="D47" s="11"/>
      <c r="E47" s="11"/>
      <c r="F47" s="11"/>
    </row>
    <row r="48" spans="1:6" ht="15.75" customHeight="1" x14ac:dyDescent="0.2">
      <c r="A48" s="11"/>
      <c r="B48" s="11"/>
      <c r="C48" s="11"/>
      <c r="D48" s="11"/>
      <c r="E48" s="11"/>
      <c r="F48" s="11"/>
    </row>
    <row r="49" spans="1:6" ht="15.75" customHeight="1" x14ac:dyDescent="0.2">
      <c r="A49" s="11"/>
      <c r="B49" s="11"/>
      <c r="C49" s="11"/>
      <c r="D49" s="11"/>
      <c r="E49" s="11"/>
      <c r="F49" s="11"/>
    </row>
    <row r="50" spans="1:6" ht="15.75" customHeight="1" x14ac:dyDescent="0.2">
      <c r="A50" s="11"/>
      <c r="B50" s="11"/>
      <c r="C50" s="11"/>
      <c r="D50" s="11"/>
      <c r="E50" s="11"/>
      <c r="F50" s="11"/>
    </row>
    <row r="51" spans="1:6" ht="15.75" customHeight="1" x14ac:dyDescent="0.2">
      <c r="A51" s="11"/>
      <c r="B51" s="11"/>
      <c r="C51" s="11"/>
      <c r="D51" s="11"/>
      <c r="E51" s="11"/>
      <c r="F51" s="11"/>
    </row>
    <row r="52" spans="1:6" ht="15.75" customHeight="1" x14ac:dyDescent="0.2">
      <c r="A52" s="11"/>
      <c r="B52" s="11"/>
      <c r="C52" s="11"/>
      <c r="D52" s="11"/>
      <c r="E52" s="11"/>
      <c r="F52" s="11"/>
    </row>
    <row r="53" spans="1:6" ht="15.75" customHeight="1" x14ac:dyDescent="0.2">
      <c r="A53" s="11"/>
      <c r="B53" s="11"/>
      <c r="C53" s="11"/>
      <c r="D53" s="11"/>
      <c r="E53" s="11"/>
      <c r="F53" s="11"/>
    </row>
    <row r="54" spans="1:6" ht="15.75" customHeight="1" x14ac:dyDescent="0.2">
      <c r="A54" s="11"/>
      <c r="B54" s="11"/>
      <c r="C54" s="11"/>
      <c r="D54" s="11"/>
      <c r="E54" s="11"/>
      <c r="F54" s="11"/>
    </row>
    <row r="55" spans="1:6" ht="15.75" customHeight="1" x14ac:dyDescent="0.2">
      <c r="A55" s="11"/>
      <c r="B55" s="11"/>
      <c r="C55" s="11"/>
      <c r="D55" s="11"/>
      <c r="E55" s="11"/>
      <c r="F55" s="11"/>
    </row>
    <row r="56" spans="1:6" ht="15.75" customHeight="1" x14ac:dyDescent="0.2">
      <c r="A56" s="11"/>
      <c r="B56" s="11"/>
      <c r="C56" s="11"/>
      <c r="D56" s="11"/>
      <c r="E56" s="11"/>
      <c r="F56" s="11"/>
    </row>
    <row r="57" spans="1:6" ht="15.75" customHeight="1" x14ac:dyDescent="0.2">
      <c r="A57" s="11"/>
      <c r="B57" s="11"/>
      <c r="C57" s="11"/>
      <c r="D57" s="11"/>
      <c r="E57" s="11"/>
      <c r="F57" s="11"/>
    </row>
    <row r="58" spans="1:6" ht="15.75" customHeight="1" x14ac:dyDescent="0.2">
      <c r="A58" s="11"/>
      <c r="B58" s="11"/>
      <c r="C58" s="11"/>
      <c r="D58" s="11"/>
      <c r="E58" s="11"/>
      <c r="F58" s="11"/>
    </row>
    <row r="59" spans="1:6" ht="15.75" customHeight="1" x14ac:dyDescent="0.2">
      <c r="A59" s="11"/>
      <c r="B59" s="11"/>
      <c r="C59" s="11"/>
      <c r="D59" s="11"/>
      <c r="E59" s="11"/>
      <c r="F59" s="11"/>
    </row>
    <row r="60" spans="1:6" ht="15.75" customHeight="1" x14ac:dyDescent="0.2">
      <c r="A60" s="11"/>
      <c r="B60" s="11"/>
      <c r="C60" s="11"/>
      <c r="D60" s="11"/>
      <c r="E60" s="11"/>
      <c r="F60" s="11"/>
    </row>
    <row r="61" spans="1:6" ht="15.75" customHeight="1" x14ac:dyDescent="0.2">
      <c r="A61" s="11"/>
      <c r="B61" s="11"/>
      <c r="C61" s="11"/>
      <c r="D61" s="11"/>
      <c r="E61" s="11"/>
      <c r="F61" s="11"/>
    </row>
    <row r="62" spans="1:6" ht="15.75" customHeight="1" x14ac:dyDescent="0.2">
      <c r="A62" s="11"/>
      <c r="B62" s="11"/>
      <c r="C62" s="11"/>
      <c r="D62" s="11"/>
      <c r="E62" s="11"/>
      <c r="F62" s="11"/>
    </row>
    <row r="63" spans="1:6" ht="15.75" customHeight="1" x14ac:dyDescent="0.2">
      <c r="A63" s="11"/>
      <c r="B63" s="11"/>
      <c r="C63" s="11"/>
      <c r="D63" s="11"/>
      <c r="E63" s="11"/>
      <c r="F63" s="11"/>
    </row>
    <row r="64" spans="1:6" ht="15.75" customHeight="1" x14ac:dyDescent="0.2">
      <c r="A64" s="11"/>
      <c r="B64" s="11"/>
      <c r="C64" s="11"/>
      <c r="D64" s="11"/>
      <c r="E64" s="11"/>
      <c r="F64" s="11"/>
    </row>
    <row r="65" spans="1:6" ht="15.75" customHeight="1" x14ac:dyDescent="0.2">
      <c r="A65" s="11"/>
      <c r="B65" s="11"/>
      <c r="C65" s="11"/>
      <c r="D65" s="11"/>
      <c r="E65" s="11"/>
      <c r="F65" s="11"/>
    </row>
    <row r="66" spans="1:6" ht="15.75" customHeight="1" x14ac:dyDescent="0.2">
      <c r="A66" s="11"/>
      <c r="B66" s="11"/>
      <c r="C66" s="11"/>
      <c r="D66" s="11"/>
      <c r="E66" s="11"/>
      <c r="F66" s="11"/>
    </row>
    <row r="67" spans="1:6" ht="15.75" customHeight="1" x14ac:dyDescent="0.2">
      <c r="A67" s="11"/>
      <c r="B67" s="11"/>
      <c r="C67" s="11"/>
      <c r="D67" s="11"/>
      <c r="E67" s="11"/>
      <c r="F67" s="11"/>
    </row>
    <row r="68" spans="1:6" ht="15.75" customHeight="1" x14ac:dyDescent="0.2">
      <c r="A68" s="11"/>
      <c r="B68" s="11"/>
      <c r="C68" s="11"/>
      <c r="D68" s="11"/>
      <c r="E68" s="11"/>
      <c r="F68" s="11"/>
    </row>
    <row r="69" spans="1:6" ht="15.75" customHeight="1" x14ac:dyDescent="0.2">
      <c r="A69" s="11"/>
      <c r="B69" s="11"/>
      <c r="C69" s="11"/>
      <c r="D69" s="11"/>
      <c r="E69" s="11"/>
      <c r="F69" s="11"/>
    </row>
    <row r="70" spans="1:6" ht="15.75" customHeight="1" x14ac:dyDescent="0.2">
      <c r="A70" s="11"/>
      <c r="B70" s="11"/>
      <c r="C70" s="11"/>
      <c r="D70" s="11"/>
      <c r="E70" s="11"/>
      <c r="F70" s="11"/>
    </row>
    <row r="71" spans="1:6" ht="15.75" customHeight="1" x14ac:dyDescent="0.2">
      <c r="A71" s="11"/>
      <c r="B71" s="11"/>
      <c r="C71" s="11"/>
      <c r="D71" s="11"/>
      <c r="E71" s="11"/>
      <c r="F71" s="11"/>
    </row>
    <row r="72" spans="1:6" ht="15.75" customHeight="1" x14ac:dyDescent="0.2">
      <c r="A72" s="11"/>
      <c r="B72" s="11"/>
      <c r="C72" s="11"/>
      <c r="D72" s="11"/>
      <c r="E72" s="11"/>
      <c r="F72" s="11"/>
    </row>
    <row r="73" spans="1:6" ht="15.75" customHeight="1" x14ac:dyDescent="0.2">
      <c r="A73" s="11"/>
      <c r="B73" s="11"/>
      <c r="C73" s="11"/>
      <c r="D73" s="11"/>
      <c r="E73" s="11"/>
      <c r="F73" s="11"/>
    </row>
    <row r="74" spans="1:6" ht="15.75" customHeight="1" x14ac:dyDescent="0.2">
      <c r="A74" s="11"/>
      <c r="B74" s="11"/>
      <c r="C74" s="11"/>
      <c r="D74" s="11"/>
      <c r="E74" s="11"/>
      <c r="F74" s="11"/>
    </row>
    <row r="75" spans="1:6" ht="15.75" customHeight="1" x14ac:dyDescent="0.2">
      <c r="A75" s="11"/>
      <c r="B75" s="11"/>
      <c r="C75" s="11"/>
      <c r="D75" s="11"/>
      <c r="E75" s="11"/>
      <c r="F75" s="11"/>
    </row>
    <row r="76" spans="1:6" ht="15.75" customHeight="1" x14ac:dyDescent="0.2">
      <c r="A76" s="11"/>
      <c r="B76" s="11"/>
      <c r="C76" s="11"/>
      <c r="D76" s="11"/>
      <c r="E76" s="11"/>
      <c r="F76" s="11"/>
    </row>
    <row r="77" spans="1:6" ht="15.75" customHeight="1" x14ac:dyDescent="0.2">
      <c r="A77" s="11"/>
      <c r="B77" s="11"/>
      <c r="C77" s="11"/>
      <c r="D77" s="11"/>
      <c r="E77" s="11"/>
      <c r="F77" s="11"/>
    </row>
    <row r="78" spans="1:6" ht="15.75" customHeight="1" x14ac:dyDescent="0.2">
      <c r="A78" s="11"/>
      <c r="B78" s="11"/>
      <c r="C78" s="11"/>
      <c r="D78" s="11"/>
      <c r="E78" s="11"/>
      <c r="F78" s="11"/>
    </row>
    <row r="79" spans="1:6" ht="15.75" customHeight="1" x14ac:dyDescent="0.2">
      <c r="A79" s="11"/>
      <c r="B79" s="11"/>
      <c r="C79" s="11"/>
      <c r="D79" s="11"/>
      <c r="E79" s="11"/>
      <c r="F79" s="11"/>
    </row>
    <row r="80" spans="1:6" ht="15.75" customHeight="1" x14ac:dyDescent="0.2">
      <c r="A80" s="11"/>
      <c r="B80" s="11"/>
      <c r="C80" s="11"/>
      <c r="D80" s="11"/>
      <c r="E80" s="11"/>
      <c r="F80" s="11"/>
    </row>
    <row r="81" spans="1:6" ht="15.75" customHeight="1" x14ac:dyDescent="0.2">
      <c r="A81" s="11"/>
      <c r="B81" s="11"/>
      <c r="C81" s="11"/>
      <c r="D81" s="11"/>
      <c r="E81" s="11"/>
      <c r="F81" s="11"/>
    </row>
    <row r="82" spans="1:6" ht="15.75" customHeight="1" x14ac:dyDescent="0.2">
      <c r="A82" s="11"/>
      <c r="B82" s="11"/>
      <c r="C82" s="11"/>
      <c r="D82" s="11"/>
      <c r="E82" s="11"/>
      <c r="F82" s="11"/>
    </row>
    <row r="83" spans="1:6" ht="15.75" customHeight="1" x14ac:dyDescent="0.2">
      <c r="A83" s="11"/>
      <c r="B83" s="11"/>
      <c r="C83" s="11"/>
      <c r="D83" s="11"/>
      <c r="E83" s="11"/>
      <c r="F83" s="11"/>
    </row>
    <row r="84" spans="1:6" ht="15.75" customHeight="1" x14ac:dyDescent="0.2">
      <c r="A84" s="11"/>
      <c r="B84" s="11"/>
      <c r="C84" s="11"/>
      <c r="D84" s="11"/>
      <c r="E84" s="11"/>
      <c r="F84" s="11"/>
    </row>
    <row r="85" spans="1:6" ht="15.75" customHeight="1" x14ac:dyDescent="0.2">
      <c r="A85" s="11"/>
      <c r="B85" s="11"/>
      <c r="C85" s="11"/>
      <c r="D85" s="11"/>
      <c r="E85" s="11"/>
      <c r="F85" s="11"/>
    </row>
    <row r="86" spans="1:6" ht="15.75" customHeight="1" x14ac:dyDescent="0.2">
      <c r="A86" s="11"/>
      <c r="B86" s="11"/>
      <c r="C86" s="11"/>
      <c r="D86" s="11"/>
      <c r="E86" s="11"/>
      <c r="F86" s="11"/>
    </row>
    <row r="87" spans="1:6" ht="15.75" customHeight="1" x14ac:dyDescent="0.2">
      <c r="A87" s="11"/>
      <c r="B87" s="11"/>
      <c r="C87" s="11"/>
      <c r="D87" s="11"/>
      <c r="E87" s="11"/>
      <c r="F87" s="11"/>
    </row>
    <row r="88" spans="1:6" ht="15.75" customHeight="1" x14ac:dyDescent="0.2">
      <c r="A88" s="11"/>
      <c r="B88" s="11"/>
      <c r="C88" s="11"/>
      <c r="D88" s="11"/>
      <c r="E88" s="11"/>
      <c r="F88" s="11"/>
    </row>
    <row r="89" spans="1:6" ht="15.75" customHeight="1" x14ac:dyDescent="0.2">
      <c r="A89" s="11"/>
      <c r="B89" s="11"/>
      <c r="C89" s="11"/>
      <c r="D89" s="11"/>
      <c r="E89" s="11"/>
      <c r="F89" s="11"/>
    </row>
    <row r="90" spans="1:6" ht="15.75" customHeight="1" x14ac:dyDescent="0.2">
      <c r="A90" s="11"/>
      <c r="B90" s="11"/>
      <c r="C90" s="11"/>
      <c r="D90" s="11"/>
      <c r="E90" s="11"/>
      <c r="F90" s="11"/>
    </row>
    <row r="91" spans="1:6" ht="15.75" customHeight="1" x14ac:dyDescent="0.2">
      <c r="A91" s="11"/>
      <c r="B91" s="11"/>
      <c r="C91" s="11"/>
      <c r="D91" s="11"/>
      <c r="E91" s="11"/>
      <c r="F91" s="11"/>
    </row>
    <row r="92" spans="1:6" ht="15.75" customHeight="1" x14ac:dyDescent="0.2">
      <c r="A92" s="11"/>
      <c r="B92" s="11"/>
      <c r="C92" s="11"/>
      <c r="D92" s="11"/>
      <c r="E92" s="11"/>
      <c r="F92" s="11"/>
    </row>
    <row r="93" spans="1:6" ht="15.75" customHeight="1" x14ac:dyDescent="0.2">
      <c r="A93" s="11"/>
      <c r="B93" s="11"/>
      <c r="C93" s="11"/>
      <c r="D93" s="11"/>
      <c r="E93" s="11"/>
      <c r="F93" s="11"/>
    </row>
    <row r="94" spans="1:6" ht="15.75" customHeight="1" x14ac:dyDescent="0.2">
      <c r="A94" s="11"/>
      <c r="B94" s="11"/>
      <c r="C94" s="11"/>
      <c r="D94" s="11"/>
      <c r="E94" s="11"/>
      <c r="F94" s="11"/>
    </row>
    <row r="95" spans="1:6" ht="15.75" customHeight="1" x14ac:dyDescent="0.2">
      <c r="A95" s="11"/>
      <c r="B95" s="11"/>
      <c r="C95" s="11"/>
      <c r="D95" s="11"/>
      <c r="E95" s="11"/>
      <c r="F95" s="11"/>
    </row>
    <row r="96" spans="1:6" ht="15.75" customHeight="1" x14ac:dyDescent="0.2">
      <c r="A96" s="11"/>
      <c r="B96" s="11"/>
      <c r="C96" s="11"/>
      <c r="D96" s="11"/>
      <c r="E96" s="11"/>
      <c r="F96" s="11"/>
    </row>
    <row r="97" spans="1:6" ht="15.75" customHeight="1" x14ac:dyDescent="0.2">
      <c r="A97" s="11"/>
      <c r="B97" s="11"/>
      <c r="C97" s="11"/>
      <c r="D97" s="11"/>
      <c r="E97" s="11"/>
      <c r="F97" s="11"/>
    </row>
    <row r="98" spans="1:6" ht="15.75" customHeight="1" x14ac:dyDescent="0.2">
      <c r="A98" s="11"/>
      <c r="B98" s="11"/>
      <c r="C98" s="11"/>
      <c r="D98" s="11"/>
      <c r="E98" s="11"/>
      <c r="F98" s="11"/>
    </row>
    <row r="99" spans="1:6" ht="15.75" customHeight="1" x14ac:dyDescent="0.2">
      <c r="A99" s="11"/>
      <c r="B99" s="11"/>
      <c r="C99" s="11"/>
      <c r="D99" s="11"/>
      <c r="E99" s="11"/>
      <c r="F99" s="11"/>
    </row>
    <row r="100" spans="1:6" ht="15.75" customHeight="1" x14ac:dyDescent="0.2">
      <c r="A100" s="11"/>
      <c r="B100" s="11"/>
      <c r="C100" s="11"/>
      <c r="D100" s="11"/>
      <c r="E100" s="11"/>
      <c r="F100" s="11"/>
    </row>
    <row r="101" spans="1:6" ht="15.75" customHeight="1" x14ac:dyDescent="0.2">
      <c r="A101" s="11"/>
      <c r="B101" s="11"/>
      <c r="C101" s="11"/>
      <c r="D101" s="11"/>
      <c r="E101" s="11"/>
      <c r="F101" s="11"/>
    </row>
    <row r="102" spans="1:6" ht="15.75" customHeight="1" x14ac:dyDescent="0.2">
      <c r="A102" s="11"/>
      <c r="B102" s="11"/>
      <c r="C102" s="11"/>
      <c r="D102" s="11"/>
      <c r="E102" s="11"/>
      <c r="F102" s="11"/>
    </row>
    <row r="103" spans="1:6" ht="15.75" customHeight="1" x14ac:dyDescent="0.2">
      <c r="A103" s="11"/>
      <c r="B103" s="11"/>
      <c r="C103" s="11"/>
      <c r="D103" s="11"/>
      <c r="E103" s="11"/>
      <c r="F103" s="11"/>
    </row>
    <row r="104" spans="1:6" ht="15.75" customHeight="1" x14ac:dyDescent="0.2">
      <c r="A104" s="11"/>
      <c r="B104" s="11"/>
      <c r="C104" s="11"/>
      <c r="D104" s="11"/>
      <c r="E104" s="11"/>
      <c r="F104" s="11"/>
    </row>
    <row r="105" spans="1:6" ht="15.75" customHeight="1" x14ac:dyDescent="0.2">
      <c r="A105" s="11"/>
      <c r="B105" s="11"/>
      <c r="C105" s="11"/>
      <c r="D105" s="11"/>
      <c r="E105" s="11"/>
      <c r="F105" s="11"/>
    </row>
    <row r="106" spans="1:6" ht="15.75" customHeight="1" x14ac:dyDescent="0.2">
      <c r="A106" s="11"/>
      <c r="B106" s="11"/>
      <c r="C106" s="11"/>
      <c r="D106" s="11"/>
      <c r="E106" s="11"/>
      <c r="F106" s="11"/>
    </row>
    <row r="107" spans="1:6" ht="15.75" customHeight="1" x14ac:dyDescent="0.2">
      <c r="A107" s="11"/>
      <c r="B107" s="11"/>
      <c r="C107" s="11"/>
      <c r="D107" s="11"/>
      <c r="E107" s="11"/>
      <c r="F107" s="11"/>
    </row>
    <row r="108" spans="1:6" ht="15.75" customHeight="1" x14ac:dyDescent="0.2">
      <c r="A108" s="11"/>
      <c r="B108" s="11"/>
      <c r="C108" s="11"/>
      <c r="D108" s="11"/>
      <c r="E108" s="11"/>
      <c r="F108" s="11"/>
    </row>
    <row r="109" spans="1:6" ht="15.75" customHeight="1" x14ac:dyDescent="0.2">
      <c r="A109" s="11"/>
      <c r="B109" s="11"/>
      <c r="C109" s="11"/>
      <c r="D109" s="11"/>
      <c r="E109" s="11"/>
      <c r="F109" s="11"/>
    </row>
    <row r="110" spans="1:6" ht="15.75" customHeight="1" x14ac:dyDescent="0.2">
      <c r="A110" s="11"/>
      <c r="B110" s="11"/>
      <c r="C110" s="11"/>
      <c r="D110" s="11"/>
      <c r="E110" s="11"/>
      <c r="F110" s="11"/>
    </row>
    <row r="111" spans="1:6" ht="15.75" customHeight="1" x14ac:dyDescent="0.2">
      <c r="A111" s="11"/>
      <c r="B111" s="11"/>
      <c r="C111" s="11"/>
      <c r="D111" s="11"/>
      <c r="E111" s="11"/>
      <c r="F111" s="11"/>
    </row>
    <row r="112" spans="1:6" ht="15.75" customHeight="1" x14ac:dyDescent="0.2">
      <c r="A112" s="11"/>
      <c r="B112" s="11"/>
      <c r="C112" s="11"/>
      <c r="D112" s="11"/>
      <c r="E112" s="11"/>
      <c r="F112" s="11"/>
    </row>
    <row r="113" spans="1:6" ht="15.75" customHeight="1" x14ac:dyDescent="0.2">
      <c r="A113" s="11"/>
      <c r="B113" s="11"/>
      <c r="C113" s="11"/>
      <c r="D113" s="11"/>
      <c r="E113" s="11"/>
      <c r="F113" s="11"/>
    </row>
    <row r="114" spans="1:6" ht="15.75" customHeight="1" x14ac:dyDescent="0.2">
      <c r="A114" s="11"/>
      <c r="B114" s="11"/>
      <c r="C114" s="11"/>
      <c r="D114" s="11"/>
      <c r="E114" s="11"/>
      <c r="F114" s="11"/>
    </row>
    <row r="115" spans="1:6" ht="15.75" customHeight="1" x14ac:dyDescent="0.2">
      <c r="A115" s="11"/>
      <c r="B115" s="11"/>
      <c r="C115" s="11"/>
      <c r="D115" s="11"/>
      <c r="E115" s="11"/>
      <c r="F115" s="11"/>
    </row>
    <row r="116" spans="1:6" ht="15.75" customHeight="1" x14ac:dyDescent="0.2">
      <c r="A116" s="11"/>
      <c r="B116" s="11"/>
      <c r="C116" s="11"/>
      <c r="D116" s="11"/>
      <c r="E116" s="11"/>
      <c r="F116" s="11"/>
    </row>
    <row r="117" spans="1:6" ht="15.75" customHeight="1" x14ac:dyDescent="0.2">
      <c r="A117" s="11"/>
      <c r="B117" s="11"/>
      <c r="C117" s="11"/>
      <c r="D117" s="11"/>
      <c r="E117" s="11"/>
      <c r="F117" s="11"/>
    </row>
    <row r="118" spans="1:6" ht="15.75" customHeight="1" x14ac:dyDescent="0.2">
      <c r="A118" s="11"/>
      <c r="B118" s="11"/>
      <c r="C118" s="11"/>
      <c r="D118" s="11"/>
      <c r="E118" s="11"/>
      <c r="F118" s="11"/>
    </row>
    <row r="119" spans="1:6" ht="15.75" customHeight="1" x14ac:dyDescent="0.2">
      <c r="A119" s="11"/>
      <c r="B119" s="11"/>
      <c r="C119" s="11"/>
      <c r="D119" s="11"/>
      <c r="E119" s="11"/>
      <c r="F119" s="11"/>
    </row>
    <row r="120" spans="1:6" ht="15.75" customHeight="1" x14ac:dyDescent="0.2">
      <c r="A120" s="11"/>
      <c r="B120" s="11"/>
      <c r="C120" s="11"/>
      <c r="D120" s="11"/>
      <c r="E120" s="11"/>
      <c r="F120" s="11"/>
    </row>
    <row r="121" spans="1:6" ht="15.75" customHeight="1" x14ac:dyDescent="0.2">
      <c r="A121" s="11"/>
      <c r="B121" s="11"/>
      <c r="C121" s="11"/>
      <c r="D121" s="11"/>
      <c r="E121" s="11"/>
      <c r="F121" s="11"/>
    </row>
    <row r="122" spans="1:6" ht="15.75" customHeight="1" x14ac:dyDescent="0.2">
      <c r="A122" s="11"/>
      <c r="B122" s="11"/>
      <c r="C122" s="11"/>
      <c r="D122" s="11"/>
      <c r="E122" s="11"/>
      <c r="F122" s="11"/>
    </row>
    <row r="123" spans="1:6" ht="15.75" customHeight="1" x14ac:dyDescent="0.2">
      <c r="A123" s="11"/>
      <c r="B123" s="11"/>
      <c r="C123" s="11"/>
      <c r="D123" s="11"/>
      <c r="E123" s="11"/>
      <c r="F123" s="11"/>
    </row>
    <row r="124" spans="1:6" ht="15.75" customHeight="1" x14ac:dyDescent="0.2">
      <c r="A124" s="11"/>
      <c r="B124" s="11"/>
      <c r="C124" s="11"/>
      <c r="D124" s="11"/>
      <c r="E124" s="11"/>
      <c r="F124" s="11"/>
    </row>
    <row r="125" spans="1:6" ht="15.75" customHeight="1" x14ac:dyDescent="0.2">
      <c r="A125" s="11"/>
      <c r="B125" s="11"/>
      <c r="C125" s="11"/>
      <c r="D125" s="11"/>
      <c r="E125" s="11"/>
      <c r="F125" s="11"/>
    </row>
    <row r="126" spans="1:6" ht="15.75" customHeight="1" x14ac:dyDescent="0.2">
      <c r="A126" s="11"/>
      <c r="B126" s="11"/>
      <c r="C126" s="11"/>
      <c r="D126" s="11"/>
      <c r="E126" s="11"/>
      <c r="F126" s="11"/>
    </row>
    <row r="127" spans="1:6" ht="15.75" customHeight="1" x14ac:dyDescent="0.2">
      <c r="A127" s="11"/>
      <c r="B127" s="11"/>
      <c r="C127" s="11"/>
      <c r="D127" s="11"/>
      <c r="E127" s="11"/>
      <c r="F127" s="11"/>
    </row>
    <row r="128" spans="1:6" ht="15.75" customHeight="1" x14ac:dyDescent="0.2">
      <c r="A128" s="11"/>
      <c r="B128" s="11"/>
      <c r="C128" s="11"/>
      <c r="D128" s="11"/>
      <c r="E128" s="11"/>
      <c r="F128" s="11"/>
    </row>
    <row r="129" spans="1:6" ht="15.75" customHeight="1" x14ac:dyDescent="0.2">
      <c r="A129" s="11"/>
      <c r="B129" s="11"/>
      <c r="C129" s="11"/>
      <c r="D129" s="11"/>
      <c r="E129" s="11"/>
      <c r="F129" s="11"/>
    </row>
    <row r="130" spans="1:6" ht="15.75" customHeight="1" x14ac:dyDescent="0.2">
      <c r="A130" s="11"/>
      <c r="B130" s="11"/>
      <c r="C130" s="11"/>
      <c r="D130" s="11"/>
      <c r="E130" s="11"/>
      <c r="F130" s="11"/>
    </row>
    <row r="131" spans="1:6" ht="15.75" customHeight="1" x14ac:dyDescent="0.2">
      <c r="A131" s="11"/>
      <c r="B131" s="11"/>
      <c r="C131" s="11"/>
      <c r="D131" s="11"/>
      <c r="E131" s="11"/>
      <c r="F131" s="11"/>
    </row>
    <row r="132" spans="1:6" ht="15.75" customHeight="1" x14ac:dyDescent="0.2">
      <c r="A132" s="11"/>
      <c r="B132" s="11"/>
      <c r="C132" s="11"/>
      <c r="D132" s="11"/>
      <c r="E132" s="11"/>
      <c r="F132" s="11"/>
    </row>
    <row r="133" spans="1:6" ht="15.75" customHeight="1" x14ac:dyDescent="0.2">
      <c r="A133" s="11"/>
      <c r="B133" s="11"/>
      <c r="C133" s="11"/>
      <c r="D133" s="11"/>
      <c r="E133" s="11"/>
      <c r="F133" s="11"/>
    </row>
    <row r="134" spans="1:6" ht="15.75" customHeight="1" x14ac:dyDescent="0.2">
      <c r="A134" s="11"/>
      <c r="B134" s="11"/>
      <c r="C134" s="11"/>
      <c r="D134" s="11"/>
      <c r="E134" s="11"/>
      <c r="F134" s="11"/>
    </row>
    <row r="135" spans="1:6" ht="15.75" customHeight="1" x14ac:dyDescent="0.2">
      <c r="A135" s="11"/>
      <c r="B135" s="11"/>
      <c r="C135" s="11"/>
      <c r="D135" s="11"/>
      <c r="E135" s="11"/>
      <c r="F135" s="11"/>
    </row>
    <row r="136" spans="1:6" ht="15.75" customHeight="1" x14ac:dyDescent="0.2">
      <c r="A136" s="11"/>
      <c r="B136" s="11"/>
      <c r="C136" s="11"/>
      <c r="D136" s="11"/>
      <c r="E136" s="11"/>
      <c r="F136" s="11"/>
    </row>
    <row r="137" spans="1:6" ht="15.75" customHeight="1" x14ac:dyDescent="0.2">
      <c r="A137" s="11"/>
      <c r="B137" s="11"/>
      <c r="C137" s="11"/>
      <c r="D137" s="11"/>
      <c r="E137" s="11"/>
      <c r="F137" s="11"/>
    </row>
    <row r="138" spans="1:6" ht="15.75" customHeight="1" x14ac:dyDescent="0.2">
      <c r="A138" s="11"/>
      <c r="B138" s="11"/>
      <c r="C138" s="11"/>
      <c r="D138" s="11"/>
      <c r="E138" s="11"/>
      <c r="F138" s="11"/>
    </row>
    <row r="139" spans="1:6" ht="15.75" customHeight="1" x14ac:dyDescent="0.2">
      <c r="A139" s="11"/>
      <c r="B139" s="11"/>
      <c r="C139" s="11"/>
      <c r="D139" s="11"/>
      <c r="E139" s="11"/>
      <c r="F139" s="11"/>
    </row>
    <row r="140" spans="1:6" ht="15.75" customHeight="1" x14ac:dyDescent="0.2">
      <c r="A140" s="11"/>
      <c r="B140" s="11"/>
      <c r="C140" s="11"/>
      <c r="D140" s="11"/>
      <c r="E140" s="11"/>
      <c r="F140" s="11"/>
    </row>
    <row r="141" spans="1:6" ht="15.75" customHeight="1" x14ac:dyDescent="0.2">
      <c r="A141" s="11"/>
      <c r="B141" s="11"/>
      <c r="C141" s="11"/>
      <c r="D141" s="11"/>
      <c r="E141" s="11"/>
      <c r="F141" s="11"/>
    </row>
    <row r="142" spans="1:6" ht="15.75" customHeight="1" x14ac:dyDescent="0.2">
      <c r="A142" s="11"/>
      <c r="B142" s="11"/>
      <c r="C142" s="11"/>
      <c r="D142" s="11"/>
      <c r="E142" s="11"/>
      <c r="F142" s="11"/>
    </row>
    <row r="143" spans="1:6" ht="15.75" customHeight="1" x14ac:dyDescent="0.2">
      <c r="A143" s="11"/>
      <c r="B143" s="11"/>
      <c r="C143" s="11"/>
      <c r="D143" s="11"/>
      <c r="E143" s="11"/>
      <c r="F143" s="11"/>
    </row>
    <row r="144" spans="1:6" ht="15.75" customHeight="1" x14ac:dyDescent="0.2">
      <c r="A144" s="11"/>
      <c r="B144" s="11"/>
      <c r="C144" s="11"/>
      <c r="D144" s="11"/>
      <c r="E144" s="11"/>
      <c r="F144" s="11"/>
    </row>
    <row r="145" spans="1:6" ht="15.75" customHeight="1" x14ac:dyDescent="0.2">
      <c r="A145" s="11"/>
      <c r="B145" s="11"/>
      <c r="C145" s="11"/>
      <c r="D145" s="11"/>
      <c r="E145" s="11"/>
      <c r="F145" s="11"/>
    </row>
    <row r="146" spans="1:6" ht="15.75" customHeight="1" x14ac:dyDescent="0.2">
      <c r="A146" s="11"/>
      <c r="B146" s="11"/>
      <c r="C146" s="11"/>
      <c r="D146" s="11"/>
      <c r="E146" s="11"/>
      <c r="F146" s="11"/>
    </row>
    <row r="147" spans="1:6" ht="15.75" customHeight="1" x14ac:dyDescent="0.2">
      <c r="A147" s="11"/>
      <c r="B147" s="11"/>
      <c r="C147" s="11"/>
      <c r="D147" s="11"/>
      <c r="E147" s="11"/>
      <c r="F147" s="11"/>
    </row>
    <row r="148" spans="1:6" ht="15.75" customHeight="1" x14ac:dyDescent="0.2">
      <c r="A148" s="11"/>
      <c r="B148" s="11"/>
      <c r="C148" s="11"/>
      <c r="D148" s="11"/>
      <c r="E148" s="11"/>
      <c r="F148" s="11"/>
    </row>
    <row r="149" spans="1:6" ht="15.75" customHeight="1" x14ac:dyDescent="0.2">
      <c r="A149" s="11"/>
      <c r="B149" s="11"/>
      <c r="C149" s="11"/>
      <c r="D149" s="11"/>
      <c r="E149" s="11"/>
      <c r="F149" s="11"/>
    </row>
    <row r="150" spans="1:6" ht="15.75" customHeight="1" x14ac:dyDescent="0.2">
      <c r="A150" s="11"/>
      <c r="B150" s="11"/>
      <c r="C150" s="11"/>
      <c r="D150" s="11"/>
      <c r="E150" s="11"/>
      <c r="F150" s="11"/>
    </row>
    <row r="151" spans="1:6" ht="15.75" customHeight="1" x14ac:dyDescent="0.2">
      <c r="A151" s="11"/>
      <c r="B151" s="11"/>
      <c r="C151" s="11"/>
      <c r="D151" s="11"/>
      <c r="E151" s="11"/>
      <c r="F151" s="11"/>
    </row>
    <row r="152" spans="1:6" ht="15.75" customHeight="1" x14ac:dyDescent="0.2">
      <c r="A152" s="11"/>
      <c r="B152" s="11"/>
      <c r="C152" s="11"/>
      <c r="D152" s="11"/>
      <c r="E152" s="11"/>
      <c r="F152" s="11"/>
    </row>
    <row r="153" spans="1:6" ht="15.75" customHeight="1" x14ac:dyDescent="0.2">
      <c r="A153" s="11"/>
      <c r="B153" s="11"/>
      <c r="C153" s="11"/>
      <c r="D153" s="11"/>
      <c r="E153" s="11"/>
      <c r="F153" s="11"/>
    </row>
    <row r="154" spans="1:6" ht="15.75" customHeight="1" x14ac:dyDescent="0.2">
      <c r="A154" s="11"/>
      <c r="B154" s="11"/>
      <c r="C154" s="11"/>
      <c r="D154" s="11"/>
      <c r="E154" s="11"/>
      <c r="F154" s="11"/>
    </row>
    <row r="155" spans="1:6" ht="15.75" customHeight="1" x14ac:dyDescent="0.2">
      <c r="A155" s="11"/>
      <c r="B155" s="11"/>
      <c r="C155" s="11"/>
      <c r="D155" s="11"/>
      <c r="E155" s="11"/>
      <c r="F155" s="11"/>
    </row>
    <row r="156" spans="1:6" ht="15.75" customHeight="1" x14ac:dyDescent="0.2">
      <c r="A156" s="11"/>
      <c r="B156" s="11"/>
      <c r="C156" s="11"/>
      <c r="D156" s="11"/>
      <c r="E156" s="11"/>
      <c r="F156" s="11"/>
    </row>
    <row r="157" spans="1:6" ht="15.75" customHeight="1" x14ac:dyDescent="0.2">
      <c r="A157" s="11"/>
      <c r="B157" s="11"/>
      <c r="C157" s="11"/>
      <c r="D157" s="11"/>
      <c r="E157" s="11"/>
      <c r="F157" s="11"/>
    </row>
    <row r="158" spans="1:6" ht="15.75" customHeight="1" x14ac:dyDescent="0.2">
      <c r="A158" s="11"/>
      <c r="B158" s="11"/>
      <c r="C158" s="11"/>
      <c r="D158" s="11"/>
      <c r="E158" s="11"/>
      <c r="F158" s="11"/>
    </row>
    <row r="159" spans="1:6" ht="15.75" customHeight="1" x14ac:dyDescent="0.2">
      <c r="A159" s="11"/>
      <c r="B159" s="11"/>
      <c r="C159" s="11"/>
      <c r="D159" s="11"/>
      <c r="E159" s="11"/>
      <c r="F159" s="11"/>
    </row>
    <row r="160" spans="1:6" ht="15.75" customHeight="1" x14ac:dyDescent="0.2">
      <c r="A160" s="11"/>
      <c r="B160" s="11"/>
      <c r="C160" s="11"/>
      <c r="D160" s="11"/>
      <c r="E160" s="11"/>
      <c r="F160" s="11"/>
    </row>
    <row r="161" spans="1:6" ht="15.75" customHeight="1" x14ac:dyDescent="0.2">
      <c r="A161" s="11"/>
      <c r="B161" s="11"/>
      <c r="C161" s="11"/>
      <c r="D161" s="11"/>
      <c r="E161" s="11"/>
      <c r="F161" s="11"/>
    </row>
    <row r="162" spans="1:6" ht="15.75" customHeight="1" x14ac:dyDescent="0.2">
      <c r="A162" s="11"/>
      <c r="B162" s="11"/>
      <c r="C162" s="11"/>
      <c r="D162" s="11"/>
      <c r="E162" s="11"/>
      <c r="F162" s="11"/>
    </row>
    <row r="163" spans="1:6" ht="15.75" customHeight="1" x14ac:dyDescent="0.2">
      <c r="A163" s="11"/>
      <c r="B163" s="11"/>
      <c r="C163" s="11"/>
      <c r="D163" s="11"/>
      <c r="E163" s="11"/>
      <c r="F163" s="11"/>
    </row>
    <row r="164" spans="1:6" ht="15.75" customHeight="1" x14ac:dyDescent="0.2">
      <c r="A164" s="11"/>
      <c r="B164" s="11"/>
      <c r="C164" s="11"/>
      <c r="D164" s="11"/>
      <c r="E164" s="11"/>
      <c r="F164" s="11"/>
    </row>
    <row r="165" spans="1:6" ht="15.75" customHeight="1" x14ac:dyDescent="0.2">
      <c r="A165" s="11"/>
      <c r="B165" s="11"/>
      <c r="C165" s="11"/>
      <c r="D165" s="11"/>
      <c r="E165" s="11"/>
      <c r="F165" s="11"/>
    </row>
    <row r="166" spans="1:6" ht="15.75" customHeight="1" x14ac:dyDescent="0.2">
      <c r="A166" s="11"/>
      <c r="B166" s="11"/>
      <c r="C166" s="11"/>
      <c r="D166" s="11"/>
      <c r="E166" s="11"/>
      <c r="F166" s="11"/>
    </row>
    <row r="167" spans="1:6" ht="15.75" customHeight="1" x14ac:dyDescent="0.2">
      <c r="A167" s="11"/>
      <c r="B167" s="11"/>
      <c r="C167" s="11"/>
      <c r="D167" s="11"/>
      <c r="E167" s="11"/>
      <c r="F167" s="11"/>
    </row>
    <row r="168" spans="1:6" ht="15.75" customHeight="1" x14ac:dyDescent="0.2">
      <c r="A168" s="11"/>
      <c r="B168" s="11"/>
      <c r="C168" s="11"/>
      <c r="D168" s="11"/>
      <c r="E168" s="11"/>
      <c r="F168" s="11"/>
    </row>
    <row r="169" spans="1:6" ht="15.75" customHeight="1" x14ac:dyDescent="0.2">
      <c r="A169" s="11"/>
      <c r="B169" s="11"/>
      <c r="C169" s="11"/>
      <c r="D169" s="11"/>
      <c r="E169" s="11"/>
      <c r="F169" s="11"/>
    </row>
    <row r="170" spans="1:6" ht="15.75" customHeight="1" x14ac:dyDescent="0.2">
      <c r="A170" s="11"/>
      <c r="B170" s="11"/>
      <c r="C170" s="11"/>
      <c r="D170" s="11"/>
      <c r="E170" s="11"/>
      <c r="F170" s="11"/>
    </row>
    <row r="171" spans="1:6" ht="15.75" customHeight="1" x14ac:dyDescent="0.2">
      <c r="A171" s="11"/>
      <c r="B171" s="11"/>
      <c r="C171" s="11"/>
      <c r="D171" s="11"/>
      <c r="E171" s="11"/>
      <c r="F171" s="11"/>
    </row>
    <row r="172" spans="1:6" ht="15.75" customHeight="1" x14ac:dyDescent="0.2">
      <c r="A172" s="11"/>
      <c r="B172" s="11"/>
      <c r="C172" s="11"/>
      <c r="D172" s="11"/>
      <c r="E172" s="11"/>
      <c r="F172" s="11"/>
    </row>
    <row r="173" spans="1:6" ht="15.75" customHeight="1" x14ac:dyDescent="0.2">
      <c r="A173" s="11"/>
      <c r="B173" s="11"/>
      <c r="C173" s="11"/>
      <c r="D173" s="11"/>
      <c r="E173" s="11"/>
      <c r="F173" s="11"/>
    </row>
    <row r="174" spans="1:6" ht="15.75" customHeight="1" x14ac:dyDescent="0.2">
      <c r="A174" s="11"/>
      <c r="B174" s="11"/>
      <c r="C174" s="11"/>
      <c r="D174" s="11"/>
      <c r="E174" s="11"/>
      <c r="F174" s="11"/>
    </row>
    <row r="175" spans="1:6" ht="15.75" customHeight="1" x14ac:dyDescent="0.2">
      <c r="A175" s="11"/>
      <c r="B175" s="11"/>
      <c r="C175" s="11"/>
      <c r="D175" s="11"/>
      <c r="E175" s="11"/>
      <c r="F175" s="11"/>
    </row>
    <row r="176" spans="1:6" ht="15.75" customHeight="1" x14ac:dyDescent="0.2">
      <c r="A176" s="11"/>
      <c r="B176" s="11"/>
      <c r="C176" s="11"/>
      <c r="D176" s="11"/>
      <c r="E176" s="11"/>
      <c r="F176" s="11"/>
    </row>
    <row r="177" spans="1:6" ht="15.75" customHeight="1" x14ac:dyDescent="0.2">
      <c r="A177" s="11"/>
      <c r="B177" s="11"/>
      <c r="C177" s="11"/>
      <c r="D177" s="11"/>
      <c r="E177" s="11"/>
      <c r="F177" s="11"/>
    </row>
    <row r="178" spans="1:6" ht="15.75" customHeight="1" x14ac:dyDescent="0.2">
      <c r="A178" s="11"/>
      <c r="B178" s="11"/>
      <c r="C178" s="11"/>
      <c r="D178" s="11"/>
      <c r="E178" s="11"/>
      <c r="F178" s="11"/>
    </row>
    <row r="179" spans="1:6" ht="15.75" customHeight="1" x14ac:dyDescent="0.2">
      <c r="A179" s="11"/>
      <c r="B179" s="11"/>
      <c r="C179" s="11"/>
      <c r="D179" s="11"/>
      <c r="E179" s="11"/>
      <c r="F179" s="11"/>
    </row>
    <row r="180" spans="1:6" ht="15.75" customHeight="1" x14ac:dyDescent="0.2">
      <c r="A180" s="11"/>
      <c r="B180" s="11"/>
      <c r="C180" s="11"/>
      <c r="D180" s="11"/>
      <c r="E180" s="11"/>
      <c r="F180" s="11"/>
    </row>
    <row r="181" spans="1:6" ht="15.75" customHeight="1" x14ac:dyDescent="0.2">
      <c r="A181" s="11"/>
      <c r="B181" s="11"/>
      <c r="C181" s="11"/>
      <c r="D181" s="11"/>
      <c r="E181" s="11"/>
      <c r="F181" s="11"/>
    </row>
    <row r="182" spans="1:6" ht="15.75" customHeight="1" x14ac:dyDescent="0.2">
      <c r="A182" s="11"/>
      <c r="B182" s="11"/>
      <c r="C182" s="11"/>
      <c r="D182" s="11"/>
      <c r="E182" s="11"/>
      <c r="F182" s="11"/>
    </row>
    <row r="183" spans="1:6" ht="15.75" customHeight="1" x14ac:dyDescent="0.2">
      <c r="A183" s="11"/>
      <c r="B183" s="11"/>
      <c r="C183" s="11"/>
      <c r="D183" s="11"/>
      <c r="E183" s="11"/>
      <c r="F183" s="11"/>
    </row>
    <row r="184" spans="1:6" ht="15.75" customHeight="1" x14ac:dyDescent="0.2">
      <c r="A184" s="11"/>
      <c r="B184" s="11"/>
      <c r="C184" s="11"/>
      <c r="D184" s="11"/>
      <c r="E184" s="11"/>
      <c r="F184" s="11"/>
    </row>
    <row r="185" spans="1:6" ht="15.75" customHeight="1" x14ac:dyDescent="0.2">
      <c r="A185" s="11"/>
      <c r="B185" s="11"/>
      <c r="C185" s="11"/>
      <c r="D185" s="11"/>
      <c r="E185" s="11"/>
      <c r="F185" s="11"/>
    </row>
    <row r="186" spans="1:6" ht="15.75" customHeight="1" x14ac:dyDescent="0.2">
      <c r="A186" s="11"/>
      <c r="B186" s="11"/>
      <c r="C186" s="11"/>
      <c r="D186" s="11"/>
      <c r="E186" s="11"/>
      <c r="F186" s="11"/>
    </row>
    <row r="187" spans="1:6" ht="15.75" customHeight="1" x14ac:dyDescent="0.2">
      <c r="A187" s="11"/>
      <c r="B187" s="11"/>
      <c r="C187" s="11"/>
      <c r="D187" s="11"/>
      <c r="E187" s="11"/>
      <c r="F187" s="11"/>
    </row>
    <row r="188" spans="1:6" ht="15.75" customHeight="1" x14ac:dyDescent="0.2">
      <c r="A188" s="11"/>
      <c r="B188" s="11"/>
      <c r="C188" s="11"/>
      <c r="D188" s="11"/>
      <c r="E188" s="11"/>
      <c r="F188" s="11"/>
    </row>
    <row r="189" spans="1:6" ht="15.75" customHeight="1" x14ac:dyDescent="0.2">
      <c r="A189" s="11"/>
      <c r="B189" s="11"/>
      <c r="C189" s="11"/>
      <c r="D189" s="11"/>
      <c r="E189" s="11"/>
      <c r="F189" s="11"/>
    </row>
    <row r="190" spans="1:6" ht="15.75" customHeight="1" x14ac:dyDescent="0.2">
      <c r="A190" s="11"/>
      <c r="B190" s="11"/>
      <c r="C190" s="11"/>
      <c r="D190" s="11"/>
      <c r="E190" s="11"/>
      <c r="F190" s="11"/>
    </row>
    <row r="191" spans="1:6" ht="15.75" customHeight="1" x14ac:dyDescent="0.2">
      <c r="A191" s="11"/>
      <c r="B191" s="11"/>
      <c r="C191" s="11"/>
      <c r="D191" s="11"/>
      <c r="E191" s="11"/>
      <c r="F191" s="11"/>
    </row>
    <row r="192" spans="1:6" ht="15.75" customHeight="1" x14ac:dyDescent="0.2">
      <c r="A192" s="11"/>
      <c r="B192" s="11"/>
      <c r="C192" s="11"/>
      <c r="D192" s="11"/>
      <c r="E192" s="11"/>
      <c r="F192" s="11"/>
    </row>
    <row r="193" spans="1:6" ht="15.75" customHeight="1" x14ac:dyDescent="0.2">
      <c r="A193" s="11"/>
      <c r="B193" s="11"/>
      <c r="C193" s="11"/>
      <c r="D193" s="11"/>
      <c r="E193" s="11"/>
      <c r="F193" s="11"/>
    </row>
    <row r="194" spans="1:6" ht="15.75" customHeight="1" x14ac:dyDescent="0.2">
      <c r="A194" s="11"/>
      <c r="B194" s="11"/>
      <c r="C194" s="11"/>
      <c r="D194" s="11"/>
      <c r="E194" s="11"/>
      <c r="F194" s="11"/>
    </row>
    <row r="195" spans="1:6" ht="15.75" customHeight="1" x14ac:dyDescent="0.2">
      <c r="A195" s="11"/>
      <c r="B195" s="11"/>
      <c r="C195" s="11"/>
      <c r="D195" s="11"/>
      <c r="E195" s="11"/>
      <c r="F195" s="11"/>
    </row>
    <row r="196" spans="1:6" ht="15.75" customHeight="1" x14ac:dyDescent="0.2">
      <c r="A196" s="11"/>
      <c r="B196" s="11"/>
      <c r="C196" s="11"/>
      <c r="D196" s="11"/>
      <c r="E196" s="11"/>
      <c r="F196" s="11"/>
    </row>
    <row r="197" spans="1:6" ht="15.75" customHeight="1" x14ac:dyDescent="0.2">
      <c r="A197" s="11"/>
      <c r="B197" s="11"/>
      <c r="C197" s="11"/>
      <c r="D197" s="11"/>
      <c r="E197" s="11"/>
      <c r="F197" s="11"/>
    </row>
    <row r="198" spans="1:6" ht="15.75" customHeight="1" x14ac:dyDescent="0.2">
      <c r="A198" s="11"/>
      <c r="B198" s="11"/>
      <c r="C198" s="11"/>
      <c r="D198" s="11"/>
      <c r="E198" s="11"/>
      <c r="F198" s="11"/>
    </row>
    <row r="199" spans="1:6" ht="15.75" customHeight="1" x14ac:dyDescent="0.2">
      <c r="A199" s="11"/>
      <c r="B199" s="11"/>
      <c r="C199" s="11"/>
      <c r="D199" s="11"/>
      <c r="E199" s="11"/>
      <c r="F199" s="11"/>
    </row>
    <row r="200" spans="1:6" ht="15.75" customHeight="1" x14ac:dyDescent="0.2">
      <c r="A200" s="11"/>
      <c r="B200" s="11"/>
      <c r="C200" s="11"/>
      <c r="D200" s="11"/>
      <c r="E200" s="11"/>
      <c r="F200" s="11"/>
    </row>
    <row r="201" spans="1:6" ht="15.75" customHeight="1" x14ac:dyDescent="0.2">
      <c r="A201" s="11"/>
      <c r="B201" s="11"/>
      <c r="C201" s="11"/>
      <c r="D201" s="11"/>
      <c r="E201" s="11"/>
      <c r="F201" s="11"/>
    </row>
    <row r="202" spans="1:6" ht="15.75" customHeight="1" x14ac:dyDescent="0.2">
      <c r="A202" s="11"/>
      <c r="B202" s="11"/>
      <c r="C202" s="11"/>
      <c r="D202" s="11"/>
      <c r="E202" s="11"/>
      <c r="F202" s="11"/>
    </row>
    <row r="203" spans="1:6" ht="15.75" customHeight="1" x14ac:dyDescent="0.2">
      <c r="A203" s="11"/>
      <c r="B203" s="11"/>
      <c r="C203" s="11"/>
      <c r="D203" s="11"/>
      <c r="E203" s="11"/>
      <c r="F203" s="11"/>
    </row>
    <row r="204" spans="1:6" ht="15.75" customHeight="1" x14ac:dyDescent="0.2">
      <c r="A204" s="11"/>
      <c r="B204" s="11"/>
      <c r="C204" s="11"/>
      <c r="D204" s="11"/>
      <c r="E204" s="11"/>
      <c r="F204" s="11"/>
    </row>
    <row r="205" spans="1:6" ht="15.75" customHeight="1" x14ac:dyDescent="0.2">
      <c r="A205" s="11"/>
      <c r="B205" s="11"/>
      <c r="C205" s="11"/>
      <c r="D205" s="11"/>
      <c r="E205" s="11"/>
      <c r="F205" s="11"/>
    </row>
    <row r="206" spans="1:6" ht="15.75" customHeight="1" x14ac:dyDescent="0.2">
      <c r="A206" s="11"/>
      <c r="B206" s="11"/>
      <c r="C206" s="11"/>
      <c r="D206" s="11"/>
      <c r="E206" s="11"/>
      <c r="F206" s="11"/>
    </row>
    <row r="207" spans="1:6" ht="15.75" customHeight="1" x14ac:dyDescent="0.2">
      <c r="A207" s="11"/>
      <c r="B207" s="11"/>
      <c r="C207" s="11"/>
      <c r="D207" s="11"/>
      <c r="E207" s="11"/>
      <c r="F207" s="11"/>
    </row>
    <row r="208" spans="1:6" ht="15.75" customHeight="1" x14ac:dyDescent="0.2">
      <c r="A208" s="11"/>
      <c r="B208" s="11"/>
      <c r="C208" s="11"/>
      <c r="D208" s="11"/>
      <c r="E208" s="11"/>
      <c r="F208" s="11"/>
    </row>
    <row r="209" spans="1:6" ht="15.75" customHeight="1" x14ac:dyDescent="0.2">
      <c r="A209" s="11"/>
      <c r="B209" s="11"/>
      <c r="C209" s="11"/>
      <c r="D209" s="11"/>
      <c r="E209" s="11"/>
      <c r="F209" s="11"/>
    </row>
    <row r="210" spans="1:6" ht="15.75" customHeight="1" x14ac:dyDescent="0.2">
      <c r="A210" s="11"/>
      <c r="B210" s="11"/>
      <c r="C210" s="11"/>
      <c r="D210" s="11"/>
      <c r="E210" s="11"/>
      <c r="F210" s="11"/>
    </row>
    <row r="211" spans="1:6" ht="15.75" customHeight="1" x14ac:dyDescent="0.2">
      <c r="A211" s="11"/>
      <c r="B211" s="11"/>
      <c r="C211" s="11"/>
      <c r="D211" s="11"/>
      <c r="E211" s="11"/>
      <c r="F211" s="11"/>
    </row>
    <row r="212" spans="1:6" ht="15.75" customHeight="1" x14ac:dyDescent="0.2">
      <c r="A212" s="11"/>
      <c r="B212" s="11"/>
      <c r="C212" s="11"/>
      <c r="D212" s="11"/>
      <c r="E212" s="11"/>
      <c r="F212" s="11"/>
    </row>
    <row r="213" spans="1:6" ht="15.75" customHeight="1" x14ac:dyDescent="0.2">
      <c r="A213" s="11"/>
      <c r="B213" s="11"/>
      <c r="C213" s="11"/>
      <c r="D213" s="11"/>
      <c r="E213" s="11"/>
      <c r="F213" s="11"/>
    </row>
    <row r="214" spans="1:6" ht="15.75" customHeight="1" x14ac:dyDescent="0.2">
      <c r="A214" s="11"/>
      <c r="B214" s="11"/>
      <c r="C214" s="11"/>
      <c r="D214" s="11"/>
      <c r="E214" s="11"/>
      <c r="F214" s="11"/>
    </row>
    <row r="215" spans="1:6" ht="15.75" customHeight="1" x14ac:dyDescent="0.2">
      <c r="A215" s="11"/>
      <c r="B215" s="11"/>
      <c r="C215" s="11"/>
      <c r="D215" s="11"/>
      <c r="E215" s="11"/>
      <c r="F215" s="11"/>
    </row>
    <row r="216" spans="1:6" ht="15.75" customHeight="1" x14ac:dyDescent="0.2">
      <c r="A216" s="11"/>
      <c r="B216" s="11"/>
      <c r="C216" s="11"/>
      <c r="D216" s="11"/>
      <c r="E216" s="11"/>
      <c r="F216" s="11"/>
    </row>
    <row r="217" spans="1:6" ht="15.75" customHeight="1" x14ac:dyDescent="0.2">
      <c r="A217" s="11"/>
      <c r="B217" s="11"/>
      <c r="C217" s="11"/>
      <c r="D217" s="11"/>
      <c r="E217" s="11"/>
      <c r="F217" s="11"/>
    </row>
    <row r="218" spans="1:6" ht="15.75" customHeight="1" x14ac:dyDescent="0.2">
      <c r="A218" s="11"/>
      <c r="B218" s="11"/>
      <c r="C218" s="11"/>
      <c r="D218" s="11"/>
      <c r="E218" s="11"/>
      <c r="F218" s="11"/>
    </row>
    <row r="219" spans="1:6" ht="15.75" customHeight="1" x14ac:dyDescent="0.2">
      <c r="A219" s="11"/>
      <c r="B219" s="11"/>
      <c r="C219" s="11"/>
      <c r="D219" s="11"/>
      <c r="E219" s="11"/>
      <c r="F219" s="11"/>
    </row>
    <row r="220" spans="1:6" ht="15.75" customHeight="1" x14ac:dyDescent="0.2">
      <c r="A220" s="11"/>
      <c r="B220" s="11"/>
      <c r="C220" s="11"/>
      <c r="D220" s="11"/>
      <c r="E220" s="11"/>
      <c r="F220" s="11"/>
    </row>
    <row r="221" spans="1:6" ht="15.75" customHeight="1" x14ac:dyDescent="0.2">
      <c r="A221" s="11"/>
      <c r="B221" s="11"/>
      <c r="C221" s="11"/>
      <c r="D221" s="11"/>
      <c r="E221" s="11"/>
      <c r="F221" s="11"/>
    </row>
    <row r="222" spans="1:6" ht="15.75" customHeight="1" x14ac:dyDescent="0.2">
      <c r="A222" s="11"/>
      <c r="B222" s="11"/>
      <c r="C222" s="11"/>
      <c r="D222" s="11"/>
      <c r="E222" s="11"/>
      <c r="F222" s="11"/>
    </row>
    <row r="223" spans="1:6" ht="15.75" customHeight="1" x14ac:dyDescent="0.2">
      <c r="A223" s="11"/>
      <c r="B223" s="11"/>
      <c r="C223" s="11"/>
      <c r="D223" s="11"/>
      <c r="E223" s="11"/>
      <c r="F223" s="11"/>
    </row>
    <row r="224" spans="1:6" ht="15.75" customHeight="1" x14ac:dyDescent="0.2">
      <c r="A224" s="11"/>
      <c r="B224" s="11"/>
      <c r="C224" s="11"/>
      <c r="D224" s="11"/>
      <c r="E224" s="11"/>
      <c r="F224" s="11"/>
    </row>
    <row r="225" spans="1:6" ht="15.75" customHeight="1" x14ac:dyDescent="0.2">
      <c r="A225" s="11"/>
      <c r="B225" s="11"/>
      <c r="C225" s="11"/>
      <c r="D225" s="11"/>
      <c r="E225" s="11"/>
      <c r="F225" s="11"/>
    </row>
    <row r="226" spans="1:6" ht="15.75" customHeight="1" x14ac:dyDescent="0.2">
      <c r="A226" s="11"/>
      <c r="B226" s="11"/>
      <c r="C226" s="11"/>
      <c r="D226" s="11"/>
      <c r="E226" s="11"/>
      <c r="F226" s="11"/>
    </row>
    <row r="227" spans="1:6" ht="15.75" customHeight="1" x14ac:dyDescent="0.2">
      <c r="A227" s="11"/>
      <c r="B227" s="11"/>
      <c r="C227" s="11"/>
      <c r="D227" s="11"/>
      <c r="E227" s="11"/>
      <c r="F227" s="11"/>
    </row>
    <row r="228" spans="1:6" ht="15.75" customHeight="1" x14ac:dyDescent="0.2">
      <c r="A228" s="11"/>
      <c r="B228" s="11"/>
      <c r="C228" s="11"/>
      <c r="D228" s="11"/>
      <c r="E228" s="11"/>
      <c r="F228" s="11"/>
    </row>
    <row r="229" spans="1:6" ht="15.75" customHeight="1" x14ac:dyDescent="0.2">
      <c r="A229" s="11"/>
      <c r="B229" s="11"/>
      <c r="C229" s="11"/>
      <c r="D229" s="11"/>
      <c r="E229" s="11"/>
      <c r="F229" s="11"/>
    </row>
    <row r="230" spans="1:6" ht="15.75" customHeight="1" x14ac:dyDescent="0.2">
      <c r="A230" s="11"/>
      <c r="B230" s="11"/>
      <c r="C230" s="11"/>
      <c r="D230" s="11"/>
      <c r="E230" s="11"/>
      <c r="F230" s="11"/>
    </row>
    <row r="231" spans="1:6" ht="15.75" customHeight="1" x14ac:dyDescent="0.2">
      <c r="A231" s="11"/>
      <c r="B231" s="11"/>
      <c r="C231" s="11"/>
      <c r="D231" s="11"/>
      <c r="E231" s="11"/>
      <c r="F231" s="11"/>
    </row>
    <row r="232" spans="1:6" ht="15.75" customHeight="1" x14ac:dyDescent="0.2">
      <c r="A232" s="11"/>
      <c r="B232" s="11"/>
      <c r="C232" s="11"/>
      <c r="D232" s="11"/>
      <c r="E232" s="11"/>
      <c r="F232" s="11"/>
    </row>
    <row r="233" spans="1:6" ht="15.75" customHeight="1" x14ac:dyDescent="0.2">
      <c r="A233" s="11"/>
      <c r="B233" s="11"/>
      <c r="C233" s="11"/>
      <c r="D233" s="11"/>
      <c r="E233" s="11"/>
      <c r="F233" s="11"/>
    </row>
    <row r="234" spans="1:6" ht="15.75" customHeight="1" x14ac:dyDescent="0.2">
      <c r="A234" s="11"/>
      <c r="B234" s="11"/>
      <c r="C234" s="11"/>
      <c r="D234" s="11"/>
      <c r="E234" s="11"/>
      <c r="F234" s="11"/>
    </row>
    <row r="235" spans="1:6" ht="15.75" customHeight="1" x14ac:dyDescent="0.2">
      <c r="A235" s="11"/>
      <c r="B235" s="11"/>
      <c r="C235" s="11"/>
      <c r="D235" s="11"/>
      <c r="E235" s="11"/>
      <c r="F235" s="11"/>
    </row>
    <row r="236" spans="1:6" ht="15.75" customHeight="1" x14ac:dyDescent="0.2">
      <c r="A236" s="11"/>
      <c r="B236" s="11"/>
      <c r="C236" s="11"/>
      <c r="D236" s="11"/>
      <c r="E236" s="11"/>
      <c r="F236" s="11"/>
    </row>
    <row r="237" spans="1:6" ht="15.75" customHeight="1" x14ac:dyDescent="0.2">
      <c r="A237" s="11"/>
      <c r="B237" s="11"/>
      <c r="C237" s="11"/>
      <c r="D237" s="11"/>
      <c r="E237" s="11"/>
      <c r="F237" s="11"/>
    </row>
    <row r="238" spans="1:6" ht="15.75" customHeight="1" x14ac:dyDescent="0.2">
      <c r="A238" s="11"/>
      <c r="B238" s="11"/>
      <c r="C238" s="11"/>
      <c r="D238" s="11"/>
      <c r="E238" s="11"/>
      <c r="F238" s="11"/>
    </row>
    <row r="239" spans="1:6" ht="15.75" customHeight="1" x14ac:dyDescent="0.2"/>
    <row r="240" spans="1: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B5:D5"/>
    <mergeCell ref="B18:D18"/>
    <mergeCell ref="B27:D27"/>
  </mergeCells>
  <pageMargins left="0.75" right="0.75" top="1" bottom="1" header="0" footer="0"/>
  <pageSetup paperSize="9"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04042"/>
  </sheetPr>
  <dimension ref="A1:H1000"/>
  <sheetViews>
    <sheetView workbookViewId="0">
      <pane ySplit="5" topLeftCell="A6" activePane="bottomLeft" state="frozen"/>
      <selection pane="bottomLeft" activeCell="B7" sqref="B7"/>
    </sheetView>
  </sheetViews>
  <sheetFormatPr baseColWidth="10" defaultColWidth="14.5" defaultRowHeight="15" customHeight="1" x14ac:dyDescent="0.2"/>
  <cols>
    <col min="1" max="1" width="4" customWidth="1"/>
    <col min="2" max="2" width="38" customWidth="1"/>
    <col min="3" max="7" width="14" customWidth="1"/>
    <col min="8" max="8" width="60" customWidth="1"/>
  </cols>
  <sheetData>
    <row r="1" spans="1:8" x14ac:dyDescent="0.2">
      <c r="A1" s="11"/>
      <c r="B1" s="11"/>
      <c r="C1" s="11"/>
      <c r="D1" s="11"/>
      <c r="E1" s="11"/>
      <c r="F1" s="11"/>
      <c r="G1" s="11"/>
      <c r="H1" s="11"/>
    </row>
    <row r="2" spans="1:8" ht="24" customHeight="1" x14ac:dyDescent="0.25">
      <c r="A2" s="11"/>
      <c r="B2" s="173" t="s">
        <v>578</v>
      </c>
      <c r="C2" s="11"/>
      <c r="D2" s="11"/>
      <c r="E2" s="11"/>
      <c r="F2" s="11"/>
      <c r="G2" s="11"/>
      <c r="H2" s="11"/>
    </row>
    <row r="3" spans="1:8" ht="15" customHeight="1" x14ac:dyDescent="0.2">
      <c r="A3" s="11"/>
      <c r="B3" s="13" t="s">
        <v>579</v>
      </c>
      <c r="C3" s="11"/>
      <c r="D3" s="11"/>
      <c r="E3" s="11"/>
      <c r="F3" s="11"/>
      <c r="G3" s="11"/>
      <c r="H3" s="11"/>
    </row>
    <row r="4" spans="1:8" x14ac:dyDescent="0.2">
      <c r="A4" s="11"/>
      <c r="B4" s="11"/>
      <c r="C4" s="11"/>
      <c r="D4" s="11"/>
      <c r="E4" s="11"/>
      <c r="F4" s="11"/>
      <c r="G4" s="11"/>
      <c r="H4" s="11"/>
    </row>
    <row r="5" spans="1:8" ht="15" customHeight="1" x14ac:dyDescent="0.2">
      <c r="A5" s="116"/>
      <c r="B5" s="54" t="s">
        <v>149</v>
      </c>
      <c r="C5" s="54" t="s">
        <v>580</v>
      </c>
      <c r="D5" s="54" t="s">
        <v>581</v>
      </c>
      <c r="E5" s="54" t="s">
        <v>582</v>
      </c>
      <c r="F5" s="54" t="s">
        <v>583</v>
      </c>
      <c r="G5" s="54" t="s">
        <v>584</v>
      </c>
      <c r="H5" s="55" t="s">
        <v>153</v>
      </c>
    </row>
    <row r="6" spans="1:8" ht="15" customHeight="1" x14ac:dyDescent="0.2">
      <c r="A6" s="120">
        <v>1</v>
      </c>
      <c r="B6" s="76" t="s">
        <v>154</v>
      </c>
      <c r="C6" s="400">
        <v>0.1</v>
      </c>
      <c r="D6" s="430">
        <v>0.3</v>
      </c>
      <c r="E6" s="430">
        <v>0.6</v>
      </c>
      <c r="F6" s="400">
        <f t="shared" ref="F6:F17" si="0">SUM(C6:E6)</f>
        <v>1</v>
      </c>
      <c r="G6" s="400">
        <v>1</v>
      </c>
      <c r="H6" s="431" t="s">
        <v>585</v>
      </c>
    </row>
    <row r="7" spans="1:8" ht="15" customHeight="1" x14ac:dyDescent="0.2">
      <c r="A7" s="317">
        <v>2</v>
      </c>
      <c r="B7" s="78" t="s">
        <v>156</v>
      </c>
      <c r="C7" s="410">
        <v>0.15</v>
      </c>
      <c r="D7" s="410">
        <v>0.6</v>
      </c>
      <c r="E7" s="410">
        <v>0.25</v>
      </c>
      <c r="F7" s="410">
        <f t="shared" si="0"/>
        <v>1</v>
      </c>
      <c r="G7" s="410">
        <v>1</v>
      </c>
      <c r="H7" s="432" t="s">
        <v>586</v>
      </c>
    </row>
    <row r="8" spans="1:8" ht="15" customHeight="1" x14ac:dyDescent="0.2">
      <c r="A8" s="289">
        <v>3</v>
      </c>
      <c r="B8" s="433" t="s">
        <v>158</v>
      </c>
      <c r="C8" s="434">
        <v>0.3</v>
      </c>
      <c r="D8" s="434">
        <v>0.5</v>
      </c>
      <c r="E8" s="434">
        <v>0.2</v>
      </c>
      <c r="F8" s="434">
        <f t="shared" si="0"/>
        <v>1</v>
      </c>
      <c r="G8" s="435">
        <v>0.65</v>
      </c>
      <c r="H8" s="436" t="s">
        <v>587</v>
      </c>
    </row>
    <row r="9" spans="1:8" ht="15" customHeight="1" x14ac:dyDescent="0.2">
      <c r="A9" s="317">
        <v>4</v>
      </c>
      <c r="B9" s="78" t="s">
        <v>212</v>
      </c>
      <c r="C9" s="410">
        <v>0.15</v>
      </c>
      <c r="D9" s="437">
        <v>0.6</v>
      </c>
      <c r="E9" s="437">
        <v>0.25</v>
      </c>
      <c r="F9" s="410">
        <f t="shared" si="0"/>
        <v>1</v>
      </c>
      <c r="G9" s="410">
        <v>1</v>
      </c>
      <c r="H9" s="432" t="s">
        <v>588</v>
      </c>
    </row>
    <row r="10" spans="1:8" ht="15" customHeight="1" x14ac:dyDescent="0.2">
      <c r="A10" s="289">
        <v>5</v>
      </c>
      <c r="B10" s="433" t="s">
        <v>162</v>
      </c>
      <c r="C10" s="435">
        <v>0.2</v>
      </c>
      <c r="D10" s="435">
        <v>0.6</v>
      </c>
      <c r="E10" s="435">
        <v>0.2</v>
      </c>
      <c r="F10" s="434">
        <f t="shared" si="0"/>
        <v>1</v>
      </c>
      <c r="G10" s="434">
        <v>0.98</v>
      </c>
      <c r="H10" s="436" t="s">
        <v>163</v>
      </c>
    </row>
    <row r="11" spans="1:8" ht="15" customHeight="1" x14ac:dyDescent="0.2">
      <c r="A11" s="317">
        <v>6</v>
      </c>
      <c r="B11" s="78" t="s">
        <v>164</v>
      </c>
      <c r="C11" s="438">
        <v>0.1</v>
      </c>
      <c r="D11" s="438">
        <v>0.6</v>
      </c>
      <c r="E11" s="438">
        <v>0.3</v>
      </c>
      <c r="F11" s="410">
        <f t="shared" si="0"/>
        <v>1</v>
      </c>
      <c r="G11" s="437">
        <v>0.95</v>
      </c>
      <c r="H11" s="432" t="s">
        <v>165</v>
      </c>
    </row>
    <row r="12" spans="1:8" ht="15" customHeight="1" x14ac:dyDescent="0.2">
      <c r="A12" s="289">
        <v>7</v>
      </c>
      <c r="B12" s="433" t="s">
        <v>166</v>
      </c>
      <c r="C12" s="434">
        <v>0.15</v>
      </c>
      <c r="D12" s="439">
        <v>0.5</v>
      </c>
      <c r="E12" s="439">
        <v>0.35</v>
      </c>
      <c r="F12" s="434">
        <f t="shared" si="0"/>
        <v>1</v>
      </c>
      <c r="G12" s="435">
        <v>0.98</v>
      </c>
      <c r="H12" s="436" t="s">
        <v>167</v>
      </c>
    </row>
    <row r="13" spans="1:8" ht="15" customHeight="1" x14ac:dyDescent="0.2">
      <c r="A13" s="317">
        <v>8</v>
      </c>
      <c r="B13" s="78" t="s">
        <v>168</v>
      </c>
      <c r="C13" s="438">
        <v>0.15</v>
      </c>
      <c r="D13" s="438">
        <v>0.5</v>
      </c>
      <c r="E13" s="438">
        <v>0.35</v>
      </c>
      <c r="F13" s="410">
        <f t="shared" si="0"/>
        <v>1</v>
      </c>
      <c r="G13" s="437">
        <v>0.85</v>
      </c>
      <c r="H13" s="432" t="s">
        <v>169</v>
      </c>
    </row>
    <row r="14" spans="1:8" ht="15" customHeight="1" x14ac:dyDescent="0.2">
      <c r="A14" s="289">
        <v>9</v>
      </c>
      <c r="B14" s="433" t="s">
        <v>170</v>
      </c>
      <c r="C14" s="434">
        <v>0.15</v>
      </c>
      <c r="D14" s="434">
        <v>0.55000000000000004</v>
      </c>
      <c r="E14" s="434">
        <v>0.3</v>
      </c>
      <c r="F14" s="434">
        <f t="shared" si="0"/>
        <v>1</v>
      </c>
      <c r="G14" s="434">
        <v>0.8</v>
      </c>
      <c r="H14" s="436" t="s">
        <v>171</v>
      </c>
    </row>
    <row r="15" spans="1:8" ht="15" customHeight="1" x14ac:dyDescent="0.2">
      <c r="A15" s="317">
        <v>10</v>
      </c>
      <c r="B15" s="78" t="s">
        <v>172</v>
      </c>
      <c r="C15" s="410">
        <v>0.5</v>
      </c>
      <c r="D15" s="437">
        <v>0.4</v>
      </c>
      <c r="E15" s="437">
        <v>0.1</v>
      </c>
      <c r="F15" s="410">
        <f t="shared" si="0"/>
        <v>1</v>
      </c>
      <c r="G15" s="410">
        <v>0.35</v>
      </c>
      <c r="H15" s="432" t="s">
        <v>589</v>
      </c>
    </row>
    <row r="16" spans="1:8" ht="15.75" customHeight="1" x14ac:dyDescent="0.2">
      <c r="A16" s="289">
        <v>11</v>
      </c>
      <c r="B16" s="433" t="s">
        <v>174</v>
      </c>
      <c r="C16" s="434">
        <v>0.3</v>
      </c>
      <c r="D16" s="434">
        <v>0.5</v>
      </c>
      <c r="E16" s="434">
        <v>0.2</v>
      </c>
      <c r="F16" s="434">
        <f t="shared" si="0"/>
        <v>1</v>
      </c>
      <c r="G16" s="434">
        <v>0.85</v>
      </c>
      <c r="H16" s="436" t="s">
        <v>175</v>
      </c>
    </row>
    <row r="17" spans="1:8" ht="15.75" customHeight="1" x14ac:dyDescent="0.2">
      <c r="A17" s="318">
        <v>12</v>
      </c>
      <c r="B17" s="440" t="s">
        <v>176</v>
      </c>
      <c r="C17" s="441">
        <v>0.25</v>
      </c>
      <c r="D17" s="441">
        <v>0.5</v>
      </c>
      <c r="E17" s="441">
        <v>0.25</v>
      </c>
      <c r="F17" s="442">
        <f t="shared" si="0"/>
        <v>1</v>
      </c>
      <c r="G17" s="441">
        <v>0.75</v>
      </c>
      <c r="H17" s="443" t="s">
        <v>590</v>
      </c>
    </row>
    <row r="18" spans="1:8" ht="15.75" customHeight="1" x14ac:dyDescent="0.2">
      <c r="A18" s="11"/>
      <c r="B18" s="11"/>
      <c r="C18" s="11"/>
      <c r="D18" s="11"/>
      <c r="E18" s="11"/>
      <c r="F18" s="11"/>
      <c r="G18" s="11"/>
      <c r="H18" s="11"/>
    </row>
    <row r="19" spans="1:8" ht="15.75" customHeight="1" x14ac:dyDescent="0.2">
      <c r="A19" s="11"/>
      <c r="B19" s="11"/>
      <c r="C19" s="11"/>
      <c r="D19" s="11"/>
      <c r="E19" s="11"/>
      <c r="F19" s="11"/>
      <c r="G19" s="11"/>
      <c r="H19" s="11"/>
    </row>
    <row r="20" spans="1:8" ht="15.75" customHeight="1" x14ac:dyDescent="0.2">
      <c r="A20" s="11"/>
      <c r="B20" s="11"/>
      <c r="C20" s="11"/>
      <c r="D20" s="11"/>
      <c r="E20" s="11"/>
      <c r="F20" s="11"/>
      <c r="G20" s="11"/>
      <c r="H20" s="11"/>
    </row>
    <row r="21" spans="1:8" ht="15.75" customHeight="1" x14ac:dyDescent="0.2">
      <c r="A21" s="11"/>
      <c r="B21" s="11"/>
      <c r="C21" s="11"/>
      <c r="D21" s="11"/>
      <c r="E21" s="11"/>
      <c r="F21" s="11"/>
      <c r="G21" s="11"/>
      <c r="H21" s="11"/>
    </row>
    <row r="22" spans="1:8" ht="15.75" customHeight="1" x14ac:dyDescent="0.2">
      <c r="A22" s="11"/>
      <c r="B22" s="11"/>
      <c r="C22" s="11"/>
      <c r="D22" s="11"/>
      <c r="E22" s="11"/>
      <c r="F22" s="11"/>
      <c r="G22" s="11"/>
      <c r="H22" s="11"/>
    </row>
    <row r="23" spans="1:8" ht="15.75" customHeight="1" x14ac:dyDescent="0.2">
      <c r="A23" s="11"/>
      <c r="B23" s="11"/>
      <c r="C23" s="11"/>
      <c r="D23" s="11"/>
      <c r="E23" s="11"/>
      <c r="F23" s="11"/>
      <c r="G23" s="11"/>
      <c r="H23" s="11"/>
    </row>
    <row r="24" spans="1:8" ht="15.75" customHeight="1" x14ac:dyDescent="0.2">
      <c r="A24" s="11"/>
      <c r="B24" s="11"/>
      <c r="C24" s="11"/>
      <c r="D24" s="11"/>
      <c r="E24" s="11"/>
      <c r="F24" s="11"/>
      <c r="G24" s="11"/>
      <c r="H24" s="11"/>
    </row>
    <row r="25" spans="1:8" ht="15.75" customHeight="1" x14ac:dyDescent="0.2">
      <c r="A25" s="11"/>
      <c r="B25" s="11"/>
      <c r="C25" s="11"/>
      <c r="D25" s="11"/>
      <c r="E25" s="11"/>
      <c r="F25" s="11"/>
      <c r="G25" s="11"/>
      <c r="H25" s="11"/>
    </row>
    <row r="26" spans="1:8" ht="15.75" customHeight="1" x14ac:dyDescent="0.2">
      <c r="A26" s="11"/>
      <c r="B26" s="11"/>
      <c r="C26" s="11"/>
      <c r="D26" s="11"/>
      <c r="E26" s="11"/>
      <c r="F26" s="11"/>
      <c r="G26" s="11"/>
      <c r="H26" s="11"/>
    </row>
    <row r="27" spans="1:8" ht="15.75" customHeight="1" x14ac:dyDescent="0.2">
      <c r="A27" s="11"/>
      <c r="B27" s="11"/>
      <c r="C27" s="11"/>
      <c r="D27" s="11"/>
      <c r="E27" s="11"/>
      <c r="F27" s="11"/>
      <c r="G27" s="11"/>
      <c r="H27" s="11"/>
    </row>
    <row r="28" spans="1:8" ht="15.75" customHeight="1" x14ac:dyDescent="0.2">
      <c r="A28" s="11"/>
      <c r="B28" s="11"/>
      <c r="C28" s="11"/>
      <c r="D28" s="11"/>
      <c r="E28" s="11"/>
      <c r="F28" s="11"/>
      <c r="G28" s="11"/>
      <c r="H28" s="11"/>
    </row>
    <row r="29" spans="1:8" ht="15.75" customHeight="1" x14ac:dyDescent="0.2">
      <c r="A29" s="11"/>
      <c r="B29" s="11"/>
      <c r="C29" s="11"/>
      <c r="D29" s="11"/>
      <c r="E29" s="11"/>
      <c r="F29" s="11"/>
      <c r="G29" s="11"/>
      <c r="H29" s="11"/>
    </row>
    <row r="30" spans="1:8" ht="15.75" customHeight="1" x14ac:dyDescent="0.2">
      <c r="A30" s="11"/>
      <c r="B30" s="11"/>
      <c r="C30" s="11"/>
      <c r="D30" s="11"/>
      <c r="E30" s="11"/>
      <c r="F30" s="11"/>
      <c r="G30" s="11"/>
      <c r="H30" s="11"/>
    </row>
    <row r="31" spans="1:8" ht="15.75" customHeight="1" x14ac:dyDescent="0.2">
      <c r="A31" s="11"/>
      <c r="B31" s="11"/>
      <c r="C31" s="11"/>
      <c r="D31" s="11"/>
      <c r="E31" s="11"/>
      <c r="F31" s="11"/>
      <c r="G31" s="11"/>
      <c r="H31" s="11"/>
    </row>
    <row r="32" spans="1:8" ht="15.75" customHeight="1" x14ac:dyDescent="0.2">
      <c r="A32" s="11"/>
      <c r="B32" s="11"/>
      <c r="C32" s="11"/>
      <c r="D32" s="11"/>
      <c r="E32" s="11"/>
      <c r="F32" s="11"/>
      <c r="G32" s="11"/>
      <c r="H32" s="11"/>
    </row>
    <row r="33" spans="1:8" ht="15.75" customHeight="1" x14ac:dyDescent="0.2">
      <c r="A33" s="11"/>
      <c r="B33" s="11"/>
      <c r="C33" s="11"/>
      <c r="D33" s="11"/>
      <c r="E33" s="11"/>
      <c r="F33" s="11"/>
      <c r="G33" s="11"/>
      <c r="H33" s="11"/>
    </row>
    <row r="34" spans="1:8" ht="15.75" customHeight="1" x14ac:dyDescent="0.2">
      <c r="A34" s="11"/>
      <c r="B34" s="11"/>
      <c r="C34" s="11"/>
      <c r="D34" s="11"/>
      <c r="E34" s="11"/>
      <c r="F34" s="11"/>
      <c r="G34" s="11"/>
      <c r="H34" s="11"/>
    </row>
    <row r="35" spans="1:8" ht="15.75" customHeight="1" x14ac:dyDescent="0.2">
      <c r="A35" s="11"/>
      <c r="B35" s="11"/>
      <c r="C35" s="11"/>
      <c r="D35" s="11"/>
      <c r="E35" s="11"/>
      <c r="F35" s="11"/>
      <c r="G35" s="11"/>
      <c r="H35" s="11"/>
    </row>
    <row r="36" spans="1:8" ht="15.75" customHeight="1" x14ac:dyDescent="0.2">
      <c r="A36" s="11"/>
      <c r="B36" s="11"/>
      <c r="C36" s="11"/>
      <c r="D36" s="11"/>
      <c r="E36" s="11"/>
      <c r="F36" s="11"/>
      <c r="G36" s="11"/>
      <c r="H36" s="11"/>
    </row>
    <row r="37" spans="1:8" ht="15.75" customHeight="1" x14ac:dyDescent="0.2">
      <c r="A37" s="11"/>
      <c r="B37" s="11"/>
      <c r="C37" s="11"/>
      <c r="D37" s="11"/>
      <c r="E37" s="11"/>
      <c r="F37" s="11"/>
      <c r="G37" s="11"/>
      <c r="H37" s="11"/>
    </row>
    <row r="38" spans="1:8" ht="15.75" customHeight="1" x14ac:dyDescent="0.2">
      <c r="A38" s="11"/>
      <c r="B38" s="11"/>
      <c r="C38" s="11"/>
      <c r="D38" s="11"/>
      <c r="E38" s="11"/>
      <c r="F38" s="11"/>
      <c r="G38" s="11"/>
      <c r="H38" s="11"/>
    </row>
    <row r="39" spans="1:8" ht="15.75" customHeight="1" x14ac:dyDescent="0.2">
      <c r="A39" s="11"/>
      <c r="B39" s="11"/>
      <c r="C39" s="11"/>
      <c r="D39" s="11"/>
      <c r="E39" s="11"/>
      <c r="F39" s="11"/>
      <c r="G39" s="11"/>
      <c r="H39" s="11"/>
    </row>
    <row r="40" spans="1:8" ht="15.75" customHeight="1" x14ac:dyDescent="0.2">
      <c r="A40" s="11"/>
      <c r="B40" s="11"/>
      <c r="C40" s="11"/>
      <c r="D40" s="11"/>
      <c r="E40" s="11"/>
      <c r="F40" s="11"/>
      <c r="G40" s="11"/>
      <c r="H40" s="11"/>
    </row>
    <row r="41" spans="1:8" ht="15.75" customHeight="1" x14ac:dyDescent="0.2">
      <c r="A41" s="11"/>
      <c r="B41" s="11"/>
      <c r="C41" s="11"/>
      <c r="D41" s="11"/>
      <c r="E41" s="11"/>
      <c r="F41" s="11"/>
      <c r="G41" s="11"/>
      <c r="H41" s="11"/>
    </row>
    <row r="42" spans="1:8" ht="15.75" customHeight="1" x14ac:dyDescent="0.2">
      <c r="A42" s="11"/>
      <c r="B42" s="11"/>
      <c r="C42" s="11"/>
      <c r="D42" s="11"/>
      <c r="E42" s="11"/>
      <c r="F42" s="11"/>
      <c r="G42" s="11"/>
      <c r="H42" s="11"/>
    </row>
    <row r="43" spans="1:8" ht="15.75" customHeight="1" x14ac:dyDescent="0.2">
      <c r="A43" s="11"/>
      <c r="B43" s="11"/>
      <c r="C43" s="11"/>
      <c r="D43" s="11"/>
      <c r="E43" s="11"/>
      <c r="F43" s="11"/>
      <c r="G43" s="11"/>
      <c r="H43" s="11"/>
    </row>
    <row r="44" spans="1:8" ht="15.75" customHeight="1" x14ac:dyDescent="0.2">
      <c r="A44" s="11"/>
      <c r="B44" s="11"/>
      <c r="C44" s="11"/>
      <c r="D44" s="11"/>
      <c r="E44" s="11"/>
      <c r="F44" s="11"/>
      <c r="G44" s="11"/>
      <c r="H44" s="11"/>
    </row>
    <row r="45" spans="1:8" ht="15.75" customHeight="1" x14ac:dyDescent="0.2">
      <c r="A45" s="11"/>
      <c r="B45" s="11"/>
      <c r="C45" s="11"/>
      <c r="D45" s="11"/>
      <c r="E45" s="11"/>
      <c r="F45" s="11"/>
      <c r="G45" s="11"/>
      <c r="H45" s="11"/>
    </row>
    <row r="46" spans="1:8" ht="15.75" customHeight="1" x14ac:dyDescent="0.2">
      <c r="A46" s="11"/>
      <c r="B46" s="11"/>
      <c r="C46" s="11"/>
      <c r="D46" s="11"/>
      <c r="E46" s="11"/>
      <c r="F46" s="11"/>
      <c r="G46" s="11"/>
      <c r="H46" s="11"/>
    </row>
    <row r="47" spans="1:8" ht="15.75" customHeight="1" x14ac:dyDescent="0.2">
      <c r="A47" s="11"/>
      <c r="B47" s="11"/>
      <c r="C47" s="11"/>
      <c r="D47" s="11"/>
      <c r="E47" s="11"/>
      <c r="F47" s="11"/>
      <c r="G47" s="11"/>
      <c r="H47" s="11"/>
    </row>
    <row r="48" spans="1:8" ht="15.75" customHeight="1" x14ac:dyDescent="0.2">
      <c r="A48" s="11"/>
      <c r="B48" s="11"/>
      <c r="C48" s="11"/>
      <c r="D48" s="11"/>
      <c r="E48" s="11"/>
      <c r="F48" s="11"/>
      <c r="G48" s="11"/>
      <c r="H48" s="11"/>
    </row>
    <row r="49" spans="1:8" ht="15.75" customHeight="1" x14ac:dyDescent="0.2">
      <c r="A49" s="11"/>
      <c r="B49" s="11"/>
      <c r="C49" s="11"/>
      <c r="D49" s="11"/>
      <c r="E49" s="11"/>
      <c r="F49" s="11"/>
      <c r="G49" s="11"/>
      <c r="H49" s="11"/>
    </row>
    <row r="50" spans="1:8" ht="15.75" customHeight="1" x14ac:dyDescent="0.2">
      <c r="A50" s="11"/>
      <c r="B50" s="11"/>
      <c r="C50" s="11"/>
      <c r="D50" s="11"/>
      <c r="E50" s="11"/>
      <c r="F50" s="11"/>
      <c r="G50" s="11"/>
      <c r="H50" s="11"/>
    </row>
    <row r="51" spans="1:8" ht="15.75" customHeight="1" x14ac:dyDescent="0.2">
      <c r="A51" s="11"/>
      <c r="B51" s="11"/>
      <c r="C51" s="11"/>
      <c r="D51" s="11"/>
      <c r="E51" s="11"/>
      <c r="F51" s="11"/>
      <c r="G51" s="11"/>
      <c r="H51" s="11"/>
    </row>
    <row r="52" spans="1:8" ht="15.75" customHeight="1" x14ac:dyDescent="0.2">
      <c r="A52" s="11"/>
      <c r="B52" s="11"/>
      <c r="C52" s="11"/>
      <c r="D52" s="11"/>
      <c r="E52" s="11"/>
      <c r="F52" s="11"/>
      <c r="G52" s="11"/>
      <c r="H52" s="11"/>
    </row>
    <row r="53" spans="1:8" ht="15.75" customHeight="1" x14ac:dyDescent="0.2">
      <c r="A53" s="11"/>
      <c r="B53" s="11"/>
      <c r="C53" s="11"/>
      <c r="D53" s="11"/>
      <c r="E53" s="11"/>
      <c r="F53" s="11"/>
      <c r="G53" s="11"/>
      <c r="H53" s="11"/>
    </row>
    <row r="54" spans="1:8" ht="15.75" customHeight="1" x14ac:dyDescent="0.2">
      <c r="A54" s="11"/>
      <c r="B54" s="11"/>
      <c r="C54" s="11"/>
      <c r="D54" s="11"/>
      <c r="E54" s="11"/>
      <c r="F54" s="11"/>
      <c r="G54" s="11"/>
      <c r="H54" s="11"/>
    </row>
    <row r="55" spans="1:8" ht="15.75" customHeight="1" x14ac:dyDescent="0.2">
      <c r="A55" s="11"/>
      <c r="B55" s="11"/>
      <c r="C55" s="11"/>
      <c r="D55" s="11"/>
      <c r="E55" s="11"/>
      <c r="F55" s="11"/>
      <c r="G55" s="11"/>
      <c r="H55" s="11"/>
    </row>
    <row r="56" spans="1:8" ht="15.75" customHeight="1" x14ac:dyDescent="0.2">
      <c r="A56" s="11"/>
      <c r="B56" s="11"/>
      <c r="C56" s="11"/>
      <c r="D56" s="11"/>
      <c r="E56" s="11"/>
      <c r="F56" s="11"/>
      <c r="G56" s="11"/>
      <c r="H56" s="11"/>
    </row>
    <row r="57" spans="1:8" ht="15.75" customHeight="1" x14ac:dyDescent="0.2">
      <c r="A57" s="11"/>
      <c r="B57" s="11"/>
      <c r="C57" s="11"/>
      <c r="D57" s="11"/>
      <c r="E57" s="11"/>
      <c r="F57" s="11"/>
      <c r="G57" s="11"/>
      <c r="H57" s="11"/>
    </row>
    <row r="58" spans="1:8" ht="15.75" customHeight="1" x14ac:dyDescent="0.2">
      <c r="A58" s="11"/>
      <c r="B58" s="11"/>
      <c r="C58" s="11"/>
      <c r="D58" s="11"/>
      <c r="E58" s="11"/>
      <c r="F58" s="11"/>
      <c r="G58" s="11"/>
      <c r="H58" s="11"/>
    </row>
    <row r="59" spans="1:8" ht="15.75" customHeight="1" x14ac:dyDescent="0.2">
      <c r="A59" s="11"/>
      <c r="B59" s="11"/>
      <c r="C59" s="11"/>
      <c r="D59" s="11"/>
      <c r="E59" s="11"/>
      <c r="F59" s="11"/>
      <c r="G59" s="11"/>
      <c r="H59" s="11"/>
    </row>
    <row r="60" spans="1:8" ht="15.75" customHeight="1" x14ac:dyDescent="0.2">
      <c r="A60" s="11"/>
      <c r="B60" s="11"/>
      <c r="C60" s="11"/>
      <c r="D60" s="11"/>
      <c r="E60" s="11"/>
      <c r="F60" s="11"/>
      <c r="G60" s="11"/>
      <c r="H60" s="11"/>
    </row>
    <row r="61" spans="1:8" ht="15.75" customHeight="1" x14ac:dyDescent="0.2">
      <c r="A61" s="11"/>
      <c r="B61" s="11"/>
      <c r="C61" s="11"/>
      <c r="D61" s="11"/>
      <c r="E61" s="11"/>
      <c r="F61" s="11"/>
      <c r="G61" s="11"/>
      <c r="H61" s="11"/>
    </row>
    <row r="62" spans="1:8" ht="15.75" customHeight="1" x14ac:dyDescent="0.2">
      <c r="A62" s="11"/>
      <c r="B62" s="11"/>
      <c r="C62" s="11"/>
      <c r="D62" s="11"/>
      <c r="E62" s="11"/>
      <c r="F62" s="11"/>
      <c r="G62" s="11"/>
      <c r="H62" s="11"/>
    </row>
    <row r="63" spans="1:8" ht="15.75" customHeight="1" x14ac:dyDescent="0.2">
      <c r="A63" s="11"/>
      <c r="B63" s="11"/>
      <c r="C63" s="11"/>
      <c r="D63" s="11"/>
      <c r="E63" s="11"/>
      <c r="F63" s="11"/>
      <c r="G63" s="11"/>
      <c r="H63" s="11"/>
    </row>
    <row r="64" spans="1:8" ht="15.75" customHeight="1" x14ac:dyDescent="0.2">
      <c r="A64" s="11"/>
      <c r="B64" s="11"/>
      <c r="C64" s="11"/>
      <c r="D64" s="11"/>
      <c r="E64" s="11"/>
      <c r="F64" s="11"/>
      <c r="G64" s="11"/>
      <c r="H64" s="11"/>
    </row>
    <row r="65" spans="1:8" ht="15.75" customHeight="1" x14ac:dyDescent="0.2">
      <c r="A65" s="11"/>
      <c r="B65" s="11"/>
      <c r="C65" s="11"/>
      <c r="D65" s="11"/>
      <c r="E65" s="11"/>
      <c r="F65" s="11"/>
      <c r="G65" s="11"/>
      <c r="H65" s="11"/>
    </row>
    <row r="66" spans="1:8" ht="15.75" customHeight="1" x14ac:dyDescent="0.2">
      <c r="A66" s="11"/>
      <c r="B66" s="11"/>
      <c r="C66" s="11"/>
      <c r="D66" s="11"/>
      <c r="E66" s="11"/>
      <c r="F66" s="11"/>
      <c r="G66" s="11"/>
      <c r="H66" s="11"/>
    </row>
    <row r="67" spans="1:8" ht="15.75" customHeight="1" x14ac:dyDescent="0.2">
      <c r="A67" s="11"/>
      <c r="B67" s="11"/>
      <c r="C67" s="11"/>
      <c r="D67" s="11"/>
      <c r="E67" s="11"/>
      <c r="F67" s="11"/>
      <c r="G67" s="11"/>
      <c r="H67" s="11"/>
    </row>
    <row r="68" spans="1:8" ht="15.75" customHeight="1" x14ac:dyDescent="0.2">
      <c r="A68" s="11"/>
      <c r="B68" s="11"/>
      <c r="C68" s="11"/>
      <c r="D68" s="11"/>
      <c r="E68" s="11"/>
      <c r="F68" s="11"/>
      <c r="G68" s="11"/>
      <c r="H68" s="11"/>
    </row>
    <row r="69" spans="1:8" ht="15.75" customHeight="1" x14ac:dyDescent="0.2">
      <c r="A69" s="11"/>
      <c r="B69" s="11"/>
      <c r="C69" s="11"/>
      <c r="D69" s="11"/>
      <c r="E69" s="11"/>
      <c r="F69" s="11"/>
      <c r="G69" s="11"/>
      <c r="H69" s="11"/>
    </row>
    <row r="70" spans="1:8" ht="15.75" customHeight="1" x14ac:dyDescent="0.2">
      <c r="A70" s="11"/>
      <c r="B70" s="11"/>
      <c r="C70" s="11"/>
      <c r="D70" s="11"/>
      <c r="E70" s="11"/>
      <c r="F70" s="11"/>
      <c r="G70" s="11"/>
      <c r="H70" s="11"/>
    </row>
    <row r="71" spans="1:8" ht="15.75" customHeight="1" x14ac:dyDescent="0.2">
      <c r="A71" s="11"/>
      <c r="B71" s="11"/>
      <c r="C71" s="11"/>
      <c r="D71" s="11"/>
      <c r="E71" s="11"/>
      <c r="F71" s="11"/>
      <c r="G71" s="11"/>
      <c r="H71" s="11"/>
    </row>
    <row r="72" spans="1:8" ht="15.75" customHeight="1" x14ac:dyDescent="0.2">
      <c r="A72" s="11"/>
      <c r="B72" s="11"/>
      <c r="C72" s="11"/>
      <c r="D72" s="11"/>
      <c r="E72" s="11"/>
      <c r="F72" s="11"/>
      <c r="G72" s="11"/>
      <c r="H72" s="11"/>
    </row>
    <row r="73" spans="1:8" ht="15.75" customHeight="1" x14ac:dyDescent="0.2">
      <c r="A73" s="11"/>
      <c r="B73" s="11"/>
      <c r="C73" s="11"/>
      <c r="D73" s="11"/>
      <c r="E73" s="11"/>
      <c r="F73" s="11"/>
      <c r="G73" s="11"/>
      <c r="H73" s="11"/>
    </row>
    <row r="74" spans="1:8" ht="15.75" customHeight="1" x14ac:dyDescent="0.2">
      <c r="A74" s="11"/>
      <c r="B74" s="11"/>
      <c r="C74" s="11"/>
      <c r="D74" s="11"/>
      <c r="E74" s="11"/>
      <c r="F74" s="11"/>
      <c r="G74" s="11"/>
      <c r="H74" s="11"/>
    </row>
    <row r="75" spans="1:8" ht="15.75" customHeight="1" x14ac:dyDescent="0.2">
      <c r="A75" s="11"/>
      <c r="B75" s="11"/>
      <c r="C75" s="11"/>
      <c r="D75" s="11"/>
      <c r="E75" s="11"/>
      <c r="F75" s="11"/>
      <c r="G75" s="11"/>
      <c r="H75" s="11"/>
    </row>
    <row r="76" spans="1:8" ht="15.75" customHeight="1" x14ac:dyDescent="0.2">
      <c r="A76" s="11"/>
      <c r="B76" s="11"/>
      <c r="C76" s="11"/>
      <c r="D76" s="11"/>
      <c r="E76" s="11"/>
      <c r="F76" s="11"/>
      <c r="G76" s="11"/>
      <c r="H76" s="11"/>
    </row>
    <row r="77" spans="1:8" ht="15.75" customHeight="1" x14ac:dyDescent="0.2">
      <c r="A77" s="11"/>
      <c r="B77" s="11"/>
      <c r="C77" s="11"/>
      <c r="D77" s="11"/>
      <c r="E77" s="11"/>
      <c r="F77" s="11"/>
      <c r="G77" s="11"/>
      <c r="H77" s="11"/>
    </row>
    <row r="78" spans="1:8" ht="15.75" customHeight="1" x14ac:dyDescent="0.2">
      <c r="A78" s="11"/>
      <c r="B78" s="11"/>
      <c r="C78" s="11"/>
      <c r="D78" s="11"/>
      <c r="E78" s="11"/>
      <c r="F78" s="11"/>
      <c r="G78" s="11"/>
      <c r="H78" s="11"/>
    </row>
    <row r="79" spans="1:8" ht="15.75" customHeight="1" x14ac:dyDescent="0.2">
      <c r="A79" s="11"/>
      <c r="B79" s="11"/>
      <c r="C79" s="11"/>
      <c r="D79" s="11"/>
      <c r="E79" s="11"/>
      <c r="F79" s="11"/>
      <c r="G79" s="11"/>
      <c r="H79" s="11"/>
    </row>
    <row r="80" spans="1:8" ht="15.75" customHeight="1" x14ac:dyDescent="0.2">
      <c r="A80" s="11"/>
      <c r="B80" s="11"/>
      <c r="C80" s="11"/>
      <c r="D80" s="11"/>
      <c r="E80" s="11"/>
      <c r="F80" s="11"/>
      <c r="G80" s="11"/>
      <c r="H80" s="11"/>
    </row>
    <row r="81" spans="1:8" ht="15.75" customHeight="1" x14ac:dyDescent="0.2">
      <c r="A81" s="11"/>
      <c r="B81" s="11"/>
      <c r="C81" s="11"/>
      <c r="D81" s="11"/>
      <c r="E81" s="11"/>
      <c r="F81" s="11"/>
      <c r="G81" s="11"/>
      <c r="H81" s="11"/>
    </row>
    <row r="82" spans="1:8" ht="15.75" customHeight="1" x14ac:dyDescent="0.2">
      <c r="A82" s="11"/>
      <c r="B82" s="11"/>
      <c r="C82" s="11"/>
      <c r="D82" s="11"/>
      <c r="E82" s="11"/>
      <c r="F82" s="11"/>
      <c r="G82" s="11"/>
      <c r="H82" s="11"/>
    </row>
    <row r="83" spans="1:8" ht="15.75" customHeight="1" x14ac:dyDescent="0.2">
      <c r="A83" s="11"/>
      <c r="B83" s="11"/>
      <c r="C83" s="11"/>
      <c r="D83" s="11"/>
      <c r="E83" s="11"/>
      <c r="F83" s="11"/>
      <c r="G83" s="11"/>
      <c r="H83" s="11"/>
    </row>
    <row r="84" spans="1:8" ht="15.75" customHeight="1" x14ac:dyDescent="0.2">
      <c r="A84" s="11"/>
      <c r="B84" s="11"/>
      <c r="C84" s="11"/>
      <c r="D84" s="11"/>
      <c r="E84" s="11"/>
      <c r="F84" s="11"/>
      <c r="G84" s="11"/>
      <c r="H84" s="11"/>
    </row>
    <row r="85" spans="1:8" ht="15.75" customHeight="1" x14ac:dyDescent="0.2">
      <c r="A85" s="11"/>
      <c r="B85" s="11"/>
      <c r="C85" s="11"/>
      <c r="D85" s="11"/>
      <c r="E85" s="11"/>
      <c r="F85" s="11"/>
      <c r="G85" s="11"/>
      <c r="H85" s="11"/>
    </row>
    <row r="86" spans="1:8" ht="15.75" customHeight="1" x14ac:dyDescent="0.2">
      <c r="A86" s="11"/>
      <c r="B86" s="11"/>
      <c r="C86" s="11"/>
      <c r="D86" s="11"/>
      <c r="E86" s="11"/>
      <c r="F86" s="11"/>
      <c r="G86" s="11"/>
      <c r="H86" s="11"/>
    </row>
    <row r="87" spans="1:8" ht="15.75" customHeight="1" x14ac:dyDescent="0.2">
      <c r="A87" s="11"/>
      <c r="B87" s="11"/>
      <c r="C87" s="11"/>
      <c r="D87" s="11"/>
      <c r="E87" s="11"/>
      <c r="F87" s="11"/>
      <c r="G87" s="11"/>
      <c r="H87" s="11"/>
    </row>
    <row r="88" spans="1:8" ht="15.75" customHeight="1" x14ac:dyDescent="0.2">
      <c r="A88" s="11"/>
      <c r="B88" s="11"/>
      <c r="C88" s="11"/>
      <c r="D88" s="11"/>
      <c r="E88" s="11"/>
      <c r="F88" s="11"/>
      <c r="G88" s="11"/>
      <c r="H88" s="11"/>
    </row>
    <row r="89" spans="1:8" ht="15.75" customHeight="1" x14ac:dyDescent="0.2">
      <c r="A89" s="11"/>
      <c r="B89" s="11"/>
      <c r="C89" s="11"/>
      <c r="D89" s="11"/>
      <c r="E89" s="11"/>
      <c r="F89" s="11"/>
      <c r="G89" s="11"/>
      <c r="H89" s="11"/>
    </row>
    <row r="90" spans="1:8" ht="15.75" customHeight="1" x14ac:dyDescent="0.2">
      <c r="A90" s="11"/>
      <c r="B90" s="11"/>
      <c r="C90" s="11"/>
      <c r="D90" s="11"/>
      <c r="E90" s="11"/>
      <c r="F90" s="11"/>
      <c r="G90" s="11"/>
      <c r="H90" s="11"/>
    </row>
    <row r="91" spans="1:8" ht="15.75" customHeight="1" x14ac:dyDescent="0.2">
      <c r="A91" s="11"/>
      <c r="B91" s="11"/>
      <c r="C91" s="11"/>
      <c r="D91" s="11"/>
      <c r="E91" s="11"/>
      <c r="F91" s="11"/>
      <c r="G91" s="11"/>
      <c r="H91" s="11"/>
    </row>
    <row r="92" spans="1:8" ht="15.75" customHeight="1" x14ac:dyDescent="0.2">
      <c r="A92" s="11"/>
      <c r="B92" s="11"/>
      <c r="C92" s="11"/>
      <c r="D92" s="11"/>
      <c r="E92" s="11"/>
      <c r="F92" s="11"/>
      <c r="G92" s="11"/>
      <c r="H92" s="11"/>
    </row>
    <row r="93" spans="1:8" ht="15.75" customHeight="1" x14ac:dyDescent="0.2">
      <c r="A93" s="11"/>
      <c r="B93" s="11"/>
      <c r="C93" s="11"/>
      <c r="D93" s="11"/>
      <c r="E93" s="11"/>
      <c r="F93" s="11"/>
      <c r="G93" s="11"/>
      <c r="H93" s="11"/>
    </row>
    <row r="94" spans="1:8" ht="15.75" customHeight="1" x14ac:dyDescent="0.2">
      <c r="A94" s="11"/>
      <c r="B94" s="11"/>
      <c r="C94" s="11"/>
      <c r="D94" s="11"/>
      <c r="E94" s="11"/>
      <c r="F94" s="11"/>
      <c r="G94" s="11"/>
      <c r="H94" s="11"/>
    </row>
    <row r="95" spans="1:8" ht="15.75" customHeight="1" x14ac:dyDescent="0.2">
      <c r="A95" s="11"/>
      <c r="B95" s="11"/>
      <c r="C95" s="11"/>
      <c r="D95" s="11"/>
      <c r="E95" s="11"/>
      <c r="F95" s="11"/>
      <c r="G95" s="11"/>
      <c r="H95" s="11"/>
    </row>
    <row r="96" spans="1:8" ht="15.75" customHeight="1" x14ac:dyDescent="0.2">
      <c r="A96" s="11"/>
      <c r="B96" s="11"/>
      <c r="C96" s="11"/>
      <c r="D96" s="11"/>
      <c r="E96" s="11"/>
      <c r="F96" s="11"/>
      <c r="G96" s="11"/>
      <c r="H96" s="11"/>
    </row>
    <row r="97" spans="1:8" ht="15.75" customHeight="1" x14ac:dyDescent="0.2">
      <c r="A97" s="11"/>
      <c r="B97" s="11"/>
      <c r="C97" s="11"/>
      <c r="D97" s="11"/>
      <c r="E97" s="11"/>
      <c r="F97" s="11"/>
      <c r="G97" s="11"/>
      <c r="H97" s="11"/>
    </row>
    <row r="98" spans="1:8" ht="15.75" customHeight="1" x14ac:dyDescent="0.2">
      <c r="A98" s="11"/>
      <c r="B98" s="11"/>
      <c r="C98" s="11"/>
      <c r="D98" s="11"/>
      <c r="E98" s="11"/>
      <c r="F98" s="11"/>
      <c r="G98" s="11"/>
      <c r="H98" s="11"/>
    </row>
    <row r="99" spans="1:8" ht="15.75" customHeight="1" x14ac:dyDescent="0.2">
      <c r="A99" s="11"/>
      <c r="B99" s="11"/>
      <c r="C99" s="11"/>
      <c r="D99" s="11"/>
      <c r="E99" s="11"/>
      <c r="F99" s="11"/>
      <c r="G99" s="11"/>
      <c r="H99" s="11"/>
    </row>
    <row r="100" spans="1:8" ht="15.75" customHeight="1" x14ac:dyDescent="0.2">
      <c r="A100" s="11"/>
      <c r="B100" s="11"/>
      <c r="C100" s="11"/>
      <c r="D100" s="11"/>
      <c r="E100" s="11"/>
      <c r="F100" s="11"/>
      <c r="G100" s="11"/>
      <c r="H100" s="11"/>
    </row>
    <row r="101" spans="1:8" ht="15.75" customHeight="1" x14ac:dyDescent="0.2">
      <c r="A101" s="11"/>
      <c r="B101" s="11"/>
      <c r="C101" s="11"/>
      <c r="D101" s="11"/>
      <c r="E101" s="11"/>
      <c r="F101" s="11"/>
      <c r="G101" s="11"/>
      <c r="H101" s="11"/>
    </row>
    <row r="102" spans="1:8" ht="15.75" customHeight="1" x14ac:dyDescent="0.2">
      <c r="A102" s="11"/>
      <c r="B102" s="11"/>
      <c r="C102" s="11"/>
      <c r="D102" s="11"/>
      <c r="E102" s="11"/>
      <c r="F102" s="11"/>
      <c r="G102" s="11"/>
      <c r="H102" s="11"/>
    </row>
    <row r="103" spans="1:8" ht="15.75" customHeight="1" x14ac:dyDescent="0.2">
      <c r="A103" s="11"/>
      <c r="B103" s="11"/>
      <c r="C103" s="11"/>
      <c r="D103" s="11"/>
      <c r="E103" s="11"/>
      <c r="F103" s="11"/>
      <c r="G103" s="11"/>
      <c r="H103" s="11"/>
    </row>
    <row r="104" spans="1:8" ht="15.75" customHeight="1" x14ac:dyDescent="0.2">
      <c r="A104" s="11"/>
      <c r="B104" s="11"/>
      <c r="C104" s="11"/>
      <c r="D104" s="11"/>
      <c r="E104" s="11"/>
      <c r="F104" s="11"/>
      <c r="G104" s="11"/>
      <c r="H104" s="11"/>
    </row>
    <row r="105" spans="1:8" ht="15.75" customHeight="1" x14ac:dyDescent="0.2">
      <c r="A105" s="11"/>
      <c r="B105" s="11"/>
      <c r="C105" s="11"/>
      <c r="D105" s="11"/>
      <c r="E105" s="11"/>
      <c r="F105" s="11"/>
      <c r="G105" s="11"/>
      <c r="H105" s="11"/>
    </row>
    <row r="106" spans="1:8" ht="15.75" customHeight="1" x14ac:dyDescent="0.2">
      <c r="A106" s="11"/>
      <c r="B106" s="11"/>
      <c r="C106" s="11"/>
      <c r="D106" s="11"/>
      <c r="E106" s="11"/>
      <c r="F106" s="11"/>
      <c r="G106" s="11"/>
      <c r="H106" s="11"/>
    </row>
    <row r="107" spans="1:8" ht="15.75" customHeight="1" x14ac:dyDescent="0.2">
      <c r="A107" s="11"/>
      <c r="B107" s="11"/>
      <c r="C107" s="11"/>
      <c r="D107" s="11"/>
      <c r="E107" s="11"/>
      <c r="F107" s="11"/>
      <c r="G107" s="11"/>
      <c r="H107" s="11"/>
    </row>
    <row r="108" spans="1:8" ht="15.75" customHeight="1" x14ac:dyDescent="0.2">
      <c r="A108" s="11"/>
      <c r="B108" s="11"/>
      <c r="C108" s="11"/>
      <c r="D108" s="11"/>
      <c r="E108" s="11"/>
      <c r="F108" s="11"/>
      <c r="G108" s="11"/>
      <c r="H108" s="11"/>
    </row>
    <row r="109" spans="1:8" ht="15.75" customHeight="1" x14ac:dyDescent="0.2">
      <c r="A109" s="11"/>
      <c r="B109" s="11"/>
      <c r="C109" s="11"/>
      <c r="D109" s="11"/>
      <c r="E109" s="11"/>
      <c r="F109" s="11"/>
      <c r="G109" s="11"/>
      <c r="H109" s="11"/>
    </row>
    <row r="110" spans="1:8" ht="15.75" customHeight="1" x14ac:dyDescent="0.2">
      <c r="A110" s="11"/>
      <c r="B110" s="11"/>
      <c r="C110" s="11"/>
      <c r="D110" s="11"/>
      <c r="E110" s="11"/>
      <c r="F110" s="11"/>
      <c r="G110" s="11"/>
      <c r="H110" s="11"/>
    </row>
    <row r="111" spans="1:8" ht="15.75" customHeight="1" x14ac:dyDescent="0.2">
      <c r="A111" s="11"/>
      <c r="B111" s="11"/>
      <c r="C111" s="11"/>
      <c r="D111" s="11"/>
      <c r="E111" s="11"/>
      <c r="F111" s="11"/>
      <c r="G111" s="11"/>
      <c r="H111" s="11"/>
    </row>
    <row r="112" spans="1:8" ht="15.75" customHeight="1" x14ac:dyDescent="0.2">
      <c r="A112" s="11"/>
      <c r="B112" s="11"/>
      <c r="C112" s="11"/>
      <c r="D112" s="11"/>
      <c r="E112" s="11"/>
      <c r="F112" s="11"/>
      <c r="G112" s="11"/>
      <c r="H112" s="11"/>
    </row>
    <row r="113" spans="1:8" ht="15.75" customHeight="1" x14ac:dyDescent="0.2">
      <c r="A113" s="11"/>
      <c r="B113" s="11"/>
      <c r="C113" s="11"/>
      <c r="D113" s="11"/>
      <c r="E113" s="11"/>
      <c r="F113" s="11"/>
      <c r="G113" s="11"/>
      <c r="H113" s="11"/>
    </row>
    <row r="114" spans="1:8" ht="15.75" customHeight="1" x14ac:dyDescent="0.2">
      <c r="A114" s="11"/>
      <c r="B114" s="11"/>
      <c r="C114" s="11"/>
      <c r="D114" s="11"/>
      <c r="E114" s="11"/>
      <c r="F114" s="11"/>
      <c r="G114" s="11"/>
      <c r="H114" s="11"/>
    </row>
    <row r="115" spans="1:8" ht="15.75" customHeight="1" x14ac:dyDescent="0.2">
      <c r="A115" s="11"/>
      <c r="B115" s="11"/>
      <c r="C115" s="11"/>
      <c r="D115" s="11"/>
      <c r="E115" s="11"/>
      <c r="F115" s="11"/>
      <c r="G115" s="11"/>
      <c r="H115" s="11"/>
    </row>
    <row r="116" spans="1:8" ht="15.75" customHeight="1" x14ac:dyDescent="0.2">
      <c r="A116" s="11"/>
      <c r="B116" s="11"/>
      <c r="C116" s="11"/>
      <c r="D116" s="11"/>
      <c r="E116" s="11"/>
      <c r="F116" s="11"/>
      <c r="G116" s="11"/>
      <c r="H116" s="11"/>
    </row>
    <row r="117" spans="1:8" ht="15.75" customHeight="1" x14ac:dyDescent="0.2">
      <c r="A117" s="11"/>
      <c r="B117" s="11"/>
      <c r="C117" s="11"/>
      <c r="D117" s="11"/>
      <c r="E117" s="11"/>
      <c r="F117" s="11"/>
      <c r="G117" s="11"/>
      <c r="H117" s="11"/>
    </row>
    <row r="118" spans="1:8" ht="15.75" customHeight="1" x14ac:dyDescent="0.2">
      <c r="A118" s="11"/>
      <c r="B118" s="11"/>
      <c r="C118" s="11"/>
      <c r="D118" s="11"/>
      <c r="E118" s="11"/>
      <c r="F118" s="11"/>
      <c r="G118" s="11"/>
      <c r="H118" s="11"/>
    </row>
    <row r="119" spans="1:8" ht="15.75" customHeight="1" x14ac:dyDescent="0.2">
      <c r="A119" s="11"/>
      <c r="B119" s="11"/>
      <c r="C119" s="11"/>
      <c r="D119" s="11"/>
      <c r="E119" s="11"/>
      <c r="F119" s="11"/>
      <c r="G119" s="11"/>
      <c r="H119" s="11"/>
    </row>
    <row r="120" spans="1:8" ht="15.75" customHeight="1" x14ac:dyDescent="0.2">
      <c r="A120" s="11"/>
      <c r="B120" s="11"/>
      <c r="C120" s="11"/>
      <c r="D120" s="11"/>
      <c r="E120" s="11"/>
      <c r="F120" s="11"/>
      <c r="G120" s="11"/>
      <c r="H120" s="11"/>
    </row>
    <row r="121" spans="1:8" ht="15.75" customHeight="1" x14ac:dyDescent="0.2">
      <c r="A121" s="11"/>
      <c r="B121" s="11"/>
      <c r="C121" s="11"/>
      <c r="D121" s="11"/>
      <c r="E121" s="11"/>
      <c r="F121" s="11"/>
      <c r="G121" s="11"/>
      <c r="H121" s="11"/>
    </row>
    <row r="122" spans="1:8" ht="15.75" customHeight="1" x14ac:dyDescent="0.2">
      <c r="A122" s="11"/>
      <c r="B122" s="11"/>
      <c r="C122" s="11"/>
      <c r="D122" s="11"/>
      <c r="E122" s="11"/>
      <c r="F122" s="11"/>
      <c r="G122" s="11"/>
      <c r="H122" s="11"/>
    </row>
    <row r="123" spans="1:8" ht="15.75" customHeight="1" x14ac:dyDescent="0.2">
      <c r="A123" s="11"/>
      <c r="B123" s="11"/>
      <c r="C123" s="11"/>
      <c r="D123" s="11"/>
      <c r="E123" s="11"/>
      <c r="F123" s="11"/>
      <c r="G123" s="11"/>
      <c r="H123" s="11"/>
    </row>
    <row r="124" spans="1:8" ht="15.75" customHeight="1" x14ac:dyDescent="0.2">
      <c r="A124" s="11"/>
      <c r="B124" s="11"/>
      <c r="C124" s="11"/>
      <c r="D124" s="11"/>
      <c r="E124" s="11"/>
      <c r="F124" s="11"/>
      <c r="G124" s="11"/>
      <c r="H124" s="11"/>
    </row>
    <row r="125" spans="1:8" ht="15.75" customHeight="1" x14ac:dyDescent="0.2">
      <c r="A125" s="11"/>
      <c r="B125" s="11"/>
      <c r="C125" s="11"/>
      <c r="D125" s="11"/>
      <c r="E125" s="11"/>
      <c r="F125" s="11"/>
      <c r="G125" s="11"/>
      <c r="H125" s="11"/>
    </row>
    <row r="126" spans="1:8" ht="15.75" customHeight="1" x14ac:dyDescent="0.2">
      <c r="A126" s="11"/>
      <c r="B126" s="11"/>
      <c r="C126" s="11"/>
      <c r="D126" s="11"/>
      <c r="E126" s="11"/>
      <c r="F126" s="11"/>
      <c r="G126" s="11"/>
      <c r="H126" s="11"/>
    </row>
    <row r="127" spans="1:8" ht="15.75" customHeight="1" x14ac:dyDescent="0.2">
      <c r="A127" s="11"/>
      <c r="B127" s="11"/>
      <c r="C127" s="11"/>
      <c r="D127" s="11"/>
      <c r="E127" s="11"/>
      <c r="F127" s="11"/>
      <c r="G127" s="11"/>
      <c r="H127" s="11"/>
    </row>
    <row r="128" spans="1:8" ht="15.75" customHeight="1" x14ac:dyDescent="0.2">
      <c r="A128" s="11"/>
      <c r="B128" s="11"/>
      <c r="C128" s="11"/>
      <c r="D128" s="11"/>
      <c r="E128" s="11"/>
      <c r="F128" s="11"/>
      <c r="G128" s="11"/>
      <c r="H128" s="11"/>
    </row>
    <row r="129" spans="1:8" ht="15.75" customHeight="1" x14ac:dyDescent="0.2">
      <c r="A129" s="11"/>
      <c r="B129" s="11"/>
      <c r="C129" s="11"/>
      <c r="D129" s="11"/>
      <c r="E129" s="11"/>
      <c r="F129" s="11"/>
      <c r="G129" s="11"/>
      <c r="H129" s="11"/>
    </row>
    <row r="130" spans="1:8" ht="15.75" customHeight="1" x14ac:dyDescent="0.2">
      <c r="A130" s="11"/>
      <c r="B130" s="11"/>
      <c r="C130" s="11"/>
      <c r="D130" s="11"/>
      <c r="E130" s="11"/>
      <c r="F130" s="11"/>
      <c r="G130" s="11"/>
      <c r="H130" s="11"/>
    </row>
    <row r="131" spans="1:8" ht="15.75" customHeight="1" x14ac:dyDescent="0.2">
      <c r="A131" s="11"/>
      <c r="B131" s="11"/>
      <c r="C131" s="11"/>
      <c r="D131" s="11"/>
      <c r="E131" s="11"/>
      <c r="F131" s="11"/>
      <c r="G131" s="11"/>
      <c r="H131" s="11"/>
    </row>
    <row r="132" spans="1:8" ht="15.75" customHeight="1" x14ac:dyDescent="0.2">
      <c r="A132" s="11"/>
      <c r="B132" s="11"/>
      <c r="C132" s="11"/>
      <c r="D132" s="11"/>
      <c r="E132" s="11"/>
      <c r="F132" s="11"/>
      <c r="G132" s="11"/>
      <c r="H132" s="11"/>
    </row>
    <row r="133" spans="1:8" ht="15.75" customHeight="1" x14ac:dyDescent="0.2">
      <c r="A133" s="11"/>
      <c r="B133" s="11"/>
      <c r="C133" s="11"/>
      <c r="D133" s="11"/>
      <c r="E133" s="11"/>
      <c r="F133" s="11"/>
      <c r="G133" s="11"/>
      <c r="H133" s="11"/>
    </row>
    <row r="134" spans="1:8" ht="15.75" customHeight="1" x14ac:dyDescent="0.2">
      <c r="A134" s="11"/>
      <c r="B134" s="11"/>
      <c r="C134" s="11"/>
      <c r="D134" s="11"/>
      <c r="E134" s="11"/>
      <c r="F134" s="11"/>
      <c r="G134" s="11"/>
      <c r="H134" s="11"/>
    </row>
    <row r="135" spans="1:8" ht="15.75" customHeight="1" x14ac:dyDescent="0.2">
      <c r="A135" s="11"/>
      <c r="B135" s="11"/>
      <c r="C135" s="11"/>
      <c r="D135" s="11"/>
      <c r="E135" s="11"/>
      <c r="F135" s="11"/>
      <c r="G135" s="11"/>
      <c r="H135" s="11"/>
    </row>
    <row r="136" spans="1:8" ht="15.75" customHeight="1" x14ac:dyDescent="0.2">
      <c r="A136" s="11"/>
      <c r="B136" s="11"/>
      <c r="C136" s="11"/>
      <c r="D136" s="11"/>
      <c r="E136" s="11"/>
      <c r="F136" s="11"/>
      <c r="G136" s="11"/>
      <c r="H136" s="11"/>
    </row>
    <row r="137" spans="1:8" ht="15.75" customHeight="1" x14ac:dyDescent="0.2">
      <c r="A137" s="11"/>
      <c r="B137" s="11"/>
      <c r="C137" s="11"/>
      <c r="D137" s="11"/>
      <c r="E137" s="11"/>
      <c r="F137" s="11"/>
      <c r="G137" s="11"/>
      <c r="H137" s="11"/>
    </row>
    <row r="138" spans="1:8" ht="15.75" customHeight="1" x14ac:dyDescent="0.2">
      <c r="A138" s="11"/>
      <c r="B138" s="11"/>
      <c r="C138" s="11"/>
      <c r="D138" s="11"/>
      <c r="E138" s="11"/>
      <c r="F138" s="11"/>
      <c r="G138" s="11"/>
      <c r="H138" s="11"/>
    </row>
    <row r="139" spans="1:8" ht="15.75" customHeight="1" x14ac:dyDescent="0.2">
      <c r="A139" s="11"/>
      <c r="B139" s="11"/>
      <c r="C139" s="11"/>
      <c r="D139" s="11"/>
      <c r="E139" s="11"/>
      <c r="F139" s="11"/>
      <c r="G139" s="11"/>
      <c r="H139" s="11"/>
    </row>
    <row r="140" spans="1:8" ht="15.75" customHeight="1" x14ac:dyDescent="0.2">
      <c r="A140" s="11"/>
      <c r="B140" s="11"/>
      <c r="C140" s="11"/>
      <c r="D140" s="11"/>
      <c r="E140" s="11"/>
      <c r="F140" s="11"/>
      <c r="G140" s="11"/>
      <c r="H140" s="11"/>
    </row>
    <row r="141" spans="1:8" ht="15.75" customHeight="1" x14ac:dyDescent="0.2">
      <c r="A141" s="11"/>
      <c r="B141" s="11"/>
      <c r="C141" s="11"/>
      <c r="D141" s="11"/>
      <c r="E141" s="11"/>
      <c r="F141" s="11"/>
      <c r="G141" s="11"/>
      <c r="H141" s="11"/>
    </row>
    <row r="142" spans="1:8" ht="15.75" customHeight="1" x14ac:dyDescent="0.2">
      <c r="A142" s="11"/>
      <c r="B142" s="11"/>
      <c r="C142" s="11"/>
      <c r="D142" s="11"/>
      <c r="E142" s="11"/>
      <c r="F142" s="11"/>
      <c r="G142" s="11"/>
      <c r="H142" s="11"/>
    </row>
    <row r="143" spans="1:8" ht="15.75" customHeight="1" x14ac:dyDescent="0.2">
      <c r="A143" s="11"/>
      <c r="B143" s="11"/>
      <c r="C143" s="11"/>
      <c r="D143" s="11"/>
      <c r="E143" s="11"/>
      <c r="F143" s="11"/>
      <c r="G143" s="11"/>
      <c r="H143" s="11"/>
    </row>
    <row r="144" spans="1:8" ht="15.75" customHeight="1" x14ac:dyDescent="0.2">
      <c r="A144" s="11"/>
      <c r="B144" s="11"/>
      <c r="C144" s="11"/>
      <c r="D144" s="11"/>
      <c r="E144" s="11"/>
      <c r="F144" s="11"/>
      <c r="G144" s="11"/>
      <c r="H144" s="11"/>
    </row>
    <row r="145" spans="1:8" ht="15.75" customHeight="1" x14ac:dyDescent="0.2">
      <c r="A145" s="11"/>
      <c r="B145" s="11"/>
      <c r="C145" s="11"/>
      <c r="D145" s="11"/>
      <c r="E145" s="11"/>
      <c r="F145" s="11"/>
      <c r="G145" s="11"/>
      <c r="H145" s="11"/>
    </row>
    <row r="146" spans="1:8" ht="15.75" customHeight="1" x14ac:dyDescent="0.2">
      <c r="A146" s="11"/>
      <c r="B146" s="11"/>
      <c r="C146" s="11"/>
      <c r="D146" s="11"/>
      <c r="E146" s="11"/>
      <c r="F146" s="11"/>
      <c r="G146" s="11"/>
      <c r="H146" s="11"/>
    </row>
    <row r="147" spans="1:8" ht="15.75" customHeight="1" x14ac:dyDescent="0.2">
      <c r="A147" s="11"/>
      <c r="B147" s="11"/>
      <c r="C147" s="11"/>
      <c r="D147" s="11"/>
      <c r="E147" s="11"/>
      <c r="F147" s="11"/>
      <c r="G147" s="11"/>
      <c r="H147" s="11"/>
    </row>
    <row r="148" spans="1:8" ht="15.75" customHeight="1" x14ac:dyDescent="0.2">
      <c r="A148" s="11"/>
      <c r="B148" s="11"/>
      <c r="C148" s="11"/>
      <c r="D148" s="11"/>
      <c r="E148" s="11"/>
      <c r="F148" s="11"/>
      <c r="G148" s="11"/>
      <c r="H148" s="11"/>
    </row>
    <row r="149" spans="1:8" ht="15.75" customHeight="1" x14ac:dyDescent="0.2">
      <c r="A149" s="11"/>
      <c r="B149" s="11"/>
      <c r="C149" s="11"/>
      <c r="D149" s="11"/>
      <c r="E149" s="11"/>
      <c r="F149" s="11"/>
      <c r="G149" s="11"/>
      <c r="H149" s="11"/>
    </row>
    <row r="150" spans="1:8" ht="15.75" customHeight="1" x14ac:dyDescent="0.2">
      <c r="A150" s="11"/>
      <c r="B150" s="11"/>
      <c r="C150" s="11"/>
      <c r="D150" s="11"/>
      <c r="E150" s="11"/>
      <c r="F150" s="11"/>
      <c r="G150" s="11"/>
      <c r="H150" s="11"/>
    </row>
    <row r="151" spans="1:8" ht="15.75" customHeight="1" x14ac:dyDescent="0.2">
      <c r="A151" s="11"/>
      <c r="B151" s="11"/>
      <c r="C151" s="11"/>
      <c r="D151" s="11"/>
      <c r="E151" s="11"/>
      <c r="F151" s="11"/>
      <c r="G151" s="11"/>
      <c r="H151" s="11"/>
    </row>
    <row r="152" spans="1:8" ht="15.75" customHeight="1" x14ac:dyDescent="0.2">
      <c r="A152" s="11"/>
      <c r="B152" s="11"/>
      <c r="C152" s="11"/>
      <c r="D152" s="11"/>
      <c r="E152" s="11"/>
      <c r="F152" s="11"/>
      <c r="G152" s="11"/>
      <c r="H152" s="11"/>
    </row>
    <row r="153" spans="1:8" ht="15.75" customHeight="1" x14ac:dyDescent="0.2">
      <c r="A153" s="11"/>
      <c r="B153" s="11"/>
      <c r="C153" s="11"/>
      <c r="D153" s="11"/>
      <c r="E153" s="11"/>
      <c r="F153" s="11"/>
      <c r="G153" s="11"/>
      <c r="H153" s="11"/>
    </row>
    <row r="154" spans="1:8" ht="15.75" customHeight="1" x14ac:dyDescent="0.2">
      <c r="A154" s="11"/>
      <c r="B154" s="11"/>
      <c r="C154" s="11"/>
      <c r="D154" s="11"/>
      <c r="E154" s="11"/>
      <c r="F154" s="11"/>
      <c r="G154" s="11"/>
      <c r="H154" s="11"/>
    </row>
    <row r="155" spans="1:8" ht="15.75" customHeight="1" x14ac:dyDescent="0.2">
      <c r="A155" s="11"/>
      <c r="B155" s="11"/>
      <c r="C155" s="11"/>
      <c r="D155" s="11"/>
      <c r="E155" s="11"/>
      <c r="F155" s="11"/>
      <c r="G155" s="11"/>
      <c r="H155" s="11"/>
    </row>
    <row r="156" spans="1:8" ht="15.75" customHeight="1" x14ac:dyDescent="0.2">
      <c r="A156" s="11"/>
      <c r="B156" s="11"/>
      <c r="C156" s="11"/>
      <c r="D156" s="11"/>
      <c r="E156" s="11"/>
      <c r="F156" s="11"/>
      <c r="G156" s="11"/>
      <c r="H156" s="11"/>
    </row>
    <row r="157" spans="1:8" ht="15.75" customHeight="1" x14ac:dyDescent="0.2">
      <c r="A157" s="11"/>
      <c r="B157" s="11"/>
      <c r="C157" s="11"/>
      <c r="D157" s="11"/>
      <c r="E157" s="11"/>
      <c r="F157" s="11"/>
      <c r="G157" s="11"/>
      <c r="H157" s="11"/>
    </row>
    <row r="158" spans="1:8" ht="15.75" customHeight="1" x14ac:dyDescent="0.2">
      <c r="A158" s="11"/>
      <c r="B158" s="11"/>
      <c r="C158" s="11"/>
      <c r="D158" s="11"/>
      <c r="E158" s="11"/>
      <c r="F158" s="11"/>
      <c r="G158" s="11"/>
      <c r="H158" s="11"/>
    </row>
    <row r="159" spans="1:8" ht="15.75" customHeight="1" x14ac:dyDescent="0.2">
      <c r="A159" s="11"/>
      <c r="B159" s="11"/>
      <c r="C159" s="11"/>
      <c r="D159" s="11"/>
      <c r="E159" s="11"/>
      <c r="F159" s="11"/>
      <c r="G159" s="11"/>
      <c r="H159" s="11"/>
    </row>
    <row r="160" spans="1:8" ht="15.75" customHeight="1" x14ac:dyDescent="0.2">
      <c r="A160" s="11"/>
      <c r="B160" s="11"/>
      <c r="C160" s="11"/>
      <c r="D160" s="11"/>
      <c r="E160" s="11"/>
      <c r="F160" s="11"/>
      <c r="G160" s="11"/>
      <c r="H160" s="11"/>
    </row>
    <row r="161" spans="1:8" ht="15.75" customHeight="1" x14ac:dyDescent="0.2">
      <c r="A161" s="11"/>
      <c r="B161" s="11"/>
      <c r="C161" s="11"/>
      <c r="D161" s="11"/>
      <c r="E161" s="11"/>
      <c r="F161" s="11"/>
      <c r="G161" s="11"/>
      <c r="H161" s="11"/>
    </row>
    <row r="162" spans="1:8" ht="15.75" customHeight="1" x14ac:dyDescent="0.2">
      <c r="A162" s="11"/>
      <c r="B162" s="11"/>
      <c r="C162" s="11"/>
      <c r="D162" s="11"/>
      <c r="E162" s="11"/>
      <c r="F162" s="11"/>
      <c r="G162" s="11"/>
      <c r="H162" s="11"/>
    </row>
    <row r="163" spans="1:8" ht="15.75" customHeight="1" x14ac:dyDescent="0.2">
      <c r="A163" s="11"/>
      <c r="B163" s="11"/>
      <c r="C163" s="11"/>
      <c r="D163" s="11"/>
      <c r="E163" s="11"/>
      <c r="F163" s="11"/>
      <c r="G163" s="11"/>
      <c r="H163" s="11"/>
    </row>
    <row r="164" spans="1:8" ht="15.75" customHeight="1" x14ac:dyDescent="0.2">
      <c r="A164" s="11"/>
      <c r="B164" s="11"/>
      <c r="C164" s="11"/>
      <c r="D164" s="11"/>
      <c r="E164" s="11"/>
      <c r="F164" s="11"/>
      <c r="G164" s="11"/>
      <c r="H164" s="11"/>
    </row>
    <row r="165" spans="1:8" ht="15.75" customHeight="1" x14ac:dyDescent="0.2">
      <c r="A165" s="11"/>
      <c r="B165" s="11"/>
      <c r="C165" s="11"/>
      <c r="D165" s="11"/>
      <c r="E165" s="11"/>
      <c r="F165" s="11"/>
      <c r="G165" s="11"/>
      <c r="H165" s="11"/>
    </row>
    <row r="166" spans="1:8" ht="15.75" customHeight="1" x14ac:dyDescent="0.2">
      <c r="A166" s="11"/>
      <c r="B166" s="11"/>
      <c r="C166" s="11"/>
      <c r="D166" s="11"/>
      <c r="E166" s="11"/>
      <c r="F166" s="11"/>
      <c r="G166" s="11"/>
      <c r="H166" s="11"/>
    </row>
    <row r="167" spans="1:8" ht="15.75" customHeight="1" x14ac:dyDescent="0.2">
      <c r="A167" s="11"/>
      <c r="B167" s="11"/>
      <c r="C167" s="11"/>
      <c r="D167" s="11"/>
      <c r="E167" s="11"/>
      <c r="F167" s="11"/>
      <c r="G167" s="11"/>
      <c r="H167" s="11"/>
    </row>
    <row r="168" spans="1:8" ht="15.75" customHeight="1" x14ac:dyDescent="0.2">
      <c r="A168" s="11"/>
      <c r="B168" s="11"/>
      <c r="C168" s="11"/>
      <c r="D168" s="11"/>
      <c r="E168" s="11"/>
      <c r="F168" s="11"/>
      <c r="G168" s="11"/>
      <c r="H168" s="11"/>
    </row>
    <row r="169" spans="1:8" ht="15.75" customHeight="1" x14ac:dyDescent="0.2">
      <c r="A169" s="11"/>
      <c r="B169" s="11"/>
      <c r="C169" s="11"/>
      <c r="D169" s="11"/>
      <c r="E169" s="11"/>
      <c r="F169" s="11"/>
      <c r="G169" s="11"/>
      <c r="H169" s="11"/>
    </row>
    <row r="170" spans="1:8" ht="15.75" customHeight="1" x14ac:dyDescent="0.2">
      <c r="A170" s="11"/>
      <c r="B170" s="11"/>
      <c r="C170" s="11"/>
      <c r="D170" s="11"/>
      <c r="E170" s="11"/>
      <c r="F170" s="11"/>
      <c r="G170" s="11"/>
      <c r="H170" s="11"/>
    </row>
    <row r="171" spans="1:8" ht="15.75" customHeight="1" x14ac:dyDescent="0.2">
      <c r="A171" s="11"/>
      <c r="B171" s="11"/>
      <c r="C171" s="11"/>
      <c r="D171" s="11"/>
      <c r="E171" s="11"/>
      <c r="F171" s="11"/>
      <c r="G171" s="11"/>
      <c r="H171" s="11"/>
    </row>
    <row r="172" spans="1:8" ht="15.75" customHeight="1" x14ac:dyDescent="0.2">
      <c r="A172" s="11"/>
      <c r="B172" s="11"/>
      <c r="C172" s="11"/>
      <c r="D172" s="11"/>
      <c r="E172" s="11"/>
      <c r="F172" s="11"/>
      <c r="G172" s="11"/>
      <c r="H172" s="11"/>
    </row>
    <row r="173" spans="1:8" ht="15.75" customHeight="1" x14ac:dyDescent="0.2">
      <c r="A173" s="11"/>
      <c r="B173" s="11"/>
      <c r="C173" s="11"/>
      <c r="D173" s="11"/>
      <c r="E173" s="11"/>
      <c r="F173" s="11"/>
      <c r="G173" s="11"/>
      <c r="H173" s="11"/>
    </row>
    <row r="174" spans="1:8" ht="15.75" customHeight="1" x14ac:dyDescent="0.2">
      <c r="A174" s="11"/>
      <c r="B174" s="11"/>
      <c r="C174" s="11"/>
      <c r="D174" s="11"/>
      <c r="E174" s="11"/>
      <c r="F174" s="11"/>
      <c r="G174" s="11"/>
      <c r="H174" s="11"/>
    </row>
    <row r="175" spans="1:8" ht="15.75" customHeight="1" x14ac:dyDescent="0.2">
      <c r="A175" s="11"/>
      <c r="B175" s="11"/>
      <c r="C175" s="11"/>
      <c r="D175" s="11"/>
      <c r="E175" s="11"/>
      <c r="F175" s="11"/>
      <c r="G175" s="11"/>
      <c r="H175" s="11"/>
    </row>
    <row r="176" spans="1:8" ht="15.75" customHeight="1" x14ac:dyDescent="0.2">
      <c r="A176" s="11"/>
      <c r="B176" s="11"/>
      <c r="C176" s="11"/>
      <c r="D176" s="11"/>
      <c r="E176" s="11"/>
      <c r="F176" s="11"/>
      <c r="G176" s="11"/>
      <c r="H176" s="11"/>
    </row>
    <row r="177" spans="1:8" ht="15.75" customHeight="1" x14ac:dyDescent="0.2">
      <c r="A177" s="11"/>
      <c r="B177" s="11"/>
      <c r="C177" s="11"/>
      <c r="D177" s="11"/>
      <c r="E177" s="11"/>
      <c r="F177" s="11"/>
      <c r="G177" s="11"/>
      <c r="H177" s="11"/>
    </row>
    <row r="178" spans="1:8" ht="15.75" customHeight="1" x14ac:dyDescent="0.2">
      <c r="A178" s="11"/>
      <c r="B178" s="11"/>
      <c r="C178" s="11"/>
      <c r="D178" s="11"/>
      <c r="E178" s="11"/>
      <c r="F178" s="11"/>
      <c r="G178" s="11"/>
      <c r="H178" s="11"/>
    </row>
    <row r="179" spans="1:8" ht="15.75" customHeight="1" x14ac:dyDescent="0.2">
      <c r="A179" s="11"/>
      <c r="B179" s="11"/>
      <c r="C179" s="11"/>
      <c r="D179" s="11"/>
      <c r="E179" s="11"/>
      <c r="F179" s="11"/>
      <c r="G179" s="11"/>
      <c r="H179" s="11"/>
    </row>
    <row r="180" spans="1:8" ht="15.75" customHeight="1" x14ac:dyDescent="0.2">
      <c r="A180" s="11"/>
      <c r="B180" s="11"/>
      <c r="C180" s="11"/>
      <c r="D180" s="11"/>
      <c r="E180" s="11"/>
      <c r="F180" s="11"/>
      <c r="G180" s="11"/>
      <c r="H180" s="11"/>
    </row>
    <row r="181" spans="1:8" ht="15.75" customHeight="1" x14ac:dyDescent="0.2">
      <c r="A181" s="11"/>
      <c r="B181" s="11"/>
      <c r="C181" s="11"/>
      <c r="D181" s="11"/>
      <c r="E181" s="11"/>
      <c r="F181" s="11"/>
      <c r="G181" s="11"/>
      <c r="H181" s="11"/>
    </row>
    <row r="182" spans="1:8" ht="15.75" customHeight="1" x14ac:dyDescent="0.2">
      <c r="A182" s="11"/>
      <c r="B182" s="11"/>
      <c r="C182" s="11"/>
      <c r="D182" s="11"/>
      <c r="E182" s="11"/>
      <c r="F182" s="11"/>
      <c r="G182" s="11"/>
      <c r="H182" s="11"/>
    </row>
    <row r="183" spans="1:8" ht="15.75" customHeight="1" x14ac:dyDescent="0.2">
      <c r="A183" s="11"/>
      <c r="B183" s="11"/>
      <c r="C183" s="11"/>
      <c r="D183" s="11"/>
      <c r="E183" s="11"/>
      <c r="F183" s="11"/>
      <c r="G183" s="11"/>
      <c r="H183" s="11"/>
    </row>
    <row r="184" spans="1:8" ht="15.75" customHeight="1" x14ac:dyDescent="0.2">
      <c r="A184" s="11"/>
      <c r="B184" s="11"/>
      <c r="C184" s="11"/>
      <c r="D184" s="11"/>
      <c r="E184" s="11"/>
      <c r="F184" s="11"/>
      <c r="G184" s="11"/>
      <c r="H184" s="11"/>
    </row>
    <row r="185" spans="1:8" ht="15.75" customHeight="1" x14ac:dyDescent="0.2">
      <c r="A185" s="11"/>
      <c r="B185" s="11"/>
      <c r="C185" s="11"/>
      <c r="D185" s="11"/>
      <c r="E185" s="11"/>
      <c r="F185" s="11"/>
      <c r="G185" s="11"/>
      <c r="H185" s="11"/>
    </row>
    <row r="186" spans="1:8" ht="15.75" customHeight="1" x14ac:dyDescent="0.2">
      <c r="A186" s="11"/>
      <c r="B186" s="11"/>
      <c r="C186" s="11"/>
      <c r="D186" s="11"/>
      <c r="E186" s="11"/>
      <c r="F186" s="11"/>
      <c r="G186" s="11"/>
      <c r="H186" s="11"/>
    </row>
    <row r="187" spans="1:8" ht="15.75" customHeight="1" x14ac:dyDescent="0.2">
      <c r="A187" s="11"/>
      <c r="B187" s="11"/>
      <c r="C187" s="11"/>
      <c r="D187" s="11"/>
      <c r="E187" s="11"/>
      <c r="F187" s="11"/>
      <c r="G187" s="11"/>
      <c r="H187" s="11"/>
    </row>
    <row r="188" spans="1:8" ht="15.75" customHeight="1" x14ac:dyDescent="0.2">
      <c r="A188" s="11"/>
      <c r="B188" s="11"/>
      <c r="C188" s="11"/>
      <c r="D188" s="11"/>
      <c r="E188" s="11"/>
      <c r="F188" s="11"/>
      <c r="G188" s="11"/>
      <c r="H188" s="11"/>
    </row>
    <row r="189" spans="1:8" ht="15.75" customHeight="1" x14ac:dyDescent="0.2">
      <c r="A189" s="11"/>
      <c r="B189" s="11"/>
      <c r="C189" s="11"/>
      <c r="D189" s="11"/>
      <c r="E189" s="11"/>
      <c r="F189" s="11"/>
      <c r="G189" s="11"/>
      <c r="H189" s="11"/>
    </row>
    <row r="190" spans="1:8" ht="15.75" customHeight="1" x14ac:dyDescent="0.2">
      <c r="A190" s="11"/>
      <c r="B190" s="11"/>
      <c r="C190" s="11"/>
      <c r="D190" s="11"/>
      <c r="E190" s="11"/>
      <c r="F190" s="11"/>
      <c r="G190" s="11"/>
      <c r="H190" s="11"/>
    </row>
    <row r="191" spans="1:8" ht="15.75" customHeight="1" x14ac:dyDescent="0.2">
      <c r="A191" s="11"/>
      <c r="B191" s="11"/>
      <c r="C191" s="11"/>
      <c r="D191" s="11"/>
      <c r="E191" s="11"/>
      <c r="F191" s="11"/>
      <c r="G191" s="11"/>
      <c r="H191" s="11"/>
    </row>
    <row r="192" spans="1:8" ht="15.75" customHeight="1" x14ac:dyDescent="0.2">
      <c r="A192" s="11"/>
      <c r="B192" s="11"/>
      <c r="C192" s="11"/>
      <c r="D192" s="11"/>
      <c r="E192" s="11"/>
      <c r="F192" s="11"/>
      <c r="G192" s="11"/>
      <c r="H192" s="11"/>
    </row>
    <row r="193" spans="1:8" ht="15.75" customHeight="1" x14ac:dyDescent="0.2">
      <c r="A193" s="11"/>
      <c r="B193" s="11"/>
      <c r="C193" s="11"/>
      <c r="D193" s="11"/>
      <c r="E193" s="11"/>
      <c r="F193" s="11"/>
      <c r="G193" s="11"/>
      <c r="H193" s="11"/>
    </row>
    <row r="194" spans="1:8" ht="15.75" customHeight="1" x14ac:dyDescent="0.2">
      <c r="A194" s="11"/>
      <c r="B194" s="11"/>
      <c r="C194" s="11"/>
      <c r="D194" s="11"/>
      <c r="E194" s="11"/>
      <c r="F194" s="11"/>
      <c r="G194" s="11"/>
      <c r="H194" s="11"/>
    </row>
    <row r="195" spans="1:8" ht="15.75" customHeight="1" x14ac:dyDescent="0.2">
      <c r="A195" s="11"/>
      <c r="B195" s="11"/>
      <c r="C195" s="11"/>
      <c r="D195" s="11"/>
      <c r="E195" s="11"/>
      <c r="F195" s="11"/>
      <c r="G195" s="11"/>
      <c r="H195" s="11"/>
    </row>
    <row r="196" spans="1:8" ht="15.75" customHeight="1" x14ac:dyDescent="0.2">
      <c r="A196" s="11"/>
      <c r="B196" s="11"/>
      <c r="C196" s="11"/>
      <c r="D196" s="11"/>
      <c r="E196" s="11"/>
      <c r="F196" s="11"/>
      <c r="G196" s="11"/>
      <c r="H196" s="11"/>
    </row>
    <row r="197" spans="1:8" ht="15.75" customHeight="1" x14ac:dyDescent="0.2">
      <c r="A197" s="11"/>
      <c r="B197" s="11"/>
      <c r="C197" s="11"/>
      <c r="D197" s="11"/>
      <c r="E197" s="11"/>
      <c r="F197" s="11"/>
      <c r="G197" s="11"/>
      <c r="H197" s="11"/>
    </row>
    <row r="198" spans="1:8" ht="15.75" customHeight="1" x14ac:dyDescent="0.2">
      <c r="A198" s="11"/>
      <c r="B198" s="11"/>
      <c r="C198" s="11"/>
      <c r="D198" s="11"/>
      <c r="E198" s="11"/>
      <c r="F198" s="11"/>
      <c r="G198" s="11"/>
      <c r="H198" s="11"/>
    </row>
    <row r="199" spans="1:8" ht="15.75" customHeight="1" x14ac:dyDescent="0.2">
      <c r="A199" s="11"/>
      <c r="B199" s="11"/>
      <c r="C199" s="11"/>
      <c r="D199" s="11"/>
      <c r="E199" s="11"/>
      <c r="F199" s="11"/>
      <c r="G199" s="11"/>
      <c r="H199" s="11"/>
    </row>
    <row r="200" spans="1:8" ht="15.75" customHeight="1" x14ac:dyDescent="0.2">
      <c r="A200" s="11"/>
      <c r="B200" s="11"/>
      <c r="C200" s="11"/>
      <c r="D200" s="11"/>
      <c r="E200" s="11"/>
      <c r="F200" s="11"/>
      <c r="G200" s="11"/>
      <c r="H200" s="11"/>
    </row>
    <row r="201" spans="1:8" ht="15.75" customHeight="1" x14ac:dyDescent="0.2">
      <c r="A201" s="11"/>
      <c r="B201" s="11"/>
      <c r="C201" s="11"/>
      <c r="D201" s="11"/>
      <c r="E201" s="11"/>
      <c r="F201" s="11"/>
      <c r="G201" s="11"/>
      <c r="H201" s="11"/>
    </row>
    <row r="202" spans="1:8" ht="15.75" customHeight="1" x14ac:dyDescent="0.2">
      <c r="A202" s="11"/>
      <c r="B202" s="11"/>
      <c r="C202" s="11"/>
      <c r="D202" s="11"/>
      <c r="E202" s="11"/>
      <c r="F202" s="11"/>
      <c r="G202" s="11"/>
      <c r="H202" s="11"/>
    </row>
    <row r="203" spans="1:8" ht="15.75" customHeight="1" x14ac:dyDescent="0.2">
      <c r="A203" s="11"/>
      <c r="B203" s="11"/>
      <c r="C203" s="11"/>
      <c r="D203" s="11"/>
      <c r="E203" s="11"/>
      <c r="F203" s="11"/>
      <c r="G203" s="11"/>
      <c r="H203" s="11"/>
    </row>
    <row r="204" spans="1:8" ht="15.75" customHeight="1" x14ac:dyDescent="0.2">
      <c r="A204" s="11"/>
      <c r="B204" s="11"/>
      <c r="C204" s="11"/>
      <c r="D204" s="11"/>
      <c r="E204" s="11"/>
      <c r="F204" s="11"/>
      <c r="G204" s="11"/>
      <c r="H204" s="11"/>
    </row>
    <row r="205" spans="1:8" ht="15.75" customHeight="1" x14ac:dyDescent="0.2">
      <c r="A205" s="11"/>
      <c r="B205" s="11"/>
      <c r="C205" s="11"/>
      <c r="D205" s="11"/>
      <c r="E205" s="11"/>
      <c r="F205" s="11"/>
      <c r="G205" s="11"/>
      <c r="H205" s="11"/>
    </row>
    <row r="206" spans="1:8" ht="15.75" customHeight="1" x14ac:dyDescent="0.2">
      <c r="A206" s="11"/>
      <c r="B206" s="11"/>
      <c r="C206" s="11"/>
      <c r="D206" s="11"/>
      <c r="E206" s="11"/>
      <c r="F206" s="11"/>
      <c r="G206" s="11"/>
      <c r="H206" s="11"/>
    </row>
    <row r="207" spans="1:8" ht="15.75" customHeight="1" x14ac:dyDescent="0.2">
      <c r="A207" s="11"/>
      <c r="B207" s="11"/>
      <c r="C207" s="11"/>
      <c r="D207" s="11"/>
      <c r="E207" s="11"/>
      <c r="F207" s="11"/>
      <c r="G207" s="11"/>
      <c r="H207" s="11"/>
    </row>
    <row r="208" spans="1:8" ht="15.75" customHeight="1" x14ac:dyDescent="0.2">
      <c r="A208" s="11"/>
      <c r="B208" s="11"/>
      <c r="C208" s="11"/>
      <c r="D208" s="11"/>
      <c r="E208" s="11"/>
      <c r="F208" s="11"/>
      <c r="G208" s="11"/>
      <c r="H208" s="11"/>
    </row>
    <row r="209" spans="1:8" ht="15.75" customHeight="1" x14ac:dyDescent="0.2">
      <c r="A209" s="11"/>
      <c r="B209" s="11"/>
      <c r="C209" s="11"/>
      <c r="D209" s="11"/>
      <c r="E209" s="11"/>
      <c r="F209" s="11"/>
      <c r="G209" s="11"/>
      <c r="H209" s="11"/>
    </row>
    <row r="210" spans="1:8" ht="15.75" customHeight="1" x14ac:dyDescent="0.2">
      <c r="A210" s="11"/>
      <c r="B210" s="11"/>
      <c r="C210" s="11"/>
      <c r="D210" s="11"/>
      <c r="E210" s="11"/>
      <c r="F210" s="11"/>
      <c r="G210" s="11"/>
      <c r="H210" s="11"/>
    </row>
    <row r="211" spans="1:8" ht="15.75" customHeight="1" x14ac:dyDescent="0.2">
      <c r="A211" s="11"/>
      <c r="B211" s="11"/>
      <c r="C211" s="11"/>
      <c r="D211" s="11"/>
      <c r="E211" s="11"/>
      <c r="F211" s="11"/>
      <c r="G211" s="11"/>
      <c r="H211" s="11"/>
    </row>
    <row r="212" spans="1:8" ht="15.75" customHeight="1" x14ac:dyDescent="0.2">
      <c r="A212" s="11"/>
      <c r="B212" s="11"/>
      <c r="C212" s="11"/>
      <c r="D212" s="11"/>
      <c r="E212" s="11"/>
      <c r="F212" s="11"/>
      <c r="G212" s="11"/>
      <c r="H212" s="11"/>
    </row>
    <row r="213" spans="1:8" ht="15.75" customHeight="1" x14ac:dyDescent="0.2">
      <c r="A213" s="11"/>
      <c r="B213" s="11"/>
      <c r="C213" s="11"/>
      <c r="D213" s="11"/>
      <c r="E213" s="11"/>
      <c r="F213" s="11"/>
      <c r="G213" s="11"/>
      <c r="H213" s="11"/>
    </row>
    <row r="214" spans="1:8" ht="15.75" customHeight="1" x14ac:dyDescent="0.2">
      <c r="A214" s="11"/>
      <c r="B214" s="11"/>
      <c r="C214" s="11"/>
      <c r="D214" s="11"/>
      <c r="E214" s="11"/>
      <c r="F214" s="11"/>
      <c r="G214" s="11"/>
      <c r="H214" s="11"/>
    </row>
    <row r="215" spans="1:8" ht="15.75" customHeight="1" x14ac:dyDescent="0.2">
      <c r="A215" s="11"/>
      <c r="B215" s="11"/>
      <c r="C215" s="11"/>
      <c r="D215" s="11"/>
      <c r="E215" s="11"/>
      <c r="F215" s="11"/>
      <c r="G215" s="11"/>
      <c r="H215" s="11"/>
    </row>
    <row r="216" spans="1:8" ht="15.75" customHeight="1" x14ac:dyDescent="0.2">
      <c r="A216" s="11"/>
      <c r="B216" s="11"/>
      <c r="C216" s="11"/>
      <c r="D216" s="11"/>
      <c r="E216" s="11"/>
      <c r="F216" s="11"/>
      <c r="G216" s="11"/>
      <c r="H216" s="11"/>
    </row>
    <row r="217" spans="1:8" ht="15.75" customHeight="1" x14ac:dyDescent="0.2">
      <c r="A217" s="11"/>
      <c r="B217" s="11"/>
      <c r="C217" s="11"/>
      <c r="D217" s="11"/>
      <c r="E217" s="11"/>
      <c r="F217" s="11"/>
      <c r="G217" s="11"/>
      <c r="H217" s="11"/>
    </row>
    <row r="218" spans="1:8" ht="15.75" customHeight="1" x14ac:dyDescent="0.2">
      <c r="A218" s="11"/>
      <c r="B218" s="11"/>
      <c r="C218" s="11"/>
      <c r="D218" s="11"/>
      <c r="E218" s="11"/>
      <c r="F218" s="11"/>
      <c r="G218" s="11"/>
      <c r="H218" s="11"/>
    </row>
    <row r="219" spans="1:8" ht="15.75" customHeight="1" x14ac:dyDescent="0.2">
      <c r="A219" s="11"/>
      <c r="B219" s="11"/>
      <c r="C219" s="11"/>
      <c r="D219" s="11"/>
      <c r="E219" s="11"/>
      <c r="F219" s="11"/>
      <c r="G219" s="11"/>
      <c r="H219" s="11"/>
    </row>
    <row r="220" spans="1:8" ht="15.75" customHeight="1" x14ac:dyDescent="0.2">
      <c r="A220" s="11"/>
      <c r="B220" s="11"/>
      <c r="C220" s="11"/>
      <c r="D220" s="11"/>
      <c r="E220" s="11"/>
      <c r="F220" s="11"/>
      <c r="G220" s="11"/>
      <c r="H220" s="11"/>
    </row>
    <row r="221" spans="1:8" ht="15.75" customHeight="1" x14ac:dyDescent="0.2"/>
    <row r="222" spans="1:8" ht="15.75" customHeight="1" x14ac:dyDescent="0.2"/>
    <row r="223" spans="1:8" ht="15.75" customHeight="1" x14ac:dyDescent="0.2"/>
    <row r="224" spans="1:8"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F6:F17">
    <cfRule type="cellIs" dxfId="0" priority="1" operator="notEqual">
      <formula>1</formula>
    </cfRule>
  </conditionalFormatting>
  <pageMargins left="0.75" right="0.75" top="1" bottom="1"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04042"/>
  </sheetPr>
  <dimension ref="A1:V1000"/>
  <sheetViews>
    <sheetView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4.5" defaultRowHeight="15" customHeight="1" x14ac:dyDescent="0.2"/>
  <cols>
    <col min="1" max="1" width="4" customWidth="1"/>
    <col min="2" max="2" width="42" customWidth="1"/>
    <col min="3" max="22" width="11" customWidth="1"/>
  </cols>
  <sheetData>
    <row r="1" spans="1:22" ht="15" customHeight="1" x14ac:dyDescent="0.2">
      <c r="A1" s="253"/>
      <c r="B1" s="11"/>
      <c r="C1" s="11"/>
      <c r="D1" s="11"/>
      <c r="E1" s="11"/>
      <c r="F1" s="11"/>
      <c r="G1" s="11"/>
      <c r="H1" s="11"/>
      <c r="I1" s="11"/>
      <c r="J1" s="11"/>
      <c r="K1" s="11"/>
      <c r="L1" s="11"/>
      <c r="M1" s="11"/>
      <c r="N1" s="11"/>
      <c r="O1" s="11"/>
      <c r="P1" s="11"/>
      <c r="Q1" s="11"/>
      <c r="R1" s="11"/>
      <c r="S1" s="11"/>
      <c r="T1" s="11"/>
      <c r="U1" s="11"/>
      <c r="V1" s="11"/>
    </row>
    <row r="2" spans="1:22" ht="24" customHeight="1" x14ac:dyDescent="0.25">
      <c r="A2" s="11"/>
      <c r="B2" s="173" t="s">
        <v>591</v>
      </c>
      <c r="C2" s="11"/>
      <c r="D2" s="11"/>
      <c r="E2" s="11"/>
      <c r="F2" s="11"/>
      <c r="G2" s="11"/>
      <c r="H2" s="11"/>
      <c r="I2" s="11"/>
      <c r="J2" s="11"/>
      <c r="K2" s="11"/>
      <c r="L2" s="11"/>
      <c r="M2" s="11"/>
      <c r="N2" s="11"/>
      <c r="O2" s="11"/>
      <c r="P2" s="11"/>
      <c r="Q2" s="11"/>
      <c r="R2" s="11"/>
      <c r="S2" s="11"/>
      <c r="T2" s="11"/>
      <c r="U2" s="11"/>
      <c r="V2" s="11"/>
    </row>
    <row r="3" spans="1:22" ht="15" customHeight="1" x14ac:dyDescent="0.2">
      <c r="A3" s="11"/>
      <c r="B3" s="13" t="s">
        <v>592</v>
      </c>
      <c r="C3" s="11"/>
      <c r="D3" s="11"/>
      <c r="E3" s="11"/>
      <c r="F3" s="11"/>
      <c r="G3" s="11"/>
      <c r="H3" s="11"/>
      <c r="I3" s="11"/>
      <c r="J3" s="11"/>
      <c r="K3" s="11"/>
      <c r="L3" s="11"/>
      <c r="M3" s="11"/>
      <c r="N3" s="11"/>
      <c r="O3" s="11"/>
      <c r="P3" s="11"/>
      <c r="Q3" s="11"/>
      <c r="R3" s="11"/>
      <c r="S3" s="11"/>
      <c r="T3" s="11"/>
      <c r="U3" s="11"/>
      <c r="V3" s="11"/>
    </row>
    <row r="4" spans="1:22" x14ac:dyDescent="0.2">
      <c r="A4" s="11"/>
      <c r="B4" s="11"/>
      <c r="C4" s="11"/>
      <c r="D4" s="11"/>
      <c r="E4" s="11"/>
      <c r="F4" s="11"/>
      <c r="G4" s="11"/>
      <c r="H4" s="11"/>
      <c r="I4" s="11"/>
      <c r="J4" s="11"/>
      <c r="K4" s="11"/>
      <c r="L4" s="11"/>
      <c r="M4" s="11"/>
      <c r="N4" s="11"/>
      <c r="O4" s="11"/>
      <c r="P4" s="11"/>
      <c r="Q4" s="11"/>
      <c r="R4" s="11"/>
      <c r="S4" s="11"/>
      <c r="T4" s="11"/>
      <c r="U4" s="11"/>
      <c r="V4" s="11"/>
    </row>
    <row r="5" spans="1:22" ht="15" customHeight="1" x14ac:dyDescent="0.2">
      <c r="A5" s="215"/>
      <c r="B5" s="533" t="s">
        <v>593</v>
      </c>
      <c r="C5" s="534"/>
      <c r="D5" s="534"/>
      <c r="E5" s="534"/>
      <c r="F5" s="534"/>
      <c r="G5" s="534"/>
      <c r="H5" s="534"/>
      <c r="I5" s="534"/>
      <c r="J5" s="534"/>
      <c r="K5" s="534"/>
      <c r="L5" s="534"/>
      <c r="M5" s="534"/>
      <c r="N5" s="534"/>
      <c r="O5" s="534"/>
      <c r="P5" s="534"/>
      <c r="Q5" s="534"/>
      <c r="R5" s="534"/>
      <c r="S5" s="534"/>
      <c r="T5" s="534"/>
      <c r="U5" s="534"/>
      <c r="V5" s="535"/>
    </row>
    <row r="6" spans="1:22" ht="15" customHeight="1" x14ac:dyDescent="0.2">
      <c r="A6" s="116"/>
      <c r="B6" s="83" t="s">
        <v>594</v>
      </c>
      <c r="C6" s="444">
        <v>2026</v>
      </c>
      <c r="D6" s="444">
        <v>2027</v>
      </c>
      <c r="E6" s="444">
        <v>2028</v>
      </c>
      <c r="F6" s="444">
        <v>2029</v>
      </c>
      <c r="G6" s="444">
        <v>2030</v>
      </c>
      <c r="H6" s="444">
        <v>2031</v>
      </c>
      <c r="I6" s="444">
        <v>2032</v>
      </c>
      <c r="J6" s="444">
        <v>2033</v>
      </c>
      <c r="K6" s="444">
        <v>2034</v>
      </c>
      <c r="L6" s="444">
        <v>2035</v>
      </c>
      <c r="M6" s="444">
        <v>2036</v>
      </c>
      <c r="N6" s="444">
        <v>2037</v>
      </c>
      <c r="O6" s="444">
        <v>2038</v>
      </c>
      <c r="P6" s="444">
        <v>2039</v>
      </c>
      <c r="Q6" s="444">
        <v>2040</v>
      </c>
      <c r="R6" s="444">
        <v>2041</v>
      </c>
      <c r="S6" s="444">
        <v>2042</v>
      </c>
      <c r="T6" s="444">
        <v>2043</v>
      </c>
      <c r="U6" s="444">
        <v>2044</v>
      </c>
      <c r="V6" s="445">
        <v>2045</v>
      </c>
    </row>
    <row r="7" spans="1:22" ht="15" customHeight="1" x14ac:dyDescent="0.2">
      <c r="A7" s="120">
        <v>1</v>
      </c>
      <c r="B7" s="87" t="s">
        <v>215</v>
      </c>
      <c r="C7" s="88">
        <f>Launch_Services!C34+Launch_Services!C45</f>
        <v>12091.95</v>
      </c>
      <c r="D7" s="88">
        <f>Launch_Services!D34+Launch_Services!D45</f>
        <v>17314.924999999999</v>
      </c>
      <c r="E7" s="88">
        <f>Launch_Services!E34+Launch_Services!E45</f>
        <v>24923.316300000002</v>
      </c>
      <c r="F7" s="88">
        <f>Launch_Services!F34+Launch_Services!F45</f>
        <v>36046.601899999994</v>
      </c>
      <c r="G7" s="88">
        <f>Launch_Services!G34+Launch_Services!G45</f>
        <v>52361.287500000006</v>
      </c>
      <c r="H7" s="88">
        <f>Launch_Services!H34+Launch_Services!H45</f>
        <v>68583.494900000005</v>
      </c>
      <c r="I7" s="88">
        <f>Launch_Services!I34+Launch_Services!I45</f>
        <v>90115.319129999989</v>
      </c>
      <c r="J7" s="88">
        <f>Launch_Services!J34+Launch_Services!J45</f>
        <v>118745.88978050002</v>
      </c>
      <c r="K7" s="88">
        <f>Launch_Services!K34+Launch_Services!K45</f>
        <v>156876.92425967503</v>
      </c>
      <c r="L7" s="88">
        <f>Launch_Services!L34+Launch_Services!L45</f>
        <v>207734.37981096128</v>
      </c>
      <c r="M7" s="88">
        <f>Launch_Services!M34+Launch_Services!M45</f>
        <v>255833.74894657522</v>
      </c>
      <c r="N7" s="88">
        <f>Launch_Services!N34+Launch_Services!N45</f>
        <v>315521.81984174816</v>
      </c>
      <c r="O7" s="88">
        <f>Launch_Services!O34+Launch_Services!O45</f>
        <v>389639.48431879393</v>
      </c>
      <c r="P7" s="88">
        <f>Launch_Services!P34+Launch_Services!P45</f>
        <v>481730.09013491869</v>
      </c>
      <c r="Q7" s="88">
        <f>Launch_Services!Q34+Launch_Services!Q45</f>
        <v>596213.94513550273</v>
      </c>
      <c r="R7" s="88">
        <f>Launch_Services!R34+Launch_Services!R45</f>
        <v>738606.2846250349</v>
      </c>
      <c r="S7" s="88">
        <f>Launch_Services!S34+Launch_Services!S45</f>
        <v>915789.54546572443</v>
      </c>
      <c r="T7" s="88">
        <f>Launch_Services!T34+Launch_Services!T45</f>
        <v>1136353.4963772565</v>
      </c>
      <c r="U7" s="88">
        <f>Launch_Services!U34+Launch_Services!U45</f>
        <v>1411020.1545961278</v>
      </c>
      <c r="V7" s="446">
        <f>Launch_Services!V34+Launch_Services!V45</f>
        <v>1753174.6527369795</v>
      </c>
    </row>
    <row r="8" spans="1:22" ht="15" customHeight="1" x14ac:dyDescent="0.2">
      <c r="A8" s="317">
        <v>2</v>
      </c>
      <c r="B8" s="91" t="s">
        <v>156</v>
      </c>
      <c r="C8" s="92">
        <f>'Crewed Trips'!C34+'Crewed Trips'!C45</f>
        <v>2447.8000000000002</v>
      </c>
      <c r="D8" s="92">
        <f>'Crewed Trips'!D34+'Crewed Trips'!D45</f>
        <v>3051.78</v>
      </c>
      <c r="E8" s="92">
        <f>'Crewed Trips'!E34+'Crewed Trips'!E45</f>
        <v>3818.2180000000003</v>
      </c>
      <c r="F8" s="92">
        <f>'Crewed Trips'!F34+'Crewed Trips'!F45</f>
        <v>4795.0427999999993</v>
      </c>
      <c r="G8" s="92">
        <f>'Crewed Trips'!G34+'Crewed Trips'!G45</f>
        <v>6045.9066999999995</v>
      </c>
      <c r="H8" s="92">
        <f>'Crewed Trips'!H34+'Crewed Trips'!H45</f>
        <v>7305.9298250000002</v>
      </c>
      <c r="I8" s="92">
        <f>'Crewed Trips'!I34+'Crewed Trips'!I45</f>
        <v>8812.9815262499997</v>
      </c>
      <c r="J8" s="92">
        <f>'Crewed Trips'!J34+'Crewed Trips'!J45</f>
        <v>10658.885662562501</v>
      </c>
      <c r="K8" s="92">
        <f>'Crewed Trips'!K34+'Crewed Trips'!K45</f>
        <v>12925.683106190623</v>
      </c>
      <c r="L8" s="92">
        <f>'Crewed Trips'!L34+'Crewed Trips'!L45</f>
        <v>15716.949407825156</v>
      </c>
      <c r="M8" s="92">
        <f>'Crewed Trips'!M34+'Crewed Trips'!M45</f>
        <v>17809.778230802222</v>
      </c>
      <c r="N8" s="92">
        <f>'Crewed Trips'!N34+'Crewed Trips'!N45</f>
        <v>20192.49536179471</v>
      </c>
      <c r="O8" s="92">
        <f>'Crewed Trips'!O34+'Crewed Trips'!O45</f>
        <v>22920.783694269598</v>
      </c>
      <c r="P8" s="92">
        <f>'Crewed Trips'!P34+'Crewed Trips'!P45</f>
        <v>26050.94138164652</v>
      </c>
      <c r="Q8" s="92">
        <f>'Crewed Trips'!Q34+'Crewed Trips'!Q45</f>
        <v>29650.37296770807</v>
      </c>
      <c r="R8" s="92">
        <f>'Crewed Trips'!R34+'Crewed Trips'!R45</f>
        <v>33800.404304039832</v>
      </c>
      <c r="S8" s="92">
        <f>'Crewed Trips'!S34+'Crewed Trips'!S45</f>
        <v>38599.987247308032</v>
      </c>
      <c r="T8" s="92">
        <f>'Crewed Trips'!T34+'Crewed Trips'!T45</f>
        <v>44170.615413079184</v>
      </c>
      <c r="U8" s="92">
        <f>'Crewed Trips'!U34+'Crewed Trips'!U45</f>
        <v>50662.895886864928</v>
      </c>
      <c r="V8" s="447">
        <f>'Crewed Trips'!V34+'Crewed Trips'!V45</f>
        <v>58265.392407897991</v>
      </c>
    </row>
    <row r="9" spans="1:22" ht="15" customHeight="1" x14ac:dyDescent="0.2">
      <c r="A9" s="289">
        <v>3</v>
      </c>
      <c r="B9" s="95" t="s">
        <v>158</v>
      </c>
      <c r="C9" s="96">
        <f>Other_Services!C34</f>
        <v>149.5</v>
      </c>
      <c r="D9" s="96">
        <f>Other_Services!D34</f>
        <v>206.70000000000002</v>
      </c>
      <c r="E9" s="96">
        <f>Other_Services!E34</f>
        <v>288.3075</v>
      </c>
      <c r="F9" s="96">
        <f>Other_Services!F34</f>
        <v>405.25387499999999</v>
      </c>
      <c r="G9" s="96">
        <f>Other_Services!G34</f>
        <v>573.51035624999997</v>
      </c>
      <c r="H9" s="96">
        <f>Other_Services!H34</f>
        <v>745.51170281250006</v>
      </c>
      <c r="I9" s="96">
        <f>Other_Services!I34</f>
        <v>971.60232426562516</v>
      </c>
      <c r="J9" s="96">
        <f>Other_Services!J34</f>
        <v>1269.2927300320314</v>
      </c>
      <c r="K9" s="96">
        <f>Other_Services!K34</f>
        <v>1661.8776298662892</v>
      </c>
      <c r="L9" s="96">
        <f>Other_Services!L34</f>
        <v>2180.3753551026739</v>
      </c>
      <c r="M9" s="96">
        <f>Other_Services!M34</f>
        <v>2617.4429795683182</v>
      </c>
      <c r="N9" s="96">
        <f>Other_Services!N34</f>
        <v>3153.4346885191162</v>
      </c>
      <c r="O9" s="96">
        <f>Other_Services!O34</f>
        <v>3812.0702109032168</v>
      </c>
      <c r="P9" s="96">
        <f>Other_Services!P34</f>
        <v>4622.8992281879937</v>
      </c>
      <c r="Q9" s="96">
        <f>Other_Services!Q34</f>
        <v>5622.748921993043</v>
      </c>
      <c r="R9" s="96">
        <f>Other_Services!R34</f>
        <v>6857.532417455498</v>
      </c>
      <c r="S9" s="96">
        <f>Other_Services!S34</f>
        <v>8384.5082472868417</v>
      </c>
      <c r="T9" s="96">
        <f>Other_Services!T34</f>
        <v>10275.103482829967</v>
      </c>
      <c r="U9" s="96">
        <f>Other_Services!U34</f>
        <v>12618.441329123574</v>
      </c>
      <c r="V9" s="448">
        <f>Other_Services!V34</f>
        <v>15525.74916826638</v>
      </c>
    </row>
    <row r="10" spans="1:22" ht="15" customHeight="1" x14ac:dyDescent="0.2">
      <c r="A10" s="317">
        <v>4</v>
      </c>
      <c r="B10" s="91" t="s">
        <v>160</v>
      </c>
      <c r="C10" s="92">
        <f>Starlink!C34+Starlink!C45</f>
        <v>15010</v>
      </c>
      <c r="D10" s="92">
        <f>Starlink!D34+Starlink!D45</f>
        <v>21334</v>
      </c>
      <c r="E10" s="92">
        <f>Starlink!E34+Starlink!E45</f>
        <v>30534.1</v>
      </c>
      <c r="F10" s="92">
        <f>Starlink!F34+Starlink!F45</f>
        <v>43999.764999999999</v>
      </c>
      <c r="G10" s="92">
        <f>Starlink!G34+Starlink!G45</f>
        <v>63825.5147</v>
      </c>
      <c r="H10" s="92">
        <f>Starlink!H34+Starlink!H45</f>
        <v>83367.3845</v>
      </c>
      <c r="I10" s="92">
        <f>Starlink!I34+Starlink!I45</f>
        <v>109232.51328000001</v>
      </c>
      <c r="J10" s="92">
        <f>Starlink!J34+Starlink!J45</f>
        <v>143530.79974800005</v>
      </c>
      <c r="K10" s="92">
        <f>Starlink!K34+Starlink!K45</f>
        <v>189088.54936680003</v>
      </c>
      <c r="L10" s="92">
        <f>Starlink!L34+Starlink!L45</f>
        <v>249694.25516998005</v>
      </c>
      <c r="M10" s="92">
        <f>Starlink!M34+Starlink!M45</f>
        <v>283845.40234000806</v>
      </c>
      <c r="N10" s="92">
        <f>Starlink!N34+Starlink!N45</f>
        <v>323354.62675695046</v>
      </c>
      <c r="O10" s="92">
        <f>Starlink!O34+Starlink!O45</f>
        <v>369152.16406604601</v>
      </c>
      <c r="P10" s="92">
        <f>Starlink!P34+Starlink!P45</f>
        <v>422340.48596769571</v>
      </c>
      <c r="Q10" s="92">
        <f>Starlink!Q34+Starlink!Q45</f>
        <v>484227.38535543176</v>
      </c>
      <c r="R10" s="92">
        <f>Starlink!R34+Starlink!R45</f>
        <v>556365.54260279296</v>
      </c>
      <c r="S10" s="92">
        <f>Starlink!S34+Starlink!S45</f>
        <v>640599.85713054484</v>
      </c>
      <c r="T10" s="92">
        <f>Starlink!T34+Starlink!T45</f>
        <v>739124.08149862231</v>
      </c>
      <c r="U10" s="92">
        <f>Starlink!U34+Starlink!U45</f>
        <v>854548.60246137029</v>
      </c>
      <c r="V10" s="447">
        <f>Starlink!V34+Starlink!V45</f>
        <v>989981.58096627146</v>
      </c>
    </row>
    <row r="11" spans="1:22" ht="15" customHeight="1" x14ac:dyDescent="0.2">
      <c r="A11" s="289">
        <v>5</v>
      </c>
      <c r="B11" s="95" t="s">
        <v>162</v>
      </c>
      <c r="C11" s="96">
        <f>Starlink_D2C!C34</f>
        <v>980</v>
      </c>
      <c r="D11" s="96">
        <f>Starlink_D2C!D34</f>
        <v>1724.8</v>
      </c>
      <c r="E11" s="96">
        <f>Starlink_D2C!E34</f>
        <v>3067.4</v>
      </c>
      <c r="F11" s="96">
        <f>Starlink_D2C!F34</f>
        <v>5509.7559999999994</v>
      </c>
      <c r="G11" s="96">
        <f>Starlink_D2C!G34</f>
        <v>9991.5115999999998</v>
      </c>
      <c r="H11" s="96">
        <f>Starlink_D2C!H34</f>
        <v>15324.02088</v>
      </c>
      <c r="I11" s="96">
        <f>Starlink_D2C!I34</f>
        <v>23762.314799999996</v>
      </c>
      <c r="J11" s="96">
        <f>Starlink_D2C!J34</f>
        <v>37237.183401599999</v>
      </c>
      <c r="K11" s="96">
        <f>Starlink_D2C!K34</f>
        <v>58935.171980159997</v>
      </c>
      <c r="L11" s="96">
        <f>Starlink_D2C!L34</f>
        <v>94139.591833728002</v>
      </c>
      <c r="M11" s="96">
        <f>Starlink_D2C!M34</f>
        <v>116864.72593555201</v>
      </c>
      <c r="N11" s="96">
        <f>Starlink_D2C!N34</f>
        <v>145867.43585748097</v>
      </c>
      <c r="O11" s="96">
        <f>Starlink_D2C!O34</f>
        <v>182977.58340122155</v>
      </c>
      <c r="P11" s="96">
        <f>Starlink_D2C!P34</f>
        <v>230568.67708939579</v>
      </c>
      <c r="Q11" s="96">
        <f>Starlink_D2C!Q34</f>
        <v>291720.43646359805</v>
      </c>
      <c r="R11" s="96">
        <f>Starlink_D2C!R34</f>
        <v>370430.0727732341</v>
      </c>
      <c r="S11" s="96">
        <f>Starlink_D2C!S34</f>
        <v>471886.89568617305</v>
      </c>
      <c r="T11" s="96">
        <f>Starlink_D2C!T34</f>
        <v>602829.2380131149</v>
      </c>
      <c r="U11" s="96">
        <f>Starlink_D2C!U34</f>
        <v>772008.38745387387</v>
      </c>
      <c r="V11" s="448">
        <f>Starlink_D2C!V34</f>
        <v>990791.62043684954</v>
      </c>
    </row>
    <row r="12" spans="1:22" ht="15" customHeight="1" x14ac:dyDescent="0.2">
      <c r="A12" s="317">
        <v>6</v>
      </c>
      <c r="B12" s="91" t="s">
        <v>164</v>
      </c>
      <c r="C12" s="92">
        <f>Starshield!C34</f>
        <v>3334.5</v>
      </c>
      <c r="D12" s="92">
        <f>Starshield!D34</f>
        <v>4846.4250000000002</v>
      </c>
      <c r="E12" s="92">
        <f>Starshield!E34</f>
        <v>7086.1687499999998</v>
      </c>
      <c r="F12" s="92">
        <f>Starshield!F34</f>
        <v>10419.518062499999</v>
      </c>
      <c r="G12" s="92">
        <f>Starshield!G34</f>
        <v>15401.721871874999</v>
      </c>
      <c r="H12" s="92">
        <f>Starshield!H34</f>
        <v>20050.50392296875</v>
      </c>
      <c r="I12" s="92">
        <f>Starshield!I34</f>
        <v>26186.860211132811</v>
      </c>
      <c r="J12" s="92">
        <f>Starshield!J34</f>
        <v>34304.428287179304</v>
      </c>
      <c r="K12" s="92">
        <f>Starshield!K34</f>
        <v>45064.304804672058</v>
      </c>
      <c r="L12" s="92">
        <f>Starshield!L34</f>
        <v>59352.60226252328</v>
      </c>
      <c r="M12" s="92">
        <f>Starshield!M34</f>
        <v>70053.925543194331</v>
      </c>
      <c r="N12" s="92">
        <f>Starshield!N34</f>
        <v>82782.876740226158</v>
      </c>
      <c r="O12" s="92">
        <f>Starshield!O34</f>
        <v>97933.931911784064</v>
      </c>
      <c r="P12" s="92">
        <f>Starshield!P34</f>
        <v>115979.36808259925</v>
      </c>
      <c r="Q12" s="92">
        <f>Starshield!Q34</f>
        <v>137484.71454814749</v>
      </c>
      <c r="R12" s="92">
        <f>Starshield!R34</f>
        <v>163127.28357751854</v>
      </c>
      <c r="S12" s="92">
        <f>Starshield!S34</f>
        <v>193718.39530983884</v>
      </c>
      <c r="T12" s="92">
        <f>Starshield!T34</f>
        <v>230230.03448966084</v>
      </c>
      <c r="U12" s="92">
        <f>Starshield!U34</f>
        <v>273826.82409655635</v>
      </c>
      <c r="V12" s="447">
        <f>Starshield!V34</f>
        <v>325904.37780401716</v>
      </c>
    </row>
    <row r="13" spans="1:22" ht="15" customHeight="1" x14ac:dyDescent="0.2">
      <c r="A13" s="289">
        <v>7</v>
      </c>
      <c r="B13" s="95" t="s">
        <v>166</v>
      </c>
      <c r="C13" s="96">
        <f>xAI_Software!C34</f>
        <v>2298.1</v>
      </c>
      <c r="D13" s="96">
        <f>xAI_Software!D34</f>
        <v>3450.8249999999998</v>
      </c>
      <c r="E13" s="96">
        <f>xAI_Software!E34</f>
        <v>5220.5212499999998</v>
      </c>
      <c r="F13" s="96">
        <f>xAI_Software!F34</f>
        <v>7953.9770625000001</v>
      </c>
      <c r="G13" s="96">
        <f>xAI_Software!G34</f>
        <v>12200.306803124999</v>
      </c>
      <c r="H13" s="96">
        <f>xAI_Software!H34</f>
        <v>16976.79450140625</v>
      </c>
      <c r="I13" s="96">
        <f>xAI_Software!I34</f>
        <v>23691.68380244531</v>
      </c>
      <c r="J13" s="96">
        <f>xAI_Software!J34</f>
        <v>33149.213140812884</v>
      </c>
      <c r="K13" s="96">
        <f>xAI_Software!K34</f>
        <v>46492.585541028449</v>
      </c>
      <c r="L13" s="96">
        <f>xAI_Software!L34</f>
        <v>65348.603550283377</v>
      </c>
      <c r="M13" s="96">
        <f>xAI_Software!M34</f>
        <v>76371.592883882942</v>
      </c>
      <c r="N13" s="96">
        <f>xAI_Software!N34</f>
        <v>89364.486681672162</v>
      </c>
      <c r="O13" s="96">
        <f>xAI_Software!O34</f>
        <v>104693.75748994404</v>
      </c>
      <c r="P13" s="96">
        <f>xAI_Software!P34</f>
        <v>122795.91065437021</v>
      </c>
      <c r="Q13" s="96">
        <f>xAI_Software!Q34</f>
        <v>144191.10183219361</v>
      </c>
      <c r="R13" s="96">
        <f>xAI_Software!R34</f>
        <v>169499.43146258756</v>
      </c>
      <c r="S13" s="96">
        <f>xAI_Software!S34</f>
        <v>199460.44600998904</v>
      </c>
      <c r="T13" s="96">
        <f>xAI_Software!T34</f>
        <v>234956.4810894664</v>
      </c>
      <c r="U13" s="96">
        <f>xAI_Software!U34</f>
        <v>277040.60785606678</v>
      </c>
      <c r="V13" s="448">
        <f>xAI_Software!V34</f>
        <v>326970.09547771781</v>
      </c>
    </row>
    <row r="14" spans="1:22" ht="15" customHeight="1" x14ac:dyDescent="0.2">
      <c r="A14" s="317">
        <v>8</v>
      </c>
      <c r="B14" s="91" t="s">
        <v>168</v>
      </c>
      <c r="C14" s="92">
        <f>Colossus_DCs!C34</f>
        <v>15767.5</v>
      </c>
      <c r="D14" s="92">
        <f>Colossus_DCs!D34</f>
        <v>22467.625</v>
      </c>
      <c r="E14" s="92">
        <f>Colossus_DCs!E34</f>
        <v>32285.018749999999</v>
      </c>
      <c r="F14" s="92">
        <f>Colossus_DCs!F34</f>
        <v>46753.809062499997</v>
      </c>
      <c r="G14" s="92">
        <f>Colossus_DCs!G34</f>
        <v>68191.518546875013</v>
      </c>
      <c r="H14" s="92">
        <f>Colossus_DCs!H34</f>
        <v>85855.153948437495</v>
      </c>
      <c r="I14" s="92">
        <f>Colossus_DCs!I34</f>
        <v>108312.63552921875</v>
      </c>
      <c r="J14" s="92">
        <f>Colossus_DCs!J34</f>
        <v>136906.42021385938</v>
      </c>
      <c r="K14" s="92">
        <f>Colossus_DCs!K34</f>
        <v>173363.0978144797</v>
      </c>
      <c r="L14" s="92">
        <f>Colossus_DCs!L34</f>
        <v>219904.96357853233</v>
      </c>
      <c r="M14" s="92">
        <f>Colossus_DCs!M34</f>
        <v>249649.64898391202</v>
      </c>
      <c r="N14" s="92">
        <f>Colossus_DCs!N34</f>
        <v>283553.4797461846</v>
      </c>
      <c r="O14" s="92">
        <f>Colossus_DCs!O34</f>
        <v>322211.14934645395</v>
      </c>
      <c r="P14" s="92">
        <f>Colossus_DCs!P34</f>
        <v>366303.69132689456</v>
      </c>
      <c r="Q14" s="92">
        <f>Colossus_DCs!Q34</f>
        <v>416611.14659736009</v>
      </c>
      <c r="R14" s="92">
        <f>Colossus_DCs!R34</f>
        <v>474027.10260240553</v>
      </c>
      <c r="S14" s="92">
        <f>Colossus_DCs!S34</f>
        <v>539575.38231096254</v>
      </c>
      <c r="T14" s="92">
        <f>Colossus_DCs!T34</f>
        <v>614429.20240389346</v>
      </c>
      <c r="U14" s="92">
        <f>Colossus_DCs!U34</f>
        <v>699933.16763147735</v>
      </c>
      <c r="V14" s="447">
        <f>Colossus_DCs!V34</f>
        <v>797628.52301828749</v>
      </c>
    </row>
    <row r="15" spans="1:22" ht="15" customHeight="1" x14ac:dyDescent="0.2">
      <c r="A15" s="289">
        <v>9</v>
      </c>
      <c r="B15" s="95" t="s">
        <v>170</v>
      </c>
      <c r="C15" s="96">
        <f>Orbital_DCs!C34</f>
        <v>0</v>
      </c>
      <c r="D15" s="96">
        <f>Orbital_DCs!D34</f>
        <v>0</v>
      </c>
      <c r="E15" s="96">
        <f>Orbital_DCs!E34</f>
        <v>0</v>
      </c>
      <c r="F15" s="96">
        <f>Orbital_DCs!F34</f>
        <v>0</v>
      </c>
      <c r="G15" s="96">
        <f>Orbital_DCs!G34</f>
        <v>0</v>
      </c>
      <c r="H15" s="96">
        <f>Orbital_DCs!H34</f>
        <v>8600</v>
      </c>
      <c r="I15" s="96">
        <f>Orbital_DCs!I34</f>
        <v>14300</v>
      </c>
      <c r="J15" s="96">
        <f>Orbital_DCs!J34</f>
        <v>23942</v>
      </c>
      <c r="K15" s="96">
        <f>Orbital_DCs!K34</f>
        <v>40335.800000000003</v>
      </c>
      <c r="L15" s="96">
        <f>Orbital_DCs!L34</f>
        <v>68340.86</v>
      </c>
      <c r="M15" s="96">
        <f>Orbital_DCs!M34</f>
        <v>94340.456000000006</v>
      </c>
      <c r="N15" s="96">
        <f>Orbital_DCs!N34</f>
        <v>130656.5744</v>
      </c>
      <c r="O15" s="96">
        <f>Orbital_DCs!O34</f>
        <v>181525.22984000004</v>
      </c>
      <c r="P15" s="96">
        <f>Orbital_DCs!P34</f>
        <v>252968.43107600004</v>
      </c>
      <c r="Q15" s="96">
        <f>Orbital_DCs!Q34</f>
        <v>353562.15732260002</v>
      </c>
      <c r="R15" s="96">
        <f>Orbital_DCs!R34</f>
        <v>495539.27619329002</v>
      </c>
      <c r="S15" s="96">
        <f>Orbital_DCs!S34</f>
        <v>696374.94633972668</v>
      </c>
      <c r="T15" s="96">
        <f>Orbital_DCs!T34</f>
        <v>981067.49084343226</v>
      </c>
      <c r="U15" s="96">
        <f>Orbital_DCs!U34</f>
        <v>1385422.3348092975</v>
      </c>
      <c r="V15" s="448">
        <f>Orbital_DCs!V34</f>
        <v>1960783.4110939899</v>
      </c>
    </row>
    <row r="16" spans="1:22" ht="15" customHeight="1" x14ac:dyDescent="0.2">
      <c r="A16" s="317">
        <v>10</v>
      </c>
      <c r="B16" s="91" t="s">
        <v>172</v>
      </c>
      <c r="C16" s="92">
        <f>'Deep Space Option'!C34</f>
        <v>0</v>
      </c>
      <c r="D16" s="92">
        <f>'Deep Space Option'!D34</f>
        <v>0</v>
      </c>
      <c r="E16" s="92">
        <f>'Deep Space Option'!E34</f>
        <v>0</v>
      </c>
      <c r="F16" s="92">
        <f>'Deep Space Option'!F34</f>
        <v>0</v>
      </c>
      <c r="G16" s="92">
        <f>'Deep Space Option'!G34</f>
        <v>0</v>
      </c>
      <c r="H16" s="92">
        <f>'Deep Space Option'!H34</f>
        <v>23.5</v>
      </c>
      <c r="I16" s="92">
        <f>'Deep Space Option'!I34</f>
        <v>27.450000000000003</v>
      </c>
      <c r="J16" s="92">
        <f>'Deep Space Option'!J34</f>
        <v>32.325000000000003</v>
      </c>
      <c r="K16" s="92">
        <f>'Deep Space Option'!K34</f>
        <v>38.379000000000005</v>
      </c>
      <c r="L16" s="92">
        <f>'Deep Space Option'!L34</f>
        <v>45.939975000000004</v>
      </c>
      <c r="M16" s="92">
        <f>'Deep Space Option'!M34</f>
        <v>1490</v>
      </c>
      <c r="N16" s="92">
        <f>'Deep Space Option'!N34</f>
        <v>2334.5</v>
      </c>
      <c r="O16" s="92">
        <f>'Deep Space Option'!O34</f>
        <v>3700.9250000000002</v>
      </c>
      <c r="P16" s="92">
        <f>'Deep Space Option'!P34</f>
        <v>5922.3762500000003</v>
      </c>
      <c r="Q16" s="92">
        <f>'Deep Space Option'!Q34</f>
        <v>9547.0233124999995</v>
      </c>
      <c r="R16" s="92">
        <f>'Deep Space Option'!R34</f>
        <v>15477.550090624998</v>
      </c>
      <c r="S16" s="92">
        <f>'Deep Space Option'!S34</f>
        <v>25201.15570578125</v>
      </c>
      <c r="T16" s="92">
        <f>'Deep Space Option'!T34</f>
        <v>41168.949913601566</v>
      </c>
      <c r="U16" s="92">
        <f>'Deep Space Option'!U34</f>
        <v>67421.823349333208</v>
      </c>
      <c r="V16" s="447">
        <f>'Deep Space Option'!V34</f>
        <v>110622.96859578493</v>
      </c>
    </row>
    <row r="17" spans="1:22" ht="15" customHeight="1" x14ac:dyDescent="0.2">
      <c r="A17" s="289">
        <v>11</v>
      </c>
      <c r="B17" s="95" t="s">
        <v>174</v>
      </c>
      <c r="C17" s="96">
        <f>'X Platform'!C34</f>
        <v>4080</v>
      </c>
      <c r="D17" s="96">
        <f>'X Platform'!D34</f>
        <v>5678</v>
      </c>
      <c r="E17" s="96">
        <f>'X Platform'!E34</f>
        <v>7944.0999999999995</v>
      </c>
      <c r="F17" s="96">
        <f>'X Platform'!F34</f>
        <v>11169.17</v>
      </c>
      <c r="G17" s="96">
        <f>'X Platform'!G34</f>
        <v>15774.078999999998</v>
      </c>
      <c r="H17" s="96">
        <f>'X Platform'!H34</f>
        <v>19372.701899999996</v>
      </c>
      <c r="I17" s="96">
        <f>'X Platform'!I34</f>
        <v>23855.917590000001</v>
      </c>
      <c r="J17" s="96">
        <f>'X Platform'!J34</f>
        <v>29453.277698999995</v>
      </c>
      <c r="K17" s="96">
        <f>'X Platform'!K34</f>
        <v>36456.351363899994</v>
      </c>
      <c r="L17" s="96">
        <f>'X Platform'!L34</f>
        <v>45235.992611789996</v>
      </c>
      <c r="M17" s="96">
        <f>'X Platform'!M34</f>
        <v>53012.057714243994</v>
      </c>
      <c r="N17" s="96">
        <f>'X Platform'!N34</f>
        <v>62165.439616478376</v>
      </c>
      <c r="O17" s="96">
        <f>'X Platform'!O34</f>
        <v>72946.194624570213</v>
      </c>
      <c r="P17" s="96">
        <f>'X Platform'!P34</f>
        <v>85650.70698565284</v>
      </c>
      <c r="Q17" s="96">
        <f>'X Platform'!Q34</f>
        <v>100630.41475189556</v>
      </c>
      <c r="R17" s="96">
        <f>'X Platform'!R34</f>
        <v>118302.20113602377</v>
      </c>
      <c r="S17" s="96">
        <f>'X Platform'!S34</f>
        <v>139160.77263223709</v>
      </c>
      <c r="T17" s="96">
        <f>'X Platform'!T34</f>
        <v>163793.40767026125</v>
      </c>
      <c r="U17" s="96">
        <f>'X Platform'!U34</f>
        <v>192897.53430006528</v>
      </c>
      <c r="V17" s="448">
        <f>'X Platform'!V34</f>
        <v>227301.68477837526</v>
      </c>
    </row>
    <row r="18" spans="1:22" ht="15" customHeight="1" x14ac:dyDescent="0.2">
      <c r="A18" s="317">
        <v>12</v>
      </c>
      <c r="B18" s="91" t="s">
        <v>176</v>
      </c>
      <c r="C18" s="92">
        <f>Terafab!C34</f>
        <v>0</v>
      </c>
      <c r="D18" s="92">
        <f>Terafab!D34</f>
        <v>0</v>
      </c>
      <c r="E18" s="92">
        <f>Terafab!E34</f>
        <v>0</v>
      </c>
      <c r="F18" s="92">
        <f>Terafab!F34</f>
        <v>0</v>
      </c>
      <c r="G18" s="92">
        <f>Terafab!G34</f>
        <v>0</v>
      </c>
      <c r="H18" s="92">
        <f>Terafab!H34</f>
        <v>4500</v>
      </c>
      <c r="I18" s="92">
        <f>Terafab!I34</f>
        <v>7443.75</v>
      </c>
      <c r="J18" s="92">
        <f>Terafab!J34</f>
        <v>12456.5625</v>
      </c>
      <c r="K18" s="92">
        <f>Terafab!K34</f>
        <v>21074.390625</v>
      </c>
      <c r="L18" s="92">
        <f>Terafab!L34</f>
        <v>36020.875781249997</v>
      </c>
      <c r="M18" s="92">
        <f>Terafab!M34</f>
        <v>49960.906523437494</v>
      </c>
      <c r="N18" s="92">
        <f>Terafab!N34</f>
        <v>69541.338779296872</v>
      </c>
      <c r="O18" s="92">
        <f>Terafab!O34</f>
        <v>97117.799037011719</v>
      </c>
      <c r="P18" s="92">
        <f>Terafab!P34</f>
        <v>136052.26387202635</v>
      </c>
      <c r="Q18" s="92">
        <f>Terafab!Q34</f>
        <v>191149.97560040696</v>
      </c>
      <c r="R18" s="92">
        <f>Terafab!R34</f>
        <v>269288.21181001631</v>
      </c>
      <c r="S18" s="92">
        <f>Terafab!S34</f>
        <v>380321.81922459439</v>
      </c>
      <c r="T18" s="92">
        <f>Terafab!T34</f>
        <v>538388.20547264325</v>
      </c>
      <c r="U18" s="92">
        <f>Terafab!U34</f>
        <v>763789.13995833136</v>
      </c>
      <c r="V18" s="447">
        <f>Terafab!V34</f>
        <v>1085705.8023384397</v>
      </c>
    </row>
    <row r="19" spans="1:22" ht="15" customHeight="1" x14ac:dyDescent="0.2">
      <c r="A19" s="449"/>
      <c r="B19" s="450" t="s">
        <v>595</v>
      </c>
      <c r="C19" s="451">
        <f t="shared" ref="C19:V19" si="0">SUM(C7:C18)</f>
        <v>56159.35</v>
      </c>
      <c r="D19" s="451">
        <f t="shared" si="0"/>
        <v>80075.08</v>
      </c>
      <c r="E19" s="451">
        <f t="shared" si="0"/>
        <v>115167.15055000002</v>
      </c>
      <c r="F19" s="451">
        <f t="shared" si="0"/>
        <v>167052.89376249997</v>
      </c>
      <c r="G19" s="451">
        <f t="shared" si="0"/>
        <v>244365.357078125</v>
      </c>
      <c r="H19" s="451">
        <f t="shared" si="0"/>
        <v>330704.99608062499</v>
      </c>
      <c r="I19" s="451">
        <f t="shared" si="0"/>
        <v>436713.02819331258</v>
      </c>
      <c r="J19" s="451">
        <f t="shared" si="0"/>
        <v>581686.27816354611</v>
      </c>
      <c r="K19" s="451">
        <f t="shared" si="0"/>
        <v>782313.11549177219</v>
      </c>
      <c r="L19" s="451">
        <f t="shared" si="0"/>
        <v>1063715.389336976</v>
      </c>
      <c r="M19" s="451">
        <f t="shared" si="0"/>
        <v>1271849.6860811764</v>
      </c>
      <c r="N19" s="451">
        <f t="shared" si="0"/>
        <v>1528488.5084703516</v>
      </c>
      <c r="O19" s="451">
        <f t="shared" si="0"/>
        <v>1848631.0729409985</v>
      </c>
      <c r="P19" s="451">
        <f t="shared" si="0"/>
        <v>2250985.8420493877</v>
      </c>
      <c r="Q19" s="451">
        <f t="shared" si="0"/>
        <v>2760611.4228093377</v>
      </c>
      <c r="R19" s="451">
        <f t="shared" si="0"/>
        <v>3411320.893595024</v>
      </c>
      <c r="S19" s="451">
        <f t="shared" si="0"/>
        <v>4249073.7113101659</v>
      </c>
      <c r="T19" s="451">
        <f t="shared" si="0"/>
        <v>5336786.3066678615</v>
      </c>
      <c r="U19" s="451">
        <f t="shared" si="0"/>
        <v>6761189.9137284895</v>
      </c>
      <c r="V19" s="452">
        <f t="shared" si="0"/>
        <v>8642655.8588228766</v>
      </c>
    </row>
    <row r="20" spans="1:22" ht="15" customHeight="1" x14ac:dyDescent="0.2">
      <c r="A20" s="11"/>
      <c r="B20" s="453"/>
      <c r="C20" s="253"/>
      <c r="D20" s="253"/>
      <c r="E20" s="253"/>
      <c r="F20" s="253"/>
      <c r="G20" s="253"/>
      <c r="H20" s="253"/>
      <c r="I20" s="253"/>
      <c r="J20" s="253"/>
      <c r="K20" s="253"/>
      <c r="L20" s="253"/>
      <c r="M20" s="253"/>
      <c r="N20" s="253"/>
      <c r="O20" s="253"/>
      <c r="P20" s="253"/>
      <c r="Q20" s="253"/>
      <c r="R20" s="253"/>
      <c r="S20" s="253"/>
      <c r="T20" s="253"/>
      <c r="U20" s="253"/>
      <c r="V20" s="253"/>
    </row>
    <row r="21" spans="1:22" ht="15.75" customHeight="1" x14ac:dyDescent="0.2">
      <c r="A21" s="11"/>
      <c r="B21" s="533" t="s">
        <v>596</v>
      </c>
      <c r="C21" s="534"/>
      <c r="D21" s="534"/>
      <c r="E21" s="534"/>
      <c r="F21" s="534"/>
      <c r="G21" s="534"/>
      <c r="H21" s="534"/>
      <c r="I21" s="534"/>
      <c r="J21" s="534"/>
      <c r="K21" s="534"/>
      <c r="L21" s="534"/>
      <c r="M21" s="534"/>
      <c r="N21" s="534"/>
      <c r="O21" s="534"/>
      <c r="P21" s="534"/>
      <c r="Q21" s="534"/>
      <c r="R21" s="534"/>
      <c r="S21" s="534"/>
      <c r="T21" s="534"/>
      <c r="U21" s="534"/>
      <c r="V21" s="535"/>
    </row>
    <row r="22" spans="1:22" ht="15.75" customHeight="1" x14ac:dyDescent="0.2">
      <c r="A22" s="11"/>
      <c r="B22" s="454" t="s">
        <v>594</v>
      </c>
      <c r="C22" s="444">
        <v>2026</v>
      </c>
      <c r="D22" s="444">
        <v>2027</v>
      </c>
      <c r="E22" s="444">
        <v>2028</v>
      </c>
      <c r="F22" s="444">
        <v>2029</v>
      </c>
      <c r="G22" s="444">
        <v>2030</v>
      </c>
      <c r="H22" s="444">
        <v>2031</v>
      </c>
      <c r="I22" s="444">
        <v>2032</v>
      </c>
      <c r="J22" s="444">
        <v>2033</v>
      </c>
      <c r="K22" s="444">
        <v>2034</v>
      </c>
      <c r="L22" s="444">
        <v>2035</v>
      </c>
      <c r="M22" s="444">
        <v>2036</v>
      </c>
      <c r="N22" s="444">
        <v>2037</v>
      </c>
      <c r="O22" s="444">
        <v>2038</v>
      </c>
      <c r="P22" s="444">
        <v>2039</v>
      </c>
      <c r="Q22" s="444">
        <v>2040</v>
      </c>
      <c r="R22" s="444">
        <v>2041</v>
      </c>
      <c r="S22" s="444">
        <v>2042</v>
      </c>
      <c r="T22" s="444">
        <v>2043</v>
      </c>
      <c r="U22" s="444">
        <v>2044</v>
      </c>
      <c r="V22" s="445">
        <v>2045</v>
      </c>
    </row>
    <row r="23" spans="1:22" ht="15.75" customHeight="1" x14ac:dyDescent="0.2">
      <c r="A23" s="11"/>
      <c r="B23" s="455" t="s">
        <v>154</v>
      </c>
      <c r="C23" s="88">
        <f>Launch_Services!C39+Launch_Services!C46</f>
        <v>5572.5150000000003</v>
      </c>
      <c r="D23" s="88">
        <f>Launch_Services!D39+Launch_Services!D46</f>
        <v>8120.514000000001</v>
      </c>
      <c r="E23" s="88">
        <f>Launch_Services!E39+Launch_Services!E46</f>
        <v>11874.381599999999</v>
      </c>
      <c r="F23" s="88">
        <f>Launch_Services!F39+Launch_Services!F46</f>
        <v>17417.4663</v>
      </c>
      <c r="G23" s="88">
        <f>Launch_Services!G39+Launch_Services!G46</f>
        <v>25619.211150000003</v>
      </c>
      <c r="H23" s="88">
        <f>Launch_Services!H39+Launch_Services!H46</f>
        <v>33981.027170000008</v>
      </c>
      <c r="I23" s="88">
        <f>Launch_Services!I39+Launch_Services!I46</f>
        <v>45156.321564500002</v>
      </c>
      <c r="J23" s="88">
        <f>Launch_Services!J39+Launch_Services!J46</f>
        <v>60107.710828075011</v>
      </c>
      <c r="K23" s="88">
        <f>Launch_Services!K39+Launch_Services!K46</f>
        <v>80130.294854901265</v>
      </c>
      <c r="L23" s="88">
        <f>Launch_Services!L39+Launch_Services!L46</f>
        <v>106967.1196855967</v>
      </c>
      <c r="M23" s="88">
        <f>Launch_Services!M39+Launch_Services!M46</f>
        <v>132578.13140156295</v>
      </c>
      <c r="N23" s="88">
        <f>Launch_Services!N39+Launch_Services!N46</f>
        <v>164452.84352443943</v>
      </c>
      <c r="O23" s="88">
        <f>Launch_Services!O39+Launch_Services!O46</f>
        <v>204138.44636342794</v>
      </c>
      <c r="P23" s="88">
        <f>Launch_Services!P39+Launch_Services!P46</f>
        <v>253566.2835450694</v>
      </c>
      <c r="Q23" s="88">
        <f>Launch_Services!Q39+Launch_Services!Q46</f>
        <v>315147.5076585458</v>
      </c>
      <c r="R23" s="88">
        <f>Launch_Services!R39+Launch_Services!R46</f>
        <v>391892.59347622655</v>
      </c>
      <c r="S23" s="88">
        <f>Launch_Services!S39+Launch_Services!S46</f>
        <v>487560.6656610978</v>
      </c>
      <c r="T23" s="88">
        <f>Launch_Services!T39+Launch_Services!T46</f>
        <v>606846.08396388486</v>
      </c>
      <c r="U23" s="88">
        <f>Launch_Services!U39+Launch_Services!U46</f>
        <v>755611.59036989952</v>
      </c>
      <c r="V23" s="446">
        <f>Launch_Services!V39+Launch_Services!V46</f>
        <v>941179.64499321091</v>
      </c>
    </row>
    <row r="24" spans="1:22" ht="15.75" customHeight="1" x14ac:dyDescent="0.2">
      <c r="A24" s="11"/>
      <c r="B24" s="456" t="s">
        <v>156</v>
      </c>
      <c r="C24" s="92">
        <f>'Crewed Trips'!C39+'Crewed Trips'!C46</f>
        <v>1282.6099999999999</v>
      </c>
      <c r="D24" s="92">
        <f>'Crewed Trips'!D39+'Crewed Trips'!D46</f>
        <v>1612.3709999999999</v>
      </c>
      <c r="E24" s="92">
        <f>'Crewed Trips'!E39+'Crewed Trips'!E46</f>
        <v>2033.3081000000004</v>
      </c>
      <c r="F24" s="92">
        <f>'Crewed Trips'!F39+'Crewed Trips'!F46</f>
        <v>2572.6514499999998</v>
      </c>
      <c r="G24" s="92">
        <f>'Crewed Trips'!G39+'Crewed Trips'!G46</f>
        <v>3266.5246749999997</v>
      </c>
      <c r="H24" s="92">
        <f>'Crewed Trips'!H39+'Crewed Trips'!H46</f>
        <v>3969.2073087500003</v>
      </c>
      <c r="I24" s="92">
        <f>'Crewed Trips'!I39+'Crewed Trips'!I46</f>
        <v>4825.2299591874998</v>
      </c>
      <c r="J24" s="92">
        <f>'Crewed Trips'!J39+'Crewed Trips'!J46</f>
        <v>5878.7235536468743</v>
      </c>
      <c r="K24" s="92">
        <f>'Crewed Trips'!K39+'Crewed Trips'!K46</f>
        <v>7177.7708425542187</v>
      </c>
      <c r="L24" s="92">
        <f>'Crewed Trips'!L39+'Crewed Trips'!L46</f>
        <v>8782.8240009031797</v>
      </c>
      <c r="M24" s="92">
        <f>'Crewed Trips'!M39+'Crewed Trips'!M46</f>
        <v>9977.0605740858082</v>
      </c>
      <c r="N24" s="92">
        <f>'Crewed Trips'!N39+'Crewed Trips'!N46</f>
        <v>11345.698602436536</v>
      </c>
      <c r="O24" s="92">
        <f>'Crewed Trips'!O39+'Crewed Trips'!O46</f>
        <v>12912.672840757365</v>
      </c>
      <c r="P24" s="92">
        <f>'Crewed Trips'!P39+'Crewed Trips'!P46</f>
        <v>14709.001025395431</v>
      </c>
      <c r="Q24" s="92">
        <f>'Crewed Trips'!Q39+'Crewed Trips'!Q46</f>
        <v>16771.253519020713</v>
      </c>
      <c r="R24" s="92">
        <f>'Crewed Trips'!R39+'Crewed Trips'!R46</f>
        <v>19142.784540989214</v>
      </c>
      <c r="S24" s="92">
        <f>'Crewed Trips'!S39+'Crewed Trips'!S46</f>
        <v>21875.311688518719</v>
      </c>
      <c r="T24" s="92">
        <f>'Crewed Trips'!T39+'Crewed Trips'!T46</f>
        <v>25030.961428427039</v>
      </c>
      <c r="U24" s="92">
        <f>'Crewed Trips'!U39+'Crewed Trips'!U46</f>
        <v>28684.941033758158</v>
      </c>
      <c r="V24" s="447">
        <f>'Crewed Trips'!V39+'Crewed Trips'!V46</f>
        <v>32929.062487144627</v>
      </c>
    </row>
    <row r="25" spans="1:22" ht="15.75" customHeight="1" x14ac:dyDescent="0.2">
      <c r="A25" s="11"/>
      <c r="B25" s="457" t="s">
        <v>158</v>
      </c>
      <c r="C25" s="96">
        <f>Other_Services!C39</f>
        <v>78.325000000000003</v>
      </c>
      <c r="D25" s="96">
        <f>Other_Services!D39</f>
        <v>110.37</v>
      </c>
      <c r="E25" s="96">
        <f>Other_Services!E39</f>
        <v>156.62887500000002</v>
      </c>
      <c r="F25" s="96">
        <f>Other_Services!F39</f>
        <v>223.64379375000001</v>
      </c>
      <c r="G25" s="96">
        <f>Other_Services!G39</f>
        <v>321.03716531250006</v>
      </c>
      <c r="H25" s="96">
        <f>Other_Services!H39</f>
        <v>421.18664676562503</v>
      </c>
      <c r="I25" s="96">
        <f>Other_Services!I39</f>
        <v>553.70978321953135</v>
      </c>
      <c r="J25" s="96">
        <f>Other_Services!J39</f>
        <v>729.3051598569142</v>
      </c>
      <c r="K25" s="96">
        <f>Other_Services!K39</f>
        <v>962.26156533845517</v>
      </c>
      <c r="L25" s="96">
        <f>Other_Services!L39</f>
        <v>1271.6763624042221</v>
      </c>
      <c r="M25" s="96">
        <f>Other_Services!M39</f>
        <v>1541.9032561652568</v>
      </c>
      <c r="N25" s="96">
        <f>Other_Services!N39</f>
        <v>1875.0785836124587</v>
      </c>
      <c r="O25" s="96">
        <f>Other_Services!O39</f>
        <v>2286.4866706884559</v>
      </c>
      <c r="P25" s="96">
        <f>Other_Services!P39</f>
        <v>2795.1880488984675</v>
      </c>
      <c r="Q25" s="96">
        <f>Other_Services!Q39</f>
        <v>3424.9590392248842</v>
      </c>
      <c r="R25" s="96">
        <f>Other_Services!R39</f>
        <v>4205.4657862787044</v>
      </c>
      <c r="S25" s="96">
        <f>Other_Services!S39</f>
        <v>5173.7313107231384</v>
      </c>
      <c r="T25" s="96">
        <f>Other_Services!T39</f>
        <v>6375.9687855636766</v>
      </c>
      <c r="U25" s="96">
        <f>Other_Services!U39</f>
        <v>7869.8725384027211</v>
      </c>
      <c r="V25" s="448">
        <f>Other_Services!V39</f>
        <v>9727.4811518973529</v>
      </c>
    </row>
    <row r="26" spans="1:22" ht="15.75" customHeight="1" x14ac:dyDescent="0.2">
      <c r="A26" s="11"/>
      <c r="B26" s="458" t="s">
        <v>160</v>
      </c>
      <c r="C26" s="459">
        <f>Starlink!C39+Starlink!C46</f>
        <v>9336.6</v>
      </c>
      <c r="D26" s="459">
        <f>Starlink!D39+Starlink!D46</f>
        <v>13377.24</v>
      </c>
      <c r="E26" s="459">
        <f>Starlink!E39+Starlink!E46</f>
        <v>19293.861000000001</v>
      </c>
      <c r="F26" s="459">
        <f>Starlink!F39+Starlink!F46</f>
        <v>28007.746599999999</v>
      </c>
      <c r="G26" s="459">
        <f>Starlink!G39+Starlink!G46</f>
        <v>40913.856959999997</v>
      </c>
      <c r="H26" s="459">
        <f>Starlink!H39+Starlink!H46</f>
        <v>53622.671695999998</v>
      </c>
      <c r="I26" s="459">
        <f>Starlink!I39+Starlink!I46</f>
        <v>70473.121409600004</v>
      </c>
      <c r="J26" s="459">
        <f>Starlink!J39+Starlink!J46</f>
        <v>92851.904072960009</v>
      </c>
      <c r="K26" s="459">
        <f>Starlink!K39+Starlink!K46</f>
        <v>122617.347669496</v>
      </c>
      <c r="L26" s="459">
        <f>Starlink!L39+Starlink!L46</f>
        <v>162261.34750121963</v>
      </c>
      <c r="M26" s="459">
        <f>Starlink!M39+Starlink!M46</f>
        <v>185040.32692653663</v>
      </c>
      <c r="N26" s="459">
        <f>Starlink!N39+Starlink!N46</f>
        <v>211464.03207507703</v>
      </c>
      <c r="O26" s="459">
        <f>Starlink!O39+Starlink!O46</f>
        <v>242173.40862058423</v>
      </c>
      <c r="P26" s="459">
        <f>Starlink!P39+Starlink!P46</f>
        <v>277928.9666077242</v>
      </c>
      <c r="Q26" s="459">
        <f>Starlink!Q39+Starlink!Q46</f>
        <v>319633.84101405076</v>
      </c>
      <c r="R26" s="459">
        <f>Starlink!R39+Starlink!R46</f>
        <v>368361.37999044987</v>
      </c>
      <c r="S26" s="459">
        <f>Starlink!S39+Starlink!S46</f>
        <v>425388.1567111332</v>
      </c>
      <c r="T26" s="459">
        <f>Starlink!T39+Starlink!T46</f>
        <v>492233.48232224031</v>
      </c>
      <c r="U26" s="459">
        <f>Starlink!U39+Starlink!U46</f>
        <v>570706.70814488619</v>
      </c>
      <c r="V26" s="460">
        <f>Starlink!V39+Starlink!V46</f>
        <v>662963.86487953155</v>
      </c>
    </row>
    <row r="27" spans="1:22" ht="15.75" customHeight="1" x14ac:dyDescent="0.2">
      <c r="A27" s="11"/>
      <c r="B27" s="457" t="s">
        <v>162</v>
      </c>
      <c r="C27" s="96">
        <f>Starlink_D2C!C39</f>
        <v>568.4</v>
      </c>
      <c r="D27" s="96">
        <f>Starlink_D2C!D39</f>
        <v>1016.26</v>
      </c>
      <c r="E27" s="96">
        <f>Starlink_D2C!E39</f>
        <v>1834.6580000000001</v>
      </c>
      <c r="F27" s="96">
        <f>Starlink_D2C!F39</f>
        <v>3342.8290000000002</v>
      </c>
      <c r="G27" s="96">
        <f>Starlink_D2C!G39</f>
        <v>6144.4598599999999</v>
      </c>
      <c r="H27" s="96">
        <f>Starlink_D2C!H39</f>
        <v>9559.9656599999998</v>
      </c>
      <c r="I27" s="96">
        <f>Starlink_D2C!I39</f>
        <v>15027.138151199997</v>
      </c>
      <c r="J27" s="96">
        <f>Starlink_D2C!J39</f>
        <v>23849.480884320001</v>
      </c>
      <c r="K27" s="96">
        <f>Starlink_D2C!K39</f>
        <v>38190.487005215997</v>
      </c>
      <c r="L27" s="96">
        <f>Starlink_D2C!L39</f>
        <v>61654.767287903996</v>
      </c>
      <c r="M27" s="96">
        <f>Starlink_D2C!M39</f>
        <v>77152.11838087489</v>
      </c>
      <c r="N27" s="96">
        <f>Starlink_D2C!N39</f>
        <v>97003.450866151892</v>
      </c>
      <c r="O27" s="96">
        <f>Starlink_D2C!O39</f>
        <v>122485.67096655606</v>
      </c>
      <c r="P27" s="96">
        <f>Starlink_D2C!P39</f>
        <v>155255.83966220214</v>
      </c>
      <c r="Q27" s="96">
        <f>Starlink_D2C!Q39</f>
        <v>197464.92799222789</v>
      </c>
      <c r="R27" s="96">
        <f>Starlink_D2C!R39</f>
        <v>251905.66986377179</v>
      </c>
      <c r="S27" s="96">
        <f>Starlink_D2C!S39</f>
        <v>322204.73871350905</v>
      </c>
      <c r="T27" s="96">
        <f>Starlink_D2C!T39</f>
        <v>413072.5419800377</v>
      </c>
      <c r="U27" s="96">
        <f>Starlink_D2C!U39</f>
        <v>530627.91521322262</v>
      </c>
      <c r="V27" s="448">
        <f>Starlink_D2C!V39</f>
        <v>682820.18184280349</v>
      </c>
    </row>
    <row r="28" spans="1:22" ht="15.75" customHeight="1" x14ac:dyDescent="0.2">
      <c r="A28" s="11"/>
      <c r="B28" s="456" t="s">
        <v>164</v>
      </c>
      <c r="C28" s="92">
        <f>Starshield!C39</f>
        <v>1520.4749999999999</v>
      </c>
      <c r="D28" s="92">
        <f>Starshield!D39</f>
        <v>2250.0037500000003</v>
      </c>
      <c r="E28" s="92">
        <f>Starshield!E39</f>
        <v>3345.6613124999999</v>
      </c>
      <c r="F28" s="92">
        <f>Starshield!F39</f>
        <v>4996.978209375</v>
      </c>
      <c r="G28" s="92">
        <f>Starshield!G39</f>
        <v>7493.6724107812506</v>
      </c>
      <c r="H28" s="92">
        <f>Starshield!H39</f>
        <v>9865.6851831328131</v>
      </c>
      <c r="I28" s="92">
        <f>Starshield!I39</f>
        <v>13019.964071523047</v>
      </c>
      <c r="J28" s="92">
        <f>Starshield!J39</f>
        <v>17220.936161708618</v>
      </c>
      <c r="K28" s="92">
        <f>Starshield!K39</f>
        <v>22823.726970089636</v>
      </c>
      <c r="L28" s="92">
        <f>Starshield!L39</f>
        <v>30305.536900720606</v>
      </c>
      <c r="M28" s="92">
        <f>Starshield!M39</f>
        <v>35965.991225542813</v>
      </c>
      <c r="N28" s="92">
        <f>Starshield!N39</f>
        <v>42719.541854149735</v>
      </c>
      <c r="O28" s="92">
        <f>Starshield!O39</f>
        <v>50780.962128397994</v>
      </c>
      <c r="P28" s="92">
        <f>Starshield!P39</f>
        <v>60407.598143486335</v>
      </c>
      <c r="Q28" s="92">
        <f>Starshield!Q39</f>
        <v>71907.845240964278</v>
      </c>
      <c r="R28" s="92">
        <f>Starshield!R39</f>
        <v>85651.316001268438</v>
      </c>
      <c r="S28" s="92">
        <f>Starshield!S39</f>
        <v>102081.03765611978</v>
      </c>
      <c r="T28" s="92">
        <f>Starshield!T39</f>
        <v>121728.08438724017</v>
      </c>
      <c r="U28" s="92">
        <f>Starshield!U39</f>
        <v>145229.13102940522</v>
      </c>
      <c r="V28" s="447">
        <f>Starshield!V39</f>
        <v>173347.51195354739</v>
      </c>
    </row>
    <row r="29" spans="1:22" ht="15.75" customHeight="1" x14ac:dyDescent="0.2">
      <c r="A29" s="11"/>
      <c r="B29" s="457" t="s">
        <v>166</v>
      </c>
      <c r="C29" s="96">
        <f>xAI_Software!C39</f>
        <v>1093.925</v>
      </c>
      <c r="D29" s="96">
        <f>xAI_Software!D39</f>
        <v>1684.43625</v>
      </c>
      <c r="E29" s="96">
        <f>xAI_Software!E39</f>
        <v>2609.8288124999995</v>
      </c>
      <c r="F29" s="96">
        <f>xAI_Software!F39</f>
        <v>4067.070590625</v>
      </c>
      <c r="G29" s="96">
        <f>xAI_Software!G39</f>
        <v>6372.1721470312496</v>
      </c>
      <c r="H29" s="96">
        <f>xAI_Software!H39</f>
        <v>8983.2592921640626</v>
      </c>
      <c r="I29" s="96">
        <f>xAI_Software!I39</f>
        <v>12689.288981651951</v>
      </c>
      <c r="J29" s="96">
        <f>xAI_Software!J39</f>
        <v>17956.422516831502</v>
      </c>
      <c r="K29" s="96">
        <f>xAI_Software!K39</f>
        <v>25451.514813054273</v>
      </c>
      <c r="L29" s="96">
        <f>xAI_Software!L39</f>
        <v>36129.281589490536</v>
      </c>
      <c r="M29" s="96">
        <f>xAI_Software!M39</f>
        <v>42563.731263417285</v>
      </c>
      <c r="N29" s="96">
        <f>xAI_Software!N39</f>
        <v>50192.830665513968</v>
      </c>
      <c r="O29" s="96">
        <f>xAI_Software!O39</f>
        <v>59244.604632060385</v>
      </c>
      <c r="P29" s="96">
        <f>xAI_Software!P39</f>
        <v>69991.384176396197</v>
      </c>
      <c r="Q29" s="96">
        <f>xAI_Software!Q39</f>
        <v>82758.512458884885</v>
      </c>
      <c r="R29" s="96">
        <f>xAI_Software!R39</f>
        <v>97934.773354379446</v>
      </c>
      <c r="S29" s="96">
        <f>xAI_Software!S39</f>
        <v>115984.88490723255</v>
      </c>
      <c r="T29" s="96">
        <f>xAI_Software!T39</f>
        <v>137464.4681544959</v>
      </c>
      <c r="U29" s="96">
        <f>xAI_Software!U39</f>
        <v>163037.98359459249</v>
      </c>
      <c r="V29" s="448">
        <f>xAI_Software!V39</f>
        <v>193500.22569878341</v>
      </c>
    </row>
    <row r="30" spans="1:22" ht="15.75" customHeight="1" x14ac:dyDescent="0.2">
      <c r="A30" s="11"/>
      <c r="B30" s="456" t="s">
        <v>168</v>
      </c>
      <c r="C30" s="92">
        <f>Colossus_DCs!C39</f>
        <v>10763.125</v>
      </c>
      <c r="D30" s="92">
        <f>Colossus_DCs!D39</f>
        <v>15492.84375</v>
      </c>
      <c r="E30" s="92">
        <f>Colossus_DCs!E39</f>
        <v>22468.607812499999</v>
      </c>
      <c r="F30" s="92">
        <f>Colossus_DCs!F39</f>
        <v>32810.567109374999</v>
      </c>
      <c r="G30" s="92">
        <f>Colossus_DCs!G39</f>
        <v>48216.019769531253</v>
      </c>
      <c r="H30" s="92">
        <f>Colossus_DCs!H39</f>
        <v>60945.121981640616</v>
      </c>
      <c r="I30" s="92">
        <f>Colossus_DCs!I39</f>
        <v>77172.573909257815</v>
      </c>
      <c r="J30" s="92">
        <f>Colossus_DCs!J39</f>
        <v>97886.480256972674</v>
      </c>
      <c r="K30" s="92">
        <f>Colossus_DCs!K39</f>
        <v>124359.36469669569</v>
      </c>
      <c r="L30" s="92">
        <f>Colossus_DCs!L39</f>
        <v>158231.1198288388</v>
      </c>
      <c r="M30" s="92">
        <f>Colossus_DCs!M39</f>
        <v>179923.74474543252</v>
      </c>
      <c r="N30" s="92">
        <f>Colossus_DCs!N39</f>
        <v>204676.83332335507</v>
      </c>
      <c r="O30" s="92">
        <f>Colossus_DCs!O39</f>
        <v>232930.65081567044</v>
      </c>
      <c r="P30" s="92">
        <f>Colossus_DCs!P39</f>
        <v>265189.64876936266</v>
      </c>
      <c r="Q30" s="92">
        <f>Colossus_DCs!Q39</f>
        <v>302031.90896679868</v>
      </c>
      <c r="R30" s="92">
        <f>Colossus_DCs!R39</f>
        <v>344119.98562548676</v>
      </c>
      <c r="S30" s="92">
        <f>Colossus_DCs!S39</f>
        <v>392213.35376495012</v>
      </c>
      <c r="T30" s="92">
        <f>Colossus_DCs!T39</f>
        <v>447182.70265303238</v>
      </c>
      <c r="U30" s="92">
        <f>Colossus_DCs!U39</f>
        <v>510026.34887970338</v>
      </c>
      <c r="V30" s="447">
        <f>Colossus_DCs!V39</f>
        <v>581889.08456744091</v>
      </c>
    </row>
    <row r="31" spans="1:22" ht="15.75" customHeight="1" x14ac:dyDescent="0.2">
      <c r="A31" s="11"/>
      <c r="B31" s="457" t="s">
        <v>170</v>
      </c>
      <c r="C31" s="96">
        <f>Orbital_DCs!C39</f>
        <v>0</v>
      </c>
      <c r="D31" s="96">
        <f>Orbital_DCs!D39</f>
        <v>0</v>
      </c>
      <c r="E31" s="96">
        <f>Orbital_DCs!E39</f>
        <v>0</v>
      </c>
      <c r="F31" s="96">
        <f>Orbital_DCs!F39</f>
        <v>0</v>
      </c>
      <c r="G31" s="96">
        <f>Orbital_DCs!G39</f>
        <v>0</v>
      </c>
      <c r="H31" s="96">
        <f>Orbital_DCs!H39</f>
        <v>4530</v>
      </c>
      <c r="I31" s="96">
        <f>Orbital_DCs!I39</f>
        <v>7653</v>
      </c>
      <c r="J31" s="96">
        <f>Orbital_DCs!J39</f>
        <v>13005.300000000001</v>
      </c>
      <c r="K31" s="96">
        <f>Orbital_DCs!K39</f>
        <v>22218.330000000005</v>
      </c>
      <c r="L31" s="96">
        <f>Orbital_DCs!L39</f>
        <v>38140.293000000005</v>
      </c>
      <c r="M31" s="96">
        <f>Orbital_DCs!M39</f>
        <v>53207.060400000002</v>
      </c>
      <c r="N31" s="96">
        <f>Orbital_DCs!N39</f>
        <v>74439.958320000005</v>
      </c>
      <c r="O31" s="96">
        <f>Orbital_DCs!O39</f>
        <v>104432.56995600004</v>
      </c>
      <c r="P31" s="96">
        <f>Orbital_DCs!P39</f>
        <v>146891.83806180002</v>
      </c>
      <c r="Q31" s="96">
        <f>Orbital_DCs!Q39</f>
        <v>207123.07084209</v>
      </c>
      <c r="R31" s="96">
        <f>Orbital_DCs!R39</f>
        <v>292728.42271629453</v>
      </c>
      <c r="S31" s="96">
        <f>Orbital_DCs!S39</f>
        <v>414613.48510891834</v>
      </c>
      <c r="T31" s="96">
        <f>Orbital_DCs!T39</f>
        <v>588438.78064104763</v>
      </c>
      <c r="U31" s="96">
        <f>Orbital_DCs!U39</f>
        <v>836713.95542665524</v>
      </c>
      <c r="V31" s="448">
        <f>Orbital_DCs!V39</f>
        <v>1191820.7496278291</v>
      </c>
    </row>
    <row r="32" spans="1:22" ht="15.75" customHeight="1" x14ac:dyDescent="0.2">
      <c r="A32" s="11"/>
      <c r="B32" s="456" t="s">
        <v>172</v>
      </c>
      <c r="C32" s="92">
        <f>'Deep Space Option'!C39</f>
        <v>0</v>
      </c>
      <c r="D32" s="92">
        <f>'Deep Space Option'!D39</f>
        <v>0</v>
      </c>
      <c r="E32" s="92">
        <f>'Deep Space Option'!E39</f>
        <v>0</v>
      </c>
      <c r="F32" s="92">
        <f>'Deep Space Option'!F39</f>
        <v>0</v>
      </c>
      <c r="G32" s="92">
        <f>'Deep Space Option'!G39</f>
        <v>0</v>
      </c>
      <c r="H32" s="92">
        <f>'Deep Space Option'!H39</f>
        <v>10.525</v>
      </c>
      <c r="I32" s="92">
        <f>'Deep Space Option'!I39</f>
        <v>12.697500000000002</v>
      </c>
      <c r="J32" s="92">
        <f>'Deep Space Option'!J39</f>
        <v>15.435750000000001</v>
      </c>
      <c r="K32" s="92">
        <f>'Deep Space Option'!K39</f>
        <v>18.901499999999999</v>
      </c>
      <c r="L32" s="92">
        <f>'Deep Space Option'!L39</f>
        <v>23.304258750000002</v>
      </c>
      <c r="M32" s="92">
        <f>'Deep Space Option'!M39</f>
        <v>873.49999999999989</v>
      </c>
      <c r="N32" s="92">
        <f>'Deep Space Option'!N39</f>
        <v>1401.875</v>
      </c>
      <c r="O32" s="92">
        <f>'Deep Space Option'!O39</f>
        <v>2264.84375</v>
      </c>
      <c r="P32" s="92">
        <f>'Deep Space Option'!P39</f>
        <v>3677.829687500001</v>
      </c>
      <c r="Q32" s="92">
        <f>'Deep Space Option'!Q39</f>
        <v>5995.7883593749993</v>
      </c>
      <c r="R32" s="92">
        <f>'Deep Space Option'!R39</f>
        <v>9803.7833867187492</v>
      </c>
      <c r="S32" s="92">
        <f>'Deep Space Option'!S39</f>
        <v>16066.407336523436</v>
      </c>
      <c r="T32" s="92">
        <f>'Deep Space Option'!T39</f>
        <v>26374.289397998047</v>
      </c>
      <c r="U32" s="92">
        <f>'Deep Space Option'!U39</f>
        <v>43350.787183380373</v>
      </c>
      <c r="V32" s="447">
        <f>'Deep Space Option'!V39</f>
        <v>71322.970968312555</v>
      </c>
    </row>
    <row r="33" spans="1:22" ht="15.75" customHeight="1" x14ac:dyDescent="0.2">
      <c r="A33" s="11"/>
      <c r="B33" s="457" t="s">
        <v>174</v>
      </c>
      <c r="C33" s="96">
        <f>'X Platform'!C39</f>
        <v>752.25</v>
      </c>
      <c r="D33" s="96">
        <f>'X Platform'!D39</f>
        <v>1073.55</v>
      </c>
      <c r="E33" s="96">
        <f>'X Platform'!E39</f>
        <v>1538.1599999999999</v>
      </c>
      <c r="F33" s="96">
        <f>'X Platform'!F39</f>
        <v>2211.7170000000001</v>
      </c>
      <c r="G33" s="96">
        <f>'X Platform'!G39</f>
        <v>3190.4529000000002</v>
      </c>
      <c r="H33" s="96">
        <f>'X Platform'!H39</f>
        <v>3993.4116900000004</v>
      </c>
      <c r="I33" s="96">
        <f>'X Platform'!I39</f>
        <v>5009.5953089999994</v>
      </c>
      <c r="J33" s="96">
        <f>'X Platform'!J39</f>
        <v>6297.7559048999992</v>
      </c>
      <c r="K33" s="96">
        <f>'X Platform'!K39</f>
        <v>7933.2599358899997</v>
      </c>
      <c r="L33" s="96">
        <f>'X Platform'!L39</f>
        <v>10012.873369328998</v>
      </c>
      <c r="M33" s="96">
        <f>'X Platform'!M39</f>
        <v>11837.551822484396</v>
      </c>
      <c r="N33" s="96">
        <f>'X Platform'!N39</f>
        <v>14001.758912391837</v>
      </c>
      <c r="O33" s="96">
        <f>'X Platform'!O39</f>
        <v>16569.717046242618</v>
      </c>
      <c r="P33" s="96">
        <f>'X Platform'!P39</f>
        <v>19617.953388434722</v>
      </c>
      <c r="Q33" s="96">
        <f>'X Platform'!Q39</f>
        <v>23237.68113075861</v>
      </c>
      <c r="R33" s="96">
        <f>'X Platform'!R39</f>
        <v>27537.645192169832</v>
      </c>
      <c r="S33" s="96">
        <f>'X Platform'!S39</f>
        <v>32647.523473171925</v>
      </c>
      <c r="T33" s="96">
        <f>'X Platform'!T39</f>
        <v>38721.99275198135</v>
      </c>
      <c r="U33" s="96">
        <f>'X Platform'!U39</f>
        <v>45945.589824922768</v>
      </c>
      <c r="V33" s="448">
        <f>'X Platform'!V39</f>
        <v>54538.524266652494</v>
      </c>
    </row>
    <row r="34" spans="1:22" ht="15.75" customHeight="1" x14ac:dyDescent="0.2">
      <c r="A34" s="11"/>
      <c r="B34" s="456" t="s">
        <v>176</v>
      </c>
      <c r="C34" s="92">
        <f>Terafab!C39</f>
        <v>0</v>
      </c>
      <c r="D34" s="92">
        <f>Terafab!D39</f>
        <v>0</v>
      </c>
      <c r="E34" s="92">
        <f>Terafab!E39</f>
        <v>0</v>
      </c>
      <c r="F34" s="92">
        <f>Terafab!F39</f>
        <v>0</v>
      </c>
      <c r="G34" s="92">
        <f>Terafab!G39</f>
        <v>0</v>
      </c>
      <c r="H34" s="92">
        <f>Terafab!H39</f>
        <v>1968.75</v>
      </c>
      <c r="I34" s="92">
        <f>Terafab!I39</f>
        <v>3340.3125</v>
      </c>
      <c r="J34" s="92">
        <f>Terafab!J39</f>
        <v>5723.015625</v>
      </c>
      <c r="K34" s="92">
        <f>Terafab!K39</f>
        <v>9894.6539062499996</v>
      </c>
      <c r="L34" s="92">
        <f>Terafab!L39</f>
        <v>17250.2469140625</v>
      </c>
      <c r="M34" s="92">
        <f>Terafab!M39</f>
        <v>24201.909748828122</v>
      </c>
      <c r="N34" s="92">
        <f>Terafab!N39</f>
        <v>34049.139647519529</v>
      </c>
      <c r="O34" s="92">
        <f>Terafab!O39</f>
        <v>48026.727916075193</v>
      </c>
      <c r="P34" s="92">
        <f>Terafab!P39</f>
        <v>67904.896359860591</v>
      </c>
      <c r="Q34" s="92">
        <f>Terafab!Q39</f>
        <v>96224.209117977225</v>
      </c>
      <c r="R34" s="92">
        <f>Terafab!R39</f>
        <v>136634.39062378687</v>
      </c>
      <c r="S34" s="92">
        <f>Terafab!S39</f>
        <v>194383.26699386651</v>
      </c>
      <c r="T34" s="92">
        <f>Terafab!T39</f>
        <v>277022.68391801027</v>
      </c>
      <c r="U34" s="92">
        <f>Terafab!U39</f>
        <v>395428.12740341295</v>
      </c>
      <c r="V34" s="447">
        <f>Terafab!V39</f>
        <v>565272.02682310762</v>
      </c>
    </row>
    <row r="35" spans="1:22" ht="15.75" customHeight="1" x14ac:dyDescent="0.2">
      <c r="A35" s="11"/>
      <c r="B35" s="458" t="s">
        <v>597</v>
      </c>
      <c r="C35" s="459">
        <f t="shared" ref="C35:V35" si="1">SUM(C23:C34)</f>
        <v>30968.224999999999</v>
      </c>
      <c r="D35" s="459">
        <f t="shared" si="1"/>
        <v>44737.588750000003</v>
      </c>
      <c r="E35" s="459">
        <f t="shared" si="1"/>
        <v>65155.095512500004</v>
      </c>
      <c r="F35" s="459">
        <f t="shared" si="1"/>
        <v>95650.67005312501</v>
      </c>
      <c r="G35" s="459">
        <f t="shared" si="1"/>
        <v>141537.40703765626</v>
      </c>
      <c r="H35" s="459">
        <f t="shared" si="1"/>
        <v>191850.81162845311</v>
      </c>
      <c r="I35" s="459">
        <f t="shared" si="1"/>
        <v>254932.95313913986</v>
      </c>
      <c r="J35" s="459">
        <f t="shared" si="1"/>
        <v>341522.47071427159</v>
      </c>
      <c r="K35" s="459">
        <f t="shared" si="1"/>
        <v>461777.91375948559</v>
      </c>
      <c r="L35" s="459">
        <f t="shared" si="1"/>
        <v>631030.39069921919</v>
      </c>
      <c r="M35" s="459">
        <f t="shared" si="1"/>
        <v>754863.02974493068</v>
      </c>
      <c r="N35" s="459">
        <f t="shared" si="1"/>
        <v>907623.04137464752</v>
      </c>
      <c r="O35" s="459">
        <f t="shared" si="1"/>
        <v>1098246.7617064607</v>
      </c>
      <c r="P35" s="459">
        <f t="shared" si="1"/>
        <v>1337936.4274761302</v>
      </c>
      <c r="Q35" s="459">
        <f t="shared" si="1"/>
        <v>1641721.5053399189</v>
      </c>
      <c r="R35" s="459">
        <f t="shared" si="1"/>
        <v>2029918.2105578207</v>
      </c>
      <c r="S35" s="459">
        <f t="shared" si="1"/>
        <v>2530192.5633257646</v>
      </c>
      <c r="T35" s="459">
        <f t="shared" si="1"/>
        <v>3180492.0403839597</v>
      </c>
      <c r="U35" s="459">
        <f t="shared" si="1"/>
        <v>4033232.9506422416</v>
      </c>
      <c r="V35" s="460">
        <f t="shared" si="1"/>
        <v>5161311.3292602617</v>
      </c>
    </row>
    <row r="36" spans="1:22" ht="15.75" customHeight="1" x14ac:dyDescent="0.2">
      <c r="A36" s="11"/>
      <c r="B36" s="415" t="s">
        <v>598</v>
      </c>
      <c r="C36" s="340">
        <f t="shared" ref="C36:V36" si="2">IFERROR(C35/C19,0)</f>
        <v>0.55143489018302383</v>
      </c>
      <c r="D36" s="340">
        <f t="shared" si="2"/>
        <v>0.558695523626077</v>
      </c>
      <c r="E36" s="340">
        <f t="shared" si="2"/>
        <v>0.56574374898867363</v>
      </c>
      <c r="F36" s="340">
        <f t="shared" si="2"/>
        <v>0.57257715145666443</v>
      </c>
      <c r="G36" s="340">
        <f t="shared" si="2"/>
        <v>0.5792040603873565</v>
      </c>
      <c r="H36" s="340">
        <f t="shared" si="2"/>
        <v>0.58012674105981876</v>
      </c>
      <c r="I36" s="340">
        <f t="shared" si="2"/>
        <v>0.58375394522531365</v>
      </c>
      <c r="J36" s="340">
        <f t="shared" si="2"/>
        <v>0.58712485326712416</v>
      </c>
      <c r="K36" s="340">
        <f t="shared" si="2"/>
        <v>0.59027249398625514</v>
      </c>
      <c r="L36" s="340">
        <f t="shared" si="2"/>
        <v>0.59323235991964585</v>
      </c>
      <c r="M36" s="340">
        <f t="shared" si="2"/>
        <v>0.59351591466033604</v>
      </c>
      <c r="N36" s="340">
        <f t="shared" si="2"/>
        <v>0.593804295122218</v>
      </c>
      <c r="O36" s="340">
        <f t="shared" si="2"/>
        <v>0.5940864988054394</v>
      </c>
      <c r="P36" s="340">
        <f t="shared" si="2"/>
        <v>0.59437798429599153</v>
      </c>
      <c r="Q36" s="340">
        <f t="shared" si="2"/>
        <v>0.59469488960862882</v>
      </c>
      <c r="R36" s="340">
        <f t="shared" si="2"/>
        <v>0.595053433515775</v>
      </c>
      <c r="S36" s="340">
        <f t="shared" si="2"/>
        <v>0.59546920934577086</v>
      </c>
      <c r="T36" s="340">
        <f t="shared" si="2"/>
        <v>0.5959564160195443</v>
      </c>
      <c r="U36" s="340">
        <f t="shared" si="2"/>
        <v>0.59652709095670065</v>
      </c>
      <c r="V36" s="461">
        <f t="shared" si="2"/>
        <v>0.59719042543980561</v>
      </c>
    </row>
    <row r="37" spans="1:22" ht="15.75" customHeight="1" x14ac:dyDescent="0.2">
      <c r="A37" s="11"/>
      <c r="B37" s="453"/>
      <c r="C37" s="253"/>
      <c r="D37" s="253"/>
      <c r="E37" s="253"/>
      <c r="F37" s="253"/>
      <c r="G37" s="253"/>
      <c r="H37" s="253"/>
      <c r="I37" s="253"/>
      <c r="J37" s="253"/>
      <c r="K37" s="253"/>
      <c r="L37" s="253"/>
      <c r="M37" s="253"/>
      <c r="N37" s="253"/>
      <c r="O37" s="253"/>
      <c r="P37" s="253"/>
      <c r="Q37" s="253"/>
      <c r="R37" s="253"/>
      <c r="S37" s="253"/>
      <c r="T37" s="253"/>
      <c r="U37" s="253"/>
      <c r="V37" s="253"/>
    </row>
    <row r="38" spans="1:22" ht="15.75" customHeight="1" x14ac:dyDescent="0.2">
      <c r="A38" s="11"/>
      <c r="B38" s="533" t="s">
        <v>599</v>
      </c>
      <c r="C38" s="534"/>
      <c r="D38" s="534"/>
      <c r="E38" s="534"/>
      <c r="F38" s="534"/>
      <c r="G38" s="534"/>
      <c r="H38" s="534"/>
      <c r="I38" s="534"/>
      <c r="J38" s="534"/>
      <c r="K38" s="534"/>
      <c r="L38" s="534"/>
      <c r="M38" s="534"/>
      <c r="N38" s="534"/>
      <c r="O38" s="534"/>
      <c r="P38" s="534"/>
      <c r="Q38" s="534"/>
      <c r="R38" s="534"/>
      <c r="S38" s="534"/>
      <c r="T38" s="534"/>
      <c r="U38" s="534"/>
      <c r="V38" s="535"/>
    </row>
    <row r="39" spans="1:22" ht="15.75" customHeight="1" x14ac:dyDescent="0.2">
      <c r="A39" s="11"/>
      <c r="B39" s="454" t="s">
        <v>594</v>
      </c>
      <c r="C39" s="444">
        <v>2026</v>
      </c>
      <c r="D39" s="444">
        <v>2027</v>
      </c>
      <c r="E39" s="444">
        <v>2028</v>
      </c>
      <c r="F39" s="444">
        <v>2029</v>
      </c>
      <c r="G39" s="444">
        <v>2030</v>
      </c>
      <c r="H39" s="444">
        <v>2031</v>
      </c>
      <c r="I39" s="444">
        <v>2032</v>
      </c>
      <c r="J39" s="444">
        <v>2033</v>
      </c>
      <c r="K39" s="444">
        <v>2034</v>
      </c>
      <c r="L39" s="444">
        <v>2035</v>
      </c>
      <c r="M39" s="444">
        <v>2036</v>
      </c>
      <c r="N39" s="444">
        <v>2037</v>
      </c>
      <c r="O39" s="444">
        <v>2038</v>
      </c>
      <c r="P39" s="444">
        <v>2039</v>
      </c>
      <c r="Q39" s="444">
        <v>2040</v>
      </c>
      <c r="R39" s="444">
        <v>2041</v>
      </c>
      <c r="S39" s="444">
        <v>2042</v>
      </c>
      <c r="T39" s="444">
        <v>2043</v>
      </c>
      <c r="U39" s="444">
        <v>2044</v>
      </c>
      <c r="V39" s="445">
        <v>2045</v>
      </c>
    </row>
    <row r="40" spans="1:22" ht="15.75" customHeight="1" x14ac:dyDescent="0.2">
      <c r="A40" s="11"/>
      <c r="B40" s="455" t="s">
        <v>154</v>
      </c>
      <c r="C40" s="88">
        <f>Launch_Services!C43+Launch_Services!C47</f>
        <v>1089.6318999999999</v>
      </c>
      <c r="D40" s="88">
        <f>Launch_Services!D43+Launch_Services!D47</f>
        <v>1728.2956000000008</v>
      </c>
      <c r="E40" s="88">
        <f>Launch_Services!E43+Launch_Services!E47</f>
        <v>2709.9970499999986</v>
      </c>
      <c r="F40" s="88">
        <f>Launch_Services!F43+Launch_Services!F47</f>
        <v>4212.6131650000016</v>
      </c>
      <c r="G40" s="88">
        <f>Launch_Services!G43+Launch_Services!G47</f>
        <v>6504.7915905000027</v>
      </c>
      <c r="H40" s="88">
        <f>Launch_Services!H43+Launch_Services!H47</f>
        <v>8945.0378823000065</v>
      </c>
      <c r="I40" s="88">
        <f>Launch_Services!I43+Launch_Services!I47</f>
        <v>12261.643110454997</v>
      </c>
      <c r="J40" s="88">
        <f>Launch_Services!J43+Launch_Services!J47</f>
        <v>16764.665697254251</v>
      </c>
      <c r="K40" s="88">
        <f>Launch_Services!K43+Launch_Services!K47</f>
        <v>22873.207262173248</v>
      </c>
      <c r="L40" s="88">
        <f>Launch_Services!L43+Launch_Services!L47</f>
        <v>31153.659324113076</v>
      </c>
      <c r="M40" s="88">
        <f>Launch_Services!M43+Launch_Services!M47</f>
        <v>39114.446302343575</v>
      </c>
      <c r="N40" s="88">
        <f>Launch_Services!N43+Launch_Services!N47</f>
        <v>49086.413416957992</v>
      </c>
      <c r="O40" s="88">
        <f>Launch_Services!O43+Launch_Services!O47</f>
        <v>61575.348641358592</v>
      </c>
      <c r="P40" s="88">
        <f>Launch_Services!P43+Launch_Services!P47</f>
        <v>77213.939616418764</v>
      </c>
      <c r="Q40" s="88">
        <f>Launch_Services!Q43+Launch_Services!Q47</f>
        <v>96793.566830619573</v>
      </c>
      <c r="R40" s="88">
        <f>Launch_Services!R43+Launch_Services!R47</f>
        <v>121304.05750919964</v>
      </c>
      <c r="S40" s="88">
        <f>Launch_Services!S43+Launch_Services!S47</f>
        <v>151983.3896714423</v>
      </c>
      <c r="T40" s="88">
        <f>Launch_Services!T43+Launch_Services!T47</f>
        <v>190379.83531015259</v>
      </c>
      <c r="U40" s="88">
        <f>Launch_Services!U43+Launch_Services!U47</f>
        <v>238429.65730423003</v>
      </c>
      <c r="V40" s="446">
        <f>Launch_Services!V43+Launch_Services!V47</f>
        <v>298554.24824026146</v>
      </c>
    </row>
    <row r="41" spans="1:22" ht="15.75" customHeight="1" x14ac:dyDescent="0.2">
      <c r="A41" s="11"/>
      <c r="B41" s="456" t="s">
        <v>156</v>
      </c>
      <c r="C41" s="92">
        <f>'Crewed Trips'!C43+'Crewed Trips'!C47</f>
        <v>872.78189999999995</v>
      </c>
      <c r="D41" s="92">
        <f>'Crewed Trips'!D43+'Crewed Trips'!D47</f>
        <v>1099.6650500000001</v>
      </c>
      <c r="E41" s="92">
        <f>'Crewed Trips'!E43+'Crewed Trips'!E47</f>
        <v>1389.7456250000002</v>
      </c>
      <c r="F41" s="92">
        <f>'Crewed Trips'!F43+'Crewed Trips'!F47</f>
        <v>1761.9820574999999</v>
      </c>
      <c r="G41" s="92">
        <f>'Crewed Trips'!G43+'Crewed Trips'!G47</f>
        <v>2241.5363532499996</v>
      </c>
      <c r="H41" s="92">
        <f>'Crewed Trips'!H43+'Crewed Trips'!H47</f>
        <v>2715.1365269125004</v>
      </c>
      <c r="I41" s="92">
        <f>'Crewed Trips'!I43+'Crewed Trips'!I47</f>
        <v>3305.2893851581248</v>
      </c>
      <c r="J41" s="92">
        <f>'Crewed Trips'!J43+'Crewed Trips'!J47</f>
        <v>4031.223648351031</v>
      </c>
      <c r="K41" s="92">
        <f>'Crewed Trips'!K43+'Crewed Trips'!K47</f>
        <v>4925.3450734813323</v>
      </c>
      <c r="L41" s="92">
        <f>'Crewed Trips'!L43+'Crewed Trips'!L47</f>
        <v>6027.9469760719376</v>
      </c>
      <c r="M41" s="92">
        <f>'Crewed Trips'!M43+'Crewed Trips'!M47</f>
        <v>6836.0678843789137</v>
      </c>
      <c r="N41" s="92">
        <f>'Crewed Trips'!N43+'Crewed Trips'!N47</f>
        <v>7765.3726883954041</v>
      </c>
      <c r="O41" s="92">
        <f>'Crewed Trips'!O43+'Crewed Trips'!O47</f>
        <v>8823.8694886496578</v>
      </c>
      <c r="P41" s="92">
        <f>'Crewed Trips'!P43+'Crewed Trips'!P47</f>
        <v>10029.510498250853</v>
      </c>
      <c r="Q41" s="92">
        <f>'Crewed Trips'!Q43+'Crewed Trips'!Q47</f>
        <v>11402.633614234101</v>
      </c>
      <c r="R41" s="92">
        <f>'Crewed Trips'!R43+'Crewed Trips'!R47</f>
        <v>12966.223885117124</v>
      </c>
      <c r="S41" s="92">
        <f>'Crewed Trips'!S43+'Crewed Trips'!S47</f>
        <v>14746.179425152672</v>
      </c>
      <c r="T41" s="92">
        <f>'Crewed Trips'!T43+'Crewed Trips'!T47</f>
        <v>16771.56617593854</v>
      </c>
      <c r="U41" s="92">
        <f>'Crewed Trips'!U43+'Crewed Trips'!U47</f>
        <v>19074.843523012132</v>
      </c>
      <c r="V41" s="447">
        <f>'Crewed Trips'!V43+'Crewed Trips'!V47</f>
        <v>21692.02596225297</v>
      </c>
    </row>
    <row r="42" spans="1:22" ht="15.75" customHeight="1" x14ac:dyDescent="0.2">
      <c r="A42" s="11"/>
      <c r="B42" s="457" t="s">
        <v>158</v>
      </c>
      <c r="C42" s="96">
        <f>Other_Services!C43</f>
        <v>31.976749999999999</v>
      </c>
      <c r="D42" s="96">
        <f>Other_Services!D43</f>
        <v>45.8523</v>
      </c>
      <c r="E42" s="96">
        <f>Other_Services!E43</f>
        <v>66.075311250000013</v>
      </c>
      <c r="F42" s="96">
        <f>Other_Services!F43</f>
        <v>95.627822062500002</v>
      </c>
      <c r="G42" s="96">
        <f>Other_Services!G43</f>
        <v>138.91728934687507</v>
      </c>
      <c r="H42" s="96">
        <f>Other_Services!H43</f>
        <v>183.63511038234375</v>
      </c>
      <c r="I42" s="96">
        <f>Other_Services!I43</f>
        <v>243.11026389030476</v>
      </c>
      <c r="J42" s="96">
        <f>Other_Services!J43</f>
        <v>322.29253028055598</v>
      </c>
      <c r="K42" s="96">
        <f>Other_Services!K43</f>
        <v>427.8111106441217</v>
      </c>
      <c r="L42" s="96">
        <f>Other_Services!L43</f>
        <v>568.54925527880073</v>
      </c>
      <c r="M42" s="96">
        <f>Other_Services!M43</f>
        <v>694.61497645688928</v>
      </c>
      <c r="N42" s="96">
        <f>Other_Services!N43</f>
        <v>850.62514335001902</v>
      </c>
      <c r="O42" s="96">
        <f>Other_Services!O43</f>
        <v>1043.9104276632368</v>
      </c>
      <c r="P42" s="96">
        <f>Other_Services!P43</f>
        <v>1283.6187129921902</v>
      </c>
      <c r="Q42" s="96">
        <f>Other_Services!Q43</f>
        <v>1581.1678565890495</v>
      </c>
      <c r="R42" s="96">
        <f>Other_Services!R43</f>
        <v>1950.8114876690768</v>
      </c>
      <c r="S42" s="96">
        <f>Other_Services!S43</f>
        <v>2410.3460860139103</v>
      </c>
      <c r="T42" s="96">
        <f>Other_Services!T43</f>
        <v>2981.9946440293106</v>
      </c>
      <c r="U42" s="96">
        <f>Other_Services!U43</f>
        <v>3693.5110395134352</v>
      </c>
      <c r="V42" s="448">
        <f>Other_Services!V43</f>
        <v>4579.5602763456318</v>
      </c>
    </row>
    <row r="43" spans="1:22" ht="15.75" customHeight="1" x14ac:dyDescent="0.2">
      <c r="A43" s="11"/>
      <c r="B43" s="458" t="s">
        <v>160</v>
      </c>
      <c r="C43" s="459">
        <f>Starlink!C43+Starlink!C47</f>
        <v>5133.9140000000007</v>
      </c>
      <c r="D43" s="459">
        <f>Starlink!D43+Starlink!D47</f>
        <v>7394.5195999999996</v>
      </c>
      <c r="E43" s="459">
        <f>Starlink!E43+Starlink!E47</f>
        <v>10716.94024</v>
      </c>
      <c r="F43" s="459">
        <f>Starlink!F43+Starlink!F47</f>
        <v>15626.860356000001</v>
      </c>
      <c r="G43" s="459">
        <f>Starlink!G43+Starlink!G47</f>
        <v>22921.767698399999</v>
      </c>
      <c r="H43" s="459">
        <f>Starlink!H43+Starlink!H47</f>
        <v>29934.990107839993</v>
      </c>
      <c r="I43" s="459">
        <f>Starlink!I43+Starlink!I47</f>
        <v>39204.621899584003</v>
      </c>
      <c r="J43" s="459">
        <f>Starlink!J43+Starlink!J47</f>
        <v>51478.569619038404</v>
      </c>
      <c r="K43" s="459">
        <f>Starlink!K43+Starlink!K47</f>
        <v>67757.17295274185</v>
      </c>
      <c r="L43" s="459">
        <f>Starlink!L43+Starlink!L47</f>
        <v>89379.389650797501</v>
      </c>
      <c r="M43" s="459">
        <f>Starlink!M43+Starlink!M47</f>
        <v>102100.85321586381</v>
      </c>
      <c r="N43" s="459">
        <f>Starlink!N43+Starlink!N47</f>
        <v>116881.72699807333</v>
      </c>
      <c r="O43" s="459">
        <f>Starlink!O43+Starlink!O47</f>
        <v>134087.12856219974</v>
      </c>
      <c r="P43" s="459">
        <f>Starlink!P43+Starlink!P47</f>
        <v>154150.62162185239</v>
      </c>
      <c r="Q43" s="459">
        <f>Starlink!Q43+Starlink!Q47</f>
        <v>177587.45376361921</v>
      </c>
      <c r="R43" s="459">
        <f>Starlink!R43+Starlink!R47</f>
        <v>205010.39567511441</v>
      </c>
      <c r="S43" s="459">
        <f>Starlink!S43+Starlink!S47</f>
        <v>237148.70062100299</v>
      </c>
      <c r="T43" s="459">
        <f>Starlink!T43+Starlink!T47</f>
        <v>274870.79972628388</v>
      </c>
      <c r="U43" s="459">
        <f>Starlink!U43+Starlink!U47</f>
        <v>319211.47823501355</v>
      </c>
      <c r="V43" s="460">
        <f>Starlink!V43+Starlink!V47</f>
        <v>371404.42041103501</v>
      </c>
    </row>
    <row r="44" spans="1:22" ht="15.75" customHeight="1" x14ac:dyDescent="0.2">
      <c r="A44" s="11"/>
      <c r="B44" s="457" t="s">
        <v>162</v>
      </c>
      <c r="C44" s="96">
        <f>Starlink_D2C!C43</f>
        <v>311.83600000000001</v>
      </c>
      <c r="D44" s="96">
        <f>Starlink_D2C!D43</f>
        <v>566.66540000000009</v>
      </c>
      <c r="E44" s="96">
        <f>Starlink_D2C!E43</f>
        <v>1038.4658200000001</v>
      </c>
      <c r="F44" s="96">
        <f>Starlink_D2C!F43</f>
        <v>1918.5259100000001</v>
      </c>
      <c r="G44" s="96">
        <f>Starlink_D2C!G43</f>
        <v>3571.7727094000002</v>
      </c>
      <c r="H44" s="96">
        <f>Starlink_D2C!H43</f>
        <v>5631.0211314000007</v>
      </c>
      <c r="I44" s="96">
        <f>Starlink_D2C!I43</f>
        <v>8959.7135898479974</v>
      </c>
      <c r="J44" s="96">
        <f>Starlink_D2C!J43</f>
        <v>14378.522392852801</v>
      </c>
      <c r="K44" s="96">
        <f>Starlink_D2C!K43</f>
        <v>23255.589742472635</v>
      </c>
      <c r="L44" s="96">
        <f>Starlink_D2C!L43</f>
        <v>37878.991308836157</v>
      </c>
      <c r="M44" s="96">
        <f>Starlink_D2C!M43</f>
        <v>47712.637669332122</v>
      </c>
      <c r="N44" s="96">
        <f>Starlink_D2C!N43</f>
        <v>60344.731187150297</v>
      </c>
      <c r="O44" s="96">
        <f>Starlink_D2C!O43</f>
        <v>76599.709252024128</v>
      </c>
      <c r="P44" s="96">
        <f>Starlink_D2C!P43</f>
        <v>97547.834190741793</v>
      </c>
      <c r="Q44" s="96">
        <f>Starlink_D2C!Q43</f>
        <v>124578.79029006997</v>
      </c>
      <c r="R44" s="96">
        <f>Starlink_D2C!R43</f>
        <v>159497.34488922561</v>
      </c>
      <c r="S44" s="96">
        <f>Starlink_D2C!S43</f>
        <v>204647.6912594508</v>
      </c>
      <c r="T44" s="96">
        <f>Starlink_D2C!T43</f>
        <v>263075.07615320408</v>
      </c>
      <c r="U44" s="96">
        <f>Starlink_D2C!U43</f>
        <v>338735.89560489554</v>
      </c>
      <c r="V44" s="448">
        <f>Starlink_D2C!V43</f>
        <v>436770.79745779937</v>
      </c>
    </row>
    <row r="45" spans="1:22" ht="15.75" customHeight="1" x14ac:dyDescent="0.2">
      <c r="A45" s="11"/>
      <c r="B45" s="456" t="s">
        <v>164</v>
      </c>
      <c r="C45" s="92">
        <f>Starshield!C43</f>
        <v>832.95524999999998</v>
      </c>
      <c r="D45" s="92">
        <f>Starshield!D43</f>
        <v>1247.2034625000001</v>
      </c>
      <c r="E45" s="92">
        <f>Starshield!E43</f>
        <v>1874.3576118749997</v>
      </c>
      <c r="F45" s="92">
        <f>Starshield!F43</f>
        <v>2826.3755466562498</v>
      </c>
      <c r="G45" s="92">
        <f>Starshield!G43</f>
        <v>4275.0098434546881</v>
      </c>
      <c r="H45" s="92">
        <f>Starshield!H43</f>
        <v>5664.8308217280473</v>
      </c>
      <c r="I45" s="92">
        <f>Starshield!I43</f>
        <v>7520.2237194099262</v>
      </c>
      <c r="J45" s="92">
        <f>Starshield!J43</f>
        <v>10000.007730735879</v>
      </c>
      <c r="K45" s="92">
        <f>Starshield!K43</f>
        <v>13317.766783116407</v>
      </c>
      <c r="L45" s="92">
        <f>Starshield!L43</f>
        <v>17760.853217857111</v>
      </c>
      <c r="M45" s="92">
        <f>Starshield!M43</f>
        <v>21139.381394790205</v>
      </c>
      <c r="N45" s="92">
        <f>Starshield!N43</f>
        <v>25176.454401873041</v>
      </c>
      <c r="O45" s="92">
        <f>Starshield!O43</f>
        <v>30002.075296683262</v>
      </c>
      <c r="P45" s="92">
        <f>Starshield!P43</f>
        <v>35772.077666072313</v>
      </c>
      <c r="Q45" s="92">
        <f>Starshield!Q43</f>
        <v>42673.274749226322</v>
      </c>
      <c r="R45" s="92">
        <f>Starshield!R43</f>
        <v>50929.636688331055</v>
      </c>
      <c r="S45" s="92">
        <f>Starshield!S43</f>
        <v>60809.701362724983</v>
      </c>
      <c r="T45" s="92">
        <f>Starshield!T43</f>
        <v>72635.4653366399</v>
      </c>
      <c r="U45" s="92">
        <f>Starshield!U43</f>
        <v>86793.050737992671</v>
      </c>
      <c r="V45" s="447">
        <f>Starshield!V43</f>
        <v>103745.50302866216</v>
      </c>
    </row>
    <row r="46" spans="1:22" ht="15.75" customHeight="1" x14ac:dyDescent="0.2">
      <c r="A46" s="11"/>
      <c r="B46" s="457" t="s">
        <v>166</v>
      </c>
      <c r="C46" s="96">
        <f>xAI_Software!C43</f>
        <v>230.38575000000003</v>
      </c>
      <c r="D46" s="96">
        <f>xAI_Software!D43</f>
        <v>359.58588750000001</v>
      </c>
      <c r="E46" s="96">
        <f>xAI_Software!E43</f>
        <v>564.52382437499978</v>
      </c>
      <c r="F46" s="96">
        <f>xAI_Software!F43</f>
        <v>890.97146971875009</v>
      </c>
      <c r="G46" s="96">
        <f>xAI_Software!G43</f>
        <v>1412.9593688109376</v>
      </c>
      <c r="H46" s="96">
        <f>xAI_Software!H43</f>
        <v>2005.2754391299222</v>
      </c>
      <c r="I46" s="96">
        <f>xAI_Software!I43</f>
        <v>2850.7443539835585</v>
      </c>
      <c r="J46" s="96">
        <f>xAI_Software!J43</f>
        <v>4058.8747712544082</v>
      </c>
      <c r="K46" s="96">
        <f>xAI_Software!K43</f>
        <v>5786.9521266163792</v>
      </c>
      <c r="L46" s="96">
        <f>xAI_Software!L43</f>
        <v>8261.0186558262467</v>
      </c>
      <c r="M46" s="96">
        <f>xAI_Software!M43</f>
        <v>9781.5033779607438</v>
      </c>
      <c r="N46" s="96">
        <f>xAI_Software!N43</f>
        <v>11590.797195664072</v>
      </c>
      <c r="O46" s="96">
        <f>xAI_Software!O43</f>
        <v>13744.858492120547</v>
      </c>
      <c r="P46" s="96">
        <f>xAI_Software!P43</f>
        <v>16310.622781195874</v>
      </c>
      <c r="Q46" s="96">
        <f>xAI_Software!Q43</f>
        <v>19368.172500040047</v>
      </c>
      <c r="R46" s="96">
        <f>xAI_Software!R43</f>
        <v>23013.337690905821</v>
      </c>
      <c r="S46" s="96">
        <f>xAI_Software!S43</f>
        <v>27360.813382112232</v>
      </c>
      <c r="T46" s="96">
        <f>xAI_Software!T43</f>
        <v>32547.896595943414</v>
      </c>
      <c r="U46" s="96">
        <f>xAI_Software!U43</f>
        <v>38738.966447411571</v>
      </c>
      <c r="V46" s="448">
        <f>xAI_Software!V43</f>
        <v>46130.855435251418</v>
      </c>
    </row>
    <row r="47" spans="1:22" ht="15.75" customHeight="1" x14ac:dyDescent="0.2">
      <c r="A47" s="11"/>
      <c r="B47" s="456" t="s">
        <v>168</v>
      </c>
      <c r="C47" s="92">
        <f>Colossus_DCs!C43</f>
        <v>1209.8687499999996</v>
      </c>
      <c r="D47" s="92">
        <f>Colossus_DCs!D43</f>
        <v>1982.3965625000001</v>
      </c>
      <c r="E47" s="92">
        <f>Colossus_DCs!E43</f>
        <v>3192.2076718749977</v>
      </c>
      <c r="F47" s="92">
        <f>Colossus_DCs!F43</f>
        <v>5080.3816414062458</v>
      </c>
      <c r="G47" s="92">
        <f>Colossus_DCs!G43</f>
        <v>8020.228036679684</v>
      </c>
      <c r="H47" s="92">
        <f>Colossus_DCs!H43</f>
        <v>10505.520182371081</v>
      </c>
      <c r="I47" s="92">
        <f>Colossus_DCs!I43</f>
        <v>13741.273202501165</v>
      </c>
      <c r="J47" s="92">
        <f>Colossus_DCs!J43</f>
        <v>17952.502853927152</v>
      </c>
      <c r="K47" s="92">
        <f>Colossus_DCs!K43</f>
        <v>23431.595404306456</v>
      </c>
      <c r="L47" s="92">
        <f>Colossus_DCs!L43</f>
        <v>30558.480970569348</v>
      </c>
      <c r="M47" s="92">
        <f>Colossus_DCs!M43</f>
        <v>35192.665584698465</v>
      </c>
      <c r="N47" s="92">
        <f>Colossus_DCs!N43</f>
        <v>40522.601703660068</v>
      </c>
      <c r="O47" s="92">
        <f>Colossus_DCs!O43</f>
        <v>46652.493562743155</v>
      </c>
      <c r="P47" s="92">
        <f>Colossus_DCs!P43</f>
        <v>53702.149139901274</v>
      </c>
      <c r="Q47" s="92">
        <f>Colossus_DCs!Q43</f>
        <v>61809.317475709948</v>
      </c>
      <c r="R47" s="92">
        <f>Colossus_DCs!R43</f>
        <v>71132.376239564503</v>
      </c>
      <c r="S47" s="92">
        <f>Colossus_DCs!S43</f>
        <v>81853.422042498947</v>
      </c>
      <c r="T47" s="92">
        <f>Colossus_DCs!T43</f>
        <v>94181.823868337873</v>
      </c>
      <c r="U47" s="92">
        <f>Colossus_DCs!U43</f>
        <v>108358.30904655188</v>
      </c>
      <c r="V47" s="447">
        <f>Colossus_DCs!V43</f>
        <v>124659.66159917455</v>
      </c>
    </row>
    <row r="48" spans="1:22" ht="15.75" customHeight="1" x14ac:dyDescent="0.2">
      <c r="A48" s="11"/>
      <c r="B48" s="457" t="s">
        <v>170</v>
      </c>
      <c r="C48" s="96">
        <f>Orbital_DCs!C43</f>
        <v>0</v>
      </c>
      <c r="D48" s="96">
        <f>Orbital_DCs!D43</f>
        <v>0</v>
      </c>
      <c r="E48" s="96">
        <f>Orbital_DCs!E43</f>
        <v>0</v>
      </c>
      <c r="F48" s="96">
        <f>Orbital_DCs!F43</f>
        <v>0</v>
      </c>
      <c r="G48" s="96">
        <f>Orbital_DCs!G43</f>
        <v>0</v>
      </c>
      <c r="H48" s="96">
        <f>Orbital_DCs!H43</f>
        <v>-51.300000000000182</v>
      </c>
      <c r="I48" s="96">
        <f>Orbital_DCs!I43</f>
        <v>102.86999999999989</v>
      </c>
      <c r="J48" s="96">
        <f>Orbital_DCs!J43</f>
        <v>463.88700000000244</v>
      </c>
      <c r="K48" s="96">
        <f>Orbital_DCs!K43</f>
        <v>1237.2507000000023</v>
      </c>
      <c r="L48" s="96">
        <f>Orbital_DCs!L43</f>
        <v>2813.8484700000081</v>
      </c>
      <c r="M48" s="96">
        <f>Orbital_DCs!M43</f>
        <v>4648.8413159999982</v>
      </c>
      <c r="N48" s="96">
        <f>Orbital_DCs!N43</f>
        <v>7464.2079528000031</v>
      </c>
      <c r="O48" s="96">
        <f>Orbital_DCs!O43</f>
        <v>11744.304429240001</v>
      </c>
      <c r="P48" s="96">
        <f>Orbital_DCs!P43</f>
        <v>18203.763317022007</v>
      </c>
      <c r="Q48" s="96">
        <f>Orbital_DCs!Q43</f>
        <v>27894.685025861079</v>
      </c>
      <c r="R48" s="96">
        <f>Orbital_DCs!R43</f>
        <v>42363.109672333143</v>
      </c>
      <c r="S48" s="96">
        <f>Orbital_DCs!S43</f>
        <v>63877.253969729936</v>
      </c>
      <c r="T48" s="96">
        <f>Orbital_DCs!T43</f>
        <v>95760.207057883672</v>
      </c>
      <c r="U48" s="96">
        <f>Orbital_DCs!U43</f>
        <v>142874.61012440821</v>
      </c>
      <c r="V48" s="448">
        <f>Orbital_DCs!V43</f>
        <v>212328.3848758149</v>
      </c>
    </row>
    <row r="49" spans="1:22" ht="15.75" customHeight="1" x14ac:dyDescent="0.2">
      <c r="A49" s="11"/>
      <c r="B49" s="456" t="s">
        <v>172</v>
      </c>
      <c r="C49" s="92">
        <f>'Deep Space Option'!C43</f>
        <v>0</v>
      </c>
      <c r="D49" s="92">
        <f>'Deep Space Option'!D43</f>
        <v>0</v>
      </c>
      <c r="E49" s="92">
        <f>'Deep Space Option'!E43</f>
        <v>0</v>
      </c>
      <c r="F49" s="92">
        <f>'Deep Space Option'!F43</f>
        <v>0</v>
      </c>
      <c r="G49" s="92">
        <f>'Deep Space Option'!G43</f>
        <v>0</v>
      </c>
      <c r="H49" s="92">
        <f>'Deep Space Option'!H43</f>
        <v>0.51475000000000026</v>
      </c>
      <c r="I49" s="92">
        <f>'Deep Space Option'!I43</f>
        <v>0.6710250000000002</v>
      </c>
      <c r="J49" s="92">
        <f>'Deep Space Option'!J43</f>
        <v>0.87674250000000065</v>
      </c>
      <c r="K49" s="92">
        <f>'Deep Space Option'!K43</f>
        <v>1.1471099999999979</v>
      </c>
      <c r="L49" s="92">
        <f>'Deep Space Option'!L43</f>
        <v>1.5019406625000009</v>
      </c>
      <c r="M49" s="92">
        <f>'Deep Space Option'!M43</f>
        <v>75.064999999999941</v>
      </c>
      <c r="N49" s="92">
        <f>'Deep Space Option'!N43</f>
        <v>123.93124999999998</v>
      </c>
      <c r="O49" s="92">
        <f>'Deep Space Option'!O43</f>
        <v>204.76906249999979</v>
      </c>
      <c r="P49" s="92">
        <f>'Deep Space Option'!P43</f>
        <v>338.44057812500023</v>
      </c>
      <c r="Q49" s="92">
        <f>'Deep Space Option'!Q43</f>
        <v>559.39276015625001</v>
      </c>
      <c r="R49" s="92">
        <f>'Deep Space Option'!R43</f>
        <v>924.49427832031324</v>
      </c>
      <c r="S49" s="92">
        <f>'Deep Space Option'!S43</f>
        <v>1527.6181504941396</v>
      </c>
      <c r="T49" s="92">
        <f>'Deep Space Option'!T43</f>
        <v>2523.7053452629843</v>
      </c>
      <c r="U49" s="92">
        <f>'Deep Space Option'!U43</f>
        <v>4168.4725474139705</v>
      </c>
      <c r="V49" s="447">
        <f>'Deep Space Option'!V43</f>
        <v>6883.9335166728852</v>
      </c>
    </row>
    <row r="50" spans="1:22" ht="15.75" customHeight="1" x14ac:dyDescent="0.2">
      <c r="A50" s="11"/>
      <c r="B50" s="457" t="s">
        <v>174</v>
      </c>
      <c r="C50" s="96">
        <f>'X Platform'!C43</f>
        <v>288.27750000000003</v>
      </c>
      <c r="D50" s="96">
        <f>'X Platform'!D43</f>
        <v>429.05449999999996</v>
      </c>
      <c r="E50" s="96">
        <f>'X Platform'!E43</f>
        <v>637.91139999999984</v>
      </c>
      <c r="F50" s="96">
        <f>'X Platform'!F43</f>
        <v>947.77193000000011</v>
      </c>
      <c r="G50" s="96">
        <f>'X Platform'!G43</f>
        <v>1407.5366410000004</v>
      </c>
      <c r="H50" s="96">
        <f>'X Platform'!H43</f>
        <v>1805.0310201000004</v>
      </c>
      <c r="I50" s="96">
        <f>'X Platform'!I43</f>
        <v>2316.1541426099998</v>
      </c>
      <c r="J50" s="96">
        <f>'X Platform'!J43</f>
        <v>2973.8040927209995</v>
      </c>
      <c r="K50" s="96">
        <f>'X Platform'!K43</f>
        <v>3820.5036096381004</v>
      </c>
      <c r="L50" s="96">
        <f>'X Platform'!L43</f>
        <v>4911.2378637884085</v>
      </c>
      <c r="M50" s="96">
        <f>'X Platform'!M43</f>
        <v>5859.7476126872734</v>
      </c>
      <c r="N50" s="96">
        <f>'X Platform'!N43</f>
        <v>6992.6303881493113</v>
      </c>
      <c r="O50" s="96">
        <f>'X Platform'!O43</f>
        <v>8345.9346320408858</v>
      </c>
      <c r="P50" s="96">
        <f>'X Platform'!P43</f>
        <v>9962.7918675883193</v>
      </c>
      <c r="Q50" s="96">
        <f>'X Platform'!Q43</f>
        <v>11894.814056348248</v>
      </c>
      <c r="R50" s="96">
        <f>'X Platform'!R43</f>
        <v>14203.767510851827</v>
      </c>
      <c r="S50" s="96">
        <f>'X Platform'!S43</f>
        <v>16963.578234017063</v>
      </c>
      <c r="T50" s="96">
        <f>'X Platform'!T43</f>
        <v>20262.734464368034</v>
      </c>
      <c r="U50" s="96">
        <f>'X Platform'!U43</f>
        <v>24207.16528566512</v>
      </c>
      <c r="V50" s="448">
        <f>'X Platform'!V43</f>
        <v>28923.689843563319</v>
      </c>
    </row>
    <row r="51" spans="1:22" ht="15.75" customHeight="1" x14ac:dyDescent="0.2">
      <c r="A51" s="11"/>
      <c r="B51" s="456" t="s">
        <v>176</v>
      </c>
      <c r="C51" s="92">
        <f>Terafab!C43</f>
        <v>0</v>
      </c>
      <c r="D51" s="92">
        <f>Terafab!D43</f>
        <v>0</v>
      </c>
      <c r="E51" s="92">
        <f>Terafab!E43</f>
        <v>0</v>
      </c>
      <c r="F51" s="92">
        <f>Terafab!F43</f>
        <v>0</v>
      </c>
      <c r="G51" s="92">
        <f>Terafab!G43</f>
        <v>0</v>
      </c>
      <c r="H51" s="92">
        <f>Terafab!H43</f>
        <v>419.0625</v>
      </c>
      <c r="I51" s="92">
        <f>Terafab!I43</f>
        <v>818.59687500000018</v>
      </c>
      <c r="J51" s="92">
        <f>Terafab!J43</f>
        <v>1567.3260937499995</v>
      </c>
      <c r="K51" s="92">
        <f>Terafab!K43</f>
        <v>2963.0681484374991</v>
      </c>
      <c r="L51" s="92">
        <f>Terafab!L43</f>
        <v>5556.0558902343746</v>
      </c>
      <c r="M51" s="92">
        <f>Terafab!M43</f>
        <v>8105.6765554804679</v>
      </c>
      <c r="N51" s="92">
        <f>Terafab!N43</f>
        <v>11804.133249391991</v>
      </c>
      <c r="O51" s="92">
        <f>Terafab!O43</f>
        <v>17166.857414896669</v>
      </c>
      <c r="P51" s="92">
        <f>Terafab!P43</f>
        <v>24940.461694933714</v>
      </c>
      <c r="Q51" s="92">
        <f>Terafab!Q43</f>
        <v>36206.49765992006</v>
      </c>
      <c r="R51" s="92">
        <f>Terafab!R43</f>
        <v>52531.815629652498</v>
      </c>
      <c r="S51" s="92">
        <f>Terafab!S43</f>
        <v>76186.46985639089</v>
      </c>
      <c r="T51" s="92">
        <f>Terafab!T43</f>
        <v>110459.52835154513</v>
      </c>
      <c r="U51" s="92">
        <f>Terafab!U43</f>
        <v>160116.79730207229</v>
      </c>
      <c r="V51" s="447">
        <f>Terafab!V43</f>
        <v>232064.26015484906</v>
      </c>
    </row>
    <row r="52" spans="1:22" ht="15.75" customHeight="1" x14ac:dyDescent="0.2">
      <c r="A52" s="11"/>
      <c r="B52" s="462" t="s">
        <v>600</v>
      </c>
      <c r="C52" s="463">
        <f t="shared" ref="C52:V52" si="3">SUM(C40:C51)</f>
        <v>10001.6278</v>
      </c>
      <c r="D52" s="463">
        <f t="shared" si="3"/>
        <v>14853.2383625</v>
      </c>
      <c r="E52" s="463">
        <f t="shared" si="3"/>
        <v>22190.224554374992</v>
      </c>
      <c r="F52" s="463">
        <f t="shared" si="3"/>
        <v>33361.109898343755</v>
      </c>
      <c r="G52" s="463">
        <f t="shared" si="3"/>
        <v>50494.51953084219</v>
      </c>
      <c r="H52" s="463">
        <f t="shared" si="3"/>
        <v>67758.755472163888</v>
      </c>
      <c r="I52" s="463">
        <f t="shared" si="3"/>
        <v>91324.911567440067</v>
      </c>
      <c r="J52" s="463">
        <f t="shared" si="3"/>
        <v>123992.55317266547</v>
      </c>
      <c r="K52" s="463">
        <f t="shared" si="3"/>
        <v>169797.41002362804</v>
      </c>
      <c r="L52" s="463">
        <f t="shared" si="3"/>
        <v>234871.53352403542</v>
      </c>
      <c r="M52" s="463">
        <f t="shared" si="3"/>
        <v>281261.5008899924</v>
      </c>
      <c r="N52" s="463">
        <f t="shared" si="3"/>
        <v>338603.62557546544</v>
      </c>
      <c r="O52" s="463">
        <f t="shared" si="3"/>
        <v>409991.25926211989</v>
      </c>
      <c r="P52" s="463">
        <f t="shared" si="3"/>
        <v>499455.8316850944</v>
      </c>
      <c r="Q52" s="463">
        <f t="shared" si="3"/>
        <v>612349.7665823939</v>
      </c>
      <c r="R52" s="463">
        <f t="shared" si="3"/>
        <v>755827.37115628493</v>
      </c>
      <c r="S52" s="463">
        <f t="shared" si="3"/>
        <v>939515.16406103072</v>
      </c>
      <c r="T52" s="463">
        <f t="shared" si="3"/>
        <v>1176450.6330295894</v>
      </c>
      <c r="U52" s="463">
        <f t="shared" si="3"/>
        <v>1484402.7571981805</v>
      </c>
      <c r="V52" s="464">
        <f t="shared" si="3"/>
        <v>1887737.340801683</v>
      </c>
    </row>
    <row r="53" spans="1:22" ht="15.75" customHeight="1" x14ac:dyDescent="0.2">
      <c r="A53" s="11"/>
      <c r="B53" s="453"/>
      <c r="C53" s="253"/>
      <c r="D53" s="253"/>
      <c r="E53" s="253"/>
      <c r="F53" s="253"/>
      <c r="G53" s="253"/>
      <c r="H53" s="253"/>
      <c r="I53" s="253"/>
      <c r="J53" s="253"/>
      <c r="K53" s="253"/>
      <c r="L53" s="253"/>
      <c r="M53" s="253"/>
      <c r="N53" s="253"/>
      <c r="O53" s="253"/>
      <c r="P53" s="253"/>
      <c r="Q53" s="253"/>
      <c r="R53" s="253"/>
      <c r="S53" s="253"/>
      <c r="T53" s="253"/>
      <c r="U53" s="253"/>
      <c r="V53" s="253"/>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5.75" customHeight="1" x14ac:dyDescent="0.2">
      <c r="A247" s="11"/>
      <c r="B247" s="11"/>
      <c r="C247" s="11"/>
      <c r="D247" s="11"/>
      <c r="E247" s="11"/>
      <c r="F247" s="11"/>
      <c r="G247" s="11"/>
      <c r="H247" s="11"/>
      <c r="I247" s="11"/>
      <c r="J247" s="11"/>
      <c r="K247" s="11"/>
      <c r="L247" s="11"/>
      <c r="M247" s="11"/>
      <c r="N247" s="11"/>
      <c r="O247" s="11"/>
      <c r="P247" s="11"/>
      <c r="Q247" s="11"/>
      <c r="R247" s="11"/>
      <c r="S247" s="11"/>
      <c r="T247" s="11"/>
      <c r="U247" s="11"/>
      <c r="V247" s="11"/>
    </row>
    <row r="248" spans="1:22" ht="15.75" customHeight="1" x14ac:dyDescent="0.2">
      <c r="A248" s="11"/>
      <c r="B248" s="11"/>
      <c r="C248" s="11"/>
      <c r="D248" s="11"/>
      <c r="E248" s="11"/>
      <c r="F248" s="11"/>
      <c r="G248" s="11"/>
      <c r="H248" s="11"/>
      <c r="I248" s="11"/>
      <c r="J248" s="11"/>
      <c r="K248" s="11"/>
      <c r="L248" s="11"/>
      <c r="M248" s="11"/>
      <c r="N248" s="11"/>
      <c r="O248" s="11"/>
      <c r="P248" s="11"/>
      <c r="Q248" s="11"/>
      <c r="R248" s="11"/>
      <c r="S248" s="11"/>
      <c r="T248" s="11"/>
      <c r="U248" s="11"/>
      <c r="V248" s="11"/>
    </row>
    <row r="249" spans="1:22" ht="15.75" customHeight="1" x14ac:dyDescent="0.2">
      <c r="A249" s="11"/>
      <c r="B249" s="11"/>
      <c r="C249" s="11"/>
      <c r="D249" s="11"/>
      <c r="E249" s="11"/>
      <c r="F249" s="11"/>
      <c r="G249" s="11"/>
      <c r="H249" s="11"/>
      <c r="I249" s="11"/>
      <c r="J249" s="11"/>
      <c r="K249" s="11"/>
      <c r="L249" s="11"/>
      <c r="M249" s="11"/>
      <c r="N249" s="11"/>
      <c r="O249" s="11"/>
      <c r="P249" s="11"/>
      <c r="Q249" s="11"/>
      <c r="R249" s="11"/>
      <c r="S249" s="11"/>
      <c r="T249" s="11"/>
      <c r="U249" s="11"/>
      <c r="V249" s="11"/>
    </row>
    <row r="250" spans="1:22" ht="15.75" customHeight="1" x14ac:dyDescent="0.2">
      <c r="A250" s="11"/>
      <c r="B250" s="11"/>
      <c r="C250" s="11"/>
      <c r="D250" s="11"/>
      <c r="E250" s="11"/>
      <c r="F250" s="11"/>
      <c r="G250" s="11"/>
      <c r="H250" s="11"/>
      <c r="I250" s="11"/>
      <c r="J250" s="11"/>
      <c r="K250" s="11"/>
      <c r="L250" s="11"/>
      <c r="M250" s="11"/>
      <c r="N250" s="11"/>
      <c r="O250" s="11"/>
      <c r="P250" s="11"/>
      <c r="Q250" s="11"/>
      <c r="R250" s="11"/>
      <c r="S250" s="11"/>
      <c r="T250" s="11"/>
      <c r="U250" s="11"/>
      <c r="V250" s="11"/>
    </row>
    <row r="251" spans="1:22" ht="15.75" customHeight="1" x14ac:dyDescent="0.2">
      <c r="A251" s="11"/>
      <c r="B251" s="11"/>
      <c r="C251" s="11"/>
      <c r="D251" s="11"/>
      <c r="E251" s="11"/>
      <c r="F251" s="11"/>
      <c r="G251" s="11"/>
      <c r="H251" s="11"/>
      <c r="I251" s="11"/>
      <c r="J251" s="11"/>
      <c r="K251" s="11"/>
      <c r="L251" s="11"/>
      <c r="M251" s="11"/>
      <c r="N251" s="11"/>
      <c r="O251" s="11"/>
      <c r="P251" s="11"/>
      <c r="Q251" s="11"/>
      <c r="R251" s="11"/>
      <c r="S251" s="11"/>
      <c r="T251" s="11"/>
      <c r="U251" s="11"/>
      <c r="V251" s="11"/>
    </row>
    <row r="252" spans="1:22" ht="15.75" customHeight="1" x14ac:dyDescent="0.2">
      <c r="A252" s="11"/>
      <c r="B252" s="11"/>
      <c r="C252" s="11"/>
      <c r="D252" s="11"/>
      <c r="E252" s="11"/>
      <c r="F252" s="11"/>
      <c r="G252" s="11"/>
      <c r="H252" s="11"/>
      <c r="I252" s="11"/>
      <c r="J252" s="11"/>
      <c r="K252" s="11"/>
      <c r="L252" s="11"/>
      <c r="M252" s="11"/>
      <c r="N252" s="11"/>
      <c r="O252" s="11"/>
      <c r="P252" s="11"/>
      <c r="Q252" s="11"/>
      <c r="R252" s="11"/>
      <c r="S252" s="11"/>
      <c r="T252" s="11"/>
      <c r="U252" s="11"/>
      <c r="V252" s="11"/>
    </row>
    <row r="253" spans="1:22" ht="15.75" customHeight="1" x14ac:dyDescent="0.2"/>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B5:V5"/>
    <mergeCell ref="B21:V21"/>
    <mergeCell ref="B38:V38"/>
  </mergeCells>
  <pageMargins left="0.75" right="0.75" top="1" bottom="1"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04042"/>
  </sheetPr>
  <dimension ref="A1:X1000"/>
  <sheetViews>
    <sheetView showGridLines="0" showRowColHeaders="0" workbookViewId="0">
      <pane xSplit="2" ySplit="4" topLeftCell="C5" activePane="bottomRight" state="frozen"/>
      <selection pane="topRight" activeCell="C1" sqref="C1"/>
      <selection pane="bottomLeft" activeCell="A5" sqref="A5"/>
      <selection pane="bottomRight" activeCell="E20" sqref="E20"/>
    </sheetView>
  </sheetViews>
  <sheetFormatPr baseColWidth="10" defaultColWidth="14.5" defaultRowHeight="15" customHeight="1" x14ac:dyDescent="0.2"/>
  <cols>
    <col min="1" max="1" width="13.83203125" customWidth="1"/>
    <col min="2" max="2" width="36.1640625" customWidth="1"/>
    <col min="3" max="8" width="11" customWidth="1"/>
    <col min="9" max="9" width="8" customWidth="1"/>
    <col min="10" max="22" width="11" customWidth="1"/>
  </cols>
  <sheetData>
    <row r="1" spans="1:24" x14ac:dyDescent="0.2">
      <c r="A1" s="11"/>
      <c r="B1" s="11"/>
      <c r="C1" s="11"/>
      <c r="D1" s="11"/>
      <c r="E1" s="11"/>
      <c r="F1" s="11"/>
      <c r="G1" s="11"/>
      <c r="H1" s="11"/>
      <c r="I1" s="11"/>
      <c r="J1" s="11"/>
      <c r="K1" s="11"/>
      <c r="L1" s="11"/>
      <c r="M1" s="11"/>
      <c r="N1" s="11"/>
      <c r="O1" s="11"/>
      <c r="P1" s="11"/>
      <c r="Q1" s="11"/>
      <c r="R1" s="11"/>
      <c r="S1" s="11"/>
      <c r="T1" s="11"/>
      <c r="U1" s="11"/>
      <c r="V1" s="11"/>
      <c r="X1" s="465" t="s">
        <v>601</v>
      </c>
    </row>
    <row r="2" spans="1:24" ht="21.75" customHeight="1" x14ac:dyDescent="0.2">
      <c r="A2" s="11"/>
      <c r="B2" s="113" t="s">
        <v>215</v>
      </c>
      <c r="C2" s="11"/>
      <c r="D2" s="11"/>
      <c r="E2" s="11"/>
      <c r="F2" s="11"/>
      <c r="G2" s="11"/>
      <c r="H2" s="11"/>
      <c r="I2" s="11"/>
      <c r="J2" s="11"/>
      <c r="K2" s="11"/>
      <c r="L2" s="11"/>
      <c r="M2" s="11"/>
      <c r="N2" s="11"/>
      <c r="O2" s="11"/>
      <c r="P2" s="11"/>
      <c r="Q2" s="11"/>
      <c r="R2" s="11"/>
      <c r="S2" s="11"/>
      <c r="T2" s="11"/>
      <c r="U2" s="11"/>
      <c r="V2" s="11"/>
    </row>
    <row r="3" spans="1:24" ht="15" customHeight="1" x14ac:dyDescent="0.2">
      <c r="A3" s="11"/>
      <c r="B3" s="397" t="s">
        <v>602</v>
      </c>
      <c r="C3" s="11"/>
      <c r="D3" s="11"/>
      <c r="E3" s="11"/>
      <c r="F3" s="11"/>
      <c r="G3" s="11"/>
      <c r="H3" s="11"/>
      <c r="I3" s="11"/>
      <c r="J3" s="11"/>
      <c r="K3" s="11"/>
      <c r="L3" s="11"/>
      <c r="M3" s="11"/>
      <c r="N3" s="11"/>
      <c r="O3" s="11"/>
      <c r="P3" s="11"/>
      <c r="Q3" s="11"/>
      <c r="R3" s="11"/>
      <c r="S3" s="11"/>
      <c r="T3" s="11"/>
      <c r="U3" s="11"/>
      <c r="V3" s="11"/>
    </row>
    <row r="4" spans="1:24" x14ac:dyDescent="0.2">
      <c r="A4" s="11"/>
      <c r="B4" s="11"/>
      <c r="C4" s="11"/>
      <c r="D4" s="11"/>
      <c r="E4" s="11"/>
      <c r="F4" s="11"/>
      <c r="G4" s="11"/>
      <c r="H4" s="11"/>
      <c r="I4" s="11"/>
      <c r="J4" s="11"/>
      <c r="K4" s="11"/>
      <c r="L4" s="11"/>
      <c r="M4" s="11"/>
      <c r="N4" s="11"/>
      <c r="O4" s="11"/>
      <c r="P4" s="11"/>
      <c r="Q4" s="11"/>
      <c r="R4" s="11"/>
      <c r="S4" s="11"/>
      <c r="T4" s="11"/>
      <c r="U4" s="11"/>
      <c r="V4" s="11"/>
    </row>
    <row r="5" spans="1:24" ht="15" customHeight="1" x14ac:dyDescent="0.2">
      <c r="A5" s="11"/>
      <c r="B5" s="466" t="s">
        <v>603</v>
      </c>
      <c r="C5" s="467"/>
      <c r="D5" s="468"/>
      <c r="E5" s="468"/>
      <c r="F5" s="11"/>
      <c r="G5" s="11"/>
      <c r="H5" s="11"/>
      <c r="I5" s="11"/>
      <c r="J5" s="11"/>
      <c r="K5" s="11"/>
      <c r="L5" s="11"/>
      <c r="M5" s="11"/>
      <c r="N5" s="11"/>
      <c r="O5" s="11"/>
      <c r="P5" s="11"/>
      <c r="Q5" s="11"/>
      <c r="R5" s="11"/>
      <c r="S5" s="11"/>
      <c r="T5" s="11"/>
      <c r="U5" s="11"/>
      <c r="V5" s="11"/>
    </row>
    <row r="6" spans="1:24" ht="15" customHeight="1" x14ac:dyDescent="0.2">
      <c r="A6" s="11"/>
      <c r="B6" s="469" t="s">
        <v>580</v>
      </c>
      <c r="C6" s="470">
        <f>Scenario_Engine!$C$6</f>
        <v>0.1</v>
      </c>
      <c r="D6" s="11"/>
      <c r="E6" s="11"/>
      <c r="F6" s="11"/>
      <c r="G6" s="11"/>
      <c r="H6" s="11"/>
      <c r="I6" s="11"/>
      <c r="J6" s="11"/>
      <c r="K6" s="11"/>
      <c r="L6" s="11"/>
      <c r="M6" s="11"/>
      <c r="N6" s="11"/>
      <c r="O6" s="11"/>
      <c r="P6" s="11"/>
      <c r="Q6" s="11"/>
      <c r="R6" s="11"/>
      <c r="S6" s="11"/>
      <c r="T6" s="11"/>
      <c r="U6" s="11"/>
      <c r="V6" s="11"/>
    </row>
    <row r="7" spans="1:24" ht="15" customHeight="1" x14ac:dyDescent="0.2">
      <c r="A7" s="11"/>
      <c r="B7" s="75" t="s">
        <v>581</v>
      </c>
      <c r="C7" s="471">
        <f>Scenario_Engine!$D$6</f>
        <v>0.3</v>
      </c>
      <c r="D7" s="11"/>
      <c r="E7" s="11"/>
      <c r="F7" s="11"/>
      <c r="G7" s="11"/>
      <c r="H7" s="11"/>
      <c r="I7" s="11"/>
      <c r="J7" s="11"/>
      <c r="K7" s="11"/>
      <c r="L7" s="11"/>
      <c r="M7" s="11"/>
      <c r="N7" s="11"/>
      <c r="O7" s="11"/>
      <c r="P7" s="11"/>
      <c r="Q7" s="11"/>
      <c r="R7" s="11"/>
      <c r="S7" s="11"/>
      <c r="T7" s="11"/>
      <c r="U7" s="11"/>
      <c r="V7" s="11"/>
    </row>
    <row r="8" spans="1:24" ht="15" customHeight="1" x14ac:dyDescent="0.2">
      <c r="A8" s="11"/>
      <c r="B8" s="77" t="s">
        <v>582</v>
      </c>
      <c r="C8" s="472">
        <f>Scenario_Engine!$E$6</f>
        <v>0.6</v>
      </c>
      <c r="D8" s="11"/>
      <c r="E8" s="11"/>
      <c r="F8" s="11"/>
      <c r="G8" s="11"/>
      <c r="H8" s="11"/>
      <c r="I8" s="11"/>
      <c r="J8" s="11"/>
      <c r="K8" s="11"/>
      <c r="L8" s="11"/>
      <c r="M8" s="11"/>
      <c r="N8" s="11"/>
      <c r="O8" s="11"/>
      <c r="P8" s="11"/>
      <c r="Q8" s="11"/>
      <c r="R8" s="11"/>
      <c r="S8" s="11"/>
      <c r="T8" s="11"/>
      <c r="U8" s="11"/>
      <c r="V8" s="11"/>
    </row>
    <row r="9" spans="1:24" ht="15" customHeight="1" x14ac:dyDescent="0.2">
      <c r="A9" s="11"/>
      <c r="B9" s="79" t="s">
        <v>42</v>
      </c>
      <c r="C9" s="473">
        <f>Scenario_Engine!$G$6</f>
        <v>1</v>
      </c>
      <c r="D9" s="11"/>
      <c r="E9" s="11"/>
      <c r="F9" s="11"/>
      <c r="G9" s="11"/>
      <c r="H9" s="11"/>
      <c r="I9" s="11"/>
      <c r="J9" s="11"/>
      <c r="K9" s="11"/>
      <c r="L9" s="11"/>
      <c r="M9" s="11"/>
      <c r="N9" s="11"/>
      <c r="O9" s="11"/>
      <c r="P9" s="11"/>
      <c r="Q9" s="11"/>
      <c r="R9" s="11"/>
      <c r="S9" s="11"/>
      <c r="T9" s="11"/>
      <c r="U9" s="11"/>
      <c r="V9" s="11"/>
    </row>
    <row r="10" spans="1:24" x14ac:dyDescent="0.2">
      <c r="A10" s="11"/>
      <c r="B10" s="11"/>
      <c r="C10" s="11"/>
      <c r="D10" s="11"/>
      <c r="E10" s="11"/>
      <c r="F10" s="11"/>
      <c r="G10" s="11"/>
      <c r="H10" s="11"/>
      <c r="I10" s="11"/>
      <c r="J10" s="11"/>
      <c r="K10" s="11"/>
      <c r="L10" s="11"/>
      <c r="M10" s="11"/>
      <c r="N10" s="11"/>
      <c r="O10" s="11"/>
      <c r="P10" s="11"/>
      <c r="Q10" s="11"/>
      <c r="R10" s="11"/>
      <c r="S10" s="11"/>
      <c r="T10" s="11"/>
      <c r="U10" s="11"/>
      <c r="V10" s="11"/>
    </row>
    <row r="11" spans="1:24" ht="15" customHeight="1" x14ac:dyDescent="0.2">
      <c r="A11" s="11"/>
      <c r="B11" s="536" t="s">
        <v>604</v>
      </c>
      <c r="C11" s="534"/>
      <c r="D11" s="534"/>
      <c r="E11" s="534"/>
      <c r="F11" s="534"/>
      <c r="G11" s="534"/>
      <c r="H11" s="534"/>
      <c r="I11" s="534"/>
      <c r="J11" s="534"/>
      <c r="K11" s="534"/>
      <c r="L11" s="534"/>
      <c r="M11" s="534"/>
      <c r="N11" s="534"/>
      <c r="O11" s="534"/>
      <c r="P11" s="534"/>
      <c r="Q11" s="534"/>
      <c r="R11" s="534"/>
      <c r="S11" s="534"/>
      <c r="T11" s="534"/>
      <c r="U11" s="534"/>
      <c r="V11" s="535"/>
    </row>
    <row r="12" spans="1:24" ht="15" customHeight="1" x14ac:dyDescent="0.2">
      <c r="A12" s="11"/>
      <c r="B12" s="562" t="s">
        <v>605</v>
      </c>
      <c r="C12" s="563"/>
      <c r="D12" s="563"/>
      <c r="E12" s="563"/>
      <c r="F12" s="563"/>
      <c r="G12" s="563"/>
      <c r="H12" s="563"/>
      <c r="I12" s="563"/>
      <c r="J12" s="563"/>
      <c r="K12" s="563"/>
      <c r="L12" s="563"/>
      <c r="M12" s="563"/>
      <c r="N12" s="563"/>
      <c r="O12" s="563"/>
      <c r="P12" s="563"/>
      <c r="Q12" s="563"/>
      <c r="R12" s="563"/>
      <c r="S12" s="563"/>
      <c r="T12" s="563"/>
      <c r="U12" s="563"/>
      <c r="V12" s="563"/>
    </row>
    <row r="13" spans="1:24" ht="15" customHeight="1" x14ac:dyDescent="0.2">
      <c r="A13" s="11"/>
      <c r="B13" s="562" t="s">
        <v>606</v>
      </c>
      <c r="C13" s="563"/>
      <c r="D13" s="563"/>
      <c r="E13" s="563"/>
      <c r="F13" s="563"/>
      <c r="G13" s="563"/>
      <c r="H13" s="563"/>
      <c r="I13" s="563"/>
      <c r="J13" s="563"/>
      <c r="K13" s="563"/>
      <c r="L13" s="563"/>
      <c r="M13" s="563"/>
      <c r="N13" s="563"/>
      <c r="O13" s="563"/>
      <c r="P13" s="563"/>
      <c r="Q13" s="563"/>
      <c r="R13" s="563"/>
      <c r="S13" s="563"/>
      <c r="T13" s="563"/>
      <c r="U13" s="563"/>
      <c r="V13" s="563"/>
    </row>
    <row r="14" spans="1:24" ht="15" customHeight="1" x14ac:dyDescent="0.2">
      <c r="A14" s="11"/>
      <c r="B14" s="562" t="s">
        <v>607</v>
      </c>
      <c r="C14" s="563"/>
      <c r="D14" s="563"/>
      <c r="E14" s="563"/>
      <c r="F14" s="563"/>
      <c r="G14" s="563"/>
      <c r="H14" s="563"/>
      <c r="I14" s="563"/>
      <c r="J14" s="563"/>
      <c r="K14" s="563"/>
      <c r="L14" s="563"/>
      <c r="M14" s="563"/>
      <c r="N14" s="563"/>
      <c r="O14" s="563"/>
      <c r="P14" s="563"/>
      <c r="Q14" s="563"/>
      <c r="R14" s="563"/>
      <c r="S14" s="563"/>
      <c r="T14" s="563"/>
      <c r="U14" s="563"/>
      <c r="V14" s="563"/>
    </row>
    <row r="15" spans="1:24" ht="15" customHeight="1" x14ac:dyDescent="0.2">
      <c r="A15" s="11"/>
      <c r="B15" s="562" t="s">
        <v>608</v>
      </c>
      <c r="C15" s="563"/>
      <c r="D15" s="563"/>
      <c r="E15" s="563"/>
      <c r="F15" s="563"/>
      <c r="G15" s="563"/>
      <c r="H15" s="563"/>
      <c r="I15" s="563"/>
      <c r="J15" s="563"/>
      <c r="K15" s="563"/>
      <c r="L15" s="563"/>
      <c r="M15" s="563"/>
      <c r="N15" s="563"/>
      <c r="O15" s="563"/>
      <c r="P15" s="563"/>
      <c r="Q15" s="563"/>
      <c r="R15" s="563"/>
      <c r="S15" s="563"/>
      <c r="T15" s="563"/>
      <c r="U15" s="563"/>
      <c r="V15" s="563"/>
    </row>
    <row r="16" spans="1:24" x14ac:dyDescent="0.2">
      <c r="A16" s="11"/>
      <c r="B16" s="11"/>
      <c r="C16" s="11"/>
      <c r="D16" s="11"/>
      <c r="E16" s="11"/>
      <c r="F16" s="11"/>
      <c r="G16" s="11"/>
      <c r="H16" s="11"/>
      <c r="I16" s="11"/>
      <c r="J16" s="11"/>
      <c r="K16" s="11"/>
      <c r="L16" s="11"/>
      <c r="M16" s="11"/>
      <c r="N16" s="11"/>
      <c r="O16" s="11"/>
      <c r="P16" s="11"/>
      <c r="Q16" s="11"/>
      <c r="R16" s="11"/>
      <c r="S16" s="11"/>
      <c r="T16" s="11"/>
      <c r="U16" s="11"/>
      <c r="V16" s="11"/>
    </row>
    <row r="17" spans="1:22" ht="15" customHeight="1" x14ac:dyDescent="0.2">
      <c r="A17" s="11"/>
      <c r="B17" s="466" t="s">
        <v>609</v>
      </c>
      <c r="C17" s="474"/>
      <c r="D17" s="474"/>
      <c r="E17" s="467"/>
      <c r="F17" s="468"/>
      <c r="G17" s="468"/>
      <c r="H17" s="468"/>
      <c r="I17" s="468"/>
      <c r="J17" s="468"/>
      <c r="K17" s="468"/>
      <c r="L17" s="468"/>
      <c r="M17" s="468"/>
      <c r="N17" s="468"/>
      <c r="O17" s="468"/>
      <c r="P17" s="468"/>
      <c r="Q17" s="468"/>
      <c r="R17" s="468"/>
      <c r="S17" s="468"/>
      <c r="T17" s="468"/>
      <c r="U17" s="468"/>
      <c r="V17" s="468"/>
    </row>
    <row r="18" spans="1:22" ht="15" customHeight="1" x14ac:dyDescent="0.2">
      <c r="A18" s="11"/>
      <c r="B18" s="469" t="s">
        <v>316</v>
      </c>
      <c r="C18" s="475" t="s">
        <v>610</v>
      </c>
      <c r="D18" s="475" t="s">
        <v>611</v>
      </c>
      <c r="E18" s="476" t="s">
        <v>612</v>
      </c>
      <c r="F18" s="11"/>
      <c r="G18" s="11"/>
      <c r="H18" s="11"/>
      <c r="I18" s="11"/>
      <c r="J18" s="11"/>
      <c r="K18" s="11"/>
      <c r="L18" s="11"/>
      <c r="M18" s="11"/>
      <c r="N18" s="11"/>
      <c r="O18" s="11"/>
      <c r="P18" s="11"/>
      <c r="Q18" s="11"/>
      <c r="R18" s="11"/>
      <c r="S18" s="11"/>
      <c r="T18" s="11"/>
      <c r="U18" s="11"/>
      <c r="V18" s="11"/>
    </row>
    <row r="19" spans="1:22" ht="15" customHeight="1" x14ac:dyDescent="0.2">
      <c r="A19" s="11"/>
      <c r="B19" s="75" t="s">
        <v>613</v>
      </c>
      <c r="C19" s="176">
        <v>6800</v>
      </c>
      <c r="D19" s="176">
        <v>9500</v>
      </c>
      <c r="E19" s="177">
        <v>13000</v>
      </c>
      <c r="F19" s="11"/>
      <c r="G19" s="11"/>
      <c r="H19" s="11"/>
      <c r="I19" s="11"/>
      <c r="J19" s="11"/>
      <c r="K19" s="11"/>
      <c r="L19" s="11"/>
      <c r="M19" s="11"/>
      <c r="N19" s="11"/>
      <c r="O19" s="11"/>
      <c r="P19" s="11"/>
      <c r="Q19" s="11"/>
      <c r="R19" s="11"/>
      <c r="S19" s="11"/>
      <c r="T19" s="11"/>
      <c r="U19" s="11"/>
      <c r="V19" s="11"/>
    </row>
    <row r="20" spans="1:22" ht="15" customHeight="1" x14ac:dyDescent="0.2">
      <c r="A20" s="11"/>
      <c r="B20" s="77" t="s">
        <v>614</v>
      </c>
      <c r="C20" s="437">
        <v>0.2</v>
      </c>
      <c r="D20" s="437">
        <v>0.3</v>
      </c>
      <c r="E20" s="477">
        <v>0.5</v>
      </c>
      <c r="F20" s="11"/>
      <c r="G20" s="11"/>
      <c r="H20" s="11"/>
      <c r="I20" s="11"/>
      <c r="J20" s="11"/>
      <c r="K20" s="11"/>
      <c r="L20" s="11"/>
      <c r="M20" s="11"/>
      <c r="N20" s="11"/>
      <c r="O20" s="11"/>
      <c r="P20" s="11"/>
      <c r="Q20" s="11"/>
      <c r="R20" s="11"/>
      <c r="S20" s="11"/>
      <c r="T20" s="11"/>
      <c r="U20" s="11"/>
      <c r="V20" s="11"/>
    </row>
    <row r="21" spans="1:22" ht="15.75" customHeight="1" x14ac:dyDescent="0.2">
      <c r="A21" s="11"/>
      <c r="B21" s="180" t="s">
        <v>615</v>
      </c>
      <c r="C21" s="404">
        <v>0.1</v>
      </c>
      <c r="D21" s="404">
        <v>0.2</v>
      </c>
      <c r="E21" s="478">
        <v>0.35</v>
      </c>
      <c r="F21" s="11"/>
      <c r="G21" s="11"/>
      <c r="H21" s="11"/>
      <c r="I21" s="11"/>
      <c r="J21" s="11"/>
      <c r="K21" s="11"/>
      <c r="L21" s="11"/>
      <c r="M21" s="11"/>
      <c r="N21" s="11"/>
      <c r="O21" s="11"/>
      <c r="P21" s="11"/>
      <c r="Q21" s="11"/>
      <c r="R21" s="11"/>
      <c r="S21" s="11"/>
      <c r="T21" s="11"/>
      <c r="U21" s="11"/>
      <c r="V21" s="11"/>
    </row>
    <row r="22" spans="1:22" ht="15.75" customHeight="1" x14ac:dyDescent="0.2">
      <c r="A22" s="11"/>
      <c r="B22" s="77" t="s">
        <v>616</v>
      </c>
      <c r="C22" s="406">
        <v>7.0000000000000007E-2</v>
      </c>
      <c r="D22" s="406">
        <v>0.15</v>
      </c>
      <c r="E22" s="472">
        <v>0.25</v>
      </c>
      <c r="F22" s="11"/>
      <c r="G22" s="11"/>
      <c r="H22" s="11"/>
      <c r="I22" s="11"/>
      <c r="J22" s="11"/>
      <c r="K22" s="11"/>
      <c r="L22" s="11"/>
      <c r="M22" s="11"/>
      <c r="N22" s="11"/>
      <c r="O22" s="11"/>
      <c r="P22" s="11"/>
      <c r="Q22" s="11"/>
      <c r="R22" s="11"/>
      <c r="S22" s="11"/>
      <c r="T22" s="11"/>
      <c r="U22" s="11"/>
      <c r="V22" s="11"/>
    </row>
    <row r="23" spans="1:22" ht="15.75" customHeight="1" x14ac:dyDescent="0.2">
      <c r="A23" s="11"/>
      <c r="B23" s="180" t="s">
        <v>617</v>
      </c>
      <c r="C23" s="223">
        <v>0</v>
      </c>
      <c r="D23" s="223">
        <v>0</v>
      </c>
      <c r="E23" s="224">
        <v>0</v>
      </c>
      <c r="F23" s="11"/>
      <c r="G23" s="11"/>
      <c r="H23" s="11"/>
      <c r="I23" s="11"/>
      <c r="J23" s="11"/>
      <c r="K23" s="11"/>
      <c r="L23" s="11"/>
      <c r="M23" s="11"/>
      <c r="N23" s="11"/>
      <c r="O23" s="11"/>
      <c r="P23" s="11"/>
      <c r="Q23" s="11"/>
      <c r="R23" s="11"/>
      <c r="S23" s="11"/>
      <c r="T23" s="11"/>
      <c r="U23" s="11"/>
      <c r="V23" s="11"/>
    </row>
    <row r="24" spans="1:22" ht="15.75" customHeight="1" x14ac:dyDescent="0.2">
      <c r="A24" s="11"/>
      <c r="B24" s="77" t="s">
        <v>618</v>
      </c>
      <c r="C24" s="178">
        <v>0</v>
      </c>
      <c r="D24" s="178">
        <v>0</v>
      </c>
      <c r="E24" s="179">
        <v>0</v>
      </c>
      <c r="F24" s="11"/>
      <c r="G24" s="11"/>
      <c r="H24" s="11"/>
      <c r="I24" s="11"/>
      <c r="J24" s="11"/>
      <c r="K24" s="11"/>
      <c r="L24" s="11"/>
      <c r="M24" s="11"/>
      <c r="N24" s="11"/>
      <c r="O24" s="11"/>
      <c r="P24" s="11"/>
      <c r="Q24" s="11"/>
      <c r="R24" s="11"/>
      <c r="S24" s="11"/>
      <c r="T24" s="11"/>
      <c r="U24" s="11"/>
      <c r="V24" s="11"/>
    </row>
    <row r="25" spans="1:22" ht="15.75" customHeight="1" x14ac:dyDescent="0.2">
      <c r="A25" s="11"/>
      <c r="B25" s="180" t="s">
        <v>619</v>
      </c>
      <c r="C25" s="305">
        <v>0.15</v>
      </c>
      <c r="D25" s="305">
        <v>0.35</v>
      </c>
      <c r="E25" s="479">
        <v>0.55000000000000004</v>
      </c>
      <c r="F25" s="11"/>
      <c r="G25" s="11"/>
      <c r="H25" s="11"/>
      <c r="I25" s="11"/>
      <c r="J25" s="11"/>
      <c r="K25" s="11"/>
      <c r="L25" s="11"/>
      <c r="M25" s="11"/>
      <c r="N25" s="11"/>
      <c r="O25" s="11"/>
      <c r="P25" s="11"/>
      <c r="Q25" s="11"/>
      <c r="R25" s="11"/>
      <c r="S25" s="11"/>
      <c r="T25" s="11"/>
      <c r="U25" s="11"/>
      <c r="V25" s="11"/>
    </row>
    <row r="26" spans="1:22" ht="15.75" customHeight="1" x14ac:dyDescent="0.2">
      <c r="A26" s="11"/>
      <c r="B26" s="415" t="s">
        <v>620</v>
      </c>
      <c r="C26" s="480">
        <v>0.35</v>
      </c>
      <c r="D26" s="480">
        <v>0.35</v>
      </c>
      <c r="E26" s="481">
        <v>0.25</v>
      </c>
      <c r="F26" s="11"/>
      <c r="G26" s="11"/>
      <c r="H26" s="11"/>
      <c r="I26" s="11"/>
      <c r="J26" s="11"/>
      <c r="K26" s="11"/>
      <c r="L26" s="11"/>
      <c r="M26" s="11"/>
      <c r="N26" s="11"/>
      <c r="O26" s="11"/>
      <c r="P26" s="11"/>
      <c r="Q26" s="11"/>
      <c r="R26" s="11"/>
      <c r="S26" s="11"/>
      <c r="T26" s="11"/>
      <c r="U26" s="11"/>
      <c r="V26" s="11"/>
    </row>
    <row r="27" spans="1:22"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row>
    <row r="28" spans="1:22" ht="15.75" customHeight="1" x14ac:dyDescent="0.2">
      <c r="A28" s="11"/>
      <c r="B28" s="559" t="s">
        <v>621</v>
      </c>
      <c r="C28" s="560"/>
      <c r="D28" s="560"/>
      <c r="E28" s="560"/>
      <c r="F28" s="560"/>
      <c r="G28" s="560"/>
      <c r="H28" s="560"/>
      <c r="I28" s="560"/>
      <c r="J28" s="560"/>
      <c r="K28" s="560"/>
      <c r="L28" s="560"/>
      <c r="M28" s="560"/>
      <c r="N28" s="560"/>
      <c r="O28" s="560"/>
      <c r="P28" s="560"/>
      <c r="Q28" s="560"/>
      <c r="R28" s="560"/>
      <c r="S28" s="560"/>
      <c r="T28" s="560"/>
      <c r="U28" s="560"/>
      <c r="V28" s="561"/>
    </row>
    <row r="29" spans="1:22" ht="15.75" customHeight="1" x14ac:dyDescent="0.2">
      <c r="A29" s="11"/>
      <c r="B29" s="482" t="s">
        <v>251</v>
      </c>
      <c r="C29" s="483">
        <v>2026</v>
      </c>
      <c r="D29" s="483">
        <v>2027</v>
      </c>
      <c r="E29" s="483">
        <v>2028</v>
      </c>
      <c r="F29" s="483">
        <v>2029</v>
      </c>
      <c r="G29" s="483">
        <v>2030</v>
      </c>
      <c r="H29" s="483">
        <v>2031</v>
      </c>
      <c r="I29" s="483">
        <v>2032</v>
      </c>
      <c r="J29" s="483">
        <v>2033</v>
      </c>
      <c r="K29" s="483">
        <v>2034</v>
      </c>
      <c r="L29" s="483">
        <v>2035</v>
      </c>
      <c r="M29" s="483">
        <v>2036</v>
      </c>
      <c r="N29" s="483">
        <v>2037</v>
      </c>
      <c r="O29" s="483">
        <v>2038</v>
      </c>
      <c r="P29" s="483">
        <v>2039</v>
      </c>
      <c r="Q29" s="483">
        <v>2040</v>
      </c>
      <c r="R29" s="483">
        <v>2041</v>
      </c>
      <c r="S29" s="483">
        <v>2042</v>
      </c>
      <c r="T29" s="483">
        <v>2043</v>
      </c>
      <c r="U29" s="483">
        <v>2044</v>
      </c>
      <c r="V29" s="484">
        <v>2045</v>
      </c>
    </row>
    <row r="30" spans="1:22" ht="15.75" customHeight="1" x14ac:dyDescent="0.2">
      <c r="A30" s="11"/>
      <c r="B30" s="485" t="s">
        <v>622</v>
      </c>
      <c r="C30" s="176">
        <f>$C$19</f>
        <v>6800</v>
      </c>
      <c r="D30" s="176">
        <f t="shared" ref="D30:G30" si="0">C30*(1+$C$20)</f>
        <v>8160</v>
      </c>
      <c r="E30" s="176">
        <f t="shared" si="0"/>
        <v>9792</v>
      </c>
      <c r="F30" s="176">
        <f t="shared" si="0"/>
        <v>11750.4</v>
      </c>
      <c r="G30" s="176">
        <f t="shared" si="0"/>
        <v>14100.48</v>
      </c>
      <c r="H30" s="176">
        <f>IF($C$23&gt;0,$C$23,G30*(1+$C$21))</f>
        <v>15510.528</v>
      </c>
      <c r="I30" s="176">
        <f t="shared" ref="I30:L30" si="1">H30*(1+$C$21)</f>
        <v>17061.580800000003</v>
      </c>
      <c r="J30" s="176">
        <f t="shared" si="1"/>
        <v>18767.738880000004</v>
      </c>
      <c r="K30" s="176">
        <f t="shared" si="1"/>
        <v>20644.512768000008</v>
      </c>
      <c r="L30" s="176">
        <f t="shared" si="1"/>
        <v>22708.96404480001</v>
      </c>
      <c r="M30" s="176">
        <f>IF($C$24&gt;0,$C$24,L30*(1+$C$22))</f>
        <v>24298.591527936012</v>
      </c>
      <c r="N30" s="176">
        <f t="shared" ref="N30:V30" si="2">M30*(1+$C$22)</f>
        <v>25999.492934891536</v>
      </c>
      <c r="O30" s="176">
        <f t="shared" si="2"/>
        <v>27819.457440333947</v>
      </c>
      <c r="P30" s="176">
        <f t="shared" si="2"/>
        <v>29766.819461157324</v>
      </c>
      <c r="Q30" s="176">
        <f t="shared" si="2"/>
        <v>31850.496823438338</v>
      </c>
      <c r="R30" s="176">
        <f t="shared" si="2"/>
        <v>34080.031601079027</v>
      </c>
      <c r="S30" s="176">
        <f t="shared" si="2"/>
        <v>36465.633813154564</v>
      </c>
      <c r="T30" s="176">
        <f t="shared" si="2"/>
        <v>39018.228180075384</v>
      </c>
      <c r="U30" s="176">
        <f t="shared" si="2"/>
        <v>41749.504152680667</v>
      </c>
      <c r="V30" s="177">
        <f t="shared" si="2"/>
        <v>44671.969443368318</v>
      </c>
    </row>
    <row r="31" spans="1:22" ht="15.75" customHeight="1" x14ac:dyDescent="0.2">
      <c r="A31" s="11"/>
      <c r="B31" s="486" t="s">
        <v>623</v>
      </c>
      <c r="C31" s="178">
        <f>$D$19</f>
        <v>9500</v>
      </c>
      <c r="D31" s="178">
        <f t="shared" ref="D31:G31" si="3">C31*(1+$D$20)</f>
        <v>12350</v>
      </c>
      <c r="E31" s="178">
        <f t="shared" si="3"/>
        <v>16055</v>
      </c>
      <c r="F31" s="178">
        <f t="shared" si="3"/>
        <v>20871.5</v>
      </c>
      <c r="G31" s="178">
        <f t="shared" si="3"/>
        <v>27132.95</v>
      </c>
      <c r="H31" s="178">
        <f>IF($D$23&gt;0,$D$23,G31*(1+$D$21))</f>
        <v>32559.54</v>
      </c>
      <c r="I31" s="178">
        <f t="shared" ref="I31:L31" si="4">H31*(1+$D$21)</f>
        <v>39071.447999999997</v>
      </c>
      <c r="J31" s="178">
        <f t="shared" si="4"/>
        <v>46885.737599999993</v>
      </c>
      <c r="K31" s="178">
        <f t="shared" si="4"/>
        <v>56262.885119999992</v>
      </c>
      <c r="L31" s="178">
        <f t="shared" si="4"/>
        <v>67515.46214399999</v>
      </c>
      <c r="M31" s="178">
        <f>IF($D$24&gt;0,$D$24,L31*(1+$D$22))</f>
        <v>77642.781465599983</v>
      </c>
      <c r="N31" s="178">
        <f t="shared" ref="N31:V31" si="5">M31*(1+$D$22)</f>
        <v>89289.198685439973</v>
      </c>
      <c r="O31" s="178">
        <f t="shared" si="5"/>
        <v>102682.57848825597</v>
      </c>
      <c r="P31" s="178">
        <f t="shared" si="5"/>
        <v>118084.96526149435</v>
      </c>
      <c r="Q31" s="178">
        <f t="shared" si="5"/>
        <v>135797.71005071848</v>
      </c>
      <c r="R31" s="178">
        <f t="shared" si="5"/>
        <v>156167.36655832623</v>
      </c>
      <c r="S31" s="178">
        <f t="shared" si="5"/>
        <v>179592.47154207516</v>
      </c>
      <c r="T31" s="178">
        <f t="shared" si="5"/>
        <v>206531.34227338643</v>
      </c>
      <c r="U31" s="178">
        <f t="shared" si="5"/>
        <v>237511.04361439438</v>
      </c>
      <c r="V31" s="179">
        <f t="shared" si="5"/>
        <v>273137.70015655353</v>
      </c>
    </row>
    <row r="32" spans="1:22" ht="15.75" customHeight="1" x14ac:dyDescent="0.2">
      <c r="A32" s="11"/>
      <c r="B32" s="487" t="s">
        <v>624</v>
      </c>
      <c r="C32" s="223">
        <f>$E$19</f>
        <v>13000</v>
      </c>
      <c r="D32" s="223">
        <f t="shared" ref="D32:G32" si="6">C32*(1+$E$20)</f>
        <v>19500</v>
      </c>
      <c r="E32" s="223">
        <f t="shared" si="6"/>
        <v>29250</v>
      </c>
      <c r="F32" s="223">
        <f t="shared" si="6"/>
        <v>43875</v>
      </c>
      <c r="G32" s="223">
        <f t="shared" si="6"/>
        <v>65812.5</v>
      </c>
      <c r="H32" s="223">
        <f>IF($E$23&gt;0,$E$23,G32*(1+$E$21))</f>
        <v>88846.875</v>
      </c>
      <c r="I32" s="223">
        <f t="shared" ref="I32:L32" si="7">H32*(1+$E$21)</f>
        <v>119943.28125000001</v>
      </c>
      <c r="J32" s="223">
        <f t="shared" si="7"/>
        <v>161923.42968750003</v>
      </c>
      <c r="K32" s="223">
        <f t="shared" si="7"/>
        <v>218596.63007812505</v>
      </c>
      <c r="L32" s="223">
        <f t="shared" si="7"/>
        <v>295105.45060546882</v>
      </c>
      <c r="M32" s="223">
        <f>IF($E$24&gt;0,$E$24,L32*(1+$E$22))</f>
        <v>368881.81325683603</v>
      </c>
      <c r="N32" s="223">
        <f t="shared" ref="N32:V32" si="8">M32*(1+$E$22)</f>
        <v>461102.26657104504</v>
      </c>
      <c r="O32" s="223">
        <f t="shared" si="8"/>
        <v>576377.83321380627</v>
      </c>
      <c r="P32" s="223">
        <f t="shared" si="8"/>
        <v>720472.29151725781</v>
      </c>
      <c r="Q32" s="223">
        <f t="shared" si="8"/>
        <v>900590.36439657223</v>
      </c>
      <c r="R32" s="223">
        <f t="shared" si="8"/>
        <v>1125737.9554957154</v>
      </c>
      <c r="S32" s="223">
        <f t="shared" si="8"/>
        <v>1407172.4443696442</v>
      </c>
      <c r="T32" s="223">
        <f t="shared" si="8"/>
        <v>1758965.5554620551</v>
      </c>
      <c r="U32" s="223">
        <f t="shared" si="8"/>
        <v>2198706.9443275691</v>
      </c>
      <c r="V32" s="224">
        <f t="shared" si="8"/>
        <v>2748383.6804094613</v>
      </c>
    </row>
    <row r="33" spans="1:22" ht="15.75" customHeight="1" x14ac:dyDescent="0.2">
      <c r="A33" s="11"/>
      <c r="B33" s="188" t="s">
        <v>625</v>
      </c>
      <c r="C33" s="178">
        <f t="shared" ref="C33:V33" si="9">C30*$C$6+C31*$C$7+C32*$C$8</f>
        <v>11330</v>
      </c>
      <c r="D33" s="178">
        <f t="shared" si="9"/>
        <v>16221</v>
      </c>
      <c r="E33" s="178">
        <f t="shared" si="9"/>
        <v>23345.7</v>
      </c>
      <c r="F33" s="178">
        <f t="shared" si="9"/>
        <v>33761.49</v>
      </c>
      <c r="G33" s="178">
        <f t="shared" si="9"/>
        <v>49037.433000000005</v>
      </c>
      <c r="H33" s="178">
        <f t="shared" si="9"/>
        <v>64627.039799999999</v>
      </c>
      <c r="I33" s="178">
        <f t="shared" si="9"/>
        <v>85393.561229999992</v>
      </c>
      <c r="J33" s="178">
        <f t="shared" si="9"/>
        <v>113096.55298050001</v>
      </c>
      <c r="K33" s="178">
        <f t="shared" si="9"/>
        <v>150101.29485967502</v>
      </c>
      <c r="L33" s="178">
        <f t="shared" si="9"/>
        <v>199588.80541096127</v>
      </c>
      <c r="M33" s="178">
        <f t="shared" si="9"/>
        <v>247051.78154657522</v>
      </c>
      <c r="N33" s="178">
        <f t="shared" si="9"/>
        <v>306048.06884174817</v>
      </c>
      <c r="O33" s="178">
        <f t="shared" si="9"/>
        <v>379413.41921879392</v>
      </c>
      <c r="P33" s="178">
        <f t="shared" si="9"/>
        <v>470685.54643491871</v>
      </c>
      <c r="Q33" s="178">
        <f t="shared" si="9"/>
        <v>584278.58133550268</v>
      </c>
      <c r="R33" s="178">
        <f t="shared" si="9"/>
        <v>725700.98642503493</v>
      </c>
      <c r="S33" s="178">
        <f t="shared" si="9"/>
        <v>901827.77146572445</v>
      </c>
      <c r="T33" s="178">
        <f t="shared" si="9"/>
        <v>1121240.5587772564</v>
      </c>
      <c r="U33" s="178">
        <f t="shared" si="9"/>
        <v>1394652.4300961278</v>
      </c>
      <c r="V33" s="179">
        <f t="shared" si="9"/>
        <v>1735438.7152369795</v>
      </c>
    </row>
    <row r="34" spans="1:22" ht="15.75" customHeight="1" x14ac:dyDescent="0.2">
      <c r="A34" s="11"/>
      <c r="B34" s="191" t="s">
        <v>626</v>
      </c>
      <c r="C34" s="199">
        <f t="shared" ref="C34:V34" si="10">C33*$C$9</f>
        <v>11330</v>
      </c>
      <c r="D34" s="199">
        <f t="shared" si="10"/>
        <v>16221</v>
      </c>
      <c r="E34" s="199">
        <f t="shared" si="10"/>
        <v>23345.7</v>
      </c>
      <c r="F34" s="199">
        <f t="shared" si="10"/>
        <v>33761.49</v>
      </c>
      <c r="G34" s="199">
        <f t="shared" si="10"/>
        <v>49037.433000000005</v>
      </c>
      <c r="H34" s="199">
        <f t="shared" si="10"/>
        <v>64627.039799999999</v>
      </c>
      <c r="I34" s="199">
        <f t="shared" si="10"/>
        <v>85393.561229999992</v>
      </c>
      <c r="J34" s="199">
        <f t="shared" si="10"/>
        <v>113096.55298050001</v>
      </c>
      <c r="K34" s="199">
        <f t="shared" si="10"/>
        <v>150101.29485967502</v>
      </c>
      <c r="L34" s="199">
        <f t="shared" si="10"/>
        <v>199588.80541096127</v>
      </c>
      <c r="M34" s="199">
        <f t="shared" si="10"/>
        <v>247051.78154657522</v>
      </c>
      <c r="N34" s="199">
        <f t="shared" si="10"/>
        <v>306048.06884174817</v>
      </c>
      <c r="O34" s="199">
        <f t="shared" si="10"/>
        <v>379413.41921879392</v>
      </c>
      <c r="P34" s="199">
        <f t="shared" si="10"/>
        <v>470685.54643491871</v>
      </c>
      <c r="Q34" s="199">
        <f t="shared" si="10"/>
        <v>584278.58133550268</v>
      </c>
      <c r="R34" s="199">
        <f t="shared" si="10"/>
        <v>725700.98642503493</v>
      </c>
      <c r="S34" s="199">
        <f t="shared" si="10"/>
        <v>901827.77146572445</v>
      </c>
      <c r="T34" s="199">
        <f t="shared" si="10"/>
        <v>1121240.5587772564</v>
      </c>
      <c r="U34" s="199">
        <f t="shared" si="10"/>
        <v>1394652.4300961278</v>
      </c>
      <c r="V34" s="194">
        <f t="shared" si="10"/>
        <v>1735438.7152369795</v>
      </c>
    </row>
    <row r="35" spans="1:22"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row>
    <row r="36" spans="1:22" ht="15.75" customHeight="1" x14ac:dyDescent="0.2">
      <c r="A36" s="11"/>
      <c r="B36" s="559" t="s">
        <v>627</v>
      </c>
      <c r="C36" s="560"/>
      <c r="D36" s="560"/>
      <c r="E36" s="560"/>
      <c r="F36" s="560"/>
      <c r="G36" s="560"/>
      <c r="H36" s="560"/>
      <c r="I36" s="560"/>
      <c r="J36" s="560"/>
      <c r="K36" s="560"/>
      <c r="L36" s="560"/>
      <c r="M36" s="560"/>
      <c r="N36" s="560"/>
      <c r="O36" s="560"/>
      <c r="P36" s="560"/>
      <c r="Q36" s="560"/>
      <c r="R36" s="560"/>
      <c r="S36" s="560"/>
      <c r="T36" s="560"/>
      <c r="U36" s="560"/>
      <c r="V36" s="561"/>
    </row>
    <row r="37" spans="1:22" ht="15.75" customHeight="1" x14ac:dyDescent="0.2">
      <c r="A37" s="11"/>
      <c r="B37" s="482" t="s">
        <v>251</v>
      </c>
      <c r="C37" s="483">
        <v>2026</v>
      </c>
      <c r="D37" s="483">
        <v>2027</v>
      </c>
      <c r="E37" s="483">
        <v>2028</v>
      </c>
      <c r="F37" s="483">
        <v>2029</v>
      </c>
      <c r="G37" s="483">
        <v>2030</v>
      </c>
      <c r="H37" s="483">
        <v>2031</v>
      </c>
      <c r="I37" s="483">
        <v>2032</v>
      </c>
      <c r="J37" s="483">
        <v>2033</v>
      </c>
      <c r="K37" s="483">
        <v>2034</v>
      </c>
      <c r="L37" s="483">
        <v>2035</v>
      </c>
      <c r="M37" s="483">
        <v>2036</v>
      </c>
      <c r="N37" s="483">
        <v>2037</v>
      </c>
      <c r="O37" s="483">
        <v>2038</v>
      </c>
      <c r="P37" s="483">
        <v>2039</v>
      </c>
      <c r="Q37" s="483">
        <v>2040</v>
      </c>
      <c r="R37" s="483">
        <v>2041</v>
      </c>
      <c r="S37" s="483">
        <v>2042</v>
      </c>
      <c r="T37" s="483">
        <v>2043</v>
      </c>
      <c r="U37" s="483">
        <v>2044</v>
      </c>
      <c r="V37" s="484">
        <v>2045</v>
      </c>
    </row>
    <row r="38" spans="1:22" ht="15.75" customHeight="1" x14ac:dyDescent="0.2">
      <c r="A38" s="11"/>
      <c r="B38" s="488" t="s">
        <v>628</v>
      </c>
      <c r="C38" s="489">
        <f t="shared" ref="C38:V38" si="11">IFERROR((C30*$C$6*$C$25+C31*$C$7*$D$25+C32*$C$8*$E$25)/C33,0)</f>
        <v>0.47568402471315091</v>
      </c>
      <c r="D38" s="489">
        <f t="shared" si="11"/>
        <v>0.48419641205844283</v>
      </c>
      <c r="E38" s="489">
        <f t="shared" si="11"/>
        <v>0.49196018967090294</v>
      </c>
      <c r="F38" s="489">
        <f t="shared" si="11"/>
        <v>0.49898607851726928</v>
      </c>
      <c r="G38" s="489">
        <f t="shared" si="11"/>
        <v>0.5052995320941861</v>
      </c>
      <c r="H38" s="489">
        <f t="shared" si="11"/>
        <v>0.51017157016682679</v>
      </c>
      <c r="I38" s="489">
        <f t="shared" si="11"/>
        <v>0.51455528884844481</v>
      </c>
      <c r="J38" s="489">
        <f t="shared" si="11"/>
        <v>0.51848839582392514</v>
      </c>
      <c r="K38" s="489">
        <f t="shared" si="11"/>
        <v>0.5220085451504739</v>
      </c>
      <c r="L38" s="489">
        <f t="shared" si="11"/>
        <v>0.52515248272456649</v>
      </c>
      <c r="M38" s="489">
        <f t="shared" si="11"/>
        <v>0.5272091886413216</v>
      </c>
      <c r="N38" s="489">
        <f t="shared" si="11"/>
        <v>0.5290969710649277</v>
      </c>
      <c r="O38" s="489">
        <f t="shared" si="11"/>
        <v>0.53082900435655334</v>
      </c>
      <c r="P38" s="489">
        <f t="shared" si="11"/>
        <v>0.53241762306742046</v>
      </c>
      <c r="Q38" s="489">
        <f t="shared" si="11"/>
        <v>0.53387433190782929</v>
      </c>
      <c r="R38" s="489">
        <f t="shared" si="11"/>
        <v>0.53520982683182361</v>
      </c>
      <c r="S38" s="489">
        <f t="shared" si="11"/>
        <v>0.53643402428695819</v>
      </c>
      <c r="T38" s="489">
        <f t="shared" si="11"/>
        <v>0.53755609618793854</v>
      </c>
      <c r="U38" s="489">
        <f t="shared" si="11"/>
        <v>0.53858450862780671</v>
      </c>
      <c r="V38" s="218">
        <f t="shared" si="11"/>
        <v>0.53952706273776663</v>
      </c>
    </row>
    <row r="39" spans="1:22" ht="15.75" customHeight="1" x14ac:dyDescent="0.2">
      <c r="A39" s="11"/>
      <c r="B39" s="188" t="s">
        <v>629</v>
      </c>
      <c r="C39" s="178">
        <f t="shared" ref="C39:V39" si="12">C34*C38</f>
        <v>5389.5</v>
      </c>
      <c r="D39" s="178">
        <f t="shared" si="12"/>
        <v>7854.1500000000015</v>
      </c>
      <c r="E39" s="178">
        <f t="shared" si="12"/>
        <v>11485.154999999999</v>
      </c>
      <c r="F39" s="178">
        <f t="shared" si="12"/>
        <v>16846.513500000001</v>
      </c>
      <c r="G39" s="178">
        <f t="shared" si="12"/>
        <v>24778.591950000002</v>
      </c>
      <c r="H39" s="178">
        <f t="shared" si="12"/>
        <v>32970.878370000006</v>
      </c>
      <c r="I39" s="178">
        <f t="shared" si="12"/>
        <v>43939.708564500004</v>
      </c>
      <c r="J39" s="178">
        <f t="shared" si="12"/>
        <v>58639.25032807501</v>
      </c>
      <c r="K39" s="178">
        <f t="shared" si="12"/>
        <v>78354.158554901267</v>
      </c>
      <c r="L39" s="178">
        <f t="shared" si="12"/>
        <v>104814.5566855967</v>
      </c>
      <c r="M39" s="178">
        <f t="shared" si="12"/>
        <v>130247.96930156295</v>
      </c>
      <c r="N39" s="178">
        <f t="shared" si="12"/>
        <v>161929.10622443943</v>
      </c>
      <c r="O39" s="178">
        <f t="shared" si="12"/>
        <v>201403.64756342795</v>
      </c>
      <c r="P39" s="178">
        <f t="shared" si="12"/>
        <v>250601.2798450694</v>
      </c>
      <c r="Q39" s="178">
        <f t="shared" si="12"/>
        <v>311931.3372585458</v>
      </c>
      <c r="R39" s="178">
        <f t="shared" si="12"/>
        <v>388402.29927622655</v>
      </c>
      <c r="S39" s="178">
        <f t="shared" si="12"/>
        <v>483771.10066109779</v>
      </c>
      <c r="T39" s="178">
        <f t="shared" si="12"/>
        <v>602729.69766388484</v>
      </c>
      <c r="U39" s="178">
        <f t="shared" si="12"/>
        <v>751138.19376989955</v>
      </c>
      <c r="V39" s="179">
        <f t="shared" si="12"/>
        <v>936316.15259321092</v>
      </c>
    </row>
    <row r="40" spans="1:22" ht="15.75" customHeight="1" x14ac:dyDescent="0.2">
      <c r="A40" s="11"/>
      <c r="B40" s="490" t="s">
        <v>630</v>
      </c>
      <c r="C40" s="408">
        <f t="shared" ref="C40:V40" si="13">IFERROR((C30*$C$6*$C$26+C31*$C$7*$D$26+C32*$C$8*$E$26)/C33,0)</f>
        <v>0.28115622241835836</v>
      </c>
      <c r="D40" s="408">
        <f t="shared" si="13"/>
        <v>0.27787127797299799</v>
      </c>
      <c r="E40" s="408">
        <f t="shared" si="13"/>
        <v>0.27482555674064174</v>
      </c>
      <c r="F40" s="408">
        <f t="shared" si="13"/>
        <v>0.27202654562935463</v>
      </c>
      <c r="G40" s="408">
        <f t="shared" si="13"/>
        <v>0.2694747816428319</v>
      </c>
      <c r="H40" s="408">
        <f t="shared" si="13"/>
        <v>0.26751420896737405</v>
      </c>
      <c r="I40" s="408">
        <f t="shared" si="13"/>
        <v>0.26572436175115594</v>
      </c>
      <c r="J40" s="408">
        <f t="shared" si="13"/>
        <v>0.2640963581540357</v>
      </c>
      <c r="K40" s="408">
        <f t="shared" si="13"/>
        <v>0.26262035536103101</v>
      </c>
      <c r="L40" s="408">
        <f t="shared" si="13"/>
        <v>0.26128597117523655</v>
      </c>
      <c r="M40" s="408">
        <f t="shared" si="13"/>
        <v>0.26041186322618126</v>
      </c>
      <c r="N40" s="408">
        <f t="shared" si="13"/>
        <v>0.25960199128533512</v>
      </c>
      <c r="O40" s="408">
        <f t="shared" si="13"/>
        <v>0.258852275009056</v>
      </c>
      <c r="P40" s="408">
        <f t="shared" si="13"/>
        <v>0.25815877432724055</v>
      </c>
      <c r="Q40" s="408">
        <f t="shared" si="13"/>
        <v>0.25751770886366571</v>
      </c>
      <c r="R40" s="408">
        <f t="shared" si="13"/>
        <v>0.25692547124335452</v>
      </c>
      <c r="S40" s="408">
        <f t="shared" si="13"/>
        <v>0.25637863532971988</v>
      </c>
      <c r="T40" s="408">
        <f t="shared" si="13"/>
        <v>0.25587396031872472</v>
      </c>
      <c r="U40" s="408">
        <f t="shared" si="13"/>
        <v>0.25540839150112749</v>
      </c>
      <c r="V40" s="491">
        <f t="shared" si="13"/>
        <v>0.25497905839213136</v>
      </c>
    </row>
    <row r="41" spans="1:22" ht="15.75" customHeight="1" x14ac:dyDescent="0.2">
      <c r="A41" s="11"/>
      <c r="B41" s="77" t="s">
        <v>631</v>
      </c>
      <c r="C41" s="178">
        <f t="shared" ref="C41:V41" si="14">C34*C40</f>
        <v>3185.5</v>
      </c>
      <c r="D41" s="178">
        <f t="shared" si="14"/>
        <v>4507.3500000000004</v>
      </c>
      <c r="E41" s="178">
        <f t="shared" si="14"/>
        <v>6415.9949999999999</v>
      </c>
      <c r="F41" s="178">
        <f t="shared" si="14"/>
        <v>9184.0214999999989</v>
      </c>
      <c r="G41" s="178">
        <f t="shared" si="14"/>
        <v>13214.351549999999</v>
      </c>
      <c r="H41" s="178">
        <f t="shared" si="14"/>
        <v>17288.651429999998</v>
      </c>
      <c r="I41" s="178">
        <f t="shared" si="14"/>
        <v>22691.149555500004</v>
      </c>
      <c r="J41" s="178">
        <f t="shared" si="14"/>
        <v>29868.387761925005</v>
      </c>
      <c r="K41" s="178">
        <f t="shared" si="14"/>
        <v>39419.655396198752</v>
      </c>
      <c r="L41" s="178">
        <f t="shared" si="14"/>
        <v>52149.754857508327</v>
      </c>
      <c r="M41" s="178">
        <f t="shared" si="14"/>
        <v>64335.214745891157</v>
      </c>
      <c r="N41" s="178">
        <f t="shared" si="14"/>
        <v>79450.688100349158</v>
      </c>
      <c r="O41" s="178">
        <f t="shared" si="14"/>
        <v>98212.026733749502</v>
      </c>
      <c r="P41" s="178">
        <f t="shared" si="14"/>
        <v>121511.60376118608</v>
      </c>
      <c r="Q41" s="178">
        <f t="shared" si="14"/>
        <v>150462.08160363161</v>
      </c>
      <c r="R41" s="178">
        <f t="shared" si="14"/>
        <v>186451.06791901932</v>
      </c>
      <c r="S41" s="178">
        <f t="shared" si="14"/>
        <v>231209.37335082493</v>
      </c>
      <c r="T41" s="178">
        <f t="shared" si="14"/>
        <v>286896.26224431646</v>
      </c>
      <c r="U41" s="178">
        <f t="shared" si="14"/>
        <v>356205.93387399067</v>
      </c>
      <c r="V41" s="179">
        <f t="shared" si="14"/>
        <v>442500.52950837521</v>
      </c>
    </row>
    <row r="42" spans="1:22" ht="15.75" customHeight="1" x14ac:dyDescent="0.2">
      <c r="A42" s="11"/>
      <c r="B42" s="407" t="s">
        <v>632</v>
      </c>
      <c r="C42" s="226">
        <f>MAX(0,C39)*Assumptions!$C$12</f>
        <v>1131.7949999999998</v>
      </c>
      <c r="D42" s="226">
        <f>MAX(0,D39)*Assumptions!$C$12</f>
        <v>1649.3715000000002</v>
      </c>
      <c r="E42" s="226">
        <f>MAX(0,E39)*Assumptions!$C$12</f>
        <v>2411.8825499999998</v>
      </c>
      <c r="F42" s="226">
        <f>MAX(0,F39)*Assumptions!$C$12</f>
        <v>3537.7678350000001</v>
      </c>
      <c r="G42" s="226">
        <f>MAX(0,G39)*Assumptions!$C$12</f>
        <v>5203.5043095000001</v>
      </c>
      <c r="H42" s="226">
        <f>MAX(0,H39)*Assumptions!$C$12</f>
        <v>6923.8844577000009</v>
      </c>
      <c r="I42" s="226">
        <f>MAX(0,I39)*Assumptions!$C$12</f>
        <v>9227.3387985450008</v>
      </c>
      <c r="J42" s="226">
        <f>MAX(0,J39)*Assumptions!$C$12</f>
        <v>12314.242568895752</v>
      </c>
      <c r="K42" s="226">
        <f>MAX(0,K39)*Assumptions!$C$12</f>
        <v>16454.373296529266</v>
      </c>
      <c r="L42" s="226">
        <f>MAX(0,L39)*Assumptions!$C$12</f>
        <v>22011.056903975306</v>
      </c>
      <c r="M42" s="226">
        <f>MAX(0,M39)*Assumptions!$C$12</f>
        <v>27352.073553328217</v>
      </c>
      <c r="N42" s="226">
        <f>MAX(0,N39)*Assumptions!$C$12</f>
        <v>34005.11230713228</v>
      </c>
      <c r="O42" s="226">
        <f>MAX(0,O39)*Assumptions!$C$12</f>
        <v>42294.765988319865</v>
      </c>
      <c r="P42" s="226">
        <f>MAX(0,P39)*Assumptions!$C$12</f>
        <v>52626.268767464571</v>
      </c>
      <c r="Q42" s="226">
        <f>MAX(0,Q39)*Assumptions!$C$12</f>
        <v>65505.580824294615</v>
      </c>
      <c r="R42" s="226">
        <f>MAX(0,R39)*Assumptions!$C$12</f>
        <v>81564.482848007567</v>
      </c>
      <c r="S42" s="226">
        <f>MAX(0,S39)*Assumptions!$C$12</f>
        <v>101591.93113883054</v>
      </c>
      <c r="T42" s="226">
        <f>MAX(0,T39)*Assumptions!$C$12</f>
        <v>126573.23650941582</v>
      </c>
      <c r="U42" s="226">
        <f>MAX(0,U39)*Assumptions!$C$12</f>
        <v>157739.02069167889</v>
      </c>
      <c r="V42" s="227">
        <f>MAX(0,V39)*Assumptions!$C$12</f>
        <v>196626.39204457428</v>
      </c>
    </row>
    <row r="43" spans="1:22" ht="15.75" customHeight="1" x14ac:dyDescent="0.2">
      <c r="A43" s="11"/>
      <c r="B43" s="182" t="s">
        <v>633</v>
      </c>
      <c r="C43" s="492">
        <f t="shared" ref="C43:V43" si="15">C39-C42-C41</f>
        <v>1072.2049999999999</v>
      </c>
      <c r="D43" s="492">
        <f t="shared" si="15"/>
        <v>1697.4285000000009</v>
      </c>
      <c r="E43" s="492">
        <f t="shared" si="15"/>
        <v>2657.2774499999987</v>
      </c>
      <c r="F43" s="492">
        <f t="shared" si="15"/>
        <v>4124.7241650000014</v>
      </c>
      <c r="G43" s="492">
        <f t="shared" si="15"/>
        <v>6360.7360905000023</v>
      </c>
      <c r="H43" s="492">
        <f t="shared" si="15"/>
        <v>8758.3424823000059</v>
      </c>
      <c r="I43" s="492">
        <f t="shared" si="15"/>
        <v>12021.220210454998</v>
      </c>
      <c r="J43" s="492">
        <f t="shared" si="15"/>
        <v>16456.619997254253</v>
      </c>
      <c r="K43" s="492">
        <f t="shared" si="15"/>
        <v>22480.129862173249</v>
      </c>
      <c r="L43" s="492">
        <f t="shared" si="15"/>
        <v>30653.744924113074</v>
      </c>
      <c r="M43" s="492">
        <f t="shared" si="15"/>
        <v>38560.681002343576</v>
      </c>
      <c r="N43" s="492">
        <f t="shared" si="15"/>
        <v>48473.305816957989</v>
      </c>
      <c r="O43" s="492">
        <f t="shared" si="15"/>
        <v>60896.854841358596</v>
      </c>
      <c r="P43" s="492">
        <f t="shared" si="15"/>
        <v>76463.407316418758</v>
      </c>
      <c r="Q43" s="492">
        <f t="shared" si="15"/>
        <v>95963.674830619566</v>
      </c>
      <c r="R43" s="492">
        <f t="shared" si="15"/>
        <v>120386.74850919965</v>
      </c>
      <c r="S43" s="492">
        <f t="shared" si="15"/>
        <v>150969.79617144231</v>
      </c>
      <c r="T43" s="492">
        <f t="shared" si="15"/>
        <v>189260.1989101526</v>
      </c>
      <c r="U43" s="492">
        <f t="shared" si="15"/>
        <v>237193.23920423002</v>
      </c>
      <c r="V43" s="493">
        <f t="shared" si="15"/>
        <v>297189.23104026145</v>
      </c>
    </row>
    <row r="44" spans="1:22"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row>
    <row r="45" spans="1:22" ht="15.75" customHeight="1" x14ac:dyDescent="0.2">
      <c r="A45" s="11"/>
      <c r="B45" s="494" t="s">
        <v>634</v>
      </c>
      <c r="C45" s="495">
        <v>761.95</v>
      </c>
      <c r="D45" s="495">
        <v>1093.925</v>
      </c>
      <c r="E45" s="495">
        <v>1577.6162999999999</v>
      </c>
      <c r="F45" s="495">
        <v>2285.1118999999999</v>
      </c>
      <c r="G45" s="495">
        <v>3323.8544999999999</v>
      </c>
      <c r="H45" s="495">
        <v>3956.4551000000001</v>
      </c>
      <c r="I45" s="495">
        <v>4721.7578999999996</v>
      </c>
      <c r="J45" s="495">
        <v>5649.3368</v>
      </c>
      <c r="K45" s="495">
        <v>6775.6293999999998</v>
      </c>
      <c r="L45" s="495">
        <v>8145.5744000000004</v>
      </c>
      <c r="M45" s="495">
        <v>8781.9673999999995</v>
      </c>
      <c r="N45" s="495">
        <v>9473.7510000000002</v>
      </c>
      <c r="O45" s="495">
        <v>10226.0651</v>
      </c>
      <c r="P45" s="495">
        <v>11044.5437</v>
      </c>
      <c r="Q45" s="495">
        <v>11935.363799999999</v>
      </c>
      <c r="R45" s="495">
        <v>12905.298199999999</v>
      </c>
      <c r="S45" s="495">
        <v>13961.773999999999</v>
      </c>
      <c r="T45" s="495">
        <v>15112.937599999999</v>
      </c>
      <c r="U45" s="495">
        <v>16367.7245</v>
      </c>
      <c r="V45" s="495">
        <v>17735.9375</v>
      </c>
    </row>
    <row r="46" spans="1:22" ht="30" customHeight="1" x14ac:dyDescent="0.2">
      <c r="A46" s="11"/>
      <c r="B46" s="496" t="s">
        <v>635</v>
      </c>
      <c r="C46" s="495">
        <v>183.01499999999999</v>
      </c>
      <c r="D46" s="495">
        <v>266.36399999999998</v>
      </c>
      <c r="E46" s="495">
        <v>389.22660000000002</v>
      </c>
      <c r="F46" s="495">
        <v>570.95280000000002</v>
      </c>
      <c r="G46" s="495">
        <v>840.61919999999998</v>
      </c>
      <c r="H46" s="495">
        <v>1010.1488000000001</v>
      </c>
      <c r="I46" s="495">
        <v>1216.6130000000001</v>
      </c>
      <c r="J46" s="495">
        <v>1468.4604999999999</v>
      </c>
      <c r="K46" s="495">
        <v>1776.1362999999999</v>
      </c>
      <c r="L46" s="495">
        <v>2152.5630000000001</v>
      </c>
      <c r="M46" s="495">
        <v>2330.1621</v>
      </c>
      <c r="N46" s="495">
        <v>2523.7372999999998</v>
      </c>
      <c r="O46" s="495">
        <v>2734.7988</v>
      </c>
      <c r="P46" s="495">
        <v>2965.0037000000002</v>
      </c>
      <c r="Q46" s="495">
        <v>3216.1704</v>
      </c>
      <c r="R46" s="495">
        <v>3490.2941999999998</v>
      </c>
      <c r="S46" s="495">
        <v>3789.5650000000001</v>
      </c>
      <c r="T46" s="495">
        <v>4116.3863000000001</v>
      </c>
      <c r="U46" s="495">
        <v>4473.3966</v>
      </c>
      <c r="V46" s="495">
        <v>4863.4924000000001</v>
      </c>
    </row>
    <row r="47" spans="1:22" ht="15.75" customHeight="1" x14ac:dyDescent="0.2">
      <c r="A47" s="11"/>
      <c r="B47" s="497" t="s">
        <v>636</v>
      </c>
      <c r="C47" s="495">
        <v>17.4269</v>
      </c>
      <c r="D47" s="495">
        <v>30.867100000000001</v>
      </c>
      <c r="E47" s="495">
        <v>52.7196</v>
      </c>
      <c r="F47" s="495">
        <v>87.888999999999996</v>
      </c>
      <c r="G47" s="495">
        <v>144.05549999999999</v>
      </c>
      <c r="H47" s="495">
        <v>186.69540000000001</v>
      </c>
      <c r="I47" s="495">
        <v>240.4229</v>
      </c>
      <c r="J47" s="495">
        <v>308.04570000000001</v>
      </c>
      <c r="K47" s="495">
        <v>393.07740000000001</v>
      </c>
      <c r="L47" s="495">
        <v>499.9144</v>
      </c>
      <c r="M47" s="495">
        <v>553.76530000000002</v>
      </c>
      <c r="N47" s="495">
        <v>613.10760000000005</v>
      </c>
      <c r="O47" s="495">
        <v>678.49379999999996</v>
      </c>
      <c r="P47" s="495">
        <v>750.53229999999996</v>
      </c>
      <c r="Q47" s="495">
        <v>829.89200000000005</v>
      </c>
      <c r="R47" s="495">
        <v>917.30899999999997</v>
      </c>
      <c r="S47" s="495">
        <v>1013.5934999999999</v>
      </c>
      <c r="T47" s="495">
        <v>1119.6364000000001</v>
      </c>
      <c r="U47" s="495">
        <v>1236.4181000000001</v>
      </c>
      <c r="V47" s="495">
        <v>1365.0172</v>
      </c>
    </row>
    <row r="48" spans="1:22" ht="15.75" customHeight="1" x14ac:dyDescent="0.2">
      <c r="A48" s="11"/>
    </row>
    <row r="49" spans="1:22"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row>
    <row r="50" spans="1:22"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row>
    <row r="51" spans="1:22"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row>
    <row r="52" spans="1:22"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row>
    <row r="53" spans="1:22"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5.75" customHeight="1" x14ac:dyDescent="0.2">
      <c r="A247" s="11"/>
      <c r="B247" s="11"/>
      <c r="C247" s="11"/>
      <c r="D247" s="11"/>
      <c r="E247" s="11"/>
      <c r="F247" s="11"/>
      <c r="G247" s="11"/>
      <c r="H247" s="11"/>
      <c r="I247" s="11"/>
      <c r="J247" s="11"/>
      <c r="K247" s="11"/>
      <c r="L247" s="11"/>
      <c r="M247" s="11"/>
      <c r="N247" s="11"/>
      <c r="O247" s="11"/>
      <c r="P247" s="11"/>
      <c r="Q247" s="11"/>
      <c r="R247" s="11"/>
      <c r="S247" s="11"/>
      <c r="T247" s="11"/>
      <c r="U247" s="11"/>
      <c r="V247" s="11"/>
    </row>
    <row r="248" spans="1:22" ht="15.75" customHeight="1" x14ac:dyDescent="0.2"/>
    <row r="249" spans="1:22" ht="15.75" customHeight="1" x14ac:dyDescent="0.2"/>
    <row r="250" spans="1:22" ht="15.75" customHeight="1" x14ac:dyDescent="0.2"/>
    <row r="251" spans="1:22" ht="15.75" customHeight="1" x14ac:dyDescent="0.2"/>
    <row r="252" spans="1:22" ht="15.75" customHeight="1" x14ac:dyDescent="0.2"/>
    <row r="253" spans="1:22" ht="15.75" customHeight="1" x14ac:dyDescent="0.2"/>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
    <mergeCell ref="B28:V28"/>
    <mergeCell ref="B36:V36"/>
    <mergeCell ref="B11:V11"/>
    <mergeCell ref="B12:V12"/>
    <mergeCell ref="B13:V13"/>
    <mergeCell ref="B14:V14"/>
    <mergeCell ref="B15:V15"/>
  </mergeCells>
  <pageMargins left="0.75" right="0.75" top="1" bottom="1"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04042"/>
  </sheetPr>
  <dimension ref="A1:V1000"/>
  <sheetViews>
    <sheetView showGridLines="0" showRowColHeaders="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4.5" defaultRowHeight="15" customHeight="1" x14ac:dyDescent="0.2"/>
  <cols>
    <col min="1" max="1" width="7.33203125" customWidth="1"/>
    <col min="2" max="2" width="35.6640625" customWidth="1"/>
    <col min="3" max="22" width="11" customWidth="1"/>
  </cols>
  <sheetData>
    <row r="1" spans="1:22" x14ac:dyDescent="0.2">
      <c r="A1" s="11"/>
      <c r="B1" s="11"/>
      <c r="C1" s="11"/>
      <c r="D1" s="11"/>
      <c r="E1" s="11"/>
      <c r="F1" s="11"/>
      <c r="G1" s="11"/>
      <c r="H1" s="11"/>
      <c r="I1" s="11"/>
      <c r="J1" s="11"/>
      <c r="K1" s="11"/>
      <c r="L1" s="11"/>
      <c r="M1" s="11"/>
      <c r="N1" s="11"/>
      <c r="O1" s="11"/>
      <c r="P1" s="11"/>
      <c r="Q1" s="11"/>
      <c r="R1" s="11"/>
      <c r="S1" s="11"/>
      <c r="T1" s="11"/>
      <c r="U1" s="11"/>
      <c r="V1" s="11"/>
    </row>
    <row r="2" spans="1:22" ht="21.75" customHeight="1" x14ac:dyDescent="0.2">
      <c r="A2" s="11"/>
      <c r="B2" s="113" t="s">
        <v>212</v>
      </c>
      <c r="C2" s="11"/>
      <c r="D2" s="11"/>
      <c r="E2" s="11"/>
      <c r="F2" s="11"/>
      <c r="G2" s="11"/>
      <c r="H2" s="11"/>
      <c r="I2" s="11"/>
      <c r="J2" s="11"/>
      <c r="K2" s="11"/>
      <c r="L2" s="11"/>
      <c r="M2" s="11"/>
      <c r="N2" s="11"/>
      <c r="O2" s="11"/>
      <c r="P2" s="11"/>
      <c r="Q2" s="11"/>
      <c r="R2" s="11"/>
      <c r="S2" s="11"/>
      <c r="T2" s="11"/>
      <c r="U2" s="11"/>
      <c r="V2" s="11"/>
    </row>
    <row r="3" spans="1:22" ht="15" customHeight="1" x14ac:dyDescent="0.2">
      <c r="A3" s="11"/>
      <c r="B3" s="397" t="s">
        <v>637</v>
      </c>
      <c r="C3" s="11"/>
      <c r="D3" s="11"/>
      <c r="E3" s="11"/>
      <c r="F3" s="11"/>
      <c r="G3" s="11"/>
      <c r="H3" s="11"/>
      <c r="I3" s="11"/>
      <c r="J3" s="11"/>
      <c r="K3" s="11"/>
      <c r="L3" s="11"/>
      <c r="M3" s="11"/>
      <c r="N3" s="11"/>
      <c r="O3" s="11"/>
      <c r="P3" s="11"/>
      <c r="Q3" s="11"/>
      <c r="R3" s="11"/>
      <c r="S3" s="11"/>
      <c r="T3" s="11"/>
      <c r="U3" s="11"/>
      <c r="V3" s="11"/>
    </row>
    <row r="4" spans="1:22" x14ac:dyDescent="0.2">
      <c r="A4" s="11"/>
      <c r="B4" s="11"/>
      <c r="C4" s="11"/>
      <c r="D4" s="11"/>
      <c r="E4" s="11"/>
      <c r="F4" s="11"/>
      <c r="G4" s="11"/>
      <c r="H4" s="11"/>
      <c r="I4" s="11"/>
      <c r="J4" s="11"/>
      <c r="K4" s="11"/>
      <c r="L4" s="11"/>
      <c r="M4" s="11"/>
      <c r="N4" s="11"/>
      <c r="O4" s="11"/>
      <c r="P4" s="11"/>
      <c r="Q4" s="11"/>
      <c r="R4" s="11"/>
      <c r="S4" s="11"/>
      <c r="T4" s="11"/>
      <c r="U4" s="11"/>
      <c r="V4" s="11"/>
    </row>
    <row r="5" spans="1:22" ht="15" customHeight="1" x14ac:dyDescent="0.2">
      <c r="A5" s="11"/>
      <c r="B5" s="533" t="s">
        <v>603</v>
      </c>
      <c r="C5" s="534"/>
      <c r="D5" s="534"/>
      <c r="E5" s="535"/>
      <c r="F5" s="11"/>
      <c r="G5" s="11"/>
      <c r="H5" s="11"/>
      <c r="I5" s="11"/>
      <c r="J5" s="11"/>
      <c r="K5" s="11"/>
      <c r="L5" s="11"/>
      <c r="M5" s="11"/>
      <c r="N5" s="11"/>
      <c r="O5" s="11"/>
      <c r="P5" s="11"/>
      <c r="Q5" s="11"/>
      <c r="R5" s="11"/>
      <c r="S5" s="11"/>
      <c r="T5" s="11"/>
      <c r="U5" s="11"/>
      <c r="V5" s="11"/>
    </row>
    <row r="6" spans="1:22" ht="15" customHeight="1" x14ac:dyDescent="0.2">
      <c r="A6" s="11"/>
      <c r="B6" s="73" t="s">
        <v>580</v>
      </c>
      <c r="C6" s="216">
        <f>Scenario_Engine!$C$9</f>
        <v>0.15</v>
      </c>
      <c r="D6" s="11"/>
      <c r="E6" s="11"/>
      <c r="F6" s="11"/>
      <c r="G6" s="11"/>
      <c r="H6" s="11"/>
      <c r="I6" s="11"/>
      <c r="J6" s="11"/>
      <c r="K6" s="11"/>
      <c r="L6" s="11"/>
      <c r="M6" s="11"/>
      <c r="N6" s="11"/>
      <c r="O6" s="11"/>
      <c r="P6" s="11"/>
      <c r="Q6" s="11"/>
      <c r="R6" s="11"/>
      <c r="S6" s="11"/>
      <c r="T6" s="11"/>
      <c r="U6" s="11"/>
      <c r="V6" s="11"/>
    </row>
    <row r="7" spans="1:22" ht="15" customHeight="1" x14ac:dyDescent="0.2">
      <c r="A7" s="11"/>
      <c r="B7" s="75" t="s">
        <v>581</v>
      </c>
      <c r="C7" s="471">
        <f>Scenario_Engine!$D$9</f>
        <v>0.6</v>
      </c>
      <c r="D7" s="11"/>
      <c r="E7" s="11"/>
      <c r="F7" s="11"/>
      <c r="G7" s="11"/>
      <c r="H7" s="11"/>
      <c r="I7" s="11"/>
      <c r="J7" s="11"/>
      <c r="K7" s="11"/>
      <c r="L7" s="11"/>
      <c r="M7" s="11"/>
      <c r="N7" s="11"/>
      <c r="O7" s="11"/>
      <c r="P7" s="11"/>
      <c r="Q7" s="11"/>
      <c r="R7" s="11"/>
      <c r="S7" s="11"/>
      <c r="T7" s="11"/>
      <c r="U7" s="11"/>
      <c r="V7" s="11"/>
    </row>
    <row r="8" spans="1:22" ht="15" customHeight="1" x14ac:dyDescent="0.2">
      <c r="A8" s="11"/>
      <c r="B8" s="77" t="s">
        <v>582</v>
      </c>
      <c r="C8" s="472">
        <f>Scenario_Engine!$E$9</f>
        <v>0.25</v>
      </c>
      <c r="D8" s="11"/>
      <c r="E8" s="11"/>
      <c r="F8" s="11"/>
      <c r="G8" s="11"/>
      <c r="H8" s="11"/>
      <c r="I8" s="11"/>
      <c r="J8" s="11"/>
      <c r="K8" s="11"/>
      <c r="L8" s="11"/>
      <c r="M8" s="11"/>
      <c r="N8" s="11"/>
      <c r="O8" s="11"/>
      <c r="P8" s="11"/>
      <c r="Q8" s="11"/>
      <c r="R8" s="11"/>
      <c r="S8" s="11"/>
      <c r="T8" s="11"/>
      <c r="U8" s="11"/>
      <c r="V8" s="11"/>
    </row>
    <row r="9" spans="1:22" ht="15" customHeight="1" x14ac:dyDescent="0.2">
      <c r="A9" s="11"/>
      <c r="B9" s="79" t="s">
        <v>42</v>
      </c>
      <c r="C9" s="473">
        <f>Scenario_Engine!$G$9</f>
        <v>1</v>
      </c>
      <c r="D9" s="11"/>
      <c r="E9" s="11"/>
      <c r="F9" s="11"/>
      <c r="G9" s="11"/>
      <c r="H9" s="11"/>
      <c r="I9" s="11"/>
      <c r="J9" s="11"/>
      <c r="K9" s="11"/>
      <c r="L9" s="11"/>
      <c r="M9" s="11"/>
      <c r="N9" s="11"/>
      <c r="O9" s="11"/>
      <c r="P9" s="11"/>
      <c r="Q9" s="11"/>
      <c r="R9" s="11"/>
      <c r="S9" s="11"/>
      <c r="T9" s="11"/>
      <c r="U9" s="11"/>
      <c r="V9" s="11"/>
    </row>
    <row r="10" spans="1:22" x14ac:dyDescent="0.2">
      <c r="A10" s="11"/>
      <c r="B10" s="11"/>
      <c r="C10" s="11"/>
      <c r="D10" s="11"/>
      <c r="E10" s="11"/>
      <c r="F10" s="11"/>
      <c r="G10" s="11"/>
      <c r="H10" s="11"/>
      <c r="I10" s="11"/>
      <c r="J10" s="11"/>
      <c r="K10" s="11"/>
      <c r="L10" s="11"/>
      <c r="M10" s="11"/>
      <c r="N10" s="11"/>
      <c r="O10" s="11"/>
      <c r="P10" s="11"/>
      <c r="Q10" s="11"/>
      <c r="R10" s="11"/>
      <c r="S10" s="11"/>
      <c r="T10" s="11"/>
      <c r="U10" s="11"/>
      <c r="V10" s="11"/>
    </row>
    <row r="11" spans="1:22" ht="15" customHeight="1" x14ac:dyDescent="0.2">
      <c r="A11" s="11"/>
      <c r="B11" s="536" t="s">
        <v>604</v>
      </c>
      <c r="C11" s="534"/>
      <c r="D11" s="534"/>
      <c r="E11" s="534"/>
      <c r="F11" s="534"/>
      <c r="G11" s="534"/>
      <c r="H11" s="534"/>
      <c r="I11" s="534"/>
      <c r="J11" s="534"/>
      <c r="K11" s="534"/>
      <c r="L11" s="534"/>
      <c r="M11" s="534"/>
      <c r="N11" s="534"/>
      <c r="O11" s="534"/>
      <c r="P11" s="534"/>
      <c r="Q11" s="534"/>
      <c r="R11" s="534"/>
      <c r="S11" s="534"/>
      <c r="T11" s="534"/>
      <c r="U11" s="534"/>
      <c r="V11" s="535"/>
    </row>
    <row r="12" spans="1:22" ht="15" customHeight="1" x14ac:dyDescent="0.2">
      <c r="A12" s="11"/>
      <c r="B12" s="562" t="s">
        <v>638</v>
      </c>
      <c r="C12" s="563"/>
      <c r="D12" s="563"/>
      <c r="E12" s="563"/>
      <c r="F12" s="563"/>
      <c r="G12" s="563"/>
      <c r="H12" s="563"/>
      <c r="I12" s="563"/>
      <c r="J12" s="563"/>
      <c r="K12" s="563"/>
      <c r="L12" s="563"/>
      <c r="M12" s="563"/>
      <c r="N12" s="563"/>
      <c r="O12" s="563"/>
      <c r="P12" s="563"/>
      <c r="Q12" s="563"/>
      <c r="R12" s="563"/>
      <c r="S12" s="563"/>
      <c r="T12" s="563"/>
      <c r="U12" s="563"/>
      <c r="V12" s="563"/>
    </row>
    <row r="13" spans="1:22" ht="15" customHeight="1" x14ac:dyDescent="0.2">
      <c r="A13" s="11"/>
      <c r="B13" s="562" t="s">
        <v>639</v>
      </c>
      <c r="C13" s="563"/>
      <c r="D13" s="563"/>
      <c r="E13" s="563"/>
      <c r="F13" s="563"/>
      <c r="G13" s="563"/>
      <c r="H13" s="563"/>
      <c r="I13" s="563"/>
      <c r="J13" s="563"/>
      <c r="K13" s="563"/>
      <c r="L13" s="563"/>
      <c r="M13" s="563"/>
      <c r="N13" s="563"/>
      <c r="O13" s="563"/>
      <c r="P13" s="563"/>
      <c r="Q13" s="563"/>
      <c r="R13" s="563"/>
      <c r="S13" s="563"/>
      <c r="T13" s="563"/>
      <c r="U13" s="563"/>
      <c r="V13" s="563"/>
    </row>
    <row r="14" spans="1:22" ht="15" customHeight="1" x14ac:dyDescent="0.2">
      <c r="A14" s="11"/>
      <c r="B14" s="562" t="s">
        <v>640</v>
      </c>
      <c r="C14" s="563"/>
      <c r="D14" s="563"/>
      <c r="E14" s="563"/>
      <c r="F14" s="563"/>
      <c r="G14" s="563"/>
      <c r="H14" s="563"/>
      <c r="I14" s="563"/>
      <c r="J14" s="563"/>
      <c r="K14" s="563"/>
      <c r="L14" s="563"/>
      <c r="M14" s="563"/>
      <c r="N14" s="563"/>
      <c r="O14" s="563"/>
      <c r="P14" s="563"/>
      <c r="Q14" s="563"/>
      <c r="R14" s="563"/>
      <c r="S14" s="563"/>
      <c r="T14" s="563"/>
      <c r="U14" s="563"/>
      <c r="V14" s="563"/>
    </row>
    <row r="15" spans="1:22" ht="15" customHeight="1" x14ac:dyDescent="0.2">
      <c r="A15" s="11"/>
      <c r="B15" s="562" t="s">
        <v>641</v>
      </c>
      <c r="C15" s="563"/>
      <c r="D15" s="563"/>
      <c r="E15" s="563"/>
      <c r="F15" s="563"/>
      <c r="G15" s="563"/>
      <c r="H15" s="563"/>
      <c r="I15" s="563"/>
      <c r="J15" s="563"/>
      <c r="K15" s="563"/>
      <c r="L15" s="563"/>
      <c r="M15" s="563"/>
      <c r="N15" s="563"/>
      <c r="O15" s="563"/>
      <c r="P15" s="563"/>
      <c r="Q15" s="563"/>
      <c r="R15" s="563"/>
      <c r="S15" s="563"/>
      <c r="T15" s="563"/>
      <c r="U15" s="563"/>
      <c r="V15" s="563"/>
    </row>
    <row r="16" spans="1:22" x14ac:dyDescent="0.2">
      <c r="A16" s="11"/>
      <c r="B16" s="11"/>
      <c r="C16" s="11"/>
      <c r="D16" s="11"/>
      <c r="E16" s="11"/>
      <c r="F16" s="11"/>
      <c r="G16" s="11"/>
      <c r="H16" s="11"/>
      <c r="I16" s="11"/>
      <c r="J16" s="11"/>
      <c r="K16" s="11"/>
      <c r="L16" s="11"/>
      <c r="M16" s="11"/>
      <c r="N16" s="11"/>
      <c r="O16" s="11"/>
      <c r="P16" s="11"/>
      <c r="Q16" s="11"/>
      <c r="R16" s="11"/>
      <c r="S16" s="11"/>
      <c r="T16" s="11"/>
      <c r="U16" s="11"/>
      <c r="V16" s="11"/>
    </row>
    <row r="17" spans="1:22" ht="15" customHeight="1" x14ac:dyDescent="0.2">
      <c r="A17" s="11"/>
      <c r="B17" s="533" t="s">
        <v>609</v>
      </c>
      <c r="C17" s="534"/>
      <c r="D17" s="534"/>
      <c r="E17" s="534"/>
      <c r="F17" s="534"/>
      <c r="G17" s="534"/>
      <c r="H17" s="534"/>
      <c r="I17" s="534"/>
      <c r="J17" s="534"/>
      <c r="K17" s="534"/>
      <c r="L17" s="534"/>
      <c r="M17" s="534"/>
      <c r="N17" s="534"/>
      <c r="O17" s="534"/>
      <c r="P17" s="534"/>
      <c r="Q17" s="534"/>
      <c r="R17" s="534"/>
      <c r="S17" s="534"/>
      <c r="T17" s="534"/>
      <c r="U17" s="534"/>
      <c r="V17" s="535"/>
    </row>
    <row r="18" spans="1:22" ht="15" customHeight="1" x14ac:dyDescent="0.2">
      <c r="A18" s="11"/>
      <c r="B18" s="73" t="s">
        <v>316</v>
      </c>
      <c r="C18" s="54" t="s">
        <v>610</v>
      </c>
      <c r="D18" s="54" t="s">
        <v>611</v>
      </c>
      <c r="E18" s="55" t="s">
        <v>612</v>
      </c>
      <c r="F18" s="11"/>
      <c r="G18" s="11"/>
      <c r="H18" s="11"/>
      <c r="I18" s="11"/>
      <c r="J18" s="11"/>
      <c r="K18" s="11"/>
      <c r="L18" s="11"/>
      <c r="M18" s="11"/>
      <c r="N18" s="11"/>
      <c r="O18" s="11"/>
      <c r="P18" s="11"/>
      <c r="Q18" s="11"/>
      <c r="R18" s="11"/>
      <c r="S18" s="11"/>
      <c r="T18" s="11"/>
      <c r="U18" s="11"/>
      <c r="V18" s="11"/>
    </row>
    <row r="19" spans="1:22" ht="15" customHeight="1" x14ac:dyDescent="0.2">
      <c r="A19" s="11"/>
      <c r="B19" s="75" t="s">
        <v>613</v>
      </c>
      <c r="C19" s="176">
        <v>6500</v>
      </c>
      <c r="D19" s="176">
        <v>9800</v>
      </c>
      <c r="E19" s="177">
        <v>13500</v>
      </c>
      <c r="F19" s="11"/>
      <c r="G19" s="11"/>
      <c r="H19" s="11"/>
      <c r="I19" s="11"/>
      <c r="J19" s="11"/>
      <c r="K19" s="11"/>
      <c r="L19" s="11"/>
      <c r="M19" s="11"/>
      <c r="N19" s="11"/>
      <c r="O19" s="11"/>
      <c r="P19" s="11"/>
      <c r="Q19" s="11"/>
      <c r="R19" s="11"/>
      <c r="S19" s="11"/>
      <c r="T19" s="11"/>
      <c r="U19" s="11"/>
      <c r="V19" s="11"/>
    </row>
    <row r="20" spans="1:22" ht="15" customHeight="1" x14ac:dyDescent="0.2">
      <c r="A20" s="11"/>
      <c r="B20" s="77" t="s">
        <v>614</v>
      </c>
      <c r="C20" s="437">
        <v>0.2</v>
      </c>
      <c r="D20" s="437">
        <v>0.4</v>
      </c>
      <c r="E20" s="477">
        <v>0.6</v>
      </c>
      <c r="F20" s="11"/>
      <c r="G20" s="11"/>
      <c r="H20" s="11"/>
      <c r="I20" s="11"/>
      <c r="J20" s="11"/>
      <c r="K20" s="11"/>
      <c r="L20" s="11"/>
      <c r="M20" s="11"/>
      <c r="N20" s="11"/>
      <c r="O20" s="11"/>
      <c r="P20" s="11"/>
      <c r="Q20" s="11"/>
      <c r="R20" s="11"/>
      <c r="S20" s="11"/>
      <c r="T20" s="11"/>
      <c r="U20" s="11"/>
      <c r="V20" s="11"/>
    </row>
    <row r="21" spans="1:22" ht="15.75" customHeight="1" x14ac:dyDescent="0.2">
      <c r="A21" s="11"/>
      <c r="B21" s="180" t="s">
        <v>615</v>
      </c>
      <c r="C21" s="305">
        <v>0.15</v>
      </c>
      <c r="D21" s="305">
        <v>0.35</v>
      </c>
      <c r="E21" s="479">
        <v>0.35</v>
      </c>
      <c r="F21" s="11"/>
      <c r="G21" s="11"/>
      <c r="H21" s="11"/>
      <c r="I21" s="11"/>
      <c r="J21" s="11"/>
      <c r="K21" s="11"/>
      <c r="L21" s="11"/>
      <c r="M21" s="11"/>
      <c r="N21" s="11"/>
      <c r="O21" s="11"/>
      <c r="P21" s="11"/>
      <c r="Q21" s="11"/>
      <c r="R21" s="11"/>
      <c r="S21" s="11"/>
      <c r="T21" s="11"/>
      <c r="U21" s="11"/>
      <c r="V21" s="11"/>
    </row>
    <row r="22" spans="1:22" ht="15.75" customHeight="1" x14ac:dyDescent="0.2">
      <c r="A22" s="11"/>
      <c r="B22" s="77" t="s">
        <v>616</v>
      </c>
      <c r="C22" s="304">
        <v>0.05</v>
      </c>
      <c r="D22" s="304">
        <v>0.1</v>
      </c>
      <c r="E22" s="498">
        <v>0.2</v>
      </c>
      <c r="F22" s="11"/>
      <c r="G22" s="11"/>
      <c r="H22" s="11"/>
      <c r="I22" s="11"/>
      <c r="J22" s="11"/>
      <c r="K22" s="11"/>
      <c r="L22" s="11"/>
      <c r="M22" s="11"/>
      <c r="N22" s="11"/>
      <c r="O22" s="11"/>
      <c r="P22" s="11"/>
      <c r="Q22" s="11"/>
      <c r="R22" s="11"/>
      <c r="S22" s="11"/>
      <c r="T22" s="11"/>
      <c r="U22" s="11"/>
      <c r="V22" s="11"/>
    </row>
    <row r="23" spans="1:22" ht="15.75" customHeight="1" x14ac:dyDescent="0.2">
      <c r="A23" s="11"/>
      <c r="B23" s="180" t="s">
        <v>617</v>
      </c>
      <c r="C23" s="223">
        <v>0</v>
      </c>
      <c r="D23" s="223">
        <v>0</v>
      </c>
      <c r="E23" s="224">
        <v>0</v>
      </c>
      <c r="F23" s="11"/>
      <c r="G23" s="11"/>
      <c r="H23" s="11"/>
      <c r="I23" s="11"/>
      <c r="J23" s="11"/>
      <c r="K23" s="11"/>
      <c r="L23" s="11"/>
      <c r="M23" s="11"/>
      <c r="N23" s="11"/>
      <c r="O23" s="11"/>
      <c r="P23" s="11"/>
      <c r="Q23" s="11"/>
      <c r="R23" s="11"/>
      <c r="S23" s="11"/>
      <c r="T23" s="11"/>
      <c r="U23" s="11"/>
      <c r="V23" s="11"/>
    </row>
    <row r="24" spans="1:22" ht="15.75" customHeight="1" x14ac:dyDescent="0.2">
      <c r="A24" s="11"/>
      <c r="B24" s="77" t="s">
        <v>618</v>
      </c>
      <c r="C24" s="178">
        <v>0</v>
      </c>
      <c r="D24" s="178">
        <v>0</v>
      </c>
      <c r="E24" s="179">
        <v>0</v>
      </c>
      <c r="F24" s="11"/>
      <c r="G24" s="11"/>
      <c r="H24" s="11"/>
      <c r="I24" s="11"/>
      <c r="J24" s="11"/>
      <c r="K24" s="11"/>
      <c r="L24" s="11"/>
      <c r="M24" s="11"/>
      <c r="N24" s="11"/>
      <c r="O24" s="11"/>
      <c r="P24" s="11"/>
      <c r="Q24" s="11"/>
      <c r="R24" s="11"/>
      <c r="S24" s="11"/>
      <c r="T24" s="11"/>
      <c r="U24" s="11"/>
      <c r="V24" s="11"/>
    </row>
    <row r="25" spans="1:22" ht="15.75" customHeight="1" x14ac:dyDescent="0.2">
      <c r="A25" s="11"/>
      <c r="B25" s="180" t="s">
        <v>619</v>
      </c>
      <c r="C25" s="404">
        <v>0.5</v>
      </c>
      <c r="D25" s="404">
        <v>0.62</v>
      </c>
      <c r="E25" s="478">
        <v>0.7</v>
      </c>
      <c r="F25" s="11"/>
      <c r="G25" s="11"/>
      <c r="H25" s="11"/>
      <c r="I25" s="11"/>
      <c r="J25" s="11"/>
      <c r="K25" s="11"/>
      <c r="L25" s="11"/>
      <c r="M25" s="11"/>
      <c r="N25" s="11"/>
      <c r="O25" s="11"/>
      <c r="P25" s="11"/>
      <c r="Q25" s="11"/>
      <c r="R25" s="11"/>
      <c r="S25" s="11"/>
      <c r="T25" s="11"/>
      <c r="U25" s="11"/>
      <c r="V25" s="11"/>
    </row>
    <row r="26" spans="1:22" ht="15.75" customHeight="1" x14ac:dyDescent="0.2">
      <c r="A26" s="11"/>
      <c r="B26" s="415" t="s">
        <v>620</v>
      </c>
      <c r="C26" s="480">
        <v>0.25</v>
      </c>
      <c r="D26" s="480">
        <v>0.2</v>
      </c>
      <c r="E26" s="499">
        <v>0.15</v>
      </c>
      <c r="F26" s="11"/>
      <c r="G26" s="11"/>
      <c r="H26" s="11"/>
      <c r="I26" s="11"/>
      <c r="J26" s="11"/>
      <c r="K26" s="11"/>
      <c r="L26" s="11"/>
      <c r="M26" s="11"/>
      <c r="N26" s="11"/>
      <c r="O26" s="11"/>
      <c r="P26" s="11"/>
      <c r="Q26" s="11"/>
      <c r="R26" s="11"/>
      <c r="S26" s="11"/>
      <c r="T26" s="11"/>
      <c r="U26" s="11"/>
      <c r="V26" s="11"/>
    </row>
    <row r="27" spans="1:22"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row>
    <row r="28" spans="1:22" ht="15.75" customHeight="1" x14ac:dyDescent="0.2">
      <c r="A28" s="11"/>
      <c r="B28" s="533" t="s">
        <v>621</v>
      </c>
      <c r="C28" s="534"/>
      <c r="D28" s="534"/>
      <c r="E28" s="534"/>
      <c r="F28" s="534"/>
      <c r="G28" s="534"/>
      <c r="H28" s="534"/>
      <c r="I28" s="534"/>
      <c r="J28" s="534"/>
      <c r="K28" s="534"/>
      <c r="L28" s="534"/>
      <c r="M28" s="534"/>
      <c r="N28" s="534"/>
      <c r="O28" s="534"/>
      <c r="P28" s="534"/>
      <c r="Q28" s="534"/>
      <c r="R28" s="534"/>
      <c r="S28" s="534"/>
      <c r="T28" s="534"/>
      <c r="U28" s="534"/>
      <c r="V28" s="535"/>
    </row>
    <row r="29" spans="1:22" ht="15.75" customHeight="1" x14ac:dyDescent="0.2">
      <c r="A29" s="11"/>
      <c r="B29" s="53" t="s">
        <v>251</v>
      </c>
      <c r="C29" s="174">
        <v>2026</v>
      </c>
      <c r="D29" s="174">
        <v>2027</v>
      </c>
      <c r="E29" s="174">
        <v>2028</v>
      </c>
      <c r="F29" s="174">
        <v>2029</v>
      </c>
      <c r="G29" s="174">
        <v>2030</v>
      </c>
      <c r="H29" s="174">
        <v>2031</v>
      </c>
      <c r="I29" s="174">
        <v>2032</v>
      </c>
      <c r="J29" s="174">
        <v>2033</v>
      </c>
      <c r="K29" s="174">
        <v>2034</v>
      </c>
      <c r="L29" s="174">
        <v>2035</v>
      </c>
      <c r="M29" s="174">
        <v>2036</v>
      </c>
      <c r="N29" s="174">
        <v>2037</v>
      </c>
      <c r="O29" s="174">
        <v>2038</v>
      </c>
      <c r="P29" s="174">
        <v>2039</v>
      </c>
      <c r="Q29" s="174">
        <v>2040</v>
      </c>
      <c r="R29" s="174">
        <v>2041</v>
      </c>
      <c r="S29" s="174">
        <v>2042</v>
      </c>
      <c r="T29" s="174">
        <v>2043</v>
      </c>
      <c r="U29" s="174">
        <v>2044</v>
      </c>
      <c r="V29" s="175">
        <v>2045</v>
      </c>
    </row>
    <row r="30" spans="1:22" ht="15.75" customHeight="1" x14ac:dyDescent="0.2">
      <c r="A30" s="11"/>
      <c r="B30" s="485" t="s">
        <v>622</v>
      </c>
      <c r="C30" s="176">
        <f>$C$19</f>
        <v>6500</v>
      </c>
      <c r="D30" s="176">
        <f t="shared" ref="D30:G30" si="0">C30*(1+$C$20)</f>
        <v>7800</v>
      </c>
      <c r="E30" s="176">
        <f t="shared" si="0"/>
        <v>9360</v>
      </c>
      <c r="F30" s="176">
        <f t="shared" si="0"/>
        <v>11232</v>
      </c>
      <c r="G30" s="176">
        <f t="shared" si="0"/>
        <v>13478.4</v>
      </c>
      <c r="H30" s="176">
        <f>IF($C$23&gt;0,$C$23,G30*(1+$C$21))</f>
        <v>15500.159999999998</v>
      </c>
      <c r="I30" s="176">
        <f t="shared" ref="I30:L30" si="1">H30*(1+$C$21)</f>
        <v>17825.183999999997</v>
      </c>
      <c r="J30" s="176">
        <f t="shared" si="1"/>
        <v>20498.961599999995</v>
      </c>
      <c r="K30" s="176">
        <f t="shared" si="1"/>
        <v>23573.805839999994</v>
      </c>
      <c r="L30" s="176">
        <f t="shared" si="1"/>
        <v>27109.876715999992</v>
      </c>
      <c r="M30" s="176">
        <f>IF($C$24&gt;0,$C$24,L30*(1+$C$22))</f>
        <v>28465.370551799992</v>
      </c>
      <c r="N30" s="176">
        <f t="shared" ref="N30:V30" si="2">M30*(1+$C$22)</f>
        <v>29888.639079389992</v>
      </c>
      <c r="O30" s="176">
        <f t="shared" si="2"/>
        <v>31383.071033359494</v>
      </c>
      <c r="P30" s="176">
        <f t="shared" si="2"/>
        <v>32952.22458502747</v>
      </c>
      <c r="Q30" s="176">
        <f t="shared" si="2"/>
        <v>34599.835814278842</v>
      </c>
      <c r="R30" s="176">
        <f t="shared" si="2"/>
        <v>36329.827604992788</v>
      </c>
      <c r="S30" s="176">
        <f t="shared" si="2"/>
        <v>38146.318985242426</v>
      </c>
      <c r="T30" s="176">
        <f t="shared" si="2"/>
        <v>40053.634934504546</v>
      </c>
      <c r="U30" s="176">
        <f t="shared" si="2"/>
        <v>42056.316681229771</v>
      </c>
      <c r="V30" s="177">
        <f t="shared" si="2"/>
        <v>44159.132515291261</v>
      </c>
    </row>
    <row r="31" spans="1:22" ht="15.75" customHeight="1" x14ac:dyDescent="0.2">
      <c r="A31" s="11"/>
      <c r="B31" s="486" t="s">
        <v>623</v>
      </c>
      <c r="C31" s="178">
        <f>$D$19</f>
        <v>9800</v>
      </c>
      <c r="D31" s="178">
        <f t="shared" ref="D31:G31" si="3">C31*(1+$D$20)</f>
        <v>13720</v>
      </c>
      <c r="E31" s="178">
        <f t="shared" si="3"/>
        <v>19208</v>
      </c>
      <c r="F31" s="178">
        <f t="shared" si="3"/>
        <v>26891.199999999997</v>
      </c>
      <c r="G31" s="178">
        <f t="shared" si="3"/>
        <v>37647.679999999993</v>
      </c>
      <c r="H31" s="178">
        <f>IF($D$23&gt;0,$D$23,G31*(1+$D$21))</f>
        <v>50824.367999999995</v>
      </c>
      <c r="I31" s="178">
        <f t="shared" ref="I31:L31" si="4">H31*(1+$D$21)</f>
        <v>68612.896800000002</v>
      </c>
      <c r="J31" s="178">
        <f t="shared" si="4"/>
        <v>92627.410680000015</v>
      </c>
      <c r="K31" s="178">
        <f t="shared" si="4"/>
        <v>125047.00441800003</v>
      </c>
      <c r="L31" s="178">
        <f t="shared" si="4"/>
        <v>168813.45596430005</v>
      </c>
      <c r="M31" s="178">
        <f>IF($D$24&gt;0,$D$24,L31*(1+$D$22))</f>
        <v>185694.80156073006</v>
      </c>
      <c r="N31" s="178">
        <f t="shared" ref="N31:V31" si="5">M31*(1+$D$22)</f>
        <v>204264.28171680309</v>
      </c>
      <c r="O31" s="178">
        <f t="shared" si="5"/>
        <v>224690.70988848343</v>
      </c>
      <c r="P31" s="178">
        <f t="shared" si="5"/>
        <v>247159.7808773318</v>
      </c>
      <c r="Q31" s="178">
        <f t="shared" si="5"/>
        <v>271875.758965065</v>
      </c>
      <c r="R31" s="178">
        <f t="shared" si="5"/>
        <v>299063.33486157155</v>
      </c>
      <c r="S31" s="178">
        <f t="shared" si="5"/>
        <v>328969.66834772873</v>
      </c>
      <c r="T31" s="178">
        <f t="shared" si="5"/>
        <v>361866.63518250163</v>
      </c>
      <c r="U31" s="178">
        <f t="shared" si="5"/>
        <v>398053.29870075185</v>
      </c>
      <c r="V31" s="179">
        <f t="shared" si="5"/>
        <v>437858.62857082707</v>
      </c>
    </row>
    <row r="32" spans="1:22" ht="15.75" customHeight="1" x14ac:dyDescent="0.2">
      <c r="A32" s="11"/>
      <c r="B32" s="487" t="s">
        <v>624</v>
      </c>
      <c r="C32" s="223">
        <f>$E$19</f>
        <v>13500</v>
      </c>
      <c r="D32" s="223">
        <f t="shared" ref="D32:G32" si="6">C32*(1+$E$20)</f>
        <v>21600</v>
      </c>
      <c r="E32" s="223">
        <f t="shared" si="6"/>
        <v>34560</v>
      </c>
      <c r="F32" s="223">
        <f t="shared" si="6"/>
        <v>55296</v>
      </c>
      <c r="G32" s="223">
        <f t="shared" si="6"/>
        <v>88473.600000000006</v>
      </c>
      <c r="H32" s="223">
        <f>IF($E$23&gt;0,$E$23,G32*(1+$E$21))</f>
        <v>119439.36000000002</v>
      </c>
      <c r="I32" s="223">
        <f t="shared" ref="I32:L32" si="7">H32*(1+$E$21)</f>
        <v>161243.13600000003</v>
      </c>
      <c r="J32" s="223">
        <f t="shared" si="7"/>
        <v>217678.23360000007</v>
      </c>
      <c r="K32" s="223">
        <f t="shared" si="7"/>
        <v>293865.61536000011</v>
      </c>
      <c r="L32" s="223">
        <f t="shared" si="7"/>
        <v>396718.58073600015</v>
      </c>
      <c r="M32" s="223">
        <f>IF($E$24&gt;0,$E$24,L32*(1+$E$22))</f>
        <v>476062.29688320018</v>
      </c>
      <c r="N32" s="223">
        <f t="shared" ref="N32:V32" si="8">M32*(1+$E$22)</f>
        <v>571274.75625984021</v>
      </c>
      <c r="O32" s="223">
        <f t="shared" si="8"/>
        <v>685529.70751180826</v>
      </c>
      <c r="P32" s="223">
        <f t="shared" si="8"/>
        <v>822635.64901416993</v>
      </c>
      <c r="Q32" s="223">
        <f t="shared" si="8"/>
        <v>987162.77881700383</v>
      </c>
      <c r="R32" s="223">
        <f t="shared" si="8"/>
        <v>1184595.3345804045</v>
      </c>
      <c r="S32" s="223">
        <f t="shared" si="8"/>
        <v>1421514.4014964853</v>
      </c>
      <c r="T32" s="223">
        <f t="shared" si="8"/>
        <v>1705817.2817957823</v>
      </c>
      <c r="U32" s="223">
        <f t="shared" si="8"/>
        <v>2046980.7381549387</v>
      </c>
      <c r="V32" s="224">
        <f t="shared" si="8"/>
        <v>2456376.8857859261</v>
      </c>
    </row>
    <row r="33" spans="1:22" ht="15.75" customHeight="1" x14ac:dyDescent="0.2">
      <c r="A33" s="11"/>
      <c r="B33" s="188" t="s">
        <v>625</v>
      </c>
      <c r="C33" s="178">
        <f t="shared" ref="C33:V33" si="9">C30*$C$6+C31*$C$7+C32*$C$8</f>
        <v>10230</v>
      </c>
      <c r="D33" s="178">
        <f t="shared" si="9"/>
        <v>14802</v>
      </c>
      <c r="E33" s="178">
        <f t="shared" si="9"/>
        <v>21568.799999999999</v>
      </c>
      <c r="F33" s="178">
        <f t="shared" si="9"/>
        <v>31643.519999999997</v>
      </c>
      <c r="G33" s="178">
        <f t="shared" si="9"/>
        <v>46728.767999999996</v>
      </c>
      <c r="H33" s="178">
        <f t="shared" si="9"/>
        <v>62679.484799999998</v>
      </c>
      <c r="I33" s="178">
        <f t="shared" si="9"/>
        <v>84152.299680000011</v>
      </c>
      <c r="J33" s="178">
        <f t="shared" si="9"/>
        <v>113070.84904800003</v>
      </c>
      <c r="K33" s="178">
        <f t="shared" si="9"/>
        <v>152030.67736680002</v>
      </c>
      <c r="L33" s="178">
        <f t="shared" si="9"/>
        <v>204534.20026998007</v>
      </c>
      <c r="M33" s="178">
        <f t="shared" si="9"/>
        <v>234702.26074000809</v>
      </c>
      <c r="N33" s="178">
        <f t="shared" si="9"/>
        <v>269860.55395695043</v>
      </c>
      <c r="O33" s="178">
        <f t="shared" si="9"/>
        <v>310904.31346604601</v>
      </c>
      <c r="P33" s="178">
        <f t="shared" si="9"/>
        <v>358897.6144676957</v>
      </c>
      <c r="Q33" s="178">
        <f t="shared" si="9"/>
        <v>415106.12545543176</v>
      </c>
      <c r="R33" s="178">
        <f t="shared" si="9"/>
        <v>481036.30870279297</v>
      </c>
      <c r="S33" s="178">
        <f t="shared" si="9"/>
        <v>558482.34923054487</v>
      </c>
      <c r="T33" s="178">
        <f t="shared" si="9"/>
        <v>649582.34679862228</v>
      </c>
      <c r="U33" s="178">
        <f t="shared" si="9"/>
        <v>756885.61126137024</v>
      </c>
      <c r="V33" s="179">
        <f t="shared" si="9"/>
        <v>883433.26846627146</v>
      </c>
    </row>
    <row r="34" spans="1:22" ht="15.75" customHeight="1" x14ac:dyDescent="0.2">
      <c r="A34" s="11"/>
      <c r="B34" s="191" t="s">
        <v>626</v>
      </c>
      <c r="C34" s="199">
        <f t="shared" ref="C34:V34" si="10">C33*$C$9</f>
        <v>10230</v>
      </c>
      <c r="D34" s="199">
        <f t="shared" si="10"/>
        <v>14802</v>
      </c>
      <c r="E34" s="199">
        <f t="shared" si="10"/>
        <v>21568.799999999999</v>
      </c>
      <c r="F34" s="199">
        <f t="shared" si="10"/>
        <v>31643.519999999997</v>
      </c>
      <c r="G34" s="199">
        <f t="shared" si="10"/>
        <v>46728.767999999996</v>
      </c>
      <c r="H34" s="199">
        <f t="shared" si="10"/>
        <v>62679.484799999998</v>
      </c>
      <c r="I34" s="199">
        <f t="shared" si="10"/>
        <v>84152.299680000011</v>
      </c>
      <c r="J34" s="199">
        <f t="shared" si="10"/>
        <v>113070.84904800003</v>
      </c>
      <c r="K34" s="199">
        <f t="shared" si="10"/>
        <v>152030.67736680002</v>
      </c>
      <c r="L34" s="199">
        <f t="shared" si="10"/>
        <v>204534.20026998007</v>
      </c>
      <c r="M34" s="199">
        <f t="shared" si="10"/>
        <v>234702.26074000809</v>
      </c>
      <c r="N34" s="199">
        <f t="shared" si="10"/>
        <v>269860.55395695043</v>
      </c>
      <c r="O34" s="199">
        <f t="shared" si="10"/>
        <v>310904.31346604601</v>
      </c>
      <c r="P34" s="199">
        <f t="shared" si="10"/>
        <v>358897.6144676957</v>
      </c>
      <c r="Q34" s="199">
        <f t="shared" si="10"/>
        <v>415106.12545543176</v>
      </c>
      <c r="R34" s="199">
        <f t="shared" si="10"/>
        <v>481036.30870279297</v>
      </c>
      <c r="S34" s="199">
        <f t="shared" si="10"/>
        <v>558482.34923054487</v>
      </c>
      <c r="T34" s="199">
        <f t="shared" si="10"/>
        <v>649582.34679862228</v>
      </c>
      <c r="U34" s="199">
        <f t="shared" si="10"/>
        <v>756885.61126137024</v>
      </c>
      <c r="V34" s="194">
        <f t="shared" si="10"/>
        <v>883433.26846627146</v>
      </c>
    </row>
    <row r="35" spans="1:22"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row>
    <row r="36" spans="1:22" ht="15.75" customHeight="1" x14ac:dyDescent="0.2">
      <c r="A36" s="11"/>
      <c r="B36" s="533" t="s">
        <v>627</v>
      </c>
      <c r="C36" s="534"/>
      <c r="D36" s="534"/>
      <c r="E36" s="534"/>
      <c r="F36" s="534"/>
      <c r="G36" s="534"/>
      <c r="H36" s="534"/>
      <c r="I36" s="534"/>
      <c r="J36" s="534"/>
      <c r="K36" s="534"/>
      <c r="L36" s="534"/>
      <c r="M36" s="534"/>
      <c r="N36" s="534"/>
      <c r="O36" s="534"/>
      <c r="P36" s="534"/>
      <c r="Q36" s="534"/>
      <c r="R36" s="534"/>
      <c r="S36" s="534"/>
      <c r="T36" s="534"/>
      <c r="U36" s="534"/>
      <c r="V36" s="535"/>
    </row>
    <row r="37" spans="1:22" ht="15.75" customHeight="1" x14ac:dyDescent="0.2">
      <c r="A37" s="11"/>
      <c r="B37" s="53" t="s">
        <v>251</v>
      </c>
      <c r="C37" s="174">
        <v>2026</v>
      </c>
      <c r="D37" s="174">
        <v>2027</v>
      </c>
      <c r="E37" s="174">
        <v>2028</v>
      </c>
      <c r="F37" s="174">
        <v>2029</v>
      </c>
      <c r="G37" s="174">
        <v>2030</v>
      </c>
      <c r="H37" s="174">
        <v>2031</v>
      </c>
      <c r="I37" s="174">
        <v>2032</v>
      </c>
      <c r="J37" s="174">
        <v>2033</v>
      </c>
      <c r="K37" s="174">
        <v>2034</v>
      </c>
      <c r="L37" s="174">
        <v>2035</v>
      </c>
      <c r="M37" s="174">
        <v>2036</v>
      </c>
      <c r="N37" s="174">
        <v>2037</v>
      </c>
      <c r="O37" s="174">
        <v>2038</v>
      </c>
      <c r="P37" s="174">
        <v>2039</v>
      </c>
      <c r="Q37" s="174">
        <v>2040</v>
      </c>
      <c r="R37" s="174">
        <v>2041</v>
      </c>
      <c r="S37" s="174">
        <v>2042</v>
      </c>
      <c r="T37" s="174">
        <v>2043</v>
      </c>
      <c r="U37" s="174">
        <v>2044</v>
      </c>
      <c r="V37" s="175">
        <v>2045</v>
      </c>
    </row>
    <row r="38" spans="1:22" ht="15.75" customHeight="1" x14ac:dyDescent="0.2">
      <c r="A38" s="11"/>
      <c r="B38" s="488" t="s">
        <v>628</v>
      </c>
      <c r="C38" s="489">
        <f t="shared" ref="C38:V38" si="11">IFERROR((C30*$C$6*$C$25+C31*$C$7*$D$25+C32*$C$8*$E$25)/C33,0)</f>
        <v>0.63495601173020533</v>
      </c>
      <c r="D38" s="489">
        <f t="shared" si="11"/>
        <v>0.6397000405350628</v>
      </c>
      <c r="E38" s="489">
        <f t="shared" si="11"/>
        <v>0.6442350061199511</v>
      </c>
      <c r="F38" s="489">
        <f t="shared" si="11"/>
        <v>0.64856016018445484</v>
      </c>
      <c r="G38" s="489">
        <f t="shared" si="11"/>
        <v>0.6526749637396817</v>
      </c>
      <c r="H38" s="489">
        <f t="shared" si="11"/>
        <v>0.65365988611316728</v>
      </c>
      <c r="I38" s="489">
        <f t="shared" si="11"/>
        <v>0.65450897264891006</v>
      </c>
      <c r="J38" s="489">
        <f t="shared" si="11"/>
        <v>0.65523970498805117</v>
      </c>
      <c r="K38" s="489">
        <f t="shared" si="11"/>
        <v>0.65586765445321105</v>
      </c>
      <c r="L38" s="489">
        <f t="shared" si="11"/>
        <v>0.65640659520023026</v>
      </c>
      <c r="M38" s="489">
        <f t="shared" si="11"/>
        <v>0.65838424580712152</v>
      </c>
      <c r="N38" s="489">
        <f t="shared" si="11"/>
        <v>0.66034490948056301</v>
      </c>
      <c r="O38" s="489">
        <f t="shared" si="11"/>
        <v>0.66228213730804786</v>
      </c>
      <c r="P38" s="489">
        <f t="shared" si="11"/>
        <v>0.66418968613451279</v>
      </c>
      <c r="Q38" s="489">
        <f t="shared" si="11"/>
        <v>0.66606161499232308</v>
      </c>
      <c r="R38" s="489">
        <f t="shared" si="11"/>
        <v>0.66789237190191431</v>
      </c>
      <c r="S38" s="489">
        <f t="shared" si="11"/>
        <v>0.66967686861799569</v>
      </c>
      <c r="T38" s="489">
        <f t="shared" si="11"/>
        <v>0.67141054151437307</v>
      </c>
      <c r="U38" s="489">
        <f t="shared" si="11"/>
        <v>0.67308939747958907</v>
      </c>
      <c r="V38" s="218">
        <f t="shared" si="11"/>
        <v>0.6747100443866616</v>
      </c>
    </row>
    <row r="39" spans="1:22" ht="15.75" customHeight="1" x14ac:dyDescent="0.2">
      <c r="A39" s="11"/>
      <c r="B39" s="188" t="s">
        <v>629</v>
      </c>
      <c r="C39" s="178">
        <f t="shared" ref="C39:V39" si="12">C34*C38</f>
        <v>6495.6</v>
      </c>
      <c r="D39" s="178">
        <f t="shared" si="12"/>
        <v>9468.84</v>
      </c>
      <c r="E39" s="178">
        <f t="shared" si="12"/>
        <v>13895.376</v>
      </c>
      <c r="F39" s="178">
        <f t="shared" si="12"/>
        <v>20522.7264</v>
      </c>
      <c r="G39" s="178">
        <f t="shared" si="12"/>
        <v>30498.696959999997</v>
      </c>
      <c r="H39" s="178">
        <f t="shared" si="12"/>
        <v>40971.064895999996</v>
      </c>
      <c r="I39" s="178">
        <f t="shared" si="12"/>
        <v>55078.435209600008</v>
      </c>
      <c r="J39" s="178">
        <f t="shared" si="12"/>
        <v>74088.509772960009</v>
      </c>
      <c r="K39" s="178">
        <f t="shared" si="12"/>
        <v>99712.003769496005</v>
      </c>
      <c r="L39" s="178">
        <f t="shared" si="12"/>
        <v>134257.59800121962</v>
      </c>
      <c r="M39" s="178">
        <f t="shared" si="12"/>
        <v>154524.27092653661</v>
      </c>
      <c r="N39" s="178">
        <f t="shared" si="12"/>
        <v>178201.04307507703</v>
      </c>
      <c r="O39" s="178">
        <f t="shared" si="12"/>
        <v>205906.37322058424</v>
      </c>
      <c r="P39" s="178">
        <f t="shared" si="12"/>
        <v>238376.09390772419</v>
      </c>
      <c r="Q39" s="178">
        <f t="shared" si="12"/>
        <v>276486.25631405076</v>
      </c>
      <c r="R39" s="178">
        <f t="shared" si="12"/>
        <v>321280.48119044985</v>
      </c>
      <c r="S39" s="178">
        <f t="shared" si="12"/>
        <v>374002.71081113321</v>
      </c>
      <c r="T39" s="178">
        <f t="shared" si="12"/>
        <v>436136.43522224028</v>
      </c>
      <c r="U39" s="178">
        <f t="shared" si="12"/>
        <v>509451.68004488619</v>
      </c>
      <c r="V39" s="179">
        <f t="shared" si="12"/>
        <v>596061.29977953155</v>
      </c>
    </row>
    <row r="40" spans="1:22" ht="15.75" customHeight="1" x14ac:dyDescent="0.2">
      <c r="A40" s="11"/>
      <c r="B40" s="490" t="s">
        <v>630</v>
      </c>
      <c r="C40" s="408">
        <f t="shared" ref="C40:V40" si="13">IFERROR((C30*$C$6*$C$26+C31*$C$7*$D$26+C32*$C$8*$E$26)/C33,0)</f>
        <v>0.18826979472140762</v>
      </c>
      <c r="D40" s="408">
        <f t="shared" si="13"/>
        <v>0.18571139035265505</v>
      </c>
      <c r="E40" s="408">
        <f t="shared" si="13"/>
        <v>0.18322577055747191</v>
      </c>
      <c r="F40" s="408">
        <f t="shared" si="13"/>
        <v>0.18081882167344213</v>
      </c>
      <c r="G40" s="408">
        <f t="shared" si="13"/>
        <v>0.17849650134152906</v>
      </c>
      <c r="H40" s="408">
        <f t="shared" si="13"/>
        <v>0.1780352246928488</v>
      </c>
      <c r="I40" s="408">
        <f t="shared" si="13"/>
        <v>0.17763756513896853</v>
      </c>
      <c r="J40" s="408">
        <f t="shared" si="13"/>
        <v>0.1772953353617237</v>
      </c>
      <c r="K40" s="408">
        <f t="shared" si="13"/>
        <v>0.17700124271784926</v>
      </c>
      <c r="L40" s="408">
        <f t="shared" si="13"/>
        <v>0.17674883624571022</v>
      </c>
      <c r="M40" s="408">
        <f t="shared" si="13"/>
        <v>0.17555503549981993</v>
      </c>
      <c r="N40" s="408">
        <f t="shared" si="13"/>
        <v>0.17436909708094656</v>
      </c>
      <c r="O40" s="408">
        <f t="shared" si="13"/>
        <v>0.17319513448288798</v>
      </c>
      <c r="P40" s="408">
        <f t="shared" si="13"/>
        <v>0.1720371394968056</v>
      </c>
      <c r="Q40" s="408">
        <f t="shared" si="13"/>
        <v>0.17089892144243379</v>
      </c>
      <c r="R40" s="408">
        <f t="shared" si="13"/>
        <v>0.1697840522383561</v>
      </c>
      <c r="S40" s="408">
        <f t="shared" si="13"/>
        <v>0.16869581885550383</v>
      </c>
      <c r="T40" s="408">
        <f t="shared" si="13"/>
        <v>0.16763718431690131</v>
      </c>
      <c r="U40" s="408">
        <f t="shared" si="13"/>
        <v>0.16661075798532976</v>
      </c>
      <c r="V40" s="491">
        <f t="shared" si="13"/>
        <v>0.16561877544956977</v>
      </c>
    </row>
    <row r="41" spans="1:22" ht="15.75" customHeight="1" x14ac:dyDescent="0.2">
      <c r="A41" s="11"/>
      <c r="B41" s="77" t="s">
        <v>631</v>
      </c>
      <c r="C41" s="178">
        <f t="shared" ref="C41:V41" si="14">C34*C40</f>
        <v>1926</v>
      </c>
      <c r="D41" s="178">
        <f t="shared" si="14"/>
        <v>2748.9</v>
      </c>
      <c r="E41" s="178">
        <f t="shared" si="14"/>
        <v>3951.96</v>
      </c>
      <c r="F41" s="178">
        <f t="shared" si="14"/>
        <v>5721.7439999999988</v>
      </c>
      <c r="G41" s="178">
        <f t="shared" si="14"/>
        <v>8340.9215999999997</v>
      </c>
      <c r="H41" s="178">
        <f t="shared" si="14"/>
        <v>11159.15616</v>
      </c>
      <c r="I41" s="178">
        <f t="shared" si="14"/>
        <v>14948.609616000002</v>
      </c>
      <c r="J41" s="178">
        <f t="shared" si="14"/>
        <v>20046.934101600003</v>
      </c>
      <c r="K41" s="178">
        <f t="shared" si="14"/>
        <v>26909.618825160003</v>
      </c>
      <c r="L41" s="178">
        <f t="shared" si="14"/>
        <v>36151.181870166009</v>
      </c>
      <c r="M41" s="178">
        <f t="shared" si="14"/>
        <v>41203.163716100113</v>
      </c>
      <c r="N41" s="178">
        <f t="shared" si="14"/>
        <v>47055.341131237503</v>
      </c>
      <c r="O41" s="178">
        <f t="shared" si="14"/>
        <v>53847.114382061802</v>
      </c>
      <c r="P41" s="178">
        <f t="shared" si="14"/>
        <v>61743.718965249725</v>
      </c>
      <c r="Q41" s="178">
        <f t="shared" si="14"/>
        <v>70941.189124480894</v>
      </c>
      <c r="R41" s="178">
        <f t="shared" si="14"/>
        <v>81672.29376534099</v>
      </c>
      <c r="S41" s="178">
        <f t="shared" si="14"/>
        <v>94213.637219792232</v>
      </c>
      <c r="T41" s="178">
        <f t="shared" si="14"/>
        <v>108894.15559928595</v>
      </c>
      <c r="U41" s="178">
        <f t="shared" si="14"/>
        <v>126105.28540044653</v>
      </c>
      <c r="V41" s="179">
        <f t="shared" si="14"/>
        <v>146313.13611479491</v>
      </c>
    </row>
    <row r="42" spans="1:22" ht="15.75" customHeight="1" x14ac:dyDescent="0.2">
      <c r="A42" s="11"/>
      <c r="B42" s="407" t="s">
        <v>632</v>
      </c>
      <c r="C42" s="226">
        <f>MAX(0,C39)*Assumptions!$C$12</f>
        <v>1364.076</v>
      </c>
      <c r="D42" s="226">
        <f>MAX(0,D39)*Assumptions!$C$12</f>
        <v>1988.4564</v>
      </c>
      <c r="E42" s="226">
        <f>MAX(0,E39)*Assumptions!$C$12</f>
        <v>2918.0289600000001</v>
      </c>
      <c r="F42" s="226">
        <f>MAX(0,F39)*Assumptions!$C$12</f>
        <v>4309.7725439999995</v>
      </c>
      <c r="G42" s="226">
        <f>MAX(0,G39)*Assumptions!$C$12</f>
        <v>6404.7263615999991</v>
      </c>
      <c r="H42" s="226">
        <f>MAX(0,H39)*Assumptions!$C$12</f>
        <v>8603.9236281599988</v>
      </c>
      <c r="I42" s="226">
        <f>MAX(0,I39)*Assumptions!$C$12</f>
        <v>11566.471394016002</v>
      </c>
      <c r="J42" s="226">
        <f>MAX(0,J39)*Assumptions!$C$12</f>
        <v>15558.587052321602</v>
      </c>
      <c r="K42" s="226">
        <f>MAX(0,K39)*Assumptions!$C$12</f>
        <v>20939.520791594161</v>
      </c>
      <c r="L42" s="226">
        <f>MAX(0,L39)*Assumptions!$C$12</f>
        <v>28194.095580256118</v>
      </c>
      <c r="M42" s="226">
        <f>MAX(0,M39)*Assumptions!$C$12</f>
        <v>32450.096894572689</v>
      </c>
      <c r="N42" s="226">
        <f>MAX(0,N39)*Assumptions!$C$12</f>
        <v>37422.219045766178</v>
      </c>
      <c r="O42" s="226">
        <f>MAX(0,O39)*Assumptions!$C$12</f>
        <v>43240.338376322688</v>
      </c>
      <c r="P42" s="226">
        <f>MAX(0,P39)*Assumptions!$C$12</f>
        <v>50058.979720622076</v>
      </c>
      <c r="Q42" s="226">
        <f>MAX(0,Q39)*Assumptions!$C$12</f>
        <v>58062.113825950655</v>
      </c>
      <c r="R42" s="226">
        <f>MAX(0,R39)*Assumptions!$C$12</f>
        <v>67468.901049994471</v>
      </c>
      <c r="S42" s="226">
        <f>MAX(0,S39)*Assumptions!$C$12</f>
        <v>78540.569270337975</v>
      </c>
      <c r="T42" s="226">
        <f>MAX(0,T39)*Assumptions!$C$12</f>
        <v>91588.651396670452</v>
      </c>
      <c r="U42" s="226">
        <f>MAX(0,U39)*Assumptions!$C$12</f>
        <v>106984.8528094261</v>
      </c>
      <c r="V42" s="227">
        <f>MAX(0,V39)*Assumptions!$C$12</f>
        <v>125172.87295370162</v>
      </c>
    </row>
    <row r="43" spans="1:22" ht="15.75" customHeight="1" x14ac:dyDescent="0.2">
      <c r="A43" s="11"/>
      <c r="B43" s="182" t="s">
        <v>633</v>
      </c>
      <c r="C43" s="492">
        <f t="shared" ref="C43:V43" si="15">C39-C42-C41</f>
        <v>3205.5240000000003</v>
      </c>
      <c r="D43" s="492">
        <f t="shared" si="15"/>
        <v>4731.4835999999996</v>
      </c>
      <c r="E43" s="492">
        <f t="shared" si="15"/>
        <v>7025.3870400000005</v>
      </c>
      <c r="F43" s="492">
        <f t="shared" si="15"/>
        <v>10491.209856000001</v>
      </c>
      <c r="G43" s="492">
        <f t="shared" si="15"/>
        <v>15753.0489984</v>
      </c>
      <c r="H43" s="492">
        <f t="shared" si="15"/>
        <v>21207.985107839995</v>
      </c>
      <c r="I43" s="492">
        <f t="shared" si="15"/>
        <v>28563.354199584006</v>
      </c>
      <c r="J43" s="492">
        <f t="shared" si="15"/>
        <v>38482.988619038406</v>
      </c>
      <c r="K43" s="492">
        <f t="shared" si="15"/>
        <v>51862.864152741844</v>
      </c>
      <c r="L43" s="492">
        <f t="shared" si="15"/>
        <v>69912.320550797493</v>
      </c>
      <c r="M43" s="492">
        <f t="shared" si="15"/>
        <v>80871.010315863809</v>
      </c>
      <c r="N43" s="492">
        <f t="shared" si="15"/>
        <v>93723.482898073329</v>
      </c>
      <c r="O43" s="492">
        <f t="shared" si="15"/>
        <v>108818.92046219973</v>
      </c>
      <c r="P43" s="492">
        <f t="shared" si="15"/>
        <v>126573.39522185241</v>
      </c>
      <c r="Q43" s="492">
        <f t="shared" si="15"/>
        <v>147482.95336361922</v>
      </c>
      <c r="R43" s="492">
        <f t="shared" si="15"/>
        <v>172139.2863751144</v>
      </c>
      <c r="S43" s="492">
        <f t="shared" si="15"/>
        <v>201248.50432100298</v>
      </c>
      <c r="T43" s="492">
        <f t="shared" si="15"/>
        <v>235653.62822628388</v>
      </c>
      <c r="U43" s="492">
        <f t="shared" si="15"/>
        <v>276361.54183501354</v>
      </c>
      <c r="V43" s="493">
        <f t="shared" si="15"/>
        <v>324575.29071103502</v>
      </c>
    </row>
    <row r="44" spans="1:22"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row>
    <row r="45" spans="1:22" ht="15.75" customHeight="1" x14ac:dyDescent="0.2">
      <c r="A45" s="11"/>
      <c r="B45" s="494" t="s">
        <v>634</v>
      </c>
      <c r="C45" s="495">
        <v>4780</v>
      </c>
      <c r="D45" s="495">
        <v>6532</v>
      </c>
      <c r="E45" s="495">
        <v>8965.2999999999993</v>
      </c>
      <c r="F45" s="495">
        <v>12356.245000000001</v>
      </c>
      <c r="G45" s="495">
        <v>17096.7467</v>
      </c>
      <c r="H45" s="495">
        <v>20687.899700000002</v>
      </c>
      <c r="I45" s="495">
        <v>25080.213599999999</v>
      </c>
      <c r="J45" s="495">
        <v>30459.950700000001</v>
      </c>
      <c r="K45" s="495">
        <v>37057.872000000003</v>
      </c>
      <c r="L45" s="495">
        <v>45160.054900000003</v>
      </c>
      <c r="M45" s="495">
        <v>49143.141600000003</v>
      </c>
      <c r="N45" s="495">
        <v>53494.072800000002</v>
      </c>
      <c r="O45" s="495">
        <v>58247.850599999998</v>
      </c>
      <c r="P45" s="495">
        <v>63442.871500000001</v>
      </c>
      <c r="Q45" s="495">
        <v>69121.259900000005</v>
      </c>
      <c r="R45" s="495">
        <v>75329.233900000007</v>
      </c>
      <c r="S45" s="495">
        <v>82117.507899999997</v>
      </c>
      <c r="T45" s="495">
        <v>89541.734700000001</v>
      </c>
      <c r="U45" s="495">
        <v>97662.991200000004</v>
      </c>
      <c r="V45" s="495">
        <v>106548.3125</v>
      </c>
    </row>
    <row r="46" spans="1:22" ht="30" customHeight="1" x14ac:dyDescent="0.2">
      <c r="A46" s="11"/>
      <c r="B46" s="496" t="s">
        <v>635</v>
      </c>
      <c r="C46" s="495">
        <v>2841</v>
      </c>
      <c r="D46" s="495">
        <v>3908.4</v>
      </c>
      <c r="E46" s="495">
        <v>5398.4849999999997</v>
      </c>
      <c r="F46" s="495">
        <v>7485.0201999999999</v>
      </c>
      <c r="G46" s="495">
        <v>10415.16</v>
      </c>
      <c r="H46" s="495">
        <v>12651.6068</v>
      </c>
      <c r="I46" s="495">
        <v>15394.6862</v>
      </c>
      <c r="J46" s="495">
        <v>18763.3943</v>
      </c>
      <c r="K46" s="495">
        <v>22905.3439</v>
      </c>
      <c r="L46" s="495">
        <v>28003.749500000002</v>
      </c>
      <c r="M46" s="495">
        <v>30516.056</v>
      </c>
      <c r="N46" s="495">
        <v>33262.989000000001</v>
      </c>
      <c r="O46" s="495">
        <v>36267.035400000001</v>
      </c>
      <c r="P46" s="495">
        <v>39552.8727</v>
      </c>
      <c r="Q46" s="495">
        <v>43147.584699999999</v>
      </c>
      <c r="R46" s="495">
        <v>47080.898800000003</v>
      </c>
      <c r="S46" s="495">
        <v>51385.445899999999</v>
      </c>
      <c r="T46" s="495">
        <v>56097.047100000003</v>
      </c>
      <c r="U46" s="495">
        <v>61255.028100000003</v>
      </c>
      <c r="V46" s="495">
        <v>66902.565100000007</v>
      </c>
    </row>
    <row r="47" spans="1:22" ht="15.75" customHeight="1" x14ac:dyDescent="0.2">
      <c r="A47" s="11"/>
      <c r="B47" s="497" t="s">
        <v>636</v>
      </c>
      <c r="C47" s="495">
        <v>1928.39</v>
      </c>
      <c r="D47" s="495">
        <v>2663.0360000000001</v>
      </c>
      <c r="E47" s="495">
        <v>3691.5531999999998</v>
      </c>
      <c r="F47" s="495">
        <v>5135.6504999999997</v>
      </c>
      <c r="G47" s="495">
        <v>7168.7187000000004</v>
      </c>
      <c r="H47" s="495">
        <v>8727.0049999999992</v>
      </c>
      <c r="I47" s="495">
        <v>10641.2677</v>
      </c>
      <c r="J47" s="495">
        <v>12995.581</v>
      </c>
      <c r="K47" s="495">
        <v>15894.308800000001</v>
      </c>
      <c r="L47" s="495">
        <v>19467.069100000001</v>
      </c>
      <c r="M47" s="495">
        <v>21229.8429</v>
      </c>
      <c r="N47" s="495">
        <v>23158.2441</v>
      </c>
      <c r="O47" s="495">
        <v>25268.2081</v>
      </c>
      <c r="P47" s="495">
        <v>27577.2264</v>
      </c>
      <c r="Q47" s="495">
        <v>30104.500400000001</v>
      </c>
      <c r="R47" s="495">
        <v>32871.109299999996</v>
      </c>
      <c r="S47" s="495">
        <v>35900.196300000003</v>
      </c>
      <c r="T47" s="495">
        <v>39217.171499999997</v>
      </c>
      <c r="U47" s="495">
        <v>42849.936399999999</v>
      </c>
      <c r="V47" s="495">
        <v>46829.129699999998</v>
      </c>
    </row>
    <row r="48" spans="1:22" ht="15.75" customHeight="1" x14ac:dyDescent="0.2">
      <c r="A48" s="11"/>
    </row>
    <row r="49" spans="1:22"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row>
    <row r="50" spans="1:22"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row>
    <row r="51" spans="1:22"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row>
    <row r="52" spans="1:22"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row>
    <row r="53" spans="1:22"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5.75" customHeight="1" x14ac:dyDescent="0.2">
      <c r="A247" s="11"/>
      <c r="B247" s="11"/>
      <c r="C247" s="11"/>
      <c r="D247" s="11"/>
      <c r="E247" s="11"/>
      <c r="F247" s="11"/>
      <c r="G247" s="11"/>
      <c r="H247" s="11"/>
      <c r="I247" s="11"/>
      <c r="J247" s="11"/>
      <c r="K247" s="11"/>
      <c r="L247" s="11"/>
      <c r="M247" s="11"/>
      <c r="N247" s="11"/>
      <c r="O247" s="11"/>
      <c r="P247" s="11"/>
      <c r="Q247" s="11"/>
      <c r="R247" s="11"/>
      <c r="S247" s="11"/>
      <c r="T247" s="11"/>
      <c r="U247" s="11"/>
      <c r="V247" s="11"/>
    </row>
    <row r="248" spans="1:22" ht="15.75" customHeight="1" x14ac:dyDescent="0.2"/>
    <row r="249" spans="1:22" ht="15.75" customHeight="1" x14ac:dyDescent="0.2"/>
    <row r="250" spans="1:22" ht="15.75" customHeight="1" x14ac:dyDescent="0.2"/>
    <row r="251" spans="1:22" ht="15.75" customHeight="1" x14ac:dyDescent="0.2"/>
    <row r="252" spans="1:22" ht="15.75" customHeight="1" x14ac:dyDescent="0.2"/>
    <row r="253" spans="1:22" ht="15.75" customHeight="1" x14ac:dyDescent="0.2"/>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
    <mergeCell ref="B28:V28"/>
    <mergeCell ref="B36:V36"/>
    <mergeCell ref="B5:E5"/>
    <mergeCell ref="B11:V11"/>
    <mergeCell ref="B12:V12"/>
    <mergeCell ref="B13:V13"/>
    <mergeCell ref="B14:V14"/>
    <mergeCell ref="B15:V15"/>
    <mergeCell ref="B17:V17"/>
  </mergeCells>
  <pageMargins left="0.75" right="0.75" top="1" bottom="1"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404042"/>
  </sheetPr>
  <dimension ref="A1:V1000"/>
  <sheetViews>
    <sheetView showGridLines="0" showRowColHeaders="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4.5" defaultRowHeight="15" customHeight="1" x14ac:dyDescent="0.2"/>
  <cols>
    <col min="1" max="1" width="10" customWidth="1"/>
    <col min="2" max="2" width="38.1640625" customWidth="1"/>
    <col min="3" max="22" width="11" customWidth="1"/>
  </cols>
  <sheetData>
    <row r="1" spans="1:22" x14ac:dyDescent="0.2">
      <c r="A1" s="11"/>
      <c r="B1" s="11"/>
      <c r="C1" s="11"/>
      <c r="D1" s="11"/>
      <c r="E1" s="11"/>
      <c r="F1" s="11"/>
      <c r="G1" s="11"/>
      <c r="H1" s="11"/>
      <c r="I1" s="11"/>
      <c r="J1" s="11"/>
      <c r="K1" s="11"/>
      <c r="L1" s="11"/>
      <c r="M1" s="11"/>
      <c r="N1" s="11"/>
      <c r="O1" s="11"/>
      <c r="P1" s="11"/>
      <c r="Q1" s="11"/>
      <c r="R1" s="11"/>
      <c r="S1" s="11"/>
      <c r="T1" s="11"/>
      <c r="U1" s="11"/>
      <c r="V1" s="11"/>
    </row>
    <row r="2" spans="1:22" ht="21.75" customHeight="1" x14ac:dyDescent="0.2">
      <c r="A2" s="11"/>
      <c r="B2" s="113" t="s">
        <v>642</v>
      </c>
      <c r="C2" s="11"/>
      <c r="D2" s="11"/>
      <c r="E2" s="11"/>
      <c r="F2" s="11"/>
      <c r="G2" s="11"/>
      <c r="H2" s="11"/>
      <c r="I2" s="11"/>
      <c r="J2" s="11"/>
      <c r="K2" s="11"/>
      <c r="L2" s="11"/>
      <c r="M2" s="11"/>
      <c r="N2" s="11"/>
      <c r="O2" s="11"/>
      <c r="P2" s="11"/>
      <c r="Q2" s="11"/>
      <c r="R2" s="11"/>
      <c r="S2" s="11"/>
      <c r="T2" s="11"/>
      <c r="U2" s="11"/>
      <c r="V2" s="11"/>
    </row>
    <row r="3" spans="1:22" ht="15" customHeight="1" x14ac:dyDescent="0.2">
      <c r="A3" s="11"/>
      <c r="B3" s="397" t="s">
        <v>643</v>
      </c>
      <c r="C3" s="11"/>
      <c r="D3" s="11"/>
      <c r="E3" s="11"/>
      <c r="F3" s="11"/>
      <c r="G3" s="11"/>
      <c r="H3" s="11"/>
      <c r="I3" s="11"/>
      <c r="J3" s="11"/>
      <c r="K3" s="11"/>
      <c r="L3" s="11"/>
      <c r="M3" s="11"/>
      <c r="N3" s="11"/>
      <c r="O3" s="11"/>
      <c r="P3" s="11"/>
      <c r="Q3" s="11"/>
      <c r="R3" s="11"/>
      <c r="S3" s="11"/>
      <c r="T3" s="11"/>
      <c r="U3" s="11"/>
      <c r="V3" s="11"/>
    </row>
    <row r="4" spans="1:22" x14ac:dyDescent="0.2">
      <c r="A4" s="11"/>
      <c r="B4" s="11"/>
      <c r="C4" s="11"/>
      <c r="D4" s="11"/>
      <c r="E4" s="11"/>
      <c r="F4" s="11"/>
      <c r="G4" s="11"/>
      <c r="H4" s="11"/>
      <c r="I4" s="11"/>
      <c r="J4" s="11"/>
      <c r="K4" s="11"/>
      <c r="L4" s="11"/>
      <c r="M4" s="11"/>
      <c r="N4" s="11"/>
      <c r="O4" s="11"/>
      <c r="P4" s="11"/>
      <c r="Q4" s="11"/>
      <c r="R4" s="11"/>
      <c r="S4" s="11"/>
      <c r="T4" s="11"/>
      <c r="U4" s="11"/>
      <c r="V4" s="11"/>
    </row>
    <row r="5" spans="1:22" ht="15" customHeight="1" x14ac:dyDescent="0.2">
      <c r="A5" s="11"/>
      <c r="B5" s="533" t="s">
        <v>603</v>
      </c>
      <c r="C5" s="534"/>
      <c r="D5" s="534"/>
      <c r="E5" s="535"/>
      <c r="F5" s="11"/>
      <c r="G5" s="11"/>
      <c r="H5" s="11"/>
      <c r="I5" s="11"/>
      <c r="J5" s="11"/>
      <c r="K5" s="11"/>
      <c r="L5" s="11"/>
      <c r="M5" s="11"/>
      <c r="N5" s="11"/>
      <c r="O5" s="11"/>
      <c r="P5" s="11"/>
      <c r="Q5" s="11"/>
      <c r="R5" s="11"/>
      <c r="S5" s="11"/>
      <c r="T5" s="11"/>
      <c r="U5" s="11"/>
      <c r="V5" s="11"/>
    </row>
    <row r="6" spans="1:22" ht="15" customHeight="1" x14ac:dyDescent="0.2">
      <c r="A6" s="11"/>
      <c r="B6" s="73" t="s">
        <v>580</v>
      </c>
      <c r="C6" s="216">
        <f>Scenario_Engine!$C$11</f>
        <v>0.1</v>
      </c>
      <c r="D6" s="11"/>
      <c r="E6" s="11"/>
      <c r="F6" s="11"/>
      <c r="G6" s="11"/>
      <c r="H6" s="11"/>
      <c r="I6" s="11"/>
      <c r="J6" s="11"/>
      <c r="K6" s="11"/>
      <c r="L6" s="11"/>
      <c r="M6" s="11"/>
      <c r="N6" s="11"/>
      <c r="O6" s="11"/>
      <c r="P6" s="11"/>
      <c r="Q6" s="11"/>
      <c r="R6" s="11"/>
      <c r="S6" s="11"/>
      <c r="T6" s="11"/>
      <c r="U6" s="11"/>
      <c r="V6" s="11"/>
    </row>
    <row r="7" spans="1:22" ht="15" customHeight="1" x14ac:dyDescent="0.2">
      <c r="A7" s="11"/>
      <c r="B7" s="75" t="s">
        <v>581</v>
      </c>
      <c r="C7" s="471">
        <f>Scenario_Engine!$D$11</f>
        <v>0.6</v>
      </c>
      <c r="D7" s="11"/>
      <c r="E7" s="11"/>
      <c r="F7" s="11"/>
      <c r="G7" s="11"/>
      <c r="H7" s="11"/>
      <c r="I7" s="11"/>
      <c r="J7" s="11"/>
      <c r="K7" s="11"/>
      <c r="L7" s="11"/>
      <c r="M7" s="11"/>
      <c r="N7" s="11"/>
      <c r="O7" s="11"/>
      <c r="P7" s="11"/>
      <c r="Q7" s="11"/>
      <c r="R7" s="11"/>
      <c r="S7" s="11"/>
      <c r="T7" s="11"/>
      <c r="U7" s="11"/>
      <c r="V7" s="11"/>
    </row>
    <row r="8" spans="1:22" ht="15" customHeight="1" x14ac:dyDescent="0.2">
      <c r="A8" s="11"/>
      <c r="B8" s="77" t="s">
        <v>582</v>
      </c>
      <c r="C8" s="472">
        <f>Scenario_Engine!$E$11</f>
        <v>0.3</v>
      </c>
      <c r="D8" s="11"/>
      <c r="E8" s="11"/>
      <c r="F8" s="11"/>
      <c r="G8" s="11"/>
      <c r="H8" s="11"/>
      <c r="I8" s="11"/>
      <c r="J8" s="11"/>
      <c r="K8" s="11"/>
      <c r="L8" s="11"/>
      <c r="M8" s="11"/>
      <c r="N8" s="11"/>
      <c r="O8" s="11"/>
      <c r="P8" s="11"/>
      <c r="Q8" s="11"/>
      <c r="R8" s="11"/>
      <c r="S8" s="11"/>
      <c r="T8" s="11"/>
      <c r="U8" s="11"/>
      <c r="V8" s="11"/>
    </row>
    <row r="9" spans="1:22" ht="15" customHeight="1" x14ac:dyDescent="0.2">
      <c r="A9" s="11"/>
      <c r="B9" s="79" t="s">
        <v>42</v>
      </c>
      <c r="C9" s="473">
        <f>Scenario_Engine!$G$11</f>
        <v>0.95</v>
      </c>
      <c r="D9" s="11"/>
      <c r="E9" s="11"/>
      <c r="F9" s="11"/>
      <c r="G9" s="11"/>
      <c r="H9" s="11"/>
      <c r="I9" s="11"/>
      <c r="J9" s="11"/>
      <c r="K9" s="11"/>
      <c r="L9" s="11"/>
      <c r="M9" s="11"/>
      <c r="N9" s="11"/>
      <c r="O9" s="11"/>
      <c r="P9" s="11"/>
      <c r="Q9" s="11"/>
      <c r="R9" s="11"/>
      <c r="S9" s="11"/>
      <c r="T9" s="11"/>
      <c r="U9" s="11"/>
      <c r="V9" s="11"/>
    </row>
    <row r="10" spans="1:22" x14ac:dyDescent="0.2">
      <c r="A10" s="11"/>
      <c r="B10" s="11"/>
      <c r="C10" s="11"/>
      <c r="D10" s="11"/>
      <c r="E10" s="11"/>
      <c r="F10" s="11"/>
      <c r="G10" s="11"/>
      <c r="H10" s="11"/>
      <c r="I10" s="11"/>
      <c r="J10" s="11"/>
      <c r="K10" s="11"/>
      <c r="L10" s="11"/>
      <c r="M10" s="11"/>
      <c r="N10" s="11"/>
      <c r="O10" s="11"/>
      <c r="P10" s="11"/>
      <c r="Q10" s="11"/>
      <c r="R10" s="11"/>
      <c r="S10" s="11"/>
      <c r="T10" s="11"/>
      <c r="U10" s="11"/>
      <c r="V10" s="11"/>
    </row>
    <row r="11" spans="1:22" ht="15" customHeight="1" x14ac:dyDescent="0.2">
      <c r="A11" s="11"/>
      <c r="B11" s="536" t="s">
        <v>604</v>
      </c>
      <c r="C11" s="534"/>
      <c r="D11" s="534"/>
      <c r="E11" s="534"/>
      <c r="F11" s="534"/>
      <c r="G11" s="534"/>
      <c r="H11" s="534"/>
      <c r="I11" s="534"/>
      <c r="J11" s="534"/>
      <c r="K11" s="534"/>
      <c r="L11" s="534"/>
      <c r="M11" s="534"/>
      <c r="N11" s="534"/>
      <c r="O11" s="534"/>
      <c r="P11" s="534"/>
      <c r="Q11" s="534"/>
      <c r="R11" s="534"/>
      <c r="S11" s="534"/>
      <c r="T11" s="534"/>
      <c r="U11" s="534"/>
      <c r="V11" s="535"/>
    </row>
    <row r="12" spans="1:22" ht="15" customHeight="1" x14ac:dyDescent="0.2">
      <c r="A12" s="11"/>
      <c r="B12" s="562" t="s">
        <v>644</v>
      </c>
      <c r="C12" s="563"/>
      <c r="D12" s="563"/>
      <c r="E12" s="563"/>
      <c r="F12" s="563"/>
      <c r="G12" s="563"/>
      <c r="H12" s="563"/>
      <c r="I12" s="563"/>
      <c r="J12" s="563"/>
      <c r="K12" s="563"/>
      <c r="L12" s="563"/>
      <c r="M12" s="563"/>
      <c r="N12" s="563"/>
      <c r="O12" s="563"/>
      <c r="P12" s="563"/>
      <c r="Q12" s="563"/>
      <c r="R12" s="563"/>
      <c r="S12" s="563"/>
      <c r="T12" s="563"/>
      <c r="U12" s="563"/>
      <c r="V12" s="563"/>
    </row>
    <row r="13" spans="1:22" ht="15" customHeight="1" x14ac:dyDescent="0.2">
      <c r="A13" s="11"/>
      <c r="B13" s="562" t="s">
        <v>645</v>
      </c>
      <c r="C13" s="563"/>
      <c r="D13" s="563"/>
      <c r="E13" s="563"/>
      <c r="F13" s="563"/>
      <c r="G13" s="563"/>
      <c r="H13" s="563"/>
      <c r="I13" s="563"/>
      <c r="J13" s="563"/>
      <c r="K13" s="563"/>
      <c r="L13" s="563"/>
      <c r="M13" s="563"/>
      <c r="N13" s="563"/>
      <c r="O13" s="563"/>
      <c r="P13" s="563"/>
      <c r="Q13" s="563"/>
      <c r="R13" s="563"/>
      <c r="S13" s="563"/>
      <c r="T13" s="563"/>
      <c r="U13" s="563"/>
      <c r="V13" s="563"/>
    </row>
    <row r="14" spans="1:22" ht="15" customHeight="1" x14ac:dyDescent="0.2">
      <c r="A14" s="11"/>
      <c r="B14" s="562" t="s">
        <v>646</v>
      </c>
      <c r="C14" s="563"/>
      <c r="D14" s="563"/>
      <c r="E14" s="563"/>
      <c r="F14" s="563"/>
      <c r="G14" s="563"/>
      <c r="H14" s="563"/>
      <c r="I14" s="563"/>
      <c r="J14" s="563"/>
      <c r="K14" s="563"/>
      <c r="L14" s="563"/>
      <c r="M14" s="563"/>
      <c r="N14" s="563"/>
      <c r="O14" s="563"/>
      <c r="P14" s="563"/>
      <c r="Q14" s="563"/>
      <c r="R14" s="563"/>
      <c r="S14" s="563"/>
      <c r="T14" s="563"/>
      <c r="U14" s="563"/>
      <c r="V14" s="563"/>
    </row>
    <row r="15" spans="1:22" ht="15" customHeight="1" x14ac:dyDescent="0.2">
      <c r="A15" s="11"/>
      <c r="B15" s="562" t="s">
        <v>647</v>
      </c>
      <c r="C15" s="563"/>
      <c r="D15" s="563"/>
      <c r="E15" s="563"/>
      <c r="F15" s="563"/>
      <c r="G15" s="563"/>
      <c r="H15" s="563"/>
      <c r="I15" s="563"/>
      <c r="J15" s="563"/>
      <c r="K15" s="563"/>
      <c r="L15" s="563"/>
      <c r="M15" s="563"/>
      <c r="N15" s="563"/>
      <c r="O15" s="563"/>
      <c r="P15" s="563"/>
      <c r="Q15" s="563"/>
      <c r="R15" s="563"/>
      <c r="S15" s="563"/>
      <c r="T15" s="563"/>
      <c r="U15" s="563"/>
      <c r="V15" s="563"/>
    </row>
    <row r="16" spans="1:22" x14ac:dyDescent="0.2">
      <c r="A16" s="11"/>
      <c r="B16" s="11"/>
      <c r="C16" s="11"/>
      <c r="D16" s="11"/>
      <c r="E16" s="11"/>
      <c r="F16" s="11"/>
      <c r="G16" s="11"/>
      <c r="H16" s="11"/>
      <c r="I16" s="11"/>
      <c r="J16" s="11"/>
      <c r="K16" s="11"/>
      <c r="L16" s="11"/>
      <c r="M16" s="11"/>
      <c r="N16" s="11"/>
      <c r="O16" s="11"/>
      <c r="P16" s="11"/>
      <c r="Q16" s="11"/>
      <c r="R16" s="11"/>
      <c r="S16" s="11"/>
      <c r="T16" s="11"/>
      <c r="U16" s="11"/>
      <c r="V16" s="11"/>
    </row>
    <row r="17" spans="1:22" ht="15" customHeight="1" x14ac:dyDescent="0.2">
      <c r="A17" s="11"/>
      <c r="B17" s="533" t="s">
        <v>609</v>
      </c>
      <c r="C17" s="534"/>
      <c r="D17" s="534"/>
      <c r="E17" s="534"/>
      <c r="F17" s="534"/>
      <c r="G17" s="534"/>
      <c r="H17" s="534"/>
      <c r="I17" s="534"/>
      <c r="J17" s="534"/>
      <c r="K17" s="534"/>
      <c r="L17" s="534"/>
      <c r="M17" s="534"/>
      <c r="N17" s="534"/>
      <c r="O17" s="534"/>
      <c r="P17" s="534"/>
      <c r="Q17" s="534"/>
      <c r="R17" s="534"/>
      <c r="S17" s="534"/>
      <c r="T17" s="534"/>
      <c r="U17" s="534"/>
      <c r="V17" s="535"/>
    </row>
    <row r="18" spans="1:22" ht="15" customHeight="1" x14ac:dyDescent="0.2">
      <c r="A18" s="11"/>
      <c r="B18" s="73" t="s">
        <v>316</v>
      </c>
      <c r="C18" s="54" t="s">
        <v>610</v>
      </c>
      <c r="D18" s="54" t="s">
        <v>611</v>
      </c>
      <c r="E18" s="55" t="s">
        <v>612</v>
      </c>
      <c r="F18" s="11"/>
      <c r="G18" s="11"/>
      <c r="H18" s="11"/>
      <c r="I18" s="11"/>
      <c r="J18" s="11"/>
      <c r="K18" s="11"/>
      <c r="L18" s="11"/>
      <c r="M18" s="11"/>
      <c r="N18" s="11"/>
      <c r="O18" s="11"/>
      <c r="P18" s="11"/>
      <c r="Q18" s="11"/>
      <c r="R18" s="11"/>
      <c r="S18" s="11"/>
      <c r="T18" s="11"/>
      <c r="U18" s="11"/>
      <c r="V18" s="11"/>
    </row>
    <row r="19" spans="1:22" ht="15" customHeight="1" x14ac:dyDescent="0.2">
      <c r="A19" s="11"/>
      <c r="B19" s="75" t="s">
        <v>613</v>
      </c>
      <c r="C19" s="176">
        <v>1800</v>
      </c>
      <c r="D19" s="176">
        <v>2300</v>
      </c>
      <c r="E19" s="177">
        <v>6500</v>
      </c>
      <c r="F19" s="11"/>
      <c r="G19" s="11"/>
      <c r="H19" s="11"/>
      <c r="I19" s="11"/>
      <c r="J19" s="11"/>
      <c r="K19" s="11"/>
      <c r="L19" s="11"/>
      <c r="M19" s="11"/>
      <c r="N19" s="11"/>
      <c r="O19" s="11"/>
      <c r="P19" s="11"/>
      <c r="Q19" s="11"/>
      <c r="R19" s="11"/>
      <c r="S19" s="11"/>
      <c r="T19" s="11"/>
      <c r="U19" s="11"/>
      <c r="V19" s="11"/>
    </row>
    <row r="20" spans="1:22" ht="15" customHeight="1" x14ac:dyDescent="0.2">
      <c r="A20" s="11"/>
      <c r="B20" s="77" t="s">
        <v>614</v>
      </c>
      <c r="C20" s="410">
        <v>0.2</v>
      </c>
      <c r="D20" s="410">
        <v>0.35</v>
      </c>
      <c r="E20" s="500">
        <v>0.55000000000000004</v>
      </c>
      <c r="F20" s="11"/>
      <c r="G20" s="11"/>
      <c r="H20" s="11"/>
      <c r="I20" s="11"/>
      <c r="J20" s="11"/>
      <c r="K20" s="11"/>
      <c r="L20" s="11"/>
      <c r="M20" s="11"/>
      <c r="N20" s="11"/>
      <c r="O20" s="11"/>
      <c r="P20" s="11"/>
      <c r="Q20" s="11"/>
      <c r="R20" s="11"/>
      <c r="S20" s="11"/>
      <c r="T20" s="11"/>
      <c r="U20" s="11"/>
      <c r="V20" s="11"/>
    </row>
    <row r="21" spans="1:22" ht="15.75" customHeight="1" x14ac:dyDescent="0.2">
      <c r="A21" s="11"/>
      <c r="B21" s="180" t="s">
        <v>615</v>
      </c>
      <c r="C21" s="404">
        <v>0.1</v>
      </c>
      <c r="D21" s="404">
        <v>0.2</v>
      </c>
      <c r="E21" s="478">
        <v>0.35</v>
      </c>
      <c r="F21" s="11"/>
      <c r="G21" s="11"/>
      <c r="H21" s="11"/>
      <c r="I21" s="11"/>
      <c r="J21" s="11"/>
      <c r="K21" s="11"/>
      <c r="L21" s="11"/>
      <c r="M21" s="11"/>
      <c r="N21" s="11"/>
      <c r="O21" s="11"/>
      <c r="P21" s="11"/>
      <c r="Q21" s="11"/>
      <c r="R21" s="11"/>
      <c r="S21" s="11"/>
      <c r="T21" s="11"/>
      <c r="U21" s="11"/>
      <c r="V21" s="11"/>
    </row>
    <row r="22" spans="1:22" ht="15.75" customHeight="1" x14ac:dyDescent="0.2">
      <c r="A22" s="11"/>
      <c r="B22" s="77" t="s">
        <v>616</v>
      </c>
      <c r="C22" s="406">
        <v>0.05</v>
      </c>
      <c r="D22" s="304">
        <v>0.1</v>
      </c>
      <c r="E22" s="498">
        <v>0.2</v>
      </c>
      <c r="F22" s="11"/>
      <c r="G22" s="11"/>
      <c r="H22" s="11"/>
      <c r="I22" s="11"/>
      <c r="J22" s="11"/>
      <c r="K22" s="11"/>
      <c r="L22" s="11"/>
      <c r="M22" s="11"/>
      <c r="N22" s="11"/>
      <c r="O22" s="11"/>
      <c r="P22" s="11"/>
      <c r="Q22" s="11"/>
      <c r="R22" s="11"/>
      <c r="S22" s="11"/>
      <c r="T22" s="11"/>
      <c r="U22" s="11"/>
      <c r="V22" s="11"/>
    </row>
    <row r="23" spans="1:22" ht="15.75" customHeight="1" x14ac:dyDescent="0.2">
      <c r="A23" s="11"/>
      <c r="B23" s="180" t="s">
        <v>617</v>
      </c>
      <c r="C23" s="223">
        <v>0</v>
      </c>
      <c r="D23" s="223">
        <v>0</v>
      </c>
      <c r="E23" s="224">
        <v>0</v>
      </c>
      <c r="F23" s="11"/>
      <c r="G23" s="11"/>
      <c r="H23" s="11"/>
      <c r="I23" s="11"/>
      <c r="J23" s="11"/>
      <c r="K23" s="11"/>
      <c r="L23" s="11"/>
      <c r="M23" s="11"/>
      <c r="N23" s="11"/>
      <c r="O23" s="11"/>
      <c r="P23" s="11"/>
      <c r="Q23" s="11"/>
      <c r="R23" s="11"/>
      <c r="S23" s="11"/>
      <c r="T23" s="11"/>
      <c r="U23" s="11"/>
      <c r="V23" s="11"/>
    </row>
    <row r="24" spans="1:22" ht="15.75" customHeight="1" x14ac:dyDescent="0.2">
      <c r="A24" s="11"/>
      <c r="B24" s="77" t="s">
        <v>618</v>
      </c>
      <c r="C24" s="178">
        <v>0</v>
      </c>
      <c r="D24" s="178">
        <v>0</v>
      </c>
      <c r="E24" s="179">
        <v>0</v>
      </c>
      <c r="F24" s="11"/>
      <c r="G24" s="11"/>
      <c r="H24" s="11"/>
      <c r="I24" s="11"/>
      <c r="J24" s="11"/>
      <c r="K24" s="11"/>
      <c r="L24" s="11"/>
      <c r="M24" s="11"/>
      <c r="N24" s="11"/>
      <c r="O24" s="11"/>
      <c r="P24" s="11"/>
      <c r="Q24" s="11"/>
      <c r="R24" s="11"/>
      <c r="S24" s="11"/>
      <c r="T24" s="11"/>
      <c r="U24" s="11"/>
      <c r="V24" s="11"/>
    </row>
    <row r="25" spans="1:22" ht="15.75" customHeight="1" x14ac:dyDescent="0.2">
      <c r="A25" s="11"/>
      <c r="B25" s="180" t="s">
        <v>619</v>
      </c>
      <c r="C25" s="305">
        <v>0.25</v>
      </c>
      <c r="D25" s="305">
        <v>0.35</v>
      </c>
      <c r="E25" s="479">
        <v>0.55000000000000004</v>
      </c>
      <c r="F25" s="11"/>
      <c r="G25" s="11"/>
      <c r="H25" s="11"/>
      <c r="I25" s="11"/>
      <c r="J25" s="11"/>
      <c r="K25" s="11"/>
      <c r="L25" s="11"/>
      <c r="M25" s="11"/>
      <c r="N25" s="11"/>
      <c r="O25" s="11"/>
      <c r="P25" s="11"/>
      <c r="Q25" s="11"/>
      <c r="R25" s="11"/>
      <c r="S25" s="11"/>
      <c r="T25" s="11"/>
      <c r="U25" s="11"/>
      <c r="V25" s="11"/>
    </row>
    <row r="26" spans="1:22" ht="15.75" customHeight="1" x14ac:dyDescent="0.2">
      <c r="A26" s="11"/>
      <c r="B26" s="415" t="s">
        <v>620</v>
      </c>
      <c r="C26" s="501">
        <v>0.15</v>
      </c>
      <c r="D26" s="501">
        <v>0.12</v>
      </c>
      <c r="E26" s="499">
        <v>0.1</v>
      </c>
      <c r="F26" s="11"/>
      <c r="G26" s="11"/>
      <c r="H26" s="11"/>
      <c r="I26" s="11"/>
      <c r="J26" s="11"/>
      <c r="K26" s="11"/>
      <c r="L26" s="11"/>
      <c r="M26" s="11"/>
      <c r="N26" s="11"/>
      <c r="O26" s="11"/>
      <c r="P26" s="11"/>
      <c r="Q26" s="11"/>
      <c r="R26" s="11"/>
      <c r="S26" s="11"/>
      <c r="T26" s="11"/>
      <c r="U26" s="11"/>
      <c r="V26" s="11"/>
    </row>
    <row r="27" spans="1:22"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row>
    <row r="28" spans="1:22" ht="15.75" customHeight="1" x14ac:dyDescent="0.2">
      <c r="A28" s="11"/>
      <c r="B28" s="533" t="s">
        <v>621</v>
      </c>
      <c r="C28" s="534"/>
      <c r="D28" s="534"/>
      <c r="E28" s="534"/>
      <c r="F28" s="534"/>
      <c r="G28" s="534"/>
      <c r="H28" s="534"/>
      <c r="I28" s="534"/>
      <c r="J28" s="534"/>
      <c r="K28" s="534"/>
      <c r="L28" s="534"/>
      <c r="M28" s="534"/>
      <c r="N28" s="534"/>
      <c r="O28" s="534"/>
      <c r="P28" s="534"/>
      <c r="Q28" s="534"/>
      <c r="R28" s="534"/>
      <c r="S28" s="534"/>
      <c r="T28" s="534"/>
      <c r="U28" s="534"/>
      <c r="V28" s="535"/>
    </row>
    <row r="29" spans="1:22" ht="15.75" customHeight="1" x14ac:dyDescent="0.2">
      <c r="A29" s="11"/>
      <c r="B29" s="53" t="s">
        <v>251</v>
      </c>
      <c r="C29" s="174">
        <v>2026</v>
      </c>
      <c r="D29" s="174">
        <v>2027</v>
      </c>
      <c r="E29" s="174">
        <v>2028</v>
      </c>
      <c r="F29" s="174">
        <v>2029</v>
      </c>
      <c r="G29" s="174">
        <v>2030</v>
      </c>
      <c r="H29" s="174">
        <v>2031</v>
      </c>
      <c r="I29" s="174">
        <v>2032</v>
      </c>
      <c r="J29" s="174">
        <v>2033</v>
      </c>
      <c r="K29" s="174">
        <v>2034</v>
      </c>
      <c r="L29" s="174">
        <v>2035</v>
      </c>
      <c r="M29" s="174">
        <v>2036</v>
      </c>
      <c r="N29" s="174">
        <v>2037</v>
      </c>
      <c r="O29" s="174">
        <v>2038</v>
      </c>
      <c r="P29" s="174">
        <v>2039</v>
      </c>
      <c r="Q29" s="174">
        <v>2040</v>
      </c>
      <c r="R29" s="174">
        <v>2041</v>
      </c>
      <c r="S29" s="174">
        <v>2042</v>
      </c>
      <c r="T29" s="174">
        <v>2043</v>
      </c>
      <c r="U29" s="174">
        <v>2044</v>
      </c>
      <c r="V29" s="175">
        <v>2045</v>
      </c>
    </row>
    <row r="30" spans="1:22" ht="15.75" customHeight="1" x14ac:dyDescent="0.2">
      <c r="A30" s="11"/>
      <c r="B30" s="485" t="s">
        <v>622</v>
      </c>
      <c r="C30" s="176">
        <f>$C$19</f>
        <v>1800</v>
      </c>
      <c r="D30" s="176">
        <f t="shared" ref="D30:G30" si="0">C30*(1+$C$20)</f>
        <v>2160</v>
      </c>
      <c r="E30" s="176">
        <f t="shared" si="0"/>
        <v>2592</v>
      </c>
      <c r="F30" s="176">
        <f t="shared" si="0"/>
        <v>3110.4</v>
      </c>
      <c r="G30" s="176">
        <f t="shared" si="0"/>
        <v>3732.48</v>
      </c>
      <c r="H30" s="176">
        <f>IF($C$23&gt;0,$C$23,G30*(1+$C$21))</f>
        <v>4105.7280000000001</v>
      </c>
      <c r="I30" s="176">
        <f t="shared" ref="I30:L30" si="1">H30*(1+$C$21)</f>
        <v>4516.3008000000009</v>
      </c>
      <c r="J30" s="176">
        <f t="shared" si="1"/>
        <v>4967.9308800000017</v>
      </c>
      <c r="K30" s="176">
        <f t="shared" si="1"/>
        <v>5464.7239680000021</v>
      </c>
      <c r="L30" s="176">
        <f t="shared" si="1"/>
        <v>6011.1963648000028</v>
      </c>
      <c r="M30" s="176">
        <f>IF($C$24&gt;0,$C$24,L30*(1+$C$22))</f>
        <v>6311.7561830400036</v>
      </c>
      <c r="N30" s="176">
        <f t="shared" ref="N30:V30" si="2">M30*(1+$C$22)</f>
        <v>6627.3439921920044</v>
      </c>
      <c r="O30" s="176">
        <f t="shared" si="2"/>
        <v>6958.7111918016053</v>
      </c>
      <c r="P30" s="176">
        <f t="shared" si="2"/>
        <v>7306.6467513916859</v>
      </c>
      <c r="Q30" s="176">
        <f t="shared" si="2"/>
        <v>7671.9790889612705</v>
      </c>
      <c r="R30" s="176">
        <f t="shared" si="2"/>
        <v>8055.578043409334</v>
      </c>
      <c r="S30" s="176">
        <f t="shared" si="2"/>
        <v>8458.3569455798006</v>
      </c>
      <c r="T30" s="176">
        <f t="shared" si="2"/>
        <v>8881.2747928587905</v>
      </c>
      <c r="U30" s="176">
        <f t="shared" si="2"/>
        <v>9325.3385325017298</v>
      </c>
      <c r="V30" s="177">
        <f t="shared" si="2"/>
        <v>9791.6054591268166</v>
      </c>
    </row>
    <row r="31" spans="1:22" ht="15.75" customHeight="1" x14ac:dyDescent="0.2">
      <c r="A31" s="11"/>
      <c r="B31" s="486" t="s">
        <v>623</v>
      </c>
      <c r="C31" s="178">
        <f>$D$19</f>
        <v>2300</v>
      </c>
      <c r="D31" s="178">
        <f t="shared" ref="D31:G31" si="3">C31*(1+$D$20)</f>
        <v>3105</v>
      </c>
      <c r="E31" s="178">
        <f t="shared" si="3"/>
        <v>4191.75</v>
      </c>
      <c r="F31" s="178">
        <f t="shared" si="3"/>
        <v>5658.8625000000002</v>
      </c>
      <c r="G31" s="178">
        <f t="shared" si="3"/>
        <v>7639.4643750000005</v>
      </c>
      <c r="H31" s="178">
        <f>IF($D$23&gt;0,$D$23,G31*(1+$D$21))</f>
        <v>9167.3572500000009</v>
      </c>
      <c r="I31" s="178">
        <f t="shared" ref="I31:L31" si="4">H31*(1+$D$21)</f>
        <v>11000.8287</v>
      </c>
      <c r="J31" s="178">
        <f t="shared" si="4"/>
        <v>13200.99444</v>
      </c>
      <c r="K31" s="178">
        <f t="shared" si="4"/>
        <v>15841.193327999999</v>
      </c>
      <c r="L31" s="178">
        <f t="shared" si="4"/>
        <v>19009.431993599999</v>
      </c>
      <c r="M31" s="178">
        <f>IF($D$24&gt;0,$D$24,L31*(1+$D$22))</f>
        <v>20910.37519296</v>
      </c>
      <c r="N31" s="178">
        <f t="shared" ref="N31:V31" si="5">M31*(1+$D$22)</f>
        <v>23001.412712256002</v>
      </c>
      <c r="O31" s="178">
        <f t="shared" si="5"/>
        <v>25301.553983481605</v>
      </c>
      <c r="P31" s="178">
        <f t="shared" si="5"/>
        <v>27831.709381829769</v>
      </c>
      <c r="Q31" s="178">
        <f t="shared" si="5"/>
        <v>30614.880320012748</v>
      </c>
      <c r="R31" s="178">
        <f t="shared" si="5"/>
        <v>33676.368352014026</v>
      </c>
      <c r="S31" s="178">
        <f t="shared" si="5"/>
        <v>37044.005187215429</v>
      </c>
      <c r="T31" s="178">
        <f t="shared" si="5"/>
        <v>40748.405705936973</v>
      </c>
      <c r="U31" s="178">
        <f t="shared" si="5"/>
        <v>44823.246276530677</v>
      </c>
      <c r="V31" s="179">
        <f t="shared" si="5"/>
        <v>49305.570904183747</v>
      </c>
    </row>
    <row r="32" spans="1:22" ht="15.75" customHeight="1" x14ac:dyDescent="0.2">
      <c r="A32" s="11"/>
      <c r="B32" s="487" t="s">
        <v>624</v>
      </c>
      <c r="C32" s="223">
        <f>$E$19</f>
        <v>6500</v>
      </c>
      <c r="D32" s="223">
        <f t="shared" ref="D32:G32" si="6">C32*(1+$E$20)</f>
        <v>10075</v>
      </c>
      <c r="E32" s="223">
        <f t="shared" si="6"/>
        <v>15616.25</v>
      </c>
      <c r="F32" s="223">
        <f t="shared" si="6"/>
        <v>24205.1875</v>
      </c>
      <c r="G32" s="223">
        <f t="shared" si="6"/>
        <v>37518.040625000001</v>
      </c>
      <c r="H32" s="223">
        <f>IF($E$23&gt;0,$E$23,G32*(1+$E$21))</f>
        <v>50649.354843750007</v>
      </c>
      <c r="I32" s="223">
        <f t="shared" ref="I32:L32" si="7">H32*(1+$E$21)</f>
        <v>68376.629039062507</v>
      </c>
      <c r="J32" s="223">
        <f t="shared" si="7"/>
        <v>92308.449202734395</v>
      </c>
      <c r="K32" s="223">
        <f t="shared" si="7"/>
        <v>124616.40642369144</v>
      </c>
      <c r="L32" s="223">
        <f t="shared" si="7"/>
        <v>168232.14867198345</v>
      </c>
      <c r="M32" s="223">
        <f>IF($E$24&gt;0,$E$24,L32*(1+$E$22))</f>
        <v>201878.57840638014</v>
      </c>
      <c r="N32" s="223">
        <f t="shared" ref="N32:V32" si="8">M32*(1+$E$22)</f>
        <v>242254.29408765616</v>
      </c>
      <c r="O32" s="223">
        <f t="shared" si="8"/>
        <v>290705.15290518739</v>
      </c>
      <c r="P32" s="223">
        <f t="shared" si="8"/>
        <v>348846.18348622485</v>
      </c>
      <c r="Q32" s="223">
        <f t="shared" si="8"/>
        <v>418615.42018346983</v>
      </c>
      <c r="R32" s="223">
        <f t="shared" si="8"/>
        <v>502338.5042201638</v>
      </c>
      <c r="S32" s="223">
        <f t="shared" si="8"/>
        <v>602806.20506419649</v>
      </c>
      <c r="T32" s="223">
        <f t="shared" si="8"/>
        <v>723367.44607703574</v>
      </c>
      <c r="U32" s="223">
        <f t="shared" si="8"/>
        <v>868040.93529244291</v>
      </c>
      <c r="V32" s="224">
        <f t="shared" si="8"/>
        <v>1041649.1223509314</v>
      </c>
    </row>
    <row r="33" spans="1:22" ht="15.75" customHeight="1" x14ac:dyDescent="0.2">
      <c r="A33" s="11"/>
      <c r="B33" s="188" t="s">
        <v>625</v>
      </c>
      <c r="C33" s="178">
        <f t="shared" ref="C33:V33" si="9">C30*$C$6+C31*$C$7+C32*$C$8</f>
        <v>3510</v>
      </c>
      <c r="D33" s="178">
        <f t="shared" si="9"/>
        <v>5101.5</v>
      </c>
      <c r="E33" s="178">
        <f t="shared" si="9"/>
        <v>7459.125</v>
      </c>
      <c r="F33" s="178">
        <f t="shared" si="9"/>
        <v>10967.91375</v>
      </c>
      <c r="G33" s="178">
        <f t="shared" si="9"/>
        <v>16212.3388125</v>
      </c>
      <c r="H33" s="178">
        <f t="shared" si="9"/>
        <v>21105.793603125003</v>
      </c>
      <c r="I33" s="178">
        <f t="shared" si="9"/>
        <v>27565.11601171875</v>
      </c>
      <c r="J33" s="178">
        <f t="shared" si="9"/>
        <v>36109.924512820318</v>
      </c>
      <c r="K33" s="178">
        <f t="shared" si="9"/>
        <v>47436.110320707434</v>
      </c>
      <c r="L33" s="178">
        <f t="shared" si="9"/>
        <v>62476.423434235032</v>
      </c>
      <c r="M33" s="178">
        <f t="shared" si="9"/>
        <v>73740.974255994035</v>
      </c>
      <c r="N33" s="178">
        <f t="shared" si="9"/>
        <v>87139.870252869645</v>
      </c>
      <c r="O33" s="178">
        <f t="shared" si="9"/>
        <v>103088.34938082534</v>
      </c>
      <c r="P33" s="178">
        <f t="shared" si="9"/>
        <v>122083.54535010448</v>
      </c>
      <c r="Q33" s="178">
        <f t="shared" si="9"/>
        <v>144720.75215594473</v>
      </c>
      <c r="R33" s="178">
        <f t="shared" si="9"/>
        <v>171712.93008159846</v>
      </c>
      <c r="S33" s="178">
        <f t="shared" si="9"/>
        <v>203914.10032614617</v>
      </c>
      <c r="T33" s="178">
        <f t="shared" si="9"/>
        <v>242347.4047259588</v>
      </c>
      <c r="U33" s="178">
        <f t="shared" si="9"/>
        <v>288238.76220690145</v>
      </c>
      <c r="V33" s="179">
        <f t="shared" si="9"/>
        <v>343057.23979370232</v>
      </c>
    </row>
    <row r="34" spans="1:22" ht="15.75" customHeight="1" x14ac:dyDescent="0.2">
      <c r="A34" s="11"/>
      <c r="B34" s="191" t="s">
        <v>626</v>
      </c>
      <c r="C34" s="199">
        <f t="shared" ref="C34:V34" si="10">C33*$C$9</f>
        <v>3334.5</v>
      </c>
      <c r="D34" s="199">
        <f t="shared" si="10"/>
        <v>4846.4250000000002</v>
      </c>
      <c r="E34" s="199">
        <f t="shared" si="10"/>
        <v>7086.1687499999998</v>
      </c>
      <c r="F34" s="199">
        <f t="shared" si="10"/>
        <v>10419.518062499999</v>
      </c>
      <c r="G34" s="199">
        <f t="shared" si="10"/>
        <v>15401.721871874999</v>
      </c>
      <c r="H34" s="199">
        <f t="shared" si="10"/>
        <v>20050.50392296875</v>
      </c>
      <c r="I34" s="199">
        <f t="shared" si="10"/>
        <v>26186.860211132811</v>
      </c>
      <c r="J34" s="199">
        <f t="shared" si="10"/>
        <v>34304.428287179304</v>
      </c>
      <c r="K34" s="199">
        <f t="shared" si="10"/>
        <v>45064.304804672058</v>
      </c>
      <c r="L34" s="199">
        <f t="shared" si="10"/>
        <v>59352.60226252328</v>
      </c>
      <c r="M34" s="199">
        <f t="shared" si="10"/>
        <v>70053.925543194331</v>
      </c>
      <c r="N34" s="199">
        <f t="shared" si="10"/>
        <v>82782.876740226158</v>
      </c>
      <c r="O34" s="199">
        <f t="shared" si="10"/>
        <v>97933.931911784064</v>
      </c>
      <c r="P34" s="199">
        <f t="shared" si="10"/>
        <v>115979.36808259925</v>
      </c>
      <c r="Q34" s="199">
        <f t="shared" si="10"/>
        <v>137484.71454814749</v>
      </c>
      <c r="R34" s="199">
        <f t="shared" si="10"/>
        <v>163127.28357751854</v>
      </c>
      <c r="S34" s="199">
        <f t="shared" si="10"/>
        <v>193718.39530983884</v>
      </c>
      <c r="T34" s="199">
        <f t="shared" si="10"/>
        <v>230230.03448966084</v>
      </c>
      <c r="U34" s="199">
        <f t="shared" si="10"/>
        <v>273826.82409655635</v>
      </c>
      <c r="V34" s="194">
        <f t="shared" si="10"/>
        <v>325904.37780401716</v>
      </c>
    </row>
    <row r="35" spans="1:22"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row>
    <row r="36" spans="1:22" ht="15.75" customHeight="1" x14ac:dyDescent="0.2">
      <c r="A36" s="11"/>
      <c r="B36" s="533" t="s">
        <v>627</v>
      </c>
      <c r="C36" s="534"/>
      <c r="D36" s="534"/>
      <c r="E36" s="534"/>
      <c r="F36" s="534"/>
      <c r="G36" s="534"/>
      <c r="H36" s="534"/>
      <c r="I36" s="534"/>
      <c r="J36" s="534"/>
      <c r="K36" s="534"/>
      <c r="L36" s="534"/>
      <c r="M36" s="534"/>
      <c r="N36" s="534"/>
      <c r="O36" s="534"/>
      <c r="P36" s="534"/>
      <c r="Q36" s="534"/>
      <c r="R36" s="534"/>
      <c r="S36" s="534"/>
      <c r="T36" s="534"/>
      <c r="U36" s="534"/>
      <c r="V36" s="535"/>
    </row>
    <row r="37" spans="1:22" ht="15.75" customHeight="1" x14ac:dyDescent="0.2">
      <c r="A37" s="11"/>
      <c r="B37" s="53" t="s">
        <v>251</v>
      </c>
      <c r="C37" s="174">
        <v>2026</v>
      </c>
      <c r="D37" s="174">
        <v>2027</v>
      </c>
      <c r="E37" s="174">
        <v>2028</v>
      </c>
      <c r="F37" s="174">
        <v>2029</v>
      </c>
      <c r="G37" s="174">
        <v>2030</v>
      </c>
      <c r="H37" s="174">
        <v>2031</v>
      </c>
      <c r="I37" s="174">
        <v>2032</v>
      </c>
      <c r="J37" s="174">
        <v>2033</v>
      </c>
      <c r="K37" s="174">
        <v>2034</v>
      </c>
      <c r="L37" s="174">
        <v>2035</v>
      </c>
      <c r="M37" s="174">
        <v>2036</v>
      </c>
      <c r="N37" s="174">
        <v>2037</v>
      </c>
      <c r="O37" s="174">
        <v>2038</v>
      </c>
      <c r="P37" s="174">
        <v>2039</v>
      </c>
      <c r="Q37" s="174">
        <v>2040</v>
      </c>
      <c r="R37" s="174">
        <v>2041</v>
      </c>
      <c r="S37" s="174">
        <v>2042</v>
      </c>
      <c r="T37" s="174">
        <v>2043</v>
      </c>
      <c r="U37" s="174">
        <v>2044</v>
      </c>
      <c r="V37" s="175">
        <v>2045</v>
      </c>
    </row>
    <row r="38" spans="1:22" ht="15.75" customHeight="1" x14ac:dyDescent="0.2">
      <c r="A38" s="11"/>
      <c r="B38" s="488" t="s">
        <v>628</v>
      </c>
      <c r="C38" s="489">
        <f t="shared" ref="C38:V38" si="11">IFERROR((C30*$C$6*$C$25+C31*$C$7*$D$25+C32*$C$8*$E$25)/C33,0)</f>
        <v>0.45598290598290597</v>
      </c>
      <c r="D38" s="489">
        <f t="shared" si="11"/>
        <v>0.46426051161423115</v>
      </c>
      <c r="E38" s="489">
        <f t="shared" si="11"/>
        <v>0.47213966115328537</v>
      </c>
      <c r="F38" s="489">
        <f t="shared" si="11"/>
        <v>0.47957863112298821</v>
      </c>
      <c r="G38" s="489">
        <f t="shared" si="11"/>
        <v>0.48654770376456447</v>
      </c>
      <c r="H38" s="489">
        <f t="shared" si="11"/>
        <v>0.49204175720647242</v>
      </c>
      <c r="I38" s="489">
        <f t="shared" si="11"/>
        <v>0.49719454591153595</v>
      </c>
      <c r="J38" s="489">
        <f t="shared" si="11"/>
        <v>0.50200329874451366</v>
      </c>
      <c r="K38" s="489">
        <f t="shared" si="11"/>
        <v>0.50647018896701979</v>
      </c>
      <c r="L38" s="489">
        <f t="shared" si="11"/>
        <v>0.51060165427415949</v>
      </c>
      <c r="M38" s="489">
        <f t="shared" si="11"/>
        <v>0.51340436594615468</v>
      </c>
      <c r="N38" s="489">
        <f t="shared" si="11"/>
        <v>0.51604321492963168</v>
      </c>
      <c r="O38" s="489">
        <f t="shared" si="11"/>
        <v>0.51852265233402406</v>
      </c>
      <c r="P38" s="489">
        <f t="shared" si="11"/>
        <v>0.52084779510494228</v>
      </c>
      <c r="Q38" s="489">
        <f t="shared" si="11"/>
        <v>0.52302429020778141</v>
      </c>
      <c r="R38" s="489">
        <f t="shared" si="11"/>
        <v>0.5250581884456299</v>
      </c>
      <c r="S38" s="489">
        <f t="shared" si="11"/>
        <v>0.52695582932559604</v>
      </c>
      <c r="T38" s="489">
        <f t="shared" si="11"/>
        <v>0.52872373779150317</v>
      </c>
      <c r="U38" s="489">
        <f t="shared" si="11"/>
        <v>0.53036853313609178</v>
      </c>
      <c r="V38" s="218">
        <f t="shared" si="11"/>
        <v>0.53189684999503151</v>
      </c>
    </row>
    <row r="39" spans="1:22" ht="15.75" customHeight="1" x14ac:dyDescent="0.2">
      <c r="A39" s="11"/>
      <c r="B39" s="188" t="s">
        <v>629</v>
      </c>
      <c r="C39" s="178">
        <f t="shared" ref="C39:V39" si="12">C34*C38</f>
        <v>1520.4749999999999</v>
      </c>
      <c r="D39" s="178">
        <f t="shared" si="12"/>
        <v>2250.0037500000003</v>
      </c>
      <c r="E39" s="178">
        <f t="shared" si="12"/>
        <v>3345.6613124999999</v>
      </c>
      <c r="F39" s="178">
        <f t="shared" si="12"/>
        <v>4996.978209375</v>
      </c>
      <c r="G39" s="178">
        <f t="shared" si="12"/>
        <v>7493.6724107812506</v>
      </c>
      <c r="H39" s="178">
        <f t="shared" si="12"/>
        <v>9865.6851831328131</v>
      </c>
      <c r="I39" s="178">
        <f t="shared" si="12"/>
        <v>13019.964071523047</v>
      </c>
      <c r="J39" s="178">
        <f t="shared" si="12"/>
        <v>17220.936161708618</v>
      </c>
      <c r="K39" s="178">
        <f t="shared" si="12"/>
        <v>22823.726970089636</v>
      </c>
      <c r="L39" s="178">
        <f t="shared" si="12"/>
        <v>30305.536900720606</v>
      </c>
      <c r="M39" s="178">
        <f t="shared" si="12"/>
        <v>35965.991225542813</v>
      </c>
      <c r="N39" s="178">
        <f t="shared" si="12"/>
        <v>42719.541854149735</v>
      </c>
      <c r="O39" s="178">
        <f t="shared" si="12"/>
        <v>50780.962128397994</v>
      </c>
      <c r="P39" s="178">
        <f t="shared" si="12"/>
        <v>60407.598143486335</v>
      </c>
      <c r="Q39" s="178">
        <f t="shared" si="12"/>
        <v>71907.845240964278</v>
      </c>
      <c r="R39" s="178">
        <f t="shared" si="12"/>
        <v>85651.316001268438</v>
      </c>
      <c r="S39" s="178">
        <f t="shared" si="12"/>
        <v>102081.03765611978</v>
      </c>
      <c r="T39" s="178">
        <f t="shared" si="12"/>
        <v>121728.08438724017</v>
      </c>
      <c r="U39" s="178">
        <f t="shared" si="12"/>
        <v>145229.13102940522</v>
      </c>
      <c r="V39" s="179">
        <f t="shared" si="12"/>
        <v>173347.51195354739</v>
      </c>
    </row>
    <row r="40" spans="1:22" ht="15.75" customHeight="1" x14ac:dyDescent="0.2">
      <c r="A40" s="11"/>
      <c r="B40" s="490" t="s">
        <v>630</v>
      </c>
      <c r="C40" s="408">
        <f t="shared" ref="C40:V40" si="13">IFERROR((C30*$C$6*$C$26+C31*$C$7*$D$26+C32*$C$8*$E$26)/C33,0)</f>
        <v>0.11042735042735044</v>
      </c>
      <c r="D40" s="408">
        <f t="shared" si="13"/>
        <v>0.10942075860041164</v>
      </c>
      <c r="E40" s="408">
        <f t="shared" si="13"/>
        <v>0.10848102156754311</v>
      </c>
      <c r="F40" s="408">
        <f t="shared" si="13"/>
        <v>0.10760931859078489</v>
      </c>
      <c r="G40" s="408">
        <f t="shared" si="13"/>
        <v>0.10680567891999206</v>
      </c>
      <c r="H40" s="408">
        <f t="shared" si="13"/>
        <v>0.10618488598223913</v>
      </c>
      <c r="I40" s="408">
        <f t="shared" si="13"/>
        <v>0.10560822774459859</v>
      </c>
      <c r="J40" s="408">
        <f t="shared" si="13"/>
        <v>0.1050748261081227</v>
      </c>
      <c r="K40" s="408">
        <f t="shared" si="13"/>
        <v>0.1045833846473936</v>
      </c>
      <c r="L40" s="408">
        <f t="shared" si="13"/>
        <v>0.10413226544600394</v>
      </c>
      <c r="M40" s="408">
        <f t="shared" si="13"/>
        <v>0.10383075062515544</v>
      </c>
      <c r="N40" s="408">
        <f t="shared" si="13"/>
        <v>0.10354778669753473</v>
      </c>
      <c r="O40" s="408">
        <f t="shared" si="13"/>
        <v>0.10328273957041097</v>
      </c>
      <c r="P40" s="408">
        <f t="shared" si="13"/>
        <v>0.10303491961407557</v>
      </c>
      <c r="Q40" s="408">
        <f t="shared" si="13"/>
        <v>0.10280359556760561</v>
      </c>
      <c r="R40" s="408">
        <f t="shared" si="13"/>
        <v>0.10258800726439203</v>
      </c>
      <c r="S40" s="408">
        <f t="shared" si="13"/>
        <v>0.10238737706806861</v>
      </c>
      <c r="T40" s="408">
        <f t="shared" si="13"/>
        <v>0.10220091996874768</v>
      </c>
      <c r="U40" s="408">
        <f t="shared" si="13"/>
        <v>0.10202785233847664</v>
      </c>
      <c r="V40" s="491">
        <f t="shared" si="13"/>
        <v>0.10186739938364538</v>
      </c>
    </row>
    <row r="41" spans="1:22" ht="15.75" customHeight="1" x14ac:dyDescent="0.2">
      <c r="A41" s="11"/>
      <c r="B41" s="77" t="s">
        <v>631</v>
      </c>
      <c r="C41" s="178">
        <f t="shared" ref="C41:V41" si="14">C34*C40</f>
        <v>368.22</v>
      </c>
      <c r="D41" s="178">
        <f t="shared" si="14"/>
        <v>530.29949999999997</v>
      </c>
      <c r="E41" s="178">
        <f t="shared" si="14"/>
        <v>768.71482499999991</v>
      </c>
      <c r="F41" s="178">
        <f t="shared" si="14"/>
        <v>1121.2372387500002</v>
      </c>
      <c r="G41" s="178">
        <f t="shared" si="14"/>
        <v>1644.9913610625001</v>
      </c>
      <c r="H41" s="178">
        <f t="shared" si="14"/>
        <v>2129.0604729468751</v>
      </c>
      <c r="I41" s="178">
        <f t="shared" si="14"/>
        <v>2765.5478970932809</v>
      </c>
      <c r="J41" s="178">
        <f t="shared" si="14"/>
        <v>3604.5318370139307</v>
      </c>
      <c r="K41" s="178">
        <f t="shared" si="14"/>
        <v>4712.9775232544052</v>
      </c>
      <c r="L41" s="178">
        <f t="shared" si="14"/>
        <v>6180.5209337121687</v>
      </c>
      <c r="M41" s="178">
        <f t="shared" si="14"/>
        <v>7273.7516733886177</v>
      </c>
      <c r="N41" s="178">
        <f t="shared" si="14"/>
        <v>8571.9836629052479</v>
      </c>
      <c r="O41" s="178">
        <f t="shared" si="14"/>
        <v>10114.884784751153</v>
      </c>
      <c r="P41" s="178">
        <f t="shared" si="14"/>
        <v>11949.924867281896</v>
      </c>
      <c r="Q41" s="178">
        <f t="shared" si="14"/>
        <v>14133.922991135458</v>
      </c>
      <c r="R41" s="178">
        <f t="shared" si="14"/>
        <v>16734.902952671011</v>
      </c>
      <c r="S41" s="178">
        <f t="shared" si="14"/>
        <v>19834.318385609644</v>
      </c>
      <c r="T41" s="178">
        <f t="shared" si="14"/>
        <v>23529.721329279848</v>
      </c>
      <c r="U41" s="178">
        <f t="shared" si="14"/>
        <v>27937.962775237469</v>
      </c>
      <c r="V41" s="179">
        <f t="shared" si="14"/>
        <v>33199.031414640267</v>
      </c>
    </row>
    <row r="42" spans="1:22" ht="15.75" customHeight="1" x14ac:dyDescent="0.2">
      <c r="A42" s="11"/>
      <c r="B42" s="407" t="s">
        <v>632</v>
      </c>
      <c r="C42" s="226">
        <f>MAX(0,C39)*Assumptions!$C$12</f>
        <v>319.29974999999996</v>
      </c>
      <c r="D42" s="226">
        <f>MAX(0,D39)*Assumptions!$C$12</f>
        <v>472.50078750000006</v>
      </c>
      <c r="E42" s="226">
        <f>MAX(0,E39)*Assumptions!$C$12</f>
        <v>702.5888756249999</v>
      </c>
      <c r="F42" s="226">
        <f>MAX(0,F39)*Assumptions!$C$12</f>
        <v>1049.3654239687501</v>
      </c>
      <c r="G42" s="226">
        <f>MAX(0,G39)*Assumptions!$C$12</f>
        <v>1573.6712062640627</v>
      </c>
      <c r="H42" s="226">
        <f>MAX(0,H39)*Assumptions!$C$12</f>
        <v>2071.7938884578907</v>
      </c>
      <c r="I42" s="226">
        <f>MAX(0,I39)*Assumptions!$C$12</f>
        <v>2734.1924550198396</v>
      </c>
      <c r="J42" s="226">
        <f>MAX(0,J39)*Assumptions!$C$12</f>
        <v>3616.3965939588097</v>
      </c>
      <c r="K42" s="226">
        <f>MAX(0,K39)*Assumptions!$C$12</f>
        <v>4792.9826637188235</v>
      </c>
      <c r="L42" s="226">
        <f>MAX(0,L39)*Assumptions!$C$12</f>
        <v>6364.1627491513273</v>
      </c>
      <c r="M42" s="226">
        <f>MAX(0,M39)*Assumptions!$C$12</f>
        <v>7552.8581573639904</v>
      </c>
      <c r="N42" s="226">
        <f>MAX(0,N39)*Assumptions!$C$12</f>
        <v>8971.1037893714438</v>
      </c>
      <c r="O42" s="226">
        <f>MAX(0,O39)*Assumptions!$C$12</f>
        <v>10664.002046963578</v>
      </c>
      <c r="P42" s="226">
        <f>MAX(0,P39)*Assumptions!$C$12</f>
        <v>12685.59561013213</v>
      </c>
      <c r="Q42" s="226">
        <f>MAX(0,Q39)*Assumptions!$C$12</f>
        <v>15100.647500602498</v>
      </c>
      <c r="R42" s="226">
        <f>MAX(0,R39)*Assumptions!$C$12</f>
        <v>17986.776360266373</v>
      </c>
      <c r="S42" s="226">
        <f>MAX(0,S39)*Assumptions!$C$12</f>
        <v>21437.017907785154</v>
      </c>
      <c r="T42" s="226">
        <f>MAX(0,T39)*Assumptions!$C$12</f>
        <v>25562.897721320434</v>
      </c>
      <c r="U42" s="226">
        <f>MAX(0,U39)*Assumptions!$C$12</f>
        <v>30498.117516175094</v>
      </c>
      <c r="V42" s="227">
        <f>MAX(0,V39)*Assumptions!$C$12</f>
        <v>36402.977510244949</v>
      </c>
    </row>
    <row r="43" spans="1:22" ht="15.75" customHeight="1" x14ac:dyDescent="0.2">
      <c r="A43" s="11"/>
      <c r="B43" s="182" t="s">
        <v>633</v>
      </c>
      <c r="C43" s="492">
        <f t="shared" ref="C43:V43" si="15">C39-C42-C41</f>
        <v>832.95524999999998</v>
      </c>
      <c r="D43" s="492">
        <f t="shared" si="15"/>
        <v>1247.2034625000001</v>
      </c>
      <c r="E43" s="492">
        <f t="shared" si="15"/>
        <v>1874.3576118749997</v>
      </c>
      <c r="F43" s="492">
        <f t="shared" si="15"/>
        <v>2826.3755466562498</v>
      </c>
      <c r="G43" s="492">
        <f t="shared" si="15"/>
        <v>4275.0098434546881</v>
      </c>
      <c r="H43" s="492">
        <f t="shared" si="15"/>
        <v>5664.8308217280473</v>
      </c>
      <c r="I43" s="492">
        <f t="shared" si="15"/>
        <v>7520.2237194099262</v>
      </c>
      <c r="J43" s="492">
        <f t="shared" si="15"/>
        <v>10000.007730735879</v>
      </c>
      <c r="K43" s="492">
        <f t="shared" si="15"/>
        <v>13317.766783116407</v>
      </c>
      <c r="L43" s="492">
        <f t="shared" si="15"/>
        <v>17760.853217857111</v>
      </c>
      <c r="M43" s="492">
        <f t="shared" si="15"/>
        <v>21139.381394790205</v>
      </c>
      <c r="N43" s="492">
        <f t="shared" si="15"/>
        <v>25176.454401873041</v>
      </c>
      <c r="O43" s="492">
        <f t="shared" si="15"/>
        <v>30002.075296683262</v>
      </c>
      <c r="P43" s="492">
        <f t="shared" si="15"/>
        <v>35772.077666072313</v>
      </c>
      <c r="Q43" s="492">
        <f t="shared" si="15"/>
        <v>42673.274749226322</v>
      </c>
      <c r="R43" s="492">
        <f t="shared" si="15"/>
        <v>50929.636688331055</v>
      </c>
      <c r="S43" s="492">
        <f t="shared" si="15"/>
        <v>60809.701362724983</v>
      </c>
      <c r="T43" s="492">
        <f t="shared" si="15"/>
        <v>72635.4653366399</v>
      </c>
      <c r="U43" s="492">
        <f t="shared" si="15"/>
        <v>86793.050737992671</v>
      </c>
      <c r="V43" s="493">
        <f t="shared" si="15"/>
        <v>103745.50302866216</v>
      </c>
    </row>
    <row r="44" spans="1:22"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row>
    <row r="45" spans="1:22" ht="15.75" customHeight="1" x14ac:dyDescent="0.2">
      <c r="A45" s="11"/>
      <c r="B45" s="536" t="s">
        <v>648</v>
      </c>
      <c r="C45" s="534"/>
      <c r="D45" s="534"/>
      <c r="E45" s="534"/>
      <c r="F45" s="534"/>
      <c r="G45" s="534"/>
      <c r="H45" s="534"/>
      <c r="I45" s="534"/>
      <c r="J45" s="534"/>
      <c r="K45" s="534"/>
      <c r="L45" s="534"/>
      <c r="M45" s="534"/>
      <c r="N45" s="534"/>
      <c r="O45" s="534"/>
      <c r="P45" s="534"/>
      <c r="Q45" s="534"/>
      <c r="R45" s="534"/>
      <c r="S45" s="534"/>
      <c r="T45" s="534"/>
      <c r="U45" s="534"/>
      <c r="V45" s="535"/>
    </row>
    <row r="46" spans="1:22" ht="30" customHeight="1" x14ac:dyDescent="0.2">
      <c r="A46" s="11"/>
      <c r="B46" s="564" t="s">
        <v>649</v>
      </c>
      <c r="C46" s="563"/>
      <c r="D46" s="563"/>
      <c r="E46" s="563"/>
      <c r="F46" s="563"/>
      <c r="G46" s="563"/>
      <c r="H46" s="563"/>
      <c r="I46" s="563"/>
      <c r="J46" s="563"/>
      <c r="K46" s="563"/>
      <c r="L46" s="563"/>
      <c r="M46" s="563"/>
      <c r="N46" s="563"/>
      <c r="O46" s="563"/>
      <c r="P46" s="563"/>
      <c r="Q46" s="563"/>
      <c r="R46" s="563"/>
      <c r="S46" s="563"/>
      <c r="T46" s="563"/>
      <c r="U46" s="563"/>
      <c r="V46" s="563"/>
    </row>
    <row r="47" spans="1:22" ht="15.75" customHeight="1" x14ac:dyDescent="0.2">
      <c r="A47" s="11"/>
      <c r="B47" s="563"/>
      <c r="C47" s="563"/>
      <c r="D47" s="563"/>
      <c r="E47" s="563"/>
      <c r="F47" s="563"/>
      <c r="G47" s="563"/>
      <c r="H47" s="563"/>
      <c r="I47" s="563"/>
      <c r="J47" s="563"/>
      <c r="K47" s="563"/>
      <c r="L47" s="563"/>
      <c r="M47" s="563"/>
      <c r="N47" s="563"/>
      <c r="O47" s="563"/>
      <c r="P47" s="563"/>
      <c r="Q47" s="563"/>
      <c r="R47" s="563"/>
      <c r="S47" s="563"/>
      <c r="T47" s="563"/>
      <c r="U47" s="563"/>
      <c r="V47" s="563"/>
    </row>
    <row r="48" spans="1:22" ht="15.75" customHeight="1" x14ac:dyDescent="0.2">
      <c r="A48" s="11"/>
      <c r="B48" s="563"/>
      <c r="C48" s="563"/>
      <c r="D48" s="563"/>
      <c r="E48" s="563"/>
      <c r="F48" s="563"/>
      <c r="G48" s="563"/>
      <c r="H48" s="563"/>
      <c r="I48" s="563"/>
      <c r="J48" s="563"/>
      <c r="K48" s="563"/>
      <c r="L48" s="563"/>
      <c r="M48" s="563"/>
      <c r="N48" s="563"/>
      <c r="O48" s="563"/>
      <c r="P48" s="563"/>
      <c r="Q48" s="563"/>
      <c r="R48" s="563"/>
      <c r="S48" s="563"/>
      <c r="T48" s="563"/>
      <c r="U48" s="563"/>
      <c r="V48" s="563"/>
    </row>
    <row r="49" spans="1:22"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row>
    <row r="50" spans="1:22"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row>
    <row r="51" spans="1:22"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row>
    <row r="52" spans="1:22"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row>
    <row r="53" spans="1:22"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5.75" customHeight="1" x14ac:dyDescent="0.2"/>
    <row r="248" spans="1:22" ht="15.75" customHeight="1" x14ac:dyDescent="0.2"/>
    <row r="249" spans="1:22" ht="15.75" customHeight="1" x14ac:dyDescent="0.2"/>
    <row r="250" spans="1:22" ht="15.75" customHeight="1" x14ac:dyDescent="0.2"/>
    <row r="251" spans="1:22" ht="15.75" customHeight="1" x14ac:dyDescent="0.2"/>
    <row r="252" spans="1:22" ht="15.75" customHeight="1" x14ac:dyDescent="0.2"/>
    <row r="253" spans="1:22" ht="15.75" customHeight="1" x14ac:dyDescent="0.2"/>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B28:V28"/>
    <mergeCell ref="B36:V36"/>
    <mergeCell ref="B45:V45"/>
    <mergeCell ref="B46:V48"/>
    <mergeCell ref="B5:E5"/>
    <mergeCell ref="B11:V11"/>
    <mergeCell ref="B12:V12"/>
    <mergeCell ref="B13:V13"/>
    <mergeCell ref="B14:V14"/>
    <mergeCell ref="B15:V15"/>
    <mergeCell ref="B17:V17"/>
  </mergeCells>
  <pageMargins left="0.75" right="0.75" top="1" bottom="1"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404042"/>
  </sheetPr>
  <dimension ref="A1:V1000"/>
  <sheetViews>
    <sheetView showGridLines="0" showRowColHeaders="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4.5" defaultRowHeight="15" customHeight="1" x14ac:dyDescent="0.2"/>
  <cols>
    <col min="1" max="1" width="10.5" customWidth="1"/>
    <col min="2" max="2" width="35.1640625" customWidth="1"/>
    <col min="3" max="22" width="11" customWidth="1"/>
  </cols>
  <sheetData>
    <row r="1" spans="1:22" x14ac:dyDescent="0.2">
      <c r="A1" s="11"/>
      <c r="B1" s="11"/>
      <c r="C1" s="11"/>
      <c r="D1" s="11"/>
      <c r="E1" s="11"/>
      <c r="F1" s="11"/>
      <c r="G1" s="11"/>
      <c r="H1" s="11"/>
      <c r="I1" s="11"/>
      <c r="J1" s="11"/>
      <c r="K1" s="11"/>
      <c r="L1" s="11"/>
      <c r="M1" s="11"/>
      <c r="N1" s="11"/>
      <c r="O1" s="11"/>
      <c r="P1" s="11"/>
      <c r="Q1" s="11"/>
      <c r="R1" s="11"/>
      <c r="S1" s="11"/>
      <c r="T1" s="11"/>
      <c r="U1" s="11"/>
      <c r="V1" s="11"/>
    </row>
    <row r="2" spans="1:22" ht="21.75" customHeight="1" x14ac:dyDescent="0.2">
      <c r="A2" s="11"/>
      <c r="B2" s="113" t="s">
        <v>166</v>
      </c>
      <c r="C2" s="11"/>
      <c r="D2" s="11"/>
      <c r="E2" s="11"/>
      <c r="F2" s="11"/>
      <c r="G2" s="11"/>
      <c r="H2" s="11"/>
      <c r="I2" s="11"/>
      <c r="J2" s="11"/>
      <c r="K2" s="11"/>
      <c r="L2" s="11"/>
      <c r="M2" s="11"/>
      <c r="N2" s="11"/>
      <c r="O2" s="11"/>
      <c r="P2" s="11"/>
      <c r="Q2" s="11"/>
      <c r="R2" s="11"/>
      <c r="S2" s="11"/>
      <c r="T2" s="11"/>
      <c r="U2" s="11"/>
      <c r="V2" s="11"/>
    </row>
    <row r="3" spans="1:22" ht="15" customHeight="1" x14ac:dyDescent="0.2">
      <c r="A3" s="11"/>
      <c r="B3" s="397" t="s">
        <v>650</v>
      </c>
      <c r="C3" s="11"/>
      <c r="D3" s="11"/>
      <c r="E3" s="11"/>
      <c r="F3" s="11"/>
      <c r="G3" s="11"/>
      <c r="H3" s="11"/>
      <c r="I3" s="11"/>
      <c r="J3" s="11"/>
      <c r="K3" s="11"/>
      <c r="L3" s="11"/>
      <c r="M3" s="11"/>
      <c r="N3" s="11"/>
      <c r="O3" s="11"/>
      <c r="P3" s="11"/>
      <c r="Q3" s="11"/>
      <c r="R3" s="11"/>
      <c r="S3" s="11"/>
      <c r="T3" s="11"/>
      <c r="U3" s="11"/>
      <c r="V3" s="11"/>
    </row>
    <row r="4" spans="1:22" x14ac:dyDescent="0.2">
      <c r="A4" s="11"/>
      <c r="B4" s="11"/>
      <c r="C4" s="11"/>
      <c r="D4" s="11"/>
      <c r="E4" s="11"/>
      <c r="F4" s="11"/>
      <c r="G4" s="11"/>
      <c r="H4" s="11"/>
      <c r="I4" s="11"/>
      <c r="J4" s="11"/>
      <c r="K4" s="11"/>
      <c r="L4" s="11"/>
      <c r="M4" s="11"/>
      <c r="N4" s="11"/>
      <c r="O4" s="11"/>
      <c r="P4" s="11"/>
      <c r="Q4" s="11"/>
      <c r="R4" s="11"/>
      <c r="S4" s="11"/>
      <c r="T4" s="11"/>
      <c r="U4" s="11"/>
      <c r="V4" s="11"/>
    </row>
    <row r="5" spans="1:22" ht="15" customHeight="1" x14ac:dyDescent="0.2">
      <c r="A5" s="11"/>
      <c r="B5" s="533" t="s">
        <v>603</v>
      </c>
      <c r="C5" s="534"/>
      <c r="D5" s="534"/>
      <c r="E5" s="535"/>
      <c r="F5" s="11"/>
      <c r="G5" s="11"/>
      <c r="H5" s="11"/>
      <c r="I5" s="11"/>
      <c r="J5" s="11"/>
      <c r="K5" s="11"/>
      <c r="L5" s="11"/>
      <c r="M5" s="11"/>
      <c r="N5" s="11"/>
      <c r="O5" s="11"/>
      <c r="P5" s="11"/>
      <c r="Q5" s="11"/>
      <c r="R5" s="11"/>
      <c r="S5" s="11"/>
      <c r="T5" s="11"/>
      <c r="U5" s="11"/>
      <c r="V5" s="11"/>
    </row>
    <row r="6" spans="1:22" ht="15" customHeight="1" x14ac:dyDescent="0.2">
      <c r="A6" s="11"/>
      <c r="B6" s="73" t="s">
        <v>580</v>
      </c>
      <c r="C6" s="502">
        <v>0.15</v>
      </c>
      <c r="D6" s="11"/>
      <c r="E6" s="11"/>
      <c r="F6" s="11"/>
      <c r="G6" s="11"/>
      <c r="H6" s="11"/>
      <c r="I6" s="11"/>
      <c r="J6" s="11"/>
      <c r="K6" s="11"/>
      <c r="L6" s="11"/>
      <c r="M6" s="11"/>
      <c r="N6" s="11"/>
      <c r="O6" s="11"/>
      <c r="P6" s="11"/>
      <c r="Q6" s="11"/>
      <c r="R6" s="11"/>
      <c r="S6" s="11"/>
      <c r="T6" s="11"/>
      <c r="U6" s="11"/>
      <c r="V6" s="11"/>
    </row>
    <row r="7" spans="1:22" ht="15" customHeight="1" x14ac:dyDescent="0.2">
      <c r="A7" s="11"/>
      <c r="B7" s="75" t="s">
        <v>581</v>
      </c>
      <c r="C7" s="503">
        <v>0.6</v>
      </c>
      <c r="D7" s="11"/>
      <c r="E7" s="11"/>
      <c r="F7" s="11"/>
      <c r="G7" s="11"/>
      <c r="H7" s="11"/>
      <c r="I7" s="11"/>
      <c r="J7" s="11"/>
      <c r="K7" s="11"/>
      <c r="L7" s="11"/>
      <c r="M7" s="11"/>
      <c r="N7" s="11"/>
      <c r="O7" s="11"/>
      <c r="P7" s="11"/>
      <c r="Q7" s="11"/>
      <c r="R7" s="11"/>
      <c r="S7" s="11"/>
      <c r="T7" s="11"/>
      <c r="U7" s="11"/>
      <c r="V7" s="11"/>
    </row>
    <row r="8" spans="1:22" ht="15" customHeight="1" x14ac:dyDescent="0.2">
      <c r="A8" s="11"/>
      <c r="B8" s="77" t="s">
        <v>582</v>
      </c>
      <c r="C8" s="498">
        <v>0.25</v>
      </c>
      <c r="D8" s="11"/>
      <c r="E8" s="11"/>
      <c r="F8" s="11"/>
      <c r="G8" s="11"/>
      <c r="H8" s="11"/>
      <c r="I8" s="11"/>
      <c r="J8" s="11"/>
      <c r="K8" s="11"/>
      <c r="L8" s="11"/>
      <c r="M8" s="11"/>
      <c r="N8" s="11"/>
      <c r="O8" s="11"/>
      <c r="P8" s="11"/>
      <c r="Q8" s="11"/>
      <c r="R8" s="11"/>
      <c r="S8" s="11"/>
      <c r="T8" s="11"/>
      <c r="U8" s="11"/>
      <c r="V8" s="11"/>
    </row>
    <row r="9" spans="1:22" ht="15" customHeight="1" x14ac:dyDescent="0.2">
      <c r="A9" s="11"/>
      <c r="B9" s="79" t="s">
        <v>42</v>
      </c>
      <c r="C9" s="504">
        <v>0.98</v>
      </c>
      <c r="D9" s="11"/>
      <c r="E9" s="11"/>
      <c r="F9" s="11"/>
      <c r="G9" s="11"/>
      <c r="H9" s="11"/>
      <c r="I9" s="11"/>
      <c r="J9" s="11"/>
      <c r="K9" s="11"/>
      <c r="L9" s="11"/>
      <c r="M9" s="11"/>
      <c r="N9" s="11"/>
      <c r="O9" s="11"/>
      <c r="P9" s="11"/>
      <c r="Q9" s="11"/>
      <c r="R9" s="11"/>
      <c r="S9" s="11"/>
      <c r="T9" s="11"/>
      <c r="U9" s="11"/>
      <c r="V9" s="11"/>
    </row>
    <row r="10" spans="1:22" x14ac:dyDescent="0.2">
      <c r="A10" s="11"/>
      <c r="B10" s="11"/>
      <c r="C10" s="11"/>
      <c r="D10" s="11"/>
      <c r="E10" s="11"/>
      <c r="F10" s="11"/>
      <c r="G10" s="11"/>
      <c r="H10" s="11"/>
      <c r="I10" s="11"/>
      <c r="J10" s="11"/>
      <c r="K10" s="11"/>
      <c r="L10" s="11"/>
      <c r="M10" s="11"/>
      <c r="N10" s="11"/>
      <c r="O10" s="11"/>
      <c r="P10" s="11"/>
      <c r="Q10" s="11"/>
      <c r="R10" s="11"/>
      <c r="S10" s="11"/>
      <c r="T10" s="11"/>
      <c r="U10" s="11"/>
      <c r="V10" s="11"/>
    </row>
    <row r="11" spans="1:22" ht="15" customHeight="1" x14ac:dyDescent="0.2">
      <c r="A11" s="11"/>
      <c r="B11" s="536" t="s">
        <v>604</v>
      </c>
      <c r="C11" s="534"/>
      <c r="D11" s="534"/>
      <c r="E11" s="534"/>
      <c r="F11" s="534"/>
      <c r="G11" s="534"/>
      <c r="H11" s="534"/>
      <c r="I11" s="534"/>
      <c r="J11" s="534"/>
      <c r="K11" s="534"/>
      <c r="L11" s="534"/>
      <c r="M11" s="534"/>
      <c r="N11" s="534"/>
      <c r="O11" s="534"/>
      <c r="P11" s="534"/>
      <c r="Q11" s="534"/>
      <c r="R11" s="534"/>
      <c r="S11" s="534"/>
      <c r="T11" s="534"/>
      <c r="U11" s="534"/>
      <c r="V11" s="535"/>
    </row>
    <row r="12" spans="1:22" ht="15" customHeight="1" x14ac:dyDescent="0.2">
      <c r="A12" s="11"/>
      <c r="B12" s="562" t="s">
        <v>651</v>
      </c>
      <c r="C12" s="563"/>
      <c r="D12" s="563"/>
      <c r="E12" s="563"/>
      <c r="F12" s="563"/>
      <c r="G12" s="563"/>
      <c r="H12" s="563"/>
      <c r="I12" s="563"/>
      <c r="J12" s="563"/>
      <c r="K12" s="563"/>
      <c r="L12" s="563"/>
      <c r="M12" s="563"/>
      <c r="N12" s="563"/>
      <c r="O12" s="563"/>
      <c r="P12" s="563"/>
      <c r="Q12" s="563"/>
      <c r="R12" s="563"/>
      <c r="S12" s="563"/>
      <c r="T12" s="563"/>
      <c r="U12" s="563"/>
      <c r="V12" s="563"/>
    </row>
    <row r="13" spans="1:22" ht="15" customHeight="1" x14ac:dyDescent="0.2">
      <c r="A13" s="11"/>
      <c r="B13" s="562" t="s">
        <v>652</v>
      </c>
      <c r="C13" s="563"/>
      <c r="D13" s="563"/>
      <c r="E13" s="563"/>
      <c r="F13" s="563"/>
      <c r="G13" s="563"/>
      <c r="H13" s="563"/>
      <c r="I13" s="563"/>
      <c r="J13" s="563"/>
      <c r="K13" s="563"/>
      <c r="L13" s="563"/>
      <c r="M13" s="563"/>
      <c r="N13" s="563"/>
      <c r="O13" s="563"/>
      <c r="P13" s="563"/>
      <c r="Q13" s="563"/>
      <c r="R13" s="563"/>
      <c r="S13" s="563"/>
      <c r="T13" s="563"/>
      <c r="U13" s="563"/>
      <c r="V13" s="563"/>
    </row>
    <row r="14" spans="1:22" ht="15" customHeight="1" x14ac:dyDescent="0.2">
      <c r="A14" s="11"/>
      <c r="B14" s="562" t="s">
        <v>653</v>
      </c>
      <c r="C14" s="563"/>
      <c r="D14" s="563"/>
      <c r="E14" s="563"/>
      <c r="F14" s="563"/>
      <c r="G14" s="563"/>
      <c r="H14" s="563"/>
      <c r="I14" s="563"/>
      <c r="J14" s="563"/>
      <c r="K14" s="563"/>
      <c r="L14" s="563"/>
      <c r="M14" s="563"/>
      <c r="N14" s="563"/>
      <c r="O14" s="563"/>
      <c r="P14" s="563"/>
      <c r="Q14" s="563"/>
      <c r="R14" s="563"/>
      <c r="S14" s="563"/>
      <c r="T14" s="563"/>
      <c r="U14" s="563"/>
      <c r="V14" s="563"/>
    </row>
    <row r="15" spans="1:22" ht="15" customHeight="1" x14ac:dyDescent="0.2">
      <c r="A15" s="11"/>
      <c r="B15" s="562" t="s">
        <v>654</v>
      </c>
      <c r="C15" s="563"/>
      <c r="D15" s="563"/>
      <c r="E15" s="563"/>
      <c r="F15" s="563"/>
      <c r="G15" s="563"/>
      <c r="H15" s="563"/>
      <c r="I15" s="563"/>
      <c r="J15" s="563"/>
      <c r="K15" s="563"/>
      <c r="L15" s="563"/>
      <c r="M15" s="563"/>
      <c r="N15" s="563"/>
      <c r="O15" s="563"/>
      <c r="P15" s="563"/>
      <c r="Q15" s="563"/>
      <c r="R15" s="563"/>
      <c r="S15" s="563"/>
      <c r="T15" s="563"/>
      <c r="U15" s="563"/>
      <c r="V15" s="563"/>
    </row>
    <row r="16" spans="1:22" x14ac:dyDescent="0.2">
      <c r="A16" s="11"/>
      <c r="B16" s="11"/>
      <c r="C16" s="11"/>
      <c r="D16" s="11"/>
      <c r="E16" s="11"/>
      <c r="F16" s="11"/>
      <c r="G16" s="11"/>
      <c r="H16" s="11"/>
      <c r="I16" s="11"/>
      <c r="J16" s="11"/>
      <c r="K16" s="11"/>
      <c r="L16" s="11"/>
      <c r="M16" s="11"/>
      <c r="N16" s="11"/>
      <c r="O16" s="11"/>
      <c r="P16" s="11"/>
      <c r="Q16" s="11"/>
      <c r="R16" s="11"/>
      <c r="S16" s="11"/>
      <c r="T16" s="11"/>
      <c r="U16" s="11"/>
      <c r="V16" s="11"/>
    </row>
    <row r="17" spans="1:22" ht="15" customHeight="1" x14ac:dyDescent="0.2">
      <c r="A17" s="11"/>
      <c r="B17" s="533" t="s">
        <v>609</v>
      </c>
      <c r="C17" s="534"/>
      <c r="D17" s="534"/>
      <c r="E17" s="534"/>
      <c r="F17" s="534"/>
      <c r="G17" s="534"/>
      <c r="H17" s="534"/>
      <c r="I17" s="534"/>
      <c r="J17" s="534"/>
      <c r="K17" s="534"/>
      <c r="L17" s="534"/>
      <c r="M17" s="534"/>
      <c r="N17" s="534"/>
      <c r="O17" s="534"/>
      <c r="P17" s="534"/>
      <c r="Q17" s="534"/>
      <c r="R17" s="534"/>
      <c r="S17" s="534"/>
      <c r="T17" s="534"/>
      <c r="U17" s="534"/>
      <c r="V17" s="535"/>
    </row>
    <row r="18" spans="1:22" ht="15" customHeight="1" x14ac:dyDescent="0.2">
      <c r="A18" s="11"/>
      <c r="B18" s="73" t="s">
        <v>316</v>
      </c>
      <c r="C18" s="54" t="s">
        <v>610</v>
      </c>
      <c r="D18" s="54" t="s">
        <v>611</v>
      </c>
      <c r="E18" s="55" t="s">
        <v>612</v>
      </c>
      <c r="F18" s="11"/>
      <c r="G18" s="11"/>
      <c r="H18" s="11"/>
      <c r="I18" s="11"/>
      <c r="J18" s="11"/>
      <c r="K18" s="11"/>
      <c r="L18" s="11"/>
      <c r="M18" s="11"/>
      <c r="N18" s="11"/>
      <c r="O18" s="11"/>
      <c r="P18" s="11"/>
      <c r="Q18" s="11"/>
      <c r="R18" s="11"/>
      <c r="S18" s="11"/>
      <c r="T18" s="11"/>
      <c r="U18" s="11"/>
      <c r="V18" s="11"/>
    </row>
    <row r="19" spans="1:22" ht="15" customHeight="1" x14ac:dyDescent="0.2">
      <c r="A19" s="11"/>
      <c r="B19" s="75" t="s">
        <v>613</v>
      </c>
      <c r="C19" s="176">
        <v>1800</v>
      </c>
      <c r="D19" s="176">
        <v>2000</v>
      </c>
      <c r="E19" s="177">
        <v>3500</v>
      </c>
      <c r="F19" s="11"/>
      <c r="G19" s="11"/>
      <c r="H19" s="11"/>
      <c r="I19" s="11"/>
      <c r="J19" s="11"/>
      <c r="K19" s="11"/>
      <c r="L19" s="11"/>
      <c r="M19" s="11"/>
      <c r="N19" s="11"/>
      <c r="O19" s="11"/>
      <c r="P19" s="11"/>
      <c r="Q19" s="11"/>
      <c r="R19" s="11"/>
      <c r="S19" s="11"/>
      <c r="T19" s="11"/>
      <c r="U19" s="11"/>
      <c r="V19" s="11"/>
    </row>
    <row r="20" spans="1:22" ht="15" customHeight="1" x14ac:dyDescent="0.2">
      <c r="A20" s="11"/>
      <c r="B20" s="77" t="s">
        <v>614</v>
      </c>
      <c r="C20" s="437">
        <v>0.25</v>
      </c>
      <c r="D20" s="437">
        <v>0.45</v>
      </c>
      <c r="E20" s="477">
        <v>0.65</v>
      </c>
      <c r="F20" s="11"/>
      <c r="G20" s="11"/>
      <c r="H20" s="11"/>
      <c r="I20" s="11"/>
      <c r="J20" s="11"/>
      <c r="K20" s="11"/>
      <c r="L20" s="11"/>
      <c r="M20" s="11"/>
      <c r="N20" s="11"/>
      <c r="O20" s="11"/>
      <c r="P20" s="11"/>
      <c r="Q20" s="11"/>
      <c r="R20" s="11"/>
      <c r="S20" s="11"/>
      <c r="T20" s="11"/>
      <c r="U20" s="11"/>
      <c r="V20" s="11"/>
    </row>
    <row r="21" spans="1:22" ht="15.75" customHeight="1" x14ac:dyDescent="0.2">
      <c r="A21" s="11"/>
      <c r="B21" s="180" t="s">
        <v>615</v>
      </c>
      <c r="C21" s="305">
        <v>0.15</v>
      </c>
      <c r="D21" s="305">
        <v>0.35</v>
      </c>
      <c r="E21" s="479">
        <v>0.45</v>
      </c>
      <c r="F21" s="11"/>
      <c r="G21" s="11"/>
      <c r="H21" s="11"/>
      <c r="I21" s="11"/>
      <c r="J21" s="11"/>
      <c r="K21" s="11"/>
      <c r="L21" s="11"/>
      <c r="M21" s="11"/>
      <c r="N21" s="11"/>
      <c r="O21" s="11"/>
      <c r="P21" s="11"/>
      <c r="Q21" s="11"/>
      <c r="R21" s="11"/>
      <c r="S21" s="11"/>
      <c r="T21" s="11"/>
      <c r="U21" s="11"/>
      <c r="V21" s="11"/>
    </row>
    <row r="22" spans="1:22" ht="15.75" customHeight="1" x14ac:dyDescent="0.2">
      <c r="A22" s="11"/>
      <c r="B22" s="77" t="s">
        <v>616</v>
      </c>
      <c r="C22" s="304">
        <v>0.06</v>
      </c>
      <c r="D22" s="304">
        <v>0.12</v>
      </c>
      <c r="E22" s="498">
        <v>0.2</v>
      </c>
      <c r="F22" s="11"/>
      <c r="G22" s="11"/>
      <c r="H22" s="11"/>
      <c r="I22" s="11"/>
      <c r="J22" s="11"/>
      <c r="K22" s="11"/>
      <c r="L22" s="11"/>
      <c r="M22" s="11"/>
      <c r="N22" s="11"/>
      <c r="O22" s="11"/>
      <c r="P22" s="11"/>
      <c r="Q22" s="11"/>
      <c r="R22" s="11"/>
      <c r="S22" s="11"/>
      <c r="T22" s="11"/>
      <c r="U22" s="11"/>
      <c r="V22" s="11"/>
    </row>
    <row r="23" spans="1:22" ht="15.75" customHeight="1" x14ac:dyDescent="0.2">
      <c r="A23" s="11"/>
      <c r="B23" s="180" t="s">
        <v>617</v>
      </c>
      <c r="C23" s="223">
        <v>0</v>
      </c>
      <c r="D23" s="223">
        <v>0</v>
      </c>
      <c r="E23" s="224">
        <v>0</v>
      </c>
      <c r="F23" s="11"/>
      <c r="G23" s="11"/>
      <c r="H23" s="11"/>
      <c r="I23" s="11"/>
      <c r="J23" s="11"/>
      <c r="K23" s="11"/>
      <c r="L23" s="11"/>
      <c r="M23" s="11"/>
      <c r="N23" s="11"/>
      <c r="O23" s="11"/>
      <c r="P23" s="11"/>
      <c r="Q23" s="11"/>
      <c r="R23" s="11"/>
      <c r="S23" s="11"/>
      <c r="T23" s="11"/>
      <c r="U23" s="11"/>
      <c r="V23" s="11"/>
    </row>
    <row r="24" spans="1:22" ht="15.75" customHeight="1" x14ac:dyDescent="0.2">
      <c r="A24" s="11"/>
      <c r="B24" s="77" t="s">
        <v>618</v>
      </c>
      <c r="C24" s="178">
        <v>0</v>
      </c>
      <c r="D24" s="178">
        <v>0</v>
      </c>
      <c r="E24" s="179">
        <v>0</v>
      </c>
      <c r="F24" s="11"/>
      <c r="G24" s="11"/>
      <c r="H24" s="11"/>
      <c r="I24" s="11"/>
      <c r="J24" s="11"/>
      <c r="K24" s="11"/>
      <c r="L24" s="11"/>
      <c r="M24" s="11"/>
      <c r="N24" s="11"/>
      <c r="O24" s="11"/>
      <c r="P24" s="11"/>
      <c r="Q24" s="11"/>
      <c r="R24" s="11"/>
      <c r="S24" s="11"/>
      <c r="T24" s="11"/>
      <c r="U24" s="11"/>
      <c r="V24" s="11"/>
    </row>
    <row r="25" spans="1:22" ht="15.75" customHeight="1" x14ac:dyDescent="0.2">
      <c r="A25" s="11"/>
      <c r="B25" s="180" t="s">
        <v>619</v>
      </c>
      <c r="C25" s="305">
        <v>0.25</v>
      </c>
      <c r="D25" s="305">
        <v>0.4</v>
      </c>
      <c r="E25" s="479">
        <v>0.65</v>
      </c>
      <c r="F25" s="11"/>
      <c r="G25" s="11"/>
      <c r="H25" s="11"/>
      <c r="I25" s="11"/>
      <c r="J25" s="11"/>
      <c r="K25" s="11"/>
      <c r="L25" s="11"/>
      <c r="M25" s="11"/>
      <c r="N25" s="11"/>
      <c r="O25" s="11"/>
      <c r="P25" s="11"/>
      <c r="Q25" s="11"/>
      <c r="R25" s="11"/>
      <c r="S25" s="11"/>
      <c r="T25" s="11"/>
      <c r="U25" s="11"/>
      <c r="V25" s="11"/>
    </row>
    <row r="26" spans="1:22" ht="15.75" customHeight="1" x14ac:dyDescent="0.2">
      <c r="A26" s="11"/>
      <c r="B26" s="415" t="s">
        <v>620</v>
      </c>
      <c r="C26" s="480">
        <v>0.15</v>
      </c>
      <c r="D26" s="480">
        <v>0.25</v>
      </c>
      <c r="E26" s="481">
        <v>0.35</v>
      </c>
      <c r="F26" s="11"/>
      <c r="G26" s="11"/>
      <c r="H26" s="11"/>
      <c r="I26" s="11"/>
      <c r="J26" s="11"/>
      <c r="K26" s="11"/>
      <c r="L26" s="11"/>
      <c r="M26" s="11"/>
      <c r="N26" s="11"/>
      <c r="O26" s="11"/>
      <c r="P26" s="11"/>
      <c r="Q26" s="11"/>
      <c r="R26" s="11"/>
      <c r="S26" s="11"/>
      <c r="T26" s="11"/>
      <c r="U26" s="11"/>
      <c r="V26" s="11"/>
    </row>
    <row r="27" spans="1:22"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row>
    <row r="28" spans="1:22" ht="15.75" customHeight="1" x14ac:dyDescent="0.2">
      <c r="A28" s="11"/>
      <c r="B28" s="533" t="s">
        <v>621</v>
      </c>
      <c r="C28" s="534"/>
      <c r="D28" s="534"/>
      <c r="E28" s="534"/>
      <c r="F28" s="534"/>
      <c r="G28" s="534"/>
      <c r="H28" s="534"/>
      <c r="I28" s="534"/>
      <c r="J28" s="534"/>
      <c r="K28" s="534"/>
      <c r="L28" s="534"/>
      <c r="M28" s="534"/>
      <c r="N28" s="534"/>
      <c r="O28" s="534"/>
      <c r="P28" s="534"/>
      <c r="Q28" s="534"/>
      <c r="R28" s="534"/>
      <c r="S28" s="534"/>
      <c r="T28" s="534"/>
      <c r="U28" s="534"/>
      <c r="V28" s="535"/>
    </row>
    <row r="29" spans="1:22" ht="15.75" customHeight="1" x14ac:dyDescent="0.2">
      <c r="A29" s="11"/>
      <c r="B29" s="53" t="s">
        <v>251</v>
      </c>
      <c r="C29" s="174">
        <v>2026</v>
      </c>
      <c r="D29" s="174">
        <v>2027</v>
      </c>
      <c r="E29" s="174">
        <v>2028</v>
      </c>
      <c r="F29" s="174">
        <v>2029</v>
      </c>
      <c r="G29" s="174">
        <v>2030</v>
      </c>
      <c r="H29" s="174">
        <v>2031</v>
      </c>
      <c r="I29" s="174">
        <v>2032</v>
      </c>
      <c r="J29" s="174">
        <v>2033</v>
      </c>
      <c r="K29" s="174">
        <v>2034</v>
      </c>
      <c r="L29" s="174">
        <v>2035</v>
      </c>
      <c r="M29" s="174">
        <v>2036</v>
      </c>
      <c r="N29" s="174">
        <v>2037</v>
      </c>
      <c r="O29" s="174">
        <v>2038</v>
      </c>
      <c r="P29" s="174">
        <v>2039</v>
      </c>
      <c r="Q29" s="174">
        <v>2040</v>
      </c>
      <c r="R29" s="174">
        <v>2041</v>
      </c>
      <c r="S29" s="174">
        <v>2042</v>
      </c>
      <c r="T29" s="174">
        <v>2043</v>
      </c>
      <c r="U29" s="174">
        <v>2044</v>
      </c>
      <c r="V29" s="175">
        <v>2045</v>
      </c>
    </row>
    <row r="30" spans="1:22" ht="15.75" customHeight="1" x14ac:dyDescent="0.2">
      <c r="A30" s="11"/>
      <c r="B30" s="485" t="s">
        <v>622</v>
      </c>
      <c r="C30" s="176">
        <f>$C$19</f>
        <v>1800</v>
      </c>
      <c r="D30" s="176">
        <f t="shared" ref="D30:G30" si="0">C30*(1+$C$20)</f>
        <v>2250</v>
      </c>
      <c r="E30" s="176">
        <f t="shared" si="0"/>
        <v>2812.5</v>
      </c>
      <c r="F30" s="176">
        <f t="shared" si="0"/>
        <v>3515.625</v>
      </c>
      <c r="G30" s="176">
        <f t="shared" si="0"/>
        <v>4394.53125</v>
      </c>
      <c r="H30" s="176">
        <f>IF($C$23&gt;0,$C$23,G30*(1+$C$21))</f>
        <v>5053.7109375</v>
      </c>
      <c r="I30" s="176">
        <f t="shared" ref="I30:L30" si="1">H30*(1+$C$21)</f>
        <v>5811.767578125</v>
      </c>
      <c r="J30" s="176">
        <f t="shared" si="1"/>
        <v>6683.5327148437491</v>
      </c>
      <c r="K30" s="176">
        <f t="shared" si="1"/>
        <v>7686.0626220703107</v>
      </c>
      <c r="L30" s="176">
        <f t="shared" si="1"/>
        <v>8838.9720153808557</v>
      </c>
      <c r="M30" s="176">
        <f>IF($C$24&gt;0,$C$24,L30*(1+$C$22))</f>
        <v>9369.310336303708</v>
      </c>
      <c r="N30" s="176">
        <f t="shared" ref="N30:V30" si="2">M30*(1+$C$22)</f>
        <v>9931.4689564819309</v>
      </c>
      <c r="O30" s="176">
        <f t="shared" si="2"/>
        <v>10527.357093870847</v>
      </c>
      <c r="P30" s="176">
        <f t="shared" si="2"/>
        <v>11158.998519503099</v>
      </c>
      <c r="Q30" s="176">
        <f t="shared" si="2"/>
        <v>11828.538430673285</v>
      </c>
      <c r="R30" s="176">
        <f t="shared" si="2"/>
        <v>12538.250736513683</v>
      </c>
      <c r="S30" s="176">
        <f t="shared" si="2"/>
        <v>13290.545780704504</v>
      </c>
      <c r="T30" s="176">
        <f t="shared" si="2"/>
        <v>14087.978527546775</v>
      </c>
      <c r="U30" s="176">
        <f t="shared" si="2"/>
        <v>14933.257239199582</v>
      </c>
      <c r="V30" s="177">
        <f t="shared" si="2"/>
        <v>15829.252673551557</v>
      </c>
    </row>
    <row r="31" spans="1:22" ht="15.75" customHeight="1" x14ac:dyDescent="0.2">
      <c r="A31" s="11"/>
      <c r="B31" s="486" t="s">
        <v>623</v>
      </c>
      <c r="C31" s="178">
        <f>$D$19</f>
        <v>2000</v>
      </c>
      <c r="D31" s="178">
        <f t="shared" ref="D31:G31" si="3">C31*(1+$D$20)</f>
        <v>2900</v>
      </c>
      <c r="E31" s="178">
        <f t="shared" si="3"/>
        <v>4205</v>
      </c>
      <c r="F31" s="178">
        <f t="shared" si="3"/>
        <v>6097.25</v>
      </c>
      <c r="G31" s="178">
        <f t="shared" si="3"/>
        <v>8841.0124999999989</v>
      </c>
      <c r="H31" s="178">
        <f>IF($D$23&gt;0,$D$23,G31*(1+$D$21))</f>
        <v>11935.366875</v>
      </c>
      <c r="I31" s="178">
        <f t="shared" ref="I31:L31" si="4">H31*(1+$D$21)</f>
        <v>16112.745281250001</v>
      </c>
      <c r="J31" s="178">
        <f t="shared" si="4"/>
        <v>21752.206129687504</v>
      </c>
      <c r="K31" s="178">
        <f t="shared" si="4"/>
        <v>29365.478275078131</v>
      </c>
      <c r="L31" s="178">
        <f t="shared" si="4"/>
        <v>39643.39567135548</v>
      </c>
      <c r="M31" s="178">
        <f>IF($D$24&gt;0,$D$24,L31*(1+$D$22))</f>
        <v>44400.603151918142</v>
      </c>
      <c r="N31" s="178">
        <f t="shared" ref="N31:V31" si="5">M31*(1+$D$22)</f>
        <v>49728.675530148321</v>
      </c>
      <c r="O31" s="178">
        <f t="shared" si="5"/>
        <v>55696.116593766128</v>
      </c>
      <c r="P31" s="178">
        <f t="shared" si="5"/>
        <v>62379.650585018069</v>
      </c>
      <c r="Q31" s="178">
        <f t="shared" si="5"/>
        <v>69865.208655220238</v>
      </c>
      <c r="R31" s="178">
        <f t="shared" si="5"/>
        <v>78249.033693846679</v>
      </c>
      <c r="S31" s="178">
        <f t="shared" si="5"/>
        <v>87638.917737108291</v>
      </c>
      <c r="T31" s="178">
        <f t="shared" si="5"/>
        <v>98155.587865561291</v>
      </c>
      <c r="U31" s="178">
        <f t="shared" si="5"/>
        <v>109934.25840942866</v>
      </c>
      <c r="V31" s="179">
        <f t="shared" si="5"/>
        <v>123126.36941856011</v>
      </c>
    </row>
    <row r="32" spans="1:22" ht="15.75" customHeight="1" x14ac:dyDescent="0.2">
      <c r="A32" s="11"/>
      <c r="B32" s="487" t="s">
        <v>624</v>
      </c>
      <c r="C32" s="223">
        <f>$E$19</f>
        <v>3500</v>
      </c>
      <c r="D32" s="223">
        <f t="shared" ref="D32:G32" si="6">C32*(1+$E$20)</f>
        <v>5775</v>
      </c>
      <c r="E32" s="223">
        <f t="shared" si="6"/>
        <v>9528.75</v>
      </c>
      <c r="F32" s="223">
        <f t="shared" si="6"/>
        <v>15722.4375</v>
      </c>
      <c r="G32" s="223">
        <f t="shared" si="6"/>
        <v>25942.021874999999</v>
      </c>
      <c r="H32" s="223">
        <f>IF($E$23&gt;0,$E$23,G32*(1+$E$21))</f>
        <v>37615.931718749998</v>
      </c>
      <c r="I32" s="223">
        <f t="shared" ref="I32:L32" si="7">H32*(1+$E$21)</f>
        <v>54543.100992187494</v>
      </c>
      <c r="J32" s="223">
        <f t="shared" si="7"/>
        <v>79087.496438671864</v>
      </c>
      <c r="K32" s="223">
        <f t="shared" si="7"/>
        <v>114676.8698360742</v>
      </c>
      <c r="L32" s="223">
        <f t="shared" si="7"/>
        <v>166281.4612623076</v>
      </c>
      <c r="M32" s="223">
        <f>IF($E$24&gt;0,$E$24,L32*(1+$E$22))</f>
        <v>199537.75351476911</v>
      </c>
      <c r="N32" s="223">
        <f t="shared" ref="N32:V32" si="8">M32*(1+$E$22)</f>
        <v>239445.30421772291</v>
      </c>
      <c r="O32" s="223">
        <f t="shared" si="8"/>
        <v>287334.36506126745</v>
      </c>
      <c r="P32" s="223">
        <f t="shared" si="8"/>
        <v>344801.23807352094</v>
      </c>
      <c r="Q32" s="223">
        <f t="shared" si="8"/>
        <v>413761.48568822513</v>
      </c>
      <c r="R32" s="223">
        <f t="shared" si="8"/>
        <v>496513.78282587015</v>
      </c>
      <c r="S32" s="223">
        <f t="shared" si="8"/>
        <v>595816.53939104418</v>
      </c>
      <c r="T32" s="223">
        <f t="shared" si="8"/>
        <v>714979.84726925299</v>
      </c>
      <c r="U32" s="223">
        <f t="shared" si="8"/>
        <v>857975.81672310352</v>
      </c>
      <c r="V32" s="224">
        <f t="shared" si="8"/>
        <v>1029570.9800677241</v>
      </c>
    </row>
    <row r="33" spans="1:22" ht="15.75" customHeight="1" x14ac:dyDescent="0.2">
      <c r="A33" s="11"/>
      <c r="B33" s="188" t="s">
        <v>625</v>
      </c>
      <c r="C33" s="178">
        <f t="shared" ref="C33:V33" si="9">C30*$C$6+C31*$C$7+C32*$C$8</f>
        <v>2345</v>
      </c>
      <c r="D33" s="178">
        <f t="shared" si="9"/>
        <v>3521.25</v>
      </c>
      <c r="E33" s="178">
        <f t="shared" si="9"/>
        <v>5327.0625</v>
      </c>
      <c r="F33" s="178">
        <f t="shared" si="9"/>
        <v>8116.3031250000004</v>
      </c>
      <c r="G33" s="178">
        <f t="shared" si="9"/>
        <v>12449.29265625</v>
      </c>
      <c r="H33" s="178">
        <f t="shared" si="9"/>
        <v>17323.259695312499</v>
      </c>
      <c r="I33" s="178">
        <f t="shared" si="9"/>
        <v>24175.187553515621</v>
      </c>
      <c r="J33" s="178">
        <f t="shared" si="9"/>
        <v>33825.727694707028</v>
      </c>
      <c r="K33" s="178">
        <f t="shared" si="9"/>
        <v>47441.413817375971</v>
      </c>
      <c r="L33" s="178">
        <f t="shared" si="9"/>
        <v>66682.248520697322</v>
      </c>
      <c r="M33" s="178">
        <f t="shared" si="9"/>
        <v>77930.196820288722</v>
      </c>
      <c r="N33" s="178">
        <f t="shared" si="9"/>
        <v>91188.25171599201</v>
      </c>
      <c r="O33" s="178">
        <f t="shared" si="9"/>
        <v>106830.36478565718</v>
      </c>
      <c r="P33" s="178">
        <f t="shared" si="9"/>
        <v>125301.94964731653</v>
      </c>
      <c r="Q33" s="178">
        <f t="shared" si="9"/>
        <v>147133.77737978942</v>
      </c>
      <c r="R33" s="178">
        <f t="shared" si="9"/>
        <v>172958.60353325261</v>
      </c>
      <c r="S33" s="178">
        <f t="shared" si="9"/>
        <v>203531.06735713169</v>
      </c>
      <c r="T33" s="178">
        <f t="shared" si="9"/>
        <v>239751.51131578203</v>
      </c>
      <c r="U33" s="178">
        <f t="shared" si="9"/>
        <v>282694.49781231303</v>
      </c>
      <c r="V33" s="179">
        <f t="shared" si="9"/>
        <v>333642.95456909982</v>
      </c>
    </row>
    <row r="34" spans="1:22" ht="15.75" customHeight="1" x14ac:dyDescent="0.2">
      <c r="A34" s="11"/>
      <c r="B34" s="191" t="s">
        <v>626</v>
      </c>
      <c r="C34" s="199">
        <f t="shared" ref="C34:V34" si="10">C33*$C$9</f>
        <v>2298.1</v>
      </c>
      <c r="D34" s="199">
        <f t="shared" si="10"/>
        <v>3450.8249999999998</v>
      </c>
      <c r="E34" s="199">
        <f t="shared" si="10"/>
        <v>5220.5212499999998</v>
      </c>
      <c r="F34" s="199">
        <f t="shared" si="10"/>
        <v>7953.9770625000001</v>
      </c>
      <c r="G34" s="199">
        <f t="shared" si="10"/>
        <v>12200.306803124999</v>
      </c>
      <c r="H34" s="199">
        <f t="shared" si="10"/>
        <v>16976.79450140625</v>
      </c>
      <c r="I34" s="199">
        <f t="shared" si="10"/>
        <v>23691.68380244531</v>
      </c>
      <c r="J34" s="199">
        <f t="shared" si="10"/>
        <v>33149.213140812884</v>
      </c>
      <c r="K34" s="199">
        <f t="shared" si="10"/>
        <v>46492.585541028449</v>
      </c>
      <c r="L34" s="199">
        <f t="shared" si="10"/>
        <v>65348.603550283377</v>
      </c>
      <c r="M34" s="199">
        <f t="shared" si="10"/>
        <v>76371.592883882942</v>
      </c>
      <c r="N34" s="199">
        <f t="shared" si="10"/>
        <v>89364.486681672162</v>
      </c>
      <c r="O34" s="199">
        <f t="shared" si="10"/>
        <v>104693.75748994404</v>
      </c>
      <c r="P34" s="199">
        <f t="shared" si="10"/>
        <v>122795.91065437021</v>
      </c>
      <c r="Q34" s="199">
        <f t="shared" si="10"/>
        <v>144191.10183219361</v>
      </c>
      <c r="R34" s="199">
        <f t="shared" si="10"/>
        <v>169499.43146258756</v>
      </c>
      <c r="S34" s="199">
        <f t="shared" si="10"/>
        <v>199460.44600998904</v>
      </c>
      <c r="T34" s="199">
        <f t="shared" si="10"/>
        <v>234956.4810894664</v>
      </c>
      <c r="U34" s="199">
        <f t="shared" si="10"/>
        <v>277040.60785606678</v>
      </c>
      <c r="V34" s="194">
        <f t="shared" si="10"/>
        <v>326970.09547771781</v>
      </c>
    </row>
    <row r="35" spans="1:22"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row>
    <row r="36" spans="1:22" ht="15.75" customHeight="1" x14ac:dyDescent="0.2">
      <c r="A36" s="11"/>
      <c r="B36" s="533" t="s">
        <v>627</v>
      </c>
      <c r="C36" s="534"/>
      <c r="D36" s="534"/>
      <c r="E36" s="534"/>
      <c r="F36" s="534"/>
      <c r="G36" s="534"/>
      <c r="H36" s="534"/>
      <c r="I36" s="534"/>
      <c r="J36" s="534"/>
      <c r="K36" s="534"/>
      <c r="L36" s="534"/>
      <c r="M36" s="534"/>
      <c r="N36" s="534"/>
      <c r="O36" s="534"/>
      <c r="P36" s="534"/>
      <c r="Q36" s="534"/>
      <c r="R36" s="534"/>
      <c r="S36" s="534"/>
      <c r="T36" s="534"/>
      <c r="U36" s="534"/>
      <c r="V36" s="535"/>
    </row>
    <row r="37" spans="1:22" ht="15.75" customHeight="1" x14ac:dyDescent="0.2">
      <c r="A37" s="11"/>
      <c r="B37" s="53" t="s">
        <v>251</v>
      </c>
      <c r="C37" s="174">
        <v>2026</v>
      </c>
      <c r="D37" s="174">
        <v>2027</v>
      </c>
      <c r="E37" s="174">
        <v>2028</v>
      </c>
      <c r="F37" s="174">
        <v>2029</v>
      </c>
      <c r="G37" s="174">
        <v>2030</v>
      </c>
      <c r="H37" s="174">
        <v>2031</v>
      </c>
      <c r="I37" s="174">
        <v>2032</v>
      </c>
      <c r="J37" s="174">
        <v>2033</v>
      </c>
      <c r="K37" s="174">
        <v>2034</v>
      </c>
      <c r="L37" s="174">
        <v>2035</v>
      </c>
      <c r="M37" s="174">
        <v>2036</v>
      </c>
      <c r="N37" s="174">
        <v>2037</v>
      </c>
      <c r="O37" s="174">
        <v>2038</v>
      </c>
      <c r="P37" s="174">
        <v>2039</v>
      </c>
      <c r="Q37" s="174">
        <v>2040</v>
      </c>
      <c r="R37" s="174">
        <v>2041</v>
      </c>
      <c r="S37" s="174">
        <v>2042</v>
      </c>
      <c r="T37" s="174">
        <v>2043</v>
      </c>
      <c r="U37" s="174">
        <v>2044</v>
      </c>
      <c r="V37" s="175">
        <v>2045</v>
      </c>
    </row>
    <row r="38" spans="1:22" ht="15.75" customHeight="1" x14ac:dyDescent="0.2">
      <c r="A38" s="11"/>
      <c r="B38" s="488" t="s">
        <v>628</v>
      </c>
      <c r="C38" s="489">
        <f t="shared" ref="C38:V38" si="11">IFERROR((C30*$C$6*$C$25+C31*$C$7*$D$25+C32*$C$8*$E$25)/C33,0)</f>
        <v>0.47601279317697226</v>
      </c>
      <c r="D38" s="489">
        <f t="shared" si="11"/>
        <v>0.48812566560170395</v>
      </c>
      <c r="E38" s="489">
        <f t="shared" si="11"/>
        <v>0.49991728555841042</v>
      </c>
      <c r="F38" s="489">
        <f t="shared" si="11"/>
        <v>0.51132541100724349</v>
      </c>
      <c r="G38" s="489">
        <f t="shared" si="11"/>
        <v>0.5222960577843071</v>
      </c>
      <c r="H38" s="489">
        <f t="shared" si="11"/>
        <v>0.52914932152945282</v>
      </c>
      <c r="I38" s="489">
        <f t="shared" si="11"/>
        <v>0.53560097659003203</v>
      </c>
      <c r="J38" s="489">
        <f t="shared" si="11"/>
        <v>0.54168472839929305</v>
      </c>
      <c r="K38" s="489">
        <f t="shared" si="11"/>
        <v>0.54743169296519334</v>
      </c>
      <c r="L38" s="489">
        <f t="shared" si="11"/>
        <v>0.5528699869108965</v>
      </c>
      <c r="M38" s="489">
        <f t="shared" si="11"/>
        <v>0.55732412610710014</v>
      </c>
      <c r="N38" s="489">
        <f t="shared" si="11"/>
        <v>0.56166417476673158</v>
      </c>
      <c r="O38" s="489">
        <f t="shared" si="11"/>
        <v>0.56588478675771003</v>
      </c>
      <c r="P38" s="489">
        <f t="shared" si="11"/>
        <v>0.56998139273056692</v>
      </c>
      <c r="Q38" s="489">
        <f t="shared" si="11"/>
        <v>0.57395020502164829</v>
      </c>
      <c r="R38" s="489">
        <f t="shared" si="11"/>
        <v>0.57778821149613069</v>
      </c>
      <c r="S38" s="489">
        <f t="shared" si="11"/>
        <v>0.581493159307505</v>
      </c>
      <c r="T38" s="489">
        <f t="shared" si="11"/>
        <v>0.58506352971022058</v>
      </c>
      <c r="U38" s="489">
        <f t="shared" si="11"/>
        <v>0.58849850516967162</v>
      </c>
      <c r="V38" s="218">
        <f t="shared" si="11"/>
        <v>0.59179793007085557</v>
      </c>
    </row>
    <row r="39" spans="1:22" ht="15.75" customHeight="1" x14ac:dyDescent="0.2">
      <c r="A39" s="11"/>
      <c r="B39" s="188" t="s">
        <v>629</v>
      </c>
      <c r="C39" s="178">
        <f t="shared" ref="C39:V39" si="12">C34*C38</f>
        <v>1093.925</v>
      </c>
      <c r="D39" s="178">
        <f t="shared" si="12"/>
        <v>1684.43625</v>
      </c>
      <c r="E39" s="178">
        <f t="shared" si="12"/>
        <v>2609.8288124999995</v>
      </c>
      <c r="F39" s="178">
        <f t="shared" si="12"/>
        <v>4067.070590625</v>
      </c>
      <c r="G39" s="178">
        <f t="shared" si="12"/>
        <v>6372.1721470312496</v>
      </c>
      <c r="H39" s="178">
        <f t="shared" si="12"/>
        <v>8983.2592921640626</v>
      </c>
      <c r="I39" s="178">
        <f t="shared" si="12"/>
        <v>12689.288981651951</v>
      </c>
      <c r="J39" s="178">
        <f t="shared" si="12"/>
        <v>17956.422516831502</v>
      </c>
      <c r="K39" s="178">
        <f t="shared" si="12"/>
        <v>25451.514813054273</v>
      </c>
      <c r="L39" s="178">
        <f t="shared" si="12"/>
        <v>36129.281589490536</v>
      </c>
      <c r="M39" s="178">
        <f t="shared" si="12"/>
        <v>42563.731263417285</v>
      </c>
      <c r="N39" s="178">
        <f t="shared" si="12"/>
        <v>50192.830665513968</v>
      </c>
      <c r="O39" s="178">
        <f t="shared" si="12"/>
        <v>59244.604632060385</v>
      </c>
      <c r="P39" s="178">
        <f t="shared" si="12"/>
        <v>69991.384176396197</v>
      </c>
      <c r="Q39" s="178">
        <f t="shared" si="12"/>
        <v>82758.512458884885</v>
      </c>
      <c r="R39" s="178">
        <f t="shared" si="12"/>
        <v>97934.773354379446</v>
      </c>
      <c r="S39" s="178">
        <f t="shared" si="12"/>
        <v>115984.88490723255</v>
      </c>
      <c r="T39" s="178">
        <f t="shared" si="12"/>
        <v>137464.4681544959</v>
      </c>
      <c r="U39" s="178">
        <f t="shared" si="12"/>
        <v>163037.98359459249</v>
      </c>
      <c r="V39" s="179">
        <f t="shared" si="12"/>
        <v>193500.22569878341</v>
      </c>
    </row>
    <row r="40" spans="1:22" ht="15.75" customHeight="1" x14ac:dyDescent="0.2">
      <c r="A40" s="11"/>
      <c r="B40" s="490" t="s">
        <v>630</v>
      </c>
      <c r="C40" s="408">
        <f t="shared" ref="C40:V40" si="13">IFERROR((C30*$C$6*$C$26+C31*$C$7*$D$26+C32*$C$8*$E$26)/C33,0)</f>
        <v>0.27579957356076756</v>
      </c>
      <c r="D40" s="408">
        <f t="shared" si="13"/>
        <v>0.28141640042598509</v>
      </c>
      <c r="E40" s="408">
        <f t="shared" si="13"/>
        <v>0.28679912709865896</v>
      </c>
      <c r="F40" s="408">
        <f t="shared" si="13"/>
        <v>0.29193122869594645</v>
      </c>
      <c r="G40" s="408">
        <f t="shared" si="13"/>
        <v>0.29680045639641195</v>
      </c>
      <c r="H40" s="408">
        <f t="shared" si="13"/>
        <v>0.29990934986330547</v>
      </c>
      <c r="I40" s="408">
        <f t="shared" si="13"/>
        <v>0.3027979776085416</v>
      </c>
      <c r="J40" s="408">
        <f t="shared" si="13"/>
        <v>0.30548836782417066</v>
      </c>
      <c r="K40" s="408">
        <f t="shared" si="13"/>
        <v>0.30800060717336764</v>
      </c>
      <c r="L40" s="408">
        <f t="shared" si="13"/>
        <v>0.31035267317174875</v>
      </c>
      <c r="M40" s="408">
        <f t="shared" si="13"/>
        <v>0.31220828870744677</v>
      </c>
      <c r="N40" s="408">
        <f t="shared" si="13"/>
        <v>0.31401219961180765</v>
      </c>
      <c r="O40" s="408">
        <f t="shared" si="13"/>
        <v>0.31576265825001509</v>
      </c>
      <c r="P40" s="408">
        <f t="shared" si="13"/>
        <v>0.3174582159163275</v>
      </c>
      <c r="Q40" s="408">
        <f t="shared" si="13"/>
        <v>0.3190977234921587</v>
      </c>
      <c r="R40" s="408">
        <f t="shared" si="13"/>
        <v>0.32068032789273032</v>
      </c>
      <c r="S40" s="408">
        <f t="shared" si="13"/>
        <v>0.32220546469340072</v>
      </c>
      <c r="T40" s="408">
        <f t="shared" si="13"/>
        <v>0.32367284738636559</v>
      </c>
      <c r="U40" s="408">
        <f t="shared" si="13"/>
        <v>0.32508245375748906</v>
      </c>
      <c r="V40" s="491">
        <f t="shared" si="13"/>
        <v>0.32643450989254508</v>
      </c>
    </row>
    <row r="41" spans="1:22" ht="15.75" customHeight="1" x14ac:dyDescent="0.2">
      <c r="A41" s="11"/>
      <c r="B41" s="77" t="s">
        <v>631</v>
      </c>
      <c r="C41" s="178">
        <f t="shared" ref="C41:V41" si="14">C34*C40</f>
        <v>633.81499999999994</v>
      </c>
      <c r="D41" s="178">
        <f t="shared" si="14"/>
        <v>971.11874999999998</v>
      </c>
      <c r="E41" s="178">
        <f t="shared" si="14"/>
        <v>1497.2409375</v>
      </c>
      <c r="F41" s="178">
        <f t="shared" si="14"/>
        <v>2322.0142968750001</v>
      </c>
      <c r="G41" s="178">
        <f t="shared" si="14"/>
        <v>3621.0566273437494</v>
      </c>
      <c r="H41" s="178">
        <f t="shared" si="14"/>
        <v>5091.4994016796873</v>
      </c>
      <c r="I41" s="178">
        <f t="shared" si="14"/>
        <v>7173.7939415214823</v>
      </c>
      <c r="J41" s="178">
        <f t="shared" si="14"/>
        <v>10126.699017042478</v>
      </c>
      <c r="K41" s="178">
        <f t="shared" si="14"/>
        <v>14319.744575696495</v>
      </c>
      <c r="L41" s="178">
        <f t="shared" si="14"/>
        <v>20281.113799871277</v>
      </c>
      <c r="M41" s="178">
        <f t="shared" si="14"/>
        <v>23843.844320138913</v>
      </c>
      <c r="N41" s="178">
        <f t="shared" si="14"/>
        <v>28061.539030091964</v>
      </c>
      <c r="O41" s="178">
        <f t="shared" si="14"/>
        <v>33058.37916720716</v>
      </c>
      <c r="P41" s="178">
        <f t="shared" si="14"/>
        <v>38982.57071815712</v>
      </c>
      <c r="Q41" s="178">
        <f t="shared" si="14"/>
        <v>46011.052342479015</v>
      </c>
      <c r="R41" s="178">
        <f t="shared" si="14"/>
        <v>54355.133259053946</v>
      </c>
      <c r="S41" s="178">
        <f t="shared" si="14"/>
        <v>64267.245694601486</v>
      </c>
      <c r="T41" s="178">
        <f t="shared" si="14"/>
        <v>76049.033246108345</v>
      </c>
      <c r="U41" s="178">
        <f t="shared" si="14"/>
        <v>90061.040592316494</v>
      </c>
      <c r="V41" s="179">
        <f t="shared" si="14"/>
        <v>106734.32286678748</v>
      </c>
    </row>
    <row r="42" spans="1:22" ht="15.75" customHeight="1" x14ac:dyDescent="0.2">
      <c r="A42" s="11"/>
      <c r="B42" s="407" t="s">
        <v>632</v>
      </c>
      <c r="C42" s="226">
        <f>MAX(0,C39)*Assumptions!$C$12</f>
        <v>229.72424999999998</v>
      </c>
      <c r="D42" s="226">
        <f>MAX(0,D39)*Assumptions!$C$12</f>
        <v>353.73161249999998</v>
      </c>
      <c r="E42" s="226">
        <f>MAX(0,E39)*Assumptions!$C$12</f>
        <v>548.06405062499982</v>
      </c>
      <c r="F42" s="226">
        <f>MAX(0,F39)*Assumptions!$C$12</f>
        <v>854.08482403124992</v>
      </c>
      <c r="G42" s="226">
        <f>MAX(0,G39)*Assumptions!$C$12</f>
        <v>1338.1561508765624</v>
      </c>
      <c r="H42" s="226">
        <f>MAX(0,H39)*Assumptions!$C$12</f>
        <v>1886.4844513544531</v>
      </c>
      <c r="I42" s="226">
        <f>MAX(0,I39)*Assumptions!$C$12</f>
        <v>2664.7506861469096</v>
      </c>
      <c r="J42" s="226">
        <f>MAX(0,J39)*Assumptions!$C$12</f>
        <v>3770.8487285346155</v>
      </c>
      <c r="K42" s="226">
        <f>MAX(0,K39)*Assumptions!$C$12</f>
        <v>5344.8181107413975</v>
      </c>
      <c r="L42" s="226">
        <f>MAX(0,L39)*Assumptions!$C$12</f>
        <v>7587.149133793012</v>
      </c>
      <c r="M42" s="226">
        <f>MAX(0,M39)*Assumptions!$C$12</f>
        <v>8938.3835653176302</v>
      </c>
      <c r="N42" s="226">
        <f>MAX(0,N39)*Assumptions!$C$12</f>
        <v>10540.494439757933</v>
      </c>
      <c r="O42" s="226">
        <f>MAX(0,O39)*Assumptions!$C$12</f>
        <v>12441.36697273268</v>
      </c>
      <c r="P42" s="226">
        <f>MAX(0,P39)*Assumptions!$C$12</f>
        <v>14698.190677043202</v>
      </c>
      <c r="Q42" s="226">
        <f>MAX(0,Q39)*Assumptions!$C$12</f>
        <v>17379.287616365826</v>
      </c>
      <c r="R42" s="226">
        <f>MAX(0,R39)*Assumptions!$C$12</f>
        <v>20566.302404419683</v>
      </c>
      <c r="S42" s="226">
        <f>MAX(0,S39)*Assumptions!$C$12</f>
        <v>24356.825830518836</v>
      </c>
      <c r="T42" s="226">
        <f>MAX(0,T39)*Assumptions!$C$12</f>
        <v>28867.53831244414</v>
      </c>
      <c r="U42" s="226">
        <f>MAX(0,U39)*Assumptions!$C$12</f>
        <v>34237.976554864421</v>
      </c>
      <c r="V42" s="227">
        <f>MAX(0,V39)*Assumptions!$C$12</f>
        <v>40635.047396744514</v>
      </c>
    </row>
    <row r="43" spans="1:22" ht="15.75" customHeight="1" x14ac:dyDescent="0.2">
      <c r="A43" s="11"/>
      <c r="B43" s="182" t="s">
        <v>633</v>
      </c>
      <c r="C43" s="492">
        <f t="shared" ref="C43:V43" si="15">C39-C42-C41</f>
        <v>230.38575000000003</v>
      </c>
      <c r="D43" s="492">
        <f t="shared" si="15"/>
        <v>359.58588750000001</v>
      </c>
      <c r="E43" s="492">
        <f t="shared" si="15"/>
        <v>564.52382437499978</v>
      </c>
      <c r="F43" s="492">
        <f t="shared" si="15"/>
        <v>890.97146971875009</v>
      </c>
      <c r="G43" s="492">
        <f t="shared" si="15"/>
        <v>1412.9593688109376</v>
      </c>
      <c r="H43" s="492">
        <f t="shared" si="15"/>
        <v>2005.2754391299222</v>
      </c>
      <c r="I43" s="492">
        <f t="shared" si="15"/>
        <v>2850.7443539835585</v>
      </c>
      <c r="J43" s="492">
        <f t="shared" si="15"/>
        <v>4058.8747712544082</v>
      </c>
      <c r="K43" s="492">
        <f t="shared" si="15"/>
        <v>5786.9521266163792</v>
      </c>
      <c r="L43" s="492">
        <f t="shared" si="15"/>
        <v>8261.0186558262467</v>
      </c>
      <c r="M43" s="492">
        <f t="shared" si="15"/>
        <v>9781.5033779607438</v>
      </c>
      <c r="N43" s="492">
        <f t="shared" si="15"/>
        <v>11590.797195664072</v>
      </c>
      <c r="O43" s="492">
        <f t="shared" si="15"/>
        <v>13744.858492120547</v>
      </c>
      <c r="P43" s="492">
        <f t="shared" si="15"/>
        <v>16310.622781195874</v>
      </c>
      <c r="Q43" s="492">
        <f t="shared" si="15"/>
        <v>19368.172500040047</v>
      </c>
      <c r="R43" s="492">
        <f t="shared" si="15"/>
        <v>23013.337690905821</v>
      </c>
      <c r="S43" s="492">
        <f t="shared" si="15"/>
        <v>27360.813382112232</v>
      </c>
      <c r="T43" s="492">
        <f t="shared" si="15"/>
        <v>32547.896595943414</v>
      </c>
      <c r="U43" s="492">
        <f t="shared" si="15"/>
        <v>38738.966447411571</v>
      </c>
      <c r="V43" s="493">
        <f t="shared" si="15"/>
        <v>46130.855435251418</v>
      </c>
    </row>
    <row r="44" spans="1:22"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row>
    <row r="45" spans="1:22" ht="15.75" customHeight="1" x14ac:dyDescent="0.2">
      <c r="A45" s="11"/>
      <c r="B45" s="536" t="s">
        <v>648</v>
      </c>
      <c r="C45" s="534"/>
      <c r="D45" s="534"/>
      <c r="E45" s="534"/>
      <c r="F45" s="534"/>
      <c r="G45" s="534"/>
      <c r="H45" s="534"/>
      <c r="I45" s="534"/>
      <c r="J45" s="534"/>
      <c r="K45" s="534"/>
      <c r="L45" s="534"/>
      <c r="M45" s="534"/>
      <c r="N45" s="534"/>
      <c r="O45" s="534"/>
      <c r="P45" s="534"/>
      <c r="Q45" s="534"/>
      <c r="R45" s="534"/>
      <c r="S45" s="534"/>
      <c r="T45" s="534"/>
      <c r="U45" s="534"/>
      <c r="V45" s="535"/>
    </row>
    <row r="46" spans="1:22" ht="30" customHeight="1" x14ac:dyDescent="0.2">
      <c r="A46" s="11"/>
      <c r="B46" s="564" t="s">
        <v>655</v>
      </c>
      <c r="C46" s="563"/>
      <c r="D46" s="563"/>
      <c r="E46" s="563"/>
      <c r="F46" s="563"/>
      <c r="G46" s="563"/>
      <c r="H46" s="563"/>
      <c r="I46" s="563"/>
      <c r="J46" s="563"/>
      <c r="K46" s="563"/>
      <c r="L46" s="563"/>
      <c r="M46" s="563"/>
      <c r="N46" s="563"/>
      <c r="O46" s="563"/>
      <c r="P46" s="563"/>
      <c r="Q46" s="563"/>
      <c r="R46" s="563"/>
      <c r="S46" s="563"/>
      <c r="T46" s="563"/>
      <c r="U46" s="563"/>
      <c r="V46" s="563"/>
    </row>
    <row r="47" spans="1:22" ht="15.75" customHeight="1" x14ac:dyDescent="0.2">
      <c r="A47" s="11"/>
      <c r="B47" s="563"/>
      <c r="C47" s="563"/>
      <c r="D47" s="563"/>
      <c r="E47" s="563"/>
      <c r="F47" s="563"/>
      <c r="G47" s="563"/>
      <c r="H47" s="563"/>
      <c r="I47" s="563"/>
      <c r="J47" s="563"/>
      <c r="K47" s="563"/>
      <c r="L47" s="563"/>
      <c r="M47" s="563"/>
      <c r="N47" s="563"/>
      <c r="O47" s="563"/>
      <c r="P47" s="563"/>
      <c r="Q47" s="563"/>
      <c r="R47" s="563"/>
      <c r="S47" s="563"/>
      <c r="T47" s="563"/>
      <c r="U47" s="563"/>
      <c r="V47" s="563"/>
    </row>
    <row r="48" spans="1:22" ht="15.75" customHeight="1" x14ac:dyDescent="0.2">
      <c r="A48" s="11"/>
      <c r="B48" s="563"/>
      <c r="C48" s="563"/>
      <c r="D48" s="563"/>
      <c r="E48" s="563"/>
      <c r="F48" s="563"/>
      <c r="G48" s="563"/>
      <c r="H48" s="563"/>
      <c r="I48" s="563"/>
      <c r="J48" s="563"/>
      <c r="K48" s="563"/>
      <c r="L48" s="563"/>
      <c r="M48" s="563"/>
      <c r="N48" s="563"/>
      <c r="O48" s="563"/>
      <c r="P48" s="563"/>
      <c r="Q48" s="563"/>
      <c r="R48" s="563"/>
      <c r="S48" s="563"/>
      <c r="T48" s="563"/>
      <c r="U48" s="563"/>
      <c r="V48" s="563"/>
    </row>
    <row r="49" spans="1:22"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row>
    <row r="50" spans="1:22"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row>
    <row r="51" spans="1:22"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row>
    <row r="52" spans="1:22"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row>
    <row r="53" spans="1:22"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5.75" customHeight="1" x14ac:dyDescent="0.2"/>
    <row r="248" spans="1:22" ht="15.75" customHeight="1" x14ac:dyDescent="0.2"/>
    <row r="249" spans="1:22" ht="15.75" customHeight="1" x14ac:dyDescent="0.2"/>
    <row r="250" spans="1:22" ht="15.75" customHeight="1" x14ac:dyDescent="0.2"/>
    <row r="251" spans="1:22" ht="15.75" customHeight="1" x14ac:dyDescent="0.2"/>
    <row r="252" spans="1:22" ht="15.75" customHeight="1" x14ac:dyDescent="0.2"/>
    <row r="253" spans="1:22" ht="15.75" customHeight="1" x14ac:dyDescent="0.2"/>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B28:V28"/>
    <mergeCell ref="B36:V36"/>
    <mergeCell ref="B45:V45"/>
    <mergeCell ref="B46:V48"/>
    <mergeCell ref="B5:E5"/>
    <mergeCell ref="B11:V11"/>
    <mergeCell ref="B12:V12"/>
    <mergeCell ref="B13:V13"/>
    <mergeCell ref="B14:V14"/>
    <mergeCell ref="B15:V15"/>
    <mergeCell ref="B17:V17"/>
  </mergeCells>
  <pageMargins left="0.75" right="0.75" top="1" bottom="1"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404042"/>
  </sheetPr>
  <dimension ref="A1:V1000"/>
  <sheetViews>
    <sheetView showGridLines="0" showRowColHeaders="0" workbookViewId="0">
      <pane xSplit="2" ySplit="4" topLeftCell="C5" activePane="bottomRight" state="frozen"/>
      <selection pane="topRight" activeCell="C1" sqref="C1"/>
      <selection pane="bottomLeft" activeCell="A5" sqref="A5"/>
      <selection pane="bottomRight" activeCell="B5" sqref="B5:E5"/>
    </sheetView>
  </sheetViews>
  <sheetFormatPr baseColWidth="10" defaultColWidth="14.5" defaultRowHeight="15" customHeight="1" x14ac:dyDescent="0.2"/>
  <cols>
    <col min="1" max="1" width="15.83203125" customWidth="1"/>
    <col min="2" max="2" width="35.6640625" customWidth="1"/>
    <col min="3" max="22" width="11" customWidth="1"/>
  </cols>
  <sheetData>
    <row r="1" spans="1:22" x14ac:dyDescent="0.2">
      <c r="A1" s="11"/>
      <c r="B1" s="11"/>
      <c r="C1" s="11"/>
      <c r="D1" s="11"/>
      <c r="E1" s="11"/>
      <c r="F1" s="11"/>
      <c r="G1" s="11"/>
      <c r="H1" s="11"/>
      <c r="I1" s="11"/>
      <c r="J1" s="11"/>
      <c r="K1" s="11"/>
      <c r="L1" s="11"/>
      <c r="M1" s="11"/>
      <c r="N1" s="11"/>
      <c r="O1" s="11"/>
      <c r="P1" s="11"/>
      <c r="Q1" s="11"/>
      <c r="R1" s="11"/>
      <c r="S1" s="11"/>
      <c r="T1" s="11"/>
      <c r="U1" s="11"/>
      <c r="V1" s="11"/>
    </row>
    <row r="2" spans="1:22" ht="21.75" customHeight="1" x14ac:dyDescent="0.2">
      <c r="A2" s="11"/>
      <c r="B2" s="113" t="s">
        <v>168</v>
      </c>
      <c r="C2" s="11"/>
      <c r="D2" s="11"/>
      <c r="E2" s="11"/>
      <c r="F2" s="11"/>
      <c r="G2" s="11"/>
      <c r="H2" s="11"/>
      <c r="I2" s="11"/>
      <c r="J2" s="11"/>
      <c r="K2" s="11"/>
      <c r="L2" s="11"/>
      <c r="M2" s="11"/>
      <c r="N2" s="11"/>
      <c r="O2" s="11"/>
      <c r="P2" s="11"/>
      <c r="Q2" s="11"/>
      <c r="R2" s="11"/>
      <c r="S2" s="11"/>
      <c r="T2" s="11"/>
      <c r="U2" s="11"/>
      <c r="V2" s="11"/>
    </row>
    <row r="3" spans="1:22" ht="15" customHeight="1" x14ac:dyDescent="0.2">
      <c r="A3" s="11"/>
      <c r="B3" s="397" t="s">
        <v>656</v>
      </c>
      <c r="C3" s="11"/>
      <c r="D3" s="11"/>
      <c r="E3" s="11"/>
      <c r="F3" s="11"/>
      <c r="G3" s="11"/>
      <c r="H3" s="11"/>
      <c r="I3" s="11"/>
      <c r="J3" s="11"/>
      <c r="K3" s="11"/>
      <c r="L3" s="11"/>
      <c r="M3" s="11"/>
      <c r="N3" s="11"/>
      <c r="O3" s="11"/>
      <c r="P3" s="11"/>
      <c r="Q3" s="11"/>
      <c r="R3" s="11"/>
      <c r="S3" s="11"/>
      <c r="T3" s="11"/>
      <c r="U3" s="11"/>
      <c r="V3" s="11"/>
    </row>
    <row r="4" spans="1:22" x14ac:dyDescent="0.2">
      <c r="A4" s="11"/>
      <c r="B4" s="11"/>
      <c r="C4" s="11"/>
      <c r="D4" s="11"/>
      <c r="E4" s="11"/>
      <c r="F4" s="11"/>
      <c r="G4" s="11"/>
      <c r="H4" s="11"/>
      <c r="I4" s="11"/>
      <c r="J4" s="11"/>
      <c r="K4" s="11"/>
      <c r="L4" s="11"/>
      <c r="M4" s="11"/>
      <c r="N4" s="11"/>
      <c r="O4" s="11"/>
      <c r="P4" s="11"/>
      <c r="Q4" s="11"/>
      <c r="R4" s="11"/>
      <c r="S4" s="11"/>
      <c r="T4" s="11"/>
      <c r="U4" s="11"/>
      <c r="V4" s="11"/>
    </row>
    <row r="5" spans="1:22" ht="15" customHeight="1" x14ac:dyDescent="0.2">
      <c r="A5" s="11"/>
      <c r="B5" s="533" t="s">
        <v>603</v>
      </c>
      <c r="C5" s="534"/>
      <c r="D5" s="534"/>
      <c r="E5" s="535"/>
      <c r="F5" s="11"/>
      <c r="G5" s="11"/>
      <c r="H5" s="11"/>
      <c r="I5" s="11"/>
      <c r="J5" s="11"/>
      <c r="K5" s="11"/>
      <c r="L5" s="11"/>
      <c r="M5" s="11"/>
      <c r="N5" s="11"/>
      <c r="O5" s="11"/>
      <c r="P5" s="11"/>
      <c r="Q5" s="11"/>
      <c r="R5" s="11"/>
      <c r="S5" s="11"/>
      <c r="T5" s="11"/>
      <c r="U5" s="11"/>
      <c r="V5" s="11"/>
    </row>
    <row r="6" spans="1:22" ht="15" customHeight="1" x14ac:dyDescent="0.2">
      <c r="A6" s="11"/>
      <c r="B6" s="73" t="s">
        <v>580</v>
      </c>
      <c r="C6" s="502">
        <f>Scenario_Engine!C13</f>
        <v>0.15</v>
      </c>
      <c r="D6" s="11"/>
      <c r="E6" s="11"/>
      <c r="F6" s="11"/>
      <c r="G6" s="11"/>
      <c r="H6" s="11"/>
      <c r="I6" s="11"/>
      <c r="J6" s="11"/>
      <c r="K6" s="11"/>
      <c r="L6" s="11"/>
      <c r="M6" s="11"/>
      <c r="N6" s="11"/>
      <c r="O6" s="11"/>
      <c r="P6" s="11"/>
      <c r="Q6" s="11"/>
      <c r="R6" s="11"/>
      <c r="S6" s="11"/>
      <c r="T6" s="11"/>
      <c r="U6" s="11"/>
      <c r="V6" s="11"/>
    </row>
    <row r="7" spans="1:22" ht="15" customHeight="1" x14ac:dyDescent="0.2">
      <c r="A7" s="11"/>
      <c r="B7" s="75" t="s">
        <v>581</v>
      </c>
      <c r="C7" s="471">
        <f>Scenario_Engine!D13</f>
        <v>0.5</v>
      </c>
      <c r="D7" s="11"/>
      <c r="E7" s="11"/>
      <c r="F7" s="11"/>
      <c r="G7" s="11"/>
      <c r="H7" s="11"/>
      <c r="I7" s="11"/>
      <c r="J7" s="11"/>
      <c r="K7" s="11"/>
      <c r="L7" s="11"/>
      <c r="M7" s="11"/>
      <c r="N7" s="11"/>
      <c r="O7" s="11"/>
      <c r="P7" s="11"/>
      <c r="Q7" s="11"/>
      <c r="R7" s="11"/>
      <c r="S7" s="11"/>
      <c r="T7" s="11"/>
      <c r="U7" s="11"/>
      <c r="V7" s="11"/>
    </row>
    <row r="8" spans="1:22" ht="15" customHeight="1" x14ac:dyDescent="0.2">
      <c r="A8" s="11"/>
      <c r="B8" s="77" t="s">
        <v>582</v>
      </c>
      <c r="C8" s="498">
        <f>Scenario_Engine!E13</f>
        <v>0.35</v>
      </c>
      <c r="D8" s="11"/>
      <c r="E8" s="11"/>
      <c r="F8" s="11"/>
      <c r="G8" s="11"/>
      <c r="H8" s="11"/>
      <c r="I8" s="11"/>
      <c r="J8" s="11"/>
      <c r="K8" s="11"/>
      <c r="L8" s="11"/>
      <c r="M8" s="11"/>
      <c r="N8" s="11"/>
      <c r="O8" s="11"/>
      <c r="P8" s="11"/>
      <c r="Q8" s="11"/>
      <c r="R8" s="11"/>
      <c r="S8" s="11"/>
      <c r="T8" s="11"/>
      <c r="U8" s="11"/>
      <c r="V8" s="11"/>
    </row>
    <row r="9" spans="1:22" ht="15" customHeight="1" x14ac:dyDescent="0.2">
      <c r="A9" s="11"/>
      <c r="B9" s="79" t="s">
        <v>42</v>
      </c>
      <c r="C9" s="473">
        <f>Scenario_Engine!G13</f>
        <v>0.85</v>
      </c>
      <c r="D9" s="11"/>
      <c r="E9" s="11"/>
      <c r="F9" s="11"/>
      <c r="G9" s="11"/>
      <c r="H9" s="11"/>
      <c r="I9" s="11"/>
      <c r="J9" s="11"/>
      <c r="K9" s="11"/>
      <c r="L9" s="11"/>
      <c r="M9" s="11"/>
      <c r="N9" s="11"/>
      <c r="O9" s="11"/>
      <c r="P9" s="11"/>
      <c r="Q9" s="11"/>
      <c r="R9" s="11"/>
      <c r="S9" s="11"/>
      <c r="T9" s="11"/>
      <c r="U9" s="11"/>
      <c r="V9" s="11"/>
    </row>
    <row r="10" spans="1:22" x14ac:dyDescent="0.2">
      <c r="A10" s="11"/>
      <c r="B10" s="11"/>
      <c r="C10" s="11"/>
      <c r="D10" s="11"/>
      <c r="E10" s="11"/>
      <c r="F10" s="11"/>
      <c r="G10" s="11"/>
      <c r="H10" s="11"/>
      <c r="I10" s="11"/>
      <c r="J10" s="11"/>
      <c r="K10" s="11"/>
      <c r="L10" s="11"/>
      <c r="M10" s="11"/>
      <c r="N10" s="11"/>
      <c r="O10" s="11"/>
      <c r="P10" s="11"/>
      <c r="Q10" s="11"/>
      <c r="R10" s="11"/>
      <c r="S10" s="11"/>
      <c r="T10" s="11"/>
      <c r="U10" s="11"/>
      <c r="V10" s="11"/>
    </row>
    <row r="11" spans="1:22" ht="15" customHeight="1" x14ac:dyDescent="0.2">
      <c r="A11" s="11"/>
      <c r="B11" s="536" t="s">
        <v>604</v>
      </c>
      <c r="C11" s="534"/>
      <c r="D11" s="534"/>
      <c r="E11" s="534"/>
      <c r="F11" s="534"/>
      <c r="G11" s="534"/>
      <c r="H11" s="534"/>
      <c r="I11" s="534"/>
      <c r="J11" s="534"/>
      <c r="K11" s="534"/>
      <c r="L11" s="534"/>
      <c r="M11" s="534"/>
      <c r="N11" s="534"/>
      <c r="O11" s="534"/>
      <c r="P11" s="534"/>
      <c r="Q11" s="534"/>
      <c r="R11" s="534"/>
      <c r="S11" s="534"/>
      <c r="T11" s="534"/>
      <c r="U11" s="534"/>
      <c r="V11" s="535"/>
    </row>
    <row r="12" spans="1:22" ht="15" customHeight="1" x14ac:dyDescent="0.2">
      <c r="A12" s="11"/>
      <c r="B12" s="562" t="s">
        <v>657</v>
      </c>
      <c r="C12" s="563"/>
      <c r="D12" s="563"/>
      <c r="E12" s="563"/>
      <c r="F12" s="563"/>
      <c r="G12" s="563"/>
      <c r="H12" s="563"/>
      <c r="I12" s="563"/>
      <c r="J12" s="563"/>
      <c r="K12" s="563"/>
      <c r="L12" s="563"/>
      <c r="M12" s="563"/>
      <c r="N12" s="563"/>
      <c r="O12" s="563"/>
      <c r="P12" s="563"/>
      <c r="Q12" s="563"/>
      <c r="R12" s="563"/>
      <c r="S12" s="563"/>
      <c r="T12" s="563"/>
      <c r="U12" s="563"/>
      <c r="V12" s="563"/>
    </row>
    <row r="13" spans="1:22" ht="15" customHeight="1" x14ac:dyDescent="0.2">
      <c r="A13" s="11"/>
      <c r="B13" s="562" t="s">
        <v>658</v>
      </c>
      <c r="C13" s="563"/>
      <c r="D13" s="563"/>
      <c r="E13" s="563"/>
      <c r="F13" s="563"/>
      <c r="G13" s="563"/>
      <c r="H13" s="563"/>
      <c r="I13" s="563"/>
      <c r="J13" s="563"/>
      <c r="K13" s="563"/>
      <c r="L13" s="563"/>
      <c r="M13" s="563"/>
      <c r="N13" s="563"/>
      <c r="O13" s="563"/>
      <c r="P13" s="563"/>
      <c r="Q13" s="563"/>
      <c r="R13" s="563"/>
      <c r="S13" s="563"/>
      <c r="T13" s="563"/>
      <c r="U13" s="563"/>
      <c r="V13" s="563"/>
    </row>
    <row r="14" spans="1:22" ht="15" customHeight="1" x14ac:dyDescent="0.2">
      <c r="A14" s="11"/>
      <c r="B14" s="562" t="s">
        <v>659</v>
      </c>
      <c r="C14" s="563"/>
      <c r="D14" s="563"/>
      <c r="E14" s="563"/>
      <c r="F14" s="563"/>
      <c r="G14" s="563"/>
      <c r="H14" s="563"/>
      <c r="I14" s="563"/>
      <c r="J14" s="563"/>
      <c r="K14" s="563"/>
      <c r="L14" s="563"/>
      <c r="M14" s="563"/>
      <c r="N14" s="563"/>
      <c r="O14" s="563"/>
      <c r="P14" s="563"/>
      <c r="Q14" s="563"/>
      <c r="R14" s="563"/>
      <c r="S14" s="563"/>
      <c r="T14" s="563"/>
      <c r="U14" s="563"/>
      <c r="V14" s="563"/>
    </row>
    <row r="15" spans="1:22" ht="15" customHeight="1" x14ac:dyDescent="0.2">
      <c r="A15" s="11"/>
      <c r="B15" s="562" t="s">
        <v>660</v>
      </c>
      <c r="C15" s="563"/>
      <c r="D15" s="563"/>
      <c r="E15" s="563"/>
      <c r="F15" s="563"/>
      <c r="G15" s="563"/>
      <c r="H15" s="563"/>
      <c r="I15" s="563"/>
      <c r="J15" s="563"/>
      <c r="K15" s="563"/>
      <c r="L15" s="563"/>
      <c r="M15" s="563"/>
      <c r="N15" s="563"/>
      <c r="O15" s="563"/>
      <c r="P15" s="563"/>
      <c r="Q15" s="563"/>
      <c r="R15" s="563"/>
      <c r="S15" s="563"/>
      <c r="T15" s="563"/>
      <c r="U15" s="563"/>
      <c r="V15" s="563"/>
    </row>
    <row r="16" spans="1:22" x14ac:dyDescent="0.2">
      <c r="A16" s="11"/>
      <c r="B16" s="11"/>
      <c r="C16" s="11"/>
      <c r="D16" s="11"/>
      <c r="E16" s="11"/>
      <c r="F16" s="11"/>
      <c r="G16" s="11"/>
      <c r="H16" s="11"/>
      <c r="I16" s="11"/>
      <c r="J16" s="11"/>
      <c r="K16" s="11"/>
      <c r="L16" s="11"/>
      <c r="M16" s="11"/>
      <c r="N16" s="11"/>
      <c r="O16" s="11"/>
      <c r="P16" s="11"/>
      <c r="Q16" s="11"/>
      <c r="R16" s="11"/>
      <c r="S16" s="11"/>
      <c r="T16" s="11"/>
      <c r="U16" s="11"/>
      <c r="V16" s="11"/>
    </row>
    <row r="17" spans="1:22" ht="15" customHeight="1" x14ac:dyDescent="0.2">
      <c r="A17" s="11"/>
      <c r="B17" s="533" t="s">
        <v>609</v>
      </c>
      <c r="C17" s="534"/>
      <c r="D17" s="534"/>
      <c r="E17" s="534"/>
      <c r="F17" s="534"/>
      <c r="G17" s="534"/>
      <c r="H17" s="534"/>
      <c r="I17" s="534"/>
      <c r="J17" s="534"/>
      <c r="K17" s="534"/>
      <c r="L17" s="534"/>
      <c r="M17" s="534"/>
      <c r="N17" s="534"/>
      <c r="O17" s="534"/>
      <c r="P17" s="534"/>
      <c r="Q17" s="534"/>
      <c r="R17" s="534"/>
      <c r="S17" s="534"/>
      <c r="T17" s="534"/>
      <c r="U17" s="534"/>
      <c r="V17" s="535"/>
    </row>
    <row r="18" spans="1:22" ht="15" customHeight="1" x14ac:dyDescent="0.2">
      <c r="A18" s="11"/>
      <c r="B18" s="73" t="s">
        <v>316</v>
      </c>
      <c r="C18" s="54" t="s">
        <v>610</v>
      </c>
      <c r="D18" s="54" t="s">
        <v>611</v>
      </c>
      <c r="E18" s="55" t="s">
        <v>612</v>
      </c>
      <c r="F18" s="11"/>
      <c r="G18" s="11"/>
      <c r="H18" s="11"/>
      <c r="I18" s="11"/>
      <c r="J18" s="11"/>
      <c r="K18" s="11"/>
      <c r="L18" s="11"/>
      <c r="M18" s="11"/>
      <c r="N18" s="11"/>
      <c r="O18" s="11"/>
      <c r="P18" s="11"/>
      <c r="Q18" s="11"/>
      <c r="R18" s="11"/>
      <c r="S18" s="11"/>
      <c r="T18" s="11"/>
      <c r="U18" s="11"/>
      <c r="V18" s="11"/>
    </row>
    <row r="19" spans="1:22" ht="15" customHeight="1" x14ac:dyDescent="0.2">
      <c r="A19" s="11"/>
      <c r="B19" s="75" t="s">
        <v>613</v>
      </c>
      <c r="C19" s="176">
        <v>12000</v>
      </c>
      <c r="D19" s="176">
        <v>16000</v>
      </c>
      <c r="E19" s="177">
        <v>25000</v>
      </c>
      <c r="F19" s="11"/>
      <c r="G19" s="11"/>
      <c r="H19" s="11"/>
      <c r="I19" s="11"/>
      <c r="J19" s="11"/>
      <c r="K19" s="11"/>
      <c r="L19" s="11"/>
      <c r="M19" s="11"/>
      <c r="N19" s="11"/>
      <c r="O19" s="11"/>
      <c r="P19" s="11"/>
      <c r="Q19" s="11"/>
      <c r="R19" s="11"/>
      <c r="S19" s="11"/>
      <c r="T19" s="11"/>
      <c r="U19" s="11"/>
      <c r="V19" s="11"/>
    </row>
    <row r="20" spans="1:22" ht="15" customHeight="1" x14ac:dyDescent="0.2">
      <c r="A20" s="11"/>
      <c r="B20" s="77" t="s">
        <v>614</v>
      </c>
      <c r="C20" s="437">
        <v>0.15</v>
      </c>
      <c r="D20" s="437">
        <v>0.35</v>
      </c>
      <c r="E20" s="477">
        <v>0.55000000000000004</v>
      </c>
      <c r="F20" s="11"/>
      <c r="G20" s="11"/>
      <c r="H20" s="11"/>
      <c r="I20" s="11"/>
      <c r="J20" s="11"/>
      <c r="K20" s="11"/>
      <c r="L20" s="11"/>
      <c r="M20" s="11"/>
      <c r="N20" s="11"/>
      <c r="O20" s="11"/>
      <c r="P20" s="11"/>
      <c r="Q20" s="11"/>
      <c r="R20" s="11"/>
      <c r="S20" s="11"/>
      <c r="T20" s="11"/>
      <c r="U20" s="11"/>
      <c r="V20" s="11"/>
    </row>
    <row r="21" spans="1:22" ht="15.75" customHeight="1" x14ac:dyDescent="0.2">
      <c r="A21" s="11"/>
      <c r="B21" s="180" t="s">
        <v>615</v>
      </c>
      <c r="C21" s="404">
        <v>0.1</v>
      </c>
      <c r="D21" s="305">
        <v>0.2</v>
      </c>
      <c r="E21" s="479">
        <v>0.3</v>
      </c>
      <c r="F21" s="11"/>
      <c r="G21" s="11"/>
      <c r="H21" s="11"/>
      <c r="I21" s="11"/>
      <c r="J21" s="11"/>
      <c r="K21" s="11"/>
      <c r="L21" s="11"/>
      <c r="M21" s="11"/>
      <c r="N21" s="11"/>
      <c r="O21" s="11"/>
      <c r="P21" s="11"/>
      <c r="Q21" s="11"/>
      <c r="R21" s="11"/>
      <c r="S21" s="11"/>
      <c r="T21" s="11"/>
      <c r="U21" s="11"/>
      <c r="V21" s="11"/>
    </row>
    <row r="22" spans="1:22" ht="15.75" customHeight="1" x14ac:dyDescent="0.2">
      <c r="A22" s="11"/>
      <c r="B22" s="77" t="s">
        <v>616</v>
      </c>
      <c r="C22" s="304">
        <v>0.05</v>
      </c>
      <c r="D22" s="304">
        <v>0.1</v>
      </c>
      <c r="E22" s="498">
        <v>0.15</v>
      </c>
      <c r="F22" s="11"/>
      <c r="G22" s="11"/>
      <c r="H22" s="11"/>
      <c r="I22" s="11"/>
      <c r="J22" s="11"/>
      <c r="K22" s="11"/>
      <c r="L22" s="11"/>
      <c r="M22" s="11"/>
      <c r="N22" s="11"/>
      <c r="O22" s="11"/>
      <c r="P22" s="11"/>
      <c r="Q22" s="11"/>
      <c r="R22" s="11"/>
      <c r="S22" s="11"/>
      <c r="T22" s="11"/>
      <c r="U22" s="11"/>
      <c r="V22" s="11"/>
    </row>
    <row r="23" spans="1:22" ht="15.75" customHeight="1" x14ac:dyDescent="0.2">
      <c r="A23" s="11"/>
      <c r="B23" s="180" t="s">
        <v>617</v>
      </c>
      <c r="C23" s="223">
        <v>0</v>
      </c>
      <c r="D23" s="223">
        <v>0</v>
      </c>
      <c r="E23" s="224">
        <v>0</v>
      </c>
      <c r="F23" s="11"/>
      <c r="G23" s="11"/>
      <c r="H23" s="11"/>
      <c r="I23" s="11"/>
      <c r="J23" s="11"/>
      <c r="K23" s="11"/>
      <c r="L23" s="11"/>
      <c r="M23" s="11"/>
      <c r="N23" s="11"/>
      <c r="O23" s="11"/>
      <c r="P23" s="11"/>
      <c r="Q23" s="11"/>
      <c r="R23" s="11"/>
      <c r="S23" s="11"/>
      <c r="T23" s="11"/>
      <c r="U23" s="11"/>
      <c r="V23" s="11"/>
    </row>
    <row r="24" spans="1:22" ht="15.75" customHeight="1" x14ac:dyDescent="0.2">
      <c r="A24" s="11"/>
      <c r="B24" s="77" t="s">
        <v>618</v>
      </c>
      <c r="C24" s="178">
        <v>0</v>
      </c>
      <c r="D24" s="178">
        <v>0</v>
      </c>
      <c r="E24" s="179">
        <v>0</v>
      </c>
      <c r="F24" s="11"/>
      <c r="G24" s="11"/>
      <c r="H24" s="11"/>
      <c r="I24" s="11"/>
      <c r="J24" s="11"/>
      <c r="K24" s="11"/>
      <c r="L24" s="11"/>
      <c r="M24" s="11"/>
      <c r="N24" s="11"/>
      <c r="O24" s="11"/>
      <c r="P24" s="11"/>
      <c r="Q24" s="11"/>
      <c r="R24" s="11"/>
      <c r="S24" s="11"/>
      <c r="T24" s="11"/>
      <c r="U24" s="11"/>
      <c r="V24" s="11"/>
    </row>
    <row r="25" spans="1:22" ht="15.75" customHeight="1" x14ac:dyDescent="0.2">
      <c r="A25" s="11"/>
      <c r="B25" s="180" t="s">
        <v>619</v>
      </c>
      <c r="C25" s="404">
        <v>0.5</v>
      </c>
      <c r="D25" s="305">
        <v>0.65</v>
      </c>
      <c r="E25" s="479">
        <v>0.75</v>
      </c>
      <c r="F25" s="11"/>
      <c r="G25" s="11"/>
      <c r="H25" s="11"/>
      <c r="I25" s="11"/>
      <c r="J25" s="11"/>
      <c r="K25" s="11"/>
      <c r="L25" s="11"/>
      <c r="M25" s="11"/>
      <c r="N25" s="11"/>
      <c r="O25" s="11"/>
      <c r="P25" s="11"/>
      <c r="Q25" s="11"/>
      <c r="R25" s="11"/>
      <c r="S25" s="11"/>
      <c r="T25" s="11"/>
      <c r="U25" s="11"/>
      <c r="V25" s="11"/>
    </row>
    <row r="26" spans="1:22" ht="15.75" customHeight="1" x14ac:dyDescent="0.2">
      <c r="A26" s="11"/>
      <c r="B26" s="415" t="s">
        <v>620</v>
      </c>
      <c r="C26" s="480">
        <v>0.6</v>
      </c>
      <c r="D26" s="480">
        <v>0.5</v>
      </c>
      <c r="E26" s="499">
        <v>0.4</v>
      </c>
      <c r="F26" s="11"/>
      <c r="G26" s="11"/>
      <c r="H26" s="11"/>
      <c r="I26" s="11"/>
      <c r="J26" s="11"/>
      <c r="K26" s="11"/>
      <c r="L26" s="11"/>
      <c r="M26" s="11"/>
      <c r="N26" s="11"/>
      <c r="O26" s="11"/>
      <c r="P26" s="11"/>
      <c r="Q26" s="11"/>
      <c r="R26" s="11"/>
      <c r="S26" s="11"/>
      <c r="T26" s="11"/>
      <c r="U26" s="11"/>
      <c r="V26" s="11"/>
    </row>
    <row r="27" spans="1:22"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row>
    <row r="28" spans="1:22" ht="15.75" customHeight="1" x14ac:dyDescent="0.2">
      <c r="A28" s="11"/>
      <c r="B28" s="533" t="s">
        <v>621</v>
      </c>
      <c r="C28" s="534"/>
      <c r="D28" s="534"/>
      <c r="E28" s="534"/>
      <c r="F28" s="534"/>
      <c r="G28" s="534"/>
      <c r="H28" s="534"/>
      <c r="I28" s="534"/>
      <c r="J28" s="534"/>
      <c r="K28" s="534"/>
      <c r="L28" s="534"/>
      <c r="M28" s="534"/>
      <c r="N28" s="534"/>
      <c r="O28" s="534"/>
      <c r="P28" s="534"/>
      <c r="Q28" s="534"/>
      <c r="R28" s="534"/>
      <c r="S28" s="534"/>
      <c r="T28" s="534"/>
      <c r="U28" s="534"/>
      <c r="V28" s="535"/>
    </row>
    <row r="29" spans="1:22" ht="15.75" customHeight="1" x14ac:dyDescent="0.2">
      <c r="A29" s="11"/>
      <c r="B29" s="53" t="s">
        <v>251</v>
      </c>
      <c r="C29" s="174">
        <v>2026</v>
      </c>
      <c r="D29" s="174">
        <v>2027</v>
      </c>
      <c r="E29" s="174">
        <v>2028</v>
      </c>
      <c r="F29" s="174">
        <v>2029</v>
      </c>
      <c r="G29" s="174">
        <v>2030</v>
      </c>
      <c r="H29" s="174">
        <v>2031</v>
      </c>
      <c r="I29" s="174">
        <v>2032</v>
      </c>
      <c r="J29" s="174">
        <v>2033</v>
      </c>
      <c r="K29" s="174">
        <v>2034</v>
      </c>
      <c r="L29" s="174">
        <v>2035</v>
      </c>
      <c r="M29" s="174">
        <v>2036</v>
      </c>
      <c r="N29" s="174">
        <v>2037</v>
      </c>
      <c r="O29" s="174">
        <v>2038</v>
      </c>
      <c r="P29" s="174">
        <v>2039</v>
      </c>
      <c r="Q29" s="174">
        <v>2040</v>
      </c>
      <c r="R29" s="174">
        <v>2041</v>
      </c>
      <c r="S29" s="174">
        <v>2042</v>
      </c>
      <c r="T29" s="174">
        <v>2043</v>
      </c>
      <c r="U29" s="174">
        <v>2044</v>
      </c>
      <c r="V29" s="175">
        <v>2045</v>
      </c>
    </row>
    <row r="30" spans="1:22" ht="15.75" customHeight="1" x14ac:dyDescent="0.2">
      <c r="A30" s="11"/>
      <c r="B30" s="485" t="s">
        <v>622</v>
      </c>
      <c r="C30" s="176">
        <f>$C$19</f>
        <v>12000</v>
      </c>
      <c r="D30" s="176">
        <f t="shared" ref="D30:G30" si="0">C30*(1+$C$20)</f>
        <v>13799.999999999998</v>
      </c>
      <c r="E30" s="176">
        <f t="shared" si="0"/>
        <v>15869.999999999996</v>
      </c>
      <c r="F30" s="176">
        <f t="shared" si="0"/>
        <v>18250.499999999993</v>
      </c>
      <c r="G30" s="176">
        <f t="shared" si="0"/>
        <v>20988.07499999999</v>
      </c>
      <c r="H30" s="176">
        <f>IF($C$23&gt;0,$C$23,G30*(1+$C$21))</f>
        <v>23086.882499999992</v>
      </c>
      <c r="I30" s="176">
        <f t="shared" ref="I30:L30" si="1">H30*(1+$C$21)</f>
        <v>25395.570749999995</v>
      </c>
      <c r="J30" s="176">
        <f t="shared" si="1"/>
        <v>27935.127824999996</v>
      </c>
      <c r="K30" s="176">
        <f t="shared" si="1"/>
        <v>30728.640607499998</v>
      </c>
      <c r="L30" s="176">
        <f t="shared" si="1"/>
        <v>33801.504668250003</v>
      </c>
      <c r="M30" s="176">
        <f>IF($C$24&gt;0,$C$24,L30*(1+$C$22))</f>
        <v>35491.579901662502</v>
      </c>
      <c r="N30" s="176">
        <f t="shared" ref="N30:V30" si="2">M30*(1+$C$22)</f>
        <v>37266.158896745626</v>
      </c>
      <c r="O30" s="176">
        <f t="shared" si="2"/>
        <v>39129.466841582907</v>
      </c>
      <c r="P30" s="176">
        <f t="shared" si="2"/>
        <v>41085.940183662053</v>
      </c>
      <c r="Q30" s="176">
        <f t="shared" si="2"/>
        <v>43140.237192845154</v>
      </c>
      <c r="R30" s="176">
        <f t="shared" si="2"/>
        <v>45297.249052487416</v>
      </c>
      <c r="S30" s="176">
        <f t="shared" si="2"/>
        <v>47562.111505111789</v>
      </c>
      <c r="T30" s="176">
        <f t="shared" si="2"/>
        <v>49940.21708036738</v>
      </c>
      <c r="U30" s="176">
        <f t="shared" si="2"/>
        <v>52437.227934385752</v>
      </c>
      <c r="V30" s="177">
        <f t="shared" si="2"/>
        <v>55059.089331105039</v>
      </c>
    </row>
    <row r="31" spans="1:22" ht="15.75" customHeight="1" x14ac:dyDescent="0.2">
      <c r="A31" s="11"/>
      <c r="B31" s="486" t="s">
        <v>623</v>
      </c>
      <c r="C31" s="178">
        <f>$D$19</f>
        <v>16000</v>
      </c>
      <c r="D31" s="178">
        <f t="shared" ref="D31:G31" si="3">C31*(1+$D$20)</f>
        <v>21600</v>
      </c>
      <c r="E31" s="178">
        <f t="shared" si="3"/>
        <v>29160.000000000004</v>
      </c>
      <c r="F31" s="178">
        <f t="shared" si="3"/>
        <v>39366.000000000007</v>
      </c>
      <c r="G31" s="178">
        <f t="shared" si="3"/>
        <v>53144.100000000013</v>
      </c>
      <c r="H31" s="178">
        <f>IF($D$23&gt;0,$D$23,G31*(1+$D$21))</f>
        <v>63772.920000000013</v>
      </c>
      <c r="I31" s="178">
        <f t="shared" ref="I31:L31" si="4">H31*(1+$D$21)</f>
        <v>76527.504000000015</v>
      </c>
      <c r="J31" s="178">
        <f t="shared" si="4"/>
        <v>91833.00480000001</v>
      </c>
      <c r="K31" s="178">
        <f t="shared" si="4"/>
        <v>110199.60576000001</v>
      </c>
      <c r="L31" s="178">
        <f t="shared" si="4"/>
        <v>132239.526912</v>
      </c>
      <c r="M31" s="178">
        <f>IF($D$24&gt;0,$D$24,L31*(1+$D$22))</f>
        <v>145463.47960320002</v>
      </c>
      <c r="N31" s="178">
        <f t="shared" ref="N31:V31" si="5">M31*(1+$D$22)</f>
        <v>160009.82756352003</v>
      </c>
      <c r="O31" s="178">
        <f t="shared" si="5"/>
        <v>176010.81031987205</v>
      </c>
      <c r="P31" s="178">
        <f t="shared" si="5"/>
        <v>193611.89135185926</v>
      </c>
      <c r="Q31" s="178">
        <f t="shared" si="5"/>
        <v>212973.0804870452</v>
      </c>
      <c r="R31" s="178">
        <f t="shared" si="5"/>
        <v>234270.38853574975</v>
      </c>
      <c r="S31" s="178">
        <f t="shared" si="5"/>
        <v>257697.42738932476</v>
      </c>
      <c r="T31" s="178">
        <f t="shared" si="5"/>
        <v>283467.17012825725</v>
      </c>
      <c r="U31" s="178">
        <f t="shared" si="5"/>
        <v>311813.88714108302</v>
      </c>
      <c r="V31" s="179">
        <f t="shared" si="5"/>
        <v>342995.27585519134</v>
      </c>
    </row>
    <row r="32" spans="1:22" ht="15.75" customHeight="1" x14ac:dyDescent="0.2">
      <c r="A32" s="11"/>
      <c r="B32" s="487" t="s">
        <v>624</v>
      </c>
      <c r="C32" s="223">
        <f>$E$19</f>
        <v>25000</v>
      </c>
      <c r="D32" s="223">
        <f t="shared" ref="D32:G32" si="6">C32*(1+$E$20)</f>
        <v>38750</v>
      </c>
      <c r="E32" s="223">
        <f t="shared" si="6"/>
        <v>60062.5</v>
      </c>
      <c r="F32" s="223">
        <f t="shared" si="6"/>
        <v>93096.875</v>
      </c>
      <c r="G32" s="223">
        <f t="shared" si="6"/>
        <v>144300.15625</v>
      </c>
      <c r="H32" s="223">
        <f>IF($E$23&gt;0,$E$23,G32*(1+$E$21))</f>
        <v>187590.203125</v>
      </c>
      <c r="I32" s="223">
        <f t="shared" ref="I32:L32" si="7">H32*(1+$E$21)</f>
        <v>243867.26406250001</v>
      </c>
      <c r="J32" s="223">
        <f t="shared" si="7"/>
        <v>317027.44328125002</v>
      </c>
      <c r="K32" s="223">
        <f t="shared" si="7"/>
        <v>412135.67626562505</v>
      </c>
      <c r="L32" s="223">
        <f t="shared" si="7"/>
        <v>535776.37914531259</v>
      </c>
      <c r="M32" s="223">
        <f>IF($E$24&gt;0,$E$24,L32*(1+$E$22))</f>
        <v>616142.83601710945</v>
      </c>
      <c r="N32" s="223">
        <f t="shared" ref="N32:V32" si="8">M32*(1+$E$22)</f>
        <v>708564.26141967578</v>
      </c>
      <c r="O32" s="223">
        <f t="shared" si="8"/>
        <v>814848.90063262708</v>
      </c>
      <c r="P32" s="223">
        <f t="shared" si="8"/>
        <v>937076.23572752101</v>
      </c>
      <c r="Q32" s="223">
        <f t="shared" si="8"/>
        <v>1077637.6710866492</v>
      </c>
      <c r="R32" s="223">
        <f t="shared" si="8"/>
        <v>1239283.3217496464</v>
      </c>
      <c r="S32" s="223">
        <f t="shared" si="8"/>
        <v>1425175.8200120933</v>
      </c>
      <c r="T32" s="223">
        <f t="shared" si="8"/>
        <v>1638952.1930139072</v>
      </c>
      <c r="U32" s="223">
        <f t="shared" si="8"/>
        <v>1884795.0219659931</v>
      </c>
      <c r="V32" s="224">
        <f t="shared" si="8"/>
        <v>2167514.2752608918</v>
      </c>
    </row>
    <row r="33" spans="1:22" ht="15.75" customHeight="1" x14ac:dyDescent="0.2">
      <c r="A33" s="11"/>
      <c r="B33" s="188" t="s">
        <v>625</v>
      </c>
      <c r="C33" s="178">
        <f t="shared" ref="C33:V33" si="9">C30*$C$6+C31*$C$7+C32*$C$8</f>
        <v>18550</v>
      </c>
      <c r="D33" s="178">
        <f t="shared" si="9"/>
        <v>26432.5</v>
      </c>
      <c r="E33" s="178">
        <f t="shared" si="9"/>
        <v>37982.375</v>
      </c>
      <c r="F33" s="178">
        <f t="shared" si="9"/>
        <v>55004.481249999997</v>
      </c>
      <c r="G33" s="178">
        <f t="shared" si="9"/>
        <v>80225.31593750001</v>
      </c>
      <c r="H33" s="178">
        <f t="shared" si="9"/>
        <v>101006.06346875</v>
      </c>
      <c r="I33" s="178">
        <f t="shared" si="9"/>
        <v>127426.630034375</v>
      </c>
      <c r="J33" s="178">
        <f t="shared" si="9"/>
        <v>161066.3767221875</v>
      </c>
      <c r="K33" s="178">
        <f t="shared" si="9"/>
        <v>203956.58566409376</v>
      </c>
      <c r="L33" s="178">
        <f t="shared" si="9"/>
        <v>258711.72185709688</v>
      </c>
      <c r="M33" s="178">
        <f t="shared" si="9"/>
        <v>293705.46939283767</v>
      </c>
      <c r="N33" s="178">
        <f t="shared" si="9"/>
        <v>333592.3291131584</v>
      </c>
      <c r="O33" s="178">
        <f t="shared" si="9"/>
        <v>379071.94040759292</v>
      </c>
      <c r="P33" s="178">
        <f t="shared" si="9"/>
        <v>430945.51920811128</v>
      </c>
      <c r="Q33" s="178">
        <f t="shared" si="9"/>
        <v>490130.76070277661</v>
      </c>
      <c r="R33" s="178">
        <f t="shared" si="9"/>
        <v>557678.94423812418</v>
      </c>
      <c r="S33" s="178">
        <f t="shared" si="9"/>
        <v>634794.56742466183</v>
      </c>
      <c r="T33" s="178">
        <f t="shared" si="9"/>
        <v>722857.88518105121</v>
      </c>
      <c r="U33" s="178">
        <f t="shared" si="9"/>
        <v>823450.78544879693</v>
      </c>
      <c r="V33" s="179">
        <f t="shared" si="9"/>
        <v>938386.49766857352</v>
      </c>
    </row>
    <row r="34" spans="1:22" ht="15.75" customHeight="1" x14ac:dyDescent="0.2">
      <c r="A34" s="11"/>
      <c r="B34" s="191" t="s">
        <v>626</v>
      </c>
      <c r="C34" s="199">
        <f t="shared" ref="C34:V34" si="10">C33*$C$9</f>
        <v>15767.5</v>
      </c>
      <c r="D34" s="199">
        <f t="shared" si="10"/>
        <v>22467.625</v>
      </c>
      <c r="E34" s="199">
        <f t="shared" si="10"/>
        <v>32285.018749999999</v>
      </c>
      <c r="F34" s="199">
        <f t="shared" si="10"/>
        <v>46753.809062499997</v>
      </c>
      <c r="G34" s="199">
        <f t="shared" si="10"/>
        <v>68191.518546875013</v>
      </c>
      <c r="H34" s="199">
        <f t="shared" si="10"/>
        <v>85855.153948437495</v>
      </c>
      <c r="I34" s="199">
        <f t="shared" si="10"/>
        <v>108312.63552921875</v>
      </c>
      <c r="J34" s="199">
        <f t="shared" si="10"/>
        <v>136906.42021385938</v>
      </c>
      <c r="K34" s="199">
        <f t="shared" si="10"/>
        <v>173363.0978144797</v>
      </c>
      <c r="L34" s="199">
        <f t="shared" si="10"/>
        <v>219904.96357853233</v>
      </c>
      <c r="M34" s="199">
        <f t="shared" si="10"/>
        <v>249649.64898391202</v>
      </c>
      <c r="N34" s="199">
        <f t="shared" si="10"/>
        <v>283553.4797461846</v>
      </c>
      <c r="O34" s="199">
        <f t="shared" si="10"/>
        <v>322211.14934645395</v>
      </c>
      <c r="P34" s="199">
        <f t="shared" si="10"/>
        <v>366303.69132689456</v>
      </c>
      <c r="Q34" s="199">
        <f t="shared" si="10"/>
        <v>416611.14659736009</v>
      </c>
      <c r="R34" s="199">
        <f t="shared" si="10"/>
        <v>474027.10260240553</v>
      </c>
      <c r="S34" s="199">
        <f t="shared" si="10"/>
        <v>539575.38231096254</v>
      </c>
      <c r="T34" s="199">
        <f t="shared" si="10"/>
        <v>614429.20240389346</v>
      </c>
      <c r="U34" s="199">
        <f t="shared" si="10"/>
        <v>699933.16763147735</v>
      </c>
      <c r="V34" s="194">
        <f t="shared" si="10"/>
        <v>797628.52301828749</v>
      </c>
    </row>
    <row r="35" spans="1:22"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row>
    <row r="36" spans="1:22" ht="15.75" customHeight="1" x14ac:dyDescent="0.2">
      <c r="A36" s="11"/>
      <c r="B36" s="533" t="s">
        <v>627</v>
      </c>
      <c r="C36" s="534"/>
      <c r="D36" s="534"/>
      <c r="E36" s="534"/>
      <c r="F36" s="534"/>
      <c r="G36" s="534"/>
      <c r="H36" s="534"/>
      <c r="I36" s="534"/>
      <c r="J36" s="534"/>
      <c r="K36" s="534"/>
      <c r="L36" s="534"/>
      <c r="M36" s="534"/>
      <c r="N36" s="534"/>
      <c r="O36" s="534"/>
      <c r="P36" s="534"/>
      <c r="Q36" s="534"/>
      <c r="R36" s="534"/>
      <c r="S36" s="534"/>
      <c r="T36" s="534"/>
      <c r="U36" s="534"/>
      <c r="V36" s="535"/>
    </row>
    <row r="37" spans="1:22" ht="15.75" customHeight="1" x14ac:dyDescent="0.2">
      <c r="A37" s="11"/>
      <c r="B37" s="53" t="s">
        <v>251</v>
      </c>
      <c r="C37" s="174">
        <v>2026</v>
      </c>
      <c r="D37" s="174">
        <v>2027</v>
      </c>
      <c r="E37" s="174">
        <v>2028</v>
      </c>
      <c r="F37" s="174">
        <v>2029</v>
      </c>
      <c r="G37" s="174">
        <v>2030</v>
      </c>
      <c r="H37" s="174">
        <v>2031</v>
      </c>
      <c r="I37" s="174">
        <v>2032</v>
      </c>
      <c r="J37" s="174">
        <v>2033</v>
      </c>
      <c r="K37" s="174">
        <v>2034</v>
      </c>
      <c r="L37" s="174">
        <v>2035</v>
      </c>
      <c r="M37" s="174">
        <v>2036</v>
      </c>
      <c r="N37" s="174">
        <v>2037</v>
      </c>
      <c r="O37" s="174">
        <v>2038</v>
      </c>
      <c r="P37" s="174">
        <v>2039</v>
      </c>
      <c r="Q37" s="174">
        <v>2040</v>
      </c>
      <c r="R37" s="174">
        <v>2041</v>
      </c>
      <c r="S37" s="174">
        <v>2042</v>
      </c>
      <c r="T37" s="174">
        <v>2043</v>
      </c>
      <c r="U37" s="174">
        <v>2044</v>
      </c>
      <c r="V37" s="175">
        <v>2045</v>
      </c>
    </row>
    <row r="38" spans="1:22" ht="15.75" customHeight="1" x14ac:dyDescent="0.2">
      <c r="A38" s="11"/>
      <c r="B38" s="488" t="s">
        <v>628</v>
      </c>
      <c r="C38" s="489">
        <f t="shared" ref="C38:V38" si="11">IFERROR((C30*$C$6*$C$25+C31*$C$7*$D$25+C32*$C$8*$E$25)/C33,0)</f>
        <v>0.68261455525606474</v>
      </c>
      <c r="D38" s="489">
        <f t="shared" si="11"/>
        <v>0.68956303792679463</v>
      </c>
      <c r="E38" s="489">
        <f t="shared" si="11"/>
        <v>0.69594532332430503</v>
      </c>
      <c r="F38" s="489">
        <f t="shared" si="11"/>
        <v>0.70177313393897345</v>
      </c>
      <c r="G38" s="489">
        <f t="shared" si="11"/>
        <v>0.70706769400343306</v>
      </c>
      <c r="H38" s="489">
        <f t="shared" si="11"/>
        <v>0.7098597950012735</v>
      </c>
      <c r="I38" s="489">
        <f t="shared" si="11"/>
        <v>0.71249834825078651</v>
      </c>
      <c r="J38" s="489">
        <f t="shared" si="11"/>
        <v>0.71498823871127248</v>
      </c>
      <c r="K38" s="489">
        <f t="shared" si="11"/>
        <v>0.71733469385610449</v>
      </c>
      <c r="L38" s="489">
        <f t="shared" si="11"/>
        <v>0.71954319381395582</v>
      </c>
      <c r="M38" s="489">
        <f t="shared" si="11"/>
        <v>0.72070497786691146</v>
      </c>
      <c r="N38" s="489">
        <f t="shared" si="11"/>
        <v>0.72182797229843954</v>
      </c>
      <c r="O38" s="489">
        <f t="shared" si="11"/>
        <v>0.7229130689242983</v>
      </c>
      <c r="P38" s="489">
        <f t="shared" si="11"/>
        <v>0.72396116951140332</v>
      </c>
      <c r="Q38" s="489">
        <f t="shared" si="11"/>
        <v>0.7249731828675765</v>
      </c>
      <c r="R38" s="489">
        <f t="shared" si="11"/>
        <v>0.72595002213221649</v>
      </c>
      <c r="S38" s="489">
        <f t="shared" si="11"/>
        <v>0.7268926022627803</v>
      </c>
      <c r="T38" s="489">
        <f t="shared" si="11"/>
        <v>0.72780183771128437</v>
      </c>
      <c r="U38" s="489">
        <f t="shared" si="11"/>
        <v>0.72867864028446494</v>
      </c>
      <c r="V38" s="218">
        <f t="shared" si="11"/>
        <v>0.72952391718080489</v>
      </c>
    </row>
    <row r="39" spans="1:22" ht="15.75" customHeight="1" x14ac:dyDescent="0.2">
      <c r="A39" s="11"/>
      <c r="B39" s="188" t="s">
        <v>629</v>
      </c>
      <c r="C39" s="178">
        <f t="shared" ref="C39:V39" si="12">C34*C38</f>
        <v>10763.125</v>
      </c>
      <c r="D39" s="178">
        <f t="shared" si="12"/>
        <v>15492.84375</v>
      </c>
      <c r="E39" s="178">
        <f t="shared" si="12"/>
        <v>22468.607812499999</v>
      </c>
      <c r="F39" s="178">
        <f t="shared" si="12"/>
        <v>32810.567109374999</v>
      </c>
      <c r="G39" s="178">
        <f t="shared" si="12"/>
        <v>48216.019769531253</v>
      </c>
      <c r="H39" s="178">
        <f t="shared" si="12"/>
        <v>60945.121981640616</v>
      </c>
      <c r="I39" s="178">
        <f t="shared" si="12"/>
        <v>77172.573909257815</v>
      </c>
      <c r="J39" s="178">
        <f t="shared" si="12"/>
        <v>97886.480256972674</v>
      </c>
      <c r="K39" s="178">
        <f t="shared" si="12"/>
        <v>124359.36469669569</v>
      </c>
      <c r="L39" s="178">
        <f t="shared" si="12"/>
        <v>158231.1198288388</v>
      </c>
      <c r="M39" s="178">
        <f t="shared" si="12"/>
        <v>179923.74474543252</v>
      </c>
      <c r="N39" s="178">
        <f t="shared" si="12"/>
        <v>204676.83332335507</v>
      </c>
      <c r="O39" s="178">
        <f t="shared" si="12"/>
        <v>232930.65081567044</v>
      </c>
      <c r="P39" s="178">
        <f t="shared" si="12"/>
        <v>265189.64876936266</v>
      </c>
      <c r="Q39" s="178">
        <f t="shared" si="12"/>
        <v>302031.90896679868</v>
      </c>
      <c r="R39" s="178">
        <f t="shared" si="12"/>
        <v>344119.98562548676</v>
      </c>
      <c r="S39" s="178">
        <f t="shared" si="12"/>
        <v>392213.35376495012</v>
      </c>
      <c r="T39" s="178">
        <f t="shared" si="12"/>
        <v>447182.70265303238</v>
      </c>
      <c r="U39" s="178">
        <f t="shared" si="12"/>
        <v>510026.34887970338</v>
      </c>
      <c r="V39" s="179">
        <f t="shared" si="12"/>
        <v>581889.08456744091</v>
      </c>
    </row>
    <row r="40" spans="1:22" ht="15.75" customHeight="1" x14ac:dyDescent="0.2">
      <c r="A40" s="11"/>
      <c r="B40" s="490" t="s">
        <v>630</v>
      </c>
      <c r="C40" s="408">
        <f t="shared" ref="C40:V40" si="13">IFERROR((C30*$C$6*$C$26+C31*$C$7*$D$26+C32*$C$8*$E$26)/C33,0)</f>
        <v>0.46253369272237199</v>
      </c>
      <c r="D40" s="408">
        <f t="shared" si="13"/>
        <v>0.45652132791071598</v>
      </c>
      <c r="E40" s="408">
        <f t="shared" si="13"/>
        <v>0.45092098637855066</v>
      </c>
      <c r="F40" s="408">
        <f t="shared" si="13"/>
        <v>0.4457383642719111</v>
      </c>
      <c r="G40" s="408">
        <f t="shared" si="13"/>
        <v>0.44097020013683258</v>
      </c>
      <c r="H40" s="408">
        <f t="shared" si="13"/>
        <v>0.43842593545090303</v>
      </c>
      <c r="I40" s="408">
        <f t="shared" si="13"/>
        <v>0.43600693451017475</v>
      </c>
      <c r="J40" s="408">
        <f t="shared" si="13"/>
        <v>0.43371097174499268</v>
      </c>
      <c r="K40" s="408">
        <f t="shared" si="13"/>
        <v>0.43153533623482954</v>
      </c>
      <c r="L40" s="408">
        <f t="shared" si="13"/>
        <v>0.42947690746637229</v>
      </c>
      <c r="M40" s="408">
        <f t="shared" si="13"/>
        <v>0.42838871674554257</v>
      </c>
      <c r="N40" s="408">
        <f t="shared" si="13"/>
        <v>0.42733419011558044</v>
      </c>
      <c r="O40" s="408">
        <f t="shared" si="13"/>
        <v>0.42631274820952503</v>
      </c>
      <c r="P40" s="408">
        <f t="shared" si="13"/>
        <v>0.42532378754780059</v>
      </c>
      <c r="Q40" s="408">
        <f t="shared" si="13"/>
        <v>0.42436668354178236</v>
      </c>
      <c r="R40" s="408">
        <f t="shared" si="13"/>
        <v>0.42344079336941992</v>
      </c>
      <c r="S40" s="408">
        <f t="shared" si="13"/>
        <v>0.42254545871852961</v>
      </c>
      <c r="T40" s="408">
        <f t="shared" si="13"/>
        <v>0.42168000839459435</v>
      </c>
      <c r="U40" s="408">
        <f t="shared" si="13"/>
        <v>0.42084376079103636</v>
      </c>
      <c r="V40" s="491">
        <f t="shared" si="13"/>
        <v>0.42003602622097103</v>
      </c>
    </row>
    <row r="41" spans="1:22" ht="15.75" customHeight="1" x14ac:dyDescent="0.2">
      <c r="A41" s="11"/>
      <c r="B41" s="77" t="s">
        <v>631</v>
      </c>
      <c r="C41" s="178">
        <f t="shared" ref="C41:V41" si="14">C34*C40</f>
        <v>7293</v>
      </c>
      <c r="D41" s="178">
        <f t="shared" si="14"/>
        <v>10256.950000000001</v>
      </c>
      <c r="E41" s="178">
        <f t="shared" si="14"/>
        <v>14557.992500000002</v>
      </c>
      <c r="F41" s="178">
        <f t="shared" si="14"/>
        <v>20839.966375000004</v>
      </c>
      <c r="G41" s="178">
        <f t="shared" si="14"/>
        <v>30070.427581250005</v>
      </c>
      <c r="H41" s="178">
        <f t="shared" si="14"/>
        <v>37641.126183125001</v>
      </c>
      <c r="I41" s="178">
        <f t="shared" si="14"/>
        <v>47225.060185812508</v>
      </c>
      <c r="J41" s="178">
        <f t="shared" si="14"/>
        <v>59377.816549081261</v>
      </c>
      <c r="K41" s="178">
        <f t="shared" si="14"/>
        <v>74812.302706083137</v>
      </c>
      <c r="L41" s="178">
        <f t="shared" si="14"/>
        <v>94444.103694213307</v>
      </c>
      <c r="M41" s="178">
        <f t="shared" si="14"/>
        <v>106947.09276419322</v>
      </c>
      <c r="N41" s="178">
        <f t="shared" si="14"/>
        <v>121172.09662179044</v>
      </c>
      <c r="O41" s="178">
        <f t="shared" si="14"/>
        <v>137362.7205816365</v>
      </c>
      <c r="P41" s="178">
        <f t="shared" si="14"/>
        <v>155797.67338789522</v>
      </c>
      <c r="Q41" s="178">
        <f t="shared" si="14"/>
        <v>176795.89060806102</v>
      </c>
      <c r="R41" s="178">
        <f t="shared" si="14"/>
        <v>200722.41240457003</v>
      </c>
      <c r="S41" s="178">
        <f t="shared" si="14"/>
        <v>227995.12743181165</v>
      </c>
      <c r="T41" s="178">
        <f t="shared" si="14"/>
        <v>259092.5112275577</v>
      </c>
      <c r="U41" s="178">
        <f t="shared" si="14"/>
        <v>294562.50656841381</v>
      </c>
      <c r="V41" s="179">
        <f t="shared" si="14"/>
        <v>335032.71520910377</v>
      </c>
    </row>
    <row r="42" spans="1:22" ht="15.75" customHeight="1" x14ac:dyDescent="0.2">
      <c r="A42" s="11"/>
      <c r="B42" s="407" t="s">
        <v>632</v>
      </c>
      <c r="C42" s="226">
        <f>MAX(0,C39)*Assumptions!$C$12</f>
        <v>2260.2562499999999</v>
      </c>
      <c r="D42" s="226">
        <f>MAX(0,D39)*Assumptions!$C$12</f>
        <v>3253.4971874999997</v>
      </c>
      <c r="E42" s="226">
        <f>MAX(0,E39)*Assumptions!$C$12</f>
        <v>4718.4076406249997</v>
      </c>
      <c r="F42" s="226">
        <f>MAX(0,F39)*Assumptions!$C$12</f>
        <v>6890.2190929687495</v>
      </c>
      <c r="G42" s="226">
        <f>MAX(0,G39)*Assumptions!$C$12</f>
        <v>10125.364151601563</v>
      </c>
      <c r="H42" s="226">
        <f>MAX(0,H39)*Assumptions!$C$12</f>
        <v>12798.475616144529</v>
      </c>
      <c r="I42" s="226">
        <f>MAX(0,I39)*Assumptions!$C$12</f>
        <v>16206.24052094414</v>
      </c>
      <c r="J42" s="226">
        <f>MAX(0,J39)*Assumptions!$C$12</f>
        <v>20556.160853964262</v>
      </c>
      <c r="K42" s="226">
        <f>MAX(0,K39)*Assumptions!$C$12</f>
        <v>26115.466586306095</v>
      </c>
      <c r="L42" s="226">
        <f>MAX(0,L39)*Assumptions!$C$12</f>
        <v>33228.535164056149</v>
      </c>
      <c r="M42" s="226">
        <f>MAX(0,M39)*Assumptions!$C$12</f>
        <v>37783.986396540829</v>
      </c>
      <c r="N42" s="226">
        <f>MAX(0,N39)*Assumptions!$C$12</f>
        <v>42982.134997904563</v>
      </c>
      <c r="O42" s="226">
        <f>MAX(0,O39)*Assumptions!$C$12</f>
        <v>48915.436671290787</v>
      </c>
      <c r="P42" s="226">
        <f>MAX(0,P39)*Assumptions!$C$12</f>
        <v>55689.826241566152</v>
      </c>
      <c r="Q42" s="226">
        <f>MAX(0,Q39)*Assumptions!$C$12</f>
        <v>63426.700883027719</v>
      </c>
      <c r="R42" s="226">
        <f>MAX(0,R39)*Assumptions!$C$12</f>
        <v>72265.196981352216</v>
      </c>
      <c r="S42" s="226">
        <f>MAX(0,S39)*Assumptions!$C$12</f>
        <v>82364.804290639528</v>
      </c>
      <c r="T42" s="226">
        <f>MAX(0,T39)*Assumptions!$C$12</f>
        <v>93908.367557136793</v>
      </c>
      <c r="U42" s="226">
        <f>MAX(0,U39)*Assumptions!$C$12</f>
        <v>107105.53326473771</v>
      </c>
      <c r="V42" s="227">
        <f>MAX(0,V39)*Assumptions!$C$12</f>
        <v>122196.70775916259</v>
      </c>
    </row>
    <row r="43" spans="1:22" ht="15.75" customHeight="1" x14ac:dyDescent="0.2">
      <c r="A43" s="11"/>
      <c r="B43" s="182" t="s">
        <v>633</v>
      </c>
      <c r="C43" s="492">
        <f t="shared" ref="C43:V43" si="15">C39-C42-C41</f>
        <v>1209.8687499999996</v>
      </c>
      <c r="D43" s="492">
        <f t="shared" si="15"/>
        <v>1982.3965625000001</v>
      </c>
      <c r="E43" s="492">
        <f t="shared" si="15"/>
        <v>3192.2076718749977</v>
      </c>
      <c r="F43" s="492">
        <f t="shared" si="15"/>
        <v>5080.3816414062458</v>
      </c>
      <c r="G43" s="492">
        <f t="shared" si="15"/>
        <v>8020.228036679684</v>
      </c>
      <c r="H43" s="492">
        <f t="shared" si="15"/>
        <v>10505.520182371081</v>
      </c>
      <c r="I43" s="492">
        <f t="shared" si="15"/>
        <v>13741.273202501165</v>
      </c>
      <c r="J43" s="492">
        <f t="shared" si="15"/>
        <v>17952.502853927152</v>
      </c>
      <c r="K43" s="492">
        <f t="shared" si="15"/>
        <v>23431.595404306456</v>
      </c>
      <c r="L43" s="492">
        <f t="shared" si="15"/>
        <v>30558.480970569348</v>
      </c>
      <c r="M43" s="492">
        <f t="shared" si="15"/>
        <v>35192.665584698465</v>
      </c>
      <c r="N43" s="492">
        <f t="shared" si="15"/>
        <v>40522.601703660068</v>
      </c>
      <c r="O43" s="492">
        <f t="shared" si="15"/>
        <v>46652.493562743155</v>
      </c>
      <c r="P43" s="492">
        <f t="shared" si="15"/>
        <v>53702.149139901274</v>
      </c>
      <c r="Q43" s="492">
        <f t="shared" si="15"/>
        <v>61809.317475709948</v>
      </c>
      <c r="R43" s="492">
        <f t="shared" si="15"/>
        <v>71132.376239564503</v>
      </c>
      <c r="S43" s="492">
        <f t="shared" si="15"/>
        <v>81853.422042498947</v>
      </c>
      <c r="T43" s="492">
        <f t="shared" si="15"/>
        <v>94181.823868337873</v>
      </c>
      <c r="U43" s="492">
        <f t="shared" si="15"/>
        <v>108358.30904655188</v>
      </c>
      <c r="V43" s="493">
        <f t="shared" si="15"/>
        <v>124659.66159917455</v>
      </c>
    </row>
    <row r="44" spans="1:22"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row>
    <row r="45" spans="1:22" ht="15.75" customHeight="1" x14ac:dyDescent="0.2">
      <c r="A45" s="11"/>
      <c r="B45" s="536" t="s">
        <v>648</v>
      </c>
      <c r="C45" s="534"/>
      <c r="D45" s="534"/>
      <c r="E45" s="534"/>
      <c r="F45" s="534"/>
      <c r="G45" s="534"/>
      <c r="H45" s="534"/>
      <c r="I45" s="534"/>
      <c r="J45" s="534"/>
      <c r="K45" s="534"/>
      <c r="L45" s="534"/>
      <c r="M45" s="534"/>
      <c r="N45" s="534"/>
      <c r="O45" s="534"/>
      <c r="P45" s="534"/>
      <c r="Q45" s="534"/>
      <c r="R45" s="534"/>
      <c r="S45" s="534"/>
      <c r="T45" s="534"/>
      <c r="U45" s="534"/>
      <c r="V45" s="535"/>
    </row>
    <row r="46" spans="1:22" ht="30" customHeight="1" x14ac:dyDescent="0.2">
      <c r="A46" s="11"/>
      <c r="B46" s="564" t="s">
        <v>661</v>
      </c>
      <c r="C46" s="563"/>
      <c r="D46" s="563"/>
      <c r="E46" s="563"/>
      <c r="F46" s="563"/>
      <c r="G46" s="563"/>
      <c r="H46" s="563"/>
      <c r="I46" s="563"/>
      <c r="J46" s="563"/>
      <c r="K46" s="563"/>
      <c r="L46" s="563"/>
      <c r="M46" s="563"/>
      <c r="N46" s="563"/>
      <c r="O46" s="563"/>
      <c r="P46" s="563"/>
      <c r="Q46" s="563"/>
      <c r="R46" s="563"/>
      <c r="S46" s="563"/>
      <c r="T46" s="563"/>
      <c r="U46" s="563"/>
      <c r="V46" s="563"/>
    </row>
    <row r="47" spans="1:22" ht="15.75" customHeight="1" x14ac:dyDescent="0.2">
      <c r="A47" s="11"/>
      <c r="B47" s="563"/>
      <c r="C47" s="563"/>
      <c r="D47" s="563"/>
      <c r="E47" s="563"/>
      <c r="F47" s="563"/>
      <c r="G47" s="563"/>
      <c r="H47" s="563"/>
      <c r="I47" s="563"/>
      <c r="J47" s="563"/>
      <c r="K47" s="563"/>
      <c r="L47" s="563"/>
      <c r="M47" s="563"/>
      <c r="N47" s="563"/>
      <c r="O47" s="563"/>
      <c r="P47" s="563"/>
      <c r="Q47" s="563"/>
      <c r="R47" s="563"/>
      <c r="S47" s="563"/>
      <c r="T47" s="563"/>
      <c r="U47" s="563"/>
      <c r="V47" s="563"/>
    </row>
    <row r="48" spans="1:22" ht="15.75" customHeight="1" x14ac:dyDescent="0.2">
      <c r="A48" s="11"/>
      <c r="B48" s="563"/>
      <c r="C48" s="563"/>
      <c r="D48" s="563"/>
      <c r="E48" s="563"/>
      <c r="F48" s="563"/>
      <c r="G48" s="563"/>
      <c r="H48" s="563"/>
      <c r="I48" s="563"/>
      <c r="J48" s="563"/>
      <c r="K48" s="563"/>
      <c r="L48" s="563"/>
      <c r="M48" s="563"/>
      <c r="N48" s="563"/>
      <c r="O48" s="563"/>
      <c r="P48" s="563"/>
      <c r="Q48" s="563"/>
      <c r="R48" s="563"/>
      <c r="S48" s="563"/>
      <c r="T48" s="563"/>
      <c r="U48" s="563"/>
      <c r="V48" s="563"/>
    </row>
    <row r="49" spans="1:22"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row>
    <row r="50" spans="1:22"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row>
    <row r="51" spans="1:22"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row>
    <row r="52" spans="1:22"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row>
    <row r="53" spans="1:22"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5.75" customHeight="1" x14ac:dyDescent="0.2"/>
    <row r="248" spans="1:22" ht="15.75" customHeight="1" x14ac:dyDescent="0.2"/>
    <row r="249" spans="1:22" ht="15.75" customHeight="1" x14ac:dyDescent="0.2"/>
    <row r="250" spans="1:22" ht="15.75" customHeight="1" x14ac:dyDescent="0.2"/>
    <row r="251" spans="1:22" ht="15.75" customHeight="1" x14ac:dyDescent="0.2"/>
    <row r="252" spans="1:22" ht="15.75" customHeight="1" x14ac:dyDescent="0.2"/>
    <row r="253" spans="1:22" ht="15.75" customHeight="1" x14ac:dyDescent="0.2"/>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B28:V28"/>
    <mergeCell ref="B36:V36"/>
    <mergeCell ref="B45:V45"/>
    <mergeCell ref="B46:V48"/>
    <mergeCell ref="B5:E5"/>
    <mergeCell ref="B11:V11"/>
    <mergeCell ref="B12:V12"/>
    <mergeCell ref="B13:V13"/>
    <mergeCell ref="B14:V14"/>
    <mergeCell ref="B15:V15"/>
    <mergeCell ref="B17:V17"/>
  </mergeCells>
  <pageMargins left="0.75" right="0.75" top="1" bottom="1"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404042"/>
  </sheetPr>
  <dimension ref="A1:V1000"/>
  <sheetViews>
    <sheetView showGridLines="0" showRowColHeaders="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4.5" defaultRowHeight="15" customHeight="1" x14ac:dyDescent="0.2"/>
  <cols>
    <col min="1" max="1" width="8.5" customWidth="1"/>
    <col min="2" max="2" width="38.33203125" customWidth="1"/>
    <col min="3" max="22" width="11" customWidth="1"/>
  </cols>
  <sheetData>
    <row r="1" spans="1:22" x14ac:dyDescent="0.2">
      <c r="A1" s="11"/>
      <c r="B1" s="11"/>
      <c r="C1" s="11"/>
      <c r="D1" s="11"/>
      <c r="E1" s="11"/>
      <c r="F1" s="11"/>
      <c r="G1" s="11"/>
      <c r="H1" s="11"/>
      <c r="I1" s="11"/>
      <c r="J1" s="11"/>
      <c r="K1" s="11"/>
      <c r="L1" s="11"/>
      <c r="M1" s="11"/>
      <c r="N1" s="11"/>
      <c r="O1" s="11"/>
      <c r="P1" s="11"/>
      <c r="Q1" s="11"/>
      <c r="R1" s="11"/>
      <c r="S1" s="11"/>
      <c r="T1" s="11"/>
      <c r="U1" s="11"/>
      <c r="V1" s="11"/>
    </row>
    <row r="2" spans="1:22" ht="21.75" customHeight="1" x14ac:dyDescent="0.2">
      <c r="A2" s="11"/>
      <c r="B2" s="113" t="s">
        <v>662</v>
      </c>
      <c r="C2" s="11"/>
      <c r="D2" s="11"/>
      <c r="E2" s="11"/>
      <c r="F2" s="11"/>
      <c r="G2" s="11"/>
      <c r="H2" s="11"/>
      <c r="I2" s="11"/>
      <c r="J2" s="11"/>
      <c r="K2" s="11"/>
      <c r="L2" s="11"/>
      <c r="M2" s="11"/>
      <c r="N2" s="11"/>
      <c r="O2" s="11"/>
      <c r="P2" s="11"/>
      <c r="Q2" s="11"/>
      <c r="R2" s="11"/>
      <c r="S2" s="11"/>
      <c r="T2" s="11"/>
      <c r="U2" s="11"/>
      <c r="V2" s="11"/>
    </row>
    <row r="3" spans="1:22" ht="15" customHeight="1" x14ac:dyDescent="0.2">
      <c r="A3" s="11"/>
      <c r="B3" s="397" t="s">
        <v>663</v>
      </c>
      <c r="C3" s="11"/>
      <c r="D3" s="11"/>
      <c r="E3" s="11"/>
      <c r="F3" s="11"/>
      <c r="G3" s="11"/>
      <c r="H3" s="11"/>
      <c r="I3" s="11"/>
      <c r="J3" s="11"/>
      <c r="K3" s="11"/>
      <c r="L3" s="11"/>
      <c r="M3" s="11"/>
      <c r="N3" s="11"/>
      <c r="O3" s="11"/>
      <c r="P3" s="11"/>
      <c r="Q3" s="11"/>
      <c r="R3" s="11"/>
      <c r="S3" s="11"/>
      <c r="T3" s="11"/>
      <c r="U3" s="11"/>
      <c r="V3" s="11"/>
    </row>
    <row r="4" spans="1:22" x14ac:dyDescent="0.2">
      <c r="A4" s="11"/>
      <c r="B4" s="11"/>
      <c r="C4" s="11"/>
      <c r="D4" s="11"/>
      <c r="E4" s="11"/>
      <c r="F4" s="11"/>
      <c r="G4" s="11"/>
      <c r="H4" s="11"/>
      <c r="I4" s="11"/>
      <c r="J4" s="11"/>
      <c r="K4" s="11"/>
      <c r="L4" s="11"/>
      <c r="M4" s="11"/>
      <c r="N4" s="11"/>
      <c r="O4" s="11"/>
      <c r="P4" s="11"/>
      <c r="Q4" s="11"/>
      <c r="R4" s="11"/>
      <c r="S4" s="11"/>
      <c r="T4" s="11"/>
      <c r="U4" s="11"/>
      <c r="V4" s="11"/>
    </row>
    <row r="5" spans="1:22" ht="15" customHeight="1" x14ac:dyDescent="0.2">
      <c r="A5" s="11"/>
      <c r="B5" s="533" t="s">
        <v>603</v>
      </c>
      <c r="C5" s="534"/>
      <c r="D5" s="534"/>
      <c r="E5" s="535"/>
      <c r="F5" s="11"/>
      <c r="G5" s="11"/>
      <c r="H5" s="11"/>
      <c r="I5" s="11"/>
      <c r="J5" s="11"/>
      <c r="K5" s="11"/>
      <c r="L5" s="11"/>
      <c r="M5" s="11"/>
      <c r="N5" s="11"/>
      <c r="O5" s="11"/>
      <c r="P5" s="11"/>
      <c r="Q5" s="11"/>
      <c r="R5" s="11"/>
      <c r="S5" s="11"/>
      <c r="T5" s="11"/>
      <c r="U5" s="11"/>
      <c r="V5" s="11"/>
    </row>
    <row r="6" spans="1:22" ht="15" customHeight="1" x14ac:dyDescent="0.2">
      <c r="A6" s="11"/>
      <c r="B6" s="73" t="s">
        <v>580</v>
      </c>
      <c r="C6" s="216">
        <f>Scenario_Engine!$C$7</f>
        <v>0.15</v>
      </c>
      <c r="D6" s="11"/>
      <c r="E6" s="11"/>
      <c r="F6" s="11"/>
      <c r="G6" s="11"/>
      <c r="H6" s="11"/>
      <c r="I6" s="11"/>
      <c r="J6" s="11"/>
      <c r="K6" s="11"/>
      <c r="L6" s="11"/>
      <c r="M6" s="11"/>
      <c r="N6" s="11"/>
      <c r="O6" s="11"/>
      <c r="P6" s="11"/>
      <c r="Q6" s="11"/>
      <c r="R6" s="11"/>
      <c r="S6" s="11"/>
      <c r="T6" s="11"/>
      <c r="U6" s="11"/>
      <c r="V6" s="11"/>
    </row>
    <row r="7" spans="1:22" ht="15" customHeight="1" x14ac:dyDescent="0.2">
      <c r="A7" s="11"/>
      <c r="B7" s="75" t="s">
        <v>581</v>
      </c>
      <c r="C7" s="471">
        <f>Scenario_Engine!$D$7</f>
        <v>0.6</v>
      </c>
      <c r="D7" s="11"/>
      <c r="E7" s="11"/>
      <c r="F7" s="11"/>
      <c r="G7" s="11"/>
      <c r="H7" s="11"/>
      <c r="I7" s="11"/>
      <c r="J7" s="11"/>
      <c r="K7" s="11"/>
      <c r="L7" s="11"/>
      <c r="M7" s="11"/>
      <c r="N7" s="11"/>
      <c r="O7" s="11"/>
      <c r="P7" s="11"/>
      <c r="Q7" s="11"/>
      <c r="R7" s="11"/>
      <c r="S7" s="11"/>
      <c r="T7" s="11"/>
      <c r="U7" s="11"/>
      <c r="V7" s="11"/>
    </row>
    <row r="8" spans="1:22" ht="15" customHeight="1" x14ac:dyDescent="0.2">
      <c r="A8" s="11"/>
      <c r="B8" s="77" t="s">
        <v>582</v>
      </c>
      <c r="C8" s="472">
        <f>Scenario_Engine!$E$7</f>
        <v>0.25</v>
      </c>
      <c r="D8" s="11"/>
      <c r="E8" s="11"/>
      <c r="F8" s="11"/>
      <c r="G8" s="11"/>
      <c r="H8" s="11"/>
      <c r="I8" s="11"/>
      <c r="J8" s="11"/>
      <c r="K8" s="11"/>
      <c r="L8" s="11"/>
      <c r="M8" s="11"/>
      <c r="N8" s="11"/>
      <c r="O8" s="11"/>
      <c r="P8" s="11"/>
      <c r="Q8" s="11"/>
      <c r="R8" s="11"/>
      <c r="S8" s="11"/>
      <c r="T8" s="11"/>
      <c r="U8" s="11"/>
      <c r="V8" s="11"/>
    </row>
    <row r="9" spans="1:22" ht="15" customHeight="1" x14ac:dyDescent="0.2">
      <c r="A9" s="11"/>
      <c r="B9" s="79" t="s">
        <v>42</v>
      </c>
      <c r="C9" s="473">
        <f>Scenario_Engine!$G$7</f>
        <v>1</v>
      </c>
      <c r="D9" s="11"/>
      <c r="E9" s="11"/>
      <c r="F9" s="11"/>
      <c r="G9" s="11"/>
      <c r="H9" s="11"/>
      <c r="I9" s="11"/>
      <c r="J9" s="11"/>
      <c r="K9" s="11"/>
      <c r="L9" s="11"/>
      <c r="M9" s="11"/>
      <c r="N9" s="11"/>
      <c r="O9" s="11"/>
      <c r="P9" s="11"/>
      <c r="Q9" s="11"/>
      <c r="R9" s="11"/>
      <c r="S9" s="11"/>
      <c r="T9" s="11"/>
      <c r="U9" s="11"/>
      <c r="V9" s="11"/>
    </row>
    <row r="10" spans="1:22" x14ac:dyDescent="0.2">
      <c r="A10" s="11"/>
      <c r="B10" s="11"/>
      <c r="C10" s="11"/>
      <c r="D10" s="11"/>
      <c r="E10" s="11"/>
      <c r="F10" s="11"/>
      <c r="G10" s="11"/>
      <c r="H10" s="11"/>
      <c r="I10" s="11"/>
      <c r="J10" s="11"/>
      <c r="K10" s="11"/>
      <c r="L10" s="11"/>
      <c r="M10" s="11"/>
      <c r="N10" s="11"/>
      <c r="O10" s="11"/>
      <c r="P10" s="11"/>
      <c r="Q10" s="11"/>
      <c r="R10" s="11"/>
      <c r="S10" s="11"/>
      <c r="T10" s="11"/>
      <c r="U10" s="11"/>
      <c r="V10" s="11"/>
    </row>
    <row r="11" spans="1:22" ht="15" customHeight="1" x14ac:dyDescent="0.2">
      <c r="A11" s="11"/>
      <c r="B11" s="536" t="s">
        <v>604</v>
      </c>
      <c r="C11" s="534"/>
      <c r="D11" s="534"/>
      <c r="E11" s="534"/>
      <c r="F11" s="534"/>
      <c r="G11" s="534"/>
      <c r="H11" s="534"/>
      <c r="I11" s="534"/>
      <c r="J11" s="534"/>
      <c r="K11" s="534"/>
      <c r="L11" s="534"/>
      <c r="M11" s="534"/>
      <c r="N11" s="534"/>
      <c r="O11" s="534"/>
      <c r="P11" s="534"/>
      <c r="Q11" s="534"/>
      <c r="R11" s="534"/>
      <c r="S11" s="534"/>
      <c r="T11" s="534"/>
      <c r="U11" s="534"/>
      <c r="V11" s="535"/>
    </row>
    <row r="12" spans="1:22" ht="15" customHeight="1" x14ac:dyDescent="0.2">
      <c r="A12" s="11"/>
      <c r="B12" s="562" t="s">
        <v>664</v>
      </c>
      <c r="C12" s="563"/>
      <c r="D12" s="563"/>
      <c r="E12" s="563"/>
      <c r="F12" s="563"/>
      <c r="G12" s="563"/>
      <c r="H12" s="563"/>
      <c r="I12" s="563"/>
      <c r="J12" s="563"/>
      <c r="K12" s="563"/>
      <c r="L12" s="563"/>
      <c r="M12" s="563"/>
      <c r="N12" s="563"/>
      <c r="O12" s="563"/>
      <c r="P12" s="563"/>
      <c r="Q12" s="563"/>
      <c r="R12" s="563"/>
      <c r="S12" s="563"/>
      <c r="T12" s="563"/>
      <c r="U12" s="563"/>
      <c r="V12" s="563"/>
    </row>
    <row r="13" spans="1:22" ht="15" customHeight="1" x14ac:dyDescent="0.2">
      <c r="A13" s="11"/>
      <c r="B13" s="562" t="s">
        <v>665</v>
      </c>
      <c r="C13" s="563"/>
      <c r="D13" s="563"/>
      <c r="E13" s="563"/>
      <c r="F13" s="563"/>
      <c r="G13" s="563"/>
      <c r="H13" s="563"/>
      <c r="I13" s="563"/>
      <c r="J13" s="563"/>
      <c r="K13" s="563"/>
      <c r="L13" s="563"/>
      <c r="M13" s="563"/>
      <c r="N13" s="563"/>
      <c r="O13" s="563"/>
      <c r="P13" s="563"/>
      <c r="Q13" s="563"/>
      <c r="R13" s="563"/>
      <c r="S13" s="563"/>
      <c r="T13" s="563"/>
      <c r="U13" s="563"/>
      <c r="V13" s="563"/>
    </row>
    <row r="14" spans="1:22" ht="15" customHeight="1" x14ac:dyDescent="0.2">
      <c r="A14" s="11"/>
      <c r="B14" s="562" t="s">
        <v>666</v>
      </c>
      <c r="C14" s="563"/>
      <c r="D14" s="563"/>
      <c r="E14" s="563"/>
      <c r="F14" s="563"/>
      <c r="G14" s="563"/>
      <c r="H14" s="563"/>
      <c r="I14" s="563"/>
      <c r="J14" s="563"/>
      <c r="K14" s="563"/>
      <c r="L14" s="563"/>
      <c r="M14" s="563"/>
      <c r="N14" s="563"/>
      <c r="O14" s="563"/>
      <c r="P14" s="563"/>
      <c r="Q14" s="563"/>
      <c r="R14" s="563"/>
      <c r="S14" s="563"/>
      <c r="T14" s="563"/>
      <c r="U14" s="563"/>
      <c r="V14" s="563"/>
    </row>
    <row r="15" spans="1:22" ht="15" customHeight="1" x14ac:dyDescent="0.2">
      <c r="A15" s="11"/>
      <c r="B15" s="562" t="s">
        <v>667</v>
      </c>
      <c r="C15" s="563"/>
      <c r="D15" s="563"/>
      <c r="E15" s="563"/>
      <c r="F15" s="563"/>
      <c r="G15" s="563"/>
      <c r="H15" s="563"/>
      <c r="I15" s="563"/>
      <c r="J15" s="563"/>
      <c r="K15" s="563"/>
      <c r="L15" s="563"/>
      <c r="M15" s="563"/>
      <c r="N15" s="563"/>
      <c r="O15" s="563"/>
      <c r="P15" s="563"/>
      <c r="Q15" s="563"/>
      <c r="R15" s="563"/>
      <c r="S15" s="563"/>
      <c r="T15" s="563"/>
      <c r="U15" s="563"/>
      <c r="V15" s="563"/>
    </row>
    <row r="16" spans="1:22" x14ac:dyDescent="0.2">
      <c r="A16" s="11"/>
      <c r="B16" s="11"/>
      <c r="C16" s="11"/>
      <c r="D16" s="11"/>
      <c r="E16" s="11"/>
      <c r="F16" s="11"/>
      <c r="G16" s="11"/>
      <c r="H16" s="11"/>
      <c r="I16" s="11"/>
      <c r="J16" s="11"/>
      <c r="K16" s="11"/>
      <c r="L16" s="11"/>
      <c r="M16" s="11"/>
      <c r="N16" s="11"/>
      <c r="O16" s="11"/>
      <c r="P16" s="11"/>
      <c r="Q16" s="11"/>
      <c r="R16" s="11"/>
      <c r="S16" s="11"/>
      <c r="T16" s="11"/>
      <c r="U16" s="11"/>
      <c r="V16" s="11"/>
    </row>
    <row r="17" spans="1:22" ht="15" customHeight="1" x14ac:dyDescent="0.2">
      <c r="A17" s="11"/>
      <c r="B17" s="533" t="s">
        <v>609</v>
      </c>
      <c r="C17" s="534"/>
      <c r="D17" s="534"/>
      <c r="E17" s="534"/>
      <c r="F17" s="534"/>
      <c r="G17" s="534"/>
      <c r="H17" s="534"/>
      <c r="I17" s="534"/>
      <c r="J17" s="534"/>
      <c r="K17" s="534"/>
      <c r="L17" s="534"/>
      <c r="M17" s="534"/>
      <c r="N17" s="534"/>
      <c r="O17" s="534"/>
      <c r="P17" s="534"/>
      <c r="Q17" s="534"/>
      <c r="R17" s="534"/>
      <c r="S17" s="534"/>
      <c r="T17" s="534"/>
      <c r="U17" s="534"/>
      <c r="V17" s="535"/>
    </row>
    <row r="18" spans="1:22" ht="15" customHeight="1" x14ac:dyDescent="0.2">
      <c r="A18" s="11"/>
      <c r="B18" s="73" t="s">
        <v>316</v>
      </c>
      <c r="C18" s="54" t="s">
        <v>610</v>
      </c>
      <c r="D18" s="54" t="s">
        <v>611</v>
      </c>
      <c r="E18" s="55" t="s">
        <v>612</v>
      </c>
      <c r="F18" s="11"/>
      <c r="G18" s="11"/>
      <c r="H18" s="11"/>
      <c r="I18" s="11"/>
      <c r="J18" s="11"/>
      <c r="K18" s="11"/>
      <c r="L18" s="11"/>
      <c r="M18" s="11"/>
      <c r="N18" s="11"/>
      <c r="O18" s="11"/>
      <c r="P18" s="11"/>
      <c r="Q18" s="11"/>
      <c r="R18" s="11"/>
      <c r="S18" s="11"/>
      <c r="T18" s="11"/>
      <c r="U18" s="11"/>
      <c r="V18" s="11"/>
    </row>
    <row r="19" spans="1:22" ht="15" customHeight="1" x14ac:dyDescent="0.2">
      <c r="A19" s="11"/>
      <c r="B19" s="75" t="s">
        <v>613</v>
      </c>
      <c r="C19" s="176">
        <v>700</v>
      </c>
      <c r="D19" s="176">
        <v>2000</v>
      </c>
      <c r="E19" s="177">
        <v>4000</v>
      </c>
      <c r="F19" s="11"/>
      <c r="G19" s="11"/>
      <c r="H19" s="11"/>
      <c r="I19" s="11"/>
      <c r="J19" s="11"/>
      <c r="K19" s="11"/>
      <c r="L19" s="11"/>
      <c r="M19" s="11"/>
      <c r="N19" s="11"/>
      <c r="O19" s="11"/>
      <c r="P19" s="11"/>
      <c r="Q19" s="11"/>
      <c r="R19" s="11"/>
      <c r="S19" s="11"/>
      <c r="T19" s="11"/>
      <c r="U19" s="11"/>
      <c r="V19" s="11"/>
    </row>
    <row r="20" spans="1:22" ht="15" customHeight="1" x14ac:dyDescent="0.2">
      <c r="A20" s="11"/>
      <c r="B20" s="77" t="s">
        <v>614</v>
      </c>
      <c r="C20" s="437">
        <v>0.1</v>
      </c>
      <c r="D20" s="437">
        <v>0.2</v>
      </c>
      <c r="E20" s="477">
        <v>0.3</v>
      </c>
      <c r="F20" s="11"/>
      <c r="G20" s="11"/>
      <c r="H20" s="11"/>
      <c r="I20" s="11"/>
      <c r="J20" s="11"/>
      <c r="K20" s="11"/>
      <c r="L20" s="11"/>
      <c r="M20" s="11"/>
      <c r="N20" s="11"/>
      <c r="O20" s="11"/>
      <c r="P20" s="11"/>
      <c r="Q20" s="11"/>
      <c r="R20" s="11"/>
      <c r="S20" s="11"/>
      <c r="T20" s="11"/>
      <c r="U20" s="11"/>
      <c r="V20" s="11"/>
    </row>
    <row r="21" spans="1:22" ht="15.75" customHeight="1" x14ac:dyDescent="0.2">
      <c r="A21" s="11"/>
      <c r="B21" s="180" t="s">
        <v>615</v>
      </c>
      <c r="C21" s="305">
        <v>0.05</v>
      </c>
      <c r="D21" s="305">
        <v>0.15</v>
      </c>
      <c r="E21" s="479">
        <v>0.25</v>
      </c>
      <c r="F21" s="11"/>
      <c r="G21" s="11"/>
      <c r="H21" s="11"/>
      <c r="I21" s="11"/>
      <c r="J21" s="11"/>
      <c r="K21" s="11"/>
      <c r="L21" s="11"/>
      <c r="M21" s="11"/>
      <c r="N21" s="11"/>
      <c r="O21" s="11"/>
      <c r="P21" s="11"/>
      <c r="Q21" s="11"/>
      <c r="R21" s="11"/>
      <c r="S21" s="11"/>
      <c r="T21" s="11"/>
      <c r="U21" s="11"/>
      <c r="V21" s="11"/>
    </row>
    <row r="22" spans="1:22" ht="15.75" customHeight="1" x14ac:dyDescent="0.2">
      <c r="A22" s="11"/>
      <c r="B22" s="77" t="s">
        <v>616</v>
      </c>
      <c r="C22" s="304">
        <v>0.02</v>
      </c>
      <c r="D22" s="304">
        <v>0.1</v>
      </c>
      <c r="E22" s="498">
        <v>0.15</v>
      </c>
      <c r="F22" s="11"/>
      <c r="G22" s="11"/>
      <c r="H22" s="11"/>
      <c r="I22" s="11"/>
      <c r="J22" s="11"/>
      <c r="K22" s="11"/>
      <c r="L22" s="11"/>
      <c r="M22" s="11"/>
      <c r="N22" s="11"/>
      <c r="O22" s="11"/>
      <c r="P22" s="11"/>
      <c r="Q22" s="11"/>
      <c r="R22" s="11"/>
      <c r="S22" s="11"/>
      <c r="T22" s="11"/>
      <c r="U22" s="11"/>
      <c r="V22" s="11"/>
    </row>
    <row r="23" spans="1:22" ht="15.75" customHeight="1" x14ac:dyDescent="0.2">
      <c r="A23" s="11"/>
      <c r="B23" s="180" t="s">
        <v>617</v>
      </c>
      <c r="C23" s="223">
        <v>0</v>
      </c>
      <c r="D23" s="223">
        <v>0</v>
      </c>
      <c r="E23" s="224">
        <v>0</v>
      </c>
      <c r="F23" s="11"/>
      <c r="G23" s="11"/>
      <c r="H23" s="11"/>
      <c r="I23" s="11"/>
      <c r="J23" s="11"/>
      <c r="K23" s="11"/>
      <c r="L23" s="11"/>
      <c r="M23" s="11"/>
      <c r="N23" s="11"/>
      <c r="O23" s="11"/>
      <c r="P23" s="11"/>
      <c r="Q23" s="11"/>
      <c r="R23" s="11"/>
      <c r="S23" s="11"/>
      <c r="T23" s="11"/>
      <c r="U23" s="11"/>
      <c r="V23" s="11"/>
    </row>
    <row r="24" spans="1:22" ht="15.75" customHeight="1" x14ac:dyDescent="0.2">
      <c r="A24" s="11"/>
      <c r="B24" s="77" t="s">
        <v>618</v>
      </c>
      <c r="C24" s="178">
        <v>0</v>
      </c>
      <c r="D24" s="178">
        <v>0</v>
      </c>
      <c r="E24" s="179">
        <v>0</v>
      </c>
      <c r="F24" s="11"/>
      <c r="G24" s="11"/>
      <c r="H24" s="11"/>
      <c r="I24" s="11"/>
      <c r="J24" s="11"/>
      <c r="K24" s="11"/>
      <c r="L24" s="11"/>
      <c r="M24" s="11"/>
      <c r="N24" s="11"/>
      <c r="O24" s="11"/>
      <c r="P24" s="11"/>
      <c r="Q24" s="11"/>
      <c r="R24" s="11"/>
      <c r="S24" s="11"/>
      <c r="T24" s="11"/>
      <c r="U24" s="11"/>
      <c r="V24" s="11"/>
    </row>
    <row r="25" spans="1:22" ht="15.75" customHeight="1" x14ac:dyDescent="0.2">
      <c r="A25" s="11"/>
      <c r="B25" s="180" t="s">
        <v>619</v>
      </c>
      <c r="C25" s="404">
        <v>0.35</v>
      </c>
      <c r="D25" s="404">
        <v>0.45</v>
      </c>
      <c r="E25" s="479">
        <v>0.65</v>
      </c>
      <c r="F25" s="11"/>
      <c r="G25" s="11"/>
      <c r="H25" s="11"/>
      <c r="I25" s="11"/>
      <c r="J25" s="11"/>
      <c r="K25" s="11"/>
      <c r="L25" s="11"/>
      <c r="M25" s="11"/>
      <c r="N25" s="11"/>
      <c r="O25" s="11"/>
      <c r="P25" s="11"/>
      <c r="Q25" s="11"/>
      <c r="R25" s="11"/>
      <c r="S25" s="11"/>
      <c r="T25" s="11"/>
      <c r="U25" s="11"/>
      <c r="V25" s="11"/>
    </row>
    <row r="26" spans="1:22" ht="15.75" customHeight="1" x14ac:dyDescent="0.2">
      <c r="A26" s="11"/>
      <c r="B26" s="415" t="s">
        <v>620</v>
      </c>
      <c r="C26" s="501">
        <v>0.08</v>
      </c>
      <c r="D26" s="501">
        <v>0.06</v>
      </c>
      <c r="E26" s="499">
        <v>0.05</v>
      </c>
      <c r="F26" s="11"/>
      <c r="G26" s="11"/>
      <c r="H26" s="11"/>
      <c r="I26" s="11"/>
      <c r="J26" s="11"/>
      <c r="K26" s="11"/>
      <c r="L26" s="11"/>
      <c r="M26" s="11"/>
      <c r="N26" s="11"/>
      <c r="O26" s="11"/>
      <c r="P26" s="11"/>
      <c r="Q26" s="11"/>
      <c r="R26" s="11"/>
      <c r="S26" s="11"/>
      <c r="T26" s="11"/>
      <c r="U26" s="11"/>
      <c r="V26" s="11"/>
    </row>
    <row r="27" spans="1:22"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row>
    <row r="28" spans="1:22" ht="15.75" customHeight="1" x14ac:dyDescent="0.2">
      <c r="A28" s="11"/>
      <c r="B28" s="533" t="s">
        <v>621</v>
      </c>
      <c r="C28" s="534"/>
      <c r="D28" s="534"/>
      <c r="E28" s="534"/>
      <c r="F28" s="534"/>
      <c r="G28" s="534"/>
      <c r="H28" s="534"/>
      <c r="I28" s="534"/>
      <c r="J28" s="534"/>
      <c r="K28" s="534"/>
      <c r="L28" s="534"/>
      <c r="M28" s="534"/>
      <c r="N28" s="534"/>
      <c r="O28" s="534"/>
      <c r="P28" s="534"/>
      <c r="Q28" s="534"/>
      <c r="R28" s="534"/>
      <c r="S28" s="534"/>
      <c r="T28" s="534"/>
      <c r="U28" s="534"/>
      <c r="V28" s="535"/>
    </row>
    <row r="29" spans="1:22" ht="15.75" customHeight="1" x14ac:dyDescent="0.2">
      <c r="A29" s="11"/>
      <c r="B29" s="53" t="s">
        <v>251</v>
      </c>
      <c r="C29" s="174">
        <v>2026</v>
      </c>
      <c r="D29" s="174">
        <v>2027</v>
      </c>
      <c r="E29" s="174">
        <v>2028</v>
      </c>
      <c r="F29" s="174">
        <v>2029</v>
      </c>
      <c r="G29" s="174">
        <v>2030</v>
      </c>
      <c r="H29" s="174">
        <v>2031</v>
      </c>
      <c r="I29" s="174">
        <v>2032</v>
      </c>
      <c r="J29" s="174">
        <v>2033</v>
      </c>
      <c r="K29" s="174">
        <v>2034</v>
      </c>
      <c r="L29" s="174">
        <v>2035</v>
      </c>
      <c r="M29" s="174">
        <v>2036</v>
      </c>
      <c r="N29" s="174">
        <v>2037</v>
      </c>
      <c r="O29" s="174">
        <v>2038</v>
      </c>
      <c r="P29" s="174">
        <v>2039</v>
      </c>
      <c r="Q29" s="174">
        <v>2040</v>
      </c>
      <c r="R29" s="174">
        <v>2041</v>
      </c>
      <c r="S29" s="174">
        <v>2042</v>
      </c>
      <c r="T29" s="174">
        <v>2043</v>
      </c>
      <c r="U29" s="174">
        <v>2044</v>
      </c>
      <c r="V29" s="175">
        <v>2045</v>
      </c>
    </row>
    <row r="30" spans="1:22" ht="15.75" customHeight="1" x14ac:dyDescent="0.2">
      <c r="A30" s="11"/>
      <c r="B30" s="485" t="s">
        <v>622</v>
      </c>
      <c r="C30" s="176">
        <f>$C$19</f>
        <v>700</v>
      </c>
      <c r="D30" s="176">
        <f t="shared" ref="D30:G30" si="0">C30*(1+$C$20)</f>
        <v>770.00000000000011</v>
      </c>
      <c r="E30" s="176">
        <f t="shared" si="0"/>
        <v>847.00000000000023</v>
      </c>
      <c r="F30" s="176">
        <f t="shared" si="0"/>
        <v>931.70000000000027</v>
      </c>
      <c r="G30" s="176">
        <f t="shared" si="0"/>
        <v>1024.8700000000003</v>
      </c>
      <c r="H30" s="176">
        <f>IF($C$23&gt;0,$C$23,G30*(1+$C$21))</f>
        <v>1076.1135000000004</v>
      </c>
      <c r="I30" s="176">
        <f t="shared" ref="I30:L30" si="1">H30*(1+$C$21)</f>
        <v>1129.9191750000005</v>
      </c>
      <c r="J30" s="176">
        <f t="shared" si="1"/>
        <v>1186.4151337500005</v>
      </c>
      <c r="K30" s="176">
        <f t="shared" si="1"/>
        <v>1245.7358904375005</v>
      </c>
      <c r="L30" s="176">
        <f t="shared" si="1"/>
        <v>1308.0226849593755</v>
      </c>
      <c r="M30" s="176">
        <f>IF($C$24&gt;0,$C$24,L30*(1+$C$22))</f>
        <v>1334.1831386585629</v>
      </c>
      <c r="N30" s="176">
        <f t="shared" ref="N30:V30" si="2">M30*(1+$C$22)</f>
        <v>1360.8668014317343</v>
      </c>
      <c r="O30" s="176">
        <f t="shared" si="2"/>
        <v>1388.084137460369</v>
      </c>
      <c r="P30" s="176">
        <f t="shared" si="2"/>
        <v>1415.8458202095765</v>
      </c>
      <c r="Q30" s="176">
        <f t="shared" si="2"/>
        <v>1444.1627366137679</v>
      </c>
      <c r="R30" s="176">
        <f t="shared" si="2"/>
        <v>1473.0459913460434</v>
      </c>
      <c r="S30" s="176">
        <f t="shared" si="2"/>
        <v>1502.5069111729642</v>
      </c>
      <c r="T30" s="176">
        <f t="shared" si="2"/>
        <v>1532.5570493964235</v>
      </c>
      <c r="U30" s="176">
        <f t="shared" si="2"/>
        <v>1563.2081903843521</v>
      </c>
      <c r="V30" s="177">
        <f t="shared" si="2"/>
        <v>1594.4723541920391</v>
      </c>
    </row>
    <row r="31" spans="1:22" ht="15.75" customHeight="1" x14ac:dyDescent="0.2">
      <c r="A31" s="11"/>
      <c r="B31" s="486" t="s">
        <v>623</v>
      </c>
      <c r="C31" s="178">
        <f>$D$19</f>
        <v>2000</v>
      </c>
      <c r="D31" s="178">
        <f t="shared" ref="D31:G31" si="3">C31*(1+$D$20)</f>
        <v>2400</v>
      </c>
      <c r="E31" s="178">
        <f t="shared" si="3"/>
        <v>2880</v>
      </c>
      <c r="F31" s="178">
        <f t="shared" si="3"/>
        <v>3456</v>
      </c>
      <c r="G31" s="178">
        <f t="shared" si="3"/>
        <v>4147.2</v>
      </c>
      <c r="H31" s="178">
        <f>IF($D$23&gt;0,$D$23,G31*(1+$D$21))</f>
        <v>4769.28</v>
      </c>
      <c r="I31" s="178">
        <f t="shared" ref="I31:L31" si="4">H31*(1+$D$21)</f>
        <v>5484.6719999999996</v>
      </c>
      <c r="J31" s="178">
        <f t="shared" si="4"/>
        <v>6307.3727999999992</v>
      </c>
      <c r="K31" s="178">
        <f t="shared" si="4"/>
        <v>7253.4787199999982</v>
      </c>
      <c r="L31" s="178">
        <f t="shared" si="4"/>
        <v>8341.5005279999968</v>
      </c>
      <c r="M31" s="178">
        <f>IF($D$24&gt;0,$D$24,L31*(1+$D$22))</f>
        <v>9175.6505807999965</v>
      </c>
      <c r="N31" s="178">
        <f t="shared" ref="N31:V31" si="5">M31*(1+$D$22)</f>
        <v>10093.215638879998</v>
      </c>
      <c r="O31" s="178">
        <f t="shared" si="5"/>
        <v>11102.537202767999</v>
      </c>
      <c r="P31" s="178">
        <f t="shared" si="5"/>
        <v>12212.7909230448</v>
      </c>
      <c r="Q31" s="178">
        <f t="shared" si="5"/>
        <v>13434.070015349282</v>
      </c>
      <c r="R31" s="178">
        <f t="shared" si="5"/>
        <v>14777.477016884211</v>
      </c>
      <c r="S31" s="178">
        <f t="shared" si="5"/>
        <v>16255.224718572634</v>
      </c>
      <c r="T31" s="178">
        <f t="shared" si="5"/>
        <v>17880.747190429898</v>
      </c>
      <c r="U31" s="178">
        <f t="shared" si="5"/>
        <v>19668.821909472888</v>
      </c>
      <c r="V31" s="179">
        <f t="shared" si="5"/>
        <v>21635.704100420178</v>
      </c>
    </row>
    <row r="32" spans="1:22" ht="15.75" customHeight="1" x14ac:dyDescent="0.2">
      <c r="A32" s="11"/>
      <c r="B32" s="487" t="s">
        <v>624</v>
      </c>
      <c r="C32" s="223">
        <f>$E$19</f>
        <v>4000</v>
      </c>
      <c r="D32" s="223">
        <f t="shared" ref="D32:G32" si="6">C32*(1+$E$20)</f>
        <v>5200</v>
      </c>
      <c r="E32" s="223">
        <f t="shared" si="6"/>
        <v>6760</v>
      </c>
      <c r="F32" s="223">
        <f t="shared" si="6"/>
        <v>8788</v>
      </c>
      <c r="G32" s="223">
        <f t="shared" si="6"/>
        <v>11424.4</v>
      </c>
      <c r="H32" s="223">
        <f>IF($E$23&gt;0,$E$23,G32*(1+$E$21))</f>
        <v>14280.5</v>
      </c>
      <c r="I32" s="223">
        <f t="shared" ref="I32:L32" si="7">H32*(1+$E$21)</f>
        <v>17850.625</v>
      </c>
      <c r="J32" s="223">
        <f t="shared" si="7"/>
        <v>22313.28125</v>
      </c>
      <c r="K32" s="223">
        <f t="shared" si="7"/>
        <v>27891.6015625</v>
      </c>
      <c r="L32" s="223">
        <f t="shared" si="7"/>
        <v>34864.501953125</v>
      </c>
      <c r="M32" s="223">
        <f>IF($E$24&gt;0,$E$24,L32*(1+$E$22))</f>
        <v>40094.17724609375</v>
      </c>
      <c r="N32" s="223">
        <f t="shared" ref="N32:V32" si="8">M32*(1+$E$22)</f>
        <v>46108.303833007812</v>
      </c>
      <c r="O32" s="223">
        <f t="shared" si="8"/>
        <v>53024.549407958977</v>
      </c>
      <c r="P32" s="223">
        <f t="shared" si="8"/>
        <v>60978.231819152817</v>
      </c>
      <c r="Q32" s="223">
        <f t="shared" si="8"/>
        <v>70124.966592025739</v>
      </c>
      <c r="R32" s="223">
        <f t="shared" si="8"/>
        <v>80643.711580829593</v>
      </c>
      <c r="S32" s="223">
        <f t="shared" si="8"/>
        <v>92740.268317954018</v>
      </c>
      <c r="T32" s="223">
        <f t="shared" si="8"/>
        <v>106651.30856564711</v>
      </c>
      <c r="U32" s="223">
        <f t="shared" si="8"/>
        <v>122649.00485049417</v>
      </c>
      <c r="V32" s="224">
        <f t="shared" si="8"/>
        <v>141046.35557806829</v>
      </c>
    </row>
    <row r="33" spans="1:22" ht="15.75" customHeight="1" x14ac:dyDescent="0.2">
      <c r="A33" s="11"/>
      <c r="B33" s="188" t="s">
        <v>625</v>
      </c>
      <c r="C33" s="178">
        <f t="shared" ref="C33:V33" si="9">C30*$C$6+C31*$C$7+C32*$C$8</f>
        <v>2305</v>
      </c>
      <c r="D33" s="178">
        <f t="shared" si="9"/>
        <v>2855.5</v>
      </c>
      <c r="E33" s="178">
        <f t="shared" si="9"/>
        <v>3545.05</v>
      </c>
      <c r="F33" s="178">
        <f t="shared" si="9"/>
        <v>4410.3549999999996</v>
      </c>
      <c r="G33" s="178">
        <f t="shared" si="9"/>
        <v>5498.1504999999997</v>
      </c>
      <c r="H33" s="178">
        <f t="shared" si="9"/>
        <v>6593.110025</v>
      </c>
      <c r="I33" s="178">
        <f t="shared" si="9"/>
        <v>7922.9473262499996</v>
      </c>
      <c r="J33" s="178">
        <f t="shared" si="9"/>
        <v>9540.7062625625003</v>
      </c>
      <c r="K33" s="178">
        <f t="shared" si="9"/>
        <v>11511.848006190623</v>
      </c>
      <c r="L33" s="178">
        <f t="shared" si="9"/>
        <v>13917.229207825156</v>
      </c>
      <c r="M33" s="178">
        <f t="shared" si="9"/>
        <v>15729.06213080222</v>
      </c>
      <c r="N33" s="178">
        <f t="shared" si="9"/>
        <v>17787.13536179471</v>
      </c>
      <c r="O33" s="178">
        <f t="shared" si="9"/>
        <v>20125.872294269597</v>
      </c>
      <c r="P33" s="178">
        <f t="shared" si="9"/>
        <v>22784.609381646522</v>
      </c>
      <c r="Q33" s="178">
        <f t="shared" si="9"/>
        <v>25808.308067708069</v>
      </c>
      <c r="R33" s="178">
        <f t="shared" si="9"/>
        <v>29248.371004039829</v>
      </c>
      <c r="S33" s="178">
        <f t="shared" si="9"/>
        <v>33163.577947308033</v>
      </c>
      <c r="T33" s="178">
        <f t="shared" si="9"/>
        <v>37621.159013079181</v>
      </c>
      <c r="U33" s="178">
        <f t="shared" si="9"/>
        <v>42698.025586864926</v>
      </c>
      <c r="V33" s="179">
        <f t="shared" si="9"/>
        <v>48482.182207897989</v>
      </c>
    </row>
    <row r="34" spans="1:22" ht="15.75" customHeight="1" x14ac:dyDescent="0.2">
      <c r="A34" s="11"/>
      <c r="B34" s="191" t="s">
        <v>626</v>
      </c>
      <c r="C34" s="199">
        <f t="shared" ref="C34:V34" si="10">C33*$C$9</f>
        <v>2305</v>
      </c>
      <c r="D34" s="199">
        <f t="shared" si="10"/>
        <v>2855.5</v>
      </c>
      <c r="E34" s="199">
        <f t="shared" si="10"/>
        <v>3545.05</v>
      </c>
      <c r="F34" s="199">
        <f t="shared" si="10"/>
        <v>4410.3549999999996</v>
      </c>
      <c r="G34" s="199">
        <f t="shared" si="10"/>
        <v>5498.1504999999997</v>
      </c>
      <c r="H34" s="199">
        <f t="shared" si="10"/>
        <v>6593.110025</v>
      </c>
      <c r="I34" s="199">
        <f t="shared" si="10"/>
        <v>7922.9473262499996</v>
      </c>
      <c r="J34" s="199">
        <f t="shared" si="10"/>
        <v>9540.7062625625003</v>
      </c>
      <c r="K34" s="199">
        <f t="shared" si="10"/>
        <v>11511.848006190623</v>
      </c>
      <c r="L34" s="199">
        <f t="shared" si="10"/>
        <v>13917.229207825156</v>
      </c>
      <c r="M34" s="199">
        <f t="shared" si="10"/>
        <v>15729.06213080222</v>
      </c>
      <c r="N34" s="199">
        <f t="shared" si="10"/>
        <v>17787.13536179471</v>
      </c>
      <c r="O34" s="199">
        <f t="shared" si="10"/>
        <v>20125.872294269597</v>
      </c>
      <c r="P34" s="199">
        <f t="shared" si="10"/>
        <v>22784.609381646522</v>
      </c>
      <c r="Q34" s="199">
        <f t="shared" si="10"/>
        <v>25808.308067708069</v>
      </c>
      <c r="R34" s="199">
        <f t="shared" si="10"/>
        <v>29248.371004039829</v>
      </c>
      <c r="S34" s="199">
        <f t="shared" si="10"/>
        <v>33163.577947308033</v>
      </c>
      <c r="T34" s="199">
        <f t="shared" si="10"/>
        <v>37621.159013079181</v>
      </c>
      <c r="U34" s="199">
        <f t="shared" si="10"/>
        <v>42698.025586864926</v>
      </c>
      <c r="V34" s="194">
        <f t="shared" si="10"/>
        <v>48482.182207897989</v>
      </c>
    </row>
    <row r="35" spans="1:22"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row>
    <row r="36" spans="1:22" ht="15.75" customHeight="1" x14ac:dyDescent="0.2">
      <c r="A36" s="11"/>
      <c r="B36" s="533" t="s">
        <v>627</v>
      </c>
      <c r="C36" s="534"/>
      <c r="D36" s="534"/>
      <c r="E36" s="534"/>
      <c r="F36" s="534"/>
      <c r="G36" s="534"/>
      <c r="H36" s="534"/>
      <c r="I36" s="534"/>
      <c r="J36" s="534"/>
      <c r="K36" s="534"/>
      <c r="L36" s="534"/>
      <c r="M36" s="534"/>
      <c r="N36" s="534"/>
      <c r="O36" s="534"/>
      <c r="P36" s="534"/>
      <c r="Q36" s="534"/>
      <c r="R36" s="534"/>
      <c r="S36" s="534"/>
      <c r="T36" s="534"/>
      <c r="U36" s="534"/>
      <c r="V36" s="535"/>
    </row>
    <row r="37" spans="1:22" ht="15.75" customHeight="1" x14ac:dyDescent="0.2">
      <c r="A37" s="11"/>
      <c r="B37" s="53" t="s">
        <v>251</v>
      </c>
      <c r="C37" s="174">
        <v>2026</v>
      </c>
      <c r="D37" s="174">
        <v>2027</v>
      </c>
      <c r="E37" s="174">
        <v>2028</v>
      </c>
      <c r="F37" s="174">
        <v>2029</v>
      </c>
      <c r="G37" s="174">
        <v>2030</v>
      </c>
      <c r="H37" s="174">
        <v>2031</v>
      </c>
      <c r="I37" s="174">
        <v>2032</v>
      </c>
      <c r="J37" s="174">
        <v>2033</v>
      </c>
      <c r="K37" s="174">
        <v>2034</v>
      </c>
      <c r="L37" s="174">
        <v>2035</v>
      </c>
      <c r="M37" s="174">
        <v>2036</v>
      </c>
      <c r="N37" s="174">
        <v>2037</v>
      </c>
      <c r="O37" s="174">
        <v>2038</v>
      </c>
      <c r="P37" s="174">
        <v>2039</v>
      </c>
      <c r="Q37" s="174">
        <v>2040</v>
      </c>
      <c r="R37" s="174">
        <v>2041</v>
      </c>
      <c r="S37" s="174">
        <v>2042</v>
      </c>
      <c r="T37" s="174">
        <v>2043</v>
      </c>
      <c r="U37" s="174">
        <v>2044</v>
      </c>
      <c r="V37" s="175">
        <v>2045</v>
      </c>
    </row>
    <row r="38" spans="1:22" ht="15.75" customHeight="1" x14ac:dyDescent="0.2">
      <c r="A38" s="11"/>
      <c r="B38" s="488" t="s">
        <v>628</v>
      </c>
      <c r="C38" s="489">
        <f t="shared" ref="C38:V38" si="11">IFERROR((C30*$C$6*$C$25+C31*$C$7*$D$25+C32*$C$8*$E$25)/C33,0)</f>
        <v>0.53221258134490235</v>
      </c>
      <c r="D38" s="489">
        <f t="shared" si="11"/>
        <v>0.53700752932936435</v>
      </c>
      <c r="E38" s="489">
        <f t="shared" si="11"/>
        <v>0.54176034188516387</v>
      </c>
      <c r="F38" s="489">
        <f t="shared" si="11"/>
        <v>0.54646037563869576</v>
      </c>
      <c r="G38" s="489">
        <f t="shared" si="11"/>
        <v>0.55109707800832297</v>
      </c>
      <c r="H38" s="489">
        <f t="shared" si="11"/>
        <v>0.55585039455639906</v>
      </c>
      <c r="I38" s="489">
        <f t="shared" si="11"/>
        <v>0.56051221550773844</v>
      </c>
      <c r="J38" s="489">
        <f t="shared" si="11"/>
        <v>0.56507196692573547</v>
      </c>
      <c r="K38" s="489">
        <f t="shared" si="11"/>
        <v>0.56951982331842255</v>
      </c>
      <c r="L38" s="489">
        <f t="shared" si="11"/>
        <v>0.57384683270235559</v>
      </c>
      <c r="M38" s="489">
        <f t="shared" si="11"/>
        <v>0.57618019426207101</v>
      </c>
      <c r="N38" s="489">
        <f t="shared" si="11"/>
        <v>0.57846375445800624</v>
      </c>
      <c r="O38" s="489">
        <f t="shared" si="11"/>
        <v>0.58069774913979733</v>
      </c>
      <c r="P38" s="489">
        <f t="shared" si="11"/>
        <v>0.58288241430609522</v>
      </c>
      <c r="Q38" s="489">
        <f t="shared" si="11"/>
        <v>0.58501799030801527</v>
      </c>
      <c r="R38" s="489">
        <f t="shared" si="11"/>
        <v>0.58710472588772245</v>
      </c>
      <c r="S38" s="489">
        <f t="shared" si="11"/>
        <v>0.58914288197617926</v>
      </c>
      <c r="T38" s="489">
        <f t="shared" si="11"/>
        <v>0.5911327351902026</v>
      </c>
      <c r="U38" s="489">
        <f t="shared" si="11"/>
        <v>0.59307458098362842</v>
      </c>
      <c r="V38" s="218">
        <f t="shared" si="11"/>
        <v>0.59496873642056425</v>
      </c>
    </row>
    <row r="39" spans="1:22" ht="15.75" customHeight="1" x14ac:dyDescent="0.2">
      <c r="A39" s="11"/>
      <c r="B39" s="188" t="s">
        <v>629</v>
      </c>
      <c r="C39" s="178">
        <f t="shared" ref="C39:V39" si="12">C34*C38</f>
        <v>1226.75</v>
      </c>
      <c r="D39" s="178">
        <f t="shared" si="12"/>
        <v>1533.425</v>
      </c>
      <c r="E39" s="178">
        <f t="shared" si="12"/>
        <v>1920.5675000000003</v>
      </c>
      <c r="F39" s="178">
        <f t="shared" si="12"/>
        <v>2410.0842499999999</v>
      </c>
      <c r="G39" s="178">
        <f t="shared" si="12"/>
        <v>3030.0146749999999</v>
      </c>
      <c r="H39" s="178">
        <f t="shared" si="12"/>
        <v>3664.7828087500002</v>
      </c>
      <c r="I39" s="178">
        <f t="shared" si="12"/>
        <v>4440.9087591874995</v>
      </c>
      <c r="J39" s="178">
        <f t="shared" si="12"/>
        <v>5391.185653646874</v>
      </c>
      <c r="K39" s="178">
        <f t="shared" si="12"/>
        <v>6556.2256425542182</v>
      </c>
      <c r="L39" s="178">
        <f t="shared" si="12"/>
        <v>7986.3579009031791</v>
      </c>
      <c r="M39" s="178">
        <f t="shared" si="12"/>
        <v>9062.774074085808</v>
      </c>
      <c r="N39" s="178">
        <f t="shared" si="12"/>
        <v>10289.213102436535</v>
      </c>
      <c r="O39" s="178">
        <f t="shared" si="12"/>
        <v>11687.048740757364</v>
      </c>
      <c r="P39" s="178">
        <f t="shared" si="12"/>
        <v>13280.748125395432</v>
      </c>
      <c r="Q39" s="178">
        <f t="shared" si="12"/>
        <v>15098.324519020711</v>
      </c>
      <c r="R39" s="178">
        <f t="shared" si="12"/>
        <v>17171.856840989214</v>
      </c>
      <c r="S39" s="178">
        <f t="shared" si="12"/>
        <v>19538.085888518719</v>
      </c>
      <c r="T39" s="178">
        <f t="shared" si="12"/>
        <v>22239.09862842704</v>
      </c>
      <c r="U39" s="178">
        <f t="shared" si="12"/>
        <v>25323.113633758159</v>
      </c>
      <c r="V39" s="179">
        <f t="shared" si="12"/>
        <v>28845.382687144629</v>
      </c>
    </row>
    <row r="40" spans="1:22" ht="15.75" customHeight="1" x14ac:dyDescent="0.2">
      <c r="A40" s="11"/>
      <c r="B40" s="490" t="s">
        <v>630</v>
      </c>
      <c r="C40" s="408">
        <f t="shared" ref="C40:V40" si="13">IFERROR((C30*$C$6*$C$26+C31*$C$7*$D$26+C32*$C$8*$E$26)/C33,0)</f>
        <v>5.657266811279827E-2</v>
      </c>
      <c r="D40" s="408">
        <f t="shared" si="13"/>
        <v>5.6256347399754852E-2</v>
      </c>
      <c r="E40" s="408">
        <f t="shared" si="13"/>
        <v>5.5949563475832492E-2</v>
      </c>
      <c r="F40" s="408">
        <f t="shared" si="13"/>
        <v>5.5652300098291412E-2</v>
      </c>
      <c r="G40" s="408">
        <f t="shared" si="13"/>
        <v>5.536455213439502E-2</v>
      </c>
      <c r="H40" s="408">
        <f t="shared" si="13"/>
        <v>5.5074720522353182E-2</v>
      </c>
      <c r="I40" s="408">
        <f t="shared" si="13"/>
        <v>5.4795269578736712E-2</v>
      </c>
      <c r="J40" s="408">
        <f t="shared" si="13"/>
        <v>5.4526195830105824E-2</v>
      </c>
      <c r="K40" s="408">
        <f t="shared" si="13"/>
        <v>5.4267488921027313E-2</v>
      </c>
      <c r="L40" s="408">
        <f t="shared" si="13"/>
        <v>5.4019126538410872E-2</v>
      </c>
      <c r="M40" s="408">
        <f t="shared" si="13"/>
        <v>5.3881841593669724E-2</v>
      </c>
      <c r="N40" s="408">
        <f t="shared" si="13"/>
        <v>5.3748956371184584E-2</v>
      </c>
      <c r="O40" s="408">
        <f t="shared" si="13"/>
        <v>5.3620295347691617E-2</v>
      </c>
      <c r="P40" s="408">
        <f t="shared" si="13"/>
        <v>5.349569529128597E-2</v>
      </c>
      <c r="Q40" s="408">
        <f t="shared" si="13"/>
        <v>5.3375004365971708E-2</v>
      </c>
      <c r="R40" s="408">
        <f t="shared" si="13"/>
        <v>5.3258081246617135E-2</v>
      </c>
      <c r="S40" s="408">
        <f t="shared" si="13"/>
        <v>5.314479425523444E-2</v>
      </c>
      <c r="T40" s="408">
        <f t="shared" si="13"/>
        <v>5.303502052728274E-2</v>
      </c>
      <c r="U40" s="408">
        <f t="shared" si="13"/>
        <v>5.2928645214734116E-2</v>
      </c>
      <c r="V40" s="491">
        <f t="shared" si="13"/>
        <v>5.2825560730929082E-2</v>
      </c>
    </row>
    <row r="41" spans="1:22" ht="15.75" customHeight="1" x14ac:dyDescent="0.2">
      <c r="A41" s="11"/>
      <c r="B41" s="77" t="s">
        <v>631</v>
      </c>
      <c r="C41" s="178">
        <f t="shared" ref="C41:V41" si="14">C34*C40</f>
        <v>130.4</v>
      </c>
      <c r="D41" s="178">
        <f t="shared" si="14"/>
        <v>160.63999999999999</v>
      </c>
      <c r="E41" s="178">
        <f t="shared" si="14"/>
        <v>198.34399999999999</v>
      </c>
      <c r="F41" s="178">
        <f t="shared" si="14"/>
        <v>245.44639999999998</v>
      </c>
      <c r="G41" s="178">
        <f t="shared" si="14"/>
        <v>304.40264000000002</v>
      </c>
      <c r="H41" s="178">
        <f t="shared" si="14"/>
        <v>363.11369200000001</v>
      </c>
      <c r="I41" s="178">
        <f t="shared" si="14"/>
        <v>434.14003459999998</v>
      </c>
      <c r="J41" s="178">
        <f t="shared" si="14"/>
        <v>520.21841802999995</v>
      </c>
      <c r="K41" s="178">
        <f t="shared" si="14"/>
        <v>624.71908413649999</v>
      </c>
      <c r="L41" s="178">
        <f t="shared" si="14"/>
        <v>751.79656564157483</v>
      </c>
      <c r="M41" s="178">
        <f t="shared" si="14"/>
        <v>847.51083414887444</v>
      </c>
      <c r="N41" s="178">
        <f t="shared" si="14"/>
        <v>956.03996252945842</v>
      </c>
      <c r="O41" s="178">
        <f t="shared" si="14"/>
        <v>1079.1552165486596</v>
      </c>
      <c r="P41" s="178">
        <f t="shared" si="14"/>
        <v>1218.878520811538</v>
      </c>
      <c r="Q41" s="178">
        <f t="shared" si="14"/>
        <v>1377.5185557922609</v>
      </c>
      <c r="R41" s="178">
        <f t="shared" si="14"/>
        <v>1557.712119264354</v>
      </c>
      <c r="S41" s="178">
        <f t="shared" si="14"/>
        <v>1762.4715267771155</v>
      </c>
      <c r="T41" s="178">
        <f t="shared" si="14"/>
        <v>1995.2389405188223</v>
      </c>
      <c r="U41" s="178">
        <f t="shared" si="14"/>
        <v>2259.9486476568131</v>
      </c>
      <c r="V41" s="179">
        <f t="shared" si="14"/>
        <v>2561.0984605912845</v>
      </c>
    </row>
    <row r="42" spans="1:22" ht="15.75" customHeight="1" x14ac:dyDescent="0.2">
      <c r="A42" s="11"/>
      <c r="B42" s="407" t="s">
        <v>632</v>
      </c>
      <c r="C42" s="226">
        <f>MAX(0,C39)*Assumptions!$C$12</f>
        <v>257.61750000000001</v>
      </c>
      <c r="D42" s="226">
        <f>MAX(0,D39)*Assumptions!$C$12</f>
        <v>322.01925</v>
      </c>
      <c r="E42" s="226">
        <f>MAX(0,E39)*Assumptions!$C$12</f>
        <v>403.31917500000003</v>
      </c>
      <c r="F42" s="226">
        <f>MAX(0,F39)*Assumptions!$C$12</f>
        <v>506.11769249999998</v>
      </c>
      <c r="G42" s="226">
        <f>MAX(0,G39)*Assumptions!$C$12</f>
        <v>636.30308174999993</v>
      </c>
      <c r="H42" s="226">
        <f>MAX(0,H39)*Assumptions!$C$12</f>
        <v>769.60438983749998</v>
      </c>
      <c r="I42" s="226">
        <f>MAX(0,I39)*Assumptions!$C$12</f>
        <v>932.59083942937491</v>
      </c>
      <c r="J42" s="226">
        <f>MAX(0,J39)*Assumptions!$C$12</f>
        <v>1132.1489872658435</v>
      </c>
      <c r="K42" s="226">
        <f>MAX(0,K39)*Assumptions!$C$12</f>
        <v>1376.8073849363857</v>
      </c>
      <c r="L42" s="226">
        <f>MAX(0,L39)*Assumptions!$C$12</f>
        <v>1677.1351591896675</v>
      </c>
      <c r="M42" s="226">
        <f>MAX(0,M39)*Assumptions!$C$12</f>
        <v>1903.1825555580197</v>
      </c>
      <c r="N42" s="226">
        <f>MAX(0,N39)*Assumptions!$C$12</f>
        <v>2160.7347515116721</v>
      </c>
      <c r="O42" s="226">
        <f>MAX(0,O39)*Assumptions!$C$12</f>
        <v>2454.2802355590461</v>
      </c>
      <c r="P42" s="226">
        <f>MAX(0,P39)*Assumptions!$C$12</f>
        <v>2788.9571063330404</v>
      </c>
      <c r="Q42" s="226">
        <f>MAX(0,Q39)*Assumptions!$C$12</f>
        <v>3170.648148994349</v>
      </c>
      <c r="R42" s="226">
        <f>MAX(0,R39)*Assumptions!$C$12</f>
        <v>3606.0899366077347</v>
      </c>
      <c r="S42" s="226">
        <f>MAX(0,S39)*Assumptions!$C$12</f>
        <v>4102.9980365889305</v>
      </c>
      <c r="T42" s="226">
        <f>MAX(0,T39)*Assumptions!$C$12</f>
        <v>4670.2107119696784</v>
      </c>
      <c r="U42" s="226">
        <f>MAX(0,U39)*Assumptions!$C$12</f>
        <v>5317.8538630892135</v>
      </c>
      <c r="V42" s="227">
        <f>MAX(0,V39)*Assumptions!$C$12</f>
        <v>6057.5303643003717</v>
      </c>
    </row>
    <row r="43" spans="1:22" ht="15.75" customHeight="1" x14ac:dyDescent="0.2">
      <c r="A43" s="11"/>
      <c r="B43" s="182" t="s">
        <v>633</v>
      </c>
      <c r="C43" s="492">
        <f t="shared" ref="C43:V43" si="15">C39-C42-C41</f>
        <v>838.73249999999996</v>
      </c>
      <c r="D43" s="492">
        <f t="shared" si="15"/>
        <v>1050.76575</v>
      </c>
      <c r="E43" s="492">
        <f t="shared" si="15"/>
        <v>1318.9043250000002</v>
      </c>
      <c r="F43" s="492">
        <f t="shared" si="15"/>
        <v>1658.5201574999999</v>
      </c>
      <c r="G43" s="492">
        <f t="shared" si="15"/>
        <v>2089.3089532499998</v>
      </c>
      <c r="H43" s="492">
        <f t="shared" si="15"/>
        <v>2532.0647269125002</v>
      </c>
      <c r="I43" s="492">
        <f t="shared" si="15"/>
        <v>3074.1778851581248</v>
      </c>
      <c r="J43" s="492">
        <f t="shared" si="15"/>
        <v>3738.8182483510309</v>
      </c>
      <c r="K43" s="492">
        <f t="shared" si="15"/>
        <v>4554.6991734813328</v>
      </c>
      <c r="L43" s="492">
        <f t="shared" si="15"/>
        <v>5557.4261760719373</v>
      </c>
      <c r="M43" s="492">
        <f t="shared" si="15"/>
        <v>6312.0806843789142</v>
      </c>
      <c r="N43" s="492">
        <f t="shared" si="15"/>
        <v>7172.4383883954042</v>
      </c>
      <c r="O43" s="492">
        <f t="shared" si="15"/>
        <v>8153.613288649658</v>
      </c>
      <c r="P43" s="492">
        <f t="shared" si="15"/>
        <v>9272.9124982508529</v>
      </c>
      <c r="Q43" s="492">
        <f t="shared" si="15"/>
        <v>10550.1578142341</v>
      </c>
      <c r="R43" s="492">
        <f t="shared" si="15"/>
        <v>12008.054785117125</v>
      </c>
      <c r="S43" s="492">
        <f t="shared" si="15"/>
        <v>13672.616325152672</v>
      </c>
      <c r="T43" s="492">
        <f t="shared" si="15"/>
        <v>15573.64897593854</v>
      </c>
      <c r="U43" s="492">
        <f t="shared" si="15"/>
        <v>17745.311123012132</v>
      </c>
      <c r="V43" s="493">
        <f t="shared" si="15"/>
        <v>20226.753862252972</v>
      </c>
    </row>
    <row r="44" spans="1:22"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row>
    <row r="45" spans="1:22" ht="15.75" customHeight="1" x14ac:dyDescent="0.2">
      <c r="A45" s="11"/>
      <c r="B45" s="494" t="s">
        <v>634</v>
      </c>
      <c r="C45" s="495">
        <v>142.80000000000001</v>
      </c>
      <c r="D45" s="495">
        <v>196.28</v>
      </c>
      <c r="E45" s="495">
        <v>273.16800000000001</v>
      </c>
      <c r="F45" s="495">
        <v>384.68779999999998</v>
      </c>
      <c r="G45" s="495">
        <v>547.75620000000004</v>
      </c>
      <c r="H45" s="495">
        <v>712.81979999999999</v>
      </c>
      <c r="I45" s="495">
        <v>890.03420000000006</v>
      </c>
      <c r="J45" s="495">
        <v>1118.1794</v>
      </c>
      <c r="K45" s="495">
        <v>1413.8351</v>
      </c>
      <c r="L45" s="495">
        <v>1799.7202</v>
      </c>
      <c r="M45" s="495">
        <v>2080.7161000000001</v>
      </c>
      <c r="N45" s="495">
        <v>2405.36</v>
      </c>
      <c r="O45" s="495">
        <v>2794.9114</v>
      </c>
      <c r="P45" s="495">
        <v>3266.3319999999999</v>
      </c>
      <c r="Q45" s="495">
        <v>3842.0648999999999</v>
      </c>
      <c r="R45" s="495">
        <v>4552.0333000000001</v>
      </c>
      <c r="S45" s="495">
        <v>5436.4093000000003</v>
      </c>
      <c r="T45" s="495">
        <v>6549.4564</v>
      </c>
      <c r="U45" s="495">
        <v>7964.8702999999996</v>
      </c>
      <c r="V45" s="495">
        <v>9783.2101999999995</v>
      </c>
    </row>
    <row r="46" spans="1:22" ht="30" customHeight="1" x14ac:dyDescent="0.2">
      <c r="A46" s="11"/>
      <c r="B46" s="496" t="s">
        <v>635</v>
      </c>
      <c r="C46" s="495">
        <v>55.86</v>
      </c>
      <c r="D46" s="495">
        <v>78.945999999999998</v>
      </c>
      <c r="E46" s="495">
        <v>112.7406</v>
      </c>
      <c r="F46" s="495">
        <v>162.56720000000001</v>
      </c>
      <c r="G46" s="495">
        <v>236.51</v>
      </c>
      <c r="H46" s="495">
        <v>304.42450000000002</v>
      </c>
      <c r="I46" s="495">
        <v>384.32119999999998</v>
      </c>
      <c r="J46" s="495">
        <v>487.53789999999998</v>
      </c>
      <c r="K46" s="495">
        <v>621.54520000000002</v>
      </c>
      <c r="L46" s="495">
        <v>796.46609999999998</v>
      </c>
      <c r="M46" s="495">
        <v>914.28650000000005</v>
      </c>
      <c r="N46" s="495">
        <v>1056.4855</v>
      </c>
      <c r="O46" s="495">
        <v>1225.6241</v>
      </c>
      <c r="P46" s="495">
        <v>1428.2529</v>
      </c>
      <c r="Q46" s="495">
        <v>1672.9290000000001</v>
      </c>
      <c r="R46" s="495">
        <v>1970.9277</v>
      </c>
      <c r="S46" s="495">
        <v>2337.2258000000002</v>
      </c>
      <c r="T46" s="495">
        <v>2791.8627999999999</v>
      </c>
      <c r="U46" s="495">
        <v>3361.8274000000001</v>
      </c>
      <c r="V46" s="495">
        <v>4083.6797999999999</v>
      </c>
    </row>
    <row r="47" spans="1:22" ht="15.75" customHeight="1" x14ac:dyDescent="0.2">
      <c r="A47" s="11"/>
      <c r="B47" s="497" t="s">
        <v>636</v>
      </c>
      <c r="C47" s="495">
        <v>34.049399999999999</v>
      </c>
      <c r="D47" s="495">
        <v>48.899299999999997</v>
      </c>
      <c r="E47" s="495">
        <v>70.841300000000004</v>
      </c>
      <c r="F47" s="495">
        <v>103.4619</v>
      </c>
      <c r="G47" s="495">
        <v>152.22739999999999</v>
      </c>
      <c r="H47" s="495">
        <v>183.0718</v>
      </c>
      <c r="I47" s="495">
        <v>231.11150000000001</v>
      </c>
      <c r="J47" s="495">
        <v>292.40539999999999</v>
      </c>
      <c r="K47" s="495">
        <v>370.64589999999998</v>
      </c>
      <c r="L47" s="495">
        <v>470.52080000000001</v>
      </c>
      <c r="M47" s="495">
        <v>523.98720000000003</v>
      </c>
      <c r="N47" s="495">
        <v>592.93430000000001</v>
      </c>
      <c r="O47" s="495">
        <v>670.25620000000004</v>
      </c>
      <c r="P47" s="495">
        <v>756.59799999999996</v>
      </c>
      <c r="Q47" s="495">
        <v>852.47580000000005</v>
      </c>
      <c r="R47" s="495">
        <v>958.16909999999996</v>
      </c>
      <c r="S47" s="495">
        <v>1073.5631000000001</v>
      </c>
      <c r="T47" s="495">
        <v>1197.9172000000001</v>
      </c>
      <c r="U47" s="495">
        <v>1329.5324000000001</v>
      </c>
      <c r="V47" s="495">
        <v>1465.2720999999999</v>
      </c>
    </row>
    <row r="48" spans="1:22" ht="15.75" customHeight="1" x14ac:dyDescent="0.2">
      <c r="A48" s="11"/>
    </row>
    <row r="49" spans="1:22"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row>
    <row r="50" spans="1:22"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row>
    <row r="51" spans="1:22"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row>
    <row r="52" spans="1:22"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row>
    <row r="53" spans="1:22"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5.75" customHeight="1" x14ac:dyDescent="0.2">
      <c r="A247" s="11"/>
      <c r="B247" s="11"/>
      <c r="C247" s="11"/>
      <c r="D247" s="11"/>
      <c r="E247" s="11"/>
      <c r="F247" s="11"/>
      <c r="G247" s="11"/>
      <c r="H247" s="11"/>
      <c r="I247" s="11"/>
      <c r="J247" s="11"/>
      <c r="K247" s="11"/>
      <c r="L247" s="11"/>
      <c r="M247" s="11"/>
      <c r="N247" s="11"/>
      <c r="O247" s="11"/>
      <c r="P247" s="11"/>
      <c r="Q247" s="11"/>
      <c r="R247" s="11"/>
      <c r="S247" s="11"/>
      <c r="T247" s="11"/>
      <c r="U247" s="11"/>
      <c r="V247" s="11"/>
    </row>
    <row r="248" spans="1:22" ht="15.75" customHeight="1" x14ac:dyDescent="0.2"/>
    <row r="249" spans="1:22" ht="15.75" customHeight="1" x14ac:dyDescent="0.2"/>
    <row r="250" spans="1:22" ht="15.75" customHeight="1" x14ac:dyDescent="0.2"/>
    <row r="251" spans="1:22" ht="15.75" customHeight="1" x14ac:dyDescent="0.2"/>
    <row r="252" spans="1:22" ht="15.75" customHeight="1" x14ac:dyDescent="0.2"/>
    <row r="253" spans="1:22" ht="15.75" customHeight="1" x14ac:dyDescent="0.2"/>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
    <mergeCell ref="B28:V28"/>
    <mergeCell ref="B36:V36"/>
    <mergeCell ref="B5:E5"/>
    <mergeCell ref="B11:V11"/>
    <mergeCell ref="B12:V12"/>
    <mergeCell ref="B13:V13"/>
    <mergeCell ref="B14:V14"/>
    <mergeCell ref="B15:V15"/>
    <mergeCell ref="B17:V17"/>
  </mergeCells>
  <pageMargins left="0.75" right="0.75" top="1" bottom="1"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404042"/>
  </sheetPr>
  <dimension ref="A1:V1000"/>
  <sheetViews>
    <sheetView showGridLines="0" showRowColHeaders="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4.5" defaultRowHeight="15" customHeight="1" x14ac:dyDescent="0.2"/>
  <cols>
    <col min="1" max="1" width="8.6640625" customWidth="1"/>
    <col min="2" max="2" width="41.33203125" customWidth="1"/>
    <col min="3" max="22" width="11" customWidth="1"/>
  </cols>
  <sheetData>
    <row r="1" spans="1:22" x14ac:dyDescent="0.2">
      <c r="A1" s="11"/>
      <c r="B1" s="11"/>
      <c r="C1" s="11"/>
      <c r="D1" s="11"/>
      <c r="E1" s="11"/>
      <c r="F1" s="11"/>
      <c r="G1" s="11"/>
      <c r="H1" s="11"/>
      <c r="I1" s="11"/>
      <c r="J1" s="11"/>
      <c r="K1" s="11"/>
      <c r="L1" s="11"/>
      <c r="M1" s="11"/>
      <c r="N1" s="11"/>
      <c r="O1" s="11"/>
      <c r="P1" s="11"/>
      <c r="Q1" s="11"/>
      <c r="R1" s="11"/>
      <c r="S1" s="11"/>
      <c r="T1" s="11"/>
      <c r="U1" s="11"/>
      <c r="V1" s="11"/>
    </row>
    <row r="2" spans="1:22" ht="21.75" customHeight="1" x14ac:dyDescent="0.2">
      <c r="A2" s="11"/>
      <c r="B2" s="113" t="s">
        <v>162</v>
      </c>
      <c r="C2" s="11"/>
      <c r="D2" s="11"/>
      <c r="E2" s="11"/>
      <c r="F2" s="11"/>
      <c r="G2" s="11"/>
      <c r="H2" s="11"/>
      <c r="I2" s="11"/>
      <c r="J2" s="11"/>
      <c r="K2" s="11"/>
      <c r="L2" s="11"/>
      <c r="M2" s="11"/>
      <c r="N2" s="11"/>
      <c r="O2" s="11"/>
      <c r="P2" s="11"/>
      <c r="Q2" s="11"/>
      <c r="R2" s="11"/>
      <c r="S2" s="11"/>
      <c r="T2" s="11"/>
      <c r="U2" s="11"/>
      <c r="V2" s="11"/>
    </row>
    <row r="3" spans="1:22" ht="15" customHeight="1" x14ac:dyDescent="0.2">
      <c r="A3" s="11"/>
      <c r="B3" s="397" t="s">
        <v>668</v>
      </c>
      <c r="C3" s="11"/>
      <c r="D3" s="11"/>
      <c r="E3" s="11"/>
      <c r="F3" s="11"/>
      <c r="G3" s="11"/>
      <c r="H3" s="11"/>
      <c r="I3" s="11"/>
      <c r="J3" s="11"/>
      <c r="K3" s="11"/>
      <c r="L3" s="11"/>
      <c r="M3" s="11"/>
      <c r="N3" s="11"/>
      <c r="O3" s="11"/>
      <c r="P3" s="11"/>
      <c r="Q3" s="11"/>
      <c r="R3" s="11"/>
      <c r="S3" s="11"/>
      <c r="T3" s="11"/>
      <c r="U3" s="11"/>
      <c r="V3" s="11"/>
    </row>
    <row r="4" spans="1:22" x14ac:dyDescent="0.2">
      <c r="A4" s="11"/>
      <c r="B4" s="11"/>
      <c r="C4" s="11"/>
      <c r="D4" s="11"/>
      <c r="E4" s="11"/>
      <c r="F4" s="11"/>
      <c r="G4" s="11"/>
      <c r="H4" s="11"/>
      <c r="I4" s="11"/>
      <c r="J4" s="11"/>
      <c r="K4" s="11"/>
      <c r="L4" s="11"/>
      <c r="M4" s="11"/>
      <c r="N4" s="11"/>
      <c r="O4" s="11"/>
      <c r="P4" s="11"/>
      <c r="Q4" s="11"/>
      <c r="R4" s="11"/>
      <c r="S4" s="11"/>
      <c r="T4" s="11"/>
      <c r="U4" s="11"/>
      <c r="V4" s="11"/>
    </row>
    <row r="5" spans="1:22" ht="15" customHeight="1" x14ac:dyDescent="0.2">
      <c r="A5" s="11"/>
      <c r="B5" s="533" t="s">
        <v>603</v>
      </c>
      <c r="C5" s="534"/>
      <c r="D5" s="534"/>
      <c r="E5" s="535"/>
      <c r="F5" s="11"/>
      <c r="G5" s="11"/>
      <c r="H5" s="11"/>
      <c r="I5" s="11"/>
      <c r="J5" s="11"/>
      <c r="K5" s="11"/>
      <c r="L5" s="11"/>
      <c r="M5" s="11"/>
      <c r="N5" s="11"/>
      <c r="O5" s="11"/>
      <c r="P5" s="11"/>
      <c r="Q5" s="11"/>
      <c r="R5" s="11"/>
      <c r="S5" s="11"/>
      <c r="T5" s="11"/>
      <c r="U5" s="11"/>
      <c r="V5" s="11"/>
    </row>
    <row r="6" spans="1:22" ht="15" customHeight="1" x14ac:dyDescent="0.2">
      <c r="A6" s="11"/>
      <c r="B6" s="73" t="s">
        <v>580</v>
      </c>
      <c r="C6" s="216">
        <f>Scenario_Engine!$C$10</f>
        <v>0.2</v>
      </c>
      <c r="D6" s="11"/>
      <c r="E6" s="11"/>
      <c r="F6" s="11"/>
      <c r="G6" s="11"/>
      <c r="H6" s="11"/>
      <c r="I6" s="11"/>
      <c r="J6" s="11"/>
      <c r="K6" s="11"/>
      <c r="L6" s="11"/>
      <c r="M6" s="11"/>
      <c r="N6" s="11"/>
      <c r="O6" s="11"/>
      <c r="P6" s="11"/>
      <c r="Q6" s="11"/>
      <c r="R6" s="11"/>
      <c r="S6" s="11"/>
      <c r="T6" s="11"/>
      <c r="U6" s="11"/>
      <c r="V6" s="11"/>
    </row>
    <row r="7" spans="1:22" ht="15" customHeight="1" x14ac:dyDescent="0.2">
      <c r="A7" s="11"/>
      <c r="B7" s="75" t="s">
        <v>581</v>
      </c>
      <c r="C7" s="471">
        <f>Scenario_Engine!$D$10</f>
        <v>0.6</v>
      </c>
      <c r="D7" s="11"/>
      <c r="E7" s="11"/>
      <c r="F7" s="11"/>
      <c r="G7" s="11"/>
      <c r="H7" s="11"/>
      <c r="I7" s="11"/>
      <c r="J7" s="11"/>
      <c r="K7" s="11"/>
      <c r="L7" s="11"/>
      <c r="M7" s="11"/>
      <c r="N7" s="11"/>
      <c r="O7" s="11"/>
      <c r="P7" s="11"/>
      <c r="Q7" s="11"/>
      <c r="R7" s="11"/>
      <c r="S7" s="11"/>
      <c r="T7" s="11"/>
      <c r="U7" s="11"/>
      <c r="V7" s="11"/>
    </row>
    <row r="8" spans="1:22" ht="15" customHeight="1" x14ac:dyDescent="0.2">
      <c r="A8" s="11"/>
      <c r="B8" s="77" t="s">
        <v>582</v>
      </c>
      <c r="C8" s="472">
        <f>Scenario_Engine!$E$10</f>
        <v>0.2</v>
      </c>
      <c r="D8" s="11"/>
      <c r="E8" s="11"/>
      <c r="F8" s="11"/>
      <c r="G8" s="11"/>
      <c r="H8" s="11"/>
      <c r="I8" s="11"/>
      <c r="J8" s="11"/>
      <c r="K8" s="11"/>
      <c r="L8" s="11"/>
      <c r="M8" s="11"/>
      <c r="N8" s="11"/>
      <c r="O8" s="11"/>
      <c r="P8" s="11"/>
      <c r="Q8" s="11"/>
      <c r="R8" s="11"/>
      <c r="S8" s="11"/>
      <c r="T8" s="11"/>
      <c r="U8" s="11"/>
      <c r="V8" s="11"/>
    </row>
    <row r="9" spans="1:22" ht="15" customHeight="1" x14ac:dyDescent="0.2">
      <c r="A9" s="11"/>
      <c r="B9" s="79" t="s">
        <v>42</v>
      </c>
      <c r="C9" s="473">
        <f>Scenario_Engine!$G$10</f>
        <v>0.98</v>
      </c>
      <c r="D9" s="11"/>
      <c r="E9" s="11"/>
      <c r="F9" s="11"/>
      <c r="G9" s="11"/>
      <c r="H9" s="11"/>
      <c r="I9" s="11"/>
      <c r="J9" s="11"/>
      <c r="K9" s="11"/>
      <c r="L9" s="11"/>
      <c r="M9" s="11"/>
      <c r="N9" s="11"/>
      <c r="O9" s="11"/>
      <c r="P9" s="11"/>
      <c r="Q9" s="11"/>
      <c r="R9" s="11"/>
      <c r="S9" s="11"/>
      <c r="T9" s="11"/>
      <c r="U9" s="11"/>
      <c r="V9" s="11"/>
    </row>
    <row r="10" spans="1:22" x14ac:dyDescent="0.2">
      <c r="A10" s="11"/>
      <c r="B10" s="11"/>
      <c r="C10" s="11"/>
      <c r="D10" s="11"/>
      <c r="E10" s="11"/>
      <c r="F10" s="11"/>
      <c r="G10" s="11"/>
      <c r="H10" s="11"/>
      <c r="I10" s="11"/>
      <c r="J10" s="11"/>
      <c r="K10" s="11"/>
      <c r="L10" s="11"/>
      <c r="M10" s="11"/>
      <c r="N10" s="11"/>
      <c r="O10" s="11"/>
      <c r="P10" s="11"/>
      <c r="Q10" s="11"/>
      <c r="R10" s="11"/>
      <c r="S10" s="11"/>
      <c r="T10" s="11"/>
      <c r="U10" s="11"/>
      <c r="V10" s="11"/>
    </row>
    <row r="11" spans="1:22" ht="15" customHeight="1" x14ac:dyDescent="0.2">
      <c r="A11" s="11"/>
      <c r="B11" s="536" t="s">
        <v>604</v>
      </c>
      <c r="C11" s="534"/>
      <c r="D11" s="534"/>
      <c r="E11" s="534"/>
      <c r="F11" s="534"/>
      <c r="G11" s="534"/>
      <c r="H11" s="534"/>
      <c r="I11" s="534"/>
      <c r="J11" s="534"/>
      <c r="K11" s="534"/>
      <c r="L11" s="534"/>
      <c r="M11" s="534"/>
      <c r="N11" s="534"/>
      <c r="O11" s="534"/>
      <c r="P11" s="534"/>
      <c r="Q11" s="534"/>
      <c r="R11" s="534"/>
      <c r="S11" s="534"/>
      <c r="T11" s="534"/>
      <c r="U11" s="534"/>
      <c r="V11" s="535"/>
    </row>
    <row r="12" spans="1:22" ht="15" customHeight="1" x14ac:dyDescent="0.2">
      <c r="A12" s="11"/>
      <c r="B12" s="562" t="s">
        <v>669</v>
      </c>
      <c r="C12" s="563"/>
      <c r="D12" s="563"/>
      <c r="E12" s="563"/>
      <c r="F12" s="563"/>
      <c r="G12" s="563"/>
      <c r="H12" s="563"/>
      <c r="I12" s="563"/>
      <c r="J12" s="563"/>
      <c r="K12" s="563"/>
      <c r="L12" s="563"/>
      <c r="M12" s="563"/>
      <c r="N12" s="563"/>
      <c r="O12" s="563"/>
      <c r="P12" s="563"/>
      <c r="Q12" s="563"/>
      <c r="R12" s="563"/>
      <c r="S12" s="563"/>
      <c r="T12" s="563"/>
      <c r="U12" s="563"/>
      <c r="V12" s="563"/>
    </row>
    <row r="13" spans="1:22" ht="15" customHeight="1" x14ac:dyDescent="0.2">
      <c r="A13" s="11"/>
      <c r="B13" s="562" t="s">
        <v>670</v>
      </c>
      <c r="C13" s="563"/>
      <c r="D13" s="563"/>
      <c r="E13" s="563"/>
      <c r="F13" s="563"/>
      <c r="G13" s="563"/>
      <c r="H13" s="563"/>
      <c r="I13" s="563"/>
      <c r="J13" s="563"/>
      <c r="K13" s="563"/>
      <c r="L13" s="563"/>
      <c r="M13" s="563"/>
      <c r="N13" s="563"/>
      <c r="O13" s="563"/>
      <c r="P13" s="563"/>
      <c r="Q13" s="563"/>
      <c r="R13" s="563"/>
      <c r="S13" s="563"/>
      <c r="T13" s="563"/>
      <c r="U13" s="563"/>
      <c r="V13" s="563"/>
    </row>
    <row r="14" spans="1:22" ht="15" customHeight="1" x14ac:dyDescent="0.2">
      <c r="A14" s="11"/>
      <c r="B14" s="562" t="s">
        <v>671</v>
      </c>
      <c r="C14" s="563"/>
      <c r="D14" s="563"/>
      <c r="E14" s="563"/>
      <c r="F14" s="563"/>
      <c r="G14" s="563"/>
      <c r="H14" s="563"/>
      <c r="I14" s="563"/>
      <c r="J14" s="563"/>
      <c r="K14" s="563"/>
      <c r="L14" s="563"/>
      <c r="M14" s="563"/>
      <c r="N14" s="563"/>
      <c r="O14" s="563"/>
      <c r="P14" s="563"/>
      <c r="Q14" s="563"/>
      <c r="R14" s="563"/>
      <c r="S14" s="563"/>
      <c r="T14" s="563"/>
      <c r="U14" s="563"/>
      <c r="V14" s="563"/>
    </row>
    <row r="15" spans="1:22" ht="15" customHeight="1" x14ac:dyDescent="0.2">
      <c r="A15" s="11"/>
      <c r="B15" s="562" t="s">
        <v>672</v>
      </c>
      <c r="C15" s="563"/>
      <c r="D15" s="563"/>
      <c r="E15" s="563"/>
      <c r="F15" s="563"/>
      <c r="G15" s="563"/>
      <c r="H15" s="563"/>
      <c r="I15" s="563"/>
      <c r="J15" s="563"/>
      <c r="K15" s="563"/>
      <c r="L15" s="563"/>
      <c r="M15" s="563"/>
      <c r="N15" s="563"/>
      <c r="O15" s="563"/>
      <c r="P15" s="563"/>
      <c r="Q15" s="563"/>
      <c r="R15" s="563"/>
      <c r="S15" s="563"/>
      <c r="T15" s="563"/>
      <c r="U15" s="563"/>
      <c r="V15" s="563"/>
    </row>
    <row r="16" spans="1:22" x14ac:dyDescent="0.2">
      <c r="A16" s="11"/>
      <c r="B16" s="11" t="s">
        <v>75</v>
      </c>
      <c r="C16" s="11"/>
      <c r="D16" s="11"/>
      <c r="E16" s="11"/>
      <c r="F16" s="11"/>
      <c r="G16" s="11"/>
      <c r="H16" s="11"/>
      <c r="I16" s="11"/>
      <c r="J16" s="11"/>
      <c r="K16" s="11"/>
      <c r="L16" s="11"/>
      <c r="M16" s="11"/>
      <c r="N16" s="11"/>
      <c r="O16" s="11"/>
      <c r="P16" s="11"/>
      <c r="Q16" s="11"/>
      <c r="R16" s="11"/>
      <c r="S16" s="11"/>
      <c r="T16" s="11"/>
      <c r="U16" s="11"/>
      <c r="V16" s="11"/>
    </row>
    <row r="17" spans="1:22" ht="15" customHeight="1" x14ac:dyDescent="0.2">
      <c r="A17" s="11"/>
      <c r="B17" s="533" t="s">
        <v>609</v>
      </c>
      <c r="C17" s="534"/>
      <c r="D17" s="534"/>
      <c r="E17" s="534"/>
      <c r="F17" s="534"/>
      <c r="G17" s="534"/>
      <c r="H17" s="534"/>
      <c r="I17" s="534"/>
      <c r="J17" s="534"/>
      <c r="K17" s="534"/>
      <c r="L17" s="534"/>
      <c r="M17" s="534"/>
      <c r="N17" s="534"/>
      <c r="O17" s="534"/>
      <c r="P17" s="534"/>
      <c r="Q17" s="534"/>
      <c r="R17" s="534"/>
      <c r="S17" s="534"/>
      <c r="T17" s="534"/>
      <c r="U17" s="534"/>
      <c r="V17" s="535"/>
    </row>
    <row r="18" spans="1:22" ht="15" customHeight="1" x14ac:dyDescent="0.2">
      <c r="A18" s="11"/>
      <c r="B18" s="73" t="s">
        <v>316</v>
      </c>
      <c r="C18" s="54" t="s">
        <v>610</v>
      </c>
      <c r="D18" s="54" t="s">
        <v>611</v>
      </c>
      <c r="E18" s="55" t="s">
        <v>612</v>
      </c>
      <c r="F18" s="11"/>
      <c r="G18" s="11"/>
      <c r="H18" s="11"/>
      <c r="I18" s="11"/>
      <c r="J18" s="11"/>
      <c r="K18" s="11"/>
      <c r="L18" s="11"/>
      <c r="M18" s="11"/>
      <c r="N18" s="11"/>
      <c r="O18" s="11"/>
      <c r="P18" s="11"/>
      <c r="Q18" s="11"/>
      <c r="R18" s="11"/>
      <c r="S18" s="11"/>
      <c r="T18" s="11"/>
      <c r="U18" s="11"/>
      <c r="V18" s="11"/>
    </row>
    <row r="19" spans="1:22" ht="15" customHeight="1" x14ac:dyDescent="0.2">
      <c r="A19" s="11"/>
      <c r="B19" s="75" t="s">
        <v>613</v>
      </c>
      <c r="C19" s="176">
        <v>500</v>
      </c>
      <c r="D19" s="176">
        <v>1000</v>
      </c>
      <c r="E19" s="177">
        <v>1500</v>
      </c>
      <c r="F19" s="11"/>
      <c r="G19" s="11"/>
      <c r="H19" s="11"/>
      <c r="I19" s="11"/>
      <c r="J19" s="11"/>
      <c r="K19" s="11"/>
      <c r="L19" s="11"/>
      <c r="M19" s="11"/>
      <c r="N19" s="11"/>
      <c r="O19" s="11"/>
      <c r="P19" s="11"/>
      <c r="Q19" s="11"/>
      <c r="R19" s="11"/>
      <c r="S19" s="11"/>
      <c r="T19" s="11"/>
      <c r="U19" s="11"/>
      <c r="V19" s="11"/>
    </row>
    <row r="20" spans="1:22" ht="15" customHeight="1" x14ac:dyDescent="0.2">
      <c r="A20" s="11"/>
      <c r="B20" s="77" t="s">
        <v>614</v>
      </c>
      <c r="C20" s="437">
        <v>0.4</v>
      </c>
      <c r="D20" s="437">
        <v>0.7</v>
      </c>
      <c r="E20" s="477">
        <v>1</v>
      </c>
      <c r="F20" s="11"/>
      <c r="G20" s="11"/>
      <c r="H20" s="11"/>
      <c r="I20" s="11"/>
      <c r="J20" s="11"/>
      <c r="K20" s="11"/>
      <c r="L20" s="11"/>
      <c r="M20" s="11"/>
      <c r="N20" s="11"/>
      <c r="O20" s="11"/>
      <c r="P20" s="11"/>
      <c r="Q20" s="11"/>
      <c r="R20" s="11"/>
      <c r="S20" s="11"/>
      <c r="T20" s="11"/>
      <c r="U20" s="11"/>
      <c r="V20" s="11"/>
    </row>
    <row r="21" spans="1:22" ht="15.75" customHeight="1" x14ac:dyDescent="0.2">
      <c r="A21" s="11"/>
      <c r="B21" s="180" t="s">
        <v>615</v>
      </c>
      <c r="C21" s="305">
        <v>0.2</v>
      </c>
      <c r="D21" s="305">
        <v>0.4</v>
      </c>
      <c r="E21" s="479">
        <v>0.7</v>
      </c>
      <c r="F21" s="11"/>
      <c r="G21" s="11"/>
      <c r="H21" s="11"/>
      <c r="I21" s="11"/>
      <c r="J21" s="11"/>
      <c r="K21" s="11"/>
      <c r="L21" s="11"/>
      <c r="M21" s="11"/>
      <c r="N21" s="11"/>
      <c r="O21" s="11"/>
      <c r="P21" s="11"/>
      <c r="Q21" s="11"/>
      <c r="R21" s="11"/>
      <c r="S21" s="11"/>
      <c r="T21" s="11"/>
      <c r="U21" s="11"/>
      <c r="V21" s="11"/>
    </row>
    <row r="22" spans="1:22" ht="15.75" customHeight="1" x14ac:dyDescent="0.2">
      <c r="A22" s="11"/>
      <c r="B22" s="77" t="s">
        <v>616</v>
      </c>
      <c r="C22" s="406">
        <v>0.05</v>
      </c>
      <c r="D22" s="406">
        <v>0.1</v>
      </c>
      <c r="E22" s="498">
        <v>0.3</v>
      </c>
      <c r="F22" s="11"/>
      <c r="G22" s="11"/>
      <c r="H22" s="11"/>
      <c r="I22" s="11"/>
      <c r="J22" s="11"/>
      <c r="K22" s="11"/>
      <c r="L22" s="11"/>
      <c r="M22" s="11"/>
      <c r="N22" s="11"/>
      <c r="O22" s="11"/>
      <c r="P22" s="11"/>
      <c r="Q22" s="11"/>
      <c r="R22" s="11"/>
      <c r="S22" s="11"/>
      <c r="T22" s="11"/>
      <c r="U22" s="11"/>
      <c r="V22" s="11"/>
    </row>
    <row r="23" spans="1:22" ht="15.75" customHeight="1" x14ac:dyDescent="0.2">
      <c r="A23" s="11"/>
      <c r="B23" s="180" t="s">
        <v>617</v>
      </c>
      <c r="C23" s="223">
        <v>0</v>
      </c>
      <c r="D23" s="223">
        <v>0</v>
      </c>
      <c r="E23" s="224">
        <v>0</v>
      </c>
      <c r="F23" s="11"/>
      <c r="G23" s="11"/>
      <c r="H23" s="11"/>
      <c r="I23" s="11"/>
      <c r="J23" s="11"/>
      <c r="K23" s="11"/>
      <c r="L23" s="11"/>
      <c r="M23" s="11"/>
      <c r="N23" s="11"/>
      <c r="O23" s="11"/>
      <c r="P23" s="11"/>
      <c r="Q23" s="11"/>
      <c r="R23" s="11"/>
      <c r="S23" s="11"/>
      <c r="T23" s="11"/>
      <c r="U23" s="11"/>
      <c r="V23" s="11"/>
    </row>
    <row r="24" spans="1:22" ht="15.75" customHeight="1" x14ac:dyDescent="0.2">
      <c r="A24" s="11"/>
      <c r="B24" s="77" t="s">
        <v>618</v>
      </c>
      <c r="C24" s="178">
        <v>0</v>
      </c>
      <c r="D24" s="178">
        <v>0</v>
      </c>
      <c r="E24" s="179">
        <v>0</v>
      </c>
      <c r="F24" s="11"/>
      <c r="G24" s="11"/>
      <c r="H24" s="11"/>
      <c r="I24" s="11"/>
      <c r="J24" s="11"/>
      <c r="K24" s="11"/>
      <c r="L24" s="11"/>
      <c r="M24" s="11"/>
      <c r="N24" s="11"/>
      <c r="O24" s="11"/>
      <c r="P24" s="11"/>
      <c r="Q24" s="11"/>
      <c r="R24" s="11"/>
      <c r="S24" s="11"/>
      <c r="T24" s="11"/>
      <c r="U24" s="11"/>
      <c r="V24" s="11"/>
    </row>
    <row r="25" spans="1:22" ht="15.75" customHeight="1" x14ac:dyDescent="0.2">
      <c r="A25" s="11"/>
      <c r="B25" s="180" t="s">
        <v>619</v>
      </c>
      <c r="C25" s="404">
        <v>0.4</v>
      </c>
      <c r="D25" s="404">
        <v>0.55000000000000004</v>
      </c>
      <c r="E25" s="479">
        <v>0.7</v>
      </c>
      <c r="F25" s="11"/>
      <c r="G25" s="11"/>
      <c r="H25" s="11"/>
      <c r="I25" s="11"/>
      <c r="J25" s="11"/>
      <c r="K25" s="11"/>
      <c r="L25" s="11"/>
      <c r="M25" s="11"/>
      <c r="N25" s="11"/>
      <c r="O25" s="11"/>
      <c r="P25" s="11"/>
      <c r="Q25" s="11"/>
      <c r="R25" s="11"/>
      <c r="S25" s="11"/>
      <c r="T25" s="11"/>
      <c r="U25" s="11"/>
      <c r="V25" s="11"/>
    </row>
    <row r="26" spans="1:22" ht="15.75" customHeight="1" x14ac:dyDescent="0.2">
      <c r="A26" s="11"/>
      <c r="B26" s="415" t="s">
        <v>620</v>
      </c>
      <c r="C26" s="501">
        <v>0.2</v>
      </c>
      <c r="D26" s="501">
        <v>0.15</v>
      </c>
      <c r="E26" s="499">
        <v>0.1</v>
      </c>
      <c r="F26" s="11"/>
      <c r="G26" s="11"/>
      <c r="H26" s="11"/>
      <c r="I26" s="11"/>
      <c r="J26" s="11"/>
      <c r="K26" s="11"/>
      <c r="L26" s="11"/>
      <c r="M26" s="11"/>
      <c r="N26" s="11"/>
      <c r="O26" s="11"/>
      <c r="P26" s="11"/>
      <c r="Q26" s="11"/>
      <c r="R26" s="11"/>
      <c r="S26" s="11"/>
      <c r="T26" s="11"/>
      <c r="U26" s="11"/>
      <c r="V26" s="11"/>
    </row>
    <row r="27" spans="1:22"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row>
    <row r="28" spans="1:22" ht="15.75" customHeight="1" x14ac:dyDescent="0.2">
      <c r="A28" s="11"/>
      <c r="B28" s="533" t="s">
        <v>621</v>
      </c>
      <c r="C28" s="534"/>
      <c r="D28" s="534"/>
      <c r="E28" s="534"/>
      <c r="F28" s="534"/>
      <c r="G28" s="534"/>
      <c r="H28" s="534"/>
      <c r="I28" s="534"/>
      <c r="J28" s="534"/>
      <c r="K28" s="534"/>
      <c r="L28" s="534"/>
      <c r="M28" s="534"/>
      <c r="N28" s="534"/>
      <c r="O28" s="534"/>
      <c r="P28" s="534"/>
      <c r="Q28" s="534"/>
      <c r="R28" s="534"/>
      <c r="S28" s="534"/>
      <c r="T28" s="534"/>
      <c r="U28" s="534"/>
      <c r="V28" s="535"/>
    </row>
    <row r="29" spans="1:22" ht="15.75" customHeight="1" x14ac:dyDescent="0.2">
      <c r="A29" s="11"/>
      <c r="B29" s="53" t="s">
        <v>251</v>
      </c>
      <c r="C29" s="174">
        <v>2026</v>
      </c>
      <c r="D29" s="174">
        <v>2027</v>
      </c>
      <c r="E29" s="174">
        <v>2028</v>
      </c>
      <c r="F29" s="174">
        <v>2029</v>
      </c>
      <c r="G29" s="174">
        <v>2030</v>
      </c>
      <c r="H29" s="174">
        <v>2031</v>
      </c>
      <c r="I29" s="174">
        <v>2032</v>
      </c>
      <c r="J29" s="174">
        <v>2033</v>
      </c>
      <c r="K29" s="174">
        <v>2034</v>
      </c>
      <c r="L29" s="174">
        <v>2035</v>
      </c>
      <c r="M29" s="174">
        <v>2036</v>
      </c>
      <c r="N29" s="174">
        <v>2037</v>
      </c>
      <c r="O29" s="174">
        <v>2038</v>
      </c>
      <c r="P29" s="174">
        <v>2039</v>
      </c>
      <c r="Q29" s="174">
        <v>2040</v>
      </c>
      <c r="R29" s="174">
        <v>2041</v>
      </c>
      <c r="S29" s="174">
        <v>2042</v>
      </c>
      <c r="T29" s="174">
        <v>2043</v>
      </c>
      <c r="U29" s="174">
        <v>2044</v>
      </c>
      <c r="V29" s="175">
        <v>2045</v>
      </c>
    </row>
    <row r="30" spans="1:22" ht="15.75" customHeight="1" x14ac:dyDescent="0.2">
      <c r="A30" s="11"/>
      <c r="B30" s="485" t="s">
        <v>622</v>
      </c>
      <c r="C30" s="176">
        <f>$C$19</f>
        <v>500</v>
      </c>
      <c r="D30" s="176">
        <f t="shared" ref="D30:G30" si="0">C30*(1+$C$20)</f>
        <v>700</v>
      </c>
      <c r="E30" s="176">
        <f t="shared" si="0"/>
        <v>979.99999999999989</v>
      </c>
      <c r="F30" s="176">
        <f t="shared" si="0"/>
        <v>1371.9999999999998</v>
      </c>
      <c r="G30" s="176">
        <f t="shared" si="0"/>
        <v>1920.7999999999995</v>
      </c>
      <c r="H30" s="176">
        <f>IF($C$23&gt;0,$C$23,G30*(1+$C$21))</f>
        <v>2304.9599999999991</v>
      </c>
      <c r="I30" s="176">
        <f t="shared" ref="I30:L30" si="1">H30*(1+$C$21)</f>
        <v>2765.9519999999989</v>
      </c>
      <c r="J30" s="176">
        <f t="shared" si="1"/>
        <v>3319.1423999999984</v>
      </c>
      <c r="K30" s="176">
        <f t="shared" si="1"/>
        <v>3982.970879999998</v>
      </c>
      <c r="L30" s="176">
        <f t="shared" si="1"/>
        <v>4779.5650559999976</v>
      </c>
      <c r="M30" s="176">
        <f>IF($C$24&gt;0,$C$24,L30*(1+$C$22))</f>
        <v>5018.5433087999982</v>
      </c>
      <c r="N30" s="176">
        <f t="shared" ref="N30:V30" si="2">M30*(1+$C$22)</f>
        <v>5269.4704742399981</v>
      </c>
      <c r="O30" s="176">
        <f t="shared" si="2"/>
        <v>5532.9439979519984</v>
      </c>
      <c r="P30" s="176">
        <f t="shared" si="2"/>
        <v>5809.5911978495988</v>
      </c>
      <c r="Q30" s="176">
        <f t="shared" si="2"/>
        <v>6100.070757742079</v>
      </c>
      <c r="R30" s="176">
        <f t="shared" si="2"/>
        <v>6405.0742956291833</v>
      </c>
      <c r="S30" s="176">
        <f t="shared" si="2"/>
        <v>6725.3280104106425</v>
      </c>
      <c r="T30" s="176">
        <f t="shared" si="2"/>
        <v>7061.5944109311749</v>
      </c>
      <c r="U30" s="176">
        <f t="shared" si="2"/>
        <v>7414.6741314777337</v>
      </c>
      <c r="V30" s="177">
        <f t="shared" si="2"/>
        <v>7785.4078380516203</v>
      </c>
    </row>
    <row r="31" spans="1:22" ht="15.75" customHeight="1" x14ac:dyDescent="0.2">
      <c r="A31" s="11"/>
      <c r="B31" s="486" t="s">
        <v>623</v>
      </c>
      <c r="C31" s="178">
        <f>$D$19</f>
        <v>1000</v>
      </c>
      <c r="D31" s="178">
        <f t="shared" ref="D31:G31" si="3">C31*(1+$D$20)</f>
        <v>1700</v>
      </c>
      <c r="E31" s="178">
        <f t="shared" si="3"/>
        <v>2890</v>
      </c>
      <c r="F31" s="178">
        <f t="shared" si="3"/>
        <v>4913</v>
      </c>
      <c r="G31" s="178">
        <f t="shared" si="3"/>
        <v>8352.1</v>
      </c>
      <c r="H31" s="178">
        <f>IF($D$23&gt;0,$D$23,G31*(1+$D$21))</f>
        <v>11692.94</v>
      </c>
      <c r="I31" s="178">
        <f t="shared" ref="I31:L31" si="4">H31*(1+$D$21)</f>
        <v>16370.116</v>
      </c>
      <c r="J31" s="178">
        <f t="shared" si="4"/>
        <v>22918.162399999997</v>
      </c>
      <c r="K31" s="178">
        <f t="shared" si="4"/>
        <v>32085.427359999994</v>
      </c>
      <c r="L31" s="178">
        <f t="shared" si="4"/>
        <v>44919.598303999992</v>
      </c>
      <c r="M31" s="178">
        <f>IF($D$24&gt;0,$D$24,L31*(1+$D$22))</f>
        <v>49411.558134399995</v>
      </c>
      <c r="N31" s="178">
        <f t="shared" ref="N31:V31" si="5">M31*(1+$D$22)</f>
        <v>54352.713947839999</v>
      </c>
      <c r="O31" s="178">
        <f t="shared" si="5"/>
        <v>59787.985342624001</v>
      </c>
      <c r="P31" s="178">
        <f t="shared" si="5"/>
        <v>65766.783876886402</v>
      </c>
      <c r="Q31" s="178">
        <f t="shared" si="5"/>
        <v>72343.46226457505</v>
      </c>
      <c r="R31" s="178">
        <f t="shared" si="5"/>
        <v>79577.808491032556</v>
      </c>
      <c r="S31" s="178">
        <f t="shared" si="5"/>
        <v>87535.589340135819</v>
      </c>
      <c r="T31" s="178">
        <f t="shared" si="5"/>
        <v>96289.148274149411</v>
      </c>
      <c r="U31" s="178">
        <f t="shared" si="5"/>
        <v>105918.06310156436</v>
      </c>
      <c r="V31" s="179">
        <f t="shared" si="5"/>
        <v>116509.86941172081</v>
      </c>
    </row>
    <row r="32" spans="1:22" ht="15.75" customHeight="1" x14ac:dyDescent="0.2">
      <c r="A32" s="11"/>
      <c r="B32" s="487" t="s">
        <v>624</v>
      </c>
      <c r="C32" s="223">
        <f>$E$19</f>
        <v>1500</v>
      </c>
      <c r="D32" s="223">
        <f t="shared" ref="D32:G32" si="6">C32*(1+$E$20)</f>
        <v>3000</v>
      </c>
      <c r="E32" s="223">
        <f t="shared" si="6"/>
        <v>6000</v>
      </c>
      <c r="F32" s="223">
        <f t="shared" si="6"/>
        <v>12000</v>
      </c>
      <c r="G32" s="223">
        <f t="shared" si="6"/>
        <v>24000</v>
      </c>
      <c r="H32" s="223">
        <f>IF($E$23&gt;0,$E$23,G32*(1+$E$21))</f>
        <v>40800</v>
      </c>
      <c r="I32" s="223">
        <f t="shared" ref="I32:L32" si="7">H32*(1+$E$21)</f>
        <v>69360</v>
      </c>
      <c r="J32" s="223">
        <f t="shared" si="7"/>
        <v>117912</v>
      </c>
      <c r="K32" s="223">
        <f t="shared" si="7"/>
        <v>200450.4</v>
      </c>
      <c r="L32" s="223">
        <f t="shared" si="7"/>
        <v>340765.68</v>
      </c>
      <c r="M32" s="223">
        <f>IF($E$24&gt;0,$E$24,L32*(1+$E$22))</f>
        <v>442995.38400000002</v>
      </c>
      <c r="N32" s="223">
        <f t="shared" ref="N32:V32" si="8">M32*(1+$E$22)</f>
        <v>575893.99920000008</v>
      </c>
      <c r="O32" s="223">
        <f t="shared" si="8"/>
        <v>748662.19896000018</v>
      </c>
      <c r="P32" s="223">
        <f t="shared" si="8"/>
        <v>973260.85864800029</v>
      </c>
      <c r="Q32" s="223">
        <f t="shared" si="8"/>
        <v>1265239.1162424004</v>
      </c>
      <c r="R32" s="223">
        <f t="shared" si="8"/>
        <v>1644810.8511151206</v>
      </c>
      <c r="S32" s="223">
        <f t="shared" si="8"/>
        <v>2138254.1064496567</v>
      </c>
      <c r="T32" s="223">
        <f t="shared" si="8"/>
        <v>2779730.3383845538</v>
      </c>
      <c r="U32" s="223">
        <f t="shared" si="8"/>
        <v>3613649.43989992</v>
      </c>
      <c r="V32" s="224">
        <f t="shared" si="8"/>
        <v>4697744.271869896</v>
      </c>
    </row>
    <row r="33" spans="1:22" ht="15.75" customHeight="1" x14ac:dyDescent="0.2">
      <c r="A33" s="11"/>
      <c r="B33" s="188" t="s">
        <v>625</v>
      </c>
      <c r="C33" s="178">
        <f t="shared" ref="C33:V33" si="9">C30*$C$6+C31*$C$7+C32*$C$8</f>
        <v>1000</v>
      </c>
      <c r="D33" s="178">
        <f t="shared" si="9"/>
        <v>1760</v>
      </c>
      <c r="E33" s="178">
        <f t="shared" si="9"/>
        <v>3130</v>
      </c>
      <c r="F33" s="178">
        <f t="shared" si="9"/>
        <v>5622.2</v>
      </c>
      <c r="G33" s="178">
        <f t="shared" si="9"/>
        <v>10195.42</v>
      </c>
      <c r="H33" s="178">
        <f t="shared" si="9"/>
        <v>15636.756000000001</v>
      </c>
      <c r="I33" s="178">
        <f t="shared" si="9"/>
        <v>24247.26</v>
      </c>
      <c r="J33" s="178">
        <f t="shared" si="9"/>
        <v>37997.125919999999</v>
      </c>
      <c r="K33" s="178">
        <f t="shared" si="9"/>
        <v>60137.930591999997</v>
      </c>
      <c r="L33" s="178">
        <f t="shared" si="9"/>
        <v>96060.807993599999</v>
      </c>
      <c r="M33" s="178">
        <f t="shared" si="9"/>
        <v>119249.7203424</v>
      </c>
      <c r="N33" s="178">
        <f t="shared" si="9"/>
        <v>148844.32230355201</v>
      </c>
      <c r="O33" s="178">
        <f t="shared" si="9"/>
        <v>186711.81979716485</v>
      </c>
      <c r="P33" s="178">
        <f t="shared" si="9"/>
        <v>235274.16029530182</v>
      </c>
      <c r="Q33" s="178">
        <f t="shared" si="9"/>
        <v>297673.91475877352</v>
      </c>
      <c r="R33" s="178">
        <f t="shared" si="9"/>
        <v>377989.8701767695</v>
      </c>
      <c r="S33" s="178">
        <f t="shared" si="9"/>
        <v>481517.24049609498</v>
      </c>
      <c r="T33" s="178">
        <f t="shared" si="9"/>
        <v>615131.87552358664</v>
      </c>
      <c r="U33" s="178">
        <f t="shared" si="9"/>
        <v>787763.66066721827</v>
      </c>
      <c r="V33" s="179">
        <f t="shared" si="9"/>
        <v>1011011.857588622</v>
      </c>
    </row>
    <row r="34" spans="1:22" ht="15.75" customHeight="1" x14ac:dyDescent="0.2">
      <c r="A34" s="11"/>
      <c r="B34" s="191" t="s">
        <v>626</v>
      </c>
      <c r="C34" s="199">
        <f t="shared" ref="C34:V34" si="10">C33*$C$9</f>
        <v>980</v>
      </c>
      <c r="D34" s="199">
        <f t="shared" si="10"/>
        <v>1724.8</v>
      </c>
      <c r="E34" s="199">
        <f t="shared" si="10"/>
        <v>3067.4</v>
      </c>
      <c r="F34" s="199">
        <f t="shared" si="10"/>
        <v>5509.7559999999994</v>
      </c>
      <c r="G34" s="199">
        <f t="shared" si="10"/>
        <v>9991.5115999999998</v>
      </c>
      <c r="H34" s="199">
        <f t="shared" si="10"/>
        <v>15324.02088</v>
      </c>
      <c r="I34" s="199">
        <f t="shared" si="10"/>
        <v>23762.314799999996</v>
      </c>
      <c r="J34" s="199">
        <f t="shared" si="10"/>
        <v>37237.183401599999</v>
      </c>
      <c r="K34" s="199">
        <f t="shared" si="10"/>
        <v>58935.171980159997</v>
      </c>
      <c r="L34" s="199">
        <f t="shared" si="10"/>
        <v>94139.591833728002</v>
      </c>
      <c r="M34" s="199">
        <f t="shared" si="10"/>
        <v>116864.72593555201</v>
      </c>
      <c r="N34" s="199">
        <f t="shared" si="10"/>
        <v>145867.43585748097</v>
      </c>
      <c r="O34" s="199">
        <f t="shared" si="10"/>
        <v>182977.58340122155</v>
      </c>
      <c r="P34" s="199">
        <f t="shared" si="10"/>
        <v>230568.67708939579</v>
      </c>
      <c r="Q34" s="199">
        <f t="shared" si="10"/>
        <v>291720.43646359805</v>
      </c>
      <c r="R34" s="199">
        <f t="shared" si="10"/>
        <v>370430.0727732341</v>
      </c>
      <c r="S34" s="199">
        <f t="shared" si="10"/>
        <v>471886.89568617305</v>
      </c>
      <c r="T34" s="199">
        <f t="shared" si="10"/>
        <v>602829.2380131149</v>
      </c>
      <c r="U34" s="199">
        <f t="shared" si="10"/>
        <v>772008.38745387387</v>
      </c>
      <c r="V34" s="194">
        <f t="shared" si="10"/>
        <v>990791.62043684954</v>
      </c>
    </row>
    <row r="35" spans="1:22"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row>
    <row r="36" spans="1:22" ht="15.75" customHeight="1" x14ac:dyDescent="0.2">
      <c r="A36" s="11"/>
      <c r="B36" s="533" t="s">
        <v>627</v>
      </c>
      <c r="C36" s="534"/>
      <c r="D36" s="534"/>
      <c r="E36" s="534"/>
      <c r="F36" s="534"/>
      <c r="G36" s="534"/>
      <c r="H36" s="534"/>
      <c r="I36" s="534"/>
      <c r="J36" s="534"/>
      <c r="K36" s="534"/>
      <c r="L36" s="534"/>
      <c r="M36" s="534"/>
      <c r="N36" s="534"/>
      <c r="O36" s="534"/>
      <c r="P36" s="534"/>
      <c r="Q36" s="534"/>
      <c r="R36" s="534"/>
      <c r="S36" s="534"/>
      <c r="T36" s="534"/>
      <c r="U36" s="534"/>
      <c r="V36" s="535"/>
    </row>
    <row r="37" spans="1:22" ht="15.75" customHeight="1" x14ac:dyDescent="0.2">
      <c r="A37" s="11"/>
      <c r="B37" s="53" t="s">
        <v>251</v>
      </c>
      <c r="C37" s="174">
        <v>2026</v>
      </c>
      <c r="D37" s="174">
        <v>2027</v>
      </c>
      <c r="E37" s="174">
        <v>2028</v>
      </c>
      <c r="F37" s="174">
        <v>2029</v>
      </c>
      <c r="G37" s="174">
        <v>2030</v>
      </c>
      <c r="H37" s="174">
        <v>2031</v>
      </c>
      <c r="I37" s="174">
        <v>2032</v>
      </c>
      <c r="J37" s="174">
        <v>2033</v>
      </c>
      <c r="K37" s="174">
        <v>2034</v>
      </c>
      <c r="L37" s="174">
        <v>2035</v>
      </c>
      <c r="M37" s="174">
        <v>2036</v>
      </c>
      <c r="N37" s="174">
        <v>2037</v>
      </c>
      <c r="O37" s="174">
        <v>2038</v>
      </c>
      <c r="P37" s="174">
        <v>2039</v>
      </c>
      <c r="Q37" s="174">
        <v>2040</v>
      </c>
      <c r="R37" s="174">
        <v>2041</v>
      </c>
      <c r="S37" s="174">
        <v>2042</v>
      </c>
      <c r="T37" s="174">
        <v>2043</v>
      </c>
      <c r="U37" s="174">
        <v>2044</v>
      </c>
      <c r="V37" s="175">
        <v>2045</v>
      </c>
    </row>
    <row r="38" spans="1:22" ht="15.75" customHeight="1" x14ac:dyDescent="0.2">
      <c r="A38" s="11"/>
      <c r="B38" s="488" t="s">
        <v>628</v>
      </c>
      <c r="C38" s="489">
        <f t="shared" ref="C38:V38" si="11">IFERROR((C30*$C$6*$C$25+C31*$C$7*$D$25+C32*$C$8*$E$25)/C33,0)</f>
        <v>0.57999999999999996</v>
      </c>
      <c r="D38" s="489">
        <f t="shared" si="11"/>
        <v>0.58920454545454548</v>
      </c>
      <c r="E38" s="489">
        <f t="shared" si="11"/>
        <v>0.59811501597444094</v>
      </c>
      <c r="F38" s="489">
        <f t="shared" si="11"/>
        <v>0.60671089609049844</v>
      </c>
      <c r="G38" s="489">
        <f t="shared" si="11"/>
        <v>0.61496799543324354</v>
      </c>
      <c r="H38" s="489">
        <f t="shared" si="11"/>
        <v>0.62385490954773481</v>
      </c>
      <c r="I38" s="489">
        <f t="shared" si="11"/>
        <v>0.63239369891690855</v>
      </c>
      <c r="J38" s="489">
        <f t="shared" si="11"/>
        <v>0.64047488842282418</v>
      </c>
      <c r="K38" s="489">
        <f t="shared" si="11"/>
        <v>0.64800840859635545</v>
      </c>
      <c r="L38" s="489">
        <f t="shared" si="11"/>
        <v>0.65492919702477981</v>
      </c>
      <c r="M38" s="489">
        <f t="shared" si="11"/>
        <v>0.66018311139857866</v>
      </c>
      <c r="N38" s="489">
        <f t="shared" si="11"/>
        <v>0.66501101014025232</v>
      </c>
      <c r="O38" s="489">
        <f t="shared" si="11"/>
        <v>0.6694026048971109</v>
      </c>
      <c r="P38" s="489">
        <f t="shared" si="11"/>
        <v>0.67336049988267288</v>
      </c>
      <c r="Q38" s="489">
        <f t="shared" si="11"/>
        <v>0.67689782171592316</v>
      </c>
      <c r="R38" s="489">
        <f t="shared" si="11"/>
        <v>0.68003568926754143</v>
      </c>
      <c r="S38" s="489">
        <f t="shared" si="11"/>
        <v>0.68280077632795788</v>
      </c>
      <c r="T38" s="489">
        <f t="shared" si="11"/>
        <v>0.68522313771889587</v>
      </c>
      <c r="U38" s="489">
        <f t="shared" si="11"/>
        <v>0.68733439148668152</v>
      </c>
      <c r="V38" s="218">
        <f t="shared" si="11"/>
        <v>0.68916628659186829</v>
      </c>
    </row>
    <row r="39" spans="1:22" ht="15.75" customHeight="1" x14ac:dyDescent="0.2">
      <c r="A39" s="11"/>
      <c r="B39" s="188" t="s">
        <v>629</v>
      </c>
      <c r="C39" s="178">
        <f t="shared" ref="C39:V39" si="12">C34*C38</f>
        <v>568.4</v>
      </c>
      <c r="D39" s="178">
        <f t="shared" si="12"/>
        <v>1016.26</v>
      </c>
      <c r="E39" s="178">
        <f t="shared" si="12"/>
        <v>1834.6580000000001</v>
      </c>
      <c r="F39" s="178">
        <f t="shared" si="12"/>
        <v>3342.8290000000002</v>
      </c>
      <c r="G39" s="178">
        <f t="shared" si="12"/>
        <v>6144.4598599999999</v>
      </c>
      <c r="H39" s="178">
        <f t="shared" si="12"/>
        <v>9559.9656599999998</v>
      </c>
      <c r="I39" s="178">
        <f t="shared" si="12"/>
        <v>15027.138151199997</v>
      </c>
      <c r="J39" s="178">
        <f t="shared" si="12"/>
        <v>23849.480884320001</v>
      </c>
      <c r="K39" s="178">
        <f t="shared" si="12"/>
        <v>38190.487005215997</v>
      </c>
      <c r="L39" s="178">
        <f t="shared" si="12"/>
        <v>61654.767287903996</v>
      </c>
      <c r="M39" s="178">
        <f t="shared" si="12"/>
        <v>77152.11838087489</v>
      </c>
      <c r="N39" s="178">
        <f t="shared" si="12"/>
        <v>97003.450866151892</v>
      </c>
      <c r="O39" s="178">
        <f t="shared" si="12"/>
        <v>122485.67096655606</v>
      </c>
      <c r="P39" s="178">
        <f t="shared" si="12"/>
        <v>155255.83966220214</v>
      </c>
      <c r="Q39" s="178">
        <f t="shared" si="12"/>
        <v>197464.92799222789</v>
      </c>
      <c r="R39" s="178">
        <f t="shared" si="12"/>
        <v>251905.66986377179</v>
      </c>
      <c r="S39" s="178">
        <f t="shared" si="12"/>
        <v>322204.73871350905</v>
      </c>
      <c r="T39" s="178">
        <f t="shared" si="12"/>
        <v>413072.5419800377</v>
      </c>
      <c r="U39" s="178">
        <f t="shared" si="12"/>
        <v>530627.91521322262</v>
      </c>
      <c r="V39" s="179">
        <f t="shared" si="12"/>
        <v>682820.18184280349</v>
      </c>
    </row>
    <row r="40" spans="1:22" ht="15.75" customHeight="1" x14ac:dyDescent="0.2">
      <c r="A40" s="11"/>
      <c r="B40" s="490" t="s">
        <v>630</v>
      </c>
      <c r="C40" s="408">
        <f t="shared" ref="C40:V40" si="13">IFERROR((C30*$C$6*$C$26+C31*$C$7*$D$26+C32*$C$8*$E$26)/C33,0)</f>
        <v>0.14000000000000001</v>
      </c>
      <c r="D40" s="408">
        <f t="shared" si="13"/>
        <v>0.13693181818181818</v>
      </c>
      <c r="E40" s="408">
        <f t="shared" si="13"/>
        <v>0.13396166134185303</v>
      </c>
      <c r="F40" s="408">
        <f t="shared" si="13"/>
        <v>0.13109636796983387</v>
      </c>
      <c r="G40" s="408">
        <f t="shared" si="13"/>
        <v>0.12834400152225214</v>
      </c>
      <c r="H40" s="408">
        <f t="shared" si="13"/>
        <v>0.1253816968174217</v>
      </c>
      <c r="I40" s="408">
        <f t="shared" si="13"/>
        <v>0.12253543369436382</v>
      </c>
      <c r="J40" s="408">
        <f t="shared" si="13"/>
        <v>0.11984170385905861</v>
      </c>
      <c r="K40" s="408">
        <f t="shared" si="13"/>
        <v>0.11733053046788151</v>
      </c>
      <c r="L40" s="408">
        <f t="shared" si="13"/>
        <v>0.11502360099174005</v>
      </c>
      <c r="M40" s="408">
        <f t="shared" si="13"/>
        <v>0.11327229620047381</v>
      </c>
      <c r="N40" s="408">
        <f t="shared" si="13"/>
        <v>0.11166299661991591</v>
      </c>
      <c r="O40" s="408">
        <f t="shared" si="13"/>
        <v>0.11019913170096303</v>
      </c>
      <c r="P40" s="408">
        <f t="shared" si="13"/>
        <v>0.10887983337244241</v>
      </c>
      <c r="Q40" s="408">
        <f t="shared" si="13"/>
        <v>0.10770072609469231</v>
      </c>
      <c r="R40" s="408">
        <f t="shared" si="13"/>
        <v>0.10665477024415285</v>
      </c>
      <c r="S40" s="408">
        <f t="shared" si="13"/>
        <v>0.1057330745573474</v>
      </c>
      <c r="T40" s="408">
        <f t="shared" si="13"/>
        <v>0.10492562076036804</v>
      </c>
      <c r="U40" s="408">
        <f t="shared" si="13"/>
        <v>0.1042218695044394</v>
      </c>
      <c r="V40" s="491">
        <f t="shared" si="13"/>
        <v>0.10361123780271056</v>
      </c>
    </row>
    <row r="41" spans="1:22" ht="15.75" customHeight="1" x14ac:dyDescent="0.2">
      <c r="A41" s="11"/>
      <c r="B41" s="77" t="s">
        <v>631</v>
      </c>
      <c r="C41" s="178">
        <f t="shared" ref="C41:V41" si="14">C34*C40</f>
        <v>137.20000000000002</v>
      </c>
      <c r="D41" s="178">
        <f t="shared" si="14"/>
        <v>236.18</v>
      </c>
      <c r="E41" s="178">
        <f t="shared" si="14"/>
        <v>410.91399999999999</v>
      </c>
      <c r="F41" s="178">
        <f t="shared" si="14"/>
        <v>722.30899999999997</v>
      </c>
      <c r="G41" s="178">
        <f t="shared" si="14"/>
        <v>1282.35058</v>
      </c>
      <c r="H41" s="178">
        <f t="shared" si="14"/>
        <v>1921.3517399999996</v>
      </c>
      <c r="I41" s="178">
        <f t="shared" si="14"/>
        <v>2911.7255495999993</v>
      </c>
      <c r="J41" s="178">
        <f t="shared" si="14"/>
        <v>4462.5675057600001</v>
      </c>
      <c r="K41" s="178">
        <f t="shared" si="14"/>
        <v>6914.8949916479996</v>
      </c>
      <c r="L41" s="178">
        <f t="shared" si="14"/>
        <v>10828.274848608</v>
      </c>
      <c r="M41" s="178">
        <f t="shared" si="14"/>
        <v>13237.535851559041</v>
      </c>
      <c r="N41" s="178">
        <f t="shared" si="14"/>
        <v>16287.994997109699</v>
      </c>
      <c r="O41" s="178">
        <f t="shared" si="14"/>
        <v>20163.970811555158</v>
      </c>
      <c r="P41" s="178">
        <f t="shared" si="14"/>
        <v>25104.279142397892</v>
      </c>
      <c r="Q41" s="178">
        <f t="shared" si="14"/>
        <v>31418.502823790062</v>
      </c>
      <c r="R41" s="178">
        <f t="shared" si="14"/>
        <v>39508.134303154104</v>
      </c>
      <c r="S41" s="178">
        <f t="shared" si="14"/>
        <v>49894.052324221353</v>
      </c>
      <c r="T41" s="178">
        <f t="shared" si="14"/>
        <v>63252.232011025735</v>
      </c>
      <c r="U41" s="178">
        <f t="shared" si="14"/>
        <v>80460.157413550332</v>
      </c>
      <c r="V41" s="179">
        <f t="shared" si="14"/>
        <v>102657.14619801535</v>
      </c>
    </row>
    <row r="42" spans="1:22" ht="15.75" customHeight="1" x14ac:dyDescent="0.2">
      <c r="A42" s="11"/>
      <c r="B42" s="407" t="s">
        <v>632</v>
      </c>
      <c r="C42" s="226">
        <f>MAX(0,C39)*Assumptions!$C$12</f>
        <v>119.36399999999999</v>
      </c>
      <c r="D42" s="226">
        <f>MAX(0,D39)*Assumptions!$C$12</f>
        <v>213.41459999999998</v>
      </c>
      <c r="E42" s="226">
        <f>MAX(0,E39)*Assumptions!$C$12</f>
        <v>385.27818000000002</v>
      </c>
      <c r="F42" s="226">
        <f>MAX(0,F39)*Assumptions!$C$12</f>
        <v>701.99409000000003</v>
      </c>
      <c r="G42" s="226">
        <f>MAX(0,G39)*Assumptions!$C$12</f>
        <v>1290.3365706</v>
      </c>
      <c r="H42" s="226">
        <f>MAX(0,H39)*Assumptions!$C$12</f>
        <v>2007.5927885999999</v>
      </c>
      <c r="I42" s="226">
        <f>MAX(0,I39)*Assumptions!$C$12</f>
        <v>3155.6990117519995</v>
      </c>
      <c r="J42" s="226">
        <f>MAX(0,J39)*Assumptions!$C$12</f>
        <v>5008.3909857072003</v>
      </c>
      <c r="K42" s="226">
        <f>MAX(0,K39)*Assumptions!$C$12</f>
        <v>8020.002271095359</v>
      </c>
      <c r="L42" s="226">
        <f>MAX(0,L39)*Assumptions!$C$12</f>
        <v>12947.501130459839</v>
      </c>
      <c r="M42" s="226">
        <f>MAX(0,M39)*Assumptions!$C$12</f>
        <v>16201.944859983727</v>
      </c>
      <c r="N42" s="226">
        <f>MAX(0,N39)*Assumptions!$C$12</f>
        <v>20370.724681891897</v>
      </c>
      <c r="O42" s="226">
        <f>MAX(0,O39)*Assumptions!$C$12</f>
        <v>25721.990902976773</v>
      </c>
      <c r="P42" s="226">
        <f>MAX(0,P39)*Assumptions!$C$12</f>
        <v>32603.726329062447</v>
      </c>
      <c r="Q42" s="226">
        <f>MAX(0,Q39)*Assumptions!$C$12</f>
        <v>41467.634878367855</v>
      </c>
      <c r="R42" s="226">
        <f>MAX(0,R39)*Assumptions!$C$12</f>
        <v>52900.190671392076</v>
      </c>
      <c r="S42" s="226">
        <f>MAX(0,S39)*Assumptions!$C$12</f>
        <v>67662.995129836898</v>
      </c>
      <c r="T42" s="226">
        <f>MAX(0,T39)*Assumptions!$C$12</f>
        <v>86745.233815807907</v>
      </c>
      <c r="U42" s="226">
        <f>MAX(0,U39)*Assumptions!$C$12</f>
        <v>111431.86219477674</v>
      </c>
      <c r="V42" s="227">
        <f>MAX(0,V39)*Assumptions!$C$12</f>
        <v>143392.23818698872</v>
      </c>
    </row>
    <row r="43" spans="1:22" ht="15.75" customHeight="1" x14ac:dyDescent="0.2">
      <c r="A43" s="11"/>
      <c r="B43" s="182" t="s">
        <v>633</v>
      </c>
      <c r="C43" s="492">
        <f t="shared" ref="C43:V43" si="15">C39-C42-C41</f>
        <v>311.83600000000001</v>
      </c>
      <c r="D43" s="492">
        <f t="shared" si="15"/>
        <v>566.66540000000009</v>
      </c>
      <c r="E43" s="492">
        <f t="shared" si="15"/>
        <v>1038.4658200000001</v>
      </c>
      <c r="F43" s="492">
        <f t="shared" si="15"/>
        <v>1918.5259100000001</v>
      </c>
      <c r="G43" s="492">
        <f t="shared" si="15"/>
        <v>3571.7727094000002</v>
      </c>
      <c r="H43" s="492">
        <f t="shared" si="15"/>
        <v>5631.0211314000007</v>
      </c>
      <c r="I43" s="492">
        <f t="shared" si="15"/>
        <v>8959.7135898479974</v>
      </c>
      <c r="J43" s="492">
        <f t="shared" si="15"/>
        <v>14378.522392852801</v>
      </c>
      <c r="K43" s="492">
        <f t="shared" si="15"/>
        <v>23255.589742472635</v>
      </c>
      <c r="L43" s="492">
        <f t="shared" si="15"/>
        <v>37878.991308836157</v>
      </c>
      <c r="M43" s="492">
        <f t="shared" si="15"/>
        <v>47712.637669332122</v>
      </c>
      <c r="N43" s="492">
        <f t="shared" si="15"/>
        <v>60344.731187150297</v>
      </c>
      <c r="O43" s="492">
        <f t="shared" si="15"/>
        <v>76599.709252024128</v>
      </c>
      <c r="P43" s="492">
        <f t="shared" si="15"/>
        <v>97547.834190741793</v>
      </c>
      <c r="Q43" s="492">
        <f t="shared" si="15"/>
        <v>124578.79029006997</v>
      </c>
      <c r="R43" s="492">
        <f t="shared" si="15"/>
        <v>159497.34488922561</v>
      </c>
      <c r="S43" s="492">
        <f t="shared" si="15"/>
        <v>204647.6912594508</v>
      </c>
      <c r="T43" s="492">
        <f t="shared" si="15"/>
        <v>263075.07615320408</v>
      </c>
      <c r="U43" s="492">
        <f t="shared" si="15"/>
        <v>338735.89560489554</v>
      </c>
      <c r="V43" s="493">
        <f t="shared" si="15"/>
        <v>436770.79745779937</v>
      </c>
    </row>
    <row r="44" spans="1:22"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row>
    <row r="45" spans="1:22" ht="15.75" customHeight="1" x14ac:dyDescent="0.2">
      <c r="A45" s="11"/>
      <c r="B45" s="536" t="s">
        <v>648</v>
      </c>
      <c r="C45" s="534"/>
      <c r="D45" s="534"/>
      <c r="E45" s="534"/>
      <c r="F45" s="534"/>
      <c r="G45" s="534"/>
      <c r="H45" s="534"/>
      <c r="I45" s="534"/>
      <c r="J45" s="534"/>
      <c r="K45" s="534"/>
      <c r="L45" s="534"/>
      <c r="M45" s="534"/>
      <c r="N45" s="534"/>
      <c r="O45" s="534"/>
      <c r="P45" s="534"/>
      <c r="Q45" s="534"/>
      <c r="R45" s="534"/>
      <c r="S45" s="534"/>
      <c r="T45" s="534"/>
      <c r="U45" s="534"/>
      <c r="V45" s="535"/>
    </row>
    <row r="46" spans="1:22" ht="30" customHeight="1" x14ac:dyDescent="0.2">
      <c r="A46" s="11"/>
      <c r="B46" s="564" t="s">
        <v>673</v>
      </c>
      <c r="C46" s="563"/>
      <c r="D46" s="563"/>
      <c r="E46" s="563"/>
      <c r="F46" s="563"/>
      <c r="G46" s="563"/>
      <c r="H46" s="563"/>
      <c r="I46" s="563"/>
      <c r="J46" s="563"/>
      <c r="K46" s="563"/>
      <c r="L46" s="563"/>
      <c r="M46" s="563"/>
      <c r="N46" s="563"/>
      <c r="O46" s="563"/>
      <c r="P46" s="563"/>
      <c r="Q46" s="563"/>
      <c r="R46" s="563"/>
      <c r="S46" s="563"/>
      <c r="T46" s="563"/>
      <c r="U46" s="563"/>
      <c r="V46" s="563"/>
    </row>
    <row r="47" spans="1:22" ht="15.75" customHeight="1" x14ac:dyDescent="0.2">
      <c r="A47" s="11"/>
      <c r="B47" s="563"/>
      <c r="C47" s="563"/>
      <c r="D47" s="563"/>
      <c r="E47" s="563"/>
      <c r="F47" s="563"/>
      <c r="G47" s="563"/>
      <c r="H47" s="563"/>
      <c r="I47" s="563"/>
      <c r="J47" s="563"/>
      <c r="K47" s="563"/>
      <c r="L47" s="563"/>
      <c r="M47" s="563"/>
      <c r="N47" s="563"/>
      <c r="O47" s="563"/>
      <c r="P47" s="563"/>
      <c r="Q47" s="563"/>
      <c r="R47" s="563"/>
      <c r="S47" s="563"/>
      <c r="T47" s="563"/>
      <c r="U47" s="563"/>
      <c r="V47" s="563"/>
    </row>
    <row r="48" spans="1:22" ht="15.75" customHeight="1" x14ac:dyDescent="0.2">
      <c r="A48" s="11"/>
      <c r="B48" s="563"/>
      <c r="C48" s="563"/>
      <c r="D48" s="563"/>
      <c r="E48" s="563"/>
      <c r="F48" s="563"/>
      <c r="G48" s="563"/>
      <c r="H48" s="563"/>
      <c r="I48" s="563"/>
      <c r="J48" s="563"/>
      <c r="K48" s="563"/>
      <c r="L48" s="563"/>
      <c r="M48" s="563"/>
      <c r="N48" s="563"/>
      <c r="O48" s="563"/>
      <c r="P48" s="563"/>
      <c r="Q48" s="563"/>
      <c r="R48" s="563"/>
      <c r="S48" s="563"/>
      <c r="T48" s="563"/>
      <c r="U48" s="563"/>
      <c r="V48" s="563"/>
    </row>
    <row r="49" spans="1:22"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row>
    <row r="50" spans="1:22"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row>
    <row r="51" spans="1:22"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row>
    <row r="52" spans="1:22"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row>
    <row r="53" spans="1:22"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5.75" customHeight="1" x14ac:dyDescent="0.2"/>
    <row r="248" spans="1:22" ht="15.75" customHeight="1" x14ac:dyDescent="0.2"/>
    <row r="249" spans="1:22" ht="15.75" customHeight="1" x14ac:dyDescent="0.2"/>
    <row r="250" spans="1:22" ht="15.75" customHeight="1" x14ac:dyDescent="0.2"/>
    <row r="251" spans="1:22" ht="15.75" customHeight="1" x14ac:dyDescent="0.2"/>
    <row r="252" spans="1:22" ht="15.75" customHeight="1" x14ac:dyDescent="0.2"/>
    <row r="253" spans="1:22" ht="15.75" customHeight="1" x14ac:dyDescent="0.2"/>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B28:V28"/>
    <mergeCell ref="B36:V36"/>
    <mergeCell ref="B45:V45"/>
    <mergeCell ref="B46:V48"/>
    <mergeCell ref="B5:E5"/>
    <mergeCell ref="B11:V11"/>
    <mergeCell ref="B12:V12"/>
    <mergeCell ref="B13:V13"/>
    <mergeCell ref="B14:V14"/>
    <mergeCell ref="B15:V15"/>
    <mergeCell ref="B17:V17"/>
  </mergeCells>
  <pageMargins left="0.75" right="0.75" top="1" bottom="1" header="0" footer="0"/>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404042"/>
  </sheetPr>
  <dimension ref="A1:V1000"/>
  <sheetViews>
    <sheetView showGridLines="0" showRowColHeaders="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4.5" defaultRowHeight="15" customHeight="1" x14ac:dyDescent="0.2"/>
  <cols>
    <col min="1" max="1" width="8.5" customWidth="1"/>
    <col min="2" max="2" width="38.33203125" customWidth="1"/>
    <col min="3" max="22" width="11" customWidth="1"/>
  </cols>
  <sheetData>
    <row r="1" spans="1:22" x14ac:dyDescent="0.2">
      <c r="A1" s="11"/>
      <c r="B1" s="11"/>
      <c r="C1" s="11"/>
      <c r="D1" s="11"/>
      <c r="E1" s="11"/>
      <c r="F1" s="11"/>
      <c r="G1" s="11"/>
      <c r="H1" s="11"/>
      <c r="I1" s="11"/>
      <c r="J1" s="11"/>
      <c r="K1" s="11"/>
      <c r="L1" s="11"/>
      <c r="M1" s="11"/>
      <c r="N1" s="11"/>
      <c r="O1" s="11"/>
      <c r="P1" s="11"/>
      <c r="Q1" s="11"/>
      <c r="R1" s="11"/>
      <c r="S1" s="11"/>
      <c r="T1" s="11"/>
      <c r="U1" s="11"/>
      <c r="V1" s="11"/>
    </row>
    <row r="2" spans="1:22" ht="21.75" customHeight="1" x14ac:dyDescent="0.2">
      <c r="A2" s="11"/>
      <c r="B2" s="113" t="s">
        <v>674</v>
      </c>
      <c r="C2" s="11"/>
      <c r="D2" s="11"/>
      <c r="E2" s="11"/>
      <c r="F2" s="11"/>
      <c r="G2" s="11"/>
      <c r="H2" s="11"/>
      <c r="I2" s="11"/>
      <c r="J2" s="11"/>
      <c r="K2" s="11"/>
      <c r="L2" s="11"/>
      <c r="M2" s="11"/>
      <c r="N2" s="11"/>
      <c r="O2" s="11"/>
      <c r="P2" s="11"/>
      <c r="Q2" s="11"/>
      <c r="R2" s="11"/>
      <c r="S2" s="11"/>
      <c r="T2" s="11"/>
      <c r="U2" s="11"/>
      <c r="V2" s="11"/>
    </row>
    <row r="3" spans="1:22" ht="15" customHeight="1" x14ac:dyDescent="0.2">
      <c r="A3" s="11"/>
      <c r="B3" s="397" t="s">
        <v>675</v>
      </c>
      <c r="C3" s="11"/>
      <c r="D3" s="11"/>
      <c r="E3" s="11"/>
      <c r="F3" s="11"/>
      <c r="G3" s="11"/>
      <c r="H3" s="11"/>
      <c r="I3" s="11"/>
      <c r="J3" s="11"/>
      <c r="K3" s="11"/>
      <c r="L3" s="11"/>
      <c r="M3" s="11"/>
      <c r="N3" s="11"/>
      <c r="O3" s="11"/>
      <c r="P3" s="11"/>
      <c r="Q3" s="11"/>
      <c r="R3" s="11"/>
      <c r="S3" s="11"/>
      <c r="T3" s="11"/>
      <c r="U3" s="11"/>
      <c r="V3" s="11"/>
    </row>
    <row r="4" spans="1:22" x14ac:dyDescent="0.2">
      <c r="A4" s="11"/>
      <c r="B4" s="11"/>
      <c r="C4" s="11"/>
      <c r="D4" s="11"/>
      <c r="E4" s="11"/>
      <c r="F4" s="11"/>
      <c r="G4" s="11"/>
      <c r="H4" s="11"/>
      <c r="I4" s="11"/>
      <c r="J4" s="11"/>
      <c r="K4" s="11"/>
      <c r="L4" s="11"/>
      <c r="M4" s="11"/>
      <c r="N4" s="11"/>
      <c r="O4" s="11"/>
      <c r="P4" s="11"/>
      <c r="Q4" s="11"/>
      <c r="R4" s="11"/>
      <c r="S4" s="11"/>
      <c r="T4" s="11"/>
      <c r="U4" s="11"/>
      <c r="V4" s="11"/>
    </row>
    <row r="5" spans="1:22" ht="15" customHeight="1" x14ac:dyDescent="0.2">
      <c r="A5" s="11"/>
      <c r="B5" s="533" t="s">
        <v>603</v>
      </c>
      <c r="C5" s="534"/>
      <c r="D5" s="534"/>
      <c r="E5" s="535"/>
      <c r="F5" s="11"/>
      <c r="G5" s="11"/>
      <c r="H5" s="11"/>
      <c r="I5" s="11"/>
      <c r="J5" s="11"/>
      <c r="K5" s="11"/>
      <c r="L5" s="11"/>
      <c r="M5" s="11"/>
      <c r="N5" s="11"/>
      <c r="O5" s="11"/>
      <c r="P5" s="11"/>
      <c r="Q5" s="11"/>
      <c r="R5" s="11"/>
      <c r="S5" s="11"/>
      <c r="T5" s="11"/>
      <c r="U5" s="11"/>
      <c r="V5" s="11"/>
    </row>
    <row r="6" spans="1:22" ht="15" customHeight="1" x14ac:dyDescent="0.2">
      <c r="A6" s="11"/>
      <c r="B6" s="73" t="s">
        <v>580</v>
      </c>
      <c r="C6" s="216">
        <f>Scenario_Engine!C8</f>
        <v>0.3</v>
      </c>
      <c r="D6" s="11"/>
      <c r="E6" s="11"/>
      <c r="F6" s="11"/>
      <c r="G6" s="11"/>
      <c r="H6" s="11"/>
      <c r="I6" s="11"/>
      <c r="J6" s="11"/>
      <c r="K6" s="11"/>
      <c r="L6" s="11"/>
      <c r="M6" s="11"/>
      <c r="N6" s="11"/>
      <c r="O6" s="11"/>
      <c r="P6" s="11"/>
      <c r="Q6" s="11"/>
      <c r="R6" s="11"/>
      <c r="S6" s="11"/>
      <c r="T6" s="11"/>
      <c r="U6" s="11"/>
      <c r="V6" s="11"/>
    </row>
    <row r="7" spans="1:22" ht="15" customHeight="1" x14ac:dyDescent="0.2">
      <c r="A7" s="11"/>
      <c r="B7" s="75" t="s">
        <v>581</v>
      </c>
      <c r="C7" s="471">
        <f>Scenario_Engine!D8</f>
        <v>0.5</v>
      </c>
      <c r="D7" s="11"/>
      <c r="E7" s="11"/>
      <c r="F7" s="11"/>
      <c r="G7" s="11"/>
      <c r="H7" s="11"/>
      <c r="I7" s="11"/>
      <c r="J7" s="11"/>
      <c r="K7" s="11"/>
      <c r="L7" s="11"/>
      <c r="M7" s="11"/>
      <c r="N7" s="11"/>
      <c r="O7" s="11"/>
      <c r="P7" s="11"/>
      <c r="Q7" s="11"/>
      <c r="R7" s="11"/>
      <c r="S7" s="11"/>
      <c r="T7" s="11"/>
      <c r="U7" s="11"/>
      <c r="V7" s="11"/>
    </row>
    <row r="8" spans="1:22" ht="15" customHeight="1" x14ac:dyDescent="0.2">
      <c r="A8" s="11"/>
      <c r="B8" s="77" t="s">
        <v>582</v>
      </c>
      <c r="C8" s="472">
        <f>Scenario_Engine!E8</f>
        <v>0.2</v>
      </c>
      <c r="D8" s="11"/>
      <c r="E8" s="11"/>
      <c r="F8" s="11"/>
      <c r="G8" s="11"/>
      <c r="H8" s="11"/>
      <c r="I8" s="11"/>
      <c r="J8" s="11"/>
      <c r="K8" s="11"/>
      <c r="L8" s="11"/>
      <c r="M8" s="11"/>
      <c r="N8" s="11"/>
      <c r="O8" s="11"/>
      <c r="P8" s="11"/>
      <c r="Q8" s="11"/>
      <c r="R8" s="11"/>
      <c r="S8" s="11"/>
      <c r="T8" s="11"/>
      <c r="U8" s="11"/>
      <c r="V8" s="11"/>
    </row>
    <row r="9" spans="1:22" ht="15" customHeight="1" x14ac:dyDescent="0.2">
      <c r="A9" s="11"/>
      <c r="B9" s="79" t="s">
        <v>42</v>
      </c>
      <c r="C9" s="473">
        <f>Scenario_Engine!G8</f>
        <v>0.65</v>
      </c>
      <c r="D9" s="11"/>
      <c r="E9" s="11"/>
      <c r="F9" s="11"/>
      <c r="G9" s="11"/>
      <c r="H9" s="11"/>
      <c r="I9" s="11"/>
      <c r="J9" s="11"/>
      <c r="K9" s="11"/>
      <c r="L9" s="11"/>
      <c r="M9" s="11"/>
      <c r="N9" s="11"/>
      <c r="O9" s="11"/>
      <c r="P9" s="11"/>
      <c r="Q9" s="11"/>
      <c r="R9" s="11"/>
      <c r="S9" s="11"/>
      <c r="T9" s="11"/>
      <c r="U9" s="11"/>
      <c r="V9" s="11"/>
    </row>
    <row r="10" spans="1:22" x14ac:dyDescent="0.2">
      <c r="A10" s="11"/>
      <c r="B10" s="11"/>
      <c r="C10" s="11"/>
      <c r="D10" s="11"/>
      <c r="E10" s="11"/>
      <c r="F10" s="11"/>
      <c r="G10" s="11"/>
      <c r="H10" s="11"/>
      <c r="I10" s="11"/>
      <c r="J10" s="11"/>
      <c r="K10" s="11"/>
      <c r="L10" s="11"/>
      <c r="M10" s="11"/>
      <c r="N10" s="11"/>
      <c r="O10" s="11"/>
      <c r="P10" s="11"/>
      <c r="Q10" s="11"/>
      <c r="R10" s="11"/>
      <c r="S10" s="11"/>
      <c r="T10" s="11"/>
      <c r="U10" s="11"/>
      <c r="V10" s="11"/>
    </row>
    <row r="11" spans="1:22" ht="15" customHeight="1" x14ac:dyDescent="0.2">
      <c r="A11" s="11"/>
      <c r="B11" s="536" t="s">
        <v>604</v>
      </c>
      <c r="C11" s="534"/>
      <c r="D11" s="534"/>
      <c r="E11" s="534"/>
      <c r="F11" s="534"/>
      <c r="G11" s="534"/>
      <c r="H11" s="534"/>
      <c r="I11" s="534"/>
      <c r="J11" s="534"/>
      <c r="K11" s="534"/>
      <c r="L11" s="534"/>
      <c r="M11" s="534"/>
      <c r="N11" s="534"/>
      <c r="O11" s="534"/>
      <c r="P11" s="534"/>
      <c r="Q11" s="534"/>
      <c r="R11" s="534"/>
      <c r="S11" s="534"/>
      <c r="T11" s="534"/>
      <c r="U11" s="534"/>
      <c r="V11" s="535"/>
    </row>
    <row r="12" spans="1:22" ht="15" customHeight="1" x14ac:dyDescent="0.2">
      <c r="A12" s="11"/>
      <c r="B12" s="562"/>
      <c r="C12" s="563"/>
      <c r="D12" s="563"/>
      <c r="E12" s="563"/>
      <c r="F12" s="563"/>
      <c r="G12" s="563"/>
      <c r="H12" s="563"/>
      <c r="I12" s="563"/>
      <c r="J12" s="563"/>
      <c r="K12" s="563"/>
      <c r="L12" s="563"/>
      <c r="M12" s="563"/>
      <c r="N12" s="563"/>
      <c r="O12" s="563"/>
      <c r="P12" s="563"/>
      <c r="Q12" s="563"/>
      <c r="R12" s="563"/>
      <c r="S12" s="563"/>
      <c r="T12" s="563"/>
      <c r="U12" s="563"/>
      <c r="V12" s="563"/>
    </row>
    <row r="13" spans="1:22" ht="15" customHeight="1" x14ac:dyDescent="0.2">
      <c r="A13" s="11"/>
      <c r="B13" s="562"/>
      <c r="C13" s="563"/>
      <c r="D13" s="563"/>
      <c r="E13" s="563"/>
      <c r="F13" s="563"/>
      <c r="G13" s="563"/>
      <c r="H13" s="563"/>
      <c r="I13" s="563"/>
      <c r="J13" s="563"/>
      <c r="K13" s="563"/>
      <c r="L13" s="563"/>
      <c r="M13" s="563"/>
      <c r="N13" s="563"/>
      <c r="O13" s="563"/>
      <c r="P13" s="563"/>
      <c r="Q13" s="563"/>
      <c r="R13" s="563"/>
      <c r="S13" s="563"/>
      <c r="T13" s="563"/>
      <c r="U13" s="563"/>
      <c r="V13" s="563"/>
    </row>
    <row r="14" spans="1:22" ht="15" customHeight="1" x14ac:dyDescent="0.2">
      <c r="A14" s="11"/>
      <c r="B14" s="562"/>
      <c r="C14" s="563"/>
      <c r="D14" s="563"/>
      <c r="E14" s="563"/>
      <c r="F14" s="563"/>
      <c r="G14" s="563"/>
      <c r="H14" s="563"/>
      <c r="I14" s="563"/>
      <c r="J14" s="563"/>
      <c r="K14" s="563"/>
      <c r="L14" s="563"/>
      <c r="M14" s="563"/>
      <c r="N14" s="563"/>
      <c r="O14" s="563"/>
      <c r="P14" s="563"/>
      <c r="Q14" s="563"/>
      <c r="R14" s="563"/>
      <c r="S14" s="563"/>
      <c r="T14" s="563"/>
      <c r="U14" s="563"/>
      <c r="V14" s="563"/>
    </row>
    <row r="15" spans="1:22" ht="15" customHeight="1" x14ac:dyDescent="0.2">
      <c r="A15" s="11"/>
      <c r="B15" s="562"/>
      <c r="C15" s="563"/>
      <c r="D15" s="563"/>
      <c r="E15" s="563"/>
      <c r="F15" s="563"/>
      <c r="G15" s="563"/>
      <c r="H15" s="563"/>
      <c r="I15" s="563"/>
      <c r="J15" s="563"/>
      <c r="K15" s="563"/>
      <c r="L15" s="563"/>
      <c r="M15" s="563"/>
      <c r="N15" s="563"/>
      <c r="O15" s="563"/>
      <c r="P15" s="563"/>
      <c r="Q15" s="563"/>
      <c r="R15" s="563"/>
      <c r="S15" s="563"/>
      <c r="T15" s="563"/>
      <c r="U15" s="563"/>
      <c r="V15" s="563"/>
    </row>
    <row r="16" spans="1:22" x14ac:dyDescent="0.2">
      <c r="A16" s="11"/>
      <c r="B16" s="11"/>
      <c r="C16" s="11"/>
      <c r="D16" s="11"/>
      <c r="E16" s="11"/>
      <c r="F16" s="11"/>
      <c r="G16" s="11"/>
      <c r="H16" s="11"/>
      <c r="I16" s="11"/>
      <c r="J16" s="11"/>
      <c r="K16" s="11"/>
      <c r="L16" s="11"/>
      <c r="M16" s="11"/>
      <c r="N16" s="11"/>
      <c r="O16" s="11"/>
      <c r="P16" s="11"/>
      <c r="Q16" s="11"/>
      <c r="R16" s="11"/>
      <c r="S16" s="11"/>
      <c r="T16" s="11"/>
      <c r="U16" s="11"/>
      <c r="V16" s="11"/>
    </row>
    <row r="17" spans="1:22" ht="15" customHeight="1" x14ac:dyDescent="0.2">
      <c r="A17" s="11"/>
      <c r="B17" s="533" t="s">
        <v>609</v>
      </c>
      <c r="C17" s="534"/>
      <c r="D17" s="534"/>
      <c r="E17" s="534"/>
      <c r="F17" s="534"/>
      <c r="G17" s="534"/>
      <c r="H17" s="534"/>
      <c r="I17" s="534"/>
      <c r="J17" s="534"/>
      <c r="K17" s="534"/>
      <c r="L17" s="534"/>
      <c r="M17" s="534"/>
      <c r="N17" s="534"/>
      <c r="O17" s="534"/>
      <c r="P17" s="534"/>
      <c r="Q17" s="534"/>
      <c r="R17" s="534"/>
      <c r="S17" s="534"/>
      <c r="T17" s="534"/>
      <c r="U17" s="534"/>
      <c r="V17" s="535"/>
    </row>
    <row r="18" spans="1:22" ht="15" customHeight="1" x14ac:dyDescent="0.2">
      <c r="A18" s="11"/>
      <c r="B18" s="73" t="s">
        <v>316</v>
      </c>
      <c r="C18" s="54" t="s">
        <v>610</v>
      </c>
      <c r="D18" s="54" t="s">
        <v>611</v>
      </c>
      <c r="E18" s="55" t="s">
        <v>612</v>
      </c>
      <c r="F18" s="11"/>
      <c r="G18" s="11"/>
      <c r="H18" s="11"/>
      <c r="I18" s="11"/>
      <c r="J18" s="11"/>
      <c r="K18" s="11"/>
      <c r="L18" s="11"/>
      <c r="M18" s="11"/>
      <c r="N18" s="11"/>
      <c r="O18" s="11"/>
      <c r="P18" s="11"/>
      <c r="Q18" s="11"/>
      <c r="R18" s="11"/>
      <c r="S18" s="11"/>
      <c r="T18" s="11"/>
      <c r="U18" s="11"/>
      <c r="V18" s="11"/>
    </row>
    <row r="19" spans="1:22" ht="15" customHeight="1" x14ac:dyDescent="0.2">
      <c r="A19" s="11"/>
      <c r="B19" s="75" t="s">
        <v>613</v>
      </c>
      <c r="C19" s="176">
        <v>100</v>
      </c>
      <c r="D19" s="176">
        <v>200</v>
      </c>
      <c r="E19" s="177">
        <v>500</v>
      </c>
      <c r="F19" s="11"/>
      <c r="G19" s="11"/>
      <c r="H19" s="11"/>
      <c r="I19" s="11"/>
      <c r="J19" s="11"/>
      <c r="K19" s="11"/>
      <c r="L19" s="11"/>
      <c r="M19" s="11"/>
      <c r="N19" s="11"/>
      <c r="O19" s="11"/>
      <c r="P19" s="11"/>
      <c r="Q19" s="11"/>
      <c r="R19" s="11"/>
      <c r="S19" s="11"/>
      <c r="T19" s="11"/>
      <c r="U19" s="11"/>
      <c r="V19" s="11"/>
    </row>
    <row r="20" spans="1:22" ht="15" customHeight="1" x14ac:dyDescent="0.2">
      <c r="A20" s="11"/>
      <c r="B20" s="77" t="s">
        <v>614</v>
      </c>
      <c r="C20" s="437">
        <v>0.1</v>
      </c>
      <c r="D20" s="437">
        <v>0.35</v>
      </c>
      <c r="E20" s="477">
        <v>0.5</v>
      </c>
      <c r="F20" s="11"/>
      <c r="G20" s="11"/>
      <c r="H20" s="11"/>
      <c r="I20" s="11"/>
      <c r="J20" s="11"/>
      <c r="K20" s="11"/>
      <c r="L20" s="11"/>
      <c r="M20" s="11"/>
      <c r="N20" s="11"/>
      <c r="O20" s="11"/>
      <c r="P20" s="11"/>
      <c r="Q20" s="11"/>
      <c r="R20" s="11"/>
      <c r="S20" s="11"/>
      <c r="T20" s="11"/>
      <c r="U20" s="11"/>
      <c r="V20" s="11"/>
    </row>
    <row r="21" spans="1:22" ht="15.75" customHeight="1" x14ac:dyDescent="0.2">
      <c r="A21" s="11"/>
      <c r="B21" s="180" t="s">
        <v>615</v>
      </c>
      <c r="C21" s="305">
        <v>0.1</v>
      </c>
      <c r="D21" s="305">
        <v>0.25</v>
      </c>
      <c r="E21" s="479">
        <v>0.35</v>
      </c>
      <c r="F21" s="11"/>
      <c r="G21" s="11"/>
      <c r="H21" s="11"/>
      <c r="I21" s="11"/>
      <c r="J21" s="11"/>
      <c r="K21" s="11"/>
      <c r="L21" s="11"/>
      <c r="M21" s="11"/>
      <c r="N21" s="11"/>
      <c r="O21" s="11"/>
      <c r="P21" s="11"/>
      <c r="Q21" s="11"/>
      <c r="R21" s="11"/>
      <c r="S21" s="11"/>
      <c r="T21" s="11"/>
      <c r="U21" s="11"/>
      <c r="V21" s="11"/>
    </row>
    <row r="22" spans="1:22" ht="15.75" customHeight="1" x14ac:dyDescent="0.2">
      <c r="A22" s="11"/>
      <c r="B22" s="77" t="s">
        <v>616</v>
      </c>
      <c r="C22" s="304">
        <v>0.05</v>
      </c>
      <c r="D22" s="304">
        <v>0.1</v>
      </c>
      <c r="E22" s="498">
        <v>0.25</v>
      </c>
      <c r="F22" s="11"/>
      <c r="G22" s="11"/>
      <c r="H22" s="11"/>
      <c r="I22" s="11"/>
      <c r="J22" s="11"/>
      <c r="K22" s="11"/>
      <c r="L22" s="11"/>
      <c r="M22" s="11"/>
      <c r="N22" s="11"/>
      <c r="O22" s="11"/>
      <c r="P22" s="11"/>
      <c r="Q22" s="11"/>
      <c r="R22" s="11"/>
      <c r="S22" s="11"/>
      <c r="T22" s="11"/>
      <c r="U22" s="11"/>
      <c r="V22" s="11"/>
    </row>
    <row r="23" spans="1:22" ht="15.75" customHeight="1" x14ac:dyDescent="0.2">
      <c r="A23" s="11"/>
      <c r="B23" s="180" t="s">
        <v>617</v>
      </c>
      <c r="C23" s="223">
        <v>0</v>
      </c>
      <c r="D23" s="223">
        <v>0</v>
      </c>
      <c r="E23" s="224">
        <v>0</v>
      </c>
      <c r="F23" s="11"/>
      <c r="G23" s="11"/>
      <c r="H23" s="11"/>
      <c r="I23" s="11"/>
      <c r="J23" s="11"/>
      <c r="K23" s="11"/>
      <c r="L23" s="11"/>
      <c r="M23" s="11"/>
      <c r="N23" s="11"/>
      <c r="O23" s="11"/>
      <c r="P23" s="11"/>
      <c r="Q23" s="11"/>
      <c r="R23" s="11"/>
      <c r="S23" s="11"/>
      <c r="T23" s="11"/>
      <c r="U23" s="11"/>
      <c r="V23" s="11"/>
    </row>
    <row r="24" spans="1:22" ht="15.75" customHeight="1" x14ac:dyDescent="0.2">
      <c r="A24" s="11"/>
      <c r="B24" s="77" t="s">
        <v>618</v>
      </c>
      <c r="C24" s="178">
        <v>0</v>
      </c>
      <c r="D24" s="178">
        <v>0</v>
      </c>
      <c r="E24" s="179">
        <v>0</v>
      </c>
      <c r="F24" s="11"/>
      <c r="G24" s="11"/>
      <c r="H24" s="11"/>
      <c r="I24" s="11"/>
      <c r="J24" s="11"/>
      <c r="K24" s="11"/>
      <c r="L24" s="11"/>
      <c r="M24" s="11"/>
      <c r="N24" s="11"/>
      <c r="O24" s="11"/>
      <c r="P24" s="11"/>
      <c r="Q24" s="11"/>
      <c r="R24" s="11"/>
      <c r="S24" s="11"/>
      <c r="T24" s="11"/>
      <c r="U24" s="11"/>
      <c r="V24" s="11"/>
    </row>
    <row r="25" spans="1:22" ht="15.75" customHeight="1" x14ac:dyDescent="0.2">
      <c r="A25" s="11"/>
      <c r="B25" s="180" t="s">
        <v>619</v>
      </c>
      <c r="C25" s="404">
        <v>0.35</v>
      </c>
      <c r="D25" s="404">
        <v>0.45</v>
      </c>
      <c r="E25" s="479">
        <v>0.65</v>
      </c>
      <c r="F25" s="11"/>
      <c r="G25" s="11"/>
      <c r="H25" s="11"/>
      <c r="I25" s="11"/>
      <c r="J25" s="11"/>
      <c r="K25" s="11"/>
      <c r="L25" s="11"/>
      <c r="M25" s="11"/>
      <c r="N25" s="11"/>
      <c r="O25" s="11"/>
      <c r="P25" s="11"/>
      <c r="Q25" s="11"/>
      <c r="R25" s="11"/>
      <c r="S25" s="11"/>
      <c r="T25" s="11"/>
      <c r="U25" s="11"/>
      <c r="V25" s="11"/>
    </row>
    <row r="26" spans="1:22" ht="15.75" customHeight="1" x14ac:dyDescent="0.2">
      <c r="A26" s="11"/>
      <c r="B26" s="415" t="s">
        <v>620</v>
      </c>
      <c r="C26" s="480">
        <v>0.2</v>
      </c>
      <c r="D26" s="480">
        <v>0.2</v>
      </c>
      <c r="E26" s="481">
        <v>0.2</v>
      </c>
      <c r="F26" s="11"/>
      <c r="G26" s="11"/>
      <c r="H26" s="11"/>
      <c r="I26" s="11"/>
      <c r="J26" s="11"/>
      <c r="K26" s="11"/>
      <c r="L26" s="11"/>
      <c r="M26" s="11"/>
      <c r="N26" s="11"/>
      <c r="O26" s="11"/>
      <c r="P26" s="11"/>
      <c r="Q26" s="11"/>
      <c r="R26" s="11"/>
      <c r="S26" s="11"/>
      <c r="T26" s="11"/>
      <c r="U26" s="11"/>
      <c r="V26" s="11"/>
    </row>
    <row r="27" spans="1:22"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row>
    <row r="28" spans="1:22" ht="15.75" customHeight="1" x14ac:dyDescent="0.2">
      <c r="A28" s="11"/>
      <c r="B28" s="533" t="s">
        <v>621</v>
      </c>
      <c r="C28" s="534"/>
      <c r="D28" s="534"/>
      <c r="E28" s="534"/>
      <c r="F28" s="534"/>
      <c r="G28" s="534"/>
      <c r="H28" s="534"/>
      <c r="I28" s="534"/>
      <c r="J28" s="534"/>
      <c r="K28" s="534"/>
      <c r="L28" s="534"/>
      <c r="M28" s="534"/>
      <c r="N28" s="534"/>
      <c r="O28" s="534"/>
      <c r="P28" s="534"/>
      <c r="Q28" s="534"/>
      <c r="R28" s="534"/>
      <c r="S28" s="534"/>
      <c r="T28" s="534"/>
      <c r="U28" s="534"/>
      <c r="V28" s="535"/>
    </row>
    <row r="29" spans="1:22" ht="15.75" customHeight="1" x14ac:dyDescent="0.2">
      <c r="A29" s="11"/>
      <c r="B29" s="53" t="s">
        <v>251</v>
      </c>
      <c r="C29" s="174">
        <v>2026</v>
      </c>
      <c r="D29" s="174">
        <v>2027</v>
      </c>
      <c r="E29" s="174">
        <v>2028</v>
      </c>
      <c r="F29" s="174">
        <v>2029</v>
      </c>
      <c r="G29" s="174">
        <v>2030</v>
      </c>
      <c r="H29" s="174">
        <v>2031</v>
      </c>
      <c r="I29" s="174">
        <v>2032</v>
      </c>
      <c r="J29" s="174">
        <v>2033</v>
      </c>
      <c r="K29" s="174">
        <v>2034</v>
      </c>
      <c r="L29" s="174">
        <v>2035</v>
      </c>
      <c r="M29" s="174">
        <v>2036</v>
      </c>
      <c r="N29" s="174">
        <v>2037</v>
      </c>
      <c r="O29" s="174">
        <v>2038</v>
      </c>
      <c r="P29" s="174">
        <v>2039</v>
      </c>
      <c r="Q29" s="174">
        <v>2040</v>
      </c>
      <c r="R29" s="174">
        <v>2041</v>
      </c>
      <c r="S29" s="174">
        <v>2042</v>
      </c>
      <c r="T29" s="174">
        <v>2043</v>
      </c>
      <c r="U29" s="174">
        <v>2044</v>
      </c>
      <c r="V29" s="175">
        <v>2045</v>
      </c>
    </row>
    <row r="30" spans="1:22" ht="15.75" customHeight="1" x14ac:dyDescent="0.2">
      <c r="A30" s="11"/>
      <c r="B30" s="485" t="s">
        <v>622</v>
      </c>
      <c r="C30" s="176">
        <f>$C$19</f>
        <v>100</v>
      </c>
      <c r="D30" s="176">
        <f t="shared" ref="D30:G30" si="0">C30*(1+$C$20)</f>
        <v>110.00000000000001</v>
      </c>
      <c r="E30" s="176">
        <f t="shared" si="0"/>
        <v>121.00000000000003</v>
      </c>
      <c r="F30" s="176">
        <f t="shared" si="0"/>
        <v>133.10000000000005</v>
      </c>
      <c r="G30" s="176">
        <f t="shared" si="0"/>
        <v>146.41000000000008</v>
      </c>
      <c r="H30" s="176">
        <f>IF($C$23&gt;0,$C$23,G30*(1+$C$21))</f>
        <v>161.0510000000001</v>
      </c>
      <c r="I30" s="176">
        <f t="shared" ref="I30:L30" si="1">H30*(1+$C$21)</f>
        <v>177.15610000000012</v>
      </c>
      <c r="J30" s="176">
        <f t="shared" si="1"/>
        <v>194.87171000000015</v>
      </c>
      <c r="K30" s="176">
        <f t="shared" si="1"/>
        <v>214.3588810000002</v>
      </c>
      <c r="L30" s="176">
        <f t="shared" si="1"/>
        <v>235.79476910000022</v>
      </c>
      <c r="M30" s="176">
        <f>IF($C$24&gt;0,$C$24,L30*(1+$C$22))</f>
        <v>247.58450755500024</v>
      </c>
      <c r="N30" s="176">
        <f t="shared" ref="N30:V30" si="2">M30*(1+$C$22)</f>
        <v>259.96373293275025</v>
      </c>
      <c r="O30" s="176">
        <f t="shared" si="2"/>
        <v>272.96191957938777</v>
      </c>
      <c r="P30" s="176">
        <f t="shared" si="2"/>
        <v>286.61001555835719</v>
      </c>
      <c r="Q30" s="176">
        <f t="shared" si="2"/>
        <v>300.94051633627504</v>
      </c>
      <c r="R30" s="176">
        <f t="shared" si="2"/>
        <v>315.98754215308878</v>
      </c>
      <c r="S30" s="176">
        <f t="shared" si="2"/>
        <v>331.78691926074322</v>
      </c>
      <c r="T30" s="176">
        <f t="shared" si="2"/>
        <v>348.37626522378042</v>
      </c>
      <c r="U30" s="176">
        <f t="shared" si="2"/>
        <v>365.79507848496945</v>
      </c>
      <c r="V30" s="177">
        <f t="shared" si="2"/>
        <v>384.08483240921794</v>
      </c>
    </row>
    <row r="31" spans="1:22" ht="15.75" customHeight="1" x14ac:dyDescent="0.2">
      <c r="A31" s="11"/>
      <c r="B31" s="486" t="s">
        <v>623</v>
      </c>
      <c r="C31" s="178">
        <f>$D$19</f>
        <v>200</v>
      </c>
      <c r="D31" s="178">
        <f t="shared" ref="D31:G31" si="3">C31*(1+$D$20)</f>
        <v>270</v>
      </c>
      <c r="E31" s="178">
        <f t="shared" si="3"/>
        <v>364.5</v>
      </c>
      <c r="F31" s="178">
        <f t="shared" si="3"/>
        <v>492.07500000000005</v>
      </c>
      <c r="G31" s="178">
        <f t="shared" si="3"/>
        <v>664.3012500000001</v>
      </c>
      <c r="H31" s="178">
        <f>IF($D$23&gt;0,$D$23,G31*(1+$D$21))</f>
        <v>830.37656250000009</v>
      </c>
      <c r="I31" s="178">
        <f t="shared" ref="I31:L31" si="4">H31*(1+$D$21)</f>
        <v>1037.970703125</v>
      </c>
      <c r="J31" s="178">
        <f t="shared" si="4"/>
        <v>1297.46337890625</v>
      </c>
      <c r="K31" s="178">
        <f t="shared" si="4"/>
        <v>1621.8292236328125</v>
      </c>
      <c r="L31" s="178">
        <f t="shared" si="4"/>
        <v>2027.2865295410156</v>
      </c>
      <c r="M31" s="178">
        <f>IF($D$24&gt;0,$D$24,L31*(1+$D$22))</f>
        <v>2230.0151824951172</v>
      </c>
      <c r="N31" s="178">
        <f t="shared" ref="N31:V31" si="5">M31*(1+$D$22)</f>
        <v>2453.0167007446289</v>
      </c>
      <c r="O31" s="178">
        <f t="shared" si="5"/>
        <v>2698.3183708190918</v>
      </c>
      <c r="P31" s="178">
        <f t="shared" si="5"/>
        <v>2968.1502079010011</v>
      </c>
      <c r="Q31" s="178">
        <f t="shared" si="5"/>
        <v>3264.9652286911014</v>
      </c>
      <c r="R31" s="178">
        <f t="shared" si="5"/>
        <v>3591.4617515602117</v>
      </c>
      <c r="S31" s="178">
        <f t="shared" si="5"/>
        <v>3950.6079267162331</v>
      </c>
      <c r="T31" s="178">
        <f t="shared" si="5"/>
        <v>4345.668719387857</v>
      </c>
      <c r="U31" s="178">
        <f t="shared" si="5"/>
        <v>4780.2355913266429</v>
      </c>
      <c r="V31" s="179">
        <f t="shared" si="5"/>
        <v>5258.2591504593074</v>
      </c>
    </row>
    <row r="32" spans="1:22" ht="15.75" customHeight="1" x14ac:dyDescent="0.2">
      <c r="A32" s="11"/>
      <c r="B32" s="487" t="s">
        <v>624</v>
      </c>
      <c r="C32" s="223">
        <f>$E$19</f>
        <v>500</v>
      </c>
      <c r="D32" s="223">
        <f t="shared" ref="D32:G32" si="6">C32*(1+$E$20)</f>
        <v>750</v>
      </c>
      <c r="E32" s="223">
        <f t="shared" si="6"/>
        <v>1125</v>
      </c>
      <c r="F32" s="223">
        <f t="shared" si="6"/>
        <v>1687.5</v>
      </c>
      <c r="G32" s="223">
        <f t="shared" si="6"/>
        <v>2531.25</v>
      </c>
      <c r="H32" s="223">
        <f>IF($E$23&gt;0,$E$23,G32*(1+$E$21))</f>
        <v>3417.1875</v>
      </c>
      <c r="I32" s="223">
        <f t="shared" ref="I32:L32" si="7">H32*(1+$E$21)</f>
        <v>4613.203125</v>
      </c>
      <c r="J32" s="223">
        <f t="shared" si="7"/>
        <v>6227.82421875</v>
      </c>
      <c r="K32" s="223">
        <f t="shared" si="7"/>
        <v>8407.5626953125011</v>
      </c>
      <c r="L32" s="223">
        <f t="shared" si="7"/>
        <v>11350.209638671877</v>
      </c>
      <c r="M32" s="223">
        <f>IF($E$24&gt;0,$E$24,L32*(1+$E$22))</f>
        <v>14187.762048339846</v>
      </c>
      <c r="N32" s="223">
        <f t="shared" ref="N32:V32" si="8">M32*(1+$E$22)</f>
        <v>17734.702560424808</v>
      </c>
      <c r="O32" s="223">
        <f t="shared" si="8"/>
        <v>22168.378200531009</v>
      </c>
      <c r="P32" s="223">
        <f t="shared" si="8"/>
        <v>27710.472750663761</v>
      </c>
      <c r="Q32" s="223">
        <f t="shared" si="8"/>
        <v>34638.090938329704</v>
      </c>
      <c r="R32" s="223">
        <f t="shared" si="8"/>
        <v>43297.613672912128</v>
      </c>
      <c r="S32" s="223">
        <f t="shared" si="8"/>
        <v>54122.017091140158</v>
      </c>
      <c r="T32" s="223">
        <f t="shared" si="8"/>
        <v>67652.521363925203</v>
      </c>
      <c r="U32" s="223">
        <f t="shared" si="8"/>
        <v>84565.651704906501</v>
      </c>
      <c r="V32" s="224">
        <f t="shared" si="8"/>
        <v>105707.06463113312</v>
      </c>
    </row>
    <row r="33" spans="1:22" ht="15.75" customHeight="1" x14ac:dyDescent="0.2">
      <c r="A33" s="11"/>
      <c r="B33" s="188" t="s">
        <v>625</v>
      </c>
      <c r="C33" s="178">
        <f t="shared" ref="C33:V33" si="9">C30*$C$6+C31*$C$7+C32*$C$8</f>
        <v>230</v>
      </c>
      <c r="D33" s="178">
        <f t="shared" si="9"/>
        <v>318</v>
      </c>
      <c r="E33" s="178">
        <f t="shared" si="9"/>
        <v>443.55</v>
      </c>
      <c r="F33" s="178">
        <f t="shared" si="9"/>
        <v>623.46749999999997</v>
      </c>
      <c r="G33" s="178">
        <f t="shared" si="9"/>
        <v>882.32362499999999</v>
      </c>
      <c r="H33" s="178">
        <f t="shared" si="9"/>
        <v>1146.94108125</v>
      </c>
      <c r="I33" s="178">
        <f t="shared" si="9"/>
        <v>1494.7728065625001</v>
      </c>
      <c r="J33" s="178">
        <f t="shared" si="9"/>
        <v>1952.7580462031251</v>
      </c>
      <c r="K33" s="178">
        <f t="shared" si="9"/>
        <v>2556.7348151789065</v>
      </c>
      <c r="L33" s="178">
        <f t="shared" si="9"/>
        <v>3354.4236232348831</v>
      </c>
      <c r="M33" s="178">
        <f t="shared" si="9"/>
        <v>4026.8353531820276</v>
      </c>
      <c r="N33" s="178">
        <f t="shared" si="9"/>
        <v>4851.4379823371019</v>
      </c>
      <c r="O33" s="178">
        <f t="shared" si="9"/>
        <v>5864.7234013895641</v>
      </c>
      <c r="P33" s="178">
        <f t="shared" si="9"/>
        <v>7112.1526587507597</v>
      </c>
      <c r="Q33" s="178">
        <f t="shared" si="9"/>
        <v>8650.3829569123736</v>
      </c>
      <c r="R33" s="178">
        <f t="shared" si="9"/>
        <v>10550.049873008458</v>
      </c>
      <c r="S33" s="178">
        <f t="shared" si="9"/>
        <v>12899.243457364371</v>
      </c>
      <c r="T33" s="178">
        <f t="shared" si="9"/>
        <v>15807.851512046103</v>
      </c>
      <c r="U33" s="178">
        <f t="shared" si="9"/>
        <v>19412.986660190112</v>
      </c>
      <c r="V33" s="179">
        <f t="shared" si="9"/>
        <v>23885.767951179045</v>
      </c>
    </row>
    <row r="34" spans="1:22" ht="15.75" customHeight="1" x14ac:dyDescent="0.2">
      <c r="A34" s="11"/>
      <c r="B34" s="191" t="s">
        <v>626</v>
      </c>
      <c r="C34" s="199">
        <f t="shared" ref="C34:V34" si="10">C33*$C$9</f>
        <v>149.5</v>
      </c>
      <c r="D34" s="199">
        <f t="shared" si="10"/>
        <v>206.70000000000002</v>
      </c>
      <c r="E34" s="199">
        <f t="shared" si="10"/>
        <v>288.3075</v>
      </c>
      <c r="F34" s="199">
        <f t="shared" si="10"/>
        <v>405.25387499999999</v>
      </c>
      <c r="G34" s="199">
        <f t="shared" si="10"/>
        <v>573.51035624999997</v>
      </c>
      <c r="H34" s="199">
        <f t="shared" si="10"/>
        <v>745.51170281250006</v>
      </c>
      <c r="I34" s="199">
        <f t="shared" si="10"/>
        <v>971.60232426562516</v>
      </c>
      <c r="J34" s="199">
        <f t="shared" si="10"/>
        <v>1269.2927300320314</v>
      </c>
      <c r="K34" s="199">
        <f t="shared" si="10"/>
        <v>1661.8776298662892</v>
      </c>
      <c r="L34" s="199">
        <f t="shared" si="10"/>
        <v>2180.3753551026739</v>
      </c>
      <c r="M34" s="199">
        <f t="shared" si="10"/>
        <v>2617.4429795683182</v>
      </c>
      <c r="N34" s="199">
        <f t="shared" si="10"/>
        <v>3153.4346885191162</v>
      </c>
      <c r="O34" s="199">
        <f t="shared" si="10"/>
        <v>3812.0702109032168</v>
      </c>
      <c r="P34" s="199">
        <f t="shared" si="10"/>
        <v>4622.8992281879937</v>
      </c>
      <c r="Q34" s="199">
        <f t="shared" si="10"/>
        <v>5622.748921993043</v>
      </c>
      <c r="R34" s="199">
        <f t="shared" si="10"/>
        <v>6857.532417455498</v>
      </c>
      <c r="S34" s="199">
        <f t="shared" si="10"/>
        <v>8384.5082472868417</v>
      </c>
      <c r="T34" s="199">
        <f t="shared" si="10"/>
        <v>10275.103482829967</v>
      </c>
      <c r="U34" s="199">
        <f t="shared" si="10"/>
        <v>12618.441329123574</v>
      </c>
      <c r="V34" s="194">
        <f t="shared" si="10"/>
        <v>15525.74916826638</v>
      </c>
    </row>
    <row r="35" spans="1:22"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row>
    <row r="36" spans="1:22" ht="15.75" customHeight="1" x14ac:dyDescent="0.2">
      <c r="A36" s="11"/>
      <c r="B36" s="533" t="s">
        <v>627</v>
      </c>
      <c r="C36" s="534"/>
      <c r="D36" s="534"/>
      <c r="E36" s="534"/>
      <c r="F36" s="534"/>
      <c r="G36" s="534"/>
      <c r="H36" s="534"/>
      <c r="I36" s="534"/>
      <c r="J36" s="534"/>
      <c r="K36" s="534"/>
      <c r="L36" s="534"/>
      <c r="M36" s="534"/>
      <c r="N36" s="534"/>
      <c r="O36" s="534"/>
      <c r="P36" s="534"/>
      <c r="Q36" s="534"/>
      <c r="R36" s="534"/>
      <c r="S36" s="534"/>
      <c r="T36" s="534"/>
      <c r="U36" s="534"/>
      <c r="V36" s="535"/>
    </row>
    <row r="37" spans="1:22" ht="15.75" customHeight="1" x14ac:dyDescent="0.2">
      <c r="A37" s="11"/>
      <c r="B37" s="53" t="s">
        <v>251</v>
      </c>
      <c r="C37" s="174">
        <v>2026</v>
      </c>
      <c r="D37" s="174">
        <v>2027</v>
      </c>
      <c r="E37" s="174">
        <v>2028</v>
      </c>
      <c r="F37" s="174">
        <v>2029</v>
      </c>
      <c r="G37" s="174">
        <v>2030</v>
      </c>
      <c r="H37" s="174">
        <v>2031</v>
      </c>
      <c r="I37" s="174">
        <v>2032</v>
      </c>
      <c r="J37" s="174">
        <v>2033</v>
      </c>
      <c r="K37" s="174">
        <v>2034</v>
      </c>
      <c r="L37" s="174">
        <v>2035</v>
      </c>
      <c r="M37" s="174">
        <v>2036</v>
      </c>
      <c r="N37" s="174">
        <v>2037</v>
      </c>
      <c r="O37" s="174">
        <v>2038</v>
      </c>
      <c r="P37" s="174">
        <v>2039</v>
      </c>
      <c r="Q37" s="174">
        <v>2040</v>
      </c>
      <c r="R37" s="174">
        <v>2041</v>
      </c>
      <c r="S37" s="174">
        <v>2042</v>
      </c>
      <c r="T37" s="174">
        <v>2043</v>
      </c>
      <c r="U37" s="174">
        <v>2044</v>
      </c>
      <c r="V37" s="175">
        <v>2045</v>
      </c>
    </row>
    <row r="38" spans="1:22" ht="15.75" customHeight="1" x14ac:dyDescent="0.2">
      <c r="A38" s="11"/>
      <c r="B38" s="488" t="s">
        <v>628</v>
      </c>
      <c r="C38" s="489">
        <f t="shared" ref="C38:V38" si="11">IFERROR((C30*$C$6*$C$25+C31*$C$7*$D$25+C32*$C$8*$E$25)/C33,0)</f>
        <v>0.52391304347826084</v>
      </c>
      <c r="D38" s="489">
        <f t="shared" si="11"/>
        <v>0.53396226415094339</v>
      </c>
      <c r="E38" s="489">
        <f t="shared" si="11"/>
        <v>0.54327020629015899</v>
      </c>
      <c r="F38" s="489">
        <f t="shared" si="11"/>
        <v>0.55186096308147581</v>
      </c>
      <c r="G38" s="489">
        <f t="shared" si="11"/>
        <v>0.55977570729787507</v>
      </c>
      <c r="H38" s="489">
        <f t="shared" si="11"/>
        <v>0.56496315909819539</v>
      </c>
      <c r="I38" s="489">
        <f t="shared" si="11"/>
        <v>0.56989343210767507</v>
      </c>
      <c r="J38" s="489">
        <f t="shared" si="11"/>
        <v>0.5745760159191251</v>
      </c>
      <c r="K38" s="489">
        <f t="shared" si="11"/>
        <v>0.57902071009637246</v>
      </c>
      <c r="L38" s="489">
        <f t="shared" si="11"/>
        <v>0.58323735838792712</v>
      </c>
      <c r="M38" s="489">
        <f t="shared" si="11"/>
        <v>0.5890876203230816</v>
      </c>
      <c r="N38" s="489">
        <f t="shared" si="11"/>
        <v>0.59461468805400053</v>
      </c>
      <c r="O38" s="489">
        <f t="shared" si="11"/>
        <v>0.59980182530444659</v>
      </c>
      <c r="P38" s="489">
        <f t="shared" si="11"/>
        <v>0.60463962351913048</v>
      </c>
      <c r="Q38" s="489">
        <f t="shared" si="11"/>
        <v>0.60912537385910359</v>
      </c>
      <c r="R38" s="489">
        <f t="shared" si="11"/>
        <v>0.61326225386465638</v>
      </c>
      <c r="S38" s="489">
        <f t="shared" si="11"/>
        <v>0.6170584079748882</v>
      </c>
      <c r="T38" s="489">
        <f t="shared" si="11"/>
        <v>0.62052599238714512</v>
      </c>
      <c r="U38" s="489">
        <f t="shared" si="11"/>
        <v>0.62368024172992931</v>
      </c>
      <c r="V38" s="218">
        <f t="shared" si="11"/>
        <v>0.62653860026153785</v>
      </c>
    </row>
    <row r="39" spans="1:22" ht="15.75" customHeight="1" x14ac:dyDescent="0.2">
      <c r="A39" s="11"/>
      <c r="B39" s="188" t="s">
        <v>629</v>
      </c>
      <c r="C39" s="178">
        <f t="shared" ref="C39:V39" si="12">C34*C38</f>
        <v>78.325000000000003</v>
      </c>
      <c r="D39" s="178">
        <f t="shared" si="12"/>
        <v>110.37</v>
      </c>
      <c r="E39" s="178">
        <f t="shared" si="12"/>
        <v>156.62887500000002</v>
      </c>
      <c r="F39" s="178">
        <f t="shared" si="12"/>
        <v>223.64379375000001</v>
      </c>
      <c r="G39" s="178">
        <f t="shared" si="12"/>
        <v>321.03716531250006</v>
      </c>
      <c r="H39" s="178">
        <f t="shared" si="12"/>
        <v>421.18664676562503</v>
      </c>
      <c r="I39" s="178">
        <f t="shared" si="12"/>
        <v>553.70978321953135</v>
      </c>
      <c r="J39" s="178">
        <f t="shared" si="12"/>
        <v>729.3051598569142</v>
      </c>
      <c r="K39" s="178">
        <f t="shared" si="12"/>
        <v>962.26156533845517</v>
      </c>
      <c r="L39" s="178">
        <f t="shared" si="12"/>
        <v>1271.6763624042221</v>
      </c>
      <c r="M39" s="178">
        <f t="shared" si="12"/>
        <v>1541.9032561652568</v>
      </c>
      <c r="N39" s="178">
        <f t="shared" si="12"/>
        <v>1875.0785836124587</v>
      </c>
      <c r="O39" s="178">
        <f t="shared" si="12"/>
        <v>2286.4866706884559</v>
      </c>
      <c r="P39" s="178">
        <f t="shared" si="12"/>
        <v>2795.1880488984675</v>
      </c>
      <c r="Q39" s="178">
        <f t="shared" si="12"/>
        <v>3424.9590392248842</v>
      </c>
      <c r="R39" s="178">
        <f t="shared" si="12"/>
        <v>4205.4657862787044</v>
      </c>
      <c r="S39" s="178">
        <f t="shared" si="12"/>
        <v>5173.7313107231384</v>
      </c>
      <c r="T39" s="178">
        <f t="shared" si="12"/>
        <v>6375.9687855636766</v>
      </c>
      <c r="U39" s="178">
        <f t="shared" si="12"/>
        <v>7869.8725384027211</v>
      </c>
      <c r="V39" s="179">
        <f t="shared" si="12"/>
        <v>9727.4811518973529</v>
      </c>
    </row>
    <row r="40" spans="1:22" ht="15.75" customHeight="1" x14ac:dyDescent="0.2">
      <c r="A40" s="11"/>
      <c r="B40" s="490" t="s">
        <v>630</v>
      </c>
      <c r="C40" s="408">
        <f t="shared" ref="C40:V40" si="13">IFERROR((C30*$C$6*$C$26+C31*$C$7*$D$26+C32*$C$8*$E$26)/C33,0)</f>
        <v>0.2</v>
      </c>
      <c r="D40" s="408">
        <f t="shared" si="13"/>
        <v>0.2</v>
      </c>
      <c r="E40" s="408">
        <f t="shared" si="13"/>
        <v>0.2</v>
      </c>
      <c r="F40" s="408">
        <f t="shared" si="13"/>
        <v>0.20000000000000004</v>
      </c>
      <c r="G40" s="408">
        <f t="shared" si="13"/>
        <v>0.2</v>
      </c>
      <c r="H40" s="408">
        <f t="shared" si="13"/>
        <v>0.2</v>
      </c>
      <c r="I40" s="408">
        <f t="shared" si="13"/>
        <v>0.19999999999999998</v>
      </c>
      <c r="J40" s="408">
        <f t="shared" si="13"/>
        <v>0.2</v>
      </c>
      <c r="K40" s="408">
        <f t="shared" si="13"/>
        <v>0.2</v>
      </c>
      <c r="L40" s="408">
        <f t="shared" si="13"/>
        <v>0.2</v>
      </c>
      <c r="M40" s="408">
        <f t="shared" si="13"/>
        <v>0.2</v>
      </c>
      <c r="N40" s="408">
        <f t="shared" si="13"/>
        <v>0.2</v>
      </c>
      <c r="O40" s="408">
        <f t="shared" si="13"/>
        <v>0.20000000000000004</v>
      </c>
      <c r="P40" s="408">
        <f t="shared" si="13"/>
        <v>0.20000000000000004</v>
      </c>
      <c r="Q40" s="408">
        <f t="shared" si="13"/>
        <v>0.20000000000000004</v>
      </c>
      <c r="R40" s="408">
        <f t="shared" si="13"/>
        <v>0.2</v>
      </c>
      <c r="S40" s="408">
        <f t="shared" si="13"/>
        <v>0.20000000000000004</v>
      </c>
      <c r="T40" s="408">
        <f t="shared" si="13"/>
        <v>0.2</v>
      </c>
      <c r="U40" s="408">
        <f t="shared" si="13"/>
        <v>0.2</v>
      </c>
      <c r="V40" s="491">
        <f t="shared" si="13"/>
        <v>0.2</v>
      </c>
    </row>
    <row r="41" spans="1:22" ht="15.75" customHeight="1" x14ac:dyDescent="0.2">
      <c r="A41" s="11"/>
      <c r="B41" s="77" t="s">
        <v>631</v>
      </c>
      <c r="C41" s="178">
        <f t="shared" ref="C41:V41" si="14">C34*C40</f>
        <v>29.900000000000002</v>
      </c>
      <c r="D41" s="178">
        <f t="shared" si="14"/>
        <v>41.34</v>
      </c>
      <c r="E41" s="178">
        <f t="shared" si="14"/>
        <v>57.661500000000004</v>
      </c>
      <c r="F41" s="178">
        <f t="shared" si="14"/>
        <v>81.050775000000016</v>
      </c>
      <c r="G41" s="178">
        <f t="shared" si="14"/>
        <v>114.70207125</v>
      </c>
      <c r="H41" s="178">
        <f t="shared" si="14"/>
        <v>149.10234056250002</v>
      </c>
      <c r="I41" s="178">
        <f t="shared" si="14"/>
        <v>194.320464853125</v>
      </c>
      <c r="J41" s="178">
        <f t="shared" si="14"/>
        <v>253.8585460064063</v>
      </c>
      <c r="K41" s="178">
        <f t="shared" si="14"/>
        <v>332.37552597325788</v>
      </c>
      <c r="L41" s="178">
        <f t="shared" si="14"/>
        <v>436.07507102053478</v>
      </c>
      <c r="M41" s="178">
        <f t="shared" si="14"/>
        <v>523.48859591366363</v>
      </c>
      <c r="N41" s="178">
        <f t="shared" si="14"/>
        <v>630.68693770382333</v>
      </c>
      <c r="O41" s="178">
        <f t="shared" si="14"/>
        <v>762.41404218064349</v>
      </c>
      <c r="P41" s="178">
        <f t="shared" si="14"/>
        <v>924.57984563759896</v>
      </c>
      <c r="Q41" s="178">
        <f t="shared" si="14"/>
        <v>1124.5497843986088</v>
      </c>
      <c r="R41" s="178">
        <f t="shared" si="14"/>
        <v>1371.5064834910997</v>
      </c>
      <c r="S41" s="178">
        <f t="shared" si="14"/>
        <v>1676.9016494573686</v>
      </c>
      <c r="T41" s="178">
        <f t="shared" si="14"/>
        <v>2055.0206965659936</v>
      </c>
      <c r="U41" s="178">
        <f t="shared" si="14"/>
        <v>2523.688265824715</v>
      </c>
      <c r="V41" s="179">
        <f t="shared" si="14"/>
        <v>3105.1498336532763</v>
      </c>
    </row>
    <row r="42" spans="1:22" ht="15.75" customHeight="1" x14ac:dyDescent="0.2">
      <c r="A42" s="11"/>
      <c r="B42" s="407" t="s">
        <v>632</v>
      </c>
      <c r="C42" s="226">
        <f>MAX(0,C39)*Assumptions!$C$12</f>
        <v>16.448250000000002</v>
      </c>
      <c r="D42" s="226">
        <f>MAX(0,D39)*Assumptions!$C$12</f>
        <v>23.177700000000002</v>
      </c>
      <c r="E42" s="226">
        <f>MAX(0,E39)*Assumptions!$C$12</f>
        <v>32.892063750000005</v>
      </c>
      <c r="F42" s="226">
        <f>MAX(0,F39)*Assumptions!$C$12</f>
        <v>46.965196687500004</v>
      </c>
      <c r="G42" s="226">
        <f>MAX(0,G39)*Assumptions!$C$12</f>
        <v>67.41780471562501</v>
      </c>
      <c r="H42" s="226">
        <f>MAX(0,H39)*Assumptions!$C$12</f>
        <v>88.449195820781256</v>
      </c>
      <c r="I42" s="226">
        <f>MAX(0,I39)*Assumptions!$C$12</f>
        <v>116.27905447610158</v>
      </c>
      <c r="J42" s="226">
        <f>MAX(0,J39)*Assumptions!$C$12</f>
        <v>153.15408356995198</v>
      </c>
      <c r="K42" s="226">
        <f>MAX(0,K39)*Assumptions!$C$12</f>
        <v>202.07492872107557</v>
      </c>
      <c r="L42" s="226">
        <f>MAX(0,L39)*Assumptions!$C$12</f>
        <v>267.05203610488661</v>
      </c>
      <c r="M42" s="226">
        <f>MAX(0,M39)*Assumptions!$C$12</f>
        <v>323.79968379470392</v>
      </c>
      <c r="N42" s="226">
        <f>MAX(0,N39)*Assumptions!$C$12</f>
        <v>393.76650255861631</v>
      </c>
      <c r="O42" s="226">
        <f>MAX(0,O39)*Assumptions!$C$12</f>
        <v>480.16220084457569</v>
      </c>
      <c r="P42" s="226">
        <f>MAX(0,P39)*Assumptions!$C$12</f>
        <v>586.9894902686782</v>
      </c>
      <c r="Q42" s="226">
        <f>MAX(0,Q39)*Assumptions!$C$12</f>
        <v>719.24139823722567</v>
      </c>
      <c r="R42" s="226">
        <f>MAX(0,R39)*Assumptions!$C$12</f>
        <v>883.14781511852789</v>
      </c>
      <c r="S42" s="226">
        <f>MAX(0,S39)*Assumptions!$C$12</f>
        <v>1086.4835752518591</v>
      </c>
      <c r="T42" s="226">
        <f>MAX(0,T39)*Assumptions!$C$12</f>
        <v>1338.953444968372</v>
      </c>
      <c r="U42" s="226">
        <f>MAX(0,U39)*Assumptions!$C$12</f>
        <v>1652.6732330645714</v>
      </c>
      <c r="V42" s="227">
        <f>MAX(0,V39)*Assumptions!$C$12</f>
        <v>2042.7710418984441</v>
      </c>
    </row>
    <row r="43" spans="1:22" ht="15.75" customHeight="1" x14ac:dyDescent="0.2">
      <c r="A43" s="11"/>
      <c r="B43" s="182" t="s">
        <v>633</v>
      </c>
      <c r="C43" s="492">
        <f t="shared" ref="C43:V43" si="15">C39-C42-C41</f>
        <v>31.976749999999999</v>
      </c>
      <c r="D43" s="492">
        <f t="shared" si="15"/>
        <v>45.8523</v>
      </c>
      <c r="E43" s="492">
        <f t="shared" si="15"/>
        <v>66.075311250000013</v>
      </c>
      <c r="F43" s="492">
        <f t="shared" si="15"/>
        <v>95.627822062500002</v>
      </c>
      <c r="G43" s="492">
        <f t="shared" si="15"/>
        <v>138.91728934687507</v>
      </c>
      <c r="H43" s="492">
        <f t="shared" si="15"/>
        <v>183.63511038234375</v>
      </c>
      <c r="I43" s="492">
        <f t="shared" si="15"/>
        <v>243.11026389030476</v>
      </c>
      <c r="J43" s="492">
        <f t="shared" si="15"/>
        <v>322.29253028055598</v>
      </c>
      <c r="K43" s="492">
        <f t="shared" si="15"/>
        <v>427.8111106441217</v>
      </c>
      <c r="L43" s="492">
        <f t="shared" si="15"/>
        <v>568.54925527880073</v>
      </c>
      <c r="M43" s="492">
        <f t="shared" si="15"/>
        <v>694.61497645688928</v>
      </c>
      <c r="N43" s="492">
        <f t="shared" si="15"/>
        <v>850.62514335001902</v>
      </c>
      <c r="O43" s="492">
        <f t="shared" si="15"/>
        <v>1043.9104276632368</v>
      </c>
      <c r="P43" s="492">
        <f t="shared" si="15"/>
        <v>1283.6187129921902</v>
      </c>
      <c r="Q43" s="492">
        <f t="shared" si="15"/>
        <v>1581.1678565890495</v>
      </c>
      <c r="R43" s="492">
        <f t="shared" si="15"/>
        <v>1950.8114876690768</v>
      </c>
      <c r="S43" s="492">
        <f t="shared" si="15"/>
        <v>2410.3460860139103</v>
      </c>
      <c r="T43" s="492">
        <f t="shared" si="15"/>
        <v>2981.9946440293106</v>
      </c>
      <c r="U43" s="492">
        <f t="shared" si="15"/>
        <v>3693.5110395134352</v>
      </c>
      <c r="V43" s="493">
        <f t="shared" si="15"/>
        <v>4579.5602763456318</v>
      </c>
    </row>
    <row r="44" spans="1:22"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row>
    <row r="45" spans="1:22" ht="15.75" customHeight="1" x14ac:dyDescent="0.2">
      <c r="A45" s="11"/>
      <c r="B45" s="536" t="s">
        <v>648</v>
      </c>
      <c r="C45" s="534"/>
      <c r="D45" s="534"/>
      <c r="E45" s="534"/>
      <c r="F45" s="534"/>
      <c r="G45" s="534"/>
      <c r="H45" s="534"/>
      <c r="I45" s="534"/>
      <c r="J45" s="534"/>
      <c r="K45" s="534"/>
      <c r="L45" s="534"/>
      <c r="M45" s="534"/>
      <c r="N45" s="534"/>
      <c r="O45" s="534"/>
      <c r="P45" s="534"/>
      <c r="Q45" s="534"/>
      <c r="R45" s="534"/>
      <c r="S45" s="534"/>
      <c r="T45" s="534"/>
      <c r="U45" s="534"/>
      <c r="V45" s="535"/>
    </row>
    <row r="46" spans="1:22" ht="30" customHeight="1" x14ac:dyDescent="0.2">
      <c r="A46" s="11"/>
      <c r="B46" s="564" t="s">
        <v>676</v>
      </c>
      <c r="C46" s="563"/>
      <c r="D46" s="563"/>
      <c r="E46" s="563"/>
      <c r="F46" s="563"/>
      <c r="G46" s="563"/>
      <c r="H46" s="563"/>
      <c r="I46" s="563"/>
      <c r="J46" s="563"/>
      <c r="K46" s="563"/>
      <c r="L46" s="563"/>
      <c r="M46" s="563"/>
      <c r="N46" s="563"/>
      <c r="O46" s="563"/>
      <c r="P46" s="563"/>
      <c r="Q46" s="563"/>
      <c r="R46" s="563"/>
      <c r="S46" s="563"/>
      <c r="T46" s="563"/>
      <c r="U46" s="563"/>
      <c r="V46" s="563"/>
    </row>
    <row r="47" spans="1:22" ht="15.75" customHeight="1" x14ac:dyDescent="0.2">
      <c r="A47" s="11"/>
      <c r="B47" s="563"/>
      <c r="C47" s="563"/>
      <c r="D47" s="563"/>
      <c r="E47" s="563"/>
      <c r="F47" s="563"/>
      <c r="G47" s="563"/>
      <c r="H47" s="563"/>
      <c r="I47" s="563"/>
      <c r="J47" s="563"/>
      <c r="K47" s="563"/>
      <c r="L47" s="563"/>
      <c r="M47" s="563"/>
      <c r="N47" s="563"/>
      <c r="O47" s="563"/>
      <c r="P47" s="563"/>
      <c r="Q47" s="563"/>
      <c r="R47" s="563"/>
      <c r="S47" s="563"/>
      <c r="T47" s="563"/>
      <c r="U47" s="563"/>
      <c r="V47" s="563"/>
    </row>
    <row r="48" spans="1:22" ht="15.75" customHeight="1" x14ac:dyDescent="0.2">
      <c r="A48" s="11"/>
      <c r="B48" s="563"/>
      <c r="C48" s="563"/>
      <c r="D48" s="563"/>
      <c r="E48" s="563"/>
      <c r="F48" s="563"/>
      <c r="G48" s="563"/>
      <c r="H48" s="563"/>
      <c r="I48" s="563"/>
      <c r="J48" s="563"/>
      <c r="K48" s="563"/>
      <c r="L48" s="563"/>
      <c r="M48" s="563"/>
      <c r="N48" s="563"/>
      <c r="O48" s="563"/>
      <c r="P48" s="563"/>
      <c r="Q48" s="563"/>
      <c r="R48" s="563"/>
      <c r="S48" s="563"/>
      <c r="T48" s="563"/>
      <c r="U48" s="563"/>
      <c r="V48" s="563"/>
    </row>
    <row r="49" spans="1:22"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row>
    <row r="50" spans="1:22"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row>
    <row r="51" spans="1:22"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row>
    <row r="52" spans="1:22"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row>
    <row r="53" spans="1:22"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5.75" customHeight="1" x14ac:dyDescent="0.2"/>
    <row r="248" spans="1:22" ht="15.75" customHeight="1" x14ac:dyDescent="0.2"/>
    <row r="249" spans="1:22" ht="15.75" customHeight="1" x14ac:dyDescent="0.2"/>
    <row r="250" spans="1:22" ht="15.75" customHeight="1" x14ac:dyDescent="0.2"/>
    <row r="251" spans="1:22" ht="15.75" customHeight="1" x14ac:dyDescent="0.2"/>
    <row r="252" spans="1:22" ht="15.75" customHeight="1" x14ac:dyDescent="0.2"/>
    <row r="253" spans="1:22" ht="15.75" customHeight="1" x14ac:dyDescent="0.2"/>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B28:V28"/>
    <mergeCell ref="B36:V36"/>
    <mergeCell ref="B45:V45"/>
    <mergeCell ref="B46:V48"/>
    <mergeCell ref="B5:E5"/>
    <mergeCell ref="B11:V11"/>
    <mergeCell ref="B12:V12"/>
    <mergeCell ref="B13:V13"/>
    <mergeCell ref="B14:V14"/>
    <mergeCell ref="B15:V15"/>
    <mergeCell ref="B17:V17"/>
  </mergeCells>
  <pageMargins left="0.75" right="0.75" top="1" bottom="1" header="0" footer="0"/>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404042"/>
  </sheetPr>
  <dimension ref="A1:V1000"/>
  <sheetViews>
    <sheetView showGridLines="0" showRowColHeaders="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4.5" defaultRowHeight="15" customHeight="1" x14ac:dyDescent="0.2"/>
  <cols>
    <col min="1" max="1" width="10.5" customWidth="1"/>
    <col min="2" max="2" width="35.1640625" customWidth="1"/>
    <col min="3" max="22" width="11" customWidth="1"/>
  </cols>
  <sheetData>
    <row r="1" spans="1:22" x14ac:dyDescent="0.2">
      <c r="A1" s="11"/>
      <c r="B1" s="11"/>
      <c r="C1" s="11"/>
      <c r="D1" s="11"/>
      <c r="E1" s="11"/>
      <c r="F1" s="11"/>
      <c r="G1" s="11"/>
      <c r="H1" s="11"/>
      <c r="I1" s="11"/>
      <c r="J1" s="11"/>
      <c r="K1" s="11"/>
      <c r="L1" s="11"/>
      <c r="M1" s="11"/>
      <c r="N1" s="11"/>
      <c r="O1" s="11"/>
      <c r="P1" s="11"/>
      <c r="Q1" s="11"/>
      <c r="R1" s="11"/>
      <c r="S1" s="11"/>
      <c r="T1" s="11"/>
      <c r="U1" s="11"/>
      <c r="V1" s="11"/>
    </row>
    <row r="2" spans="1:22" ht="21.75" customHeight="1" x14ac:dyDescent="0.2">
      <c r="A2" s="11"/>
      <c r="B2" s="505" t="s">
        <v>677</v>
      </c>
      <c r="C2" s="11"/>
      <c r="D2" s="11"/>
      <c r="E2" s="11"/>
      <c r="F2" s="11"/>
      <c r="G2" s="11"/>
      <c r="H2" s="11"/>
      <c r="I2" s="11"/>
      <c r="J2" s="11"/>
      <c r="K2" s="11"/>
      <c r="L2" s="11"/>
      <c r="M2" s="11"/>
      <c r="N2" s="11"/>
      <c r="O2" s="11"/>
      <c r="P2" s="11"/>
      <c r="Q2" s="11"/>
      <c r="R2" s="11"/>
      <c r="S2" s="11"/>
      <c r="T2" s="11"/>
      <c r="U2" s="11"/>
      <c r="V2" s="11"/>
    </row>
    <row r="3" spans="1:22" ht="15" customHeight="1" x14ac:dyDescent="0.2">
      <c r="A3" s="11"/>
      <c r="B3" s="506" t="s">
        <v>678</v>
      </c>
      <c r="C3" s="11"/>
      <c r="D3" s="11"/>
      <c r="E3" s="11"/>
      <c r="F3" s="11"/>
      <c r="G3" s="11"/>
      <c r="H3" s="11"/>
      <c r="I3" s="11"/>
      <c r="J3" s="11"/>
      <c r="K3" s="11"/>
      <c r="L3" s="11"/>
      <c r="M3" s="11"/>
      <c r="N3" s="11"/>
      <c r="O3" s="11"/>
      <c r="P3" s="11"/>
      <c r="Q3" s="11"/>
      <c r="R3" s="11"/>
      <c r="S3" s="11"/>
      <c r="T3" s="11"/>
      <c r="U3" s="11"/>
      <c r="V3" s="11"/>
    </row>
    <row r="4" spans="1:22" x14ac:dyDescent="0.2">
      <c r="A4" s="11"/>
      <c r="B4" s="11"/>
      <c r="C4" s="11"/>
      <c r="D4" s="11"/>
      <c r="E4" s="11"/>
      <c r="F4" s="11"/>
      <c r="G4" s="11"/>
      <c r="H4" s="11"/>
      <c r="I4" s="11"/>
      <c r="J4" s="11"/>
      <c r="K4" s="11"/>
      <c r="L4" s="11"/>
      <c r="M4" s="11"/>
      <c r="N4" s="11"/>
      <c r="O4" s="11"/>
      <c r="P4" s="11"/>
      <c r="Q4" s="11"/>
      <c r="R4" s="11"/>
      <c r="S4" s="11"/>
      <c r="T4" s="11"/>
      <c r="U4" s="11"/>
      <c r="V4" s="11"/>
    </row>
    <row r="5" spans="1:22" ht="15" customHeight="1" x14ac:dyDescent="0.2">
      <c r="A5" s="11"/>
      <c r="B5" s="533" t="s">
        <v>603</v>
      </c>
      <c r="C5" s="534"/>
      <c r="D5" s="534"/>
      <c r="E5" s="535"/>
      <c r="F5" s="11"/>
      <c r="G5" s="11"/>
      <c r="H5" s="11"/>
      <c r="I5" s="11"/>
      <c r="J5" s="11"/>
      <c r="K5" s="11"/>
      <c r="L5" s="11"/>
      <c r="M5" s="11"/>
      <c r="N5" s="11"/>
      <c r="O5" s="11"/>
      <c r="P5" s="11"/>
      <c r="Q5" s="11"/>
      <c r="R5" s="11"/>
      <c r="S5" s="11"/>
      <c r="T5" s="11"/>
      <c r="U5" s="11"/>
      <c r="V5" s="11"/>
    </row>
    <row r="6" spans="1:22" ht="15" customHeight="1" x14ac:dyDescent="0.2">
      <c r="A6" s="11"/>
      <c r="B6" s="73" t="s">
        <v>580</v>
      </c>
      <c r="C6" s="502">
        <f>Scenario_Engine!C16</f>
        <v>0.3</v>
      </c>
      <c r="D6" s="11"/>
      <c r="E6" s="11"/>
      <c r="F6" s="11"/>
      <c r="G6" s="11"/>
      <c r="H6" s="11"/>
      <c r="I6" s="11"/>
      <c r="J6" s="11"/>
      <c r="K6" s="11"/>
      <c r="L6" s="11"/>
      <c r="M6" s="11"/>
      <c r="N6" s="11"/>
      <c r="O6" s="11"/>
      <c r="P6" s="11"/>
      <c r="Q6" s="11"/>
      <c r="R6" s="11"/>
      <c r="S6" s="11"/>
      <c r="T6" s="11"/>
      <c r="U6" s="11"/>
      <c r="V6" s="11"/>
    </row>
    <row r="7" spans="1:22" ht="15" customHeight="1" x14ac:dyDescent="0.2">
      <c r="A7" s="11"/>
      <c r="B7" s="75" t="s">
        <v>581</v>
      </c>
      <c r="C7" s="503">
        <f>Scenario_Engine!D16</f>
        <v>0.5</v>
      </c>
      <c r="D7" s="11"/>
      <c r="E7" s="11"/>
      <c r="F7" s="11"/>
      <c r="G7" s="11"/>
      <c r="H7" s="11"/>
      <c r="I7" s="11"/>
      <c r="J7" s="11"/>
      <c r="K7" s="11"/>
      <c r="L7" s="11"/>
      <c r="M7" s="11"/>
      <c r="N7" s="11"/>
      <c r="O7" s="11"/>
      <c r="P7" s="11"/>
      <c r="Q7" s="11"/>
      <c r="R7" s="11"/>
      <c r="S7" s="11"/>
      <c r="T7" s="11"/>
      <c r="U7" s="11"/>
      <c r="V7" s="11"/>
    </row>
    <row r="8" spans="1:22" ht="15" customHeight="1" x14ac:dyDescent="0.2">
      <c r="A8" s="11"/>
      <c r="B8" s="77" t="s">
        <v>582</v>
      </c>
      <c r="C8" s="498">
        <f>Scenario_Engine!E16</f>
        <v>0.2</v>
      </c>
      <c r="D8" s="11"/>
      <c r="E8" s="11"/>
      <c r="F8" s="11"/>
      <c r="G8" s="11"/>
      <c r="H8" s="11"/>
      <c r="I8" s="11"/>
      <c r="J8" s="11"/>
      <c r="K8" s="11"/>
      <c r="L8" s="11"/>
      <c r="M8" s="11"/>
      <c r="N8" s="11"/>
      <c r="O8" s="11"/>
      <c r="P8" s="11"/>
      <c r="Q8" s="11"/>
      <c r="R8" s="11"/>
      <c r="S8" s="11"/>
      <c r="T8" s="11"/>
      <c r="U8" s="11"/>
      <c r="V8" s="11"/>
    </row>
    <row r="9" spans="1:22" ht="15" customHeight="1" x14ac:dyDescent="0.2">
      <c r="A9" s="11"/>
      <c r="B9" s="79" t="s">
        <v>42</v>
      </c>
      <c r="C9" s="504">
        <f>Scenario_Engine!G16</f>
        <v>0.85</v>
      </c>
      <c r="D9" s="11"/>
      <c r="E9" s="11"/>
      <c r="F9" s="11"/>
      <c r="G9" s="11"/>
      <c r="H9" s="11"/>
      <c r="I9" s="11"/>
      <c r="J9" s="11"/>
      <c r="K9" s="11"/>
      <c r="L9" s="11"/>
      <c r="M9" s="11"/>
      <c r="N9" s="11"/>
      <c r="O9" s="11"/>
      <c r="P9" s="11"/>
      <c r="Q9" s="11"/>
      <c r="R9" s="11"/>
      <c r="S9" s="11"/>
      <c r="T9" s="11"/>
      <c r="U9" s="11"/>
      <c r="V9" s="11"/>
    </row>
    <row r="10" spans="1:22" x14ac:dyDescent="0.2">
      <c r="A10" s="11"/>
      <c r="B10" s="11"/>
      <c r="C10" s="11"/>
      <c r="D10" s="11"/>
      <c r="E10" s="11"/>
      <c r="F10" s="11"/>
      <c r="G10" s="11"/>
      <c r="H10" s="11"/>
      <c r="I10" s="11"/>
      <c r="J10" s="11"/>
      <c r="K10" s="11"/>
      <c r="L10" s="11"/>
      <c r="M10" s="11"/>
      <c r="N10" s="11"/>
      <c r="O10" s="11"/>
      <c r="P10" s="11"/>
      <c r="Q10" s="11"/>
      <c r="R10" s="11"/>
      <c r="S10" s="11"/>
      <c r="T10" s="11"/>
      <c r="U10" s="11"/>
      <c r="V10" s="11"/>
    </row>
    <row r="11" spans="1:22" ht="15" customHeight="1" x14ac:dyDescent="0.2">
      <c r="A11" s="11"/>
      <c r="B11" s="536" t="s">
        <v>604</v>
      </c>
      <c r="C11" s="534"/>
      <c r="D11" s="534"/>
      <c r="E11" s="534"/>
      <c r="F11" s="534"/>
      <c r="G11" s="534"/>
      <c r="H11" s="534"/>
      <c r="I11" s="534"/>
      <c r="J11" s="534"/>
      <c r="K11" s="534"/>
      <c r="L11" s="534"/>
      <c r="M11" s="534"/>
      <c r="N11" s="534"/>
      <c r="O11" s="534"/>
      <c r="P11" s="534"/>
      <c r="Q11" s="534"/>
      <c r="R11" s="534"/>
      <c r="S11" s="534"/>
      <c r="T11" s="534"/>
      <c r="U11" s="534"/>
      <c r="V11" s="535"/>
    </row>
    <row r="12" spans="1:22" ht="15" customHeight="1" x14ac:dyDescent="0.2">
      <c r="A12" s="11"/>
      <c r="B12" s="562"/>
      <c r="C12" s="563"/>
      <c r="D12" s="563"/>
      <c r="E12" s="563"/>
      <c r="F12" s="563"/>
      <c r="G12" s="563"/>
      <c r="H12" s="563"/>
      <c r="I12" s="563"/>
      <c r="J12" s="563"/>
      <c r="K12" s="563"/>
      <c r="L12" s="563"/>
      <c r="M12" s="563"/>
      <c r="N12" s="563"/>
      <c r="O12" s="563"/>
      <c r="P12" s="563"/>
      <c r="Q12" s="563"/>
      <c r="R12" s="563"/>
      <c r="S12" s="563"/>
      <c r="T12" s="563"/>
      <c r="U12" s="563"/>
      <c r="V12" s="563"/>
    </row>
    <row r="13" spans="1:22" ht="15" customHeight="1" x14ac:dyDescent="0.2">
      <c r="A13" s="11"/>
      <c r="B13" s="562"/>
      <c r="C13" s="563"/>
      <c r="D13" s="563"/>
      <c r="E13" s="563"/>
      <c r="F13" s="563"/>
      <c r="G13" s="563"/>
      <c r="H13" s="563"/>
      <c r="I13" s="563"/>
      <c r="J13" s="563"/>
      <c r="K13" s="563"/>
      <c r="L13" s="563"/>
      <c r="M13" s="563"/>
      <c r="N13" s="563"/>
      <c r="O13" s="563"/>
      <c r="P13" s="563"/>
      <c r="Q13" s="563"/>
      <c r="R13" s="563"/>
      <c r="S13" s="563"/>
      <c r="T13" s="563"/>
      <c r="U13" s="563"/>
      <c r="V13" s="563"/>
    </row>
    <row r="14" spans="1:22" ht="15" customHeight="1" x14ac:dyDescent="0.2">
      <c r="A14" s="11"/>
      <c r="B14" s="562"/>
      <c r="C14" s="563"/>
      <c r="D14" s="563"/>
      <c r="E14" s="563"/>
      <c r="F14" s="563"/>
      <c r="G14" s="563"/>
      <c r="H14" s="563"/>
      <c r="I14" s="563"/>
      <c r="J14" s="563"/>
      <c r="K14" s="563"/>
      <c r="L14" s="563"/>
      <c r="M14" s="563"/>
      <c r="N14" s="563"/>
      <c r="O14" s="563"/>
      <c r="P14" s="563"/>
      <c r="Q14" s="563"/>
      <c r="R14" s="563"/>
      <c r="S14" s="563"/>
      <c r="T14" s="563"/>
      <c r="U14" s="563"/>
      <c r="V14" s="563"/>
    </row>
    <row r="15" spans="1:22" ht="15" customHeight="1" x14ac:dyDescent="0.2">
      <c r="A15" s="11"/>
      <c r="B15" s="562"/>
      <c r="C15" s="563"/>
      <c r="D15" s="563"/>
      <c r="E15" s="563"/>
      <c r="F15" s="563"/>
      <c r="G15" s="563"/>
      <c r="H15" s="563"/>
      <c r="I15" s="563"/>
      <c r="J15" s="563"/>
      <c r="K15" s="563"/>
      <c r="L15" s="563"/>
      <c r="M15" s="563"/>
      <c r="N15" s="563"/>
      <c r="O15" s="563"/>
      <c r="P15" s="563"/>
      <c r="Q15" s="563"/>
      <c r="R15" s="563"/>
      <c r="S15" s="563"/>
      <c r="T15" s="563"/>
      <c r="U15" s="563"/>
      <c r="V15" s="563"/>
    </row>
    <row r="16" spans="1:22" x14ac:dyDescent="0.2">
      <c r="A16" s="11"/>
      <c r="B16" s="11"/>
      <c r="C16" s="11"/>
      <c r="D16" s="11"/>
      <c r="E16" s="11"/>
      <c r="F16" s="11"/>
      <c r="G16" s="11"/>
      <c r="H16" s="11"/>
      <c r="I16" s="11"/>
      <c r="J16" s="11"/>
      <c r="K16" s="11"/>
      <c r="L16" s="11"/>
      <c r="M16" s="11"/>
      <c r="N16" s="11"/>
      <c r="O16" s="11"/>
      <c r="P16" s="11"/>
      <c r="Q16" s="11"/>
      <c r="R16" s="11"/>
      <c r="S16" s="11"/>
      <c r="T16" s="11"/>
      <c r="U16" s="11"/>
      <c r="V16" s="11"/>
    </row>
    <row r="17" spans="1:22" ht="15" customHeight="1" x14ac:dyDescent="0.2">
      <c r="A17" s="11"/>
      <c r="B17" s="533" t="s">
        <v>609</v>
      </c>
      <c r="C17" s="534"/>
      <c r="D17" s="534"/>
      <c r="E17" s="534"/>
      <c r="F17" s="534"/>
      <c r="G17" s="534"/>
      <c r="H17" s="534"/>
      <c r="I17" s="534"/>
      <c r="J17" s="534"/>
      <c r="K17" s="534"/>
      <c r="L17" s="534"/>
      <c r="M17" s="534"/>
      <c r="N17" s="534"/>
      <c r="O17" s="534"/>
      <c r="P17" s="534"/>
      <c r="Q17" s="534"/>
      <c r="R17" s="534"/>
      <c r="S17" s="534"/>
      <c r="T17" s="534"/>
      <c r="U17" s="534"/>
      <c r="V17" s="535"/>
    </row>
    <row r="18" spans="1:22" ht="15" customHeight="1" x14ac:dyDescent="0.2">
      <c r="A18" s="11"/>
      <c r="B18" s="73" t="s">
        <v>316</v>
      </c>
      <c r="C18" s="54" t="s">
        <v>610</v>
      </c>
      <c r="D18" s="54" t="s">
        <v>611</v>
      </c>
      <c r="E18" s="55" t="s">
        <v>612</v>
      </c>
      <c r="F18" s="11"/>
      <c r="G18" s="11"/>
      <c r="H18" s="11"/>
      <c r="I18" s="11"/>
      <c r="J18" s="11"/>
      <c r="K18" s="11"/>
      <c r="L18" s="11"/>
      <c r="M18" s="11"/>
      <c r="N18" s="11"/>
      <c r="O18" s="11"/>
      <c r="P18" s="11"/>
      <c r="Q18" s="11"/>
      <c r="R18" s="11"/>
      <c r="S18" s="11"/>
      <c r="T18" s="11"/>
      <c r="U18" s="11"/>
      <c r="V18" s="11"/>
    </row>
    <row r="19" spans="1:22" ht="15" customHeight="1" x14ac:dyDescent="0.2">
      <c r="A19" s="11"/>
      <c r="B19" s="75" t="s">
        <v>613</v>
      </c>
      <c r="C19" s="176">
        <v>3000</v>
      </c>
      <c r="D19" s="176">
        <v>5000</v>
      </c>
      <c r="E19" s="177">
        <v>7000</v>
      </c>
      <c r="F19" s="11"/>
      <c r="G19" s="11"/>
      <c r="H19" s="11"/>
      <c r="I19" s="11"/>
      <c r="J19" s="11"/>
      <c r="K19" s="11"/>
      <c r="L19" s="11"/>
      <c r="M19" s="11"/>
      <c r="N19" s="11"/>
      <c r="O19" s="11"/>
      <c r="P19" s="11"/>
      <c r="Q19" s="11"/>
      <c r="R19" s="11"/>
      <c r="S19" s="11"/>
      <c r="T19" s="11"/>
      <c r="U19" s="11"/>
      <c r="V19" s="11"/>
    </row>
    <row r="20" spans="1:22" ht="15" customHeight="1" x14ac:dyDescent="0.2">
      <c r="A20" s="11"/>
      <c r="B20" s="77" t="s">
        <v>614</v>
      </c>
      <c r="C20" s="437">
        <v>0.2</v>
      </c>
      <c r="D20" s="437">
        <v>0.4</v>
      </c>
      <c r="E20" s="477">
        <v>0.5</v>
      </c>
      <c r="F20" s="11"/>
      <c r="G20" s="11"/>
      <c r="H20" s="11"/>
      <c r="I20" s="11"/>
      <c r="J20" s="11"/>
      <c r="K20" s="11"/>
      <c r="L20" s="11"/>
      <c r="M20" s="11"/>
      <c r="N20" s="11"/>
      <c r="O20" s="11"/>
      <c r="P20" s="11"/>
      <c r="Q20" s="11"/>
      <c r="R20" s="11"/>
      <c r="S20" s="11"/>
      <c r="T20" s="11"/>
      <c r="U20" s="11"/>
      <c r="V20" s="11"/>
    </row>
    <row r="21" spans="1:22" ht="15.75" customHeight="1" x14ac:dyDescent="0.2">
      <c r="A21" s="11"/>
      <c r="B21" s="180" t="s">
        <v>615</v>
      </c>
      <c r="C21" s="404">
        <v>0.1</v>
      </c>
      <c r="D21" s="305">
        <v>0.2</v>
      </c>
      <c r="E21" s="479">
        <v>0.3</v>
      </c>
      <c r="F21" s="11"/>
      <c r="G21" s="11"/>
      <c r="H21" s="11"/>
      <c r="I21" s="11"/>
      <c r="J21" s="11"/>
      <c r="K21" s="11"/>
      <c r="L21" s="11"/>
      <c r="M21" s="11"/>
      <c r="N21" s="11"/>
      <c r="O21" s="11"/>
      <c r="P21" s="11"/>
      <c r="Q21" s="11"/>
      <c r="R21" s="11"/>
      <c r="S21" s="11"/>
      <c r="T21" s="11"/>
      <c r="U21" s="11"/>
      <c r="V21" s="11"/>
    </row>
    <row r="22" spans="1:22" ht="15.75" customHeight="1" x14ac:dyDescent="0.2">
      <c r="A22" s="11"/>
      <c r="B22" s="77" t="s">
        <v>616</v>
      </c>
      <c r="C22" s="304">
        <v>0.1</v>
      </c>
      <c r="D22" s="304">
        <v>0.15</v>
      </c>
      <c r="E22" s="498">
        <v>0.2</v>
      </c>
      <c r="F22" s="11"/>
      <c r="G22" s="11"/>
      <c r="H22" s="11"/>
      <c r="I22" s="11"/>
      <c r="J22" s="11"/>
      <c r="K22" s="11"/>
      <c r="L22" s="11"/>
      <c r="M22" s="11"/>
      <c r="N22" s="11"/>
      <c r="O22" s="11"/>
      <c r="P22" s="11"/>
      <c r="Q22" s="11"/>
      <c r="R22" s="11"/>
      <c r="S22" s="11"/>
      <c r="T22" s="11"/>
      <c r="U22" s="11"/>
      <c r="V22" s="11"/>
    </row>
    <row r="23" spans="1:22" ht="15.75" customHeight="1" x14ac:dyDescent="0.2">
      <c r="A23" s="11"/>
      <c r="B23" s="180" t="s">
        <v>617</v>
      </c>
      <c r="C23" s="223">
        <v>0</v>
      </c>
      <c r="D23" s="223">
        <v>0</v>
      </c>
      <c r="E23" s="224">
        <v>0</v>
      </c>
      <c r="F23" s="11"/>
      <c r="G23" s="11"/>
      <c r="H23" s="11"/>
      <c r="I23" s="11"/>
      <c r="J23" s="11"/>
      <c r="K23" s="11"/>
      <c r="L23" s="11"/>
      <c r="M23" s="11"/>
      <c r="N23" s="11"/>
      <c r="O23" s="11"/>
      <c r="P23" s="11"/>
      <c r="Q23" s="11"/>
      <c r="R23" s="11"/>
      <c r="S23" s="11"/>
      <c r="T23" s="11"/>
      <c r="U23" s="11"/>
      <c r="V23" s="11"/>
    </row>
    <row r="24" spans="1:22" ht="15.75" customHeight="1" x14ac:dyDescent="0.2">
      <c r="A24" s="11"/>
      <c r="B24" s="77" t="s">
        <v>618</v>
      </c>
      <c r="C24" s="178">
        <v>0</v>
      </c>
      <c r="D24" s="178">
        <v>0</v>
      </c>
      <c r="E24" s="179">
        <v>0</v>
      </c>
      <c r="F24" s="11"/>
      <c r="G24" s="11"/>
      <c r="H24" s="11"/>
      <c r="I24" s="11"/>
      <c r="J24" s="11"/>
      <c r="K24" s="11"/>
      <c r="L24" s="11"/>
      <c r="M24" s="11"/>
      <c r="N24" s="11"/>
      <c r="O24" s="11"/>
      <c r="P24" s="11"/>
      <c r="Q24" s="11"/>
      <c r="R24" s="11"/>
      <c r="S24" s="11"/>
      <c r="T24" s="11"/>
      <c r="U24" s="11"/>
      <c r="V24" s="11"/>
    </row>
    <row r="25" spans="1:22" ht="15.75" customHeight="1" x14ac:dyDescent="0.2">
      <c r="A25" s="11"/>
      <c r="B25" s="180" t="s">
        <v>619</v>
      </c>
      <c r="C25" s="305">
        <v>0.1</v>
      </c>
      <c r="D25" s="305">
        <v>0.15</v>
      </c>
      <c r="E25" s="479">
        <v>0.3</v>
      </c>
      <c r="F25" s="11"/>
      <c r="G25" s="11"/>
      <c r="H25" s="11"/>
      <c r="I25" s="11"/>
      <c r="J25" s="11"/>
      <c r="K25" s="11"/>
      <c r="L25" s="11"/>
      <c r="M25" s="11"/>
      <c r="N25" s="11"/>
      <c r="O25" s="11"/>
      <c r="P25" s="11"/>
      <c r="Q25" s="11"/>
      <c r="R25" s="11"/>
      <c r="S25" s="11"/>
      <c r="T25" s="11"/>
      <c r="U25" s="11"/>
      <c r="V25" s="11"/>
    </row>
    <row r="26" spans="1:22" ht="15.75" customHeight="1" x14ac:dyDescent="0.2">
      <c r="A26" s="11"/>
      <c r="B26" s="415" t="s">
        <v>620</v>
      </c>
      <c r="C26" s="480">
        <v>0.1</v>
      </c>
      <c r="D26" s="480">
        <v>0.08</v>
      </c>
      <c r="E26" s="481">
        <v>0.05</v>
      </c>
      <c r="F26" s="11"/>
      <c r="G26" s="11"/>
      <c r="H26" s="11"/>
      <c r="I26" s="11"/>
      <c r="J26" s="11"/>
      <c r="K26" s="11"/>
      <c r="L26" s="11"/>
      <c r="M26" s="11"/>
      <c r="N26" s="11"/>
      <c r="O26" s="11"/>
      <c r="P26" s="11"/>
      <c r="Q26" s="11"/>
      <c r="R26" s="11"/>
      <c r="S26" s="11"/>
      <c r="T26" s="11"/>
      <c r="U26" s="11"/>
      <c r="V26" s="11"/>
    </row>
    <row r="27" spans="1:22"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row>
    <row r="28" spans="1:22" ht="15.75" customHeight="1" x14ac:dyDescent="0.2">
      <c r="A28" s="11"/>
      <c r="B28" s="533" t="s">
        <v>621</v>
      </c>
      <c r="C28" s="534"/>
      <c r="D28" s="534"/>
      <c r="E28" s="534"/>
      <c r="F28" s="534"/>
      <c r="G28" s="534"/>
      <c r="H28" s="534"/>
      <c r="I28" s="534"/>
      <c r="J28" s="534"/>
      <c r="K28" s="534"/>
      <c r="L28" s="534"/>
      <c r="M28" s="534"/>
      <c r="N28" s="534"/>
      <c r="O28" s="534"/>
      <c r="P28" s="534"/>
      <c r="Q28" s="534"/>
      <c r="R28" s="534"/>
      <c r="S28" s="534"/>
      <c r="T28" s="534"/>
      <c r="U28" s="534"/>
      <c r="V28" s="535"/>
    </row>
    <row r="29" spans="1:22" ht="15.75" customHeight="1" x14ac:dyDescent="0.2">
      <c r="A29" s="11"/>
      <c r="B29" s="53" t="s">
        <v>251</v>
      </c>
      <c r="C29" s="174">
        <v>2026</v>
      </c>
      <c r="D29" s="174">
        <v>2027</v>
      </c>
      <c r="E29" s="174">
        <v>2028</v>
      </c>
      <c r="F29" s="174">
        <v>2029</v>
      </c>
      <c r="G29" s="174">
        <v>2030</v>
      </c>
      <c r="H29" s="174">
        <v>2031</v>
      </c>
      <c r="I29" s="174">
        <v>2032</v>
      </c>
      <c r="J29" s="174">
        <v>2033</v>
      </c>
      <c r="K29" s="174">
        <v>2034</v>
      </c>
      <c r="L29" s="174">
        <v>2035</v>
      </c>
      <c r="M29" s="174">
        <v>2036</v>
      </c>
      <c r="N29" s="174">
        <v>2037</v>
      </c>
      <c r="O29" s="174">
        <v>2038</v>
      </c>
      <c r="P29" s="174">
        <v>2039</v>
      </c>
      <c r="Q29" s="174">
        <v>2040</v>
      </c>
      <c r="R29" s="174">
        <v>2041</v>
      </c>
      <c r="S29" s="174">
        <v>2042</v>
      </c>
      <c r="T29" s="174">
        <v>2043</v>
      </c>
      <c r="U29" s="174">
        <v>2044</v>
      </c>
      <c r="V29" s="175">
        <v>2045</v>
      </c>
    </row>
    <row r="30" spans="1:22" ht="15.75" customHeight="1" x14ac:dyDescent="0.2">
      <c r="A30" s="11"/>
      <c r="B30" s="485" t="s">
        <v>622</v>
      </c>
      <c r="C30" s="176">
        <f>$C$19</f>
        <v>3000</v>
      </c>
      <c r="D30" s="176">
        <f t="shared" ref="D30:G30" si="0">C30*(1+$C$20)</f>
        <v>3600</v>
      </c>
      <c r="E30" s="176">
        <f t="shared" si="0"/>
        <v>4320</v>
      </c>
      <c r="F30" s="176">
        <f t="shared" si="0"/>
        <v>5184</v>
      </c>
      <c r="G30" s="176">
        <f t="shared" si="0"/>
        <v>6220.8</v>
      </c>
      <c r="H30" s="176">
        <f>IF($C$23&gt;0,$C$23,G30*(1+$C$21))</f>
        <v>6842.880000000001</v>
      </c>
      <c r="I30" s="176">
        <f t="shared" ref="I30:L30" si="1">H30*(1+$C$21)</f>
        <v>7527.1680000000015</v>
      </c>
      <c r="J30" s="176">
        <f t="shared" si="1"/>
        <v>8279.8848000000016</v>
      </c>
      <c r="K30" s="176">
        <f t="shared" si="1"/>
        <v>9107.8732800000034</v>
      </c>
      <c r="L30" s="176">
        <f t="shared" si="1"/>
        <v>10018.660608000004</v>
      </c>
      <c r="M30" s="176">
        <f>IF($C$24&gt;0,$C$24,L30*(1+$C$22))</f>
        <v>11020.526668800005</v>
      </c>
      <c r="N30" s="176">
        <f t="shared" ref="N30:V30" si="2">M30*(1+$C$22)</f>
        <v>12122.579335680006</v>
      </c>
      <c r="O30" s="176">
        <f t="shared" si="2"/>
        <v>13334.837269248008</v>
      </c>
      <c r="P30" s="176">
        <f t="shared" si="2"/>
        <v>14668.32099617281</v>
      </c>
      <c r="Q30" s="176">
        <f t="shared" si="2"/>
        <v>16135.153095790092</v>
      </c>
      <c r="R30" s="176">
        <f t="shared" si="2"/>
        <v>17748.668405369102</v>
      </c>
      <c r="S30" s="176">
        <f t="shared" si="2"/>
        <v>19523.535245906016</v>
      </c>
      <c r="T30" s="176">
        <f t="shared" si="2"/>
        <v>21475.888770496618</v>
      </c>
      <c r="U30" s="176">
        <f t="shared" si="2"/>
        <v>23623.477647546282</v>
      </c>
      <c r="V30" s="177">
        <f t="shared" si="2"/>
        <v>25985.825412300914</v>
      </c>
    </row>
    <row r="31" spans="1:22" ht="15.75" customHeight="1" x14ac:dyDescent="0.2">
      <c r="A31" s="11"/>
      <c r="B31" s="486" t="s">
        <v>623</v>
      </c>
      <c r="C31" s="178">
        <f>$D$19</f>
        <v>5000</v>
      </c>
      <c r="D31" s="178">
        <f t="shared" ref="D31:G31" si="3">C31*(1+$D$20)</f>
        <v>7000</v>
      </c>
      <c r="E31" s="178">
        <f t="shared" si="3"/>
        <v>9800</v>
      </c>
      <c r="F31" s="178">
        <f t="shared" si="3"/>
        <v>13720</v>
      </c>
      <c r="G31" s="178">
        <f t="shared" si="3"/>
        <v>19208</v>
      </c>
      <c r="H31" s="178">
        <f>IF($D$23&gt;0,$D$23,G31*(1+$D$21))</f>
        <v>23049.599999999999</v>
      </c>
      <c r="I31" s="178">
        <f t="shared" ref="I31:L31" si="4">H31*(1+$D$21)</f>
        <v>27659.519999999997</v>
      </c>
      <c r="J31" s="178">
        <f t="shared" si="4"/>
        <v>33191.423999999992</v>
      </c>
      <c r="K31" s="178">
        <f t="shared" si="4"/>
        <v>39829.708799999986</v>
      </c>
      <c r="L31" s="178">
        <f t="shared" si="4"/>
        <v>47795.65055999998</v>
      </c>
      <c r="M31" s="178">
        <f>IF($D$24&gt;0,$D$24,L31*(1+$D$22))</f>
        <v>54964.998143999976</v>
      </c>
      <c r="N31" s="178">
        <f t="shared" ref="N31:V31" si="5">M31*(1+$D$22)</f>
        <v>63209.747865599966</v>
      </c>
      <c r="O31" s="178">
        <f t="shared" si="5"/>
        <v>72691.210045439948</v>
      </c>
      <c r="P31" s="178">
        <f t="shared" si="5"/>
        <v>83594.89155225594</v>
      </c>
      <c r="Q31" s="178">
        <f t="shared" si="5"/>
        <v>96134.125285094327</v>
      </c>
      <c r="R31" s="178">
        <f t="shared" si="5"/>
        <v>110554.24407785847</v>
      </c>
      <c r="S31" s="178">
        <f t="shared" si="5"/>
        <v>127137.38068953723</v>
      </c>
      <c r="T31" s="178">
        <f t="shared" si="5"/>
        <v>146207.98779296779</v>
      </c>
      <c r="U31" s="178">
        <f t="shared" si="5"/>
        <v>168139.18596191294</v>
      </c>
      <c r="V31" s="179">
        <f t="shared" si="5"/>
        <v>193360.06385619988</v>
      </c>
    </row>
    <row r="32" spans="1:22" ht="15.75" customHeight="1" x14ac:dyDescent="0.2">
      <c r="A32" s="11"/>
      <c r="B32" s="487" t="s">
        <v>624</v>
      </c>
      <c r="C32" s="223">
        <f>$E$19</f>
        <v>7000</v>
      </c>
      <c r="D32" s="223">
        <f t="shared" ref="D32:G32" si="6">C32*(1+$E$20)</f>
        <v>10500</v>
      </c>
      <c r="E32" s="223">
        <f t="shared" si="6"/>
        <v>15750</v>
      </c>
      <c r="F32" s="223">
        <f t="shared" si="6"/>
        <v>23625</v>
      </c>
      <c r="G32" s="223">
        <f t="shared" si="6"/>
        <v>35437.5</v>
      </c>
      <c r="H32" s="223">
        <f>IF($E$23&gt;0,$E$23,G32*(1+$E$21))</f>
        <v>46068.75</v>
      </c>
      <c r="I32" s="223">
        <f t="shared" ref="I32:L32" si="7">H32*(1+$E$21)</f>
        <v>59889.375</v>
      </c>
      <c r="J32" s="223">
        <f t="shared" si="7"/>
        <v>77856.1875</v>
      </c>
      <c r="K32" s="223">
        <f t="shared" si="7"/>
        <v>101213.04375</v>
      </c>
      <c r="L32" s="223">
        <f t="shared" si="7"/>
        <v>131576.956875</v>
      </c>
      <c r="M32" s="223">
        <f>IF($E$24&gt;0,$E$24,L32*(1+$E$22))</f>
        <v>157892.34825000001</v>
      </c>
      <c r="N32" s="223">
        <f t="shared" ref="N32:V32" si="8">M32*(1+$E$22)</f>
        <v>189470.81789999999</v>
      </c>
      <c r="O32" s="223">
        <f t="shared" si="8"/>
        <v>227364.98147999999</v>
      </c>
      <c r="P32" s="223">
        <f t="shared" si="8"/>
        <v>272837.97777599999</v>
      </c>
      <c r="Q32" s="223">
        <f t="shared" si="8"/>
        <v>327405.57333119999</v>
      </c>
      <c r="R32" s="223">
        <f t="shared" si="8"/>
        <v>392886.68799743999</v>
      </c>
      <c r="S32" s="223">
        <f t="shared" si="8"/>
        <v>471464.02559692797</v>
      </c>
      <c r="T32" s="223">
        <f t="shared" si="8"/>
        <v>565756.83071631356</v>
      </c>
      <c r="U32" s="223">
        <f t="shared" si="8"/>
        <v>678908.19685957627</v>
      </c>
      <c r="V32" s="224">
        <f t="shared" si="8"/>
        <v>814689.83623149153</v>
      </c>
    </row>
    <row r="33" spans="1:22" ht="15.75" customHeight="1" x14ac:dyDescent="0.2">
      <c r="A33" s="11"/>
      <c r="B33" s="188" t="s">
        <v>625</v>
      </c>
      <c r="C33" s="178">
        <f t="shared" ref="C33:V33" si="9">C30*$C$6+C31*$C$7+C32*$C$8</f>
        <v>4800</v>
      </c>
      <c r="D33" s="178">
        <f t="shared" si="9"/>
        <v>6680</v>
      </c>
      <c r="E33" s="178">
        <f t="shared" si="9"/>
        <v>9346</v>
      </c>
      <c r="F33" s="178">
        <f t="shared" si="9"/>
        <v>13140.2</v>
      </c>
      <c r="G33" s="178">
        <f t="shared" si="9"/>
        <v>18557.739999999998</v>
      </c>
      <c r="H33" s="178">
        <f t="shared" si="9"/>
        <v>22791.413999999997</v>
      </c>
      <c r="I33" s="178">
        <f t="shared" si="9"/>
        <v>28065.785400000001</v>
      </c>
      <c r="J33" s="178">
        <f t="shared" si="9"/>
        <v>34650.914939999995</v>
      </c>
      <c r="K33" s="178">
        <f t="shared" si="9"/>
        <v>42889.825133999992</v>
      </c>
      <c r="L33" s="178">
        <f t="shared" si="9"/>
        <v>53218.814837399994</v>
      </c>
      <c r="M33" s="178">
        <f t="shared" si="9"/>
        <v>62367.126722639994</v>
      </c>
      <c r="N33" s="178">
        <f t="shared" si="9"/>
        <v>73135.811313503975</v>
      </c>
      <c r="O33" s="178">
        <f t="shared" si="9"/>
        <v>85819.05249949437</v>
      </c>
      <c r="P33" s="178">
        <f t="shared" si="9"/>
        <v>100765.53763017981</v>
      </c>
      <c r="Q33" s="178">
        <f t="shared" si="9"/>
        <v>118388.72323752419</v>
      </c>
      <c r="R33" s="178">
        <f t="shared" si="9"/>
        <v>139179.06016002796</v>
      </c>
      <c r="S33" s="178">
        <f t="shared" si="9"/>
        <v>163718.556037926</v>
      </c>
      <c r="T33" s="178">
        <f t="shared" si="9"/>
        <v>192698.12667089561</v>
      </c>
      <c r="U33" s="178">
        <f t="shared" si="9"/>
        <v>226938.27564713563</v>
      </c>
      <c r="V33" s="179">
        <f t="shared" si="9"/>
        <v>267413.74679808854</v>
      </c>
    </row>
    <row r="34" spans="1:22" ht="15.75" customHeight="1" x14ac:dyDescent="0.2">
      <c r="A34" s="11"/>
      <c r="B34" s="191" t="s">
        <v>626</v>
      </c>
      <c r="C34" s="199">
        <f t="shared" ref="C34:V34" si="10">C33*$C$9</f>
        <v>4080</v>
      </c>
      <c r="D34" s="199">
        <f t="shared" si="10"/>
        <v>5678</v>
      </c>
      <c r="E34" s="199">
        <f t="shared" si="10"/>
        <v>7944.0999999999995</v>
      </c>
      <c r="F34" s="199">
        <f t="shared" si="10"/>
        <v>11169.17</v>
      </c>
      <c r="G34" s="199">
        <f t="shared" si="10"/>
        <v>15774.078999999998</v>
      </c>
      <c r="H34" s="199">
        <f t="shared" si="10"/>
        <v>19372.701899999996</v>
      </c>
      <c r="I34" s="199">
        <f t="shared" si="10"/>
        <v>23855.917590000001</v>
      </c>
      <c r="J34" s="199">
        <f t="shared" si="10"/>
        <v>29453.277698999995</v>
      </c>
      <c r="K34" s="199">
        <f t="shared" si="10"/>
        <v>36456.351363899994</v>
      </c>
      <c r="L34" s="199">
        <f t="shared" si="10"/>
        <v>45235.992611789996</v>
      </c>
      <c r="M34" s="199">
        <f t="shared" si="10"/>
        <v>53012.057714243994</v>
      </c>
      <c r="N34" s="199">
        <f t="shared" si="10"/>
        <v>62165.439616478376</v>
      </c>
      <c r="O34" s="199">
        <f t="shared" si="10"/>
        <v>72946.194624570213</v>
      </c>
      <c r="P34" s="199">
        <f t="shared" si="10"/>
        <v>85650.70698565284</v>
      </c>
      <c r="Q34" s="199">
        <f t="shared" si="10"/>
        <v>100630.41475189556</v>
      </c>
      <c r="R34" s="199">
        <f t="shared" si="10"/>
        <v>118302.20113602377</v>
      </c>
      <c r="S34" s="199">
        <f t="shared" si="10"/>
        <v>139160.77263223709</v>
      </c>
      <c r="T34" s="199">
        <f t="shared" si="10"/>
        <v>163793.40767026125</v>
      </c>
      <c r="U34" s="199">
        <f t="shared" si="10"/>
        <v>192897.53430006528</v>
      </c>
      <c r="V34" s="194">
        <f t="shared" si="10"/>
        <v>227301.68477837526</v>
      </c>
    </row>
    <row r="35" spans="1:22"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row>
    <row r="36" spans="1:22" ht="15.75" customHeight="1" x14ac:dyDescent="0.2">
      <c r="A36" s="11"/>
      <c r="B36" s="533" t="s">
        <v>627</v>
      </c>
      <c r="C36" s="534"/>
      <c r="D36" s="534"/>
      <c r="E36" s="534"/>
      <c r="F36" s="534"/>
      <c r="G36" s="534"/>
      <c r="H36" s="534"/>
      <c r="I36" s="534"/>
      <c r="J36" s="534"/>
      <c r="K36" s="534"/>
      <c r="L36" s="534"/>
      <c r="M36" s="534"/>
      <c r="N36" s="534"/>
      <c r="O36" s="534"/>
      <c r="P36" s="534"/>
      <c r="Q36" s="534"/>
      <c r="R36" s="534"/>
      <c r="S36" s="534"/>
      <c r="T36" s="534"/>
      <c r="U36" s="534"/>
      <c r="V36" s="535"/>
    </row>
    <row r="37" spans="1:22" ht="15.75" customHeight="1" x14ac:dyDescent="0.2">
      <c r="A37" s="11"/>
      <c r="B37" s="53" t="s">
        <v>251</v>
      </c>
      <c r="C37" s="174">
        <v>2026</v>
      </c>
      <c r="D37" s="174">
        <v>2027</v>
      </c>
      <c r="E37" s="174">
        <v>2028</v>
      </c>
      <c r="F37" s="174">
        <v>2029</v>
      </c>
      <c r="G37" s="174">
        <v>2030</v>
      </c>
      <c r="H37" s="174">
        <v>2031</v>
      </c>
      <c r="I37" s="174">
        <v>2032</v>
      </c>
      <c r="J37" s="174">
        <v>2033</v>
      </c>
      <c r="K37" s="174">
        <v>2034</v>
      </c>
      <c r="L37" s="174">
        <v>2035</v>
      </c>
      <c r="M37" s="174">
        <v>2036</v>
      </c>
      <c r="N37" s="174">
        <v>2037</v>
      </c>
      <c r="O37" s="174">
        <v>2038</v>
      </c>
      <c r="P37" s="174">
        <v>2039</v>
      </c>
      <c r="Q37" s="174">
        <v>2040</v>
      </c>
      <c r="R37" s="174">
        <v>2041</v>
      </c>
      <c r="S37" s="174">
        <v>2042</v>
      </c>
      <c r="T37" s="174">
        <v>2043</v>
      </c>
      <c r="U37" s="174">
        <v>2044</v>
      </c>
      <c r="V37" s="175">
        <v>2045</v>
      </c>
    </row>
    <row r="38" spans="1:22" ht="15.75" customHeight="1" x14ac:dyDescent="0.2">
      <c r="A38" s="11"/>
      <c r="B38" s="488" t="s">
        <v>628</v>
      </c>
      <c r="C38" s="489">
        <f t="shared" ref="C38:V38" si="11">IFERROR((C30*$C$6*$C$25+C31*$C$7*$D$25+C32*$C$8*$E$25)/C33,0)</f>
        <v>0.18437500000000001</v>
      </c>
      <c r="D38" s="489">
        <f t="shared" si="11"/>
        <v>0.18907185628742515</v>
      </c>
      <c r="E38" s="489">
        <f t="shared" si="11"/>
        <v>0.19362294029531349</v>
      </c>
      <c r="F38" s="489">
        <f t="shared" si="11"/>
        <v>0.19801981704996879</v>
      </c>
      <c r="G38" s="489">
        <f t="shared" si="11"/>
        <v>0.20225921906439043</v>
      </c>
      <c r="H38" s="489">
        <f t="shared" si="11"/>
        <v>0.20613602122272892</v>
      </c>
      <c r="I38" s="489">
        <f t="shared" si="11"/>
        <v>0.20999382187252094</v>
      </c>
      <c r="J38" s="489">
        <f t="shared" si="11"/>
        <v>0.2138219036013714</v>
      </c>
      <c r="K38" s="489">
        <f t="shared" si="11"/>
        <v>0.2176098166462625</v>
      </c>
      <c r="L38" s="489">
        <f t="shared" si="11"/>
        <v>0.22134748882948824</v>
      </c>
      <c r="M38" s="489">
        <f t="shared" si="11"/>
        <v>0.2232992329083601</v>
      </c>
      <c r="N38" s="489">
        <f t="shared" si="11"/>
        <v>0.22523381156433339</v>
      </c>
      <c r="O38" s="489">
        <f t="shared" si="11"/>
        <v>0.22714984834399435</v>
      </c>
      <c r="P38" s="489">
        <f t="shared" si="11"/>
        <v>0.22904601816913062</v>
      </c>
      <c r="Q38" s="489">
        <f t="shared" si="11"/>
        <v>0.23092105093724544</v>
      </c>
      <c r="R38" s="489">
        <f t="shared" si="11"/>
        <v>0.23277373478881488</v>
      </c>
      <c r="S38" s="489">
        <f t="shared" si="11"/>
        <v>0.2346029190241001</v>
      </c>
      <c r="T38" s="489">
        <f t="shared" si="11"/>
        <v>0.23640751665618964</v>
      </c>
      <c r="U38" s="489">
        <f t="shared" si="11"/>
        <v>0.23818650659085808</v>
      </c>
      <c r="V38" s="218">
        <f t="shared" si="11"/>
        <v>0.23993893542772857</v>
      </c>
    </row>
    <row r="39" spans="1:22" ht="15.75" customHeight="1" x14ac:dyDescent="0.2">
      <c r="A39" s="11"/>
      <c r="B39" s="188" t="s">
        <v>629</v>
      </c>
      <c r="C39" s="178">
        <f t="shared" ref="C39:V39" si="12">C34*C38</f>
        <v>752.25</v>
      </c>
      <c r="D39" s="178">
        <f t="shared" si="12"/>
        <v>1073.55</v>
      </c>
      <c r="E39" s="178">
        <f t="shared" si="12"/>
        <v>1538.1599999999999</v>
      </c>
      <c r="F39" s="178">
        <f t="shared" si="12"/>
        <v>2211.7170000000001</v>
      </c>
      <c r="G39" s="178">
        <f t="shared" si="12"/>
        <v>3190.4529000000002</v>
      </c>
      <c r="H39" s="178">
        <f t="shared" si="12"/>
        <v>3993.4116900000004</v>
      </c>
      <c r="I39" s="178">
        <f t="shared" si="12"/>
        <v>5009.5953089999994</v>
      </c>
      <c r="J39" s="178">
        <f t="shared" si="12"/>
        <v>6297.7559048999992</v>
      </c>
      <c r="K39" s="178">
        <f t="shared" si="12"/>
        <v>7933.2599358899997</v>
      </c>
      <c r="L39" s="178">
        <f t="shared" si="12"/>
        <v>10012.873369328998</v>
      </c>
      <c r="M39" s="178">
        <f t="shared" si="12"/>
        <v>11837.551822484396</v>
      </c>
      <c r="N39" s="178">
        <f t="shared" si="12"/>
        <v>14001.758912391837</v>
      </c>
      <c r="O39" s="178">
        <f t="shared" si="12"/>
        <v>16569.717046242618</v>
      </c>
      <c r="P39" s="178">
        <f t="shared" si="12"/>
        <v>19617.953388434722</v>
      </c>
      <c r="Q39" s="178">
        <f t="shared" si="12"/>
        <v>23237.68113075861</v>
      </c>
      <c r="R39" s="178">
        <f t="shared" si="12"/>
        <v>27537.645192169832</v>
      </c>
      <c r="S39" s="178">
        <f t="shared" si="12"/>
        <v>32647.523473171925</v>
      </c>
      <c r="T39" s="178">
        <f t="shared" si="12"/>
        <v>38721.99275198135</v>
      </c>
      <c r="U39" s="178">
        <f t="shared" si="12"/>
        <v>45945.589824922768</v>
      </c>
      <c r="V39" s="179">
        <f t="shared" si="12"/>
        <v>54538.524266652494</v>
      </c>
    </row>
    <row r="40" spans="1:22" ht="15.75" customHeight="1" x14ac:dyDescent="0.2">
      <c r="A40" s="11"/>
      <c r="B40" s="490" t="s">
        <v>630</v>
      </c>
      <c r="C40" s="408">
        <f t="shared" ref="C40:V40" si="13">IFERROR((C30*$C$6*$C$26+C31*$C$7*$D$26+C32*$C$8*$E$26)/C33,0)</f>
        <v>7.4999999999999997E-2</v>
      </c>
      <c r="D40" s="408">
        <f t="shared" si="13"/>
        <v>7.3802395209580832E-2</v>
      </c>
      <c r="E40" s="408">
        <f t="shared" si="13"/>
        <v>7.2662101433768458E-2</v>
      </c>
      <c r="F40" s="408">
        <f t="shared" si="13"/>
        <v>7.1579580219479161E-2</v>
      </c>
      <c r="G40" s="408">
        <f t="shared" si="13"/>
        <v>7.0553795882472764E-2</v>
      </c>
      <c r="H40" s="408">
        <f t="shared" si="13"/>
        <v>6.9673513894311256E-2</v>
      </c>
      <c r="I40" s="408">
        <f t="shared" si="13"/>
        <v>6.8805827539748801E-2</v>
      </c>
      <c r="J40" s="408">
        <f t="shared" si="13"/>
        <v>6.7952473493907692E-2</v>
      </c>
      <c r="K40" s="408">
        <f t="shared" si="13"/>
        <v>6.7115101982966274E-2</v>
      </c>
      <c r="L40" s="408">
        <f t="shared" si="13"/>
        <v>6.6295264563286688E-2</v>
      </c>
      <c r="M40" s="408">
        <f t="shared" si="13"/>
        <v>6.5870265702535527E-2</v>
      </c>
      <c r="N40" s="408">
        <f t="shared" si="13"/>
        <v>6.5450500756399715E-2</v>
      </c>
      <c r="O40" s="408">
        <f t="shared" si="13"/>
        <v>6.5036179870756827E-2</v>
      </c>
      <c r="P40" s="408">
        <f t="shared" si="13"/>
        <v>6.4627502843640633E-2</v>
      </c>
      <c r="Q40" s="408">
        <f t="shared" si="13"/>
        <v>6.4224658647045005E-2</v>
      </c>
      <c r="R40" s="408">
        <f t="shared" si="13"/>
        <v>6.3827824997780377E-2</v>
      </c>
      <c r="S40" s="408">
        <f t="shared" si="13"/>
        <v>6.3437167980653533E-2</v>
      </c>
      <c r="T40" s="408">
        <f t="shared" si="13"/>
        <v>6.305284172662308E-2</v>
      </c>
      <c r="U40" s="408">
        <f t="shared" si="13"/>
        <v>6.2674988147942215E-2</v>
      </c>
      <c r="V40" s="491">
        <f t="shared" si="13"/>
        <v>6.2303736731648941E-2</v>
      </c>
    </row>
    <row r="41" spans="1:22" ht="15.75" customHeight="1" x14ac:dyDescent="0.2">
      <c r="A41" s="11"/>
      <c r="B41" s="77" t="s">
        <v>631</v>
      </c>
      <c r="C41" s="178">
        <f t="shared" ref="C41:V41" si="14">C34*C40</f>
        <v>306</v>
      </c>
      <c r="D41" s="178">
        <f t="shared" si="14"/>
        <v>419.04999999999995</v>
      </c>
      <c r="E41" s="178">
        <f t="shared" si="14"/>
        <v>577.23500000000001</v>
      </c>
      <c r="F41" s="178">
        <f t="shared" si="14"/>
        <v>799.48450000000003</v>
      </c>
      <c r="G41" s="178">
        <f t="shared" si="14"/>
        <v>1112.9211499999999</v>
      </c>
      <c r="H41" s="178">
        <f t="shared" si="14"/>
        <v>1349.7642149999999</v>
      </c>
      <c r="I41" s="178">
        <f t="shared" si="14"/>
        <v>1641.4261514999998</v>
      </c>
      <c r="J41" s="178">
        <f t="shared" si="14"/>
        <v>2001.4230721499996</v>
      </c>
      <c r="K41" s="178">
        <f t="shared" si="14"/>
        <v>2446.7717397149995</v>
      </c>
      <c r="L41" s="178">
        <f t="shared" si="14"/>
        <v>2998.9320979814997</v>
      </c>
      <c r="M41" s="178">
        <f t="shared" si="14"/>
        <v>3491.9183270754002</v>
      </c>
      <c r="N41" s="178">
        <f t="shared" si="14"/>
        <v>4068.7591526402389</v>
      </c>
      <c r="O41" s="178">
        <f t="shared" si="14"/>
        <v>4744.1418344907834</v>
      </c>
      <c r="P41" s="178">
        <f t="shared" si="14"/>
        <v>5535.39130927511</v>
      </c>
      <c r="Q41" s="178">
        <f t="shared" si="14"/>
        <v>6462.9540369510541</v>
      </c>
      <c r="R41" s="178">
        <f t="shared" si="14"/>
        <v>7550.9721909623395</v>
      </c>
      <c r="S41" s="178">
        <f t="shared" si="14"/>
        <v>8827.9653097887567</v>
      </c>
      <c r="T41" s="178">
        <f t="shared" si="14"/>
        <v>10327.639809697233</v>
      </c>
      <c r="U41" s="178">
        <f t="shared" si="14"/>
        <v>12089.850676023869</v>
      </c>
      <c r="V41" s="179">
        <f t="shared" si="14"/>
        <v>14161.744327092149</v>
      </c>
    </row>
    <row r="42" spans="1:22" ht="15.75" customHeight="1" x14ac:dyDescent="0.2">
      <c r="A42" s="11"/>
      <c r="B42" s="407" t="s">
        <v>632</v>
      </c>
      <c r="C42" s="226">
        <f>MAX(0,C39)*Assumptions!$C$12</f>
        <v>157.9725</v>
      </c>
      <c r="D42" s="226">
        <f>MAX(0,D39)*Assumptions!$C$12</f>
        <v>225.44549999999998</v>
      </c>
      <c r="E42" s="226">
        <f>MAX(0,E39)*Assumptions!$C$12</f>
        <v>323.01359999999994</v>
      </c>
      <c r="F42" s="226">
        <f>MAX(0,F39)*Assumptions!$C$12</f>
        <v>464.46057000000002</v>
      </c>
      <c r="G42" s="226">
        <f>MAX(0,G39)*Assumptions!$C$12</f>
        <v>669.99510900000007</v>
      </c>
      <c r="H42" s="226">
        <f>MAX(0,H39)*Assumptions!$C$12</f>
        <v>838.61645490000001</v>
      </c>
      <c r="I42" s="226">
        <f>MAX(0,I39)*Assumptions!$C$12</f>
        <v>1052.0150148899997</v>
      </c>
      <c r="J42" s="226">
        <f>MAX(0,J39)*Assumptions!$C$12</f>
        <v>1322.5287400289999</v>
      </c>
      <c r="K42" s="226">
        <f>MAX(0,K39)*Assumptions!$C$12</f>
        <v>1665.9845865368998</v>
      </c>
      <c r="L42" s="226">
        <f>MAX(0,L39)*Assumptions!$C$12</f>
        <v>2102.7034075590896</v>
      </c>
      <c r="M42" s="226">
        <f>MAX(0,M39)*Assumptions!$C$12</f>
        <v>2485.8858827217232</v>
      </c>
      <c r="N42" s="226">
        <f>MAX(0,N39)*Assumptions!$C$12</f>
        <v>2940.3693716022858</v>
      </c>
      <c r="O42" s="226">
        <f>MAX(0,O39)*Assumptions!$C$12</f>
        <v>3479.6405797109496</v>
      </c>
      <c r="P42" s="226">
        <f>MAX(0,P39)*Assumptions!$C$12</f>
        <v>4119.7702115712918</v>
      </c>
      <c r="Q42" s="226">
        <f>MAX(0,Q39)*Assumptions!$C$12</f>
        <v>4879.9130374593078</v>
      </c>
      <c r="R42" s="226">
        <f>MAX(0,R39)*Assumptions!$C$12</f>
        <v>5782.9054903556644</v>
      </c>
      <c r="S42" s="226">
        <f>MAX(0,S39)*Assumptions!$C$12</f>
        <v>6855.9799293661035</v>
      </c>
      <c r="T42" s="226">
        <f>MAX(0,T39)*Assumptions!$C$12</f>
        <v>8131.6184779160831</v>
      </c>
      <c r="U42" s="226">
        <f>MAX(0,U39)*Assumptions!$C$12</f>
        <v>9648.5738632337816</v>
      </c>
      <c r="V42" s="227">
        <f>MAX(0,V39)*Assumptions!$C$12</f>
        <v>11453.090095997024</v>
      </c>
    </row>
    <row r="43" spans="1:22" ht="15.75" customHeight="1" x14ac:dyDescent="0.2">
      <c r="A43" s="11"/>
      <c r="B43" s="182" t="s">
        <v>633</v>
      </c>
      <c r="C43" s="492">
        <f t="shared" ref="C43:V43" si="15">C39-C42-C41</f>
        <v>288.27750000000003</v>
      </c>
      <c r="D43" s="492">
        <f t="shared" si="15"/>
        <v>429.05449999999996</v>
      </c>
      <c r="E43" s="492">
        <f t="shared" si="15"/>
        <v>637.91139999999984</v>
      </c>
      <c r="F43" s="492">
        <f t="shared" si="15"/>
        <v>947.77193000000011</v>
      </c>
      <c r="G43" s="492">
        <f t="shared" si="15"/>
        <v>1407.5366410000004</v>
      </c>
      <c r="H43" s="492">
        <f t="shared" si="15"/>
        <v>1805.0310201000004</v>
      </c>
      <c r="I43" s="492">
        <f t="shared" si="15"/>
        <v>2316.1541426099998</v>
      </c>
      <c r="J43" s="492">
        <f t="shared" si="15"/>
        <v>2973.8040927209995</v>
      </c>
      <c r="K43" s="492">
        <f t="shared" si="15"/>
        <v>3820.5036096381004</v>
      </c>
      <c r="L43" s="492">
        <f t="shared" si="15"/>
        <v>4911.2378637884085</v>
      </c>
      <c r="M43" s="492">
        <f t="shared" si="15"/>
        <v>5859.7476126872734</v>
      </c>
      <c r="N43" s="492">
        <f t="shared" si="15"/>
        <v>6992.6303881493113</v>
      </c>
      <c r="O43" s="492">
        <f t="shared" si="15"/>
        <v>8345.9346320408858</v>
      </c>
      <c r="P43" s="492">
        <f t="shared" si="15"/>
        <v>9962.7918675883193</v>
      </c>
      <c r="Q43" s="492">
        <f t="shared" si="15"/>
        <v>11894.814056348248</v>
      </c>
      <c r="R43" s="492">
        <f t="shared" si="15"/>
        <v>14203.767510851827</v>
      </c>
      <c r="S43" s="492">
        <f t="shared" si="15"/>
        <v>16963.578234017063</v>
      </c>
      <c r="T43" s="492">
        <f t="shared" si="15"/>
        <v>20262.734464368034</v>
      </c>
      <c r="U43" s="492">
        <f t="shared" si="15"/>
        <v>24207.16528566512</v>
      </c>
      <c r="V43" s="493">
        <f t="shared" si="15"/>
        <v>28923.689843563319</v>
      </c>
    </row>
    <row r="44" spans="1:22"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row>
    <row r="45" spans="1:22" ht="15.75" customHeight="1" x14ac:dyDescent="0.2">
      <c r="A45" s="11"/>
      <c r="B45" s="536" t="s">
        <v>648</v>
      </c>
      <c r="C45" s="534"/>
      <c r="D45" s="534"/>
      <c r="E45" s="534"/>
      <c r="F45" s="534"/>
      <c r="G45" s="534"/>
      <c r="H45" s="534"/>
      <c r="I45" s="534"/>
      <c r="J45" s="534"/>
      <c r="K45" s="534"/>
      <c r="L45" s="534"/>
      <c r="M45" s="534"/>
      <c r="N45" s="534"/>
      <c r="O45" s="534"/>
      <c r="P45" s="534"/>
      <c r="Q45" s="534"/>
      <c r="R45" s="534"/>
      <c r="S45" s="534"/>
      <c r="T45" s="534"/>
      <c r="U45" s="534"/>
      <c r="V45" s="535"/>
    </row>
    <row r="46" spans="1:22" ht="30" customHeight="1" x14ac:dyDescent="0.2">
      <c r="A46" s="11"/>
      <c r="B46" s="564"/>
      <c r="C46" s="563"/>
      <c r="D46" s="563"/>
      <c r="E46" s="563"/>
      <c r="F46" s="563"/>
      <c r="G46" s="563"/>
      <c r="H46" s="563"/>
      <c r="I46" s="563"/>
      <c r="J46" s="563"/>
      <c r="K46" s="563"/>
      <c r="L46" s="563"/>
      <c r="M46" s="563"/>
      <c r="N46" s="563"/>
      <c r="O46" s="563"/>
      <c r="P46" s="563"/>
      <c r="Q46" s="563"/>
      <c r="R46" s="563"/>
      <c r="S46" s="563"/>
      <c r="T46" s="563"/>
      <c r="U46" s="563"/>
      <c r="V46" s="563"/>
    </row>
    <row r="47" spans="1:22" ht="15.75" customHeight="1" x14ac:dyDescent="0.2">
      <c r="A47" s="11"/>
      <c r="B47" s="563"/>
      <c r="C47" s="563"/>
      <c r="D47" s="563"/>
      <c r="E47" s="563"/>
      <c r="F47" s="563"/>
      <c r="G47" s="563"/>
      <c r="H47" s="563"/>
      <c r="I47" s="563"/>
      <c r="J47" s="563"/>
      <c r="K47" s="563"/>
      <c r="L47" s="563"/>
      <c r="M47" s="563"/>
      <c r="N47" s="563"/>
      <c r="O47" s="563"/>
      <c r="P47" s="563"/>
      <c r="Q47" s="563"/>
      <c r="R47" s="563"/>
      <c r="S47" s="563"/>
      <c r="T47" s="563"/>
      <c r="U47" s="563"/>
      <c r="V47" s="563"/>
    </row>
    <row r="48" spans="1:22" ht="15.75" customHeight="1" x14ac:dyDescent="0.2">
      <c r="A48" s="11"/>
      <c r="B48" s="563"/>
      <c r="C48" s="563"/>
      <c r="D48" s="563"/>
      <c r="E48" s="563"/>
      <c r="F48" s="563"/>
      <c r="G48" s="563"/>
      <c r="H48" s="563"/>
      <c r="I48" s="563"/>
      <c r="J48" s="563"/>
      <c r="K48" s="563"/>
      <c r="L48" s="563"/>
      <c r="M48" s="563"/>
      <c r="N48" s="563"/>
      <c r="O48" s="563"/>
      <c r="P48" s="563"/>
      <c r="Q48" s="563"/>
      <c r="R48" s="563"/>
      <c r="S48" s="563"/>
      <c r="T48" s="563"/>
      <c r="U48" s="563"/>
      <c r="V48" s="563"/>
    </row>
    <row r="49" spans="1:22"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row>
    <row r="50" spans="1:22"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row>
    <row r="51" spans="1:22"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row>
    <row r="52" spans="1:22"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row>
    <row r="53" spans="1:22"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row r="247" spans="1:22" ht="15.75" customHeight="1" x14ac:dyDescent="0.2"/>
    <row r="248" spans="1:22" ht="15.75" customHeight="1" x14ac:dyDescent="0.2"/>
    <row r="249" spans="1:22" ht="15.75" customHeight="1" x14ac:dyDescent="0.2"/>
    <row r="250" spans="1:22" ht="15.75" customHeight="1" x14ac:dyDescent="0.2"/>
    <row r="251" spans="1:22" ht="15.75" customHeight="1" x14ac:dyDescent="0.2"/>
    <row r="252" spans="1:22" ht="15.75" customHeight="1" x14ac:dyDescent="0.2"/>
    <row r="253" spans="1:22" ht="15.75" customHeight="1" x14ac:dyDescent="0.2"/>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B28:V28"/>
    <mergeCell ref="B36:V36"/>
    <mergeCell ref="B45:V45"/>
    <mergeCell ref="B46:V48"/>
    <mergeCell ref="B5:E5"/>
    <mergeCell ref="B11:V11"/>
    <mergeCell ref="B12:V12"/>
    <mergeCell ref="B13:V13"/>
    <mergeCell ref="B14:V14"/>
    <mergeCell ref="B15:V15"/>
    <mergeCell ref="B17:V17"/>
  </mergeCells>
  <hyperlinks>
    <hyperlink ref="B2" r:id="rId1" xr:uid="{00000000-0004-0000-1400-000000000000}"/>
    <hyperlink ref="B3" r:id="rId2" xr:uid="{00000000-0004-0000-1400-000001000000}"/>
  </hyperlinks>
  <pageMargins left="0.75" right="0.75" top="1" bottom="1" header="0" footer="0"/>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404042"/>
  </sheetPr>
  <dimension ref="A1:V1000"/>
  <sheetViews>
    <sheetView showGridLines="0" showRowColHeaders="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4.5" defaultRowHeight="15" customHeight="1" x14ac:dyDescent="0.2"/>
  <cols>
    <col min="1" max="1" width="12.5" customWidth="1"/>
    <col min="2" max="2" width="39.33203125" customWidth="1"/>
    <col min="3" max="22" width="11" customWidth="1"/>
  </cols>
  <sheetData>
    <row r="1" spans="1:22" x14ac:dyDescent="0.2">
      <c r="A1" s="11"/>
      <c r="B1" s="11"/>
      <c r="C1" s="11"/>
      <c r="D1" s="11"/>
      <c r="E1" s="11"/>
      <c r="F1" s="11"/>
      <c r="G1" s="11"/>
      <c r="H1" s="11"/>
      <c r="I1" s="11"/>
      <c r="J1" s="11"/>
      <c r="K1" s="11"/>
      <c r="L1" s="11"/>
      <c r="M1" s="11"/>
      <c r="N1" s="11"/>
      <c r="O1" s="11"/>
      <c r="P1" s="11"/>
      <c r="Q1" s="11"/>
      <c r="R1" s="11"/>
      <c r="S1" s="11"/>
      <c r="T1" s="11"/>
      <c r="U1" s="11"/>
      <c r="V1" s="11"/>
    </row>
    <row r="2" spans="1:22" ht="21.75" customHeight="1" x14ac:dyDescent="0.2">
      <c r="A2" s="11"/>
      <c r="B2" s="105"/>
      <c r="C2" s="507" t="s">
        <v>176</v>
      </c>
      <c r="D2" s="11"/>
      <c r="E2" s="11"/>
      <c r="F2" s="11"/>
      <c r="G2" s="11"/>
      <c r="H2" s="11"/>
      <c r="I2" s="11"/>
      <c r="J2" s="11"/>
      <c r="K2" s="11"/>
      <c r="L2" s="11"/>
      <c r="M2" s="11"/>
      <c r="N2" s="11"/>
      <c r="O2" s="11"/>
      <c r="P2" s="11"/>
      <c r="Q2" s="11"/>
      <c r="R2" s="11"/>
      <c r="S2" s="11"/>
      <c r="T2" s="11"/>
      <c r="U2" s="11"/>
      <c r="V2" s="11"/>
    </row>
    <row r="3" spans="1:22" ht="15" customHeight="1" x14ac:dyDescent="0.2">
      <c r="A3" s="11"/>
      <c r="B3" s="255"/>
      <c r="C3" s="508" t="s">
        <v>679</v>
      </c>
      <c r="D3" s="11"/>
      <c r="E3" s="11"/>
      <c r="F3" s="11"/>
      <c r="G3" s="11"/>
      <c r="H3" s="11"/>
      <c r="I3" s="11"/>
      <c r="J3" s="11"/>
      <c r="K3" s="11"/>
      <c r="L3" s="11"/>
      <c r="M3" s="11"/>
      <c r="N3" s="11"/>
      <c r="O3" s="11"/>
      <c r="P3" s="11"/>
      <c r="Q3" s="11"/>
      <c r="R3" s="11"/>
      <c r="S3" s="11"/>
      <c r="T3" s="11"/>
      <c r="U3" s="11"/>
      <c r="V3" s="11"/>
    </row>
    <row r="4" spans="1:22" x14ac:dyDescent="0.2">
      <c r="A4" s="11"/>
      <c r="B4" s="11"/>
      <c r="C4" s="11"/>
      <c r="D4" s="11"/>
      <c r="E4" s="11"/>
      <c r="F4" s="11"/>
      <c r="G4" s="11"/>
      <c r="H4" s="11"/>
      <c r="I4" s="11"/>
      <c r="J4" s="11"/>
      <c r="K4" s="11"/>
      <c r="L4" s="11"/>
      <c r="M4" s="11"/>
      <c r="N4" s="11"/>
      <c r="O4" s="11"/>
      <c r="P4" s="11"/>
      <c r="Q4" s="11"/>
      <c r="R4" s="11"/>
      <c r="S4" s="11"/>
      <c r="T4" s="11"/>
      <c r="U4" s="11"/>
      <c r="V4" s="11"/>
    </row>
    <row r="5" spans="1:22" ht="15" customHeight="1" x14ac:dyDescent="0.2">
      <c r="A5" s="11"/>
      <c r="B5" s="533" t="s">
        <v>603</v>
      </c>
      <c r="C5" s="534"/>
      <c r="D5" s="534"/>
      <c r="E5" s="535"/>
      <c r="F5" s="11"/>
      <c r="G5" s="11"/>
      <c r="H5" s="11"/>
      <c r="I5" s="11"/>
      <c r="J5" s="11"/>
      <c r="K5" s="11"/>
      <c r="L5" s="11"/>
      <c r="M5" s="11"/>
      <c r="N5" s="11"/>
      <c r="O5" s="11"/>
      <c r="P5" s="11"/>
      <c r="Q5" s="11"/>
      <c r="R5" s="11"/>
      <c r="S5" s="11"/>
      <c r="T5" s="11"/>
      <c r="U5" s="11"/>
      <c r="V5" s="11"/>
    </row>
    <row r="6" spans="1:22" ht="15" customHeight="1" x14ac:dyDescent="0.2">
      <c r="A6" s="11"/>
      <c r="B6" s="73" t="s">
        <v>580</v>
      </c>
      <c r="C6" s="502">
        <v>0.25</v>
      </c>
      <c r="D6" s="11"/>
      <c r="E6" s="11"/>
      <c r="F6" s="11"/>
      <c r="G6" s="11"/>
      <c r="H6" s="11"/>
      <c r="I6" s="11"/>
      <c r="J6" s="11"/>
      <c r="K6" s="11"/>
      <c r="L6" s="11"/>
      <c r="M6" s="11"/>
      <c r="N6" s="11"/>
      <c r="O6" s="11"/>
      <c r="P6" s="11"/>
      <c r="Q6" s="11"/>
      <c r="R6" s="11"/>
      <c r="S6" s="11"/>
      <c r="T6" s="11"/>
      <c r="U6" s="11"/>
      <c r="V6" s="11"/>
    </row>
    <row r="7" spans="1:22" ht="15" customHeight="1" x14ac:dyDescent="0.2">
      <c r="A7" s="11"/>
      <c r="B7" s="75" t="s">
        <v>581</v>
      </c>
      <c r="C7" s="503">
        <v>0.5</v>
      </c>
      <c r="D7" s="11"/>
      <c r="E7" s="11"/>
      <c r="F7" s="11"/>
      <c r="G7" s="11"/>
      <c r="H7" s="11"/>
      <c r="I7" s="11"/>
      <c r="J7" s="11"/>
      <c r="K7" s="11"/>
      <c r="L7" s="11"/>
      <c r="M7" s="11"/>
      <c r="N7" s="11"/>
      <c r="O7" s="11"/>
      <c r="P7" s="11"/>
      <c r="Q7" s="11"/>
      <c r="R7" s="11"/>
      <c r="S7" s="11"/>
      <c r="T7" s="11"/>
      <c r="U7" s="11"/>
      <c r="V7" s="11"/>
    </row>
    <row r="8" spans="1:22" ht="15" customHeight="1" x14ac:dyDescent="0.2">
      <c r="A8" s="11"/>
      <c r="B8" s="77" t="s">
        <v>582</v>
      </c>
      <c r="C8" s="498">
        <v>0.25</v>
      </c>
      <c r="D8" s="11"/>
      <c r="E8" s="11"/>
      <c r="F8" s="11"/>
      <c r="G8" s="11"/>
      <c r="H8" s="11"/>
      <c r="I8" s="11"/>
      <c r="J8" s="11"/>
      <c r="K8" s="11"/>
      <c r="L8" s="11"/>
      <c r="M8" s="11"/>
      <c r="N8" s="11"/>
      <c r="O8" s="11"/>
      <c r="P8" s="11"/>
      <c r="Q8" s="11"/>
      <c r="R8" s="11"/>
      <c r="S8" s="11"/>
      <c r="T8" s="11"/>
      <c r="U8" s="11"/>
      <c r="V8" s="11"/>
    </row>
    <row r="9" spans="1:22" ht="15" customHeight="1" x14ac:dyDescent="0.2">
      <c r="A9" s="11"/>
      <c r="B9" s="79" t="s">
        <v>42</v>
      </c>
      <c r="C9" s="504">
        <v>0.75</v>
      </c>
      <c r="D9" s="11"/>
      <c r="E9" s="11"/>
      <c r="F9" s="11"/>
      <c r="G9" s="11"/>
      <c r="H9" s="11"/>
      <c r="I9" s="11"/>
      <c r="J9" s="11"/>
      <c r="K9" s="11"/>
      <c r="L9" s="11"/>
      <c r="M9" s="11"/>
      <c r="N9" s="11"/>
      <c r="O9" s="11"/>
      <c r="P9" s="11"/>
      <c r="Q9" s="11"/>
      <c r="R9" s="11"/>
      <c r="S9" s="11"/>
      <c r="T9" s="11"/>
      <c r="U9" s="11"/>
      <c r="V9" s="11"/>
    </row>
    <row r="10" spans="1:22" x14ac:dyDescent="0.2">
      <c r="A10" s="11"/>
      <c r="B10" s="11"/>
      <c r="C10" s="11"/>
      <c r="D10" s="11"/>
      <c r="E10" s="11"/>
      <c r="F10" s="11"/>
      <c r="G10" s="11"/>
      <c r="H10" s="11"/>
      <c r="I10" s="11"/>
      <c r="J10" s="11"/>
      <c r="K10" s="11"/>
      <c r="L10" s="11"/>
      <c r="M10" s="11"/>
      <c r="N10" s="11"/>
      <c r="O10" s="11"/>
      <c r="P10" s="11"/>
      <c r="Q10" s="11"/>
      <c r="R10" s="11"/>
      <c r="S10" s="11"/>
      <c r="T10" s="11"/>
      <c r="U10" s="11"/>
      <c r="V10" s="11"/>
    </row>
    <row r="11" spans="1:22" ht="15" customHeight="1" x14ac:dyDescent="0.2">
      <c r="A11" s="11"/>
      <c r="B11" s="536" t="s">
        <v>604</v>
      </c>
      <c r="C11" s="534"/>
      <c r="D11" s="534"/>
      <c r="E11" s="534"/>
      <c r="F11" s="534"/>
      <c r="G11" s="534"/>
      <c r="H11" s="534"/>
      <c r="I11" s="534"/>
      <c r="J11" s="534"/>
      <c r="K11" s="534"/>
      <c r="L11" s="534"/>
      <c r="M11" s="534"/>
      <c r="N11" s="534"/>
      <c r="O11" s="534"/>
      <c r="P11" s="534"/>
      <c r="Q11" s="534"/>
      <c r="R11" s="534"/>
      <c r="S11" s="534"/>
      <c r="T11" s="534"/>
      <c r="U11" s="534"/>
      <c r="V11" s="535"/>
    </row>
    <row r="12" spans="1:22" ht="15" customHeight="1" x14ac:dyDescent="0.2">
      <c r="A12" s="11"/>
      <c r="B12" s="562" t="s">
        <v>680</v>
      </c>
      <c r="C12" s="563"/>
      <c r="D12" s="563"/>
      <c r="E12" s="563"/>
      <c r="F12" s="563"/>
      <c r="G12" s="563"/>
      <c r="H12" s="563"/>
      <c r="I12" s="563"/>
      <c r="J12" s="563"/>
      <c r="K12" s="563"/>
      <c r="L12" s="563"/>
      <c r="M12" s="563"/>
      <c r="N12" s="563"/>
      <c r="O12" s="563"/>
      <c r="P12" s="563"/>
      <c r="Q12" s="563"/>
      <c r="R12" s="563"/>
      <c r="S12" s="563"/>
      <c r="T12" s="563"/>
      <c r="U12" s="563"/>
      <c r="V12" s="563"/>
    </row>
    <row r="13" spans="1:22" ht="15" customHeight="1" x14ac:dyDescent="0.2">
      <c r="A13" s="11"/>
      <c r="B13" s="562" t="s">
        <v>681</v>
      </c>
      <c r="C13" s="563"/>
      <c r="D13" s="563"/>
      <c r="E13" s="563"/>
      <c r="F13" s="563"/>
      <c r="G13" s="563"/>
      <c r="H13" s="563"/>
      <c r="I13" s="563"/>
      <c r="J13" s="563"/>
      <c r="K13" s="563"/>
      <c r="L13" s="563"/>
      <c r="M13" s="563"/>
      <c r="N13" s="563"/>
      <c r="O13" s="563"/>
      <c r="P13" s="563"/>
      <c r="Q13" s="563"/>
      <c r="R13" s="563"/>
      <c r="S13" s="563"/>
      <c r="T13" s="563"/>
      <c r="U13" s="563"/>
      <c r="V13" s="563"/>
    </row>
    <row r="14" spans="1:22" ht="15" customHeight="1" x14ac:dyDescent="0.2">
      <c r="A14" s="11"/>
      <c r="B14" s="562" t="s">
        <v>682</v>
      </c>
      <c r="C14" s="563"/>
      <c r="D14" s="563"/>
      <c r="E14" s="563"/>
      <c r="F14" s="563"/>
      <c r="G14" s="563"/>
      <c r="H14" s="563"/>
      <c r="I14" s="563"/>
      <c r="J14" s="563"/>
      <c r="K14" s="563"/>
      <c r="L14" s="563"/>
      <c r="M14" s="563"/>
      <c r="N14" s="563"/>
      <c r="O14" s="563"/>
      <c r="P14" s="563"/>
      <c r="Q14" s="563"/>
      <c r="R14" s="563"/>
      <c r="S14" s="563"/>
      <c r="T14" s="563"/>
      <c r="U14" s="563"/>
      <c r="V14" s="563"/>
    </row>
    <row r="15" spans="1:22" ht="15" customHeight="1" x14ac:dyDescent="0.2">
      <c r="A15" s="11"/>
      <c r="B15" s="562" t="s">
        <v>683</v>
      </c>
      <c r="C15" s="563"/>
      <c r="D15" s="563"/>
      <c r="E15" s="563"/>
      <c r="F15" s="563"/>
      <c r="G15" s="563"/>
      <c r="H15" s="563"/>
      <c r="I15" s="563"/>
      <c r="J15" s="563"/>
      <c r="K15" s="563"/>
      <c r="L15" s="563"/>
      <c r="M15" s="563"/>
      <c r="N15" s="563"/>
      <c r="O15" s="563"/>
      <c r="P15" s="563"/>
      <c r="Q15" s="563"/>
      <c r="R15" s="563"/>
      <c r="S15" s="563"/>
      <c r="T15" s="563"/>
      <c r="U15" s="563"/>
      <c r="V15" s="563"/>
    </row>
    <row r="16" spans="1:22" x14ac:dyDescent="0.2">
      <c r="A16" s="11"/>
      <c r="B16" s="11"/>
      <c r="C16" s="11"/>
      <c r="D16" s="11"/>
      <c r="E16" s="11"/>
      <c r="F16" s="11"/>
      <c r="G16" s="11"/>
      <c r="H16" s="11"/>
      <c r="I16" s="11"/>
      <c r="J16" s="11"/>
      <c r="K16" s="11"/>
      <c r="L16" s="11"/>
      <c r="M16" s="11"/>
      <c r="N16" s="11"/>
      <c r="O16" s="11"/>
      <c r="P16" s="11"/>
      <c r="Q16" s="11"/>
      <c r="R16" s="11"/>
      <c r="S16" s="11"/>
      <c r="T16" s="11"/>
      <c r="U16" s="11"/>
      <c r="V16" s="11"/>
    </row>
    <row r="17" spans="1:22" ht="15" customHeight="1" x14ac:dyDescent="0.2">
      <c r="A17" s="11"/>
      <c r="B17" s="533" t="s">
        <v>609</v>
      </c>
      <c r="C17" s="534"/>
      <c r="D17" s="534"/>
      <c r="E17" s="534"/>
      <c r="F17" s="534"/>
      <c r="G17" s="534"/>
      <c r="H17" s="534"/>
      <c r="I17" s="534"/>
      <c r="J17" s="534"/>
      <c r="K17" s="534"/>
      <c r="L17" s="534"/>
      <c r="M17" s="534"/>
      <c r="N17" s="534"/>
      <c r="O17" s="534"/>
      <c r="P17" s="534"/>
      <c r="Q17" s="534"/>
      <c r="R17" s="534"/>
      <c r="S17" s="534"/>
      <c r="T17" s="534"/>
      <c r="U17" s="534"/>
      <c r="V17" s="535"/>
    </row>
    <row r="18" spans="1:22" ht="15" customHeight="1" x14ac:dyDescent="0.2">
      <c r="A18" s="11"/>
      <c r="B18" s="73" t="s">
        <v>316</v>
      </c>
      <c r="C18" s="54" t="s">
        <v>610</v>
      </c>
      <c r="D18" s="54" t="s">
        <v>611</v>
      </c>
      <c r="E18" s="55" t="s">
        <v>612</v>
      </c>
      <c r="F18" s="11"/>
      <c r="G18" s="11"/>
      <c r="H18" s="11"/>
      <c r="I18" s="11"/>
      <c r="J18" s="11"/>
      <c r="K18" s="11"/>
      <c r="L18" s="11"/>
      <c r="M18" s="11"/>
      <c r="N18" s="11"/>
      <c r="O18" s="11"/>
      <c r="P18" s="11"/>
      <c r="Q18" s="11"/>
      <c r="R18" s="11"/>
      <c r="S18" s="11"/>
      <c r="T18" s="11"/>
      <c r="U18" s="11"/>
      <c r="V18" s="11"/>
    </row>
    <row r="19" spans="1:22" ht="15" customHeight="1" x14ac:dyDescent="0.2">
      <c r="A19" s="11"/>
      <c r="B19" s="75" t="s">
        <v>613</v>
      </c>
      <c r="C19" s="176">
        <v>0</v>
      </c>
      <c r="D19" s="176">
        <v>0</v>
      </c>
      <c r="E19" s="177">
        <v>0</v>
      </c>
      <c r="F19" s="11"/>
      <c r="G19" s="11"/>
      <c r="H19" s="11"/>
      <c r="I19" s="11"/>
      <c r="J19" s="11"/>
      <c r="K19" s="11"/>
      <c r="L19" s="11"/>
      <c r="M19" s="11"/>
      <c r="N19" s="11"/>
      <c r="O19" s="11"/>
      <c r="P19" s="11"/>
      <c r="Q19" s="11"/>
      <c r="R19" s="11"/>
      <c r="S19" s="11"/>
      <c r="T19" s="11"/>
      <c r="U19" s="11"/>
      <c r="V19" s="11"/>
    </row>
    <row r="20" spans="1:22" ht="15" customHeight="1" x14ac:dyDescent="0.2">
      <c r="A20" s="11"/>
      <c r="B20" s="77" t="s">
        <v>614</v>
      </c>
      <c r="C20" s="410">
        <v>0</v>
      </c>
      <c r="D20" s="410">
        <v>0</v>
      </c>
      <c r="E20" s="500">
        <v>0</v>
      </c>
      <c r="F20" s="11"/>
      <c r="G20" s="11"/>
      <c r="H20" s="11"/>
      <c r="I20" s="11"/>
      <c r="J20" s="11"/>
      <c r="K20" s="11"/>
      <c r="L20" s="11"/>
      <c r="M20" s="11"/>
      <c r="N20" s="11"/>
      <c r="O20" s="11"/>
      <c r="P20" s="11"/>
      <c r="Q20" s="11"/>
      <c r="R20" s="11"/>
      <c r="S20" s="11"/>
      <c r="T20" s="11"/>
      <c r="U20" s="11"/>
      <c r="V20" s="11"/>
    </row>
    <row r="21" spans="1:22" ht="15.75" customHeight="1" x14ac:dyDescent="0.2">
      <c r="A21" s="11"/>
      <c r="B21" s="180" t="s">
        <v>615</v>
      </c>
      <c r="C21" s="305">
        <v>0.3</v>
      </c>
      <c r="D21" s="305">
        <v>0.55000000000000004</v>
      </c>
      <c r="E21" s="479">
        <v>0.85</v>
      </c>
      <c r="F21" s="11"/>
      <c r="G21" s="11"/>
      <c r="H21" s="11"/>
      <c r="I21" s="11"/>
      <c r="J21" s="11"/>
      <c r="K21" s="11"/>
      <c r="L21" s="11"/>
      <c r="M21" s="11"/>
      <c r="N21" s="11"/>
      <c r="O21" s="11"/>
      <c r="P21" s="11"/>
      <c r="Q21" s="11"/>
      <c r="R21" s="11"/>
      <c r="S21" s="11"/>
      <c r="T21" s="11"/>
      <c r="U21" s="11"/>
      <c r="V21" s="11"/>
    </row>
    <row r="22" spans="1:22" ht="15.75" customHeight="1" x14ac:dyDescent="0.2">
      <c r="A22" s="11"/>
      <c r="B22" s="77" t="s">
        <v>616</v>
      </c>
      <c r="C22" s="304">
        <v>0.15</v>
      </c>
      <c r="D22" s="304">
        <v>0.3</v>
      </c>
      <c r="E22" s="498">
        <v>0.45</v>
      </c>
      <c r="F22" s="11"/>
      <c r="G22" s="11"/>
      <c r="H22" s="11"/>
      <c r="I22" s="11"/>
      <c r="J22" s="11"/>
      <c r="K22" s="11"/>
      <c r="L22" s="11"/>
      <c r="M22" s="11"/>
      <c r="N22" s="11"/>
      <c r="O22" s="11"/>
      <c r="P22" s="11"/>
      <c r="Q22" s="11"/>
      <c r="R22" s="11"/>
      <c r="S22" s="11"/>
      <c r="T22" s="11"/>
      <c r="U22" s="11"/>
      <c r="V22" s="11"/>
    </row>
    <row r="23" spans="1:22" ht="15.75" customHeight="1" x14ac:dyDescent="0.2">
      <c r="A23" s="11"/>
      <c r="B23" s="180" t="s">
        <v>617</v>
      </c>
      <c r="C23" s="223">
        <v>2000</v>
      </c>
      <c r="D23" s="223">
        <v>6000</v>
      </c>
      <c r="E23" s="224">
        <v>10000</v>
      </c>
      <c r="F23" s="11"/>
      <c r="G23" s="11"/>
      <c r="H23" s="11"/>
      <c r="I23" s="11"/>
      <c r="J23" s="11"/>
      <c r="K23" s="11"/>
      <c r="L23" s="11"/>
      <c r="M23" s="11"/>
      <c r="N23" s="11"/>
      <c r="O23" s="11"/>
      <c r="P23" s="11"/>
      <c r="Q23" s="11"/>
      <c r="R23" s="11"/>
      <c r="S23" s="11"/>
      <c r="T23" s="11"/>
      <c r="U23" s="11"/>
      <c r="V23" s="11"/>
    </row>
    <row r="24" spans="1:22" ht="15.75" customHeight="1" x14ac:dyDescent="0.2">
      <c r="A24" s="11"/>
      <c r="B24" s="77" t="s">
        <v>618</v>
      </c>
      <c r="C24" s="178">
        <v>0</v>
      </c>
      <c r="D24" s="178">
        <v>0</v>
      </c>
      <c r="E24" s="179">
        <v>0</v>
      </c>
      <c r="F24" s="11"/>
      <c r="G24" s="11"/>
      <c r="H24" s="11"/>
      <c r="I24" s="11"/>
      <c r="J24" s="11"/>
      <c r="K24" s="11"/>
      <c r="L24" s="11"/>
      <c r="M24" s="11"/>
      <c r="N24" s="11"/>
      <c r="O24" s="11"/>
      <c r="P24" s="11"/>
      <c r="Q24" s="11"/>
      <c r="R24" s="11"/>
      <c r="S24" s="11"/>
      <c r="T24" s="11"/>
      <c r="U24" s="11"/>
      <c r="V24" s="11"/>
    </row>
    <row r="25" spans="1:22" ht="15.75" customHeight="1" x14ac:dyDescent="0.2">
      <c r="A25" s="11"/>
      <c r="B25" s="180" t="s">
        <v>619</v>
      </c>
      <c r="C25" s="305">
        <v>0.22</v>
      </c>
      <c r="D25" s="305">
        <v>0.38</v>
      </c>
      <c r="E25" s="479">
        <v>0.55000000000000004</v>
      </c>
      <c r="F25" s="11"/>
      <c r="G25" s="11"/>
      <c r="H25" s="11"/>
      <c r="I25" s="11"/>
      <c r="J25" s="11"/>
      <c r="K25" s="11"/>
      <c r="L25" s="11"/>
      <c r="M25" s="11"/>
      <c r="N25" s="11"/>
      <c r="O25" s="11"/>
      <c r="P25" s="11"/>
      <c r="Q25" s="11"/>
      <c r="R25" s="11"/>
      <c r="S25" s="11"/>
      <c r="T25" s="11"/>
      <c r="U25" s="11"/>
      <c r="V25" s="11"/>
    </row>
    <row r="26" spans="1:22" ht="15.75" customHeight="1" x14ac:dyDescent="0.2">
      <c r="A26" s="11"/>
      <c r="B26" s="415" t="s">
        <v>620</v>
      </c>
      <c r="C26" s="480">
        <v>0.45</v>
      </c>
      <c r="D26" s="480">
        <v>0.28000000000000003</v>
      </c>
      <c r="E26" s="481">
        <v>0.18</v>
      </c>
      <c r="F26" s="11"/>
      <c r="G26" s="11"/>
      <c r="H26" s="11"/>
      <c r="I26" s="11"/>
      <c r="J26" s="11"/>
      <c r="K26" s="11"/>
      <c r="L26" s="11"/>
      <c r="M26" s="11"/>
      <c r="N26" s="11"/>
      <c r="O26" s="11"/>
      <c r="P26" s="11"/>
      <c r="Q26" s="11"/>
      <c r="R26" s="11"/>
      <c r="S26" s="11"/>
      <c r="T26" s="11"/>
      <c r="U26" s="11"/>
      <c r="V26" s="11"/>
    </row>
    <row r="27" spans="1:22"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row>
    <row r="28" spans="1:22" ht="15.75" customHeight="1" x14ac:dyDescent="0.2">
      <c r="A28" s="11"/>
      <c r="B28" s="533" t="s">
        <v>621</v>
      </c>
      <c r="C28" s="534"/>
      <c r="D28" s="534"/>
      <c r="E28" s="534"/>
      <c r="F28" s="534"/>
      <c r="G28" s="534"/>
      <c r="H28" s="534"/>
      <c r="I28" s="534"/>
      <c r="J28" s="534"/>
      <c r="K28" s="534"/>
      <c r="L28" s="534"/>
      <c r="M28" s="534"/>
      <c r="N28" s="534"/>
      <c r="O28" s="534"/>
      <c r="P28" s="534"/>
      <c r="Q28" s="534"/>
      <c r="R28" s="534"/>
      <c r="S28" s="534"/>
      <c r="T28" s="534"/>
      <c r="U28" s="534"/>
      <c r="V28" s="535"/>
    </row>
    <row r="29" spans="1:22" ht="15.75" customHeight="1" x14ac:dyDescent="0.2">
      <c r="A29" s="11"/>
      <c r="B29" s="53" t="s">
        <v>251</v>
      </c>
      <c r="C29" s="174">
        <v>2026</v>
      </c>
      <c r="D29" s="174">
        <v>2027</v>
      </c>
      <c r="E29" s="174">
        <v>2028</v>
      </c>
      <c r="F29" s="174">
        <v>2029</v>
      </c>
      <c r="G29" s="174">
        <v>2030</v>
      </c>
      <c r="H29" s="174">
        <v>2031</v>
      </c>
      <c r="I29" s="174">
        <v>2032</v>
      </c>
      <c r="J29" s="174">
        <v>2033</v>
      </c>
      <c r="K29" s="174">
        <v>2034</v>
      </c>
      <c r="L29" s="174">
        <v>2035</v>
      </c>
      <c r="M29" s="174">
        <v>2036</v>
      </c>
      <c r="N29" s="174">
        <v>2037</v>
      </c>
      <c r="O29" s="174">
        <v>2038</v>
      </c>
      <c r="P29" s="174">
        <v>2039</v>
      </c>
      <c r="Q29" s="174">
        <v>2040</v>
      </c>
      <c r="R29" s="174">
        <v>2041</v>
      </c>
      <c r="S29" s="174">
        <v>2042</v>
      </c>
      <c r="T29" s="174">
        <v>2043</v>
      </c>
      <c r="U29" s="174">
        <v>2044</v>
      </c>
      <c r="V29" s="175">
        <v>2045</v>
      </c>
    </row>
    <row r="30" spans="1:22" ht="15.75" customHeight="1" x14ac:dyDescent="0.2">
      <c r="A30" s="11"/>
      <c r="B30" s="485" t="s">
        <v>622</v>
      </c>
      <c r="C30" s="176">
        <f>$C$19</f>
        <v>0</v>
      </c>
      <c r="D30" s="176">
        <f t="shared" ref="D30:G30" si="0">C30*(1+$C$20)</f>
        <v>0</v>
      </c>
      <c r="E30" s="176">
        <f t="shared" si="0"/>
        <v>0</v>
      </c>
      <c r="F30" s="176">
        <f t="shared" si="0"/>
        <v>0</v>
      </c>
      <c r="G30" s="176">
        <f t="shared" si="0"/>
        <v>0</v>
      </c>
      <c r="H30" s="176">
        <f>IF($C$23&gt;0,$C$23,G30*(1+$C$21))</f>
        <v>2000</v>
      </c>
      <c r="I30" s="176">
        <f t="shared" ref="I30:L30" si="1">H30*(1+$C$21)</f>
        <v>2600</v>
      </c>
      <c r="J30" s="176">
        <f t="shared" si="1"/>
        <v>3380</v>
      </c>
      <c r="K30" s="176">
        <f t="shared" si="1"/>
        <v>4394</v>
      </c>
      <c r="L30" s="176">
        <f t="shared" si="1"/>
        <v>5712.2</v>
      </c>
      <c r="M30" s="176">
        <f>IF($C$24&gt;0,$C$24,L30*(1+$C$22))</f>
        <v>6569.0299999999988</v>
      </c>
      <c r="N30" s="176">
        <f t="shared" ref="N30:V30" si="2">M30*(1+$C$22)</f>
        <v>7554.3844999999983</v>
      </c>
      <c r="O30" s="176">
        <f t="shared" si="2"/>
        <v>8687.5421749999969</v>
      </c>
      <c r="P30" s="176">
        <f t="shared" si="2"/>
        <v>9990.6735012499958</v>
      </c>
      <c r="Q30" s="176">
        <f t="shared" si="2"/>
        <v>11489.274526437493</v>
      </c>
      <c r="R30" s="176">
        <f t="shared" si="2"/>
        <v>13212.665705403117</v>
      </c>
      <c r="S30" s="176">
        <f t="shared" si="2"/>
        <v>15194.565561213583</v>
      </c>
      <c r="T30" s="176">
        <f t="shared" si="2"/>
        <v>17473.750395395618</v>
      </c>
      <c r="U30" s="176">
        <f t="shared" si="2"/>
        <v>20094.812954704961</v>
      </c>
      <c r="V30" s="177">
        <f t="shared" si="2"/>
        <v>23109.034897910704</v>
      </c>
    </row>
    <row r="31" spans="1:22" ht="15.75" customHeight="1" x14ac:dyDescent="0.2">
      <c r="A31" s="11"/>
      <c r="B31" s="486" t="s">
        <v>623</v>
      </c>
      <c r="C31" s="178">
        <f>$D$19</f>
        <v>0</v>
      </c>
      <c r="D31" s="178">
        <f t="shared" ref="D31:G31" si="3">C31*(1+$D$20)</f>
        <v>0</v>
      </c>
      <c r="E31" s="178">
        <f t="shared" si="3"/>
        <v>0</v>
      </c>
      <c r="F31" s="178">
        <f t="shared" si="3"/>
        <v>0</v>
      </c>
      <c r="G31" s="178">
        <f t="shared" si="3"/>
        <v>0</v>
      </c>
      <c r="H31" s="178">
        <f>IF($D$23&gt;0,$D$23,G31*(1+$D$21))</f>
        <v>6000</v>
      </c>
      <c r="I31" s="178">
        <f t="shared" ref="I31:L31" si="4">H31*(1+$D$21)</f>
        <v>9300</v>
      </c>
      <c r="J31" s="178">
        <f t="shared" si="4"/>
        <v>14415</v>
      </c>
      <c r="K31" s="178">
        <f t="shared" si="4"/>
        <v>22343.25</v>
      </c>
      <c r="L31" s="178">
        <f t="shared" si="4"/>
        <v>34632.037499999999</v>
      </c>
      <c r="M31" s="178">
        <f>IF($D$24&gt;0,$D$24,L31*(1+$D$22))</f>
        <v>45021.64875</v>
      </c>
      <c r="N31" s="178">
        <f t="shared" ref="N31:V31" si="5">M31*(1+$D$22)</f>
        <v>58528.143375</v>
      </c>
      <c r="O31" s="178">
        <f t="shared" si="5"/>
        <v>76086.586387500007</v>
      </c>
      <c r="P31" s="178">
        <f t="shared" si="5"/>
        <v>98912.562303750019</v>
      </c>
      <c r="Q31" s="178">
        <f t="shared" si="5"/>
        <v>128586.33099487502</v>
      </c>
      <c r="R31" s="178">
        <f t="shared" si="5"/>
        <v>167162.23029333755</v>
      </c>
      <c r="S31" s="178">
        <f t="shared" si="5"/>
        <v>217310.89938133882</v>
      </c>
      <c r="T31" s="178">
        <f t="shared" si="5"/>
        <v>282504.16919574048</v>
      </c>
      <c r="U31" s="178">
        <f t="shared" si="5"/>
        <v>367255.41995446262</v>
      </c>
      <c r="V31" s="179">
        <f t="shared" si="5"/>
        <v>477432.04594080144</v>
      </c>
    </row>
    <row r="32" spans="1:22" ht="15.75" customHeight="1" x14ac:dyDescent="0.2">
      <c r="A32" s="11"/>
      <c r="B32" s="487" t="s">
        <v>624</v>
      </c>
      <c r="C32" s="223">
        <f>$E$19</f>
        <v>0</v>
      </c>
      <c r="D32" s="223">
        <f t="shared" ref="D32:G32" si="6">C32*(1+$E$20)</f>
        <v>0</v>
      </c>
      <c r="E32" s="223">
        <f t="shared" si="6"/>
        <v>0</v>
      </c>
      <c r="F32" s="223">
        <f t="shared" si="6"/>
        <v>0</v>
      </c>
      <c r="G32" s="223">
        <f t="shared" si="6"/>
        <v>0</v>
      </c>
      <c r="H32" s="223">
        <f>IF($E$23&gt;0,$E$23,G32*(1+$E$21))</f>
        <v>10000</v>
      </c>
      <c r="I32" s="223">
        <f t="shared" ref="I32:L32" si="7">H32*(1+$E$21)</f>
        <v>18500</v>
      </c>
      <c r="J32" s="223">
        <f t="shared" si="7"/>
        <v>34225</v>
      </c>
      <c r="K32" s="223">
        <f t="shared" si="7"/>
        <v>63316.25</v>
      </c>
      <c r="L32" s="223">
        <f t="shared" si="7"/>
        <v>117135.0625</v>
      </c>
      <c r="M32" s="223">
        <f>IF($E$24&gt;0,$E$24,L32*(1+$E$22))</f>
        <v>169845.84062499998</v>
      </c>
      <c r="N32" s="223">
        <f t="shared" ref="N32:V32" si="8">M32*(1+$E$22)</f>
        <v>246276.46890624997</v>
      </c>
      <c r="O32" s="223">
        <f t="shared" si="8"/>
        <v>357100.87991406245</v>
      </c>
      <c r="P32" s="223">
        <f t="shared" si="8"/>
        <v>517796.27587539051</v>
      </c>
      <c r="Q32" s="223">
        <f t="shared" si="8"/>
        <v>750804.60001931619</v>
      </c>
      <c r="R32" s="223">
        <f t="shared" si="8"/>
        <v>1088666.6700280085</v>
      </c>
      <c r="S32" s="223">
        <f t="shared" si="8"/>
        <v>1578566.6715406124</v>
      </c>
      <c r="T32" s="223">
        <f t="shared" si="8"/>
        <v>2288921.6737338877</v>
      </c>
      <c r="U32" s="223">
        <f t="shared" si="8"/>
        <v>3318936.4269141373</v>
      </c>
      <c r="V32" s="224">
        <f t="shared" si="8"/>
        <v>4812457.8190254988</v>
      </c>
    </row>
    <row r="33" spans="1:22" ht="15.75" customHeight="1" x14ac:dyDescent="0.2">
      <c r="A33" s="11"/>
      <c r="B33" s="188" t="s">
        <v>625</v>
      </c>
      <c r="C33" s="178">
        <f t="shared" ref="C33:V33" si="9">C30*$C$6+C31*$C$7+C32*$C$8</f>
        <v>0</v>
      </c>
      <c r="D33" s="178">
        <f t="shared" si="9"/>
        <v>0</v>
      </c>
      <c r="E33" s="178">
        <f t="shared" si="9"/>
        <v>0</v>
      </c>
      <c r="F33" s="178">
        <f t="shared" si="9"/>
        <v>0</v>
      </c>
      <c r="G33" s="178">
        <f t="shared" si="9"/>
        <v>0</v>
      </c>
      <c r="H33" s="178">
        <f t="shared" si="9"/>
        <v>6000</v>
      </c>
      <c r="I33" s="178">
        <f t="shared" si="9"/>
        <v>9925</v>
      </c>
      <c r="J33" s="178">
        <f t="shared" si="9"/>
        <v>16608.75</v>
      </c>
      <c r="K33" s="178">
        <f t="shared" si="9"/>
        <v>28099.1875</v>
      </c>
      <c r="L33" s="178">
        <f t="shared" si="9"/>
        <v>48027.834374999999</v>
      </c>
      <c r="M33" s="178">
        <f t="shared" si="9"/>
        <v>66614.542031249992</v>
      </c>
      <c r="N33" s="178">
        <f t="shared" si="9"/>
        <v>92721.785039062495</v>
      </c>
      <c r="O33" s="178">
        <f t="shared" si="9"/>
        <v>129490.39871601562</v>
      </c>
      <c r="P33" s="178">
        <f t="shared" si="9"/>
        <v>181403.01849603513</v>
      </c>
      <c r="Q33" s="178">
        <f t="shared" si="9"/>
        <v>254866.63413387595</v>
      </c>
      <c r="R33" s="178">
        <f t="shared" si="9"/>
        <v>359050.9490800217</v>
      </c>
      <c r="S33" s="178">
        <f t="shared" si="9"/>
        <v>507095.7589661259</v>
      </c>
      <c r="T33" s="178">
        <f t="shared" si="9"/>
        <v>717850.94063019101</v>
      </c>
      <c r="U33" s="178">
        <f t="shared" si="9"/>
        <v>1018385.5199444419</v>
      </c>
      <c r="V33" s="179">
        <f t="shared" si="9"/>
        <v>1447607.7364512531</v>
      </c>
    </row>
    <row r="34" spans="1:22" ht="15.75" customHeight="1" x14ac:dyDescent="0.2">
      <c r="A34" s="11"/>
      <c r="B34" s="191" t="s">
        <v>626</v>
      </c>
      <c r="C34" s="199">
        <f t="shared" ref="C34:V34" si="10">C33*$C$9</f>
        <v>0</v>
      </c>
      <c r="D34" s="199">
        <f t="shared" si="10"/>
        <v>0</v>
      </c>
      <c r="E34" s="199">
        <f t="shared" si="10"/>
        <v>0</v>
      </c>
      <c r="F34" s="199">
        <f t="shared" si="10"/>
        <v>0</v>
      </c>
      <c r="G34" s="199">
        <f t="shared" si="10"/>
        <v>0</v>
      </c>
      <c r="H34" s="199">
        <f t="shared" si="10"/>
        <v>4500</v>
      </c>
      <c r="I34" s="199">
        <f t="shared" si="10"/>
        <v>7443.75</v>
      </c>
      <c r="J34" s="199">
        <f t="shared" si="10"/>
        <v>12456.5625</v>
      </c>
      <c r="K34" s="199">
        <f t="shared" si="10"/>
        <v>21074.390625</v>
      </c>
      <c r="L34" s="199">
        <f t="shared" si="10"/>
        <v>36020.875781249997</v>
      </c>
      <c r="M34" s="199">
        <f t="shared" si="10"/>
        <v>49960.906523437494</v>
      </c>
      <c r="N34" s="199">
        <f t="shared" si="10"/>
        <v>69541.338779296872</v>
      </c>
      <c r="O34" s="199">
        <f t="shared" si="10"/>
        <v>97117.799037011719</v>
      </c>
      <c r="P34" s="199">
        <f t="shared" si="10"/>
        <v>136052.26387202635</v>
      </c>
      <c r="Q34" s="199">
        <f t="shared" si="10"/>
        <v>191149.97560040696</v>
      </c>
      <c r="R34" s="199">
        <f t="shared" si="10"/>
        <v>269288.21181001631</v>
      </c>
      <c r="S34" s="199">
        <f t="shared" si="10"/>
        <v>380321.81922459439</v>
      </c>
      <c r="T34" s="199">
        <f t="shared" si="10"/>
        <v>538388.20547264325</v>
      </c>
      <c r="U34" s="199">
        <f t="shared" si="10"/>
        <v>763789.13995833136</v>
      </c>
      <c r="V34" s="194">
        <f t="shared" si="10"/>
        <v>1085705.8023384397</v>
      </c>
    </row>
    <row r="35" spans="1:22"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row>
    <row r="36" spans="1:22" ht="15.75" customHeight="1" x14ac:dyDescent="0.2">
      <c r="A36" s="11"/>
      <c r="B36" s="533" t="s">
        <v>627</v>
      </c>
      <c r="C36" s="534"/>
      <c r="D36" s="534"/>
      <c r="E36" s="534"/>
      <c r="F36" s="534"/>
      <c r="G36" s="534"/>
      <c r="H36" s="534"/>
      <c r="I36" s="534"/>
      <c r="J36" s="534"/>
      <c r="K36" s="534"/>
      <c r="L36" s="534"/>
      <c r="M36" s="534"/>
      <c r="N36" s="534"/>
      <c r="O36" s="534"/>
      <c r="P36" s="534"/>
      <c r="Q36" s="534"/>
      <c r="R36" s="534"/>
      <c r="S36" s="534"/>
      <c r="T36" s="534"/>
      <c r="U36" s="534"/>
      <c r="V36" s="535"/>
    </row>
    <row r="37" spans="1:22" ht="15.75" customHeight="1" x14ac:dyDescent="0.2">
      <c r="A37" s="11"/>
      <c r="B37" s="53" t="s">
        <v>251</v>
      </c>
      <c r="C37" s="174">
        <v>2026</v>
      </c>
      <c r="D37" s="174">
        <v>2027</v>
      </c>
      <c r="E37" s="174">
        <v>2028</v>
      </c>
      <c r="F37" s="174">
        <v>2029</v>
      </c>
      <c r="G37" s="174">
        <v>2030</v>
      </c>
      <c r="H37" s="174">
        <v>2031</v>
      </c>
      <c r="I37" s="174">
        <v>2032</v>
      </c>
      <c r="J37" s="174">
        <v>2033</v>
      </c>
      <c r="K37" s="174">
        <v>2034</v>
      </c>
      <c r="L37" s="174">
        <v>2035</v>
      </c>
      <c r="M37" s="174">
        <v>2036</v>
      </c>
      <c r="N37" s="174">
        <v>2037</v>
      </c>
      <c r="O37" s="174">
        <v>2038</v>
      </c>
      <c r="P37" s="174">
        <v>2039</v>
      </c>
      <c r="Q37" s="174">
        <v>2040</v>
      </c>
      <c r="R37" s="174">
        <v>2041</v>
      </c>
      <c r="S37" s="174">
        <v>2042</v>
      </c>
      <c r="T37" s="174">
        <v>2043</v>
      </c>
      <c r="U37" s="174">
        <v>2044</v>
      </c>
      <c r="V37" s="175">
        <v>2045</v>
      </c>
    </row>
    <row r="38" spans="1:22" ht="15.75" customHeight="1" x14ac:dyDescent="0.2">
      <c r="A38" s="11"/>
      <c r="B38" s="488" t="s">
        <v>628</v>
      </c>
      <c r="C38" s="489">
        <f t="shared" ref="C38:V38" si="11">IFERROR((C30*$C$6*$C$25+C31*$C$7*$D$25+C32*$C$8*$E$25)/C33,0)</f>
        <v>0</v>
      </c>
      <c r="D38" s="489">
        <f t="shared" si="11"/>
        <v>0</v>
      </c>
      <c r="E38" s="489">
        <f t="shared" si="11"/>
        <v>0</v>
      </c>
      <c r="F38" s="489">
        <f t="shared" si="11"/>
        <v>0</v>
      </c>
      <c r="G38" s="489">
        <f t="shared" si="11"/>
        <v>0</v>
      </c>
      <c r="H38" s="489">
        <f t="shared" si="11"/>
        <v>0.4375</v>
      </c>
      <c r="I38" s="489">
        <f t="shared" si="11"/>
        <v>0.44874055415617131</v>
      </c>
      <c r="J38" s="489">
        <f t="shared" si="11"/>
        <v>0.45943779634228943</v>
      </c>
      <c r="K38" s="489">
        <f t="shared" si="11"/>
        <v>0.46951079546339197</v>
      </c>
      <c r="L38" s="489">
        <f t="shared" si="11"/>
        <v>0.47889582193450714</v>
      </c>
      <c r="M38" s="489">
        <f t="shared" si="11"/>
        <v>0.48441694582692579</v>
      </c>
      <c r="N38" s="489">
        <f t="shared" si="11"/>
        <v>0.48962444849647163</v>
      </c>
      <c r="O38" s="489">
        <f t="shared" si="11"/>
        <v>0.49452034943432094</v>
      </c>
      <c r="P38" s="489">
        <f t="shared" si="11"/>
        <v>0.49910890438202032</v>
      </c>
      <c r="Q38" s="489">
        <f t="shared" si="11"/>
        <v>0.50339639759688448</v>
      </c>
      <c r="R38" s="489">
        <f t="shared" si="11"/>
        <v>0.50739090918759888</v>
      </c>
      <c r="S38" s="489">
        <f t="shared" si="11"/>
        <v>0.51110206453623386</v>
      </c>
      <c r="T38" s="489">
        <f t="shared" si="11"/>
        <v>0.5145407739287603</v>
      </c>
      <c r="U38" s="489">
        <f t="shared" si="11"/>
        <v>0.51771897074235118</v>
      </c>
      <c r="V38" s="218">
        <f t="shared" si="11"/>
        <v>0.52064935602775675</v>
      </c>
    </row>
    <row r="39" spans="1:22" ht="15.75" customHeight="1" x14ac:dyDescent="0.2">
      <c r="A39" s="11"/>
      <c r="B39" s="188" t="s">
        <v>629</v>
      </c>
      <c r="C39" s="178">
        <f t="shared" ref="C39:V39" si="12">C34*C38</f>
        <v>0</v>
      </c>
      <c r="D39" s="178">
        <f t="shared" si="12"/>
        <v>0</v>
      </c>
      <c r="E39" s="178">
        <f t="shared" si="12"/>
        <v>0</v>
      </c>
      <c r="F39" s="178">
        <f t="shared" si="12"/>
        <v>0</v>
      </c>
      <c r="G39" s="178">
        <f t="shared" si="12"/>
        <v>0</v>
      </c>
      <c r="H39" s="178">
        <f t="shared" si="12"/>
        <v>1968.75</v>
      </c>
      <c r="I39" s="178">
        <f t="shared" si="12"/>
        <v>3340.3125</v>
      </c>
      <c r="J39" s="178">
        <f t="shared" si="12"/>
        <v>5723.015625</v>
      </c>
      <c r="K39" s="178">
        <f t="shared" si="12"/>
        <v>9894.6539062499996</v>
      </c>
      <c r="L39" s="178">
        <f t="shared" si="12"/>
        <v>17250.2469140625</v>
      </c>
      <c r="M39" s="178">
        <f t="shared" si="12"/>
        <v>24201.909748828122</v>
      </c>
      <c r="N39" s="178">
        <f t="shared" si="12"/>
        <v>34049.139647519529</v>
      </c>
      <c r="O39" s="178">
        <f t="shared" si="12"/>
        <v>48026.727916075193</v>
      </c>
      <c r="P39" s="178">
        <f t="shared" si="12"/>
        <v>67904.896359860591</v>
      </c>
      <c r="Q39" s="178">
        <f t="shared" si="12"/>
        <v>96224.209117977225</v>
      </c>
      <c r="R39" s="178">
        <f t="shared" si="12"/>
        <v>136634.39062378687</v>
      </c>
      <c r="S39" s="178">
        <f t="shared" si="12"/>
        <v>194383.26699386651</v>
      </c>
      <c r="T39" s="178">
        <f t="shared" si="12"/>
        <v>277022.68391801027</v>
      </c>
      <c r="U39" s="178">
        <f t="shared" si="12"/>
        <v>395428.12740341295</v>
      </c>
      <c r="V39" s="179">
        <f t="shared" si="12"/>
        <v>565272.02682310762</v>
      </c>
    </row>
    <row r="40" spans="1:22" ht="15.75" customHeight="1" x14ac:dyDescent="0.2">
      <c r="A40" s="11"/>
      <c r="B40" s="490" t="s">
        <v>630</v>
      </c>
      <c r="C40" s="408">
        <f t="shared" ref="C40:V40" si="13">IFERROR((C30*$C$6*$C$26+C31*$C$7*$D$26+C32*$C$8*$E$26)/C33,0)</f>
        <v>0</v>
      </c>
      <c r="D40" s="408">
        <f t="shared" si="13"/>
        <v>0</v>
      </c>
      <c r="E40" s="408">
        <f t="shared" si="13"/>
        <v>0</v>
      </c>
      <c r="F40" s="408">
        <f t="shared" si="13"/>
        <v>0</v>
      </c>
      <c r="G40" s="408">
        <f t="shared" si="13"/>
        <v>0</v>
      </c>
      <c r="H40" s="408">
        <f t="shared" si="13"/>
        <v>0.2525</v>
      </c>
      <c r="I40" s="408">
        <f t="shared" si="13"/>
        <v>0.24453400503778339</v>
      </c>
      <c r="J40" s="408">
        <f t="shared" si="13"/>
        <v>0.23713253556107475</v>
      </c>
      <c r="K40" s="408">
        <f t="shared" si="13"/>
        <v>0.23031310958724341</v>
      </c>
      <c r="L40" s="408">
        <f t="shared" si="13"/>
        <v>0.22408225776888366</v>
      </c>
      <c r="M40" s="408">
        <f t="shared" si="13"/>
        <v>0.22044900528229963</v>
      </c>
      <c r="N40" s="408">
        <f t="shared" si="13"/>
        <v>0.2170606338203295</v>
      </c>
      <c r="O40" s="408">
        <f t="shared" si="13"/>
        <v>0.21390782992194499</v>
      </c>
      <c r="P40" s="408">
        <f t="shared" si="13"/>
        <v>0.21098073352425895</v>
      </c>
      <c r="Q40" s="408">
        <f t="shared" si="13"/>
        <v>0.20826906944788121</v>
      </c>
      <c r="R40" s="408">
        <f t="shared" si="13"/>
        <v>0.20576226709184955</v>
      </c>
      <c r="S40" s="408">
        <f t="shared" si="13"/>
        <v>0.20344957127760796</v>
      </c>
      <c r="T40" s="408">
        <f t="shared" si="13"/>
        <v>0.20132014565313586</v>
      </c>
      <c r="U40" s="408">
        <f t="shared" si="13"/>
        <v>0.19936316894336981</v>
      </c>
      <c r="V40" s="491">
        <f t="shared" si="13"/>
        <v>0.19756792362480266</v>
      </c>
    </row>
    <row r="41" spans="1:22" ht="15.75" customHeight="1" x14ac:dyDescent="0.2">
      <c r="A41" s="11"/>
      <c r="B41" s="77" t="s">
        <v>631</v>
      </c>
      <c r="C41" s="178">
        <f t="shared" ref="C41:V41" si="14">C34*C40</f>
        <v>0</v>
      </c>
      <c r="D41" s="178">
        <f t="shared" si="14"/>
        <v>0</v>
      </c>
      <c r="E41" s="178">
        <f t="shared" si="14"/>
        <v>0</v>
      </c>
      <c r="F41" s="178">
        <f t="shared" si="14"/>
        <v>0</v>
      </c>
      <c r="G41" s="178">
        <f t="shared" si="14"/>
        <v>0</v>
      </c>
      <c r="H41" s="178">
        <f t="shared" si="14"/>
        <v>1136.25</v>
      </c>
      <c r="I41" s="178">
        <f t="shared" si="14"/>
        <v>1820.25</v>
      </c>
      <c r="J41" s="178">
        <f t="shared" si="14"/>
        <v>2953.8562500000003</v>
      </c>
      <c r="K41" s="178">
        <f t="shared" si="14"/>
        <v>4853.7084375000004</v>
      </c>
      <c r="L41" s="178">
        <f t="shared" si="14"/>
        <v>8071.6391718750001</v>
      </c>
      <c r="M41" s="178">
        <f t="shared" si="14"/>
        <v>11013.83214609375</v>
      </c>
      <c r="N41" s="178">
        <f t="shared" si="14"/>
        <v>15094.687072148437</v>
      </c>
      <c r="O41" s="178">
        <f t="shared" si="14"/>
        <v>20774.257638802734</v>
      </c>
      <c r="P41" s="178">
        <f t="shared" si="14"/>
        <v>28704.406429356153</v>
      </c>
      <c r="Q41" s="178">
        <f t="shared" si="14"/>
        <v>39810.627543281953</v>
      </c>
      <c r="R41" s="178">
        <f t="shared" si="14"/>
        <v>55409.352963139128</v>
      </c>
      <c r="S41" s="178">
        <f t="shared" si="14"/>
        <v>77376.311068763651</v>
      </c>
      <c r="T41" s="178">
        <f t="shared" si="14"/>
        <v>108388.39194368297</v>
      </c>
      <c r="U41" s="178">
        <f t="shared" si="14"/>
        <v>152271.42334662395</v>
      </c>
      <c r="V41" s="179">
        <f t="shared" si="14"/>
        <v>214500.64103540595</v>
      </c>
    </row>
    <row r="42" spans="1:22" ht="15.75" customHeight="1" x14ac:dyDescent="0.2">
      <c r="A42" s="11"/>
      <c r="B42" s="407" t="s">
        <v>632</v>
      </c>
      <c r="C42" s="226">
        <f>MAX(0,C39)*Assumptions!$C$12</f>
        <v>0</v>
      </c>
      <c r="D42" s="226">
        <f>MAX(0,D39)*Assumptions!$C$12</f>
        <v>0</v>
      </c>
      <c r="E42" s="226">
        <f>MAX(0,E39)*Assumptions!$C$12</f>
        <v>0</v>
      </c>
      <c r="F42" s="226">
        <f>MAX(0,F39)*Assumptions!$C$12</f>
        <v>0</v>
      </c>
      <c r="G42" s="226">
        <f>MAX(0,G39)*Assumptions!$C$12</f>
        <v>0</v>
      </c>
      <c r="H42" s="226">
        <f>MAX(0,H39)*Assumptions!$C$12</f>
        <v>413.4375</v>
      </c>
      <c r="I42" s="226">
        <f>MAX(0,I39)*Assumptions!$C$12</f>
        <v>701.46562499999993</v>
      </c>
      <c r="J42" s="226">
        <f>MAX(0,J39)*Assumptions!$C$12</f>
        <v>1201.83328125</v>
      </c>
      <c r="K42" s="226">
        <f>MAX(0,K39)*Assumptions!$C$12</f>
        <v>2077.8773203124997</v>
      </c>
      <c r="L42" s="226">
        <f>MAX(0,L39)*Assumptions!$C$12</f>
        <v>3622.5518519531247</v>
      </c>
      <c r="M42" s="226">
        <f>MAX(0,M39)*Assumptions!$C$12</f>
        <v>5082.4010472539057</v>
      </c>
      <c r="N42" s="226">
        <f>MAX(0,N39)*Assumptions!$C$12</f>
        <v>7150.3193259791005</v>
      </c>
      <c r="O42" s="226">
        <f>MAX(0,O39)*Assumptions!$C$12</f>
        <v>10085.61286237579</v>
      </c>
      <c r="P42" s="226">
        <f>MAX(0,P39)*Assumptions!$C$12</f>
        <v>14260.028235570724</v>
      </c>
      <c r="Q42" s="226">
        <f>MAX(0,Q39)*Assumptions!$C$12</f>
        <v>20207.083914775216</v>
      </c>
      <c r="R42" s="226">
        <f>MAX(0,R39)*Assumptions!$C$12</f>
        <v>28693.222030995239</v>
      </c>
      <c r="S42" s="226">
        <f>MAX(0,S39)*Assumptions!$C$12</f>
        <v>40820.486068711965</v>
      </c>
      <c r="T42" s="226">
        <f>MAX(0,T39)*Assumptions!$C$12</f>
        <v>58174.763622782157</v>
      </c>
      <c r="U42" s="226">
        <f>MAX(0,U39)*Assumptions!$C$12</f>
        <v>83039.906754716721</v>
      </c>
      <c r="V42" s="227">
        <f>MAX(0,V39)*Assumptions!$C$12</f>
        <v>118707.12563285259</v>
      </c>
    </row>
    <row r="43" spans="1:22" ht="15.75" customHeight="1" x14ac:dyDescent="0.2">
      <c r="A43" s="11"/>
      <c r="B43" s="182" t="s">
        <v>633</v>
      </c>
      <c r="C43" s="492">
        <f t="shared" ref="C43:V43" si="15">C39-C42-C41</f>
        <v>0</v>
      </c>
      <c r="D43" s="492">
        <f t="shared" si="15"/>
        <v>0</v>
      </c>
      <c r="E43" s="492">
        <f t="shared" si="15"/>
        <v>0</v>
      </c>
      <c r="F43" s="492">
        <f t="shared" si="15"/>
        <v>0</v>
      </c>
      <c r="G43" s="492">
        <f t="shared" si="15"/>
        <v>0</v>
      </c>
      <c r="H43" s="492">
        <f t="shared" si="15"/>
        <v>419.0625</v>
      </c>
      <c r="I43" s="492">
        <f t="shared" si="15"/>
        <v>818.59687500000018</v>
      </c>
      <c r="J43" s="492">
        <f t="shared" si="15"/>
        <v>1567.3260937499995</v>
      </c>
      <c r="K43" s="492">
        <f t="shared" si="15"/>
        <v>2963.0681484374991</v>
      </c>
      <c r="L43" s="492">
        <f t="shared" si="15"/>
        <v>5556.0558902343746</v>
      </c>
      <c r="M43" s="492">
        <f t="shared" si="15"/>
        <v>8105.6765554804679</v>
      </c>
      <c r="N43" s="492">
        <f t="shared" si="15"/>
        <v>11804.133249391991</v>
      </c>
      <c r="O43" s="492">
        <f t="shared" si="15"/>
        <v>17166.857414896669</v>
      </c>
      <c r="P43" s="492">
        <f t="shared" si="15"/>
        <v>24940.461694933714</v>
      </c>
      <c r="Q43" s="492">
        <f t="shared" si="15"/>
        <v>36206.49765992006</v>
      </c>
      <c r="R43" s="492">
        <f t="shared" si="15"/>
        <v>52531.815629652498</v>
      </c>
      <c r="S43" s="492">
        <f t="shared" si="15"/>
        <v>76186.46985639089</v>
      </c>
      <c r="T43" s="492">
        <f t="shared" si="15"/>
        <v>110459.52835154513</v>
      </c>
      <c r="U43" s="492">
        <f t="shared" si="15"/>
        <v>160116.79730207229</v>
      </c>
      <c r="V43" s="493">
        <f t="shared" si="15"/>
        <v>232064.26015484906</v>
      </c>
    </row>
    <row r="44" spans="1:22"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row>
    <row r="45" spans="1:22" ht="15.75" customHeight="1" x14ac:dyDescent="0.2">
      <c r="A45" s="11"/>
      <c r="B45" s="536" t="s">
        <v>648</v>
      </c>
      <c r="C45" s="534"/>
      <c r="D45" s="534"/>
      <c r="E45" s="534"/>
      <c r="F45" s="534"/>
      <c r="G45" s="534"/>
      <c r="H45" s="534"/>
      <c r="I45" s="534"/>
      <c r="J45" s="534"/>
      <c r="K45" s="534"/>
      <c r="L45" s="534"/>
      <c r="M45" s="534"/>
      <c r="N45" s="534"/>
      <c r="O45" s="534"/>
      <c r="P45" s="534"/>
      <c r="Q45" s="534"/>
      <c r="R45" s="534"/>
      <c r="S45" s="534"/>
      <c r="T45" s="534"/>
      <c r="U45" s="534"/>
      <c r="V45" s="535"/>
    </row>
    <row r="46" spans="1:22" ht="30" customHeight="1" x14ac:dyDescent="0.2">
      <c r="A46" s="11"/>
      <c r="B46" s="564" t="s">
        <v>684</v>
      </c>
      <c r="C46" s="563"/>
      <c r="D46" s="563"/>
      <c r="E46" s="563"/>
      <c r="F46" s="563"/>
      <c r="G46" s="563"/>
      <c r="H46" s="563"/>
      <c r="I46" s="563"/>
      <c r="J46" s="563"/>
      <c r="K46" s="563"/>
      <c r="L46" s="563"/>
      <c r="M46" s="563"/>
      <c r="N46" s="563"/>
      <c r="O46" s="563"/>
      <c r="P46" s="563"/>
      <c r="Q46" s="563"/>
      <c r="R46" s="563"/>
      <c r="S46" s="563"/>
      <c r="T46" s="563"/>
      <c r="U46" s="563"/>
      <c r="V46" s="563"/>
    </row>
    <row r="47" spans="1:22" ht="15.75" customHeight="1" x14ac:dyDescent="0.2">
      <c r="A47" s="11"/>
      <c r="B47" s="563"/>
      <c r="C47" s="563"/>
      <c r="D47" s="563"/>
      <c r="E47" s="563"/>
      <c r="F47" s="563"/>
      <c r="G47" s="563"/>
      <c r="H47" s="563"/>
      <c r="I47" s="563"/>
      <c r="J47" s="563"/>
      <c r="K47" s="563"/>
      <c r="L47" s="563"/>
      <c r="M47" s="563"/>
      <c r="N47" s="563"/>
      <c r="O47" s="563"/>
      <c r="P47" s="563"/>
      <c r="Q47" s="563"/>
      <c r="R47" s="563"/>
      <c r="S47" s="563"/>
      <c r="T47" s="563"/>
      <c r="U47" s="563"/>
      <c r="V47" s="563"/>
    </row>
    <row r="48" spans="1:22" ht="15.75" customHeight="1" x14ac:dyDescent="0.2">
      <c r="A48" s="11"/>
      <c r="B48" s="563"/>
      <c r="C48" s="563"/>
      <c r="D48" s="563"/>
      <c r="E48" s="563"/>
      <c r="F48" s="563"/>
      <c r="G48" s="563"/>
      <c r="H48" s="563"/>
      <c r="I48" s="563"/>
      <c r="J48" s="563"/>
      <c r="K48" s="563"/>
      <c r="L48" s="563"/>
      <c r="M48" s="563"/>
      <c r="N48" s="563"/>
      <c r="O48" s="563"/>
      <c r="P48" s="563"/>
      <c r="Q48" s="563"/>
      <c r="R48" s="563"/>
      <c r="S48" s="563"/>
      <c r="T48" s="563"/>
      <c r="U48" s="563"/>
      <c r="V48" s="563"/>
    </row>
    <row r="49" spans="1:22"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row>
    <row r="50" spans="1:22"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row>
    <row r="51" spans="1:22"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row>
    <row r="52" spans="1:22"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row>
    <row r="53" spans="1:22"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5.75" customHeight="1" x14ac:dyDescent="0.2"/>
    <row r="248" spans="1:22" ht="15.75" customHeight="1" x14ac:dyDescent="0.2"/>
    <row r="249" spans="1:22" ht="15.75" customHeight="1" x14ac:dyDescent="0.2"/>
    <row r="250" spans="1:22" ht="15.75" customHeight="1" x14ac:dyDescent="0.2"/>
    <row r="251" spans="1:22" ht="15.75" customHeight="1" x14ac:dyDescent="0.2"/>
    <row r="252" spans="1:22" ht="15.75" customHeight="1" x14ac:dyDescent="0.2"/>
    <row r="253" spans="1:22" ht="15.75" customHeight="1" x14ac:dyDescent="0.2"/>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B28:V28"/>
    <mergeCell ref="B36:V36"/>
    <mergeCell ref="B45:V45"/>
    <mergeCell ref="B46:V48"/>
    <mergeCell ref="B5:E5"/>
    <mergeCell ref="B11:V11"/>
    <mergeCell ref="B12:V12"/>
    <mergeCell ref="B13:V13"/>
    <mergeCell ref="B14:V14"/>
    <mergeCell ref="B15:V15"/>
    <mergeCell ref="B17:V17"/>
  </mergeCells>
  <pageMargins left="0.75" right="0.75" top="1" bottom="1" header="0" footer="0"/>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404042"/>
  </sheetPr>
  <dimension ref="A1:V1000"/>
  <sheetViews>
    <sheetView showGridLines="0" showRowColHeaders="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4.5" defaultRowHeight="15" customHeight="1" x14ac:dyDescent="0.2"/>
  <cols>
    <col min="1" max="1" width="13.1640625" customWidth="1"/>
    <col min="2" max="2" width="40.5" customWidth="1"/>
    <col min="3" max="22" width="11" customWidth="1"/>
  </cols>
  <sheetData>
    <row r="1" spans="1:22" x14ac:dyDescent="0.2">
      <c r="A1" s="11"/>
      <c r="B1" s="11"/>
      <c r="C1" s="11"/>
      <c r="D1" s="11"/>
      <c r="E1" s="11"/>
      <c r="F1" s="11"/>
      <c r="G1" s="11"/>
      <c r="H1" s="11"/>
      <c r="I1" s="11"/>
      <c r="J1" s="11"/>
      <c r="K1" s="11"/>
      <c r="L1" s="11"/>
      <c r="M1" s="11"/>
      <c r="N1" s="11"/>
      <c r="O1" s="11"/>
      <c r="P1" s="11"/>
      <c r="Q1" s="11"/>
      <c r="R1" s="11"/>
      <c r="S1" s="11"/>
      <c r="T1" s="11"/>
      <c r="U1" s="11"/>
      <c r="V1" s="11"/>
    </row>
    <row r="2" spans="1:22" ht="21.75" customHeight="1" x14ac:dyDescent="0.2">
      <c r="A2" s="11"/>
      <c r="B2" s="113" t="s">
        <v>170</v>
      </c>
      <c r="C2" s="11"/>
      <c r="D2" s="11"/>
      <c r="E2" s="11"/>
      <c r="F2" s="11"/>
      <c r="G2" s="11"/>
      <c r="H2" s="11"/>
      <c r="I2" s="11"/>
      <c r="J2" s="11"/>
      <c r="K2" s="11"/>
      <c r="L2" s="11"/>
      <c r="M2" s="11"/>
      <c r="N2" s="11"/>
      <c r="O2" s="11"/>
      <c r="P2" s="11"/>
      <c r="Q2" s="11"/>
      <c r="R2" s="11"/>
      <c r="S2" s="11"/>
      <c r="T2" s="11"/>
      <c r="U2" s="11"/>
      <c r="V2" s="11"/>
    </row>
    <row r="3" spans="1:22" ht="15" customHeight="1" x14ac:dyDescent="0.2">
      <c r="A3" s="11"/>
      <c r="B3" s="397" t="s">
        <v>685</v>
      </c>
      <c r="C3" s="11"/>
      <c r="D3" s="11"/>
      <c r="E3" s="11"/>
      <c r="F3" s="11"/>
      <c r="G3" s="11"/>
      <c r="H3" s="11"/>
      <c r="I3" s="11"/>
      <c r="J3" s="11"/>
      <c r="K3" s="11"/>
      <c r="L3" s="11"/>
      <c r="M3" s="11"/>
      <c r="N3" s="11"/>
      <c r="O3" s="11"/>
      <c r="P3" s="11"/>
      <c r="Q3" s="11"/>
      <c r="R3" s="11"/>
      <c r="S3" s="11"/>
      <c r="T3" s="11"/>
      <c r="U3" s="11"/>
      <c r="V3" s="11"/>
    </row>
    <row r="4" spans="1:22" x14ac:dyDescent="0.2">
      <c r="A4" s="11"/>
      <c r="B4" s="11"/>
      <c r="C4" s="11"/>
      <c r="D4" s="11"/>
      <c r="E4" s="11"/>
      <c r="F4" s="11"/>
      <c r="G4" s="11"/>
      <c r="H4" s="11"/>
      <c r="I4" s="11"/>
      <c r="J4" s="11"/>
      <c r="K4" s="11"/>
      <c r="L4" s="11"/>
      <c r="M4" s="11"/>
      <c r="N4" s="11"/>
      <c r="O4" s="11"/>
      <c r="P4" s="11"/>
      <c r="Q4" s="11"/>
      <c r="R4" s="11"/>
      <c r="S4" s="11"/>
      <c r="T4" s="11"/>
      <c r="U4" s="11"/>
      <c r="V4" s="11"/>
    </row>
    <row r="5" spans="1:22" ht="15" customHeight="1" x14ac:dyDescent="0.2">
      <c r="A5" s="11"/>
      <c r="B5" s="533" t="s">
        <v>603</v>
      </c>
      <c r="C5" s="534"/>
      <c r="D5" s="534"/>
      <c r="E5" s="535"/>
      <c r="F5" s="11"/>
      <c r="G5" s="11"/>
      <c r="H5" s="11"/>
      <c r="I5" s="11"/>
      <c r="J5" s="11"/>
      <c r="K5" s="11"/>
      <c r="L5" s="11"/>
      <c r="M5" s="11"/>
      <c r="N5" s="11"/>
      <c r="O5" s="11"/>
      <c r="P5" s="11"/>
      <c r="Q5" s="11"/>
      <c r="R5" s="11"/>
      <c r="S5" s="11"/>
      <c r="T5" s="11"/>
      <c r="U5" s="11"/>
      <c r="V5" s="11"/>
    </row>
    <row r="6" spans="1:22" ht="15" customHeight="1" x14ac:dyDescent="0.2">
      <c r="A6" s="11"/>
      <c r="B6" s="73" t="s">
        <v>580</v>
      </c>
      <c r="C6" s="216">
        <f>Scenario_Engine!$C$14</f>
        <v>0.15</v>
      </c>
      <c r="D6" s="11"/>
      <c r="E6" s="11"/>
      <c r="F6" s="11"/>
      <c r="G6" s="11"/>
      <c r="H6" s="11"/>
      <c r="I6" s="11"/>
      <c r="J6" s="11"/>
      <c r="K6" s="11"/>
      <c r="L6" s="11"/>
      <c r="M6" s="11"/>
      <c r="N6" s="11"/>
      <c r="O6" s="11"/>
      <c r="P6" s="11"/>
      <c r="Q6" s="11"/>
      <c r="R6" s="11"/>
      <c r="S6" s="11"/>
      <c r="T6" s="11"/>
      <c r="U6" s="11"/>
      <c r="V6" s="11"/>
    </row>
    <row r="7" spans="1:22" ht="15" customHeight="1" x14ac:dyDescent="0.2">
      <c r="A7" s="11"/>
      <c r="B7" s="75" t="s">
        <v>581</v>
      </c>
      <c r="C7" s="471">
        <f>Scenario_Engine!$D$14</f>
        <v>0.55000000000000004</v>
      </c>
      <c r="D7" s="11"/>
      <c r="E7" s="11"/>
      <c r="F7" s="11"/>
      <c r="G7" s="11"/>
      <c r="H7" s="11"/>
      <c r="I7" s="11"/>
      <c r="J7" s="11"/>
      <c r="K7" s="11"/>
      <c r="L7" s="11"/>
      <c r="M7" s="11"/>
      <c r="N7" s="11"/>
      <c r="O7" s="11"/>
      <c r="P7" s="11"/>
      <c r="Q7" s="11"/>
      <c r="R7" s="11"/>
      <c r="S7" s="11"/>
      <c r="T7" s="11"/>
      <c r="U7" s="11"/>
      <c r="V7" s="11"/>
    </row>
    <row r="8" spans="1:22" ht="15" customHeight="1" x14ac:dyDescent="0.2">
      <c r="A8" s="11"/>
      <c r="B8" s="77" t="s">
        <v>582</v>
      </c>
      <c r="C8" s="472">
        <f>Scenario_Engine!$E$14</f>
        <v>0.3</v>
      </c>
      <c r="D8" s="11"/>
      <c r="E8" s="11"/>
      <c r="F8" s="11"/>
      <c r="G8" s="11"/>
      <c r="H8" s="11"/>
      <c r="I8" s="11"/>
      <c r="J8" s="11"/>
      <c r="K8" s="11"/>
      <c r="L8" s="11"/>
      <c r="M8" s="11"/>
      <c r="N8" s="11"/>
      <c r="O8" s="11"/>
      <c r="P8" s="11"/>
      <c r="Q8" s="11"/>
      <c r="R8" s="11"/>
      <c r="S8" s="11"/>
      <c r="T8" s="11"/>
      <c r="U8" s="11"/>
      <c r="V8" s="11"/>
    </row>
    <row r="9" spans="1:22" ht="15" customHeight="1" x14ac:dyDescent="0.2">
      <c r="A9" s="11"/>
      <c r="B9" s="79" t="s">
        <v>42</v>
      </c>
      <c r="C9" s="473">
        <f>Scenario_Engine!$G$14</f>
        <v>0.8</v>
      </c>
      <c r="D9" s="11"/>
      <c r="E9" s="11"/>
      <c r="F9" s="11"/>
      <c r="G9" s="11"/>
      <c r="H9" s="11"/>
      <c r="I9" s="11"/>
      <c r="J9" s="11"/>
      <c r="K9" s="11"/>
      <c r="L9" s="11"/>
      <c r="M9" s="11"/>
      <c r="N9" s="11"/>
      <c r="O9" s="11"/>
      <c r="P9" s="11"/>
      <c r="Q9" s="11"/>
      <c r="R9" s="11"/>
      <c r="S9" s="11"/>
      <c r="T9" s="11"/>
      <c r="U9" s="11"/>
      <c r="V9" s="11"/>
    </row>
    <row r="10" spans="1:22" x14ac:dyDescent="0.2">
      <c r="A10" s="11"/>
      <c r="B10" s="11"/>
      <c r="C10" s="11"/>
      <c r="D10" s="11"/>
      <c r="E10" s="11"/>
      <c r="F10" s="11"/>
      <c r="G10" s="11"/>
      <c r="H10" s="11"/>
      <c r="I10" s="11"/>
      <c r="J10" s="11"/>
      <c r="K10" s="11"/>
      <c r="L10" s="11"/>
      <c r="M10" s="11"/>
      <c r="N10" s="11"/>
      <c r="O10" s="11"/>
      <c r="P10" s="11"/>
      <c r="Q10" s="11"/>
      <c r="R10" s="11"/>
      <c r="S10" s="11"/>
      <c r="T10" s="11"/>
      <c r="U10" s="11"/>
      <c r="V10" s="11"/>
    </row>
    <row r="11" spans="1:22" ht="15" customHeight="1" x14ac:dyDescent="0.2">
      <c r="A11" s="11"/>
      <c r="B11" s="536" t="s">
        <v>604</v>
      </c>
      <c r="C11" s="534"/>
      <c r="D11" s="534"/>
      <c r="E11" s="534"/>
      <c r="F11" s="534"/>
      <c r="G11" s="534"/>
      <c r="H11" s="534"/>
      <c r="I11" s="534"/>
      <c r="J11" s="534"/>
      <c r="K11" s="534"/>
      <c r="L11" s="534"/>
      <c r="M11" s="534"/>
      <c r="N11" s="534"/>
      <c r="O11" s="534"/>
      <c r="P11" s="534"/>
      <c r="Q11" s="534"/>
      <c r="R11" s="534"/>
      <c r="S11" s="534"/>
      <c r="T11" s="534"/>
      <c r="U11" s="534"/>
      <c r="V11" s="535"/>
    </row>
    <row r="12" spans="1:22" ht="15" customHeight="1" x14ac:dyDescent="0.2">
      <c r="A12" s="11"/>
      <c r="B12" s="562" t="s">
        <v>686</v>
      </c>
      <c r="C12" s="563"/>
      <c r="D12" s="563"/>
      <c r="E12" s="563"/>
      <c r="F12" s="563"/>
      <c r="G12" s="563"/>
      <c r="H12" s="563"/>
      <c r="I12" s="563"/>
      <c r="J12" s="563"/>
      <c r="K12" s="563"/>
      <c r="L12" s="563"/>
      <c r="M12" s="563"/>
      <c r="N12" s="563"/>
      <c r="O12" s="563"/>
      <c r="P12" s="563"/>
      <c r="Q12" s="563"/>
      <c r="R12" s="563"/>
      <c r="S12" s="563"/>
      <c r="T12" s="563"/>
      <c r="U12" s="563"/>
      <c r="V12" s="563"/>
    </row>
    <row r="13" spans="1:22" ht="15" customHeight="1" x14ac:dyDescent="0.2">
      <c r="A13" s="11"/>
      <c r="B13" s="562" t="s">
        <v>687</v>
      </c>
      <c r="C13" s="563"/>
      <c r="D13" s="563"/>
      <c r="E13" s="563"/>
      <c r="F13" s="563"/>
      <c r="G13" s="563"/>
      <c r="H13" s="563"/>
      <c r="I13" s="563"/>
      <c r="J13" s="563"/>
      <c r="K13" s="563"/>
      <c r="L13" s="563"/>
      <c r="M13" s="563"/>
      <c r="N13" s="563"/>
      <c r="O13" s="563"/>
      <c r="P13" s="563"/>
      <c r="Q13" s="563"/>
      <c r="R13" s="563"/>
      <c r="S13" s="563"/>
      <c r="T13" s="563"/>
      <c r="U13" s="563"/>
      <c r="V13" s="563"/>
    </row>
    <row r="14" spans="1:22" ht="15" customHeight="1" x14ac:dyDescent="0.2">
      <c r="A14" s="11"/>
      <c r="B14" s="562" t="s">
        <v>688</v>
      </c>
      <c r="C14" s="563"/>
      <c r="D14" s="563"/>
      <c r="E14" s="563"/>
      <c r="F14" s="563"/>
      <c r="G14" s="563"/>
      <c r="H14" s="563"/>
      <c r="I14" s="563"/>
      <c r="J14" s="563"/>
      <c r="K14" s="563"/>
      <c r="L14" s="563"/>
      <c r="M14" s="563"/>
      <c r="N14" s="563"/>
      <c r="O14" s="563"/>
      <c r="P14" s="563"/>
      <c r="Q14" s="563"/>
      <c r="R14" s="563"/>
      <c r="S14" s="563"/>
      <c r="T14" s="563"/>
      <c r="U14" s="563"/>
      <c r="V14" s="563"/>
    </row>
    <row r="15" spans="1:22" ht="15" customHeight="1" x14ac:dyDescent="0.2">
      <c r="A15" s="11"/>
      <c r="B15" s="562" t="s">
        <v>689</v>
      </c>
      <c r="C15" s="563"/>
      <c r="D15" s="563"/>
      <c r="E15" s="563"/>
      <c r="F15" s="563"/>
      <c r="G15" s="563"/>
      <c r="H15" s="563"/>
      <c r="I15" s="563"/>
      <c r="J15" s="563"/>
      <c r="K15" s="563"/>
      <c r="L15" s="563"/>
      <c r="M15" s="563"/>
      <c r="N15" s="563"/>
      <c r="O15" s="563"/>
      <c r="P15" s="563"/>
      <c r="Q15" s="563"/>
      <c r="R15" s="563"/>
      <c r="S15" s="563"/>
      <c r="T15" s="563"/>
      <c r="U15" s="563"/>
      <c r="V15" s="563"/>
    </row>
    <row r="16" spans="1:22" x14ac:dyDescent="0.2">
      <c r="A16" s="11"/>
      <c r="B16" s="11"/>
      <c r="C16" s="11"/>
      <c r="D16" s="11"/>
      <c r="E16" s="11"/>
      <c r="F16" s="11"/>
      <c r="G16" s="11"/>
      <c r="H16" s="11"/>
      <c r="I16" s="11"/>
      <c r="J16" s="11"/>
      <c r="K16" s="11"/>
      <c r="L16" s="11"/>
      <c r="M16" s="11"/>
      <c r="N16" s="11"/>
      <c r="O16" s="11"/>
      <c r="P16" s="11"/>
      <c r="Q16" s="11"/>
      <c r="R16" s="11"/>
      <c r="S16" s="11"/>
      <c r="T16" s="11"/>
      <c r="U16" s="11"/>
      <c r="V16" s="11"/>
    </row>
    <row r="17" spans="1:22" ht="15" customHeight="1" x14ac:dyDescent="0.2">
      <c r="A17" s="11"/>
      <c r="B17" s="533" t="s">
        <v>609</v>
      </c>
      <c r="C17" s="534"/>
      <c r="D17" s="534"/>
      <c r="E17" s="534"/>
      <c r="F17" s="534"/>
      <c r="G17" s="534"/>
      <c r="H17" s="534"/>
      <c r="I17" s="534"/>
      <c r="J17" s="534"/>
      <c r="K17" s="534"/>
      <c r="L17" s="534"/>
      <c r="M17" s="534"/>
      <c r="N17" s="534"/>
      <c r="O17" s="534"/>
      <c r="P17" s="534"/>
      <c r="Q17" s="534"/>
      <c r="R17" s="534"/>
      <c r="S17" s="534"/>
      <c r="T17" s="534"/>
      <c r="U17" s="534"/>
      <c r="V17" s="535"/>
    </row>
    <row r="18" spans="1:22" ht="15" customHeight="1" x14ac:dyDescent="0.2">
      <c r="A18" s="11"/>
      <c r="B18" s="73" t="s">
        <v>316</v>
      </c>
      <c r="C18" s="54" t="s">
        <v>610</v>
      </c>
      <c r="D18" s="54" t="s">
        <v>611</v>
      </c>
      <c r="E18" s="55" t="s">
        <v>612</v>
      </c>
      <c r="F18" s="11"/>
      <c r="G18" s="11"/>
      <c r="H18" s="11"/>
      <c r="I18" s="11"/>
      <c r="J18" s="11"/>
      <c r="K18" s="11"/>
      <c r="L18" s="11"/>
      <c r="M18" s="11"/>
      <c r="N18" s="11"/>
      <c r="O18" s="11"/>
      <c r="P18" s="11"/>
      <c r="Q18" s="11"/>
      <c r="R18" s="11"/>
      <c r="S18" s="11"/>
      <c r="T18" s="11"/>
      <c r="U18" s="11"/>
      <c r="V18" s="11"/>
    </row>
    <row r="19" spans="1:22" ht="15" customHeight="1" x14ac:dyDescent="0.2">
      <c r="A19" s="11"/>
      <c r="B19" s="75" t="s">
        <v>613</v>
      </c>
      <c r="C19" s="176">
        <v>0</v>
      </c>
      <c r="D19" s="176">
        <v>0</v>
      </c>
      <c r="E19" s="177"/>
      <c r="F19" s="11"/>
      <c r="G19" s="11"/>
      <c r="H19" s="11"/>
      <c r="I19" s="11"/>
      <c r="J19" s="11"/>
      <c r="K19" s="11"/>
      <c r="L19" s="11"/>
      <c r="M19" s="11"/>
      <c r="N19" s="11"/>
      <c r="O19" s="11"/>
      <c r="P19" s="11"/>
      <c r="Q19" s="11"/>
      <c r="R19" s="11"/>
      <c r="S19" s="11"/>
      <c r="T19" s="11"/>
      <c r="U19" s="11"/>
      <c r="V19" s="11"/>
    </row>
    <row r="20" spans="1:22" ht="15" customHeight="1" x14ac:dyDescent="0.2">
      <c r="A20" s="11"/>
      <c r="B20" s="77" t="s">
        <v>614</v>
      </c>
      <c r="C20" s="410">
        <v>0</v>
      </c>
      <c r="D20" s="410">
        <v>0</v>
      </c>
      <c r="E20" s="500">
        <v>0</v>
      </c>
      <c r="F20" s="11"/>
      <c r="G20" s="11"/>
      <c r="H20" s="11"/>
      <c r="I20" s="11"/>
      <c r="J20" s="11"/>
      <c r="K20" s="11"/>
      <c r="L20" s="11"/>
      <c r="M20" s="11"/>
      <c r="N20" s="11"/>
      <c r="O20" s="11"/>
      <c r="P20" s="11"/>
      <c r="Q20" s="11"/>
      <c r="R20" s="11"/>
      <c r="S20" s="11"/>
      <c r="T20" s="11"/>
      <c r="U20" s="11"/>
      <c r="V20" s="11"/>
    </row>
    <row r="21" spans="1:22" ht="15.75" customHeight="1" x14ac:dyDescent="0.2">
      <c r="A21" s="11"/>
      <c r="B21" s="180" t="s">
        <v>615</v>
      </c>
      <c r="C21" s="305">
        <v>0.3</v>
      </c>
      <c r="D21" s="305">
        <v>0.6</v>
      </c>
      <c r="E21" s="479">
        <v>0.8</v>
      </c>
      <c r="F21" s="11"/>
      <c r="G21" s="11"/>
      <c r="H21" s="11"/>
      <c r="I21" s="11"/>
      <c r="J21" s="11"/>
      <c r="K21" s="11"/>
      <c r="L21" s="11"/>
      <c r="M21" s="11"/>
      <c r="N21" s="11"/>
      <c r="O21" s="11"/>
      <c r="P21" s="11"/>
      <c r="Q21" s="11"/>
      <c r="R21" s="11"/>
      <c r="S21" s="11"/>
      <c r="T21" s="11"/>
      <c r="U21" s="11"/>
      <c r="V21" s="11"/>
    </row>
    <row r="22" spans="1:22" ht="15.75" customHeight="1" x14ac:dyDescent="0.2">
      <c r="A22" s="11"/>
      <c r="B22" s="77" t="s">
        <v>616</v>
      </c>
      <c r="C22" s="304">
        <v>0.2</v>
      </c>
      <c r="D22" s="304">
        <v>0.3</v>
      </c>
      <c r="E22" s="498">
        <v>0.45</v>
      </c>
      <c r="F22" s="11"/>
      <c r="G22" s="11"/>
      <c r="H22" s="11"/>
      <c r="I22" s="11"/>
      <c r="J22" s="11"/>
      <c r="K22" s="11"/>
      <c r="L22" s="11"/>
      <c r="M22" s="11"/>
      <c r="N22" s="11"/>
      <c r="O22" s="11"/>
      <c r="P22" s="11"/>
      <c r="Q22" s="11"/>
      <c r="R22" s="11"/>
      <c r="S22" s="11"/>
      <c r="T22" s="11"/>
      <c r="U22" s="11"/>
      <c r="V22" s="11"/>
    </row>
    <row r="23" spans="1:22" ht="15.75" customHeight="1" x14ac:dyDescent="0.2">
      <c r="A23" s="11"/>
      <c r="B23" s="79" t="s">
        <v>617</v>
      </c>
      <c r="C23" s="193">
        <v>5000</v>
      </c>
      <c r="D23" s="193">
        <v>10000</v>
      </c>
      <c r="E23" s="509">
        <v>15000</v>
      </c>
      <c r="F23" s="11"/>
      <c r="G23" s="11"/>
      <c r="H23" s="11"/>
      <c r="I23" s="11"/>
      <c r="J23" s="11"/>
      <c r="K23" s="11"/>
      <c r="L23" s="11"/>
      <c r="M23" s="11"/>
      <c r="N23" s="11"/>
      <c r="O23" s="11"/>
      <c r="P23" s="11"/>
      <c r="Q23" s="11"/>
      <c r="R23" s="11"/>
      <c r="S23" s="11"/>
      <c r="T23" s="11"/>
      <c r="U23" s="11"/>
      <c r="V23" s="11"/>
    </row>
    <row r="24" spans="1:22" ht="15.75" customHeight="1" x14ac:dyDescent="0.2">
      <c r="A24" s="11"/>
      <c r="B24" s="510" t="s">
        <v>618</v>
      </c>
      <c r="C24" s="254"/>
      <c r="D24" s="254"/>
      <c r="E24" s="254"/>
      <c r="F24" s="11"/>
      <c r="G24" s="11"/>
      <c r="H24" s="11"/>
      <c r="I24" s="11"/>
      <c r="J24" s="11"/>
      <c r="K24" s="11"/>
      <c r="L24" s="11"/>
      <c r="M24" s="11"/>
      <c r="N24" s="11"/>
      <c r="O24" s="11"/>
      <c r="P24" s="11"/>
      <c r="Q24" s="11"/>
      <c r="R24" s="11"/>
      <c r="S24" s="11"/>
      <c r="T24" s="11"/>
      <c r="U24" s="11"/>
      <c r="V24" s="11"/>
    </row>
    <row r="25" spans="1:22" ht="15.75" customHeight="1" x14ac:dyDescent="0.2">
      <c r="A25" s="11"/>
      <c r="B25" s="73" t="s">
        <v>619</v>
      </c>
      <c r="C25" s="511">
        <v>0.35</v>
      </c>
      <c r="D25" s="511">
        <v>0.45</v>
      </c>
      <c r="E25" s="502">
        <v>0.65</v>
      </c>
      <c r="F25" s="11"/>
      <c r="G25" s="11"/>
      <c r="H25" s="11"/>
      <c r="I25" s="11"/>
      <c r="J25" s="11"/>
      <c r="K25" s="11"/>
      <c r="L25" s="11"/>
      <c r="M25" s="11"/>
      <c r="N25" s="11"/>
      <c r="O25" s="11"/>
      <c r="P25" s="11"/>
      <c r="Q25" s="11"/>
      <c r="R25" s="11"/>
      <c r="S25" s="11"/>
      <c r="T25" s="11"/>
      <c r="U25" s="11"/>
      <c r="V25" s="11"/>
    </row>
    <row r="26" spans="1:22" ht="15.75" customHeight="1" x14ac:dyDescent="0.2">
      <c r="A26" s="11"/>
      <c r="B26" s="512" t="s">
        <v>620</v>
      </c>
      <c r="C26" s="513">
        <v>0.65</v>
      </c>
      <c r="D26" s="513">
        <v>0.45</v>
      </c>
      <c r="E26" s="514">
        <v>0.35</v>
      </c>
      <c r="F26" s="11"/>
      <c r="G26" s="11"/>
      <c r="H26" s="11"/>
      <c r="I26" s="11"/>
      <c r="J26" s="11"/>
      <c r="K26" s="11"/>
      <c r="L26" s="11"/>
      <c r="M26" s="11"/>
      <c r="N26" s="11"/>
      <c r="O26" s="11"/>
      <c r="P26" s="11"/>
      <c r="Q26" s="11"/>
      <c r="R26" s="11"/>
      <c r="S26" s="11"/>
      <c r="T26" s="11"/>
      <c r="U26" s="11"/>
      <c r="V26" s="11"/>
    </row>
    <row r="27" spans="1:22"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row>
    <row r="28" spans="1:22" ht="15.75" customHeight="1" x14ac:dyDescent="0.2">
      <c r="A28" s="11"/>
      <c r="B28" s="533" t="s">
        <v>621</v>
      </c>
      <c r="C28" s="534"/>
      <c r="D28" s="534"/>
      <c r="E28" s="534"/>
      <c r="F28" s="534"/>
      <c r="G28" s="534"/>
      <c r="H28" s="534"/>
      <c r="I28" s="534"/>
      <c r="J28" s="534"/>
      <c r="K28" s="534"/>
      <c r="L28" s="534"/>
      <c r="M28" s="534"/>
      <c r="N28" s="534"/>
      <c r="O28" s="534"/>
      <c r="P28" s="534"/>
      <c r="Q28" s="534"/>
      <c r="R28" s="534"/>
      <c r="S28" s="534"/>
      <c r="T28" s="534"/>
      <c r="U28" s="534"/>
      <c r="V28" s="535"/>
    </row>
    <row r="29" spans="1:22" ht="15.75" customHeight="1" x14ac:dyDescent="0.2">
      <c r="A29" s="11"/>
      <c r="B29" s="53" t="s">
        <v>251</v>
      </c>
      <c r="C29" s="174">
        <v>2026</v>
      </c>
      <c r="D29" s="174">
        <v>2027</v>
      </c>
      <c r="E29" s="174">
        <v>2028</v>
      </c>
      <c r="F29" s="174">
        <v>2029</v>
      </c>
      <c r="G29" s="174">
        <v>2030</v>
      </c>
      <c r="H29" s="174">
        <v>2031</v>
      </c>
      <c r="I29" s="174">
        <v>2032</v>
      </c>
      <c r="J29" s="174">
        <v>2033</v>
      </c>
      <c r="K29" s="174">
        <v>2034</v>
      </c>
      <c r="L29" s="174">
        <v>2035</v>
      </c>
      <c r="M29" s="174">
        <v>2036</v>
      </c>
      <c r="N29" s="174">
        <v>2037</v>
      </c>
      <c r="O29" s="174">
        <v>2038</v>
      </c>
      <c r="P29" s="174">
        <v>2039</v>
      </c>
      <c r="Q29" s="174">
        <v>2040</v>
      </c>
      <c r="R29" s="174">
        <v>2041</v>
      </c>
      <c r="S29" s="174">
        <v>2042</v>
      </c>
      <c r="T29" s="174">
        <v>2043</v>
      </c>
      <c r="U29" s="174">
        <v>2044</v>
      </c>
      <c r="V29" s="175">
        <v>2045</v>
      </c>
    </row>
    <row r="30" spans="1:22" ht="15.75" customHeight="1" x14ac:dyDescent="0.2">
      <c r="A30" s="11"/>
      <c r="B30" s="485" t="s">
        <v>622</v>
      </c>
      <c r="C30" s="176">
        <f>$C$19</f>
        <v>0</v>
      </c>
      <c r="D30" s="176">
        <f t="shared" ref="D30:G30" si="0">C30*(1+$C$20)</f>
        <v>0</v>
      </c>
      <c r="E30" s="176">
        <f t="shared" si="0"/>
        <v>0</v>
      </c>
      <c r="F30" s="176">
        <f t="shared" si="0"/>
        <v>0</v>
      </c>
      <c r="G30" s="176">
        <f t="shared" si="0"/>
        <v>0</v>
      </c>
      <c r="H30" s="176">
        <f>IF($C$23&gt;0,$C$23,G30*(1+$C$21))</f>
        <v>5000</v>
      </c>
      <c r="I30" s="176">
        <f t="shared" ref="I30:L30" si="1">H30*(1+$C$21)</f>
        <v>6500</v>
      </c>
      <c r="J30" s="176">
        <f t="shared" si="1"/>
        <v>8450</v>
      </c>
      <c r="K30" s="176">
        <f t="shared" si="1"/>
        <v>10985</v>
      </c>
      <c r="L30" s="176">
        <f t="shared" si="1"/>
        <v>14280.5</v>
      </c>
      <c r="M30" s="176">
        <f>IF($C$24&gt;0,$C$24,L30*(1+$C$22))</f>
        <v>17136.599999999999</v>
      </c>
      <c r="N30" s="176">
        <f t="shared" ref="N30:V30" si="2">M30*(1+$C$22)</f>
        <v>20563.919999999998</v>
      </c>
      <c r="O30" s="176">
        <f t="shared" si="2"/>
        <v>24676.703999999998</v>
      </c>
      <c r="P30" s="176">
        <f t="shared" si="2"/>
        <v>29612.044799999996</v>
      </c>
      <c r="Q30" s="176">
        <f t="shared" si="2"/>
        <v>35534.453759999997</v>
      </c>
      <c r="R30" s="176">
        <f t="shared" si="2"/>
        <v>42641.344511999996</v>
      </c>
      <c r="S30" s="176">
        <f t="shared" si="2"/>
        <v>51169.613414399995</v>
      </c>
      <c r="T30" s="176">
        <f t="shared" si="2"/>
        <v>61403.53609727999</v>
      </c>
      <c r="U30" s="176">
        <f t="shared" si="2"/>
        <v>73684.243316735985</v>
      </c>
      <c r="V30" s="177">
        <f t="shared" si="2"/>
        <v>88421.091980083176</v>
      </c>
    </row>
    <row r="31" spans="1:22" ht="15.75" customHeight="1" x14ac:dyDescent="0.2">
      <c r="A31" s="11"/>
      <c r="B31" s="486" t="s">
        <v>623</v>
      </c>
      <c r="C31" s="178">
        <f>$D$19</f>
        <v>0</v>
      </c>
      <c r="D31" s="178">
        <f t="shared" ref="D31:G31" si="3">C31*(1+$D$20)</f>
        <v>0</v>
      </c>
      <c r="E31" s="178">
        <f t="shared" si="3"/>
        <v>0</v>
      </c>
      <c r="F31" s="178">
        <f t="shared" si="3"/>
        <v>0</v>
      </c>
      <c r="G31" s="178">
        <f t="shared" si="3"/>
        <v>0</v>
      </c>
      <c r="H31" s="178">
        <f>IF($D$23&gt;0,$D$23,G31*(1+$D$21))</f>
        <v>10000</v>
      </c>
      <c r="I31" s="178">
        <f t="shared" ref="I31:L31" si="4">H31*(1+$D$21)</f>
        <v>16000</v>
      </c>
      <c r="J31" s="178">
        <f t="shared" si="4"/>
        <v>25600</v>
      </c>
      <c r="K31" s="178">
        <f t="shared" si="4"/>
        <v>40960</v>
      </c>
      <c r="L31" s="178">
        <f t="shared" si="4"/>
        <v>65536</v>
      </c>
      <c r="M31" s="178">
        <f>IF($D$24&gt;0,$D$24,L31*(1+$D$22))</f>
        <v>85196.800000000003</v>
      </c>
      <c r="N31" s="178">
        <f t="shared" ref="N31:V31" si="5">M31*(1+$D$22)</f>
        <v>110755.84000000001</v>
      </c>
      <c r="O31" s="178">
        <f t="shared" si="5"/>
        <v>143982.59200000003</v>
      </c>
      <c r="P31" s="178">
        <f t="shared" si="5"/>
        <v>187177.36960000006</v>
      </c>
      <c r="Q31" s="178">
        <f t="shared" si="5"/>
        <v>243330.58048000009</v>
      </c>
      <c r="R31" s="178">
        <f t="shared" si="5"/>
        <v>316329.75462400011</v>
      </c>
      <c r="S31" s="178">
        <f t="shared" si="5"/>
        <v>411228.68101120018</v>
      </c>
      <c r="T31" s="178">
        <f t="shared" si="5"/>
        <v>534597.28531456029</v>
      </c>
      <c r="U31" s="178">
        <f t="shared" si="5"/>
        <v>694976.47090892843</v>
      </c>
      <c r="V31" s="179">
        <f t="shared" si="5"/>
        <v>903469.41218160698</v>
      </c>
    </row>
    <row r="32" spans="1:22" ht="15.75" customHeight="1" x14ac:dyDescent="0.2">
      <c r="A32" s="11"/>
      <c r="B32" s="487" t="s">
        <v>624</v>
      </c>
      <c r="C32" s="223">
        <f>$E$19</f>
        <v>0</v>
      </c>
      <c r="D32" s="223">
        <f t="shared" ref="D32:G32" si="6">C32*(1+$E$20)</f>
        <v>0</v>
      </c>
      <c r="E32" s="223">
        <f t="shared" si="6"/>
        <v>0</v>
      </c>
      <c r="F32" s="223">
        <f t="shared" si="6"/>
        <v>0</v>
      </c>
      <c r="G32" s="223">
        <f t="shared" si="6"/>
        <v>0</v>
      </c>
      <c r="H32" s="223">
        <f>IF($E$23&gt;0,$E$23,G32*(1+$E$21))</f>
        <v>15000</v>
      </c>
      <c r="I32" s="223">
        <f t="shared" ref="I32:L32" si="7">H32*(1+$E$21)</f>
        <v>27000</v>
      </c>
      <c r="J32" s="223">
        <f t="shared" si="7"/>
        <v>48600</v>
      </c>
      <c r="K32" s="223">
        <f t="shared" si="7"/>
        <v>87480</v>
      </c>
      <c r="L32" s="223">
        <f t="shared" si="7"/>
        <v>157464</v>
      </c>
      <c r="M32" s="223">
        <f>IF($E$24&gt;0,$E$24,L32*(1+$E$22))</f>
        <v>228322.8</v>
      </c>
      <c r="N32" s="223">
        <f t="shared" ref="N32:V32" si="8">M32*(1+$E$22)</f>
        <v>331068.06</v>
      </c>
      <c r="O32" s="223">
        <f t="shared" si="8"/>
        <v>480048.68699999998</v>
      </c>
      <c r="P32" s="223">
        <f t="shared" si="8"/>
        <v>696070.59615</v>
      </c>
      <c r="Q32" s="223">
        <f t="shared" si="8"/>
        <v>1009302.3644175</v>
      </c>
      <c r="R32" s="223">
        <f t="shared" si="8"/>
        <v>1463488.428405375</v>
      </c>
      <c r="S32" s="223">
        <f t="shared" si="8"/>
        <v>2122058.2211877936</v>
      </c>
      <c r="T32" s="223">
        <f t="shared" si="8"/>
        <v>3076984.4207223007</v>
      </c>
      <c r="U32" s="223">
        <f t="shared" si="8"/>
        <v>4461627.4100473356</v>
      </c>
      <c r="V32" s="224">
        <f t="shared" si="8"/>
        <v>6469359.7445686366</v>
      </c>
    </row>
    <row r="33" spans="1:22" ht="15.75" customHeight="1" x14ac:dyDescent="0.2">
      <c r="A33" s="11"/>
      <c r="B33" s="188" t="s">
        <v>625</v>
      </c>
      <c r="C33" s="178">
        <f t="shared" ref="C33:V33" si="9">C30*$C$6+C31*$C$7+C32*$C$8</f>
        <v>0</v>
      </c>
      <c r="D33" s="178">
        <f t="shared" si="9"/>
        <v>0</v>
      </c>
      <c r="E33" s="178">
        <f t="shared" si="9"/>
        <v>0</v>
      </c>
      <c r="F33" s="178">
        <f t="shared" si="9"/>
        <v>0</v>
      </c>
      <c r="G33" s="178">
        <f t="shared" si="9"/>
        <v>0</v>
      </c>
      <c r="H33" s="178">
        <f t="shared" si="9"/>
        <v>10750</v>
      </c>
      <c r="I33" s="178">
        <f t="shared" si="9"/>
        <v>17875</v>
      </c>
      <c r="J33" s="178">
        <f t="shared" si="9"/>
        <v>29927.5</v>
      </c>
      <c r="K33" s="178">
        <f t="shared" si="9"/>
        <v>50419.75</v>
      </c>
      <c r="L33" s="178">
        <f t="shared" si="9"/>
        <v>85426.074999999997</v>
      </c>
      <c r="M33" s="178">
        <f t="shared" si="9"/>
        <v>117925.57</v>
      </c>
      <c r="N33" s="178">
        <f t="shared" si="9"/>
        <v>163320.71799999999</v>
      </c>
      <c r="O33" s="178">
        <f t="shared" si="9"/>
        <v>226906.53730000003</v>
      </c>
      <c r="P33" s="178">
        <f t="shared" si="9"/>
        <v>316210.53884500003</v>
      </c>
      <c r="Q33" s="178">
        <f t="shared" si="9"/>
        <v>441952.69665325002</v>
      </c>
      <c r="R33" s="178">
        <f t="shared" si="9"/>
        <v>619424.09524161252</v>
      </c>
      <c r="S33" s="178">
        <f t="shared" si="9"/>
        <v>870468.68292465829</v>
      </c>
      <c r="T33" s="178">
        <f t="shared" si="9"/>
        <v>1226334.3635542903</v>
      </c>
      <c r="U33" s="178">
        <f t="shared" si="9"/>
        <v>1731777.9185116217</v>
      </c>
      <c r="V33" s="179">
        <f t="shared" si="9"/>
        <v>2450979.2638674872</v>
      </c>
    </row>
    <row r="34" spans="1:22" ht="15.75" customHeight="1" x14ac:dyDescent="0.2">
      <c r="A34" s="11"/>
      <c r="B34" s="191" t="s">
        <v>626</v>
      </c>
      <c r="C34" s="199">
        <f t="shared" ref="C34:V34" si="10">C33*$C$9</f>
        <v>0</v>
      </c>
      <c r="D34" s="199">
        <f t="shared" si="10"/>
        <v>0</v>
      </c>
      <c r="E34" s="199">
        <f t="shared" si="10"/>
        <v>0</v>
      </c>
      <c r="F34" s="199">
        <f t="shared" si="10"/>
        <v>0</v>
      </c>
      <c r="G34" s="199">
        <f t="shared" si="10"/>
        <v>0</v>
      </c>
      <c r="H34" s="199">
        <f t="shared" si="10"/>
        <v>8600</v>
      </c>
      <c r="I34" s="199">
        <f t="shared" si="10"/>
        <v>14300</v>
      </c>
      <c r="J34" s="199">
        <f t="shared" si="10"/>
        <v>23942</v>
      </c>
      <c r="K34" s="199">
        <f t="shared" si="10"/>
        <v>40335.800000000003</v>
      </c>
      <c r="L34" s="199">
        <f t="shared" si="10"/>
        <v>68340.86</v>
      </c>
      <c r="M34" s="199">
        <f t="shared" si="10"/>
        <v>94340.456000000006</v>
      </c>
      <c r="N34" s="199">
        <f t="shared" si="10"/>
        <v>130656.5744</v>
      </c>
      <c r="O34" s="199">
        <f t="shared" si="10"/>
        <v>181525.22984000004</v>
      </c>
      <c r="P34" s="199">
        <f t="shared" si="10"/>
        <v>252968.43107600004</v>
      </c>
      <c r="Q34" s="199">
        <f t="shared" si="10"/>
        <v>353562.15732260002</v>
      </c>
      <c r="R34" s="199">
        <f t="shared" si="10"/>
        <v>495539.27619329002</v>
      </c>
      <c r="S34" s="199">
        <f t="shared" si="10"/>
        <v>696374.94633972668</v>
      </c>
      <c r="T34" s="199">
        <f t="shared" si="10"/>
        <v>981067.49084343226</v>
      </c>
      <c r="U34" s="199">
        <f t="shared" si="10"/>
        <v>1385422.3348092975</v>
      </c>
      <c r="V34" s="194">
        <f t="shared" si="10"/>
        <v>1960783.4110939899</v>
      </c>
    </row>
    <row r="35" spans="1:22"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row>
    <row r="36" spans="1:22" ht="15.75" customHeight="1" x14ac:dyDescent="0.2">
      <c r="A36" s="11"/>
      <c r="B36" s="533" t="s">
        <v>627</v>
      </c>
      <c r="C36" s="534"/>
      <c r="D36" s="534"/>
      <c r="E36" s="534"/>
      <c r="F36" s="534"/>
      <c r="G36" s="534"/>
      <c r="H36" s="534"/>
      <c r="I36" s="534"/>
      <c r="J36" s="534"/>
      <c r="K36" s="534"/>
      <c r="L36" s="534"/>
      <c r="M36" s="534"/>
      <c r="N36" s="534"/>
      <c r="O36" s="534"/>
      <c r="P36" s="534"/>
      <c r="Q36" s="534"/>
      <c r="R36" s="534"/>
      <c r="S36" s="534"/>
      <c r="T36" s="534"/>
      <c r="U36" s="534"/>
      <c r="V36" s="535"/>
    </row>
    <row r="37" spans="1:22" ht="15.75" customHeight="1" x14ac:dyDescent="0.2">
      <c r="A37" s="11"/>
      <c r="B37" s="53" t="s">
        <v>251</v>
      </c>
      <c r="C37" s="174">
        <v>2026</v>
      </c>
      <c r="D37" s="174">
        <v>2027</v>
      </c>
      <c r="E37" s="174">
        <v>2028</v>
      </c>
      <c r="F37" s="174">
        <v>2029</v>
      </c>
      <c r="G37" s="174">
        <v>2030</v>
      </c>
      <c r="H37" s="174">
        <v>2031</v>
      </c>
      <c r="I37" s="174">
        <v>2032</v>
      </c>
      <c r="J37" s="174">
        <v>2033</v>
      </c>
      <c r="K37" s="174">
        <v>2034</v>
      </c>
      <c r="L37" s="174">
        <v>2035</v>
      </c>
      <c r="M37" s="174">
        <v>2036</v>
      </c>
      <c r="N37" s="174">
        <v>2037</v>
      </c>
      <c r="O37" s="174">
        <v>2038</v>
      </c>
      <c r="P37" s="174">
        <v>2039</v>
      </c>
      <c r="Q37" s="174">
        <v>2040</v>
      </c>
      <c r="R37" s="174">
        <v>2041</v>
      </c>
      <c r="S37" s="174">
        <v>2042</v>
      </c>
      <c r="T37" s="174">
        <v>2043</v>
      </c>
      <c r="U37" s="174">
        <v>2044</v>
      </c>
      <c r="V37" s="175">
        <v>2045</v>
      </c>
    </row>
    <row r="38" spans="1:22" ht="15.75" customHeight="1" x14ac:dyDescent="0.2">
      <c r="A38" s="11"/>
      <c r="B38" s="488" t="s">
        <v>628</v>
      </c>
      <c r="C38" s="489">
        <f t="shared" ref="C38:V38" si="11">IFERROR((C30*$C$6*$C$25+C31*$C$7*$D$25+C32*$C$8*$E$25)/C33,0)</f>
        <v>0</v>
      </c>
      <c r="D38" s="489">
        <f t="shared" si="11"/>
        <v>0</v>
      </c>
      <c r="E38" s="489">
        <f t="shared" si="11"/>
        <v>0</v>
      </c>
      <c r="F38" s="489">
        <f t="shared" si="11"/>
        <v>0</v>
      </c>
      <c r="G38" s="489">
        <f t="shared" si="11"/>
        <v>0</v>
      </c>
      <c r="H38" s="489">
        <f t="shared" si="11"/>
        <v>0.52674418604651163</v>
      </c>
      <c r="I38" s="489">
        <f t="shared" si="11"/>
        <v>0.53517482517482518</v>
      </c>
      <c r="J38" s="489">
        <f t="shared" si="11"/>
        <v>0.54320023389858829</v>
      </c>
      <c r="K38" s="489">
        <f t="shared" si="11"/>
        <v>0.55083399858190496</v>
      </c>
      <c r="L38" s="489">
        <f t="shared" si="11"/>
        <v>0.55808915778935186</v>
      </c>
      <c r="M38" s="489">
        <f t="shared" si="11"/>
        <v>0.56398985817918879</v>
      </c>
      <c r="N38" s="489">
        <f t="shared" si="11"/>
        <v>0.56973756324044578</v>
      </c>
      <c r="O38" s="489">
        <f t="shared" si="11"/>
        <v>0.5753060885698863</v>
      </c>
      <c r="P38" s="489">
        <f t="shared" si="11"/>
        <v>0.58067260581486901</v>
      </c>
      <c r="Q38" s="489">
        <f t="shared" si="11"/>
        <v>0.5858179857554866</v>
      </c>
      <c r="R38" s="489">
        <f t="shared" si="11"/>
        <v>0.59072698528564849</v>
      </c>
      <c r="S38" s="489">
        <f t="shared" si="11"/>
        <v>0.59538828513030539</v>
      </c>
      <c r="T38" s="489">
        <f t="shared" si="11"/>
        <v>0.5997943934878136</v>
      </c>
      <c r="U38" s="489">
        <f t="shared" si="11"/>
        <v>0.60394143677626533</v>
      </c>
      <c r="V38" s="218">
        <f t="shared" si="11"/>
        <v>0.60782886211938647</v>
      </c>
    </row>
    <row r="39" spans="1:22" ht="15.75" customHeight="1" x14ac:dyDescent="0.2">
      <c r="A39" s="11"/>
      <c r="B39" s="188" t="s">
        <v>629</v>
      </c>
      <c r="C39" s="178">
        <f t="shared" ref="C39:V39" si="12">C34*C38</f>
        <v>0</v>
      </c>
      <c r="D39" s="178">
        <f t="shared" si="12"/>
        <v>0</v>
      </c>
      <c r="E39" s="178">
        <f t="shared" si="12"/>
        <v>0</v>
      </c>
      <c r="F39" s="178">
        <f t="shared" si="12"/>
        <v>0</v>
      </c>
      <c r="G39" s="178">
        <f t="shared" si="12"/>
        <v>0</v>
      </c>
      <c r="H39" s="178">
        <f t="shared" si="12"/>
        <v>4530</v>
      </c>
      <c r="I39" s="178">
        <f t="shared" si="12"/>
        <v>7653</v>
      </c>
      <c r="J39" s="178">
        <f t="shared" si="12"/>
        <v>13005.300000000001</v>
      </c>
      <c r="K39" s="178">
        <f t="shared" si="12"/>
        <v>22218.330000000005</v>
      </c>
      <c r="L39" s="178">
        <f t="shared" si="12"/>
        <v>38140.293000000005</v>
      </c>
      <c r="M39" s="178">
        <f t="shared" si="12"/>
        <v>53207.060400000002</v>
      </c>
      <c r="N39" s="178">
        <f t="shared" si="12"/>
        <v>74439.958320000005</v>
      </c>
      <c r="O39" s="178">
        <f t="shared" si="12"/>
        <v>104432.56995600004</v>
      </c>
      <c r="P39" s="178">
        <f t="shared" si="12"/>
        <v>146891.83806180002</v>
      </c>
      <c r="Q39" s="178">
        <f t="shared" si="12"/>
        <v>207123.07084209</v>
      </c>
      <c r="R39" s="178">
        <f t="shared" si="12"/>
        <v>292728.42271629453</v>
      </c>
      <c r="S39" s="178">
        <f t="shared" si="12"/>
        <v>414613.48510891834</v>
      </c>
      <c r="T39" s="178">
        <f t="shared" si="12"/>
        <v>588438.78064104763</v>
      </c>
      <c r="U39" s="178">
        <f t="shared" si="12"/>
        <v>836713.95542665524</v>
      </c>
      <c r="V39" s="179">
        <f t="shared" si="12"/>
        <v>1191820.7496278291</v>
      </c>
    </row>
    <row r="40" spans="1:22" ht="15.75" customHeight="1" x14ac:dyDescent="0.2">
      <c r="A40" s="11"/>
      <c r="B40" s="490" t="s">
        <v>630</v>
      </c>
      <c r="C40" s="408">
        <f t="shared" ref="C40:V40" si="13">IFERROR((C30*$C$6*$C$26+C31*$C$7*$D$26+C32*$C$8*$E$26)/C33,0)</f>
        <v>0</v>
      </c>
      <c r="D40" s="408">
        <f t="shared" si="13"/>
        <v>0</v>
      </c>
      <c r="E40" s="408">
        <f t="shared" si="13"/>
        <v>0</v>
      </c>
      <c r="F40" s="408">
        <f t="shared" si="13"/>
        <v>0</v>
      </c>
      <c r="G40" s="408">
        <f t="shared" si="13"/>
        <v>0</v>
      </c>
      <c r="H40" s="408">
        <f t="shared" si="13"/>
        <v>0.42209302325581394</v>
      </c>
      <c r="I40" s="408">
        <f t="shared" si="13"/>
        <v>0.41559440559440558</v>
      </c>
      <c r="J40" s="408">
        <f t="shared" si="13"/>
        <v>0.40975273577813048</v>
      </c>
      <c r="K40" s="408">
        <f t="shared" si="13"/>
        <v>0.40448509760560097</v>
      </c>
      <c r="L40" s="408">
        <f t="shared" si="13"/>
        <v>0.39971669949719679</v>
      </c>
      <c r="M40" s="408">
        <f t="shared" si="13"/>
        <v>0.39627470530776315</v>
      </c>
      <c r="N40" s="408">
        <f t="shared" si="13"/>
        <v>0.39296422208969228</v>
      </c>
      <c r="O40" s="408">
        <f t="shared" si="13"/>
        <v>0.38979389200259945</v>
      </c>
      <c r="P40" s="408">
        <f t="shared" si="13"/>
        <v>0.38677074580268644</v>
      </c>
      <c r="Q40" s="408">
        <f t="shared" si="13"/>
        <v>0.38390008129615477</v>
      </c>
      <c r="R40" s="408">
        <f t="shared" si="13"/>
        <v>0.38118541425132202</v>
      </c>
      <c r="S40" s="408">
        <f t="shared" si="13"/>
        <v>0.37862849697881773</v>
      </c>
      <c r="T40" s="408">
        <f t="shared" si="13"/>
        <v>0.37622939613585604</v>
      </c>
      <c r="U40" s="408">
        <f t="shared" si="13"/>
        <v>0.37398661884137274</v>
      </c>
      <c r="V40" s="491">
        <f t="shared" si="13"/>
        <v>0.37189727493834634</v>
      </c>
    </row>
    <row r="41" spans="1:22" ht="15.75" customHeight="1" x14ac:dyDescent="0.2">
      <c r="A41" s="11"/>
      <c r="B41" s="77" t="s">
        <v>631</v>
      </c>
      <c r="C41" s="178">
        <f t="shared" ref="C41:V41" si="14">C34*C40</f>
        <v>0</v>
      </c>
      <c r="D41" s="178">
        <f t="shared" si="14"/>
        <v>0</v>
      </c>
      <c r="E41" s="178">
        <f t="shared" si="14"/>
        <v>0</v>
      </c>
      <c r="F41" s="178">
        <f t="shared" si="14"/>
        <v>0</v>
      </c>
      <c r="G41" s="178">
        <f t="shared" si="14"/>
        <v>0</v>
      </c>
      <c r="H41" s="178">
        <f t="shared" si="14"/>
        <v>3630</v>
      </c>
      <c r="I41" s="178">
        <f t="shared" si="14"/>
        <v>5943</v>
      </c>
      <c r="J41" s="178">
        <f t="shared" si="14"/>
        <v>9810.2999999999993</v>
      </c>
      <c r="K41" s="178">
        <f t="shared" si="14"/>
        <v>16315.230000000001</v>
      </c>
      <c r="L41" s="178">
        <f t="shared" si="14"/>
        <v>27316.982999999997</v>
      </c>
      <c r="M41" s="178">
        <f t="shared" si="14"/>
        <v>37384.736400000002</v>
      </c>
      <c r="N41" s="178">
        <f t="shared" si="14"/>
        <v>51343.359120000001</v>
      </c>
      <c r="O41" s="178">
        <f t="shared" si="14"/>
        <v>70757.425836000024</v>
      </c>
      <c r="P41" s="178">
        <f t="shared" si="14"/>
        <v>97840.788751800021</v>
      </c>
      <c r="Q41" s="178">
        <f t="shared" si="14"/>
        <v>135732.54093939002</v>
      </c>
      <c r="R41" s="178">
        <f t="shared" si="14"/>
        <v>188892.34427353952</v>
      </c>
      <c r="S41" s="178">
        <f t="shared" si="14"/>
        <v>263667.39926631557</v>
      </c>
      <c r="T41" s="178">
        <f t="shared" si="14"/>
        <v>369106.429648544</v>
      </c>
      <c r="U41" s="178">
        <f t="shared" si="14"/>
        <v>518129.41466264945</v>
      </c>
      <c r="V41" s="179">
        <f t="shared" si="14"/>
        <v>729210.00733017013</v>
      </c>
    </row>
    <row r="42" spans="1:22" ht="15.75" customHeight="1" x14ac:dyDescent="0.2">
      <c r="A42" s="11"/>
      <c r="B42" s="407" t="s">
        <v>632</v>
      </c>
      <c r="C42" s="226">
        <f>MAX(0,C39)*Assumptions!$C$12</f>
        <v>0</v>
      </c>
      <c r="D42" s="226">
        <f>MAX(0,D39)*Assumptions!$C$12</f>
        <v>0</v>
      </c>
      <c r="E42" s="226">
        <f>MAX(0,E39)*Assumptions!$C$12</f>
        <v>0</v>
      </c>
      <c r="F42" s="226">
        <f>MAX(0,F39)*Assumptions!$C$12</f>
        <v>0</v>
      </c>
      <c r="G42" s="226">
        <f>MAX(0,G39)*Assumptions!$C$12</f>
        <v>0</v>
      </c>
      <c r="H42" s="226">
        <f>MAX(0,H39)*Assumptions!$C$12</f>
        <v>951.3</v>
      </c>
      <c r="I42" s="226">
        <f>MAX(0,I39)*Assumptions!$C$12</f>
        <v>1607.1299999999999</v>
      </c>
      <c r="J42" s="226">
        <f>MAX(0,J39)*Assumptions!$C$12</f>
        <v>2731.1130000000003</v>
      </c>
      <c r="K42" s="226">
        <f>MAX(0,K39)*Assumptions!$C$12</f>
        <v>4665.8493000000008</v>
      </c>
      <c r="L42" s="226">
        <f>MAX(0,L39)*Assumptions!$C$12</f>
        <v>8009.4615300000005</v>
      </c>
      <c r="M42" s="226">
        <f>MAX(0,M39)*Assumptions!$C$12</f>
        <v>11173.482684000001</v>
      </c>
      <c r="N42" s="226">
        <f>MAX(0,N39)*Assumptions!$C$12</f>
        <v>15632.391247200001</v>
      </c>
      <c r="O42" s="226">
        <f>MAX(0,O39)*Assumptions!$C$12</f>
        <v>21930.839690760007</v>
      </c>
      <c r="P42" s="226">
        <f>MAX(0,P39)*Assumptions!$C$12</f>
        <v>30847.285992978002</v>
      </c>
      <c r="Q42" s="226">
        <f>MAX(0,Q39)*Assumptions!$C$12</f>
        <v>43495.844876838899</v>
      </c>
      <c r="R42" s="226">
        <f>MAX(0,R39)*Assumptions!$C$12</f>
        <v>61472.968770421852</v>
      </c>
      <c r="S42" s="226">
        <f>MAX(0,S39)*Assumptions!$C$12</f>
        <v>87068.831872872848</v>
      </c>
      <c r="T42" s="226">
        <f>MAX(0,T39)*Assumptions!$C$12</f>
        <v>123572.14393461999</v>
      </c>
      <c r="U42" s="226">
        <f>MAX(0,U39)*Assumptions!$C$12</f>
        <v>175709.93063959759</v>
      </c>
      <c r="V42" s="227">
        <f>MAX(0,V39)*Assumptions!$C$12</f>
        <v>250282.35742184409</v>
      </c>
    </row>
    <row r="43" spans="1:22" ht="15.75" customHeight="1" x14ac:dyDescent="0.2">
      <c r="A43" s="11"/>
      <c r="B43" s="182" t="s">
        <v>633</v>
      </c>
      <c r="C43" s="492">
        <f t="shared" ref="C43:V43" si="15">C39-C42-C41</f>
        <v>0</v>
      </c>
      <c r="D43" s="492">
        <f t="shared" si="15"/>
        <v>0</v>
      </c>
      <c r="E43" s="492">
        <f t="shared" si="15"/>
        <v>0</v>
      </c>
      <c r="F43" s="492">
        <f t="shared" si="15"/>
        <v>0</v>
      </c>
      <c r="G43" s="492">
        <f t="shared" si="15"/>
        <v>0</v>
      </c>
      <c r="H43" s="492">
        <f t="shared" si="15"/>
        <v>-51.300000000000182</v>
      </c>
      <c r="I43" s="492">
        <f t="shared" si="15"/>
        <v>102.86999999999989</v>
      </c>
      <c r="J43" s="492">
        <f t="shared" si="15"/>
        <v>463.88700000000244</v>
      </c>
      <c r="K43" s="492">
        <f t="shared" si="15"/>
        <v>1237.2507000000023</v>
      </c>
      <c r="L43" s="492">
        <f t="shared" si="15"/>
        <v>2813.8484700000081</v>
      </c>
      <c r="M43" s="492">
        <f t="shared" si="15"/>
        <v>4648.8413159999982</v>
      </c>
      <c r="N43" s="492">
        <f t="shared" si="15"/>
        <v>7464.2079528000031</v>
      </c>
      <c r="O43" s="492">
        <f t="shared" si="15"/>
        <v>11744.304429240001</v>
      </c>
      <c r="P43" s="492">
        <f t="shared" si="15"/>
        <v>18203.763317022007</v>
      </c>
      <c r="Q43" s="492">
        <f t="shared" si="15"/>
        <v>27894.685025861079</v>
      </c>
      <c r="R43" s="492">
        <f t="shared" si="15"/>
        <v>42363.109672333143</v>
      </c>
      <c r="S43" s="492">
        <f t="shared" si="15"/>
        <v>63877.253969729936</v>
      </c>
      <c r="T43" s="492">
        <f t="shared" si="15"/>
        <v>95760.207057883672</v>
      </c>
      <c r="U43" s="492">
        <f t="shared" si="15"/>
        <v>142874.61012440821</v>
      </c>
      <c r="V43" s="493">
        <f t="shared" si="15"/>
        <v>212328.3848758149</v>
      </c>
    </row>
    <row r="44" spans="1:22"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row>
    <row r="45" spans="1:22" ht="15.75" customHeight="1" x14ac:dyDescent="0.2">
      <c r="A45" s="11"/>
      <c r="B45" s="536" t="s">
        <v>648</v>
      </c>
      <c r="C45" s="534"/>
      <c r="D45" s="534"/>
      <c r="E45" s="534"/>
      <c r="F45" s="534"/>
      <c r="G45" s="534"/>
      <c r="H45" s="534"/>
      <c r="I45" s="534"/>
      <c r="J45" s="534"/>
      <c r="K45" s="534"/>
      <c r="L45" s="534"/>
      <c r="M45" s="534"/>
      <c r="N45" s="534"/>
      <c r="O45" s="534"/>
      <c r="P45" s="534"/>
      <c r="Q45" s="534"/>
      <c r="R45" s="534"/>
      <c r="S45" s="534"/>
      <c r="T45" s="534"/>
      <c r="U45" s="534"/>
      <c r="V45" s="535"/>
    </row>
    <row r="46" spans="1:22" ht="30" customHeight="1" x14ac:dyDescent="0.2">
      <c r="A46" s="11"/>
      <c r="B46" s="564" t="s">
        <v>690</v>
      </c>
      <c r="C46" s="563"/>
      <c r="D46" s="563"/>
      <c r="E46" s="563"/>
      <c r="F46" s="563"/>
      <c r="G46" s="563"/>
      <c r="H46" s="563"/>
      <c r="I46" s="563"/>
      <c r="J46" s="563"/>
      <c r="K46" s="563"/>
      <c r="L46" s="563"/>
      <c r="M46" s="563"/>
      <c r="N46" s="563"/>
      <c r="O46" s="563"/>
      <c r="P46" s="563"/>
      <c r="Q46" s="563"/>
      <c r="R46" s="563"/>
      <c r="S46" s="563"/>
      <c r="T46" s="563"/>
      <c r="U46" s="563"/>
      <c r="V46" s="563"/>
    </row>
    <row r="47" spans="1:22" ht="15.75" customHeight="1" x14ac:dyDescent="0.2">
      <c r="A47" s="11"/>
      <c r="B47" s="563"/>
      <c r="C47" s="563"/>
      <c r="D47" s="563"/>
      <c r="E47" s="563"/>
      <c r="F47" s="563"/>
      <c r="G47" s="563"/>
      <c r="H47" s="563"/>
      <c r="I47" s="563"/>
      <c r="J47" s="563"/>
      <c r="K47" s="563"/>
      <c r="L47" s="563"/>
      <c r="M47" s="563"/>
      <c r="N47" s="563"/>
      <c r="O47" s="563"/>
      <c r="P47" s="563"/>
      <c r="Q47" s="563"/>
      <c r="R47" s="563"/>
      <c r="S47" s="563"/>
      <c r="T47" s="563"/>
      <c r="U47" s="563"/>
      <c r="V47" s="563"/>
    </row>
    <row r="48" spans="1:22" ht="15.75" customHeight="1" x14ac:dyDescent="0.2">
      <c r="A48" s="11"/>
      <c r="B48" s="563"/>
      <c r="C48" s="563"/>
      <c r="D48" s="563"/>
      <c r="E48" s="563"/>
      <c r="F48" s="563"/>
      <c r="G48" s="563"/>
      <c r="H48" s="563"/>
      <c r="I48" s="563"/>
      <c r="J48" s="563"/>
      <c r="K48" s="563"/>
      <c r="L48" s="563"/>
      <c r="M48" s="563"/>
      <c r="N48" s="563"/>
      <c r="O48" s="563"/>
      <c r="P48" s="563"/>
      <c r="Q48" s="563"/>
      <c r="R48" s="563"/>
      <c r="S48" s="563"/>
      <c r="T48" s="563"/>
      <c r="U48" s="563"/>
      <c r="V48" s="563"/>
    </row>
    <row r="49" spans="1:22"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row>
    <row r="50" spans="1:22"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row>
    <row r="51" spans="1:22"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row>
    <row r="52" spans="1:22"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row>
    <row r="53" spans="1:22"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5.75" customHeight="1" x14ac:dyDescent="0.2"/>
    <row r="248" spans="1:22" ht="15.75" customHeight="1" x14ac:dyDescent="0.2"/>
    <row r="249" spans="1:22" ht="15.75" customHeight="1" x14ac:dyDescent="0.2"/>
    <row r="250" spans="1:22" ht="15.75" customHeight="1" x14ac:dyDescent="0.2"/>
    <row r="251" spans="1:22" ht="15.75" customHeight="1" x14ac:dyDescent="0.2"/>
    <row r="252" spans="1:22" ht="15.75" customHeight="1" x14ac:dyDescent="0.2"/>
    <row r="253" spans="1:22" ht="15.75" customHeight="1" x14ac:dyDescent="0.2"/>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B28:V28"/>
    <mergeCell ref="B36:V36"/>
    <mergeCell ref="B45:V45"/>
    <mergeCell ref="B46:V48"/>
    <mergeCell ref="B5:E5"/>
    <mergeCell ref="B11:V11"/>
    <mergeCell ref="B12:V12"/>
    <mergeCell ref="B13:V13"/>
    <mergeCell ref="B14:V14"/>
    <mergeCell ref="B15:V15"/>
    <mergeCell ref="B17:V17"/>
  </mergeCells>
  <pageMargins left="0.75" right="0.75" top="1" bottom="1" header="0" footer="0"/>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404042"/>
  </sheetPr>
  <dimension ref="A1:V1000"/>
  <sheetViews>
    <sheetView showGridLines="0" showRowColHeaders="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4.5" defaultRowHeight="15" customHeight="1" x14ac:dyDescent="0.2"/>
  <cols>
    <col min="1" max="1" width="10.5" customWidth="1"/>
    <col min="2" max="2" width="35.1640625" customWidth="1"/>
    <col min="3" max="22" width="11" customWidth="1"/>
  </cols>
  <sheetData>
    <row r="1" spans="1:22" x14ac:dyDescent="0.2">
      <c r="A1" s="11"/>
      <c r="B1" s="11"/>
      <c r="C1" s="11"/>
      <c r="D1" s="11"/>
      <c r="E1" s="11"/>
      <c r="F1" s="11"/>
      <c r="G1" s="11"/>
      <c r="H1" s="11"/>
      <c r="I1" s="11"/>
      <c r="J1" s="11"/>
      <c r="K1" s="11"/>
      <c r="L1" s="11"/>
      <c r="M1" s="11"/>
      <c r="N1" s="11"/>
      <c r="O1" s="11"/>
      <c r="P1" s="11"/>
      <c r="Q1" s="11"/>
      <c r="R1" s="11"/>
      <c r="S1" s="11"/>
      <c r="T1" s="11"/>
      <c r="U1" s="11"/>
      <c r="V1" s="11"/>
    </row>
    <row r="2" spans="1:22" ht="21.75" customHeight="1" x14ac:dyDescent="0.2">
      <c r="A2" s="11"/>
      <c r="B2" s="113" t="s">
        <v>172</v>
      </c>
      <c r="C2" s="11"/>
      <c r="D2" s="11"/>
      <c r="E2" s="11"/>
      <c r="F2" s="11"/>
      <c r="G2" s="11"/>
      <c r="H2" s="11"/>
      <c r="I2" s="11"/>
      <c r="J2" s="11"/>
      <c r="K2" s="11"/>
      <c r="L2" s="11"/>
      <c r="M2" s="11"/>
      <c r="N2" s="11"/>
      <c r="O2" s="11"/>
      <c r="P2" s="11"/>
      <c r="Q2" s="11"/>
      <c r="R2" s="11"/>
      <c r="S2" s="11"/>
      <c r="T2" s="11"/>
      <c r="U2" s="11"/>
      <c r="V2" s="11"/>
    </row>
    <row r="3" spans="1:22" ht="15" customHeight="1" x14ac:dyDescent="0.2">
      <c r="A3" s="11"/>
      <c r="B3" s="397" t="s">
        <v>691</v>
      </c>
      <c r="C3" s="11"/>
      <c r="D3" s="11"/>
      <c r="E3" s="11"/>
      <c r="F3" s="11"/>
      <c r="G3" s="11"/>
      <c r="H3" s="11"/>
      <c r="I3" s="11"/>
      <c r="J3" s="11"/>
      <c r="K3" s="11"/>
      <c r="L3" s="11"/>
      <c r="M3" s="11"/>
      <c r="N3" s="11"/>
      <c r="O3" s="11"/>
      <c r="P3" s="11"/>
      <c r="Q3" s="11"/>
      <c r="R3" s="11"/>
      <c r="S3" s="11"/>
      <c r="T3" s="11"/>
      <c r="U3" s="11"/>
      <c r="V3" s="11"/>
    </row>
    <row r="4" spans="1:22" x14ac:dyDescent="0.2">
      <c r="A4" s="11"/>
      <c r="B4" s="11"/>
      <c r="C4" s="11"/>
      <c r="D4" s="11"/>
      <c r="E4" s="11"/>
      <c r="F4" s="11"/>
      <c r="G4" s="11"/>
      <c r="H4" s="11"/>
      <c r="I4" s="11"/>
      <c r="J4" s="11"/>
      <c r="K4" s="11"/>
      <c r="L4" s="11"/>
      <c r="M4" s="11"/>
      <c r="N4" s="11"/>
      <c r="O4" s="11"/>
      <c r="P4" s="11"/>
      <c r="Q4" s="11"/>
      <c r="R4" s="11"/>
      <c r="S4" s="11"/>
      <c r="T4" s="11"/>
      <c r="U4" s="11"/>
      <c r="V4" s="11"/>
    </row>
    <row r="5" spans="1:22" ht="15" customHeight="1" x14ac:dyDescent="0.2">
      <c r="A5" s="11"/>
      <c r="B5" s="533" t="s">
        <v>603</v>
      </c>
      <c r="C5" s="534"/>
      <c r="D5" s="534"/>
      <c r="E5" s="535"/>
      <c r="F5" s="11"/>
      <c r="G5" s="11"/>
      <c r="H5" s="11"/>
      <c r="I5" s="11"/>
      <c r="J5" s="11"/>
      <c r="K5" s="11"/>
      <c r="L5" s="11"/>
      <c r="M5" s="11"/>
      <c r="N5" s="11"/>
      <c r="O5" s="11"/>
      <c r="P5" s="11"/>
      <c r="Q5" s="11"/>
      <c r="R5" s="11"/>
      <c r="S5" s="11"/>
      <c r="T5" s="11"/>
      <c r="U5" s="11"/>
      <c r="V5" s="11"/>
    </row>
    <row r="6" spans="1:22" ht="15" customHeight="1" x14ac:dyDescent="0.2">
      <c r="A6" s="11"/>
      <c r="B6" s="73" t="s">
        <v>580</v>
      </c>
      <c r="C6" s="502">
        <v>0.4</v>
      </c>
      <c r="D6" s="11"/>
      <c r="E6" s="11"/>
      <c r="F6" s="11"/>
      <c r="G6" s="11"/>
      <c r="H6" s="11"/>
      <c r="I6" s="11"/>
      <c r="J6" s="11"/>
      <c r="K6" s="11"/>
      <c r="L6" s="11"/>
      <c r="M6" s="11"/>
      <c r="N6" s="11"/>
      <c r="O6" s="11"/>
      <c r="P6" s="11"/>
      <c r="Q6" s="11"/>
      <c r="R6" s="11"/>
      <c r="S6" s="11"/>
      <c r="T6" s="11"/>
      <c r="U6" s="11"/>
      <c r="V6" s="11"/>
    </row>
    <row r="7" spans="1:22" ht="15" customHeight="1" x14ac:dyDescent="0.2">
      <c r="A7" s="11"/>
      <c r="B7" s="75" t="s">
        <v>581</v>
      </c>
      <c r="C7" s="503">
        <v>0.35</v>
      </c>
      <c r="D7" s="11"/>
      <c r="E7" s="11"/>
      <c r="F7" s="11"/>
      <c r="G7" s="11"/>
      <c r="H7" s="11"/>
      <c r="I7" s="11"/>
      <c r="J7" s="11"/>
      <c r="K7" s="11"/>
      <c r="L7" s="11"/>
      <c r="M7" s="11"/>
      <c r="N7" s="11"/>
      <c r="O7" s="11"/>
      <c r="P7" s="11"/>
      <c r="Q7" s="11"/>
      <c r="R7" s="11"/>
      <c r="S7" s="11"/>
      <c r="T7" s="11"/>
      <c r="U7" s="11"/>
      <c r="V7" s="11"/>
    </row>
    <row r="8" spans="1:22" ht="15" customHeight="1" x14ac:dyDescent="0.2">
      <c r="A8" s="11"/>
      <c r="B8" s="77" t="s">
        <v>582</v>
      </c>
      <c r="C8" s="498">
        <v>0.15</v>
      </c>
      <c r="D8" s="11"/>
      <c r="E8" s="11"/>
      <c r="F8" s="11"/>
      <c r="G8" s="11"/>
      <c r="H8" s="11"/>
      <c r="I8" s="11"/>
      <c r="J8" s="11"/>
      <c r="K8" s="11"/>
      <c r="L8" s="11"/>
      <c r="M8" s="11"/>
      <c r="N8" s="11"/>
      <c r="O8" s="11"/>
      <c r="P8" s="11"/>
      <c r="Q8" s="11"/>
      <c r="R8" s="11"/>
      <c r="S8" s="11"/>
      <c r="T8" s="11"/>
      <c r="U8" s="11"/>
      <c r="V8" s="11"/>
    </row>
    <row r="9" spans="1:22" ht="15" customHeight="1" x14ac:dyDescent="0.2">
      <c r="A9" s="11"/>
      <c r="B9" s="79" t="s">
        <v>42</v>
      </c>
      <c r="C9" s="504">
        <v>0.1</v>
      </c>
      <c r="D9" s="11"/>
      <c r="E9" s="11"/>
      <c r="F9" s="11"/>
      <c r="G9" s="11"/>
      <c r="H9" s="11"/>
      <c r="I9" s="11"/>
      <c r="J9" s="11"/>
      <c r="K9" s="11"/>
      <c r="L9" s="11"/>
      <c r="M9" s="11"/>
      <c r="N9" s="11"/>
      <c r="O9" s="11"/>
      <c r="P9" s="11"/>
      <c r="Q9" s="11"/>
      <c r="R9" s="11"/>
      <c r="S9" s="11"/>
      <c r="T9" s="11"/>
      <c r="U9" s="11"/>
      <c r="V9" s="11"/>
    </row>
    <row r="10" spans="1:22" x14ac:dyDescent="0.2">
      <c r="A10" s="11"/>
      <c r="B10" s="11"/>
      <c r="C10" s="11"/>
      <c r="D10" s="11"/>
      <c r="E10" s="11"/>
      <c r="F10" s="11"/>
      <c r="G10" s="11"/>
      <c r="H10" s="11"/>
      <c r="I10" s="11"/>
      <c r="J10" s="11"/>
      <c r="K10" s="11"/>
      <c r="L10" s="11"/>
      <c r="M10" s="11"/>
      <c r="N10" s="11"/>
      <c r="O10" s="11"/>
      <c r="P10" s="11"/>
      <c r="Q10" s="11"/>
      <c r="R10" s="11"/>
      <c r="S10" s="11"/>
      <c r="T10" s="11"/>
      <c r="U10" s="11"/>
      <c r="V10" s="11"/>
    </row>
    <row r="11" spans="1:22" ht="15" customHeight="1" x14ac:dyDescent="0.2">
      <c r="A11" s="11"/>
      <c r="B11" s="536" t="s">
        <v>604</v>
      </c>
      <c r="C11" s="534"/>
      <c r="D11" s="534"/>
      <c r="E11" s="534"/>
      <c r="F11" s="534"/>
      <c r="G11" s="534"/>
      <c r="H11" s="534"/>
      <c r="I11" s="534"/>
      <c r="J11" s="534"/>
      <c r="K11" s="534"/>
      <c r="L11" s="534"/>
      <c r="M11" s="534"/>
      <c r="N11" s="534"/>
      <c r="O11" s="534"/>
      <c r="P11" s="534"/>
      <c r="Q11" s="534"/>
      <c r="R11" s="534"/>
      <c r="S11" s="534"/>
      <c r="T11" s="534"/>
      <c r="U11" s="534"/>
      <c r="V11" s="535"/>
    </row>
    <row r="12" spans="1:22" ht="15" customHeight="1" x14ac:dyDescent="0.2">
      <c r="A12" s="11"/>
      <c r="B12" s="562" t="s">
        <v>692</v>
      </c>
      <c r="C12" s="563"/>
      <c r="D12" s="563"/>
      <c r="E12" s="563"/>
      <c r="F12" s="563"/>
      <c r="G12" s="563"/>
      <c r="H12" s="563"/>
      <c r="I12" s="563"/>
      <c r="J12" s="563"/>
      <c r="K12" s="563"/>
      <c r="L12" s="563"/>
      <c r="M12" s="563"/>
      <c r="N12" s="563"/>
      <c r="O12" s="563"/>
      <c r="P12" s="563"/>
      <c r="Q12" s="563"/>
      <c r="R12" s="563"/>
      <c r="S12" s="563"/>
      <c r="T12" s="563"/>
      <c r="U12" s="563"/>
      <c r="V12" s="563"/>
    </row>
    <row r="13" spans="1:22" ht="15" customHeight="1" x14ac:dyDescent="0.2">
      <c r="A13" s="11"/>
      <c r="B13" s="562" t="s">
        <v>693</v>
      </c>
      <c r="C13" s="563"/>
      <c r="D13" s="563"/>
      <c r="E13" s="563"/>
      <c r="F13" s="563"/>
      <c r="G13" s="563"/>
      <c r="H13" s="563"/>
      <c r="I13" s="563"/>
      <c r="J13" s="563"/>
      <c r="K13" s="563"/>
      <c r="L13" s="563"/>
      <c r="M13" s="563"/>
      <c r="N13" s="563"/>
      <c r="O13" s="563"/>
      <c r="P13" s="563"/>
      <c r="Q13" s="563"/>
      <c r="R13" s="563"/>
      <c r="S13" s="563"/>
      <c r="T13" s="563"/>
      <c r="U13" s="563"/>
      <c r="V13" s="563"/>
    </row>
    <row r="14" spans="1:22" ht="15" customHeight="1" x14ac:dyDescent="0.2">
      <c r="A14" s="11"/>
      <c r="B14" s="562" t="s">
        <v>694</v>
      </c>
      <c r="C14" s="563"/>
      <c r="D14" s="563"/>
      <c r="E14" s="563"/>
      <c r="F14" s="563"/>
      <c r="G14" s="563"/>
      <c r="H14" s="563"/>
      <c r="I14" s="563"/>
      <c r="J14" s="563"/>
      <c r="K14" s="563"/>
      <c r="L14" s="563"/>
      <c r="M14" s="563"/>
      <c r="N14" s="563"/>
      <c r="O14" s="563"/>
      <c r="P14" s="563"/>
      <c r="Q14" s="563"/>
      <c r="R14" s="563"/>
      <c r="S14" s="563"/>
      <c r="T14" s="563"/>
      <c r="U14" s="563"/>
      <c r="V14" s="563"/>
    </row>
    <row r="15" spans="1:22" ht="15" customHeight="1" x14ac:dyDescent="0.2">
      <c r="A15" s="11"/>
      <c r="B15" s="562" t="s">
        <v>695</v>
      </c>
      <c r="C15" s="563"/>
      <c r="D15" s="563"/>
      <c r="E15" s="563"/>
      <c r="F15" s="563"/>
      <c r="G15" s="563"/>
      <c r="H15" s="563"/>
      <c r="I15" s="563"/>
      <c r="J15" s="563"/>
      <c r="K15" s="563"/>
      <c r="L15" s="563"/>
      <c r="M15" s="563"/>
      <c r="N15" s="563"/>
      <c r="O15" s="563"/>
      <c r="P15" s="563"/>
      <c r="Q15" s="563"/>
      <c r="R15" s="563"/>
      <c r="S15" s="563"/>
      <c r="T15" s="563"/>
      <c r="U15" s="563"/>
      <c r="V15" s="563"/>
    </row>
    <row r="16" spans="1:22" x14ac:dyDescent="0.2">
      <c r="A16" s="11"/>
      <c r="B16" s="11"/>
      <c r="C16" s="11"/>
      <c r="D16" s="11"/>
      <c r="E16" s="11"/>
      <c r="F16" s="11"/>
      <c r="G16" s="11"/>
      <c r="H16" s="11"/>
      <c r="I16" s="11"/>
      <c r="J16" s="11"/>
      <c r="K16" s="11"/>
      <c r="L16" s="11"/>
      <c r="M16" s="11"/>
      <c r="N16" s="11"/>
      <c r="O16" s="11"/>
      <c r="P16" s="11"/>
      <c r="Q16" s="11"/>
      <c r="R16" s="11"/>
      <c r="S16" s="11"/>
      <c r="T16" s="11"/>
      <c r="U16" s="11"/>
      <c r="V16" s="11"/>
    </row>
    <row r="17" spans="1:22" ht="15" customHeight="1" x14ac:dyDescent="0.2">
      <c r="A17" s="11"/>
      <c r="B17" s="533" t="s">
        <v>609</v>
      </c>
      <c r="C17" s="534"/>
      <c r="D17" s="534"/>
      <c r="E17" s="534"/>
      <c r="F17" s="534"/>
      <c r="G17" s="534"/>
      <c r="H17" s="534"/>
      <c r="I17" s="534"/>
      <c r="J17" s="534"/>
      <c r="K17" s="534"/>
      <c r="L17" s="534"/>
      <c r="M17" s="534"/>
      <c r="N17" s="534"/>
      <c r="O17" s="534"/>
      <c r="P17" s="534"/>
      <c r="Q17" s="534"/>
      <c r="R17" s="534"/>
      <c r="S17" s="534"/>
      <c r="T17" s="534"/>
      <c r="U17" s="534"/>
      <c r="V17" s="535"/>
    </row>
    <row r="18" spans="1:22" ht="15" customHeight="1" x14ac:dyDescent="0.2">
      <c r="A18" s="11"/>
      <c r="B18" s="73" t="s">
        <v>316</v>
      </c>
      <c r="C18" s="54" t="s">
        <v>610</v>
      </c>
      <c r="D18" s="54" t="s">
        <v>611</v>
      </c>
      <c r="E18" s="55" t="s">
        <v>612</v>
      </c>
      <c r="F18" s="11"/>
      <c r="G18" s="11"/>
      <c r="H18" s="11"/>
      <c r="I18" s="11"/>
      <c r="J18" s="11"/>
      <c r="K18" s="11"/>
      <c r="L18" s="11"/>
      <c r="M18" s="11"/>
      <c r="N18" s="11"/>
      <c r="O18" s="11"/>
      <c r="P18" s="11"/>
      <c r="Q18" s="11"/>
      <c r="R18" s="11"/>
      <c r="S18" s="11"/>
      <c r="T18" s="11"/>
      <c r="U18" s="11"/>
      <c r="V18" s="11"/>
    </row>
    <row r="19" spans="1:22" ht="15" customHeight="1" x14ac:dyDescent="0.2">
      <c r="A19" s="11"/>
      <c r="B19" s="75" t="s">
        <v>613</v>
      </c>
      <c r="C19" s="176">
        <v>0</v>
      </c>
      <c r="D19" s="176">
        <v>0</v>
      </c>
      <c r="E19" s="177">
        <v>0</v>
      </c>
      <c r="F19" s="11"/>
      <c r="G19" s="11"/>
      <c r="H19" s="11"/>
      <c r="I19" s="11"/>
      <c r="J19" s="11"/>
      <c r="K19" s="11"/>
      <c r="L19" s="11"/>
      <c r="M19" s="11"/>
      <c r="N19" s="11"/>
      <c r="O19" s="11"/>
      <c r="P19" s="11"/>
      <c r="Q19" s="11"/>
      <c r="R19" s="11"/>
      <c r="S19" s="11"/>
      <c r="T19" s="11"/>
      <c r="U19" s="11"/>
      <c r="V19" s="11"/>
    </row>
    <row r="20" spans="1:22" ht="15" customHeight="1" x14ac:dyDescent="0.2">
      <c r="A20" s="11"/>
      <c r="B20" s="77" t="s">
        <v>614</v>
      </c>
      <c r="C20" s="437">
        <v>0</v>
      </c>
      <c r="D20" s="437">
        <v>0</v>
      </c>
      <c r="E20" s="477">
        <v>0</v>
      </c>
      <c r="F20" s="11"/>
      <c r="G20" s="11"/>
      <c r="H20" s="11"/>
      <c r="I20" s="11"/>
      <c r="J20" s="11"/>
      <c r="K20" s="11"/>
      <c r="L20" s="11"/>
      <c r="M20" s="11"/>
      <c r="N20" s="11"/>
      <c r="O20" s="11"/>
      <c r="P20" s="11"/>
      <c r="Q20" s="11"/>
      <c r="R20" s="11"/>
      <c r="S20" s="11"/>
      <c r="T20" s="11"/>
      <c r="U20" s="11"/>
      <c r="V20" s="11"/>
    </row>
    <row r="21" spans="1:22" ht="15.75" customHeight="1" x14ac:dyDescent="0.2">
      <c r="A21" s="11"/>
      <c r="B21" s="180" t="s">
        <v>615</v>
      </c>
      <c r="C21" s="305">
        <v>0.05</v>
      </c>
      <c r="D21" s="305">
        <v>0.1</v>
      </c>
      <c r="E21" s="479">
        <v>0.3</v>
      </c>
      <c r="F21" s="11"/>
      <c r="G21" s="11"/>
      <c r="H21" s="11"/>
      <c r="I21" s="11"/>
      <c r="J21" s="11"/>
      <c r="K21" s="11"/>
      <c r="L21" s="11"/>
      <c r="M21" s="11"/>
      <c r="N21" s="11"/>
      <c r="O21" s="11"/>
      <c r="P21" s="11"/>
      <c r="Q21" s="11"/>
      <c r="R21" s="11"/>
      <c r="S21" s="11"/>
      <c r="T21" s="11"/>
      <c r="U21" s="11"/>
      <c r="V21" s="11"/>
    </row>
    <row r="22" spans="1:22" ht="15.75" customHeight="1" x14ac:dyDescent="0.2">
      <c r="A22" s="11"/>
      <c r="B22" s="77" t="s">
        <v>616</v>
      </c>
      <c r="C22" s="304">
        <v>0.15</v>
      </c>
      <c r="D22" s="304">
        <v>0.25</v>
      </c>
      <c r="E22" s="498">
        <v>0.65</v>
      </c>
      <c r="F22" s="11"/>
      <c r="G22" s="11"/>
      <c r="H22" s="11"/>
      <c r="I22" s="11"/>
      <c r="J22" s="11"/>
      <c r="K22" s="11"/>
      <c r="L22" s="11"/>
      <c r="M22" s="11"/>
      <c r="N22" s="11"/>
      <c r="O22" s="11"/>
      <c r="P22" s="11"/>
      <c r="Q22" s="11"/>
      <c r="R22" s="11"/>
      <c r="S22" s="11"/>
      <c r="T22" s="11"/>
      <c r="U22" s="11"/>
      <c r="V22" s="11"/>
    </row>
    <row r="23" spans="1:22" ht="15.75" customHeight="1" x14ac:dyDescent="0.2">
      <c r="A23" s="11"/>
      <c r="B23" s="180" t="s">
        <v>617</v>
      </c>
      <c r="C23" s="223">
        <v>100</v>
      </c>
      <c r="D23" s="223">
        <v>300</v>
      </c>
      <c r="E23" s="224">
        <v>600</v>
      </c>
      <c r="F23" s="11"/>
      <c r="G23" s="11"/>
      <c r="H23" s="11"/>
      <c r="I23" s="11"/>
      <c r="J23" s="11"/>
      <c r="K23" s="11"/>
      <c r="L23" s="11"/>
      <c r="M23" s="11"/>
      <c r="N23" s="11"/>
      <c r="O23" s="11"/>
      <c r="P23" s="11"/>
      <c r="Q23" s="11"/>
      <c r="R23" s="11"/>
      <c r="S23" s="11"/>
      <c r="T23" s="11"/>
      <c r="U23" s="11"/>
      <c r="V23" s="11"/>
    </row>
    <row r="24" spans="1:22" ht="15.75" customHeight="1" x14ac:dyDescent="0.2">
      <c r="A24" s="11"/>
      <c r="B24" s="77" t="s">
        <v>618</v>
      </c>
      <c r="C24" s="178">
        <v>2000</v>
      </c>
      <c r="D24" s="178">
        <v>6000</v>
      </c>
      <c r="E24" s="179">
        <v>80000</v>
      </c>
      <c r="F24" s="11"/>
      <c r="G24" s="11"/>
      <c r="H24" s="11"/>
      <c r="I24" s="11"/>
      <c r="J24" s="11"/>
      <c r="K24" s="11"/>
      <c r="L24" s="11"/>
      <c r="M24" s="11"/>
      <c r="N24" s="11"/>
      <c r="O24" s="11"/>
      <c r="P24" s="11"/>
      <c r="Q24" s="11"/>
      <c r="R24" s="11"/>
      <c r="S24" s="11"/>
      <c r="T24" s="11"/>
      <c r="U24" s="11"/>
      <c r="V24" s="11"/>
    </row>
    <row r="25" spans="1:22" ht="15.75" customHeight="1" x14ac:dyDescent="0.2">
      <c r="A25" s="11"/>
      <c r="B25" s="180" t="s">
        <v>619</v>
      </c>
      <c r="C25" s="305">
        <v>0.25</v>
      </c>
      <c r="D25" s="305">
        <v>0.35</v>
      </c>
      <c r="E25" s="479">
        <v>0.65</v>
      </c>
      <c r="F25" s="11"/>
      <c r="G25" s="11"/>
      <c r="H25" s="11"/>
      <c r="I25" s="11"/>
      <c r="J25" s="11"/>
      <c r="K25" s="11"/>
      <c r="L25" s="11"/>
      <c r="M25" s="11"/>
      <c r="N25" s="11"/>
      <c r="O25" s="11"/>
      <c r="P25" s="11"/>
      <c r="Q25" s="11"/>
      <c r="R25" s="11"/>
      <c r="S25" s="11"/>
      <c r="T25" s="11"/>
      <c r="U25" s="11"/>
      <c r="V25" s="11"/>
    </row>
    <row r="26" spans="1:22" ht="15.75" customHeight="1" x14ac:dyDescent="0.2">
      <c r="A26" s="11"/>
      <c r="B26" s="415" t="s">
        <v>620</v>
      </c>
      <c r="C26" s="480">
        <v>0.15</v>
      </c>
      <c r="D26" s="480">
        <v>0.3</v>
      </c>
      <c r="E26" s="481">
        <v>0.45</v>
      </c>
      <c r="F26" s="11"/>
      <c r="G26" s="11"/>
      <c r="H26" s="11"/>
      <c r="I26" s="11"/>
      <c r="J26" s="11"/>
      <c r="K26" s="11"/>
      <c r="L26" s="11"/>
      <c r="M26" s="11"/>
      <c r="N26" s="11"/>
      <c r="O26" s="11"/>
      <c r="P26" s="11"/>
      <c r="Q26" s="11"/>
      <c r="R26" s="11"/>
      <c r="S26" s="11"/>
      <c r="T26" s="11"/>
      <c r="U26" s="11"/>
      <c r="V26" s="11"/>
    </row>
    <row r="27" spans="1:22"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row>
    <row r="28" spans="1:22" ht="15.75" customHeight="1" x14ac:dyDescent="0.2">
      <c r="A28" s="11"/>
      <c r="B28" s="533" t="s">
        <v>621</v>
      </c>
      <c r="C28" s="534"/>
      <c r="D28" s="534"/>
      <c r="E28" s="534"/>
      <c r="F28" s="534"/>
      <c r="G28" s="534"/>
      <c r="H28" s="534"/>
      <c r="I28" s="534"/>
      <c r="J28" s="534"/>
      <c r="K28" s="534"/>
      <c r="L28" s="534"/>
      <c r="M28" s="534"/>
      <c r="N28" s="534"/>
      <c r="O28" s="534"/>
      <c r="P28" s="534"/>
      <c r="Q28" s="534"/>
      <c r="R28" s="534"/>
      <c r="S28" s="534"/>
      <c r="T28" s="534"/>
      <c r="U28" s="534"/>
      <c r="V28" s="535"/>
    </row>
    <row r="29" spans="1:22" ht="15.75" customHeight="1" x14ac:dyDescent="0.2">
      <c r="A29" s="11"/>
      <c r="B29" s="53" t="s">
        <v>251</v>
      </c>
      <c r="C29" s="174">
        <v>2026</v>
      </c>
      <c r="D29" s="174">
        <v>2027</v>
      </c>
      <c r="E29" s="174">
        <v>2028</v>
      </c>
      <c r="F29" s="174">
        <v>2029</v>
      </c>
      <c r="G29" s="174">
        <v>2030</v>
      </c>
      <c r="H29" s="174">
        <v>2031</v>
      </c>
      <c r="I29" s="174">
        <v>2032</v>
      </c>
      <c r="J29" s="174">
        <v>2033</v>
      </c>
      <c r="K29" s="174">
        <v>2034</v>
      </c>
      <c r="L29" s="174">
        <v>2035</v>
      </c>
      <c r="M29" s="174">
        <v>2036</v>
      </c>
      <c r="N29" s="174">
        <v>2037</v>
      </c>
      <c r="O29" s="174">
        <v>2038</v>
      </c>
      <c r="P29" s="174">
        <v>2039</v>
      </c>
      <c r="Q29" s="174">
        <v>2040</v>
      </c>
      <c r="R29" s="174">
        <v>2041</v>
      </c>
      <c r="S29" s="174">
        <v>2042</v>
      </c>
      <c r="T29" s="174">
        <v>2043</v>
      </c>
      <c r="U29" s="174">
        <v>2044</v>
      </c>
      <c r="V29" s="175">
        <v>2045</v>
      </c>
    </row>
    <row r="30" spans="1:22" ht="15.75" customHeight="1" x14ac:dyDescent="0.2">
      <c r="A30" s="11"/>
      <c r="B30" s="485" t="s">
        <v>622</v>
      </c>
      <c r="C30" s="176">
        <f>$C$19</f>
        <v>0</v>
      </c>
      <c r="D30" s="176">
        <f t="shared" ref="D30:G30" si="0">C30*(1+$C$20)</f>
        <v>0</v>
      </c>
      <c r="E30" s="176">
        <f t="shared" si="0"/>
        <v>0</v>
      </c>
      <c r="F30" s="176">
        <f t="shared" si="0"/>
        <v>0</v>
      </c>
      <c r="G30" s="176">
        <f t="shared" si="0"/>
        <v>0</v>
      </c>
      <c r="H30" s="176">
        <f>IF($C$23&gt;0,$C$23,G30*(1+$C$21))</f>
        <v>100</v>
      </c>
      <c r="I30" s="176">
        <f t="shared" ref="I30:L30" si="1">H30*(1+$C$21)</f>
        <v>105</v>
      </c>
      <c r="J30" s="176">
        <f t="shared" si="1"/>
        <v>110.25</v>
      </c>
      <c r="K30" s="176">
        <f t="shared" si="1"/>
        <v>115.7625</v>
      </c>
      <c r="L30" s="176">
        <f t="shared" si="1"/>
        <v>121.55062500000001</v>
      </c>
      <c r="M30" s="176">
        <f>IF($C$24&gt;0,$C$24,L30*(1+$C$22))</f>
        <v>2000</v>
      </c>
      <c r="N30" s="176">
        <f t="shared" ref="N30:V30" si="2">M30*(1+$C$22)</f>
        <v>2300</v>
      </c>
      <c r="O30" s="176">
        <f t="shared" si="2"/>
        <v>2645</v>
      </c>
      <c r="P30" s="176">
        <f t="shared" si="2"/>
        <v>3041.7499999999995</v>
      </c>
      <c r="Q30" s="176">
        <f t="shared" si="2"/>
        <v>3498.0124999999994</v>
      </c>
      <c r="R30" s="176">
        <f t="shared" si="2"/>
        <v>4022.7143749999991</v>
      </c>
      <c r="S30" s="176">
        <f t="shared" si="2"/>
        <v>4626.121531249999</v>
      </c>
      <c r="T30" s="176">
        <f t="shared" si="2"/>
        <v>5320.0397609374986</v>
      </c>
      <c r="U30" s="176">
        <f t="shared" si="2"/>
        <v>6118.0457250781228</v>
      </c>
      <c r="V30" s="177">
        <f t="shared" si="2"/>
        <v>7035.7525838398406</v>
      </c>
    </row>
    <row r="31" spans="1:22" ht="15.75" customHeight="1" x14ac:dyDescent="0.2">
      <c r="A31" s="11"/>
      <c r="B31" s="486" t="s">
        <v>623</v>
      </c>
      <c r="C31" s="178">
        <f>$D$19</f>
        <v>0</v>
      </c>
      <c r="D31" s="178">
        <f t="shared" ref="D31:G31" si="3">C31*(1+$D$20)</f>
        <v>0</v>
      </c>
      <c r="E31" s="178">
        <f t="shared" si="3"/>
        <v>0</v>
      </c>
      <c r="F31" s="178">
        <f t="shared" si="3"/>
        <v>0</v>
      </c>
      <c r="G31" s="178">
        <f t="shared" si="3"/>
        <v>0</v>
      </c>
      <c r="H31" s="178">
        <f>IF($D$23&gt;0,$D$23,G31*(1+$D$21))</f>
        <v>300</v>
      </c>
      <c r="I31" s="178">
        <f t="shared" ref="I31:L31" si="4">H31*(1+$D$21)</f>
        <v>330</v>
      </c>
      <c r="J31" s="178">
        <f t="shared" si="4"/>
        <v>363.00000000000006</v>
      </c>
      <c r="K31" s="178">
        <f t="shared" si="4"/>
        <v>399.30000000000007</v>
      </c>
      <c r="L31" s="178">
        <f t="shared" si="4"/>
        <v>439.23000000000013</v>
      </c>
      <c r="M31" s="178">
        <f>IF($D$24&gt;0,$D$24,L31*(1+$D$22))</f>
        <v>6000</v>
      </c>
      <c r="N31" s="178">
        <f t="shared" ref="N31:V31" si="5">M31*(1+$D$22)</f>
        <v>7500</v>
      </c>
      <c r="O31" s="178">
        <f t="shared" si="5"/>
        <v>9375</v>
      </c>
      <c r="P31" s="178">
        <f t="shared" si="5"/>
        <v>11718.75</v>
      </c>
      <c r="Q31" s="178">
        <f t="shared" si="5"/>
        <v>14648.4375</v>
      </c>
      <c r="R31" s="178">
        <f t="shared" si="5"/>
        <v>18310.546875</v>
      </c>
      <c r="S31" s="178">
        <f t="shared" si="5"/>
        <v>22888.18359375</v>
      </c>
      <c r="T31" s="178">
        <f t="shared" si="5"/>
        <v>28610.2294921875</v>
      </c>
      <c r="U31" s="178">
        <f t="shared" si="5"/>
        <v>35762.786865234375</v>
      </c>
      <c r="V31" s="179">
        <f t="shared" si="5"/>
        <v>44703.483581542969</v>
      </c>
    </row>
    <row r="32" spans="1:22" ht="15.75" customHeight="1" x14ac:dyDescent="0.2">
      <c r="A32" s="11"/>
      <c r="B32" s="487" t="s">
        <v>624</v>
      </c>
      <c r="C32" s="223">
        <f>$E$19</f>
        <v>0</v>
      </c>
      <c r="D32" s="223">
        <f t="shared" ref="D32:G32" si="6">C32*(1+$E$20)</f>
        <v>0</v>
      </c>
      <c r="E32" s="223">
        <f t="shared" si="6"/>
        <v>0</v>
      </c>
      <c r="F32" s="223">
        <f t="shared" si="6"/>
        <v>0</v>
      </c>
      <c r="G32" s="223">
        <f t="shared" si="6"/>
        <v>0</v>
      </c>
      <c r="H32" s="223">
        <f>IF($E$23&gt;0,$E$23,G32*(1+$E$21))</f>
        <v>600</v>
      </c>
      <c r="I32" s="223">
        <f t="shared" ref="I32:L32" si="7">H32*(1+$E$21)</f>
        <v>780</v>
      </c>
      <c r="J32" s="223">
        <f t="shared" si="7"/>
        <v>1014</v>
      </c>
      <c r="K32" s="223">
        <f t="shared" si="7"/>
        <v>1318.2</v>
      </c>
      <c r="L32" s="223">
        <f t="shared" si="7"/>
        <v>1713.66</v>
      </c>
      <c r="M32" s="223">
        <f>IF($E$24&gt;0,$E$24,L32*(1+$E$22))</f>
        <v>80000</v>
      </c>
      <c r="N32" s="223">
        <f t="shared" ref="N32:V32" si="8">M32*(1+$E$22)</f>
        <v>132000</v>
      </c>
      <c r="O32" s="223">
        <f t="shared" si="8"/>
        <v>217800</v>
      </c>
      <c r="P32" s="223">
        <f t="shared" si="8"/>
        <v>359370</v>
      </c>
      <c r="Q32" s="223">
        <f t="shared" si="8"/>
        <v>592960.5</v>
      </c>
      <c r="R32" s="223">
        <f t="shared" si="8"/>
        <v>978384.82499999995</v>
      </c>
      <c r="S32" s="223">
        <f t="shared" si="8"/>
        <v>1614334.9612499999</v>
      </c>
      <c r="T32" s="223">
        <f t="shared" si="8"/>
        <v>2663652.6860624999</v>
      </c>
      <c r="U32" s="223">
        <f t="shared" si="8"/>
        <v>4395026.9320031246</v>
      </c>
      <c r="V32" s="224">
        <f t="shared" si="8"/>
        <v>7251794.4378051553</v>
      </c>
    </row>
    <row r="33" spans="1:22" ht="15.75" customHeight="1" x14ac:dyDescent="0.2">
      <c r="A33" s="11"/>
      <c r="B33" s="188" t="s">
        <v>625</v>
      </c>
      <c r="C33" s="178">
        <f t="shared" ref="C33:V33" si="9">C30*$C$6+C31*$C$7+C32*$C$8</f>
        <v>0</v>
      </c>
      <c r="D33" s="178">
        <f t="shared" si="9"/>
        <v>0</v>
      </c>
      <c r="E33" s="178">
        <f t="shared" si="9"/>
        <v>0</v>
      </c>
      <c r="F33" s="178">
        <f t="shared" si="9"/>
        <v>0</v>
      </c>
      <c r="G33" s="178">
        <f t="shared" si="9"/>
        <v>0</v>
      </c>
      <c r="H33" s="178">
        <f t="shared" si="9"/>
        <v>235</v>
      </c>
      <c r="I33" s="178">
        <f t="shared" si="9"/>
        <v>274.5</v>
      </c>
      <c r="J33" s="178">
        <f t="shared" si="9"/>
        <v>323.25</v>
      </c>
      <c r="K33" s="178">
        <f t="shared" si="9"/>
        <v>383.79</v>
      </c>
      <c r="L33" s="178">
        <f t="shared" si="9"/>
        <v>459.39975000000004</v>
      </c>
      <c r="M33" s="178">
        <f t="shared" si="9"/>
        <v>14900</v>
      </c>
      <c r="N33" s="178">
        <f t="shared" si="9"/>
        <v>23345</v>
      </c>
      <c r="O33" s="178">
        <f t="shared" si="9"/>
        <v>37009.25</v>
      </c>
      <c r="P33" s="178">
        <f t="shared" si="9"/>
        <v>59223.762499999997</v>
      </c>
      <c r="Q33" s="178">
        <f t="shared" si="9"/>
        <v>95470.233124999999</v>
      </c>
      <c r="R33" s="178">
        <f t="shared" si="9"/>
        <v>154775.50090624997</v>
      </c>
      <c r="S33" s="178">
        <f t="shared" si="9"/>
        <v>252011.55705781249</v>
      </c>
      <c r="T33" s="178">
        <f t="shared" si="9"/>
        <v>411689.4991360156</v>
      </c>
      <c r="U33" s="178">
        <f t="shared" si="9"/>
        <v>674218.23349333205</v>
      </c>
      <c r="V33" s="179">
        <f t="shared" si="9"/>
        <v>1106229.6859578493</v>
      </c>
    </row>
    <row r="34" spans="1:22" ht="15.75" customHeight="1" x14ac:dyDescent="0.2">
      <c r="A34" s="11"/>
      <c r="B34" s="191" t="s">
        <v>626</v>
      </c>
      <c r="C34" s="199">
        <f t="shared" ref="C34:V34" si="10">C33*$C$9</f>
        <v>0</v>
      </c>
      <c r="D34" s="199">
        <f t="shared" si="10"/>
        <v>0</v>
      </c>
      <c r="E34" s="199">
        <f t="shared" si="10"/>
        <v>0</v>
      </c>
      <c r="F34" s="199">
        <f t="shared" si="10"/>
        <v>0</v>
      </c>
      <c r="G34" s="199">
        <f t="shared" si="10"/>
        <v>0</v>
      </c>
      <c r="H34" s="199">
        <f t="shared" si="10"/>
        <v>23.5</v>
      </c>
      <c r="I34" s="199">
        <f t="shared" si="10"/>
        <v>27.450000000000003</v>
      </c>
      <c r="J34" s="199">
        <f t="shared" si="10"/>
        <v>32.325000000000003</v>
      </c>
      <c r="K34" s="199">
        <f t="shared" si="10"/>
        <v>38.379000000000005</v>
      </c>
      <c r="L34" s="199">
        <f t="shared" si="10"/>
        <v>45.939975000000004</v>
      </c>
      <c r="M34" s="199">
        <f t="shared" si="10"/>
        <v>1490</v>
      </c>
      <c r="N34" s="199">
        <f t="shared" si="10"/>
        <v>2334.5</v>
      </c>
      <c r="O34" s="199">
        <f t="shared" si="10"/>
        <v>3700.9250000000002</v>
      </c>
      <c r="P34" s="199">
        <f t="shared" si="10"/>
        <v>5922.3762500000003</v>
      </c>
      <c r="Q34" s="199">
        <f t="shared" si="10"/>
        <v>9547.0233124999995</v>
      </c>
      <c r="R34" s="199">
        <f t="shared" si="10"/>
        <v>15477.550090624998</v>
      </c>
      <c r="S34" s="199">
        <f t="shared" si="10"/>
        <v>25201.15570578125</v>
      </c>
      <c r="T34" s="199">
        <f t="shared" si="10"/>
        <v>41168.949913601566</v>
      </c>
      <c r="U34" s="199">
        <f t="shared" si="10"/>
        <v>67421.823349333208</v>
      </c>
      <c r="V34" s="194">
        <f t="shared" si="10"/>
        <v>110622.96859578493</v>
      </c>
    </row>
    <row r="35" spans="1:22"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row>
    <row r="36" spans="1:22" ht="15.75" customHeight="1" x14ac:dyDescent="0.2">
      <c r="A36" s="11"/>
      <c r="B36" s="533" t="s">
        <v>627</v>
      </c>
      <c r="C36" s="534"/>
      <c r="D36" s="534"/>
      <c r="E36" s="534"/>
      <c r="F36" s="534"/>
      <c r="G36" s="534"/>
      <c r="H36" s="534"/>
      <c r="I36" s="534"/>
      <c r="J36" s="534"/>
      <c r="K36" s="534"/>
      <c r="L36" s="534"/>
      <c r="M36" s="534"/>
      <c r="N36" s="534"/>
      <c r="O36" s="534"/>
      <c r="P36" s="534"/>
      <c r="Q36" s="534"/>
      <c r="R36" s="534"/>
      <c r="S36" s="534"/>
      <c r="T36" s="534"/>
      <c r="U36" s="534"/>
      <c r="V36" s="535"/>
    </row>
    <row r="37" spans="1:22" ht="15.75" customHeight="1" x14ac:dyDescent="0.2">
      <c r="A37" s="11"/>
      <c r="B37" s="53" t="s">
        <v>251</v>
      </c>
      <c r="C37" s="174">
        <v>2026</v>
      </c>
      <c r="D37" s="174">
        <v>2027</v>
      </c>
      <c r="E37" s="174">
        <v>2028</v>
      </c>
      <c r="F37" s="174">
        <v>2029</v>
      </c>
      <c r="G37" s="174">
        <v>2030</v>
      </c>
      <c r="H37" s="174">
        <v>2031</v>
      </c>
      <c r="I37" s="174">
        <v>2032</v>
      </c>
      <c r="J37" s="174">
        <v>2033</v>
      </c>
      <c r="K37" s="174">
        <v>2034</v>
      </c>
      <c r="L37" s="174">
        <v>2035</v>
      </c>
      <c r="M37" s="174">
        <v>2036</v>
      </c>
      <c r="N37" s="174">
        <v>2037</v>
      </c>
      <c r="O37" s="174">
        <v>2038</v>
      </c>
      <c r="P37" s="174">
        <v>2039</v>
      </c>
      <c r="Q37" s="174">
        <v>2040</v>
      </c>
      <c r="R37" s="174">
        <v>2041</v>
      </c>
      <c r="S37" s="174">
        <v>2042</v>
      </c>
      <c r="T37" s="174">
        <v>2043</v>
      </c>
      <c r="U37" s="174">
        <v>2044</v>
      </c>
      <c r="V37" s="175">
        <v>2045</v>
      </c>
    </row>
    <row r="38" spans="1:22" ht="15.75" customHeight="1" x14ac:dyDescent="0.2">
      <c r="A38" s="11"/>
      <c r="B38" s="488" t="s">
        <v>628</v>
      </c>
      <c r="C38" s="489">
        <f t="shared" ref="C38:V38" si="11">IFERROR((C30*$C$6*$C$25+C31*$C$7*$D$25+C32*$C$8*$E$25)/C33,0)</f>
        <v>0</v>
      </c>
      <c r="D38" s="489">
        <f t="shared" si="11"/>
        <v>0</v>
      </c>
      <c r="E38" s="489">
        <f t="shared" si="11"/>
        <v>0</v>
      </c>
      <c r="F38" s="489">
        <f t="shared" si="11"/>
        <v>0</v>
      </c>
      <c r="G38" s="489">
        <f t="shared" si="11"/>
        <v>0</v>
      </c>
      <c r="H38" s="489">
        <f t="shared" si="11"/>
        <v>0.44787234042553192</v>
      </c>
      <c r="I38" s="489">
        <f t="shared" si="11"/>
        <v>0.46256830601092896</v>
      </c>
      <c r="J38" s="489">
        <f t="shared" si="11"/>
        <v>0.47751740139211135</v>
      </c>
      <c r="K38" s="489">
        <f t="shared" si="11"/>
        <v>0.49249589619323059</v>
      </c>
      <c r="L38" s="489">
        <f t="shared" si="11"/>
        <v>0.5072762610340994</v>
      </c>
      <c r="M38" s="489">
        <f t="shared" si="11"/>
        <v>0.58624161073825498</v>
      </c>
      <c r="N38" s="489">
        <f t="shared" si="11"/>
        <v>0.60050331976868709</v>
      </c>
      <c r="O38" s="489">
        <f t="shared" si="11"/>
        <v>0.6119669406972581</v>
      </c>
      <c r="P38" s="489">
        <f t="shared" si="11"/>
        <v>0.62100574705972134</v>
      </c>
      <c r="Q38" s="489">
        <f t="shared" si="11"/>
        <v>0.62802699470992829</v>
      </c>
      <c r="R38" s="489">
        <f t="shared" si="11"/>
        <v>0.63341958703509926</v>
      </c>
      <c r="S38" s="489">
        <f t="shared" si="11"/>
        <v>0.63752660886253465</v>
      </c>
      <c r="T38" s="489">
        <f t="shared" si="11"/>
        <v>0.6406354656445683</v>
      </c>
      <c r="U38" s="489">
        <f t="shared" si="11"/>
        <v>0.64297856435544032</v>
      </c>
      <c r="V38" s="218">
        <f t="shared" si="11"/>
        <v>0.64473926051402475</v>
      </c>
    </row>
    <row r="39" spans="1:22" ht="15.75" customHeight="1" x14ac:dyDescent="0.2">
      <c r="A39" s="11"/>
      <c r="B39" s="188" t="s">
        <v>629</v>
      </c>
      <c r="C39" s="178">
        <f t="shared" ref="C39:V39" si="12">C34*C38</f>
        <v>0</v>
      </c>
      <c r="D39" s="178">
        <f t="shared" si="12"/>
        <v>0</v>
      </c>
      <c r="E39" s="178">
        <f t="shared" si="12"/>
        <v>0</v>
      </c>
      <c r="F39" s="178">
        <f t="shared" si="12"/>
        <v>0</v>
      </c>
      <c r="G39" s="178">
        <f t="shared" si="12"/>
        <v>0</v>
      </c>
      <c r="H39" s="178">
        <f t="shared" si="12"/>
        <v>10.525</v>
      </c>
      <c r="I39" s="178">
        <f t="shared" si="12"/>
        <v>12.697500000000002</v>
      </c>
      <c r="J39" s="178">
        <f t="shared" si="12"/>
        <v>15.435750000000001</v>
      </c>
      <c r="K39" s="178">
        <f t="shared" si="12"/>
        <v>18.901499999999999</v>
      </c>
      <c r="L39" s="178">
        <f t="shared" si="12"/>
        <v>23.304258750000002</v>
      </c>
      <c r="M39" s="178">
        <f t="shared" si="12"/>
        <v>873.49999999999989</v>
      </c>
      <c r="N39" s="178">
        <f t="shared" si="12"/>
        <v>1401.875</v>
      </c>
      <c r="O39" s="178">
        <f t="shared" si="12"/>
        <v>2264.84375</v>
      </c>
      <c r="P39" s="178">
        <f t="shared" si="12"/>
        <v>3677.829687500001</v>
      </c>
      <c r="Q39" s="178">
        <f t="shared" si="12"/>
        <v>5995.7883593749993</v>
      </c>
      <c r="R39" s="178">
        <f t="shared" si="12"/>
        <v>9803.7833867187492</v>
      </c>
      <c r="S39" s="178">
        <f t="shared" si="12"/>
        <v>16066.407336523436</v>
      </c>
      <c r="T39" s="178">
        <f t="shared" si="12"/>
        <v>26374.289397998047</v>
      </c>
      <c r="U39" s="178">
        <f t="shared" si="12"/>
        <v>43350.787183380373</v>
      </c>
      <c r="V39" s="179">
        <f t="shared" si="12"/>
        <v>71322.970968312555</v>
      </c>
    </row>
    <row r="40" spans="1:22" ht="15.75" customHeight="1" x14ac:dyDescent="0.2">
      <c r="A40" s="11"/>
      <c r="B40" s="490" t="s">
        <v>630</v>
      </c>
      <c r="C40" s="408">
        <f t="shared" ref="C40:V40" si="13">IFERROR((C30*$C$6*$C$26+C31*$C$7*$D$26+C32*$C$8*$E$26)/C33,0)</f>
        <v>0</v>
      </c>
      <c r="D40" s="408">
        <f t="shared" si="13"/>
        <v>0</v>
      </c>
      <c r="E40" s="408">
        <f t="shared" si="13"/>
        <v>0</v>
      </c>
      <c r="F40" s="408">
        <f t="shared" si="13"/>
        <v>0</v>
      </c>
      <c r="G40" s="408">
        <f t="shared" si="13"/>
        <v>0</v>
      </c>
      <c r="H40" s="408">
        <f t="shared" si="13"/>
        <v>0.33191489361702126</v>
      </c>
      <c r="I40" s="408">
        <f t="shared" si="13"/>
        <v>0.34098360655737703</v>
      </c>
      <c r="J40" s="408">
        <f t="shared" si="13"/>
        <v>0.35011600928074244</v>
      </c>
      <c r="K40" s="408">
        <f t="shared" si="13"/>
        <v>0.35918275619479401</v>
      </c>
      <c r="L40" s="408">
        <f t="shared" si="13"/>
        <v>0.36805470072632823</v>
      </c>
      <c r="M40" s="408">
        <f t="shared" si="13"/>
        <v>0.41275167785234901</v>
      </c>
      <c r="N40" s="408">
        <f t="shared" si="13"/>
        <v>0.42131077318483617</v>
      </c>
      <c r="O40" s="408">
        <f t="shared" si="13"/>
        <v>0.42812472557536296</v>
      </c>
      <c r="P40" s="408">
        <f t="shared" si="13"/>
        <v>0.43344846167110718</v>
      </c>
      <c r="Q40" s="408">
        <f t="shared" si="13"/>
        <v>0.43754790441127872</v>
      </c>
      <c r="R40" s="408">
        <f t="shared" si="13"/>
        <v>0.44067016790459507</v>
      </c>
      <c r="S40" s="408">
        <f t="shared" si="13"/>
        <v>0.44302903310097458</v>
      </c>
      <c r="T40" s="408">
        <f t="shared" si="13"/>
        <v>0.44480083455093139</v>
      </c>
      <c r="U40" s="408">
        <f t="shared" si="13"/>
        <v>0.44612631093659078</v>
      </c>
      <c r="V40" s="491">
        <f t="shared" si="13"/>
        <v>0.44711522549195681</v>
      </c>
    </row>
    <row r="41" spans="1:22" ht="15.75" customHeight="1" x14ac:dyDescent="0.2">
      <c r="A41" s="11"/>
      <c r="B41" s="77" t="s">
        <v>631</v>
      </c>
      <c r="C41" s="178">
        <f t="shared" ref="C41:V41" si="14">C34*C40</f>
        <v>0</v>
      </c>
      <c r="D41" s="178">
        <f t="shared" si="14"/>
        <v>0</v>
      </c>
      <c r="E41" s="178">
        <f t="shared" si="14"/>
        <v>0</v>
      </c>
      <c r="F41" s="178">
        <f t="shared" si="14"/>
        <v>0</v>
      </c>
      <c r="G41" s="178">
        <f t="shared" si="14"/>
        <v>0</v>
      </c>
      <c r="H41" s="178">
        <f t="shared" si="14"/>
        <v>7.8</v>
      </c>
      <c r="I41" s="178">
        <f t="shared" si="14"/>
        <v>9.3600000000000012</v>
      </c>
      <c r="J41" s="178">
        <f t="shared" si="14"/>
        <v>11.317500000000001</v>
      </c>
      <c r="K41" s="178">
        <f t="shared" si="14"/>
        <v>13.785075000000001</v>
      </c>
      <c r="L41" s="178">
        <f t="shared" si="14"/>
        <v>16.908423750000001</v>
      </c>
      <c r="M41" s="178">
        <f t="shared" si="14"/>
        <v>615</v>
      </c>
      <c r="N41" s="178">
        <f t="shared" si="14"/>
        <v>983.55000000000007</v>
      </c>
      <c r="O41" s="178">
        <f t="shared" si="14"/>
        <v>1584.4575000000002</v>
      </c>
      <c r="P41" s="178">
        <f t="shared" si="14"/>
        <v>2567.0448750000005</v>
      </c>
      <c r="Q41" s="178">
        <f t="shared" si="14"/>
        <v>4177.2800437499991</v>
      </c>
      <c r="R41" s="178">
        <f t="shared" si="14"/>
        <v>6820.4945971874986</v>
      </c>
      <c r="S41" s="178">
        <f t="shared" si="14"/>
        <v>11164.843645359375</v>
      </c>
      <c r="T41" s="178">
        <f t="shared" si="14"/>
        <v>18311.983279155473</v>
      </c>
      <c r="U41" s="178">
        <f t="shared" si="14"/>
        <v>30078.649327456522</v>
      </c>
      <c r="V41" s="179">
        <f t="shared" si="14"/>
        <v>49461.213548294036</v>
      </c>
    </row>
    <row r="42" spans="1:22" ht="15.75" customHeight="1" x14ac:dyDescent="0.2">
      <c r="A42" s="11"/>
      <c r="B42" s="407" t="s">
        <v>632</v>
      </c>
      <c r="C42" s="226">
        <f>MAX(0,C39)*Assumptions!$C$12</f>
        <v>0</v>
      </c>
      <c r="D42" s="226">
        <f>MAX(0,D39)*Assumptions!$C$12</f>
        <v>0</v>
      </c>
      <c r="E42" s="226">
        <f>MAX(0,E39)*Assumptions!$C$12</f>
        <v>0</v>
      </c>
      <c r="F42" s="226">
        <f>MAX(0,F39)*Assumptions!$C$12</f>
        <v>0</v>
      </c>
      <c r="G42" s="226">
        <f>MAX(0,G39)*Assumptions!$C$12</f>
        <v>0</v>
      </c>
      <c r="H42" s="226">
        <f>MAX(0,H39)*Assumptions!$C$12</f>
        <v>2.2102499999999998</v>
      </c>
      <c r="I42" s="226">
        <f>MAX(0,I39)*Assumptions!$C$12</f>
        <v>2.6664750000000002</v>
      </c>
      <c r="J42" s="226">
        <f>MAX(0,J39)*Assumptions!$C$12</f>
        <v>3.2415075</v>
      </c>
      <c r="K42" s="226">
        <f>MAX(0,K39)*Assumptions!$C$12</f>
        <v>3.9693149999999995</v>
      </c>
      <c r="L42" s="226">
        <f>MAX(0,L39)*Assumptions!$C$12</f>
        <v>4.8938943374999999</v>
      </c>
      <c r="M42" s="226">
        <f>MAX(0,M39)*Assumptions!$C$12</f>
        <v>183.43499999999997</v>
      </c>
      <c r="N42" s="226">
        <f>MAX(0,N39)*Assumptions!$C$12</f>
        <v>294.39375000000001</v>
      </c>
      <c r="O42" s="226">
        <f>MAX(0,O39)*Assumptions!$C$12</f>
        <v>475.6171875</v>
      </c>
      <c r="P42" s="226">
        <f>MAX(0,P39)*Assumptions!$C$12</f>
        <v>772.34423437500016</v>
      </c>
      <c r="Q42" s="226">
        <f>MAX(0,Q39)*Assumptions!$C$12</f>
        <v>1259.1155554687498</v>
      </c>
      <c r="R42" s="226">
        <f>MAX(0,R39)*Assumptions!$C$12</f>
        <v>2058.7945112109373</v>
      </c>
      <c r="S42" s="226">
        <f>MAX(0,S39)*Assumptions!$C$12</f>
        <v>3373.9455406699217</v>
      </c>
      <c r="T42" s="226">
        <f>MAX(0,T39)*Assumptions!$C$12</f>
        <v>5538.6007735795893</v>
      </c>
      <c r="U42" s="226">
        <f>MAX(0,U39)*Assumptions!$C$12</f>
        <v>9103.6653085098787</v>
      </c>
      <c r="V42" s="227">
        <f>MAX(0,V39)*Assumptions!$C$12</f>
        <v>14977.823903345636</v>
      </c>
    </row>
    <row r="43" spans="1:22" ht="15.75" customHeight="1" x14ac:dyDescent="0.2">
      <c r="A43" s="11"/>
      <c r="B43" s="182" t="s">
        <v>633</v>
      </c>
      <c r="C43" s="492">
        <f t="shared" ref="C43:V43" si="15">C39-C42-C41</f>
        <v>0</v>
      </c>
      <c r="D43" s="492">
        <f t="shared" si="15"/>
        <v>0</v>
      </c>
      <c r="E43" s="492">
        <f t="shared" si="15"/>
        <v>0</v>
      </c>
      <c r="F43" s="492">
        <f t="shared" si="15"/>
        <v>0</v>
      </c>
      <c r="G43" s="492">
        <f t="shared" si="15"/>
        <v>0</v>
      </c>
      <c r="H43" s="492">
        <f t="shared" si="15"/>
        <v>0.51475000000000026</v>
      </c>
      <c r="I43" s="492">
        <f t="shared" si="15"/>
        <v>0.6710250000000002</v>
      </c>
      <c r="J43" s="492">
        <f t="shared" si="15"/>
        <v>0.87674250000000065</v>
      </c>
      <c r="K43" s="492">
        <f t="shared" si="15"/>
        <v>1.1471099999999979</v>
      </c>
      <c r="L43" s="492">
        <f t="shared" si="15"/>
        <v>1.5019406625000009</v>
      </c>
      <c r="M43" s="492">
        <f t="shared" si="15"/>
        <v>75.064999999999941</v>
      </c>
      <c r="N43" s="492">
        <f t="shared" si="15"/>
        <v>123.93124999999998</v>
      </c>
      <c r="O43" s="492">
        <f t="shared" si="15"/>
        <v>204.76906249999979</v>
      </c>
      <c r="P43" s="492">
        <f t="shared" si="15"/>
        <v>338.44057812500023</v>
      </c>
      <c r="Q43" s="492">
        <f t="shared" si="15"/>
        <v>559.39276015625001</v>
      </c>
      <c r="R43" s="492">
        <f t="shared" si="15"/>
        <v>924.49427832031324</v>
      </c>
      <c r="S43" s="492">
        <f t="shared" si="15"/>
        <v>1527.6181504941396</v>
      </c>
      <c r="T43" s="492">
        <f t="shared" si="15"/>
        <v>2523.7053452629843</v>
      </c>
      <c r="U43" s="492">
        <f t="shared" si="15"/>
        <v>4168.4725474139705</v>
      </c>
      <c r="V43" s="493">
        <f t="shared" si="15"/>
        <v>6883.9335166728852</v>
      </c>
    </row>
    <row r="44" spans="1:22"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row>
    <row r="45" spans="1:22" ht="15.75" customHeight="1" x14ac:dyDescent="0.2">
      <c r="A45" s="11"/>
      <c r="B45" s="536" t="s">
        <v>648</v>
      </c>
      <c r="C45" s="534"/>
      <c r="D45" s="534"/>
      <c r="E45" s="534"/>
      <c r="F45" s="534"/>
      <c r="G45" s="534"/>
      <c r="H45" s="534"/>
      <c r="I45" s="534"/>
      <c r="J45" s="534"/>
      <c r="K45" s="534"/>
      <c r="L45" s="534"/>
      <c r="M45" s="534"/>
      <c r="N45" s="534"/>
      <c r="O45" s="534"/>
      <c r="P45" s="534"/>
      <c r="Q45" s="534"/>
      <c r="R45" s="534"/>
      <c r="S45" s="534"/>
      <c r="T45" s="534"/>
      <c r="U45" s="534"/>
      <c r="V45" s="535"/>
    </row>
    <row r="46" spans="1:22" ht="30" customHeight="1" x14ac:dyDescent="0.2">
      <c r="A46" s="11"/>
      <c r="B46" s="564" t="s">
        <v>696</v>
      </c>
      <c r="C46" s="563"/>
      <c r="D46" s="563"/>
      <c r="E46" s="563"/>
      <c r="F46" s="563"/>
      <c r="G46" s="563"/>
      <c r="H46" s="563"/>
      <c r="I46" s="563"/>
      <c r="J46" s="563"/>
      <c r="K46" s="563"/>
      <c r="L46" s="563"/>
      <c r="M46" s="563"/>
      <c r="N46" s="563"/>
      <c r="O46" s="563"/>
      <c r="P46" s="563"/>
      <c r="Q46" s="563"/>
      <c r="R46" s="563"/>
      <c r="S46" s="563"/>
      <c r="T46" s="563"/>
      <c r="U46" s="563"/>
      <c r="V46" s="563"/>
    </row>
    <row r="47" spans="1:22" ht="15.75" customHeight="1" x14ac:dyDescent="0.2">
      <c r="A47" s="11"/>
      <c r="B47" s="563"/>
      <c r="C47" s="563"/>
      <c r="D47" s="563"/>
      <c r="E47" s="563"/>
      <c r="F47" s="563"/>
      <c r="G47" s="563"/>
      <c r="H47" s="563"/>
      <c r="I47" s="563"/>
      <c r="J47" s="563"/>
      <c r="K47" s="563"/>
      <c r="L47" s="563"/>
      <c r="M47" s="563"/>
      <c r="N47" s="563"/>
      <c r="O47" s="563"/>
      <c r="P47" s="563"/>
      <c r="Q47" s="563"/>
      <c r="R47" s="563"/>
      <c r="S47" s="563"/>
      <c r="T47" s="563"/>
      <c r="U47" s="563"/>
      <c r="V47" s="563"/>
    </row>
    <row r="48" spans="1:22" ht="15.75" customHeight="1" x14ac:dyDescent="0.2">
      <c r="A48" s="11"/>
      <c r="B48" s="563"/>
      <c r="C48" s="563"/>
      <c r="D48" s="563"/>
      <c r="E48" s="563"/>
      <c r="F48" s="563"/>
      <c r="G48" s="563"/>
      <c r="H48" s="563"/>
      <c r="I48" s="563"/>
      <c r="J48" s="563"/>
      <c r="K48" s="563"/>
      <c r="L48" s="563"/>
      <c r="M48" s="563"/>
      <c r="N48" s="563"/>
      <c r="O48" s="563"/>
      <c r="P48" s="563"/>
      <c r="Q48" s="563"/>
      <c r="R48" s="563"/>
      <c r="S48" s="563"/>
      <c r="T48" s="563"/>
      <c r="U48" s="563"/>
      <c r="V48" s="563"/>
    </row>
    <row r="49" spans="1:22"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row>
    <row r="50" spans="1:22"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row>
    <row r="51" spans="1:22"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row>
    <row r="52" spans="1:22"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row>
    <row r="53" spans="1:22"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5.75" customHeight="1" x14ac:dyDescent="0.2"/>
    <row r="248" spans="1:22" ht="15.75" customHeight="1" x14ac:dyDescent="0.2"/>
    <row r="249" spans="1:22" ht="15.75" customHeight="1" x14ac:dyDescent="0.2"/>
    <row r="250" spans="1:22" ht="15.75" customHeight="1" x14ac:dyDescent="0.2"/>
    <row r="251" spans="1:22" ht="15.75" customHeight="1" x14ac:dyDescent="0.2"/>
    <row r="252" spans="1:22" ht="15.75" customHeight="1" x14ac:dyDescent="0.2"/>
    <row r="253" spans="1:22" ht="15.75" customHeight="1" x14ac:dyDescent="0.2"/>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B28:V28"/>
    <mergeCell ref="B36:V36"/>
    <mergeCell ref="B45:V45"/>
    <mergeCell ref="B46:V48"/>
    <mergeCell ref="B5:E5"/>
    <mergeCell ref="B11:V11"/>
    <mergeCell ref="B12:V12"/>
    <mergeCell ref="B13:V13"/>
    <mergeCell ref="B14:V14"/>
    <mergeCell ref="B15:V15"/>
    <mergeCell ref="B17:V17"/>
  </mergeCells>
  <pageMargins left="0.75" right="0.75" top="1" bottom="1" header="0" footer="0"/>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26252B"/>
  </sheetPr>
  <dimension ref="A1:F1000"/>
  <sheetViews>
    <sheetView showGridLines="0" showRowColHeaders="0" workbookViewId="0">
      <pane ySplit="4" topLeftCell="A5" activePane="bottomLeft" state="frozen"/>
      <selection pane="bottomLeft" activeCell="B6" sqref="B6"/>
    </sheetView>
  </sheetViews>
  <sheetFormatPr baseColWidth="10" defaultColWidth="14.5" defaultRowHeight="15" customHeight="1" x14ac:dyDescent="0.2"/>
  <cols>
    <col min="1" max="1" width="4" customWidth="1"/>
    <col min="2" max="2" width="50" customWidth="1"/>
    <col min="3" max="3" width="80" customWidth="1"/>
    <col min="4" max="6" width="8.6640625" customWidth="1"/>
  </cols>
  <sheetData>
    <row r="1" spans="1:6" x14ac:dyDescent="0.2">
      <c r="A1" s="11"/>
      <c r="B1" s="11"/>
      <c r="C1" s="11"/>
      <c r="D1" s="11"/>
      <c r="E1" s="11"/>
      <c r="F1" s="11"/>
    </row>
    <row r="2" spans="1:6" ht="24" customHeight="1" x14ac:dyDescent="0.25">
      <c r="A2" s="11"/>
      <c r="B2" s="173" t="s">
        <v>697</v>
      </c>
      <c r="C2" s="11"/>
      <c r="D2" s="11"/>
      <c r="E2" s="11"/>
      <c r="F2" s="11"/>
    </row>
    <row r="3" spans="1:6" ht="15" customHeight="1" x14ac:dyDescent="0.2">
      <c r="A3" s="11"/>
      <c r="B3" s="13" t="s">
        <v>698</v>
      </c>
      <c r="C3" s="11"/>
      <c r="D3" s="11"/>
      <c r="E3" s="11"/>
      <c r="F3" s="11"/>
    </row>
    <row r="4" spans="1:6" x14ac:dyDescent="0.2">
      <c r="A4" s="11"/>
      <c r="B4" s="11"/>
      <c r="C4" s="11"/>
      <c r="D4" s="11"/>
      <c r="E4" s="11"/>
      <c r="F4" s="11"/>
    </row>
    <row r="5" spans="1:6" ht="15" customHeight="1" x14ac:dyDescent="0.2">
      <c r="A5" s="11"/>
      <c r="B5" s="73" t="s">
        <v>699</v>
      </c>
      <c r="C5" s="515" t="s">
        <v>700</v>
      </c>
      <c r="D5" s="11"/>
      <c r="E5" s="11"/>
      <c r="F5" s="11"/>
    </row>
    <row r="6" spans="1:6" ht="15" customHeight="1" x14ac:dyDescent="0.2">
      <c r="A6" s="11"/>
      <c r="B6" s="75" t="s">
        <v>701</v>
      </c>
      <c r="C6" s="516" t="s">
        <v>702</v>
      </c>
      <c r="D6" s="11"/>
      <c r="E6" s="11"/>
      <c r="F6" s="11"/>
    </row>
    <row r="7" spans="1:6" ht="15" customHeight="1" x14ac:dyDescent="0.2">
      <c r="A7" s="11"/>
      <c r="B7" s="77" t="s">
        <v>703</v>
      </c>
      <c r="C7" s="517" t="s">
        <v>704</v>
      </c>
      <c r="D7" s="11"/>
      <c r="E7" s="11"/>
      <c r="F7" s="11"/>
    </row>
    <row r="8" spans="1:6" ht="15" customHeight="1" x14ac:dyDescent="0.2">
      <c r="A8" s="11"/>
      <c r="B8" s="180" t="s">
        <v>705</v>
      </c>
      <c r="C8" s="518" t="s">
        <v>706</v>
      </c>
      <c r="D8" s="11"/>
      <c r="E8" s="11"/>
      <c r="F8" s="11"/>
    </row>
    <row r="9" spans="1:6" ht="15" customHeight="1" x14ac:dyDescent="0.2">
      <c r="A9" s="11"/>
      <c r="B9" s="77" t="s">
        <v>707</v>
      </c>
      <c r="C9" s="517" t="s">
        <v>708</v>
      </c>
      <c r="D9" s="11"/>
      <c r="E9" s="11"/>
      <c r="F9" s="11"/>
    </row>
    <row r="10" spans="1:6" ht="15" customHeight="1" x14ac:dyDescent="0.2">
      <c r="A10" s="11"/>
      <c r="B10" s="180" t="s">
        <v>709</v>
      </c>
      <c r="C10" s="518" t="s">
        <v>710</v>
      </c>
      <c r="D10" s="11"/>
      <c r="E10" s="11"/>
      <c r="F10" s="11"/>
    </row>
    <row r="11" spans="1:6" ht="15" customHeight="1" x14ac:dyDescent="0.2">
      <c r="A11" s="11"/>
      <c r="B11" s="77" t="s">
        <v>711</v>
      </c>
      <c r="C11" s="517" t="s">
        <v>712</v>
      </c>
      <c r="D11" s="11"/>
      <c r="E11" s="11"/>
      <c r="F11" s="11"/>
    </row>
    <row r="12" spans="1:6" ht="15" customHeight="1" x14ac:dyDescent="0.2">
      <c r="A12" s="11"/>
      <c r="B12" s="180" t="s">
        <v>713</v>
      </c>
      <c r="C12" s="518" t="s">
        <v>714</v>
      </c>
      <c r="D12" s="11"/>
      <c r="E12" s="11"/>
      <c r="F12" s="11"/>
    </row>
    <row r="13" spans="1:6" ht="15" customHeight="1" x14ac:dyDescent="0.2">
      <c r="A13" s="11"/>
      <c r="B13" s="77" t="s">
        <v>715</v>
      </c>
      <c r="C13" s="517" t="s">
        <v>716</v>
      </c>
      <c r="D13" s="11"/>
      <c r="E13" s="11"/>
      <c r="F13" s="11"/>
    </row>
    <row r="14" spans="1:6" ht="15" customHeight="1" x14ac:dyDescent="0.2">
      <c r="A14" s="11"/>
      <c r="B14" s="180" t="s">
        <v>717</v>
      </c>
      <c r="C14" s="518" t="s">
        <v>718</v>
      </c>
      <c r="D14" s="11"/>
      <c r="E14" s="11"/>
      <c r="F14" s="11"/>
    </row>
    <row r="15" spans="1:6" ht="15" customHeight="1" x14ac:dyDescent="0.2">
      <c r="A15" s="11"/>
      <c r="B15" s="77" t="s">
        <v>719</v>
      </c>
      <c r="C15" s="517" t="s">
        <v>720</v>
      </c>
      <c r="D15" s="11"/>
      <c r="E15" s="11"/>
      <c r="F15" s="11"/>
    </row>
    <row r="16" spans="1:6" ht="15" customHeight="1" x14ac:dyDescent="0.2">
      <c r="A16" s="11"/>
      <c r="B16" s="180" t="s">
        <v>721</v>
      </c>
      <c r="C16" s="518" t="s">
        <v>722</v>
      </c>
      <c r="D16" s="11"/>
      <c r="E16" s="11"/>
      <c r="F16" s="11"/>
    </row>
    <row r="17" spans="1:6" ht="15" customHeight="1" x14ac:dyDescent="0.2">
      <c r="A17" s="11"/>
      <c r="B17" s="77" t="s">
        <v>723</v>
      </c>
      <c r="C17" s="517" t="s">
        <v>724</v>
      </c>
      <c r="D17" s="11"/>
      <c r="E17" s="11"/>
      <c r="F17" s="11"/>
    </row>
    <row r="18" spans="1:6" ht="15" customHeight="1" x14ac:dyDescent="0.2">
      <c r="A18" s="11"/>
      <c r="B18" s="180" t="s">
        <v>725</v>
      </c>
      <c r="C18" s="518" t="s">
        <v>726</v>
      </c>
      <c r="D18" s="11"/>
      <c r="E18" s="11"/>
      <c r="F18" s="11"/>
    </row>
    <row r="19" spans="1:6" ht="15" customHeight="1" x14ac:dyDescent="0.2">
      <c r="A19" s="11"/>
      <c r="B19" s="77" t="s">
        <v>727</v>
      </c>
      <c r="C19" s="517" t="s">
        <v>728</v>
      </c>
      <c r="D19" s="11"/>
      <c r="E19" s="11"/>
      <c r="F19" s="11"/>
    </row>
    <row r="20" spans="1:6" ht="15" customHeight="1" x14ac:dyDescent="0.2">
      <c r="A20" s="11"/>
      <c r="B20" s="180" t="s">
        <v>729</v>
      </c>
      <c r="C20" s="518" t="s">
        <v>730</v>
      </c>
      <c r="D20" s="11"/>
      <c r="E20" s="11"/>
      <c r="F20" s="11"/>
    </row>
    <row r="21" spans="1:6" ht="15.75" customHeight="1" x14ac:dyDescent="0.2">
      <c r="A21" s="11"/>
      <c r="B21" s="415" t="s">
        <v>731</v>
      </c>
      <c r="C21" s="519" t="s">
        <v>726</v>
      </c>
      <c r="D21" s="11"/>
      <c r="E21" s="11"/>
      <c r="F21" s="11"/>
    </row>
    <row r="22" spans="1:6" ht="15.75" customHeight="1" x14ac:dyDescent="0.2">
      <c r="A22" s="11"/>
      <c r="B22" s="11"/>
      <c r="C22" s="11"/>
      <c r="D22" s="11"/>
      <c r="E22" s="11"/>
      <c r="F22" s="11"/>
    </row>
    <row r="23" spans="1:6" ht="15.75" customHeight="1" x14ac:dyDescent="0.2">
      <c r="A23" s="11"/>
      <c r="B23" s="11"/>
      <c r="C23" s="11"/>
      <c r="D23" s="11"/>
      <c r="E23" s="11"/>
      <c r="F23" s="11"/>
    </row>
    <row r="24" spans="1:6" ht="15.75" customHeight="1" x14ac:dyDescent="0.2">
      <c r="A24" s="11"/>
      <c r="B24" s="11"/>
      <c r="C24" s="11"/>
      <c r="D24" s="11"/>
      <c r="E24" s="11"/>
      <c r="F24" s="11"/>
    </row>
    <row r="25" spans="1:6" ht="15.75" customHeight="1" x14ac:dyDescent="0.2">
      <c r="A25" s="11"/>
      <c r="B25" s="11"/>
      <c r="C25" s="11"/>
      <c r="D25" s="11"/>
      <c r="E25" s="11"/>
      <c r="F25" s="11"/>
    </row>
    <row r="26" spans="1:6" ht="15.75" customHeight="1" x14ac:dyDescent="0.2">
      <c r="A26" s="11"/>
      <c r="B26" s="11"/>
      <c r="C26" s="11"/>
      <c r="D26" s="11"/>
      <c r="E26" s="11"/>
      <c r="F26" s="11"/>
    </row>
    <row r="27" spans="1:6" ht="15.75" customHeight="1" x14ac:dyDescent="0.2">
      <c r="A27" s="11"/>
      <c r="B27" s="11"/>
      <c r="C27" s="11"/>
      <c r="D27" s="11"/>
      <c r="E27" s="11"/>
      <c r="F27" s="11"/>
    </row>
    <row r="28" spans="1:6" ht="15.75" customHeight="1" x14ac:dyDescent="0.2">
      <c r="A28" s="11"/>
      <c r="B28" s="11"/>
      <c r="C28" s="11"/>
      <c r="D28" s="11"/>
      <c r="E28" s="11"/>
      <c r="F28" s="11"/>
    </row>
    <row r="29" spans="1:6" ht="15.75" customHeight="1" x14ac:dyDescent="0.2">
      <c r="A29" s="11"/>
      <c r="B29" s="11"/>
      <c r="C29" s="11"/>
      <c r="D29" s="11"/>
      <c r="E29" s="11"/>
      <c r="F29" s="11"/>
    </row>
    <row r="30" spans="1:6" ht="15.75" customHeight="1" x14ac:dyDescent="0.2">
      <c r="A30" s="11"/>
      <c r="B30" s="11"/>
      <c r="C30" s="11"/>
      <c r="D30" s="11"/>
      <c r="E30" s="11"/>
      <c r="F30" s="11"/>
    </row>
    <row r="31" spans="1:6" ht="15.75" customHeight="1" x14ac:dyDescent="0.2">
      <c r="A31" s="11"/>
      <c r="B31" s="11"/>
      <c r="C31" s="11"/>
      <c r="D31" s="11"/>
      <c r="E31" s="11"/>
      <c r="F31" s="11"/>
    </row>
    <row r="32" spans="1:6" ht="15.75" customHeight="1" x14ac:dyDescent="0.2">
      <c r="A32" s="11"/>
      <c r="B32" s="11"/>
      <c r="C32" s="11"/>
      <c r="D32" s="11"/>
      <c r="E32" s="11"/>
      <c r="F32" s="11"/>
    </row>
    <row r="33" spans="1:6" ht="15.75" customHeight="1" x14ac:dyDescent="0.2">
      <c r="A33" s="11"/>
      <c r="B33" s="11"/>
      <c r="C33" s="11"/>
      <c r="D33" s="11"/>
      <c r="E33" s="11"/>
      <c r="F33" s="11"/>
    </row>
    <row r="34" spans="1:6" ht="15.75" customHeight="1" x14ac:dyDescent="0.2">
      <c r="A34" s="11"/>
      <c r="B34" s="11"/>
      <c r="C34" s="11"/>
      <c r="D34" s="11"/>
      <c r="E34" s="11"/>
      <c r="F34" s="11"/>
    </row>
    <row r="35" spans="1:6" ht="15.75" customHeight="1" x14ac:dyDescent="0.2">
      <c r="A35" s="11"/>
      <c r="B35" s="11"/>
      <c r="C35" s="11"/>
      <c r="D35" s="11"/>
      <c r="E35" s="11"/>
      <c r="F35" s="11"/>
    </row>
    <row r="36" spans="1:6" ht="15.75" customHeight="1" x14ac:dyDescent="0.2">
      <c r="A36" s="11"/>
      <c r="B36" s="11"/>
      <c r="C36" s="11"/>
      <c r="D36" s="11"/>
      <c r="E36" s="11"/>
      <c r="F36" s="11"/>
    </row>
    <row r="37" spans="1:6" ht="15.75" customHeight="1" x14ac:dyDescent="0.2">
      <c r="A37" s="11"/>
      <c r="B37" s="11"/>
      <c r="C37" s="11"/>
      <c r="D37" s="11"/>
      <c r="E37" s="11"/>
      <c r="F37" s="11"/>
    </row>
    <row r="38" spans="1:6" ht="15.75" customHeight="1" x14ac:dyDescent="0.2">
      <c r="A38" s="11"/>
      <c r="B38" s="11"/>
      <c r="C38" s="11"/>
      <c r="D38" s="11"/>
      <c r="E38" s="11"/>
      <c r="F38" s="11"/>
    </row>
    <row r="39" spans="1:6" ht="15.75" customHeight="1" x14ac:dyDescent="0.2">
      <c r="A39" s="11"/>
      <c r="B39" s="11"/>
      <c r="C39" s="11"/>
      <c r="D39" s="11"/>
      <c r="E39" s="11"/>
      <c r="F39" s="11"/>
    </row>
    <row r="40" spans="1:6" ht="15.75" customHeight="1" x14ac:dyDescent="0.2">
      <c r="A40" s="11"/>
      <c r="B40" s="11"/>
      <c r="C40" s="11"/>
      <c r="D40" s="11"/>
      <c r="E40" s="11"/>
      <c r="F40" s="11"/>
    </row>
    <row r="41" spans="1:6" ht="15.75" customHeight="1" x14ac:dyDescent="0.2">
      <c r="A41" s="11"/>
      <c r="B41" s="11"/>
      <c r="C41" s="11"/>
      <c r="D41" s="11"/>
      <c r="E41" s="11"/>
      <c r="F41" s="11"/>
    </row>
    <row r="42" spans="1:6" ht="15.75" customHeight="1" x14ac:dyDescent="0.2">
      <c r="A42" s="11"/>
      <c r="B42" s="11"/>
      <c r="C42" s="11"/>
      <c r="D42" s="11"/>
      <c r="E42" s="11"/>
      <c r="F42" s="11"/>
    </row>
    <row r="43" spans="1:6" ht="15.75" customHeight="1" x14ac:dyDescent="0.2">
      <c r="A43" s="11"/>
      <c r="B43" s="11"/>
      <c r="C43" s="11"/>
      <c r="D43" s="11"/>
      <c r="E43" s="11"/>
      <c r="F43" s="11"/>
    </row>
    <row r="44" spans="1:6" ht="15.75" customHeight="1" x14ac:dyDescent="0.2">
      <c r="A44" s="11"/>
      <c r="B44" s="11"/>
      <c r="C44" s="11"/>
      <c r="D44" s="11"/>
      <c r="E44" s="11"/>
      <c r="F44" s="11"/>
    </row>
    <row r="45" spans="1:6" ht="15.75" customHeight="1" x14ac:dyDescent="0.2">
      <c r="A45" s="11"/>
      <c r="B45" s="11"/>
      <c r="C45" s="11"/>
      <c r="D45" s="11"/>
      <c r="E45" s="11"/>
      <c r="F45" s="11"/>
    </row>
    <row r="46" spans="1:6" ht="15.75" customHeight="1" x14ac:dyDescent="0.2">
      <c r="A46" s="11"/>
      <c r="B46" s="11"/>
      <c r="C46" s="11"/>
      <c r="D46" s="11"/>
      <c r="E46" s="11"/>
      <c r="F46" s="11"/>
    </row>
    <row r="47" spans="1:6" ht="15.75" customHeight="1" x14ac:dyDescent="0.2">
      <c r="A47" s="11"/>
      <c r="B47" s="11"/>
      <c r="C47" s="11"/>
      <c r="D47" s="11"/>
      <c r="E47" s="11"/>
      <c r="F47" s="11"/>
    </row>
    <row r="48" spans="1:6" ht="15.75" customHeight="1" x14ac:dyDescent="0.2">
      <c r="A48" s="11"/>
      <c r="B48" s="11"/>
      <c r="C48" s="11"/>
      <c r="D48" s="11"/>
      <c r="E48" s="11"/>
      <c r="F48" s="11"/>
    </row>
    <row r="49" spans="1:6" ht="15.75" customHeight="1" x14ac:dyDescent="0.2">
      <c r="A49" s="11"/>
      <c r="B49" s="11"/>
      <c r="C49" s="11"/>
      <c r="D49" s="11"/>
      <c r="E49" s="11"/>
      <c r="F49" s="11"/>
    </row>
    <row r="50" spans="1:6" ht="15.75" customHeight="1" x14ac:dyDescent="0.2">
      <c r="A50" s="11"/>
      <c r="B50" s="11"/>
      <c r="C50" s="11"/>
      <c r="D50" s="11"/>
      <c r="E50" s="11"/>
      <c r="F50" s="11"/>
    </row>
    <row r="51" spans="1:6" ht="15.75" customHeight="1" x14ac:dyDescent="0.2">
      <c r="A51" s="11"/>
      <c r="B51" s="11"/>
      <c r="C51" s="11"/>
      <c r="D51" s="11"/>
      <c r="E51" s="11"/>
      <c r="F51" s="11"/>
    </row>
    <row r="52" spans="1:6" ht="15.75" customHeight="1" x14ac:dyDescent="0.2">
      <c r="A52" s="11"/>
      <c r="B52" s="11"/>
      <c r="C52" s="11"/>
      <c r="D52" s="11"/>
      <c r="E52" s="11"/>
      <c r="F52" s="11"/>
    </row>
    <row r="53" spans="1:6" ht="15.75" customHeight="1" x14ac:dyDescent="0.2">
      <c r="A53" s="11"/>
      <c r="B53" s="11"/>
      <c r="C53" s="11"/>
      <c r="D53" s="11"/>
      <c r="E53" s="11"/>
      <c r="F53" s="11"/>
    </row>
    <row r="54" spans="1:6" ht="15.75" customHeight="1" x14ac:dyDescent="0.2">
      <c r="A54" s="11"/>
      <c r="B54" s="11"/>
      <c r="C54" s="11"/>
      <c r="D54" s="11"/>
      <c r="E54" s="11"/>
      <c r="F54" s="11"/>
    </row>
    <row r="55" spans="1:6" ht="15.75" customHeight="1" x14ac:dyDescent="0.2">
      <c r="A55" s="11"/>
      <c r="B55" s="11"/>
      <c r="C55" s="11"/>
      <c r="D55" s="11"/>
      <c r="E55" s="11"/>
      <c r="F55" s="11"/>
    </row>
    <row r="56" spans="1:6" ht="15.75" customHeight="1" x14ac:dyDescent="0.2">
      <c r="A56" s="11"/>
      <c r="B56" s="11"/>
      <c r="C56" s="11"/>
      <c r="D56" s="11"/>
      <c r="E56" s="11"/>
      <c r="F56" s="11"/>
    </row>
    <row r="57" spans="1:6" ht="15.75" customHeight="1" x14ac:dyDescent="0.2">
      <c r="A57" s="11"/>
      <c r="B57" s="11"/>
      <c r="C57" s="11"/>
      <c r="D57" s="11"/>
      <c r="E57" s="11"/>
      <c r="F57" s="11"/>
    </row>
    <row r="58" spans="1:6" ht="15.75" customHeight="1" x14ac:dyDescent="0.2">
      <c r="A58" s="11"/>
      <c r="B58" s="11"/>
      <c r="C58" s="11"/>
      <c r="D58" s="11"/>
      <c r="E58" s="11"/>
      <c r="F58" s="11"/>
    </row>
    <row r="59" spans="1:6" ht="15.75" customHeight="1" x14ac:dyDescent="0.2">
      <c r="A59" s="11"/>
      <c r="B59" s="11"/>
      <c r="C59" s="11"/>
      <c r="D59" s="11"/>
      <c r="E59" s="11"/>
      <c r="F59" s="11"/>
    </row>
    <row r="60" spans="1:6" ht="15.75" customHeight="1" x14ac:dyDescent="0.2">
      <c r="A60" s="11"/>
      <c r="B60" s="11"/>
      <c r="C60" s="11"/>
      <c r="D60" s="11"/>
      <c r="E60" s="11"/>
      <c r="F60" s="11"/>
    </row>
    <row r="61" spans="1:6" ht="15.75" customHeight="1" x14ac:dyDescent="0.2">
      <c r="A61" s="11"/>
      <c r="B61" s="11"/>
      <c r="C61" s="11"/>
      <c r="D61" s="11"/>
      <c r="E61" s="11"/>
      <c r="F61" s="11"/>
    </row>
    <row r="62" spans="1:6" ht="15.75" customHeight="1" x14ac:dyDescent="0.2">
      <c r="A62" s="11"/>
      <c r="B62" s="11"/>
      <c r="C62" s="11"/>
      <c r="D62" s="11"/>
      <c r="E62" s="11"/>
      <c r="F62" s="11"/>
    </row>
    <row r="63" spans="1:6" ht="15.75" customHeight="1" x14ac:dyDescent="0.2">
      <c r="A63" s="11"/>
      <c r="B63" s="11"/>
      <c r="C63" s="11"/>
      <c r="D63" s="11"/>
      <c r="E63" s="11"/>
      <c r="F63" s="11"/>
    </row>
    <row r="64" spans="1:6" ht="15.75" customHeight="1" x14ac:dyDescent="0.2">
      <c r="A64" s="11"/>
      <c r="B64" s="11"/>
      <c r="C64" s="11"/>
      <c r="D64" s="11"/>
      <c r="E64" s="11"/>
      <c r="F64" s="11"/>
    </row>
    <row r="65" spans="1:6" ht="15.75" customHeight="1" x14ac:dyDescent="0.2">
      <c r="A65" s="11"/>
      <c r="B65" s="11"/>
      <c r="C65" s="11"/>
      <c r="D65" s="11"/>
      <c r="E65" s="11"/>
      <c r="F65" s="11"/>
    </row>
    <row r="66" spans="1:6" ht="15.75" customHeight="1" x14ac:dyDescent="0.2">
      <c r="A66" s="11"/>
      <c r="B66" s="11"/>
      <c r="C66" s="11"/>
      <c r="D66" s="11"/>
      <c r="E66" s="11"/>
      <c r="F66" s="11"/>
    </row>
    <row r="67" spans="1:6" ht="15.75" customHeight="1" x14ac:dyDescent="0.2">
      <c r="A67" s="11"/>
      <c r="B67" s="11"/>
      <c r="C67" s="11"/>
      <c r="D67" s="11"/>
      <c r="E67" s="11"/>
      <c r="F67" s="11"/>
    </row>
    <row r="68" spans="1:6" ht="15.75" customHeight="1" x14ac:dyDescent="0.2">
      <c r="A68" s="11"/>
      <c r="B68" s="11"/>
      <c r="C68" s="11"/>
      <c r="D68" s="11"/>
      <c r="E68" s="11"/>
      <c r="F68" s="11"/>
    </row>
    <row r="69" spans="1:6" ht="15.75" customHeight="1" x14ac:dyDescent="0.2">
      <c r="A69" s="11"/>
      <c r="B69" s="11"/>
      <c r="C69" s="11"/>
      <c r="D69" s="11"/>
      <c r="E69" s="11"/>
      <c r="F69" s="11"/>
    </row>
    <row r="70" spans="1:6" ht="15.75" customHeight="1" x14ac:dyDescent="0.2">
      <c r="A70" s="11"/>
      <c r="B70" s="11"/>
      <c r="C70" s="11"/>
      <c r="D70" s="11"/>
      <c r="E70" s="11"/>
      <c r="F70" s="11"/>
    </row>
    <row r="71" spans="1:6" ht="15.75" customHeight="1" x14ac:dyDescent="0.2">
      <c r="A71" s="11"/>
      <c r="B71" s="11"/>
      <c r="C71" s="11"/>
      <c r="D71" s="11"/>
      <c r="E71" s="11"/>
      <c r="F71" s="11"/>
    </row>
    <row r="72" spans="1:6" ht="15.75" customHeight="1" x14ac:dyDescent="0.2">
      <c r="A72" s="11"/>
      <c r="B72" s="11"/>
      <c r="C72" s="11"/>
      <c r="D72" s="11"/>
      <c r="E72" s="11"/>
      <c r="F72" s="11"/>
    </row>
    <row r="73" spans="1:6" ht="15.75" customHeight="1" x14ac:dyDescent="0.2">
      <c r="A73" s="11"/>
      <c r="B73" s="11"/>
      <c r="C73" s="11"/>
      <c r="D73" s="11"/>
      <c r="E73" s="11"/>
      <c r="F73" s="11"/>
    </row>
    <row r="74" spans="1:6" ht="15.75" customHeight="1" x14ac:dyDescent="0.2">
      <c r="A74" s="11"/>
      <c r="B74" s="11"/>
      <c r="C74" s="11"/>
      <c r="D74" s="11"/>
      <c r="E74" s="11"/>
      <c r="F74" s="11"/>
    </row>
    <row r="75" spans="1:6" ht="15.75" customHeight="1" x14ac:dyDescent="0.2">
      <c r="A75" s="11"/>
      <c r="B75" s="11"/>
      <c r="C75" s="11"/>
      <c r="D75" s="11"/>
      <c r="E75" s="11"/>
      <c r="F75" s="11"/>
    </row>
    <row r="76" spans="1:6" ht="15.75" customHeight="1" x14ac:dyDescent="0.2">
      <c r="A76" s="11"/>
      <c r="B76" s="11"/>
      <c r="C76" s="11"/>
      <c r="D76" s="11"/>
      <c r="E76" s="11"/>
      <c r="F76" s="11"/>
    </row>
    <row r="77" spans="1:6" ht="15.75" customHeight="1" x14ac:dyDescent="0.2">
      <c r="A77" s="11"/>
      <c r="B77" s="11"/>
      <c r="C77" s="11"/>
      <c r="D77" s="11"/>
      <c r="E77" s="11"/>
      <c r="F77" s="11"/>
    </row>
    <row r="78" spans="1:6" ht="15.75" customHeight="1" x14ac:dyDescent="0.2">
      <c r="A78" s="11"/>
      <c r="B78" s="11"/>
      <c r="C78" s="11"/>
      <c r="D78" s="11"/>
      <c r="E78" s="11"/>
      <c r="F78" s="11"/>
    </row>
    <row r="79" spans="1:6" ht="15.75" customHeight="1" x14ac:dyDescent="0.2">
      <c r="A79" s="11"/>
      <c r="B79" s="11"/>
      <c r="C79" s="11"/>
      <c r="D79" s="11"/>
      <c r="E79" s="11"/>
      <c r="F79" s="11"/>
    </row>
    <row r="80" spans="1:6" ht="15.75" customHeight="1" x14ac:dyDescent="0.2">
      <c r="A80" s="11"/>
      <c r="B80" s="11"/>
      <c r="C80" s="11"/>
      <c r="D80" s="11"/>
      <c r="E80" s="11"/>
      <c r="F80" s="11"/>
    </row>
    <row r="81" spans="1:6" ht="15.75" customHeight="1" x14ac:dyDescent="0.2">
      <c r="A81" s="11"/>
      <c r="B81" s="11"/>
      <c r="C81" s="11"/>
      <c r="D81" s="11"/>
      <c r="E81" s="11"/>
      <c r="F81" s="11"/>
    </row>
    <row r="82" spans="1:6" ht="15.75" customHeight="1" x14ac:dyDescent="0.2">
      <c r="A82" s="11"/>
      <c r="B82" s="11"/>
      <c r="C82" s="11"/>
      <c r="D82" s="11"/>
      <c r="E82" s="11"/>
      <c r="F82" s="11"/>
    </row>
    <row r="83" spans="1:6" ht="15.75" customHeight="1" x14ac:dyDescent="0.2">
      <c r="A83" s="11"/>
      <c r="B83" s="11"/>
      <c r="C83" s="11"/>
      <c r="D83" s="11"/>
      <c r="E83" s="11"/>
      <c r="F83" s="11"/>
    </row>
    <row r="84" spans="1:6" ht="15.75" customHeight="1" x14ac:dyDescent="0.2">
      <c r="A84" s="11"/>
      <c r="B84" s="11"/>
      <c r="C84" s="11"/>
      <c r="D84" s="11"/>
      <c r="E84" s="11"/>
      <c r="F84" s="11"/>
    </row>
    <row r="85" spans="1:6" ht="15.75" customHeight="1" x14ac:dyDescent="0.2">
      <c r="A85" s="11"/>
      <c r="B85" s="11"/>
      <c r="C85" s="11"/>
      <c r="D85" s="11"/>
      <c r="E85" s="11"/>
      <c r="F85" s="11"/>
    </row>
    <row r="86" spans="1:6" ht="15.75" customHeight="1" x14ac:dyDescent="0.2">
      <c r="A86" s="11"/>
      <c r="B86" s="11"/>
      <c r="C86" s="11"/>
      <c r="D86" s="11"/>
      <c r="E86" s="11"/>
      <c r="F86" s="11"/>
    </row>
    <row r="87" spans="1:6" ht="15.75" customHeight="1" x14ac:dyDescent="0.2">
      <c r="A87" s="11"/>
      <c r="B87" s="11"/>
      <c r="C87" s="11"/>
      <c r="D87" s="11"/>
      <c r="E87" s="11"/>
      <c r="F87" s="11"/>
    </row>
    <row r="88" spans="1:6" ht="15.75" customHeight="1" x14ac:dyDescent="0.2">
      <c r="A88" s="11"/>
      <c r="B88" s="11"/>
      <c r="C88" s="11"/>
      <c r="D88" s="11"/>
      <c r="E88" s="11"/>
      <c r="F88" s="11"/>
    </row>
    <row r="89" spans="1:6" ht="15.75" customHeight="1" x14ac:dyDescent="0.2">
      <c r="A89" s="11"/>
      <c r="B89" s="11"/>
      <c r="C89" s="11"/>
      <c r="D89" s="11"/>
      <c r="E89" s="11"/>
      <c r="F89" s="11"/>
    </row>
    <row r="90" spans="1:6" ht="15.75" customHeight="1" x14ac:dyDescent="0.2">
      <c r="A90" s="11"/>
      <c r="B90" s="11"/>
      <c r="C90" s="11"/>
      <c r="D90" s="11"/>
      <c r="E90" s="11"/>
      <c r="F90" s="11"/>
    </row>
    <row r="91" spans="1:6" ht="15.75" customHeight="1" x14ac:dyDescent="0.2">
      <c r="A91" s="11"/>
      <c r="B91" s="11"/>
      <c r="C91" s="11"/>
      <c r="D91" s="11"/>
      <c r="E91" s="11"/>
      <c r="F91" s="11"/>
    </row>
    <row r="92" spans="1:6" ht="15.75" customHeight="1" x14ac:dyDescent="0.2">
      <c r="A92" s="11"/>
      <c r="B92" s="11"/>
      <c r="C92" s="11"/>
      <c r="D92" s="11"/>
      <c r="E92" s="11"/>
      <c r="F92" s="11"/>
    </row>
    <row r="93" spans="1:6" ht="15.75" customHeight="1" x14ac:dyDescent="0.2">
      <c r="A93" s="11"/>
      <c r="B93" s="11"/>
      <c r="C93" s="11"/>
      <c r="D93" s="11"/>
      <c r="E93" s="11"/>
      <c r="F93" s="11"/>
    </row>
    <row r="94" spans="1:6" ht="15.75" customHeight="1" x14ac:dyDescent="0.2">
      <c r="A94" s="11"/>
      <c r="B94" s="11"/>
      <c r="C94" s="11"/>
      <c r="D94" s="11"/>
      <c r="E94" s="11"/>
      <c r="F94" s="11"/>
    </row>
    <row r="95" spans="1:6" ht="15.75" customHeight="1" x14ac:dyDescent="0.2">
      <c r="A95" s="11"/>
      <c r="B95" s="11"/>
      <c r="C95" s="11"/>
      <c r="D95" s="11"/>
      <c r="E95" s="11"/>
      <c r="F95" s="11"/>
    </row>
    <row r="96" spans="1:6" ht="15.75" customHeight="1" x14ac:dyDescent="0.2">
      <c r="A96" s="11"/>
      <c r="B96" s="11"/>
      <c r="C96" s="11"/>
      <c r="D96" s="11"/>
      <c r="E96" s="11"/>
      <c r="F96" s="11"/>
    </row>
    <row r="97" spans="1:6" ht="15.75" customHeight="1" x14ac:dyDescent="0.2">
      <c r="A97" s="11"/>
      <c r="B97" s="11"/>
      <c r="C97" s="11"/>
      <c r="D97" s="11"/>
      <c r="E97" s="11"/>
      <c r="F97" s="11"/>
    </row>
    <row r="98" spans="1:6" ht="15.75" customHeight="1" x14ac:dyDescent="0.2">
      <c r="A98" s="11"/>
      <c r="B98" s="11"/>
      <c r="C98" s="11"/>
      <c r="D98" s="11"/>
      <c r="E98" s="11"/>
      <c r="F98" s="11"/>
    </row>
    <row r="99" spans="1:6" ht="15.75" customHeight="1" x14ac:dyDescent="0.2">
      <c r="A99" s="11"/>
      <c r="B99" s="11"/>
      <c r="C99" s="11"/>
      <c r="D99" s="11"/>
      <c r="E99" s="11"/>
      <c r="F99" s="11"/>
    </row>
    <row r="100" spans="1:6" ht="15.75" customHeight="1" x14ac:dyDescent="0.2">
      <c r="A100" s="11"/>
      <c r="B100" s="11"/>
      <c r="C100" s="11"/>
      <c r="D100" s="11"/>
      <c r="E100" s="11"/>
      <c r="F100" s="11"/>
    </row>
    <row r="101" spans="1:6" ht="15.75" customHeight="1" x14ac:dyDescent="0.2">
      <c r="A101" s="11"/>
      <c r="B101" s="11"/>
      <c r="C101" s="11"/>
      <c r="D101" s="11"/>
      <c r="E101" s="11"/>
      <c r="F101" s="11"/>
    </row>
    <row r="102" spans="1:6" ht="15.75" customHeight="1" x14ac:dyDescent="0.2">
      <c r="A102" s="11"/>
      <c r="B102" s="11"/>
      <c r="C102" s="11"/>
      <c r="D102" s="11"/>
      <c r="E102" s="11"/>
      <c r="F102" s="11"/>
    </row>
    <row r="103" spans="1:6" ht="15.75" customHeight="1" x14ac:dyDescent="0.2">
      <c r="A103" s="11"/>
      <c r="B103" s="11"/>
      <c r="C103" s="11"/>
      <c r="D103" s="11"/>
      <c r="E103" s="11"/>
      <c r="F103" s="11"/>
    </row>
    <row r="104" spans="1:6" ht="15.75" customHeight="1" x14ac:dyDescent="0.2">
      <c r="A104" s="11"/>
      <c r="B104" s="11"/>
      <c r="C104" s="11"/>
      <c r="D104" s="11"/>
      <c r="E104" s="11"/>
      <c r="F104" s="11"/>
    </row>
    <row r="105" spans="1:6" ht="15.75" customHeight="1" x14ac:dyDescent="0.2">
      <c r="A105" s="11"/>
      <c r="B105" s="11"/>
      <c r="C105" s="11"/>
      <c r="D105" s="11"/>
      <c r="E105" s="11"/>
      <c r="F105" s="11"/>
    </row>
    <row r="106" spans="1:6" ht="15.75" customHeight="1" x14ac:dyDescent="0.2">
      <c r="A106" s="11"/>
      <c r="B106" s="11"/>
      <c r="C106" s="11"/>
      <c r="D106" s="11"/>
      <c r="E106" s="11"/>
      <c r="F106" s="11"/>
    </row>
    <row r="107" spans="1:6" ht="15.75" customHeight="1" x14ac:dyDescent="0.2">
      <c r="A107" s="11"/>
      <c r="B107" s="11"/>
      <c r="C107" s="11"/>
      <c r="D107" s="11"/>
      <c r="E107" s="11"/>
      <c r="F107" s="11"/>
    </row>
    <row r="108" spans="1:6" ht="15.75" customHeight="1" x14ac:dyDescent="0.2">
      <c r="A108" s="11"/>
      <c r="B108" s="11"/>
      <c r="C108" s="11"/>
      <c r="D108" s="11"/>
      <c r="E108" s="11"/>
      <c r="F108" s="11"/>
    </row>
    <row r="109" spans="1:6" ht="15.75" customHeight="1" x14ac:dyDescent="0.2">
      <c r="A109" s="11"/>
      <c r="B109" s="11"/>
      <c r="C109" s="11"/>
      <c r="D109" s="11"/>
      <c r="E109" s="11"/>
      <c r="F109" s="11"/>
    </row>
    <row r="110" spans="1:6" ht="15.75" customHeight="1" x14ac:dyDescent="0.2">
      <c r="A110" s="11"/>
      <c r="B110" s="11"/>
      <c r="C110" s="11"/>
      <c r="D110" s="11"/>
      <c r="E110" s="11"/>
      <c r="F110" s="11"/>
    </row>
    <row r="111" spans="1:6" ht="15.75" customHeight="1" x14ac:dyDescent="0.2">
      <c r="A111" s="11"/>
      <c r="B111" s="11"/>
      <c r="C111" s="11"/>
      <c r="D111" s="11"/>
      <c r="E111" s="11"/>
      <c r="F111" s="11"/>
    </row>
    <row r="112" spans="1:6" ht="15.75" customHeight="1" x14ac:dyDescent="0.2">
      <c r="A112" s="11"/>
      <c r="B112" s="11"/>
      <c r="C112" s="11"/>
      <c r="D112" s="11"/>
      <c r="E112" s="11"/>
      <c r="F112" s="11"/>
    </row>
    <row r="113" spans="1:6" ht="15.75" customHeight="1" x14ac:dyDescent="0.2">
      <c r="A113" s="11"/>
      <c r="B113" s="11"/>
      <c r="C113" s="11"/>
      <c r="D113" s="11"/>
      <c r="E113" s="11"/>
      <c r="F113" s="11"/>
    </row>
    <row r="114" spans="1:6" ht="15.75" customHeight="1" x14ac:dyDescent="0.2">
      <c r="A114" s="11"/>
      <c r="B114" s="11"/>
      <c r="C114" s="11"/>
      <c r="D114" s="11"/>
      <c r="E114" s="11"/>
      <c r="F114" s="11"/>
    </row>
    <row r="115" spans="1:6" ht="15.75" customHeight="1" x14ac:dyDescent="0.2">
      <c r="A115" s="11"/>
      <c r="B115" s="11"/>
      <c r="C115" s="11"/>
      <c r="D115" s="11"/>
      <c r="E115" s="11"/>
      <c r="F115" s="11"/>
    </row>
    <row r="116" spans="1:6" ht="15.75" customHeight="1" x14ac:dyDescent="0.2">
      <c r="A116" s="11"/>
      <c r="B116" s="11"/>
      <c r="C116" s="11"/>
      <c r="D116" s="11"/>
      <c r="E116" s="11"/>
      <c r="F116" s="11"/>
    </row>
    <row r="117" spans="1:6" ht="15.75" customHeight="1" x14ac:dyDescent="0.2">
      <c r="A117" s="11"/>
      <c r="B117" s="11"/>
      <c r="C117" s="11"/>
      <c r="D117" s="11"/>
      <c r="E117" s="11"/>
      <c r="F117" s="11"/>
    </row>
    <row r="118" spans="1:6" ht="15.75" customHeight="1" x14ac:dyDescent="0.2">
      <c r="A118" s="11"/>
      <c r="B118" s="11"/>
      <c r="C118" s="11"/>
      <c r="D118" s="11"/>
      <c r="E118" s="11"/>
      <c r="F118" s="11"/>
    </row>
    <row r="119" spans="1:6" ht="15.75" customHeight="1" x14ac:dyDescent="0.2">
      <c r="A119" s="11"/>
      <c r="B119" s="11"/>
      <c r="C119" s="11"/>
      <c r="D119" s="11"/>
      <c r="E119" s="11"/>
      <c r="F119" s="11"/>
    </row>
    <row r="120" spans="1:6" ht="15.75" customHeight="1" x14ac:dyDescent="0.2">
      <c r="A120" s="11"/>
      <c r="B120" s="11"/>
      <c r="C120" s="11"/>
      <c r="D120" s="11"/>
      <c r="E120" s="11"/>
      <c r="F120" s="11"/>
    </row>
    <row r="121" spans="1:6" ht="15.75" customHeight="1" x14ac:dyDescent="0.2">
      <c r="A121" s="11"/>
      <c r="B121" s="11"/>
      <c r="C121" s="11"/>
      <c r="D121" s="11"/>
      <c r="E121" s="11"/>
      <c r="F121" s="11"/>
    </row>
    <row r="122" spans="1:6" ht="15.75" customHeight="1" x14ac:dyDescent="0.2">
      <c r="A122" s="11"/>
      <c r="B122" s="11"/>
      <c r="C122" s="11"/>
      <c r="D122" s="11"/>
      <c r="E122" s="11"/>
      <c r="F122" s="11"/>
    </row>
    <row r="123" spans="1:6" ht="15.75" customHeight="1" x14ac:dyDescent="0.2">
      <c r="A123" s="11"/>
      <c r="B123" s="11"/>
      <c r="C123" s="11"/>
      <c r="D123" s="11"/>
      <c r="E123" s="11"/>
      <c r="F123" s="11"/>
    </row>
    <row r="124" spans="1:6" ht="15.75" customHeight="1" x14ac:dyDescent="0.2">
      <c r="A124" s="11"/>
      <c r="B124" s="11"/>
      <c r="C124" s="11"/>
      <c r="D124" s="11"/>
      <c r="E124" s="11"/>
      <c r="F124" s="11"/>
    </row>
    <row r="125" spans="1:6" ht="15.75" customHeight="1" x14ac:dyDescent="0.2">
      <c r="A125" s="11"/>
      <c r="B125" s="11"/>
      <c r="C125" s="11"/>
      <c r="D125" s="11"/>
      <c r="E125" s="11"/>
      <c r="F125" s="11"/>
    </row>
    <row r="126" spans="1:6" ht="15.75" customHeight="1" x14ac:dyDescent="0.2">
      <c r="A126" s="11"/>
      <c r="B126" s="11"/>
      <c r="C126" s="11"/>
      <c r="D126" s="11"/>
      <c r="E126" s="11"/>
      <c r="F126" s="11"/>
    </row>
    <row r="127" spans="1:6" ht="15.75" customHeight="1" x14ac:dyDescent="0.2">
      <c r="A127" s="11"/>
      <c r="B127" s="11"/>
      <c r="C127" s="11"/>
      <c r="D127" s="11"/>
      <c r="E127" s="11"/>
      <c r="F127" s="11"/>
    </row>
    <row r="128" spans="1:6" ht="15.75" customHeight="1" x14ac:dyDescent="0.2">
      <c r="A128" s="11"/>
      <c r="B128" s="11"/>
      <c r="C128" s="11"/>
      <c r="D128" s="11"/>
      <c r="E128" s="11"/>
      <c r="F128" s="11"/>
    </row>
    <row r="129" spans="1:6" ht="15.75" customHeight="1" x14ac:dyDescent="0.2">
      <c r="A129" s="11"/>
      <c r="B129" s="11"/>
      <c r="C129" s="11"/>
      <c r="D129" s="11"/>
      <c r="E129" s="11"/>
      <c r="F129" s="11"/>
    </row>
    <row r="130" spans="1:6" ht="15.75" customHeight="1" x14ac:dyDescent="0.2">
      <c r="A130" s="11"/>
      <c r="B130" s="11"/>
      <c r="C130" s="11"/>
      <c r="D130" s="11"/>
      <c r="E130" s="11"/>
      <c r="F130" s="11"/>
    </row>
    <row r="131" spans="1:6" ht="15.75" customHeight="1" x14ac:dyDescent="0.2">
      <c r="A131" s="11"/>
      <c r="B131" s="11"/>
      <c r="C131" s="11"/>
      <c r="D131" s="11"/>
      <c r="E131" s="11"/>
      <c r="F131" s="11"/>
    </row>
    <row r="132" spans="1:6" ht="15.75" customHeight="1" x14ac:dyDescent="0.2">
      <c r="A132" s="11"/>
      <c r="B132" s="11"/>
      <c r="C132" s="11"/>
      <c r="D132" s="11"/>
      <c r="E132" s="11"/>
      <c r="F132" s="11"/>
    </row>
    <row r="133" spans="1:6" ht="15.75" customHeight="1" x14ac:dyDescent="0.2">
      <c r="A133" s="11"/>
      <c r="B133" s="11"/>
      <c r="C133" s="11"/>
      <c r="D133" s="11"/>
      <c r="E133" s="11"/>
      <c r="F133" s="11"/>
    </row>
    <row r="134" spans="1:6" ht="15.75" customHeight="1" x14ac:dyDescent="0.2">
      <c r="A134" s="11"/>
      <c r="B134" s="11"/>
      <c r="C134" s="11"/>
      <c r="D134" s="11"/>
      <c r="E134" s="11"/>
      <c r="F134" s="11"/>
    </row>
    <row r="135" spans="1:6" ht="15.75" customHeight="1" x14ac:dyDescent="0.2">
      <c r="A135" s="11"/>
      <c r="B135" s="11"/>
      <c r="C135" s="11"/>
      <c r="D135" s="11"/>
      <c r="E135" s="11"/>
      <c r="F135" s="11"/>
    </row>
    <row r="136" spans="1:6" ht="15.75" customHeight="1" x14ac:dyDescent="0.2">
      <c r="A136" s="11"/>
      <c r="B136" s="11"/>
      <c r="C136" s="11"/>
      <c r="D136" s="11"/>
      <c r="E136" s="11"/>
      <c r="F136" s="11"/>
    </row>
    <row r="137" spans="1:6" ht="15.75" customHeight="1" x14ac:dyDescent="0.2">
      <c r="A137" s="11"/>
      <c r="B137" s="11"/>
      <c r="C137" s="11"/>
      <c r="D137" s="11"/>
      <c r="E137" s="11"/>
      <c r="F137" s="11"/>
    </row>
    <row r="138" spans="1:6" ht="15.75" customHeight="1" x14ac:dyDescent="0.2">
      <c r="A138" s="11"/>
      <c r="B138" s="11"/>
      <c r="C138" s="11"/>
      <c r="D138" s="11"/>
      <c r="E138" s="11"/>
      <c r="F138" s="11"/>
    </row>
    <row r="139" spans="1:6" ht="15.75" customHeight="1" x14ac:dyDescent="0.2">
      <c r="A139" s="11"/>
      <c r="B139" s="11"/>
      <c r="C139" s="11"/>
      <c r="D139" s="11"/>
      <c r="E139" s="11"/>
      <c r="F139" s="11"/>
    </row>
    <row r="140" spans="1:6" ht="15.75" customHeight="1" x14ac:dyDescent="0.2">
      <c r="A140" s="11"/>
      <c r="B140" s="11"/>
      <c r="C140" s="11"/>
      <c r="D140" s="11"/>
      <c r="E140" s="11"/>
      <c r="F140" s="11"/>
    </row>
    <row r="141" spans="1:6" ht="15.75" customHeight="1" x14ac:dyDescent="0.2">
      <c r="A141" s="11"/>
      <c r="B141" s="11"/>
      <c r="C141" s="11"/>
      <c r="D141" s="11"/>
      <c r="E141" s="11"/>
      <c r="F141" s="11"/>
    </row>
    <row r="142" spans="1:6" ht="15.75" customHeight="1" x14ac:dyDescent="0.2">
      <c r="A142" s="11"/>
      <c r="B142" s="11"/>
      <c r="C142" s="11"/>
      <c r="D142" s="11"/>
      <c r="E142" s="11"/>
      <c r="F142" s="11"/>
    </row>
    <row r="143" spans="1:6" ht="15.75" customHeight="1" x14ac:dyDescent="0.2">
      <c r="A143" s="11"/>
      <c r="B143" s="11"/>
      <c r="C143" s="11"/>
      <c r="D143" s="11"/>
      <c r="E143" s="11"/>
      <c r="F143" s="11"/>
    </row>
    <row r="144" spans="1:6" ht="15.75" customHeight="1" x14ac:dyDescent="0.2">
      <c r="A144" s="11"/>
      <c r="B144" s="11"/>
      <c r="C144" s="11"/>
      <c r="D144" s="11"/>
      <c r="E144" s="11"/>
      <c r="F144" s="11"/>
    </row>
    <row r="145" spans="1:6" ht="15.75" customHeight="1" x14ac:dyDescent="0.2">
      <c r="A145" s="11"/>
      <c r="B145" s="11"/>
      <c r="C145" s="11"/>
      <c r="D145" s="11"/>
      <c r="E145" s="11"/>
      <c r="F145" s="11"/>
    </row>
    <row r="146" spans="1:6" ht="15.75" customHeight="1" x14ac:dyDescent="0.2">
      <c r="A146" s="11"/>
      <c r="B146" s="11"/>
      <c r="C146" s="11"/>
      <c r="D146" s="11"/>
      <c r="E146" s="11"/>
      <c r="F146" s="11"/>
    </row>
    <row r="147" spans="1:6" ht="15.75" customHeight="1" x14ac:dyDescent="0.2">
      <c r="A147" s="11"/>
      <c r="B147" s="11"/>
      <c r="C147" s="11"/>
      <c r="D147" s="11"/>
      <c r="E147" s="11"/>
      <c r="F147" s="11"/>
    </row>
    <row r="148" spans="1:6" ht="15.75" customHeight="1" x14ac:dyDescent="0.2">
      <c r="A148" s="11"/>
      <c r="B148" s="11"/>
      <c r="C148" s="11"/>
      <c r="D148" s="11"/>
      <c r="E148" s="11"/>
      <c r="F148" s="11"/>
    </row>
    <row r="149" spans="1:6" ht="15.75" customHeight="1" x14ac:dyDescent="0.2">
      <c r="A149" s="11"/>
      <c r="B149" s="11"/>
      <c r="C149" s="11"/>
      <c r="D149" s="11"/>
      <c r="E149" s="11"/>
      <c r="F149" s="11"/>
    </row>
    <row r="150" spans="1:6" ht="15.75" customHeight="1" x14ac:dyDescent="0.2">
      <c r="A150" s="11"/>
      <c r="B150" s="11"/>
      <c r="C150" s="11"/>
      <c r="D150" s="11"/>
      <c r="E150" s="11"/>
      <c r="F150" s="11"/>
    </row>
    <row r="151" spans="1:6" ht="15.75" customHeight="1" x14ac:dyDescent="0.2">
      <c r="A151" s="11"/>
      <c r="B151" s="11"/>
      <c r="C151" s="11"/>
      <c r="D151" s="11"/>
      <c r="E151" s="11"/>
      <c r="F151" s="11"/>
    </row>
    <row r="152" spans="1:6" ht="15.75" customHeight="1" x14ac:dyDescent="0.2">
      <c r="A152" s="11"/>
      <c r="B152" s="11"/>
      <c r="C152" s="11"/>
      <c r="D152" s="11"/>
      <c r="E152" s="11"/>
      <c r="F152" s="11"/>
    </row>
    <row r="153" spans="1:6" ht="15.75" customHeight="1" x14ac:dyDescent="0.2">
      <c r="A153" s="11"/>
      <c r="B153" s="11"/>
      <c r="C153" s="11"/>
      <c r="D153" s="11"/>
      <c r="E153" s="11"/>
      <c r="F153" s="11"/>
    </row>
    <row r="154" spans="1:6" ht="15.75" customHeight="1" x14ac:dyDescent="0.2">
      <c r="A154" s="11"/>
      <c r="B154" s="11"/>
      <c r="C154" s="11"/>
      <c r="D154" s="11"/>
      <c r="E154" s="11"/>
      <c r="F154" s="11"/>
    </row>
    <row r="155" spans="1:6" ht="15.75" customHeight="1" x14ac:dyDescent="0.2">
      <c r="A155" s="11"/>
      <c r="B155" s="11"/>
      <c r="C155" s="11"/>
      <c r="D155" s="11"/>
      <c r="E155" s="11"/>
      <c r="F155" s="11"/>
    </row>
    <row r="156" spans="1:6" ht="15.75" customHeight="1" x14ac:dyDescent="0.2">
      <c r="A156" s="11"/>
      <c r="B156" s="11"/>
      <c r="C156" s="11"/>
      <c r="D156" s="11"/>
      <c r="E156" s="11"/>
      <c r="F156" s="11"/>
    </row>
    <row r="157" spans="1:6" ht="15.75" customHeight="1" x14ac:dyDescent="0.2">
      <c r="A157" s="11"/>
      <c r="B157" s="11"/>
      <c r="C157" s="11"/>
      <c r="D157" s="11"/>
      <c r="E157" s="11"/>
      <c r="F157" s="11"/>
    </row>
    <row r="158" spans="1:6" ht="15.75" customHeight="1" x14ac:dyDescent="0.2">
      <c r="A158" s="11"/>
      <c r="B158" s="11"/>
      <c r="C158" s="11"/>
      <c r="D158" s="11"/>
      <c r="E158" s="11"/>
      <c r="F158" s="11"/>
    </row>
    <row r="159" spans="1:6" ht="15.75" customHeight="1" x14ac:dyDescent="0.2">
      <c r="A159" s="11"/>
      <c r="B159" s="11"/>
      <c r="C159" s="11"/>
      <c r="D159" s="11"/>
      <c r="E159" s="11"/>
      <c r="F159" s="11"/>
    </row>
    <row r="160" spans="1:6" ht="15.75" customHeight="1" x14ac:dyDescent="0.2">
      <c r="A160" s="11"/>
      <c r="B160" s="11"/>
      <c r="C160" s="11"/>
      <c r="D160" s="11"/>
      <c r="E160" s="11"/>
      <c r="F160" s="11"/>
    </row>
    <row r="161" spans="1:6" ht="15.75" customHeight="1" x14ac:dyDescent="0.2">
      <c r="A161" s="11"/>
      <c r="B161" s="11"/>
      <c r="C161" s="11"/>
      <c r="D161" s="11"/>
      <c r="E161" s="11"/>
      <c r="F161" s="11"/>
    </row>
    <row r="162" spans="1:6" ht="15.75" customHeight="1" x14ac:dyDescent="0.2">
      <c r="A162" s="11"/>
      <c r="B162" s="11"/>
      <c r="C162" s="11"/>
      <c r="D162" s="11"/>
      <c r="E162" s="11"/>
      <c r="F162" s="11"/>
    </row>
    <row r="163" spans="1:6" ht="15.75" customHeight="1" x14ac:dyDescent="0.2">
      <c r="A163" s="11"/>
      <c r="B163" s="11"/>
      <c r="C163" s="11"/>
      <c r="D163" s="11"/>
      <c r="E163" s="11"/>
      <c r="F163" s="11"/>
    </row>
    <row r="164" spans="1:6" ht="15.75" customHeight="1" x14ac:dyDescent="0.2">
      <c r="A164" s="11"/>
      <c r="B164" s="11"/>
      <c r="C164" s="11"/>
      <c r="D164" s="11"/>
      <c r="E164" s="11"/>
      <c r="F164" s="11"/>
    </row>
    <row r="165" spans="1:6" ht="15.75" customHeight="1" x14ac:dyDescent="0.2">
      <c r="A165" s="11"/>
      <c r="B165" s="11"/>
      <c r="C165" s="11"/>
      <c r="D165" s="11"/>
      <c r="E165" s="11"/>
      <c r="F165" s="11"/>
    </row>
    <row r="166" spans="1:6" ht="15.75" customHeight="1" x14ac:dyDescent="0.2">
      <c r="A166" s="11"/>
      <c r="B166" s="11"/>
      <c r="C166" s="11"/>
      <c r="D166" s="11"/>
      <c r="E166" s="11"/>
      <c r="F166" s="11"/>
    </row>
    <row r="167" spans="1:6" ht="15.75" customHeight="1" x14ac:dyDescent="0.2">
      <c r="A167" s="11"/>
      <c r="B167" s="11"/>
      <c r="C167" s="11"/>
      <c r="D167" s="11"/>
      <c r="E167" s="11"/>
      <c r="F167" s="11"/>
    </row>
    <row r="168" spans="1:6" ht="15.75" customHeight="1" x14ac:dyDescent="0.2">
      <c r="A168" s="11"/>
      <c r="B168" s="11"/>
      <c r="C168" s="11"/>
      <c r="D168" s="11"/>
      <c r="E168" s="11"/>
      <c r="F168" s="11"/>
    </row>
    <row r="169" spans="1:6" ht="15.75" customHeight="1" x14ac:dyDescent="0.2">
      <c r="A169" s="11"/>
      <c r="B169" s="11"/>
      <c r="C169" s="11"/>
      <c r="D169" s="11"/>
      <c r="E169" s="11"/>
      <c r="F169" s="11"/>
    </row>
    <row r="170" spans="1:6" ht="15.75" customHeight="1" x14ac:dyDescent="0.2">
      <c r="A170" s="11"/>
      <c r="B170" s="11"/>
      <c r="C170" s="11"/>
      <c r="D170" s="11"/>
      <c r="E170" s="11"/>
      <c r="F170" s="11"/>
    </row>
    <row r="171" spans="1:6" ht="15.75" customHeight="1" x14ac:dyDescent="0.2">
      <c r="A171" s="11"/>
      <c r="B171" s="11"/>
      <c r="C171" s="11"/>
      <c r="D171" s="11"/>
      <c r="E171" s="11"/>
      <c r="F171" s="11"/>
    </row>
    <row r="172" spans="1:6" ht="15.75" customHeight="1" x14ac:dyDescent="0.2">
      <c r="A172" s="11"/>
      <c r="B172" s="11"/>
      <c r="C172" s="11"/>
      <c r="D172" s="11"/>
      <c r="E172" s="11"/>
      <c r="F172" s="11"/>
    </row>
    <row r="173" spans="1:6" ht="15.75" customHeight="1" x14ac:dyDescent="0.2">
      <c r="A173" s="11"/>
      <c r="B173" s="11"/>
      <c r="C173" s="11"/>
      <c r="D173" s="11"/>
      <c r="E173" s="11"/>
      <c r="F173" s="11"/>
    </row>
    <row r="174" spans="1:6" ht="15.75" customHeight="1" x14ac:dyDescent="0.2">
      <c r="A174" s="11"/>
      <c r="B174" s="11"/>
      <c r="C174" s="11"/>
      <c r="D174" s="11"/>
      <c r="E174" s="11"/>
      <c r="F174" s="11"/>
    </row>
    <row r="175" spans="1:6" ht="15.75" customHeight="1" x14ac:dyDescent="0.2">
      <c r="A175" s="11"/>
      <c r="B175" s="11"/>
      <c r="C175" s="11"/>
      <c r="D175" s="11"/>
      <c r="E175" s="11"/>
      <c r="F175" s="11"/>
    </row>
    <row r="176" spans="1:6" ht="15.75" customHeight="1" x14ac:dyDescent="0.2">
      <c r="A176" s="11"/>
      <c r="B176" s="11"/>
      <c r="C176" s="11"/>
      <c r="D176" s="11"/>
      <c r="E176" s="11"/>
      <c r="F176" s="11"/>
    </row>
    <row r="177" spans="1:6" ht="15.75" customHeight="1" x14ac:dyDescent="0.2">
      <c r="A177" s="11"/>
      <c r="B177" s="11"/>
      <c r="C177" s="11"/>
      <c r="D177" s="11"/>
      <c r="E177" s="11"/>
      <c r="F177" s="11"/>
    </row>
    <row r="178" spans="1:6" ht="15.75" customHeight="1" x14ac:dyDescent="0.2">
      <c r="A178" s="11"/>
      <c r="B178" s="11"/>
      <c r="C178" s="11"/>
      <c r="D178" s="11"/>
      <c r="E178" s="11"/>
      <c r="F178" s="11"/>
    </row>
    <row r="179" spans="1:6" ht="15.75" customHeight="1" x14ac:dyDescent="0.2">
      <c r="A179" s="11"/>
      <c r="B179" s="11"/>
      <c r="C179" s="11"/>
      <c r="D179" s="11"/>
      <c r="E179" s="11"/>
      <c r="F179" s="11"/>
    </row>
    <row r="180" spans="1:6" ht="15.75" customHeight="1" x14ac:dyDescent="0.2">
      <c r="A180" s="11"/>
      <c r="B180" s="11"/>
      <c r="C180" s="11"/>
      <c r="D180" s="11"/>
      <c r="E180" s="11"/>
      <c r="F180" s="11"/>
    </row>
    <row r="181" spans="1:6" ht="15.75" customHeight="1" x14ac:dyDescent="0.2">
      <c r="A181" s="11"/>
      <c r="B181" s="11"/>
      <c r="C181" s="11"/>
      <c r="D181" s="11"/>
      <c r="E181" s="11"/>
      <c r="F181" s="11"/>
    </row>
    <row r="182" spans="1:6" ht="15.75" customHeight="1" x14ac:dyDescent="0.2">
      <c r="A182" s="11"/>
      <c r="B182" s="11"/>
      <c r="C182" s="11"/>
      <c r="D182" s="11"/>
      <c r="E182" s="11"/>
      <c r="F182" s="11"/>
    </row>
    <row r="183" spans="1:6" ht="15.75" customHeight="1" x14ac:dyDescent="0.2">
      <c r="A183" s="11"/>
      <c r="B183" s="11"/>
      <c r="C183" s="11"/>
      <c r="D183" s="11"/>
      <c r="E183" s="11"/>
      <c r="F183" s="11"/>
    </row>
    <row r="184" spans="1:6" ht="15.75" customHeight="1" x14ac:dyDescent="0.2">
      <c r="A184" s="11"/>
      <c r="B184" s="11"/>
      <c r="C184" s="11"/>
      <c r="D184" s="11"/>
      <c r="E184" s="11"/>
      <c r="F184" s="11"/>
    </row>
    <row r="185" spans="1:6" ht="15.75" customHeight="1" x14ac:dyDescent="0.2">
      <c r="A185" s="11"/>
      <c r="B185" s="11"/>
      <c r="C185" s="11"/>
      <c r="D185" s="11"/>
      <c r="E185" s="11"/>
      <c r="F185" s="11"/>
    </row>
    <row r="186" spans="1:6" ht="15.75" customHeight="1" x14ac:dyDescent="0.2">
      <c r="A186" s="11"/>
      <c r="B186" s="11"/>
      <c r="C186" s="11"/>
      <c r="D186" s="11"/>
      <c r="E186" s="11"/>
      <c r="F186" s="11"/>
    </row>
    <row r="187" spans="1:6" ht="15.75" customHeight="1" x14ac:dyDescent="0.2">
      <c r="A187" s="11"/>
      <c r="B187" s="11"/>
      <c r="C187" s="11"/>
      <c r="D187" s="11"/>
      <c r="E187" s="11"/>
      <c r="F187" s="11"/>
    </row>
    <row r="188" spans="1:6" ht="15.75" customHeight="1" x14ac:dyDescent="0.2">
      <c r="A188" s="11"/>
      <c r="B188" s="11"/>
      <c r="C188" s="11"/>
      <c r="D188" s="11"/>
      <c r="E188" s="11"/>
      <c r="F188" s="11"/>
    </row>
    <row r="189" spans="1:6" ht="15.75" customHeight="1" x14ac:dyDescent="0.2">
      <c r="A189" s="11"/>
      <c r="B189" s="11"/>
      <c r="C189" s="11"/>
      <c r="D189" s="11"/>
      <c r="E189" s="11"/>
      <c r="F189" s="11"/>
    </row>
    <row r="190" spans="1:6" ht="15.75" customHeight="1" x14ac:dyDescent="0.2">
      <c r="A190" s="11"/>
      <c r="B190" s="11"/>
      <c r="C190" s="11"/>
      <c r="D190" s="11"/>
      <c r="E190" s="11"/>
      <c r="F190" s="11"/>
    </row>
    <row r="191" spans="1:6" ht="15.75" customHeight="1" x14ac:dyDescent="0.2">
      <c r="A191" s="11"/>
      <c r="B191" s="11"/>
      <c r="C191" s="11"/>
      <c r="D191" s="11"/>
      <c r="E191" s="11"/>
      <c r="F191" s="11"/>
    </row>
    <row r="192" spans="1:6" ht="15.75" customHeight="1" x14ac:dyDescent="0.2">
      <c r="A192" s="11"/>
      <c r="B192" s="11"/>
      <c r="C192" s="11"/>
      <c r="D192" s="11"/>
      <c r="E192" s="11"/>
      <c r="F192" s="11"/>
    </row>
    <row r="193" spans="1:6" ht="15.75" customHeight="1" x14ac:dyDescent="0.2">
      <c r="A193" s="11"/>
      <c r="B193" s="11"/>
      <c r="C193" s="11"/>
      <c r="D193" s="11"/>
      <c r="E193" s="11"/>
      <c r="F193" s="11"/>
    </row>
    <row r="194" spans="1:6" ht="15.75" customHeight="1" x14ac:dyDescent="0.2">
      <c r="A194" s="11"/>
      <c r="B194" s="11"/>
      <c r="C194" s="11"/>
      <c r="D194" s="11"/>
      <c r="E194" s="11"/>
      <c r="F194" s="11"/>
    </row>
    <row r="195" spans="1:6" ht="15.75" customHeight="1" x14ac:dyDescent="0.2">
      <c r="A195" s="11"/>
      <c r="B195" s="11"/>
      <c r="C195" s="11"/>
      <c r="D195" s="11"/>
      <c r="E195" s="11"/>
      <c r="F195" s="11"/>
    </row>
    <row r="196" spans="1:6" ht="15.75" customHeight="1" x14ac:dyDescent="0.2">
      <c r="A196" s="11"/>
      <c r="B196" s="11"/>
      <c r="C196" s="11"/>
      <c r="D196" s="11"/>
      <c r="E196" s="11"/>
      <c r="F196" s="11"/>
    </row>
    <row r="197" spans="1:6" ht="15.75" customHeight="1" x14ac:dyDescent="0.2">
      <c r="A197" s="11"/>
      <c r="B197" s="11"/>
      <c r="C197" s="11"/>
      <c r="D197" s="11"/>
      <c r="E197" s="11"/>
      <c r="F197" s="11"/>
    </row>
    <row r="198" spans="1:6" ht="15.75" customHeight="1" x14ac:dyDescent="0.2">
      <c r="A198" s="11"/>
      <c r="B198" s="11"/>
      <c r="C198" s="11"/>
      <c r="D198" s="11"/>
      <c r="E198" s="11"/>
      <c r="F198" s="11"/>
    </row>
    <row r="199" spans="1:6" ht="15.75" customHeight="1" x14ac:dyDescent="0.2">
      <c r="A199" s="11"/>
      <c r="B199" s="11"/>
      <c r="C199" s="11"/>
      <c r="D199" s="11"/>
      <c r="E199" s="11"/>
      <c r="F199" s="11"/>
    </row>
    <row r="200" spans="1:6" ht="15.75" customHeight="1" x14ac:dyDescent="0.2">
      <c r="A200" s="11"/>
      <c r="B200" s="11"/>
      <c r="C200" s="11"/>
      <c r="D200" s="11"/>
      <c r="E200" s="11"/>
      <c r="F200" s="11"/>
    </row>
    <row r="201" spans="1:6" ht="15.75" customHeight="1" x14ac:dyDescent="0.2">
      <c r="A201" s="11"/>
      <c r="B201" s="11"/>
      <c r="C201" s="11"/>
      <c r="D201" s="11"/>
      <c r="E201" s="11"/>
      <c r="F201" s="11"/>
    </row>
    <row r="202" spans="1:6" ht="15.75" customHeight="1" x14ac:dyDescent="0.2">
      <c r="A202" s="11"/>
      <c r="B202" s="11"/>
      <c r="C202" s="11"/>
      <c r="D202" s="11"/>
      <c r="E202" s="11"/>
      <c r="F202" s="11"/>
    </row>
    <row r="203" spans="1:6" ht="15.75" customHeight="1" x14ac:dyDescent="0.2">
      <c r="A203" s="11"/>
      <c r="B203" s="11"/>
      <c r="C203" s="11"/>
      <c r="D203" s="11"/>
      <c r="E203" s="11"/>
      <c r="F203" s="11"/>
    </row>
    <row r="204" spans="1:6" ht="15.75" customHeight="1" x14ac:dyDescent="0.2">
      <c r="A204" s="11"/>
      <c r="B204" s="11"/>
      <c r="C204" s="11"/>
      <c r="D204" s="11"/>
      <c r="E204" s="11"/>
      <c r="F204" s="11"/>
    </row>
    <row r="205" spans="1:6" ht="15.75" customHeight="1" x14ac:dyDescent="0.2">
      <c r="A205" s="11"/>
      <c r="B205" s="11"/>
      <c r="C205" s="11"/>
      <c r="D205" s="11"/>
      <c r="E205" s="11"/>
      <c r="F205" s="11"/>
    </row>
    <row r="206" spans="1:6" ht="15.75" customHeight="1" x14ac:dyDescent="0.2">
      <c r="A206" s="11"/>
      <c r="B206" s="11"/>
      <c r="C206" s="11"/>
      <c r="D206" s="11"/>
      <c r="E206" s="11"/>
      <c r="F206" s="11"/>
    </row>
    <row r="207" spans="1:6" ht="15.75" customHeight="1" x14ac:dyDescent="0.2">
      <c r="A207" s="11"/>
      <c r="B207" s="11"/>
      <c r="C207" s="11"/>
      <c r="D207" s="11"/>
      <c r="E207" s="11"/>
      <c r="F207" s="11"/>
    </row>
    <row r="208" spans="1:6" ht="15.75" customHeight="1" x14ac:dyDescent="0.2">
      <c r="A208" s="11"/>
      <c r="B208" s="11"/>
      <c r="C208" s="11"/>
      <c r="D208" s="11"/>
      <c r="E208" s="11"/>
      <c r="F208" s="11"/>
    </row>
    <row r="209" spans="1:6" ht="15.75" customHeight="1" x14ac:dyDescent="0.2">
      <c r="A209" s="11"/>
      <c r="B209" s="11"/>
      <c r="C209" s="11"/>
      <c r="D209" s="11"/>
      <c r="E209" s="11"/>
      <c r="F209" s="11"/>
    </row>
    <row r="210" spans="1:6" ht="15.75" customHeight="1" x14ac:dyDescent="0.2">
      <c r="A210" s="11"/>
      <c r="B210" s="11"/>
      <c r="C210" s="11"/>
      <c r="D210" s="11"/>
      <c r="E210" s="11"/>
      <c r="F210" s="11"/>
    </row>
    <row r="211" spans="1:6" ht="15.75" customHeight="1" x14ac:dyDescent="0.2">
      <c r="A211" s="11"/>
      <c r="B211" s="11"/>
      <c r="C211" s="11"/>
      <c r="D211" s="11"/>
      <c r="E211" s="11"/>
      <c r="F211" s="11"/>
    </row>
    <row r="212" spans="1:6" ht="15.75" customHeight="1" x14ac:dyDescent="0.2">
      <c r="A212" s="11"/>
      <c r="B212" s="11"/>
      <c r="C212" s="11"/>
      <c r="D212" s="11"/>
      <c r="E212" s="11"/>
      <c r="F212" s="11"/>
    </row>
    <row r="213" spans="1:6" ht="15.75" customHeight="1" x14ac:dyDescent="0.2">
      <c r="A213" s="11"/>
      <c r="B213" s="11"/>
      <c r="C213" s="11"/>
      <c r="D213" s="11"/>
      <c r="E213" s="11"/>
      <c r="F213" s="11"/>
    </row>
    <row r="214" spans="1:6" ht="15.75" customHeight="1" x14ac:dyDescent="0.2">
      <c r="A214" s="11"/>
      <c r="B214" s="11"/>
      <c r="C214" s="11"/>
      <c r="D214" s="11"/>
      <c r="E214" s="11"/>
      <c r="F214" s="11"/>
    </row>
    <row r="215" spans="1:6" ht="15.75" customHeight="1" x14ac:dyDescent="0.2">
      <c r="A215" s="11"/>
      <c r="B215" s="11"/>
      <c r="C215" s="11"/>
      <c r="D215" s="11"/>
      <c r="E215" s="11"/>
      <c r="F215" s="11"/>
    </row>
    <row r="216" spans="1:6" ht="15.75" customHeight="1" x14ac:dyDescent="0.2">
      <c r="A216" s="11"/>
      <c r="B216" s="11"/>
      <c r="C216" s="11"/>
      <c r="D216" s="11"/>
      <c r="E216" s="11"/>
      <c r="F216" s="11"/>
    </row>
    <row r="217" spans="1:6" ht="15.75" customHeight="1" x14ac:dyDescent="0.2">
      <c r="A217" s="11"/>
      <c r="B217" s="11"/>
      <c r="C217" s="11"/>
      <c r="D217" s="11"/>
      <c r="E217" s="11"/>
      <c r="F217" s="11"/>
    </row>
    <row r="218" spans="1:6" ht="15.75" customHeight="1" x14ac:dyDescent="0.2">
      <c r="A218" s="11"/>
      <c r="B218" s="11"/>
      <c r="C218" s="11"/>
      <c r="D218" s="11"/>
      <c r="E218" s="11"/>
      <c r="F218" s="11"/>
    </row>
    <row r="219" spans="1:6" ht="15.75" customHeight="1" x14ac:dyDescent="0.2">
      <c r="A219" s="11"/>
      <c r="B219" s="11"/>
      <c r="C219" s="11"/>
      <c r="D219" s="11"/>
      <c r="E219" s="11"/>
      <c r="F219" s="11"/>
    </row>
    <row r="220" spans="1:6" ht="15.75" customHeight="1" x14ac:dyDescent="0.2">
      <c r="A220" s="11"/>
      <c r="B220" s="11"/>
      <c r="C220" s="11"/>
      <c r="D220" s="11"/>
      <c r="E220" s="11"/>
      <c r="F220" s="11"/>
    </row>
    <row r="221" spans="1:6" ht="15.75" customHeight="1" x14ac:dyDescent="0.2">
      <c r="A221" s="11"/>
      <c r="B221" s="11"/>
      <c r="C221" s="11"/>
      <c r="D221" s="11"/>
      <c r="E221" s="11"/>
      <c r="F221" s="11"/>
    </row>
    <row r="222" spans="1:6" ht="15.75" customHeight="1" x14ac:dyDescent="0.2"/>
    <row r="223" spans="1:6" ht="15.75" customHeight="1" x14ac:dyDescent="0.2"/>
    <row r="224" spans="1: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C5" r:id="rId1" xr:uid="{00000000-0004-0000-1800-000000000000}"/>
    <hyperlink ref="C6" r:id="rId2" xr:uid="{00000000-0004-0000-1800-000001000000}"/>
    <hyperlink ref="C7" r:id="rId3" xr:uid="{00000000-0004-0000-1800-000002000000}"/>
    <hyperlink ref="C8" r:id="rId4" xr:uid="{00000000-0004-0000-1800-000003000000}"/>
    <hyperlink ref="C9" r:id="rId5" xr:uid="{00000000-0004-0000-1800-000004000000}"/>
    <hyperlink ref="C10" r:id="rId6" xr:uid="{00000000-0004-0000-1800-000005000000}"/>
    <hyperlink ref="C11" r:id="rId7" xr:uid="{00000000-0004-0000-1800-000006000000}"/>
    <hyperlink ref="C12" r:id="rId8" xr:uid="{00000000-0004-0000-1800-000007000000}"/>
    <hyperlink ref="C13" r:id="rId9" xr:uid="{00000000-0004-0000-1800-000008000000}"/>
    <hyperlink ref="C14" r:id="rId10" xr:uid="{00000000-0004-0000-1800-000009000000}"/>
    <hyperlink ref="C15" r:id="rId11" xr:uid="{00000000-0004-0000-1800-00000A000000}"/>
    <hyperlink ref="C16" r:id="rId12" xr:uid="{00000000-0004-0000-1800-00000B000000}"/>
    <hyperlink ref="C17" r:id="rId13" xr:uid="{00000000-0004-0000-1800-00000C000000}"/>
    <hyperlink ref="C18" r:id="rId14" xr:uid="{00000000-0004-0000-1800-00000D000000}"/>
  </hyperlinks>
  <pageMargins left="0.75" right="0.75" top="1" bottom="1" header="0" footer="0"/>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26252B"/>
  </sheetPr>
  <dimension ref="A1:V1000"/>
  <sheetViews>
    <sheetView showGridLines="0" showRowColHeaders="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4.5" defaultRowHeight="15" customHeight="1" x14ac:dyDescent="0.2"/>
  <cols>
    <col min="1" max="1" width="40" customWidth="1"/>
    <col min="2" max="2" width="13" customWidth="1"/>
    <col min="3" max="22" width="11" customWidth="1"/>
  </cols>
  <sheetData>
    <row r="1" spans="1:22" x14ac:dyDescent="0.2">
      <c r="A1" s="11"/>
      <c r="B1" s="11"/>
      <c r="C1" s="11"/>
      <c r="D1" s="11"/>
      <c r="E1" s="11"/>
      <c r="F1" s="11"/>
      <c r="G1" s="11"/>
      <c r="H1" s="11"/>
      <c r="I1" s="11"/>
      <c r="J1" s="11"/>
      <c r="K1" s="11"/>
      <c r="L1" s="11"/>
      <c r="M1" s="11"/>
      <c r="N1" s="11"/>
      <c r="O1" s="11"/>
      <c r="P1" s="11"/>
      <c r="Q1" s="11"/>
      <c r="R1" s="11"/>
      <c r="S1" s="11"/>
      <c r="T1" s="11"/>
      <c r="U1" s="11"/>
      <c r="V1" s="11"/>
    </row>
    <row r="2" spans="1:22" ht="21.75" customHeight="1" x14ac:dyDescent="0.25">
      <c r="A2" s="11"/>
      <c r="B2" s="323" t="s">
        <v>732</v>
      </c>
      <c r="C2" s="11"/>
      <c r="D2" s="11"/>
      <c r="E2" s="11"/>
      <c r="F2" s="11"/>
      <c r="G2" s="11"/>
      <c r="H2" s="11"/>
      <c r="I2" s="11"/>
      <c r="J2" s="11"/>
      <c r="K2" s="11"/>
      <c r="L2" s="11"/>
      <c r="M2" s="11"/>
      <c r="N2" s="11"/>
      <c r="O2" s="11"/>
      <c r="P2" s="11"/>
      <c r="Q2" s="11"/>
      <c r="R2" s="11"/>
      <c r="S2" s="11"/>
      <c r="T2" s="11"/>
      <c r="U2" s="11"/>
      <c r="V2" s="11"/>
    </row>
    <row r="3" spans="1:22" ht="15" customHeight="1" x14ac:dyDescent="0.2">
      <c r="A3" s="11"/>
      <c r="B3" s="13" t="s">
        <v>733</v>
      </c>
      <c r="C3" s="11"/>
      <c r="D3" s="11"/>
      <c r="E3" s="11"/>
      <c r="F3" s="11"/>
      <c r="G3" s="11"/>
      <c r="H3" s="11"/>
      <c r="I3" s="11"/>
      <c r="J3" s="11"/>
      <c r="K3" s="11"/>
      <c r="L3" s="11"/>
      <c r="M3" s="11"/>
      <c r="N3" s="11"/>
      <c r="O3" s="11"/>
      <c r="P3" s="11"/>
      <c r="Q3" s="11"/>
      <c r="R3" s="11"/>
      <c r="S3" s="11"/>
      <c r="T3" s="11"/>
      <c r="U3" s="11"/>
      <c r="V3" s="11"/>
    </row>
    <row r="4" spans="1:22" x14ac:dyDescent="0.2">
      <c r="A4" s="11"/>
      <c r="B4" s="11"/>
      <c r="C4" s="11"/>
      <c r="D4" s="11"/>
      <c r="E4" s="11"/>
      <c r="F4" s="11"/>
      <c r="G4" s="11"/>
      <c r="H4" s="11"/>
      <c r="I4" s="11"/>
      <c r="J4" s="11"/>
      <c r="K4" s="11"/>
      <c r="L4" s="11"/>
      <c r="M4" s="11"/>
      <c r="N4" s="11"/>
      <c r="O4" s="11"/>
      <c r="P4" s="11"/>
      <c r="Q4" s="11"/>
      <c r="R4" s="11"/>
      <c r="S4" s="11"/>
      <c r="T4" s="11"/>
      <c r="U4" s="11"/>
      <c r="V4" s="11"/>
    </row>
    <row r="5" spans="1:22" ht="15" customHeight="1" x14ac:dyDescent="0.2">
      <c r="A5" s="11"/>
      <c r="B5" s="536" t="s">
        <v>603</v>
      </c>
      <c r="C5" s="534"/>
      <c r="D5" s="534"/>
      <c r="E5" s="535"/>
      <c r="F5" s="11"/>
      <c r="G5" s="11"/>
      <c r="H5" s="11"/>
      <c r="I5" s="11"/>
      <c r="J5" s="11"/>
      <c r="K5" s="11"/>
      <c r="L5" s="11"/>
      <c r="M5" s="11"/>
      <c r="N5" s="11"/>
      <c r="O5" s="11"/>
      <c r="P5" s="11"/>
      <c r="Q5" s="11"/>
      <c r="R5" s="11"/>
      <c r="S5" s="11"/>
      <c r="T5" s="11"/>
      <c r="U5" s="11"/>
      <c r="V5" s="11"/>
    </row>
    <row r="6" spans="1:22" ht="15" customHeight="1" x14ac:dyDescent="0.2">
      <c r="A6" s="11"/>
      <c r="B6" s="453" t="s">
        <v>580</v>
      </c>
      <c r="C6" s="520">
        <f>Scenario_Engine!$C$17</f>
        <v>0.25</v>
      </c>
      <c r="D6" s="11"/>
      <c r="E6" s="11"/>
      <c r="F6" s="11"/>
      <c r="G6" s="11"/>
      <c r="H6" s="11"/>
      <c r="I6" s="11"/>
      <c r="J6" s="11"/>
      <c r="K6" s="11"/>
      <c r="L6" s="11"/>
      <c r="M6" s="11"/>
      <c r="N6" s="11"/>
      <c r="O6" s="11"/>
      <c r="P6" s="11"/>
      <c r="Q6" s="11"/>
      <c r="R6" s="11"/>
      <c r="S6" s="11"/>
      <c r="T6" s="11"/>
      <c r="U6" s="11"/>
      <c r="V6" s="11"/>
    </row>
    <row r="7" spans="1:22" ht="15" customHeight="1" x14ac:dyDescent="0.2">
      <c r="A7" s="11"/>
      <c r="B7" s="453" t="s">
        <v>581</v>
      </c>
      <c r="C7" s="520">
        <f>Scenario_Engine!$D$17</f>
        <v>0.5</v>
      </c>
      <c r="D7" s="11"/>
      <c r="E7" s="11"/>
      <c r="F7" s="11"/>
      <c r="G7" s="11"/>
      <c r="H7" s="11"/>
      <c r="I7" s="11"/>
      <c r="J7" s="11"/>
      <c r="K7" s="11"/>
      <c r="L7" s="11"/>
      <c r="M7" s="11"/>
      <c r="N7" s="11"/>
      <c r="O7" s="11"/>
      <c r="P7" s="11"/>
      <c r="Q7" s="11"/>
      <c r="R7" s="11"/>
      <c r="S7" s="11"/>
      <c r="T7" s="11"/>
      <c r="U7" s="11"/>
      <c r="V7" s="11"/>
    </row>
    <row r="8" spans="1:22" ht="15" customHeight="1" x14ac:dyDescent="0.2">
      <c r="A8" s="11"/>
      <c r="B8" s="453" t="s">
        <v>582</v>
      </c>
      <c r="C8" s="520">
        <f>Scenario_Engine!$E$17</f>
        <v>0.25</v>
      </c>
      <c r="D8" s="11"/>
      <c r="E8" s="11"/>
      <c r="F8" s="11"/>
      <c r="G8" s="11"/>
      <c r="H8" s="11"/>
      <c r="I8" s="11"/>
      <c r="J8" s="11"/>
      <c r="K8" s="11"/>
      <c r="L8" s="11"/>
      <c r="M8" s="11"/>
      <c r="N8" s="11"/>
      <c r="O8" s="11"/>
      <c r="P8" s="11"/>
      <c r="Q8" s="11"/>
      <c r="R8" s="11"/>
      <c r="S8" s="11"/>
      <c r="T8" s="11"/>
      <c r="U8" s="11"/>
      <c r="V8" s="11"/>
    </row>
    <row r="9" spans="1:22" ht="15" customHeight="1" x14ac:dyDescent="0.2">
      <c r="A9" s="11"/>
      <c r="B9" s="453" t="s">
        <v>42</v>
      </c>
      <c r="C9" s="520">
        <f>Scenario_Engine!$G$17</f>
        <v>0.75</v>
      </c>
      <c r="D9" s="11"/>
      <c r="E9" s="11"/>
      <c r="F9" s="11"/>
      <c r="G9" s="11"/>
      <c r="H9" s="11"/>
      <c r="I9" s="11"/>
      <c r="J9" s="11"/>
      <c r="K9" s="11"/>
      <c r="L9" s="11"/>
      <c r="M9" s="11"/>
      <c r="N9" s="11"/>
      <c r="O9" s="11"/>
      <c r="P9" s="11"/>
      <c r="Q9" s="11"/>
      <c r="R9" s="11"/>
      <c r="S9" s="11"/>
      <c r="T9" s="11"/>
      <c r="U9" s="11"/>
      <c r="V9" s="11"/>
    </row>
    <row r="10" spans="1:22" x14ac:dyDescent="0.2">
      <c r="A10" s="11"/>
      <c r="B10" s="11"/>
      <c r="C10" s="11"/>
      <c r="D10" s="11"/>
      <c r="E10" s="11"/>
      <c r="F10" s="11"/>
      <c r="G10" s="11"/>
      <c r="H10" s="11"/>
      <c r="I10" s="11"/>
      <c r="J10" s="11"/>
      <c r="K10" s="11"/>
      <c r="L10" s="11"/>
      <c r="M10" s="11"/>
      <c r="N10" s="11"/>
      <c r="O10" s="11"/>
      <c r="P10" s="11"/>
      <c r="Q10" s="11"/>
      <c r="R10" s="11"/>
      <c r="S10" s="11"/>
      <c r="T10" s="11"/>
      <c r="U10" s="11"/>
      <c r="V10" s="11"/>
    </row>
    <row r="11" spans="1:22" ht="15" customHeight="1" x14ac:dyDescent="0.2">
      <c r="A11" s="11"/>
      <c r="B11" s="536" t="s">
        <v>734</v>
      </c>
      <c r="C11" s="534"/>
      <c r="D11" s="534"/>
      <c r="E11" s="534"/>
      <c r="F11" s="534"/>
      <c r="G11" s="534"/>
      <c r="H11" s="534"/>
      <c r="I11" s="534"/>
      <c r="J11" s="534"/>
      <c r="K11" s="534"/>
      <c r="L11" s="534"/>
      <c r="M11" s="534"/>
      <c r="N11" s="534"/>
      <c r="O11" s="534"/>
      <c r="P11" s="534"/>
      <c r="Q11" s="534"/>
      <c r="R11" s="534"/>
      <c r="S11" s="534"/>
      <c r="T11" s="534"/>
      <c r="U11" s="534"/>
      <c r="V11" s="535"/>
    </row>
    <row r="12" spans="1:22" ht="15" customHeight="1" x14ac:dyDescent="0.2">
      <c r="A12" s="11"/>
      <c r="B12" s="562" t="s">
        <v>735</v>
      </c>
      <c r="C12" s="563"/>
      <c r="D12" s="563"/>
      <c r="E12" s="563"/>
      <c r="F12" s="563"/>
      <c r="G12" s="563"/>
      <c r="H12" s="563"/>
      <c r="I12" s="563"/>
      <c r="J12" s="563"/>
      <c r="K12" s="563"/>
      <c r="L12" s="563"/>
      <c r="M12" s="563"/>
      <c r="N12" s="563"/>
      <c r="O12" s="563"/>
      <c r="P12" s="563"/>
      <c r="Q12" s="563"/>
      <c r="R12" s="563"/>
      <c r="S12" s="563"/>
      <c r="T12" s="563"/>
      <c r="U12" s="563"/>
      <c r="V12" s="563"/>
    </row>
    <row r="13" spans="1:22" ht="15" customHeight="1" x14ac:dyDescent="0.2">
      <c r="A13" s="11"/>
      <c r="B13" s="562" t="s">
        <v>736</v>
      </c>
      <c r="C13" s="563"/>
      <c r="D13" s="563"/>
      <c r="E13" s="563"/>
      <c r="F13" s="563"/>
      <c r="G13" s="563"/>
      <c r="H13" s="563"/>
      <c r="I13" s="563"/>
      <c r="J13" s="563"/>
      <c r="K13" s="563"/>
      <c r="L13" s="563"/>
      <c r="M13" s="563"/>
      <c r="N13" s="563"/>
      <c r="O13" s="563"/>
      <c r="P13" s="563"/>
      <c r="Q13" s="563"/>
      <c r="R13" s="563"/>
      <c r="S13" s="563"/>
      <c r="T13" s="563"/>
      <c r="U13" s="563"/>
      <c r="V13" s="563"/>
    </row>
    <row r="14" spans="1:22" ht="15" customHeight="1" x14ac:dyDescent="0.2">
      <c r="A14" s="11"/>
      <c r="B14" s="562" t="s">
        <v>737</v>
      </c>
      <c r="C14" s="563"/>
      <c r="D14" s="563"/>
      <c r="E14" s="563"/>
      <c r="F14" s="563"/>
      <c r="G14" s="563"/>
      <c r="H14" s="563"/>
      <c r="I14" s="563"/>
      <c r="J14" s="563"/>
      <c r="K14" s="563"/>
      <c r="L14" s="563"/>
      <c r="M14" s="563"/>
      <c r="N14" s="563"/>
      <c r="O14" s="563"/>
      <c r="P14" s="563"/>
      <c r="Q14" s="563"/>
      <c r="R14" s="563"/>
      <c r="S14" s="563"/>
      <c r="T14" s="563"/>
      <c r="U14" s="563"/>
      <c r="V14" s="563"/>
    </row>
    <row r="15" spans="1:22" ht="15" customHeight="1" x14ac:dyDescent="0.2">
      <c r="A15" s="11"/>
      <c r="B15" s="562" t="s">
        <v>738</v>
      </c>
      <c r="C15" s="563"/>
      <c r="D15" s="563"/>
      <c r="E15" s="563"/>
      <c r="F15" s="563"/>
      <c r="G15" s="563"/>
      <c r="H15" s="563"/>
      <c r="I15" s="563"/>
      <c r="J15" s="563"/>
      <c r="K15" s="563"/>
      <c r="L15" s="563"/>
      <c r="M15" s="563"/>
      <c r="N15" s="563"/>
      <c r="O15" s="563"/>
      <c r="P15" s="563"/>
      <c r="Q15" s="563"/>
      <c r="R15" s="563"/>
      <c r="S15" s="563"/>
      <c r="T15" s="563"/>
      <c r="U15" s="563"/>
      <c r="V15" s="563"/>
    </row>
    <row r="16" spans="1:22" x14ac:dyDescent="0.2">
      <c r="A16" s="11"/>
      <c r="B16" s="11"/>
      <c r="C16" s="11"/>
      <c r="D16" s="11"/>
      <c r="E16" s="11"/>
      <c r="F16" s="11"/>
      <c r="G16" s="11"/>
      <c r="H16" s="11"/>
      <c r="I16" s="11"/>
      <c r="J16" s="11"/>
      <c r="K16" s="11"/>
      <c r="L16" s="11"/>
      <c r="M16" s="11"/>
      <c r="N16" s="11"/>
      <c r="O16" s="11"/>
      <c r="P16" s="11"/>
      <c r="Q16" s="11"/>
      <c r="R16" s="11"/>
      <c r="S16" s="11"/>
      <c r="T16" s="11"/>
      <c r="U16" s="11"/>
      <c r="V16" s="11"/>
    </row>
    <row r="17" spans="1:22" ht="15" customHeight="1" x14ac:dyDescent="0.2">
      <c r="A17" s="11"/>
      <c r="B17" s="536" t="s">
        <v>609</v>
      </c>
      <c r="C17" s="534"/>
      <c r="D17" s="534"/>
      <c r="E17" s="534"/>
      <c r="F17" s="534"/>
      <c r="G17" s="534"/>
      <c r="H17" s="534"/>
      <c r="I17" s="534"/>
      <c r="J17" s="534"/>
      <c r="K17" s="534"/>
      <c r="L17" s="534"/>
      <c r="M17" s="534"/>
      <c r="N17" s="534"/>
      <c r="O17" s="534"/>
      <c r="P17" s="534"/>
      <c r="Q17" s="534"/>
      <c r="R17" s="534"/>
      <c r="S17" s="534"/>
      <c r="T17" s="534"/>
      <c r="U17" s="534"/>
      <c r="V17" s="535"/>
    </row>
    <row r="18" spans="1:22" ht="15" customHeight="1" x14ac:dyDescent="0.2">
      <c r="A18" s="11"/>
      <c r="B18" s="521" t="s">
        <v>316</v>
      </c>
      <c r="C18" s="522" t="s">
        <v>610</v>
      </c>
      <c r="D18" s="522" t="s">
        <v>611</v>
      </c>
      <c r="E18" s="522" t="s">
        <v>612</v>
      </c>
      <c r="F18" s="11"/>
      <c r="G18" s="11"/>
      <c r="H18" s="11"/>
      <c r="I18" s="11"/>
      <c r="J18" s="11"/>
      <c r="K18" s="11"/>
      <c r="L18" s="11"/>
      <c r="M18" s="11"/>
      <c r="N18" s="11"/>
      <c r="O18" s="11"/>
      <c r="P18" s="11"/>
      <c r="Q18" s="11"/>
      <c r="R18" s="11"/>
      <c r="S18" s="11"/>
      <c r="T18" s="11"/>
      <c r="U18" s="11"/>
      <c r="V18" s="11"/>
    </row>
    <row r="19" spans="1:22" ht="15" customHeight="1" x14ac:dyDescent="0.2">
      <c r="A19" s="11"/>
      <c r="B19" s="453" t="s">
        <v>613</v>
      </c>
      <c r="C19" s="523">
        <v>0</v>
      </c>
      <c r="D19" s="523">
        <v>0</v>
      </c>
      <c r="E19" s="523">
        <v>0</v>
      </c>
      <c r="F19" s="11"/>
      <c r="G19" s="11"/>
      <c r="H19" s="11"/>
      <c r="I19" s="11"/>
      <c r="J19" s="11"/>
      <c r="K19" s="11"/>
      <c r="L19" s="11"/>
      <c r="M19" s="11"/>
      <c r="N19" s="11"/>
      <c r="O19" s="11"/>
      <c r="P19" s="11"/>
      <c r="Q19" s="11"/>
      <c r="R19" s="11"/>
      <c r="S19" s="11"/>
      <c r="T19" s="11"/>
      <c r="U19" s="11"/>
      <c r="V19" s="11"/>
    </row>
    <row r="20" spans="1:22" ht="15" customHeight="1" x14ac:dyDescent="0.2">
      <c r="A20" s="11"/>
      <c r="B20" s="453" t="s">
        <v>614</v>
      </c>
      <c r="C20" s="524">
        <v>0</v>
      </c>
      <c r="D20" s="524">
        <v>0</v>
      </c>
      <c r="E20" s="524">
        <v>0</v>
      </c>
      <c r="F20" s="11"/>
      <c r="G20" s="11"/>
      <c r="H20" s="11"/>
      <c r="I20" s="11"/>
      <c r="J20" s="11"/>
      <c r="K20" s="11"/>
      <c r="L20" s="11"/>
      <c r="M20" s="11"/>
      <c r="N20" s="11"/>
      <c r="O20" s="11"/>
      <c r="P20" s="11"/>
      <c r="Q20" s="11"/>
      <c r="R20" s="11"/>
      <c r="S20" s="11"/>
      <c r="T20" s="11"/>
      <c r="U20" s="11"/>
      <c r="V20" s="11"/>
    </row>
    <row r="21" spans="1:22" ht="15.75" customHeight="1" x14ac:dyDescent="0.2">
      <c r="A21" s="11"/>
      <c r="B21" s="453" t="s">
        <v>615</v>
      </c>
      <c r="C21" s="525">
        <v>0</v>
      </c>
      <c r="D21" s="525">
        <v>0</v>
      </c>
      <c r="E21" s="525">
        <v>0</v>
      </c>
      <c r="F21" s="11"/>
      <c r="G21" s="11"/>
      <c r="H21" s="11"/>
      <c r="I21" s="11"/>
      <c r="J21" s="11"/>
      <c r="K21" s="11"/>
      <c r="L21" s="11"/>
      <c r="M21" s="11"/>
      <c r="N21" s="11"/>
      <c r="O21" s="11"/>
      <c r="P21" s="11"/>
      <c r="Q21" s="11"/>
      <c r="R21" s="11"/>
      <c r="S21" s="11"/>
      <c r="T21" s="11"/>
      <c r="U21" s="11"/>
      <c r="V21" s="11"/>
    </row>
    <row r="22" spans="1:22" ht="15.75" customHeight="1" x14ac:dyDescent="0.2">
      <c r="A22" s="11"/>
      <c r="B22" s="453" t="s">
        <v>616</v>
      </c>
      <c r="C22" s="525">
        <v>0</v>
      </c>
      <c r="D22" s="525">
        <v>0</v>
      </c>
      <c r="E22" s="525">
        <v>0</v>
      </c>
      <c r="F22" s="11"/>
      <c r="G22" s="11"/>
      <c r="H22" s="11"/>
      <c r="I22" s="11"/>
      <c r="J22" s="11"/>
      <c r="K22" s="11"/>
      <c r="L22" s="11"/>
      <c r="M22" s="11"/>
      <c r="N22" s="11"/>
      <c r="O22" s="11"/>
      <c r="P22" s="11"/>
      <c r="Q22" s="11"/>
      <c r="R22" s="11"/>
      <c r="S22" s="11"/>
      <c r="T22" s="11"/>
      <c r="U22" s="11"/>
      <c r="V22" s="11"/>
    </row>
    <row r="23" spans="1:22" ht="15.75" customHeight="1" x14ac:dyDescent="0.2">
      <c r="A23" s="11"/>
      <c r="B23" s="453" t="s">
        <v>617</v>
      </c>
      <c r="C23" s="523">
        <v>0</v>
      </c>
      <c r="D23" s="523">
        <v>0</v>
      </c>
      <c r="E23" s="523">
        <v>0</v>
      </c>
      <c r="F23" s="11"/>
      <c r="G23" s="11"/>
      <c r="H23" s="11"/>
      <c r="I23" s="11"/>
      <c r="J23" s="11"/>
      <c r="K23" s="11"/>
      <c r="L23" s="11"/>
      <c r="M23" s="11"/>
      <c r="N23" s="11"/>
      <c r="O23" s="11"/>
      <c r="P23" s="11"/>
      <c r="Q23" s="11"/>
      <c r="R23" s="11"/>
      <c r="S23" s="11"/>
      <c r="T23" s="11"/>
      <c r="U23" s="11"/>
      <c r="V23" s="11"/>
    </row>
    <row r="24" spans="1:22" ht="15.75" customHeight="1" x14ac:dyDescent="0.2">
      <c r="A24" s="11"/>
      <c r="B24" s="453" t="s">
        <v>618</v>
      </c>
      <c r="C24" s="523">
        <v>0</v>
      </c>
      <c r="D24" s="523">
        <v>0</v>
      </c>
      <c r="E24" s="523">
        <v>0</v>
      </c>
      <c r="F24" s="11"/>
      <c r="G24" s="11"/>
      <c r="H24" s="11"/>
      <c r="I24" s="11"/>
      <c r="J24" s="11"/>
      <c r="K24" s="11"/>
      <c r="L24" s="11"/>
      <c r="M24" s="11"/>
      <c r="N24" s="11"/>
      <c r="O24" s="11"/>
      <c r="P24" s="11"/>
      <c r="Q24" s="11"/>
      <c r="R24" s="11"/>
      <c r="S24" s="11"/>
      <c r="T24" s="11"/>
      <c r="U24" s="11"/>
      <c r="V24" s="11"/>
    </row>
    <row r="25" spans="1:22" ht="15.75" customHeight="1" x14ac:dyDescent="0.2">
      <c r="A25" s="11"/>
      <c r="B25" s="453" t="s">
        <v>619</v>
      </c>
      <c r="C25" s="525">
        <v>0.2</v>
      </c>
      <c r="D25" s="525">
        <v>0.3</v>
      </c>
      <c r="E25" s="525">
        <v>0.4</v>
      </c>
      <c r="F25" s="11"/>
      <c r="G25" s="11"/>
      <c r="H25" s="11"/>
      <c r="I25" s="11"/>
      <c r="J25" s="11"/>
      <c r="K25" s="11"/>
      <c r="L25" s="11"/>
      <c r="M25" s="11"/>
      <c r="N25" s="11"/>
      <c r="O25" s="11"/>
      <c r="P25" s="11"/>
      <c r="Q25" s="11"/>
      <c r="R25" s="11"/>
      <c r="S25" s="11"/>
      <c r="T25" s="11"/>
      <c r="U25" s="11"/>
      <c r="V25" s="11"/>
    </row>
    <row r="26" spans="1:22" ht="15.75" customHeight="1" x14ac:dyDescent="0.2">
      <c r="A26" s="11"/>
      <c r="B26" s="453" t="s">
        <v>620</v>
      </c>
      <c r="C26" s="525">
        <v>0.1</v>
      </c>
      <c r="D26" s="525">
        <v>0.1</v>
      </c>
      <c r="E26" s="525">
        <v>0.1</v>
      </c>
      <c r="F26" s="11"/>
      <c r="G26" s="11"/>
      <c r="H26" s="11"/>
      <c r="I26" s="11"/>
      <c r="J26" s="11"/>
      <c r="K26" s="11"/>
      <c r="L26" s="11"/>
      <c r="M26" s="11"/>
      <c r="N26" s="11"/>
      <c r="O26" s="11"/>
      <c r="P26" s="11"/>
      <c r="Q26" s="11"/>
      <c r="R26" s="11"/>
      <c r="S26" s="11"/>
      <c r="T26" s="11"/>
      <c r="U26" s="11"/>
      <c r="V26" s="11"/>
    </row>
    <row r="27" spans="1:22" ht="15.75" customHeight="1" x14ac:dyDescent="0.2">
      <c r="A27" s="11"/>
      <c r="B27" s="11"/>
      <c r="C27" s="11"/>
      <c r="D27" s="11"/>
      <c r="E27" s="11"/>
      <c r="F27" s="11"/>
      <c r="G27" s="11"/>
      <c r="H27" s="11"/>
      <c r="I27" s="11"/>
      <c r="J27" s="11"/>
      <c r="K27" s="11"/>
      <c r="L27" s="11"/>
      <c r="M27" s="11"/>
      <c r="N27" s="11"/>
      <c r="O27" s="11"/>
      <c r="P27" s="11"/>
      <c r="Q27" s="11"/>
      <c r="R27" s="11"/>
      <c r="S27" s="11"/>
      <c r="T27" s="11"/>
      <c r="U27" s="11"/>
      <c r="V27" s="11"/>
    </row>
    <row r="28" spans="1:22" ht="15.75" customHeight="1" x14ac:dyDescent="0.2">
      <c r="A28" s="11"/>
      <c r="B28" s="536" t="s">
        <v>621</v>
      </c>
      <c r="C28" s="534"/>
      <c r="D28" s="534"/>
      <c r="E28" s="534"/>
      <c r="F28" s="534"/>
      <c r="G28" s="534"/>
      <c r="H28" s="534"/>
      <c r="I28" s="534"/>
      <c r="J28" s="534"/>
      <c r="K28" s="534"/>
      <c r="L28" s="534"/>
      <c r="M28" s="534"/>
      <c r="N28" s="534"/>
      <c r="O28" s="534"/>
      <c r="P28" s="534"/>
      <c r="Q28" s="534"/>
      <c r="R28" s="534"/>
      <c r="S28" s="534"/>
      <c r="T28" s="534"/>
      <c r="U28" s="534"/>
      <c r="V28" s="535"/>
    </row>
    <row r="29" spans="1:22" ht="15.75" customHeight="1" x14ac:dyDescent="0.2">
      <c r="A29" s="11"/>
      <c r="B29" s="526" t="s">
        <v>251</v>
      </c>
      <c r="C29" s="527">
        <v>2026</v>
      </c>
      <c r="D29" s="527">
        <v>2027</v>
      </c>
      <c r="E29" s="527">
        <v>2028</v>
      </c>
      <c r="F29" s="527">
        <v>2029</v>
      </c>
      <c r="G29" s="527">
        <v>2030</v>
      </c>
      <c r="H29" s="527">
        <v>2031</v>
      </c>
      <c r="I29" s="527">
        <v>2032</v>
      </c>
      <c r="J29" s="527">
        <v>2033</v>
      </c>
      <c r="K29" s="527">
        <v>2034</v>
      </c>
      <c r="L29" s="527">
        <v>2035</v>
      </c>
      <c r="M29" s="527">
        <v>2036</v>
      </c>
      <c r="N29" s="527">
        <v>2037</v>
      </c>
      <c r="O29" s="527">
        <v>2038</v>
      </c>
      <c r="P29" s="527">
        <v>2039</v>
      </c>
      <c r="Q29" s="527">
        <v>2040</v>
      </c>
      <c r="R29" s="527">
        <v>2041</v>
      </c>
      <c r="S29" s="527">
        <v>2042</v>
      </c>
      <c r="T29" s="527">
        <v>2043</v>
      </c>
      <c r="U29" s="527">
        <v>2044</v>
      </c>
      <c r="V29" s="527">
        <v>2045</v>
      </c>
    </row>
    <row r="30" spans="1:22" ht="15.75" customHeight="1" x14ac:dyDescent="0.2">
      <c r="A30" s="11"/>
      <c r="B30" s="528" t="s">
        <v>622</v>
      </c>
      <c r="C30" s="529">
        <f>$C$19</f>
        <v>0</v>
      </c>
      <c r="D30" s="529">
        <f t="shared" ref="D30:G30" si="0">C30*(1+$C$20)</f>
        <v>0</v>
      </c>
      <c r="E30" s="529">
        <f t="shared" si="0"/>
        <v>0</v>
      </c>
      <c r="F30" s="529">
        <f t="shared" si="0"/>
        <v>0</v>
      </c>
      <c r="G30" s="530">
        <f t="shared" si="0"/>
        <v>0</v>
      </c>
      <c r="H30" s="529">
        <f>IF($C$23&gt;0,$C$23,G30*(1+$C$21))</f>
        <v>0</v>
      </c>
      <c r="I30" s="529">
        <f t="shared" ref="I30:L30" si="1">H30*(1+$C$21)</f>
        <v>0</v>
      </c>
      <c r="J30" s="529">
        <f t="shared" si="1"/>
        <v>0</v>
      </c>
      <c r="K30" s="529">
        <f t="shared" si="1"/>
        <v>0</v>
      </c>
      <c r="L30" s="530">
        <f t="shared" si="1"/>
        <v>0</v>
      </c>
      <c r="M30" s="529">
        <f>IF($C$24&gt;0,$C$24,L30*(1+$C$22))</f>
        <v>0</v>
      </c>
      <c r="N30" s="529">
        <f t="shared" ref="N30:V30" si="2">M30*(1+$C$22)</f>
        <v>0</v>
      </c>
      <c r="O30" s="529">
        <f t="shared" si="2"/>
        <v>0</v>
      </c>
      <c r="P30" s="529">
        <f t="shared" si="2"/>
        <v>0</v>
      </c>
      <c r="Q30" s="529">
        <f t="shared" si="2"/>
        <v>0</v>
      </c>
      <c r="R30" s="529">
        <f t="shared" si="2"/>
        <v>0</v>
      </c>
      <c r="S30" s="529">
        <f t="shared" si="2"/>
        <v>0</v>
      </c>
      <c r="T30" s="529">
        <f t="shared" si="2"/>
        <v>0</v>
      </c>
      <c r="U30" s="529">
        <f t="shared" si="2"/>
        <v>0</v>
      </c>
      <c r="V30" s="530">
        <f t="shared" si="2"/>
        <v>0</v>
      </c>
    </row>
    <row r="31" spans="1:22" ht="15.75" customHeight="1" x14ac:dyDescent="0.2">
      <c r="A31" s="11"/>
      <c r="B31" s="528" t="s">
        <v>623</v>
      </c>
      <c r="C31" s="529">
        <f>$D$19</f>
        <v>0</v>
      </c>
      <c r="D31" s="529">
        <f t="shared" ref="D31:G31" si="3">C31*(1+$D$20)</f>
        <v>0</v>
      </c>
      <c r="E31" s="529">
        <f t="shared" si="3"/>
        <v>0</v>
      </c>
      <c r="F31" s="529">
        <f t="shared" si="3"/>
        <v>0</v>
      </c>
      <c r="G31" s="530">
        <f t="shared" si="3"/>
        <v>0</v>
      </c>
      <c r="H31" s="529">
        <f>IF($D$23&gt;0,$D$23,G31*(1+$D$21))</f>
        <v>0</v>
      </c>
      <c r="I31" s="529">
        <f t="shared" ref="I31:L31" si="4">H31*(1+$D$21)</f>
        <v>0</v>
      </c>
      <c r="J31" s="529">
        <f t="shared" si="4"/>
        <v>0</v>
      </c>
      <c r="K31" s="529">
        <f t="shared" si="4"/>
        <v>0</v>
      </c>
      <c r="L31" s="530">
        <f t="shared" si="4"/>
        <v>0</v>
      </c>
      <c r="M31" s="529">
        <f>IF($D$24&gt;0,$D$24,L31*(1+$D$22))</f>
        <v>0</v>
      </c>
      <c r="N31" s="529">
        <f t="shared" ref="N31:V31" si="5">M31*(1+$D$22)</f>
        <v>0</v>
      </c>
      <c r="O31" s="529">
        <f t="shared" si="5"/>
        <v>0</v>
      </c>
      <c r="P31" s="529">
        <f t="shared" si="5"/>
        <v>0</v>
      </c>
      <c r="Q31" s="529">
        <f t="shared" si="5"/>
        <v>0</v>
      </c>
      <c r="R31" s="529">
        <f t="shared" si="5"/>
        <v>0</v>
      </c>
      <c r="S31" s="529">
        <f t="shared" si="5"/>
        <v>0</v>
      </c>
      <c r="T31" s="529">
        <f t="shared" si="5"/>
        <v>0</v>
      </c>
      <c r="U31" s="529">
        <f t="shared" si="5"/>
        <v>0</v>
      </c>
      <c r="V31" s="530">
        <f t="shared" si="5"/>
        <v>0</v>
      </c>
    </row>
    <row r="32" spans="1:22" ht="15.75" customHeight="1" x14ac:dyDescent="0.2">
      <c r="A32" s="11"/>
      <c r="B32" s="528" t="s">
        <v>624</v>
      </c>
      <c r="C32" s="529">
        <f>$E$19</f>
        <v>0</v>
      </c>
      <c r="D32" s="529">
        <f t="shared" ref="D32:G32" si="6">C32*(1+$E$20)</f>
        <v>0</v>
      </c>
      <c r="E32" s="529">
        <f t="shared" si="6"/>
        <v>0</v>
      </c>
      <c r="F32" s="529">
        <f t="shared" si="6"/>
        <v>0</v>
      </c>
      <c r="G32" s="530">
        <f t="shared" si="6"/>
        <v>0</v>
      </c>
      <c r="H32" s="529">
        <f>IF($E$23&gt;0,$E$23,G32*(1+$E$21))</f>
        <v>0</v>
      </c>
      <c r="I32" s="529">
        <f t="shared" ref="I32:L32" si="7">H32*(1+$E$21)</f>
        <v>0</v>
      </c>
      <c r="J32" s="529">
        <f t="shared" si="7"/>
        <v>0</v>
      </c>
      <c r="K32" s="529">
        <f t="shared" si="7"/>
        <v>0</v>
      </c>
      <c r="L32" s="530">
        <f t="shared" si="7"/>
        <v>0</v>
      </c>
      <c r="M32" s="529">
        <f>IF($E$24&gt;0,$E$24,L32*(1+$E$22))</f>
        <v>0</v>
      </c>
      <c r="N32" s="529">
        <f t="shared" ref="N32:V32" si="8">M32*(1+$E$22)</f>
        <v>0</v>
      </c>
      <c r="O32" s="529">
        <f t="shared" si="8"/>
        <v>0</v>
      </c>
      <c r="P32" s="529">
        <f t="shared" si="8"/>
        <v>0</v>
      </c>
      <c r="Q32" s="529">
        <f t="shared" si="8"/>
        <v>0</v>
      </c>
      <c r="R32" s="529">
        <f t="shared" si="8"/>
        <v>0</v>
      </c>
      <c r="S32" s="529">
        <f t="shared" si="8"/>
        <v>0</v>
      </c>
      <c r="T32" s="529">
        <f t="shared" si="8"/>
        <v>0</v>
      </c>
      <c r="U32" s="529">
        <f t="shared" si="8"/>
        <v>0</v>
      </c>
      <c r="V32" s="530">
        <f t="shared" si="8"/>
        <v>0</v>
      </c>
    </row>
    <row r="33" spans="1:22" ht="15.75" customHeight="1" x14ac:dyDescent="0.2">
      <c r="A33" s="11"/>
      <c r="B33" s="521" t="s">
        <v>625</v>
      </c>
      <c r="C33" s="529">
        <f t="shared" ref="C33:V33" si="9">C30*$C$6+C31*$C$7+C32*$C$8</f>
        <v>0</v>
      </c>
      <c r="D33" s="529">
        <f t="shared" si="9"/>
        <v>0</v>
      </c>
      <c r="E33" s="529">
        <f t="shared" si="9"/>
        <v>0</v>
      </c>
      <c r="F33" s="529">
        <f t="shared" si="9"/>
        <v>0</v>
      </c>
      <c r="G33" s="529">
        <f t="shared" si="9"/>
        <v>0</v>
      </c>
      <c r="H33" s="529">
        <f t="shared" si="9"/>
        <v>0</v>
      </c>
      <c r="I33" s="529">
        <f t="shared" si="9"/>
        <v>0</v>
      </c>
      <c r="J33" s="529">
        <f t="shared" si="9"/>
        <v>0</v>
      </c>
      <c r="K33" s="529">
        <f t="shared" si="9"/>
        <v>0</v>
      </c>
      <c r="L33" s="529">
        <f t="shared" si="9"/>
        <v>0</v>
      </c>
      <c r="M33" s="529">
        <f t="shared" si="9"/>
        <v>0</v>
      </c>
      <c r="N33" s="529">
        <f t="shared" si="9"/>
        <v>0</v>
      </c>
      <c r="O33" s="529">
        <f t="shared" si="9"/>
        <v>0</v>
      </c>
      <c r="P33" s="529">
        <f t="shared" si="9"/>
        <v>0</v>
      </c>
      <c r="Q33" s="529">
        <f t="shared" si="9"/>
        <v>0</v>
      </c>
      <c r="R33" s="529">
        <f t="shared" si="9"/>
        <v>0</v>
      </c>
      <c r="S33" s="529">
        <f t="shared" si="9"/>
        <v>0</v>
      </c>
      <c r="T33" s="529">
        <f t="shared" si="9"/>
        <v>0</v>
      </c>
      <c r="U33" s="529">
        <f t="shared" si="9"/>
        <v>0</v>
      </c>
      <c r="V33" s="529">
        <f t="shared" si="9"/>
        <v>0</v>
      </c>
    </row>
    <row r="34" spans="1:22" ht="15.75" customHeight="1" x14ac:dyDescent="0.2">
      <c r="A34" s="11"/>
      <c r="B34" s="521" t="s">
        <v>626</v>
      </c>
      <c r="C34" s="531">
        <f t="shared" ref="C34:V34" si="10">C33*$C$9</f>
        <v>0</v>
      </c>
      <c r="D34" s="531">
        <f t="shared" si="10"/>
        <v>0</v>
      </c>
      <c r="E34" s="531">
        <f t="shared" si="10"/>
        <v>0</v>
      </c>
      <c r="F34" s="531">
        <f t="shared" si="10"/>
        <v>0</v>
      </c>
      <c r="G34" s="531">
        <f t="shared" si="10"/>
        <v>0</v>
      </c>
      <c r="H34" s="531">
        <f t="shared" si="10"/>
        <v>0</v>
      </c>
      <c r="I34" s="531">
        <f t="shared" si="10"/>
        <v>0</v>
      </c>
      <c r="J34" s="531">
        <f t="shared" si="10"/>
        <v>0</v>
      </c>
      <c r="K34" s="531">
        <f t="shared" si="10"/>
        <v>0</v>
      </c>
      <c r="L34" s="531">
        <f t="shared" si="10"/>
        <v>0</v>
      </c>
      <c r="M34" s="531">
        <f t="shared" si="10"/>
        <v>0</v>
      </c>
      <c r="N34" s="531">
        <f t="shared" si="10"/>
        <v>0</v>
      </c>
      <c r="O34" s="531">
        <f t="shared" si="10"/>
        <v>0</v>
      </c>
      <c r="P34" s="531">
        <f t="shared" si="10"/>
        <v>0</v>
      </c>
      <c r="Q34" s="531">
        <f t="shared" si="10"/>
        <v>0</v>
      </c>
      <c r="R34" s="531">
        <f t="shared" si="10"/>
        <v>0</v>
      </c>
      <c r="S34" s="531">
        <f t="shared" si="10"/>
        <v>0</v>
      </c>
      <c r="T34" s="531">
        <f t="shared" si="10"/>
        <v>0</v>
      </c>
      <c r="U34" s="531">
        <f t="shared" si="10"/>
        <v>0</v>
      </c>
      <c r="V34" s="531">
        <f t="shared" si="10"/>
        <v>0</v>
      </c>
    </row>
    <row r="35" spans="1:22"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row>
    <row r="36" spans="1:22" ht="15.75" customHeight="1" x14ac:dyDescent="0.2">
      <c r="A36" s="11"/>
      <c r="B36" s="536" t="s">
        <v>627</v>
      </c>
      <c r="C36" s="534"/>
      <c r="D36" s="534"/>
      <c r="E36" s="534"/>
      <c r="F36" s="534"/>
      <c r="G36" s="534"/>
      <c r="H36" s="534"/>
      <c r="I36" s="534"/>
      <c r="J36" s="534"/>
      <c r="K36" s="534"/>
      <c r="L36" s="534"/>
      <c r="M36" s="534"/>
      <c r="N36" s="534"/>
      <c r="O36" s="534"/>
      <c r="P36" s="534"/>
      <c r="Q36" s="534"/>
      <c r="R36" s="534"/>
      <c r="S36" s="534"/>
      <c r="T36" s="534"/>
      <c r="U36" s="534"/>
      <c r="V36" s="535"/>
    </row>
    <row r="37" spans="1:22" ht="15.75" customHeight="1" x14ac:dyDescent="0.2">
      <c r="A37" s="11"/>
      <c r="B37" s="526" t="s">
        <v>251</v>
      </c>
      <c r="C37" s="527">
        <v>2026</v>
      </c>
      <c r="D37" s="527">
        <v>2027</v>
      </c>
      <c r="E37" s="527">
        <v>2028</v>
      </c>
      <c r="F37" s="527">
        <v>2029</v>
      </c>
      <c r="G37" s="527">
        <v>2030</v>
      </c>
      <c r="H37" s="527">
        <v>2031</v>
      </c>
      <c r="I37" s="527">
        <v>2032</v>
      </c>
      <c r="J37" s="527">
        <v>2033</v>
      </c>
      <c r="K37" s="527">
        <v>2034</v>
      </c>
      <c r="L37" s="527">
        <v>2035</v>
      </c>
      <c r="M37" s="527">
        <v>2036</v>
      </c>
      <c r="N37" s="527">
        <v>2037</v>
      </c>
      <c r="O37" s="527">
        <v>2038</v>
      </c>
      <c r="P37" s="527">
        <v>2039</v>
      </c>
      <c r="Q37" s="527">
        <v>2040</v>
      </c>
      <c r="R37" s="527">
        <v>2041</v>
      </c>
      <c r="S37" s="527">
        <v>2042</v>
      </c>
      <c r="T37" s="527">
        <v>2043</v>
      </c>
      <c r="U37" s="527">
        <v>2044</v>
      </c>
      <c r="V37" s="527">
        <v>2045</v>
      </c>
    </row>
    <row r="38" spans="1:22" ht="15.75" customHeight="1" x14ac:dyDescent="0.2">
      <c r="A38" s="11"/>
      <c r="B38" s="528" t="s">
        <v>628</v>
      </c>
      <c r="C38" s="532">
        <f t="shared" ref="C38:V38" si="11">IFERROR((C30*$C$6*$C$25+C31*$C$7*$D$25+C32*$C$8*$E$25)/C33,0)</f>
        <v>0</v>
      </c>
      <c r="D38" s="532">
        <f t="shared" si="11"/>
        <v>0</v>
      </c>
      <c r="E38" s="532">
        <f t="shared" si="11"/>
        <v>0</v>
      </c>
      <c r="F38" s="532">
        <f t="shared" si="11"/>
        <v>0</v>
      </c>
      <c r="G38" s="532">
        <f t="shared" si="11"/>
        <v>0</v>
      </c>
      <c r="H38" s="532">
        <f t="shared" si="11"/>
        <v>0</v>
      </c>
      <c r="I38" s="532">
        <f t="shared" si="11"/>
        <v>0</v>
      </c>
      <c r="J38" s="532">
        <f t="shared" si="11"/>
        <v>0</v>
      </c>
      <c r="K38" s="532">
        <f t="shared" si="11"/>
        <v>0</v>
      </c>
      <c r="L38" s="532">
        <f t="shared" si="11"/>
        <v>0</v>
      </c>
      <c r="M38" s="532">
        <f t="shared" si="11"/>
        <v>0</v>
      </c>
      <c r="N38" s="532">
        <f t="shared" si="11"/>
        <v>0</v>
      </c>
      <c r="O38" s="532">
        <f t="shared" si="11"/>
        <v>0</v>
      </c>
      <c r="P38" s="532">
        <f t="shared" si="11"/>
        <v>0</v>
      </c>
      <c r="Q38" s="532">
        <f t="shared" si="11"/>
        <v>0</v>
      </c>
      <c r="R38" s="532">
        <f t="shared" si="11"/>
        <v>0</v>
      </c>
      <c r="S38" s="532">
        <f t="shared" si="11"/>
        <v>0</v>
      </c>
      <c r="T38" s="532">
        <f t="shared" si="11"/>
        <v>0</v>
      </c>
      <c r="U38" s="532">
        <f t="shared" si="11"/>
        <v>0</v>
      </c>
      <c r="V38" s="532">
        <f t="shared" si="11"/>
        <v>0</v>
      </c>
    </row>
    <row r="39" spans="1:22" ht="15.75" customHeight="1" x14ac:dyDescent="0.2">
      <c r="A39" s="11"/>
      <c r="B39" s="521" t="s">
        <v>629</v>
      </c>
      <c r="C39" s="529">
        <f t="shared" ref="C39:V39" si="12">C34*C38</f>
        <v>0</v>
      </c>
      <c r="D39" s="529">
        <f t="shared" si="12"/>
        <v>0</v>
      </c>
      <c r="E39" s="529">
        <f t="shared" si="12"/>
        <v>0</v>
      </c>
      <c r="F39" s="529">
        <f t="shared" si="12"/>
        <v>0</v>
      </c>
      <c r="G39" s="529">
        <f t="shared" si="12"/>
        <v>0</v>
      </c>
      <c r="H39" s="529">
        <f t="shared" si="12"/>
        <v>0</v>
      </c>
      <c r="I39" s="529">
        <f t="shared" si="12"/>
        <v>0</v>
      </c>
      <c r="J39" s="529">
        <f t="shared" si="12"/>
        <v>0</v>
      </c>
      <c r="K39" s="529">
        <f t="shared" si="12"/>
        <v>0</v>
      </c>
      <c r="L39" s="529">
        <f t="shared" si="12"/>
        <v>0</v>
      </c>
      <c r="M39" s="529">
        <f t="shared" si="12"/>
        <v>0</v>
      </c>
      <c r="N39" s="529">
        <f t="shared" si="12"/>
        <v>0</v>
      </c>
      <c r="O39" s="529">
        <f t="shared" si="12"/>
        <v>0</v>
      </c>
      <c r="P39" s="529">
        <f t="shared" si="12"/>
        <v>0</v>
      </c>
      <c r="Q39" s="529">
        <f t="shared" si="12"/>
        <v>0</v>
      </c>
      <c r="R39" s="529">
        <f t="shared" si="12"/>
        <v>0</v>
      </c>
      <c r="S39" s="529">
        <f t="shared" si="12"/>
        <v>0</v>
      </c>
      <c r="T39" s="529">
        <f t="shared" si="12"/>
        <v>0</v>
      </c>
      <c r="U39" s="529">
        <f t="shared" si="12"/>
        <v>0</v>
      </c>
      <c r="V39" s="529">
        <f t="shared" si="12"/>
        <v>0</v>
      </c>
    </row>
    <row r="40" spans="1:22" ht="15.75" customHeight="1" x14ac:dyDescent="0.2">
      <c r="A40" s="11"/>
      <c r="B40" s="528" t="s">
        <v>630</v>
      </c>
      <c r="C40" s="532">
        <f t="shared" ref="C40:V40" si="13">IFERROR((C30*$C$6*$C$26+C31*$C$7*$D$26+C32*$C$8*$E$26)/C33,0)</f>
        <v>0</v>
      </c>
      <c r="D40" s="532">
        <f t="shared" si="13"/>
        <v>0</v>
      </c>
      <c r="E40" s="532">
        <f t="shared" si="13"/>
        <v>0</v>
      </c>
      <c r="F40" s="532">
        <f t="shared" si="13"/>
        <v>0</v>
      </c>
      <c r="G40" s="532">
        <f t="shared" si="13"/>
        <v>0</v>
      </c>
      <c r="H40" s="532">
        <f t="shared" si="13"/>
        <v>0</v>
      </c>
      <c r="I40" s="532">
        <f t="shared" si="13"/>
        <v>0</v>
      </c>
      <c r="J40" s="532">
        <f t="shared" si="13"/>
        <v>0</v>
      </c>
      <c r="K40" s="532">
        <f t="shared" si="13"/>
        <v>0</v>
      </c>
      <c r="L40" s="532">
        <f t="shared" si="13"/>
        <v>0</v>
      </c>
      <c r="M40" s="532">
        <f t="shared" si="13"/>
        <v>0</v>
      </c>
      <c r="N40" s="532">
        <f t="shared" si="13"/>
        <v>0</v>
      </c>
      <c r="O40" s="532">
        <f t="shared" si="13"/>
        <v>0</v>
      </c>
      <c r="P40" s="532">
        <f t="shared" si="13"/>
        <v>0</v>
      </c>
      <c r="Q40" s="532">
        <f t="shared" si="13"/>
        <v>0</v>
      </c>
      <c r="R40" s="532">
        <f t="shared" si="13"/>
        <v>0</v>
      </c>
      <c r="S40" s="532">
        <f t="shared" si="13"/>
        <v>0</v>
      </c>
      <c r="T40" s="532">
        <f t="shared" si="13"/>
        <v>0</v>
      </c>
      <c r="U40" s="532">
        <f t="shared" si="13"/>
        <v>0</v>
      </c>
      <c r="V40" s="532">
        <f t="shared" si="13"/>
        <v>0</v>
      </c>
    </row>
    <row r="41" spans="1:22" ht="15.75" customHeight="1" x14ac:dyDescent="0.2">
      <c r="A41" s="11"/>
      <c r="B41" s="453" t="s">
        <v>631</v>
      </c>
      <c r="C41" s="529">
        <f t="shared" ref="C41:V41" si="14">C34*C40</f>
        <v>0</v>
      </c>
      <c r="D41" s="529">
        <f t="shared" si="14"/>
        <v>0</v>
      </c>
      <c r="E41" s="529">
        <f t="shared" si="14"/>
        <v>0</v>
      </c>
      <c r="F41" s="529">
        <f t="shared" si="14"/>
        <v>0</v>
      </c>
      <c r="G41" s="529">
        <f t="shared" si="14"/>
        <v>0</v>
      </c>
      <c r="H41" s="529">
        <f t="shared" si="14"/>
        <v>0</v>
      </c>
      <c r="I41" s="529">
        <f t="shared" si="14"/>
        <v>0</v>
      </c>
      <c r="J41" s="529">
        <f t="shared" si="14"/>
        <v>0</v>
      </c>
      <c r="K41" s="529">
        <f t="shared" si="14"/>
        <v>0</v>
      </c>
      <c r="L41" s="529">
        <f t="shared" si="14"/>
        <v>0</v>
      </c>
      <c r="M41" s="529">
        <f t="shared" si="14"/>
        <v>0</v>
      </c>
      <c r="N41" s="529">
        <f t="shared" si="14"/>
        <v>0</v>
      </c>
      <c r="O41" s="529">
        <f t="shared" si="14"/>
        <v>0</v>
      </c>
      <c r="P41" s="529">
        <f t="shared" si="14"/>
        <v>0</v>
      </c>
      <c r="Q41" s="529">
        <f t="shared" si="14"/>
        <v>0</v>
      </c>
      <c r="R41" s="529">
        <f t="shared" si="14"/>
        <v>0</v>
      </c>
      <c r="S41" s="529">
        <f t="shared" si="14"/>
        <v>0</v>
      </c>
      <c r="T41" s="529">
        <f t="shared" si="14"/>
        <v>0</v>
      </c>
      <c r="U41" s="529">
        <f t="shared" si="14"/>
        <v>0</v>
      </c>
      <c r="V41" s="529">
        <f t="shared" si="14"/>
        <v>0</v>
      </c>
    </row>
    <row r="42" spans="1:22" ht="15.75" customHeight="1" x14ac:dyDescent="0.2">
      <c r="A42" s="11"/>
      <c r="B42" s="453" t="s">
        <v>632</v>
      </c>
      <c r="C42" s="529">
        <f>MAX(0,C39)*Assumptions!$C$12</f>
        <v>0</v>
      </c>
      <c r="D42" s="529">
        <f>MAX(0,D39)*Assumptions!$C$12</f>
        <v>0</v>
      </c>
      <c r="E42" s="529">
        <f>MAX(0,E39)*Assumptions!$C$12</f>
        <v>0</v>
      </c>
      <c r="F42" s="529">
        <f>MAX(0,F39)*Assumptions!$C$12</f>
        <v>0</v>
      </c>
      <c r="G42" s="529">
        <f>MAX(0,G39)*Assumptions!$C$12</f>
        <v>0</v>
      </c>
      <c r="H42" s="529">
        <f>MAX(0,H39)*Assumptions!$C$12</f>
        <v>0</v>
      </c>
      <c r="I42" s="529">
        <f>MAX(0,I39)*Assumptions!$C$12</f>
        <v>0</v>
      </c>
      <c r="J42" s="529">
        <f>MAX(0,J39)*Assumptions!$C$12</f>
        <v>0</v>
      </c>
      <c r="K42" s="529">
        <f>MAX(0,K39)*Assumptions!$C$12</f>
        <v>0</v>
      </c>
      <c r="L42" s="529">
        <f>MAX(0,L39)*Assumptions!$C$12</f>
        <v>0</v>
      </c>
      <c r="M42" s="529">
        <f>MAX(0,M39)*Assumptions!$C$12</f>
        <v>0</v>
      </c>
      <c r="N42" s="529">
        <f>MAX(0,N39)*Assumptions!$C$12</f>
        <v>0</v>
      </c>
      <c r="O42" s="529">
        <f>MAX(0,O39)*Assumptions!$C$12</f>
        <v>0</v>
      </c>
      <c r="P42" s="529">
        <f>MAX(0,P39)*Assumptions!$C$12</f>
        <v>0</v>
      </c>
      <c r="Q42" s="529">
        <f>MAX(0,Q39)*Assumptions!$C$12</f>
        <v>0</v>
      </c>
      <c r="R42" s="529">
        <f>MAX(0,R39)*Assumptions!$C$12</f>
        <v>0</v>
      </c>
      <c r="S42" s="529">
        <f>MAX(0,S39)*Assumptions!$C$12</f>
        <v>0</v>
      </c>
      <c r="T42" s="529">
        <f>MAX(0,T39)*Assumptions!$C$12</f>
        <v>0</v>
      </c>
      <c r="U42" s="529">
        <f>MAX(0,U39)*Assumptions!$C$12</f>
        <v>0</v>
      </c>
      <c r="V42" s="529">
        <f>MAX(0,V39)*Assumptions!$C$12</f>
        <v>0</v>
      </c>
    </row>
    <row r="43" spans="1:22" ht="15.75" customHeight="1" x14ac:dyDescent="0.2">
      <c r="A43" s="11"/>
      <c r="B43" s="521" t="s">
        <v>633</v>
      </c>
      <c r="C43" s="531">
        <f t="shared" ref="C43:V43" si="15">C39-C42-C41</f>
        <v>0</v>
      </c>
      <c r="D43" s="531">
        <f t="shared" si="15"/>
        <v>0</v>
      </c>
      <c r="E43" s="531">
        <f t="shared" si="15"/>
        <v>0</v>
      </c>
      <c r="F43" s="531">
        <f t="shared" si="15"/>
        <v>0</v>
      </c>
      <c r="G43" s="531">
        <f t="shared" si="15"/>
        <v>0</v>
      </c>
      <c r="H43" s="531">
        <f t="shared" si="15"/>
        <v>0</v>
      </c>
      <c r="I43" s="531">
        <f t="shared" si="15"/>
        <v>0</v>
      </c>
      <c r="J43" s="531">
        <f t="shared" si="15"/>
        <v>0</v>
      </c>
      <c r="K43" s="531">
        <f t="shared" si="15"/>
        <v>0</v>
      </c>
      <c r="L43" s="531">
        <f t="shared" si="15"/>
        <v>0</v>
      </c>
      <c r="M43" s="531">
        <f t="shared" si="15"/>
        <v>0</v>
      </c>
      <c r="N43" s="531">
        <f t="shared" si="15"/>
        <v>0</v>
      </c>
      <c r="O43" s="531">
        <f t="shared" si="15"/>
        <v>0</v>
      </c>
      <c r="P43" s="531">
        <f t="shared" si="15"/>
        <v>0</v>
      </c>
      <c r="Q43" s="531">
        <f t="shared" si="15"/>
        <v>0</v>
      </c>
      <c r="R43" s="531">
        <f t="shared" si="15"/>
        <v>0</v>
      </c>
      <c r="S43" s="531">
        <f t="shared" si="15"/>
        <v>0</v>
      </c>
      <c r="T43" s="531">
        <f t="shared" si="15"/>
        <v>0</v>
      </c>
      <c r="U43" s="531">
        <f t="shared" si="15"/>
        <v>0</v>
      </c>
      <c r="V43" s="531">
        <f t="shared" si="15"/>
        <v>0</v>
      </c>
    </row>
    <row r="44" spans="1:22"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row>
    <row r="45" spans="1:22" ht="15.75" customHeight="1" x14ac:dyDescent="0.2">
      <c r="A45" s="11"/>
      <c r="B45" s="536" t="s">
        <v>648</v>
      </c>
      <c r="C45" s="534"/>
      <c r="D45" s="534"/>
      <c r="E45" s="534"/>
      <c r="F45" s="534"/>
      <c r="G45" s="534"/>
      <c r="H45" s="534"/>
      <c r="I45" s="534"/>
      <c r="J45" s="534"/>
      <c r="K45" s="534"/>
      <c r="L45" s="534"/>
      <c r="M45" s="534"/>
      <c r="N45" s="534"/>
      <c r="O45" s="534"/>
      <c r="P45" s="534"/>
      <c r="Q45" s="534"/>
      <c r="R45" s="534"/>
      <c r="S45" s="534"/>
      <c r="T45" s="534"/>
      <c r="U45" s="534"/>
      <c r="V45" s="535"/>
    </row>
    <row r="46" spans="1:22" ht="30" customHeight="1" x14ac:dyDescent="0.2">
      <c r="A46" s="11"/>
      <c r="B46" s="564" t="s">
        <v>739</v>
      </c>
      <c r="C46" s="563"/>
      <c r="D46" s="563"/>
      <c r="E46" s="563"/>
      <c r="F46" s="563"/>
      <c r="G46" s="563"/>
      <c r="H46" s="563"/>
      <c r="I46" s="563"/>
      <c r="J46" s="563"/>
      <c r="K46" s="563"/>
      <c r="L46" s="563"/>
      <c r="M46" s="563"/>
      <c r="N46" s="563"/>
      <c r="O46" s="563"/>
      <c r="P46" s="563"/>
      <c r="Q46" s="563"/>
      <c r="R46" s="563"/>
      <c r="S46" s="563"/>
      <c r="T46" s="563"/>
      <c r="U46" s="563"/>
      <c r="V46" s="563"/>
    </row>
    <row r="47" spans="1:22" ht="15.75" customHeight="1" x14ac:dyDescent="0.2">
      <c r="A47" s="11"/>
      <c r="B47" s="563"/>
      <c r="C47" s="563"/>
      <c r="D47" s="563"/>
      <c r="E47" s="563"/>
      <c r="F47" s="563"/>
      <c r="G47" s="563"/>
      <c r="H47" s="563"/>
      <c r="I47" s="563"/>
      <c r="J47" s="563"/>
      <c r="K47" s="563"/>
      <c r="L47" s="563"/>
      <c r="M47" s="563"/>
      <c r="N47" s="563"/>
      <c r="O47" s="563"/>
      <c r="P47" s="563"/>
      <c r="Q47" s="563"/>
      <c r="R47" s="563"/>
      <c r="S47" s="563"/>
      <c r="T47" s="563"/>
      <c r="U47" s="563"/>
      <c r="V47" s="563"/>
    </row>
    <row r="48" spans="1:22" ht="15.75" customHeight="1" x14ac:dyDescent="0.2">
      <c r="A48" s="11"/>
      <c r="B48" s="563"/>
      <c r="C48" s="563"/>
      <c r="D48" s="563"/>
      <c r="E48" s="563"/>
      <c r="F48" s="563"/>
      <c r="G48" s="563"/>
      <c r="H48" s="563"/>
      <c r="I48" s="563"/>
      <c r="J48" s="563"/>
      <c r="K48" s="563"/>
      <c r="L48" s="563"/>
      <c r="M48" s="563"/>
      <c r="N48" s="563"/>
      <c r="O48" s="563"/>
      <c r="P48" s="563"/>
      <c r="Q48" s="563"/>
      <c r="R48" s="563"/>
      <c r="S48" s="563"/>
      <c r="T48" s="563"/>
      <c r="U48" s="563"/>
      <c r="V48" s="563"/>
    </row>
    <row r="49" spans="1:22"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row>
    <row r="50" spans="1:22"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row>
    <row r="51" spans="1:22" ht="15.75" customHeight="1" x14ac:dyDescent="0.2">
      <c r="A51" s="11"/>
      <c r="B51" s="11"/>
      <c r="C51" s="11"/>
      <c r="D51" s="11"/>
      <c r="E51" s="11"/>
      <c r="F51" s="11"/>
      <c r="G51" s="11"/>
      <c r="H51" s="11"/>
      <c r="I51" s="11"/>
      <c r="J51" s="11"/>
      <c r="K51" s="11"/>
      <c r="L51" s="11"/>
      <c r="M51" s="11"/>
      <c r="N51" s="11"/>
      <c r="O51" s="11"/>
      <c r="P51" s="11"/>
      <c r="Q51" s="11"/>
      <c r="R51" s="11"/>
      <c r="S51" s="11"/>
      <c r="T51" s="11"/>
      <c r="U51" s="11"/>
      <c r="V51" s="11"/>
    </row>
    <row r="52" spans="1:22" ht="15.75" customHeight="1" x14ac:dyDescent="0.2">
      <c r="A52" s="11"/>
      <c r="B52" s="11"/>
      <c r="C52" s="11"/>
      <c r="D52" s="11"/>
      <c r="E52" s="11"/>
      <c r="F52" s="11"/>
      <c r="G52" s="11"/>
      <c r="H52" s="11"/>
      <c r="I52" s="11"/>
      <c r="J52" s="11"/>
      <c r="K52" s="11"/>
      <c r="L52" s="11"/>
      <c r="M52" s="11"/>
      <c r="N52" s="11"/>
      <c r="O52" s="11"/>
      <c r="P52" s="11"/>
      <c r="Q52" s="11"/>
      <c r="R52" s="11"/>
      <c r="S52" s="11"/>
      <c r="T52" s="11"/>
      <c r="U52" s="11"/>
      <c r="V52" s="11"/>
    </row>
    <row r="53" spans="1:22" ht="15.75" customHeight="1" x14ac:dyDescent="0.2">
      <c r="A53" s="11"/>
      <c r="B53" s="11"/>
      <c r="C53" s="11"/>
      <c r="D53" s="11"/>
      <c r="E53" s="11"/>
      <c r="F53" s="11"/>
      <c r="G53" s="11"/>
      <c r="H53" s="11"/>
      <c r="I53" s="11"/>
      <c r="J53" s="11"/>
      <c r="K53" s="11"/>
      <c r="L53" s="11"/>
      <c r="M53" s="11"/>
      <c r="N53" s="11"/>
      <c r="O53" s="11"/>
      <c r="P53" s="11"/>
      <c r="Q53" s="11"/>
      <c r="R53" s="11"/>
      <c r="S53" s="11"/>
      <c r="T53" s="11"/>
      <c r="U53" s="11"/>
      <c r="V53" s="11"/>
    </row>
    <row r="54" spans="1:22" ht="15.75" customHeight="1" x14ac:dyDescent="0.2">
      <c r="A54" s="11"/>
      <c r="B54" s="11"/>
      <c r="C54" s="11"/>
      <c r="D54" s="11"/>
      <c r="E54" s="11"/>
      <c r="F54" s="11"/>
      <c r="G54" s="11"/>
      <c r="H54" s="11"/>
      <c r="I54" s="11"/>
      <c r="J54" s="11"/>
      <c r="K54" s="11"/>
      <c r="L54" s="11"/>
      <c r="M54" s="11"/>
      <c r="N54" s="11"/>
      <c r="O54" s="11"/>
      <c r="P54" s="11"/>
      <c r="Q54" s="11"/>
      <c r="R54" s="11"/>
      <c r="S54" s="11"/>
      <c r="T54" s="11"/>
      <c r="U54" s="11"/>
      <c r="V54" s="11"/>
    </row>
    <row r="55" spans="1:22" ht="15.75" customHeight="1" x14ac:dyDescent="0.2">
      <c r="A55" s="11"/>
      <c r="B55" s="11"/>
      <c r="C55" s="11"/>
      <c r="D55" s="11"/>
      <c r="E55" s="11"/>
      <c r="F55" s="11"/>
      <c r="G55" s="11"/>
      <c r="H55" s="11"/>
      <c r="I55" s="11"/>
      <c r="J55" s="11"/>
      <c r="K55" s="11"/>
      <c r="L55" s="11"/>
      <c r="M55" s="11"/>
      <c r="N55" s="11"/>
      <c r="O55" s="11"/>
      <c r="P55" s="11"/>
      <c r="Q55" s="11"/>
      <c r="R55" s="11"/>
      <c r="S55" s="11"/>
      <c r="T55" s="11"/>
      <c r="U55" s="11"/>
      <c r="V55" s="11"/>
    </row>
    <row r="56" spans="1:22" ht="15.75" customHeight="1" x14ac:dyDescent="0.2">
      <c r="A56" s="11"/>
      <c r="B56" s="11"/>
      <c r="C56" s="11"/>
      <c r="D56" s="11"/>
      <c r="E56" s="11"/>
      <c r="F56" s="11"/>
      <c r="G56" s="11"/>
      <c r="H56" s="11"/>
      <c r="I56" s="11"/>
      <c r="J56" s="11"/>
      <c r="K56" s="11"/>
      <c r="L56" s="11"/>
      <c r="M56" s="11"/>
      <c r="N56" s="11"/>
      <c r="O56" s="11"/>
      <c r="P56" s="11"/>
      <c r="Q56" s="11"/>
      <c r="R56" s="11"/>
      <c r="S56" s="11"/>
      <c r="T56" s="11"/>
      <c r="U56" s="11"/>
      <c r="V56" s="11"/>
    </row>
    <row r="57" spans="1:22" ht="15.75" customHeight="1" x14ac:dyDescent="0.2">
      <c r="A57" s="11"/>
      <c r="B57" s="11"/>
      <c r="C57" s="11"/>
      <c r="D57" s="11"/>
      <c r="E57" s="11"/>
      <c r="F57" s="11"/>
      <c r="G57" s="11"/>
      <c r="H57" s="11"/>
      <c r="I57" s="11"/>
      <c r="J57" s="11"/>
      <c r="K57" s="11"/>
      <c r="L57" s="11"/>
      <c r="M57" s="11"/>
      <c r="N57" s="11"/>
      <c r="O57" s="11"/>
      <c r="P57" s="11"/>
      <c r="Q57" s="11"/>
      <c r="R57" s="11"/>
      <c r="S57" s="11"/>
      <c r="T57" s="11"/>
      <c r="U57" s="11"/>
      <c r="V57" s="11"/>
    </row>
    <row r="58" spans="1:22" ht="15.75" customHeight="1" x14ac:dyDescent="0.2">
      <c r="A58" s="11"/>
      <c r="B58" s="11"/>
      <c r="C58" s="11"/>
      <c r="D58" s="11"/>
      <c r="E58" s="11"/>
      <c r="F58" s="11"/>
      <c r="G58" s="11"/>
      <c r="H58" s="11"/>
      <c r="I58" s="11"/>
      <c r="J58" s="11"/>
      <c r="K58" s="11"/>
      <c r="L58" s="11"/>
      <c r="M58" s="11"/>
      <c r="N58" s="11"/>
      <c r="O58" s="11"/>
      <c r="P58" s="11"/>
      <c r="Q58" s="11"/>
      <c r="R58" s="11"/>
      <c r="S58" s="11"/>
      <c r="T58" s="11"/>
      <c r="U58" s="11"/>
      <c r="V58" s="11"/>
    </row>
    <row r="59" spans="1:22" ht="15.75" customHeight="1" x14ac:dyDescent="0.2">
      <c r="A59" s="11"/>
      <c r="B59" s="11"/>
      <c r="C59" s="11"/>
      <c r="D59" s="11"/>
      <c r="E59" s="11"/>
      <c r="F59" s="11"/>
      <c r="G59" s="11"/>
      <c r="H59" s="11"/>
      <c r="I59" s="11"/>
      <c r="J59" s="11"/>
      <c r="K59" s="11"/>
      <c r="L59" s="11"/>
      <c r="M59" s="11"/>
      <c r="N59" s="11"/>
      <c r="O59" s="11"/>
      <c r="P59" s="11"/>
      <c r="Q59" s="11"/>
      <c r="R59" s="11"/>
      <c r="S59" s="11"/>
      <c r="T59" s="11"/>
      <c r="U59" s="11"/>
      <c r="V59" s="11"/>
    </row>
    <row r="60" spans="1:22" ht="15.75" customHeight="1" x14ac:dyDescent="0.2">
      <c r="A60" s="11"/>
      <c r="B60" s="11"/>
      <c r="C60" s="11"/>
      <c r="D60" s="11"/>
      <c r="E60" s="11"/>
      <c r="F60" s="11"/>
      <c r="G60" s="11"/>
      <c r="H60" s="11"/>
      <c r="I60" s="11"/>
      <c r="J60" s="11"/>
      <c r="K60" s="11"/>
      <c r="L60" s="11"/>
      <c r="M60" s="11"/>
      <c r="N60" s="11"/>
      <c r="O60" s="11"/>
      <c r="P60" s="11"/>
      <c r="Q60" s="11"/>
      <c r="R60" s="11"/>
      <c r="S60" s="11"/>
      <c r="T60" s="11"/>
      <c r="U60" s="11"/>
      <c r="V60" s="11"/>
    </row>
    <row r="61" spans="1:22" ht="15.75" customHeight="1" x14ac:dyDescent="0.2">
      <c r="A61" s="11"/>
      <c r="B61" s="11"/>
      <c r="C61" s="11"/>
      <c r="D61" s="11"/>
      <c r="E61" s="11"/>
      <c r="F61" s="11"/>
      <c r="G61" s="11"/>
      <c r="H61" s="11"/>
      <c r="I61" s="11"/>
      <c r="J61" s="11"/>
      <c r="K61" s="11"/>
      <c r="L61" s="11"/>
      <c r="M61" s="11"/>
      <c r="N61" s="11"/>
      <c r="O61" s="11"/>
      <c r="P61" s="11"/>
      <c r="Q61" s="11"/>
      <c r="R61" s="11"/>
      <c r="S61" s="11"/>
      <c r="T61" s="11"/>
      <c r="U61" s="11"/>
      <c r="V61" s="11"/>
    </row>
    <row r="62" spans="1:22" ht="15.75" customHeight="1" x14ac:dyDescent="0.2">
      <c r="A62" s="11"/>
      <c r="B62" s="11"/>
      <c r="C62" s="11"/>
      <c r="D62" s="11"/>
      <c r="E62" s="11"/>
      <c r="F62" s="11"/>
      <c r="G62" s="11"/>
      <c r="H62" s="11"/>
      <c r="I62" s="11"/>
      <c r="J62" s="11"/>
      <c r="K62" s="11"/>
      <c r="L62" s="11"/>
      <c r="M62" s="11"/>
      <c r="N62" s="11"/>
      <c r="O62" s="11"/>
      <c r="P62" s="11"/>
      <c r="Q62" s="11"/>
      <c r="R62" s="11"/>
      <c r="S62" s="11"/>
      <c r="T62" s="11"/>
      <c r="U62" s="11"/>
      <c r="V62" s="11"/>
    </row>
    <row r="63" spans="1:22" ht="15.75" customHeight="1" x14ac:dyDescent="0.2">
      <c r="A63" s="11"/>
      <c r="B63" s="11"/>
      <c r="C63" s="11"/>
      <c r="D63" s="11"/>
      <c r="E63" s="11"/>
      <c r="F63" s="11"/>
      <c r="G63" s="11"/>
      <c r="H63" s="11"/>
      <c r="I63" s="11"/>
      <c r="J63" s="11"/>
      <c r="K63" s="11"/>
      <c r="L63" s="11"/>
      <c r="M63" s="11"/>
      <c r="N63" s="11"/>
      <c r="O63" s="11"/>
      <c r="P63" s="11"/>
      <c r="Q63" s="11"/>
      <c r="R63" s="11"/>
      <c r="S63" s="11"/>
      <c r="T63" s="11"/>
      <c r="U63" s="11"/>
      <c r="V63" s="11"/>
    </row>
    <row r="64" spans="1:22" ht="15.75" customHeight="1" x14ac:dyDescent="0.2">
      <c r="A64" s="11"/>
      <c r="B64" s="11"/>
      <c r="C64" s="11"/>
      <c r="D64" s="11"/>
      <c r="E64" s="11"/>
      <c r="F64" s="11"/>
      <c r="G64" s="11"/>
      <c r="H64" s="11"/>
      <c r="I64" s="11"/>
      <c r="J64" s="11"/>
      <c r="K64" s="11"/>
      <c r="L64" s="11"/>
      <c r="M64" s="11"/>
      <c r="N64" s="11"/>
      <c r="O64" s="11"/>
      <c r="P64" s="11"/>
      <c r="Q64" s="11"/>
      <c r="R64" s="11"/>
      <c r="S64" s="11"/>
      <c r="T64" s="11"/>
      <c r="U64" s="11"/>
      <c r="V64" s="11"/>
    </row>
    <row r="65" spans="1:22" ht="15.75" customHeight="1" x14ac:dyDescent="0.2">
      <c r="A65" s="11"/>
      <c r="B65" s="11"/>
      <c r="C65" s="11"/>
      <c r="D65" s="11"/>
      <c r="E65" s="11"/>
      <c r="F65" s="11"/>
      <c r="G65" s="11"/>
      <c r="H65" s="11"/>
      <c r="I65" s="11"/>
      <c r="J65" s="11"/>
      <c r="K65" s="11"/>
      <c r="L65" s="11"/>
      <c r="M65" s="11"/>
      <c r="N65" s="11"/>
      <c r="O65" s="11"/>
      <c r="P65" s="11"/>
      <c r="Q65" s="11"/>
      <c r="R65" s="11"/>
      <c r="S65" s="11"/>
      <c r="T65" s="11"/>
      <c r="U65" s="11"/>
      <c r="V65" s="11"/>
    </row>
    <row r="66" spans="1:22" ht="15.75" customHeight="1" x14ac:dyDescent="0.2">
      <c r="A66" s="11"/>
      <c r="B66" s="11"/>
      <c r="C66" s="11"/>
      <c r="D66" s="11"/>
      <c r="E66" s="11"/>
      <c r="F66" s="11"/>
      <c r="G66" s="11"/>
      <c r="H66" s="11"/>
      <c r="I66" s="11"/>
      <c r="J66" s="11"/>
      <c r="K66" s="11"/>
      <c r="L66" s="11"/>
      <c r="M66" s="11"/>
      <c r="N66" s="11"/>
      <c r="O66" s="11"/>
      <c r="P66" s="11"/>
      <c r="Q66" s="11"/>
      <c r="R66" s="11"/>
      <c r="S66" s="11"/>
      <c r="T66" s="11"/>
      <c r="U66" s="11"/>
      <c r="V66" s="11"/>
    </row>
    <row r="67" spans="1:22" ht="15.75" customHeight="1" x14ac:dyDescent="0.2">
      <c r="A67" s="11"/>
      <c r="B67" s="11"/>
      <c r="C67" s="11"/>
      <c r="D67" s="11"/>
      <c r="E67" s="11"/>
      <c r="F67" s="11"/>
      <c r="G67" s="11"/>
      <c r="H67" s="11"/>
      <c r="I67" s="11"/>
      <c r="J67" s="11"/>
      <c r="K67" s="11"/>
      <c r="L67" s="11"/>
      <c r="M67" s="11"/>
      <c r="N67" s="11"/>
      <c r="O67" s="11"/>
      <c r="P67" s="11"/>
      <c r="Q67" s="11"/>
      <c r="R67" s="11"/>
      <c r="S67" s="11"/>
      <c r="T67" s="11"/>
      <c r="U67" s="11"/>
      <c r="V67" s="11"/>
    </row>
    <row r="68" spans="1:22" ht="15.75" customHeight="1" x14ac:dyDescent="0.2">
      <c r="A68" s="11"/>
      <c r="B68" s="11"/>
      <c r="C68" s="11"/>
      <c r="D68" s="11"/>
      <c r="E68" s="11"/>
      <c r="F68" s="11"/>
      <c r="G68" s="11"/>
      <c r="H68" s="11"/>
      <c r="I68" s="11"/>
      <c r="J68" s="11"/>
      <c r="K68" s="11"/>
      <c r="L68" s="11"/>
      <c r="M68" s="11"/>
      <c r="N68" s="11"/>
      <c r="O68" s="11"/>
      <c r="P68" s="11"/>
      <c r="Q68" s="11"/>
      <c r="R68" s="11"/>
      <c r="S68" s="11"/>
      <c r="T68" s="11"/>
      <c r="U68" s="11"/>
      <c r="V68" s="11"/>
    </row>
    <row r="69" spans="1:22" ht="15.75" customHeight="1" x14ac:dyDescent="0.2">
      <c r="A69" s="11"/>
      <c r="B69" s="11"/>
      <c r="C69" s="11"/>
      <c r="D69" s="11"/>
      <c r="E69" s="11"/>
      <c r="F69" s="11"/>
      <c r="G69" s="11"/>
      <c r="H69" s="11"/>
      <c r="I69" s="11"/>
      <c r="J69" s="11"/>
      <c r="K69" s="11"/>
      <c r="L69" s="11"/>
      <c r="M69" s="11"/>
      <c r="N69" s="11"/>
      <c r="O69" s="11"/>
      <c r="P69" s="11"/>
      <c r="Q69" s="11"/>
      <c r="R69" s="11"/>
      <c r="S69" s="11"/>
      <c r="T69" s="11"/>
      <c r="U69" s="11"/>
      <c r="V69" s="11"/>
    </row>
    <row r="70" spans="1:22" ht="15.75" customHeight="1" x14ac:dyDescent="0.2">
      <c r="A70" s="11"/>
      <c r="B70" s="11"/>
      <c r="C70" s="11"/>
      <c r="D70" s="11"/>
      <c r="E70" s="11"/>
      <c r="F70" s="11"/>
      <c r="G70" s="11"/>
      <c r="H70" s="11"/>
      <c r="I70" s="11"/>
      <c r="J70" s="11"/>
      <c r="K70" s="11"/>
      <c r="L70" s="11"/>
      <c r="M70" s="11"/>
      <c r="N70" s="11"/>
      <c r="O70" s="11"/>
      <c r="P70" s="11"/>
      <c r="Q70" s="11"/>
      <c r="R70" s="11"/>
      <c r="S70" s="11"/>
      <c r="T70" s="11"/>
      <c r="U70" s="11"/>
      <c r="V70" s="11"/>
    </row>
    <row r="71" spans="1:22" ht="15.75" customHeight="1" x14ac:dyDescent="0.2">
      <c r="A71" s="11"/>
      <c r="B71" s="11"/>
      <c r="C71" s="11"/>
      <c r="D71" s="11"/>
      <c r="E71" s="11"/>
      <c r="F71" s="11"/>
      <c r="G71" s="11"/>
      <c r="H71" s="11"/>
      <c r="I71" s="11"/>
      <c r="J71" s="11"/>
      <c r="K71" s="11"/>
      <c r="L71" s="11"/>
      <c r="M71" s="11"/>
      <c r="N71" s="11"/>
      <c r="O71" s="11"/>
      <c r="P71" s="11"/>
      <c r="Q71" s="11"/>
      <c r="R71" s="11"/>
      <c r="S71" s="11"/>
      <c r="T71" s="11"/>
      <c r="U71" s="11"/>
      <c r="V71" s="11"/>
    </row>
    <row r="72" spans="1:22" ht="15.75" customHeight="1" x14ac:dyDescent="0.2">
      <c r="A72" s="11"/>
      <c r="B72" s="11"/>
      <c r="C72" s="11"/>
      <c r="D72" s="11"/>
      <c r="E72" s="11"/>
      <c r="F72" s="11"/>
      <c r="G72" s="11"/>
      <c r="H72" s="11"/>
      <c r="I72" s="11"/>
      <c r="J72" s="11"/>
      <c r="K72" s="11"/>
      <c r="L72" s="11"/>
      <c r="M72" s="11"/>
      <c r="N72" s="11"/>
      <c r="O72" s="11"/>
      <c r="P72" s="11"/>
      <c r="Q72" s="11"/>
      <c r="R72" s="11"/>
      <c r="S72" s="11"/>
      <c r="T72" s="11"/>
      <c r="U72" s="11"/>
      <c r="V72" s="11"/>
    </row>
    <row r="73" spans="1:22" ht="15.75" customHeight="1" x14ac:dyDescent="0.2">
      <c r="A73" s="11"/>
      <c r="B73" s="11"/>
      <c r="C73" s="11"/>
      <c r="D73" s="11"/>
      <c r="E73" s="11"/>
      <c r="F73" s="11"/>
      <c r="G73" s="11"/>
      <c r="H73" s="11"/>
      <c r="I73" s="11"/>
      <c r="J73" s="11"/>
      <c r="K73" s="11"/>
      <c r="L73" s="11"/>
      <c r="M73" s="11"/>
      <c r="N73" s="11"/>
      <c r="O73" s="11"/>
      <c r="P73" s="11"/>
      <c r="Q73" s="11"/>
      <c r="R73" s="11"/>
      <c r="S73" s="11"/>
      <c r="T73" s="11"/>
      <c r="U73" s="11"/>
      <c r="V73" s="11"/>
    </row>
    <row r="74" spans="1:22" ht="15.75" customHeight="1" x14ac:dyDescent="0.2">
      <c r="A74" s="11"/>
      <c r="B74" s="11"/>
      <c r="C74" s="11"/>
      <c r="D74" s="11"/>
      <c r="E74" s="11"/>
      <c r="F74" s="11"/>
      <c r="G74" s="11"/>
      <c r="H74" s="11"/>
      <c r="I74" s="11"/>
      <c r="J74" s="11"/>
      <c r="K74" s="11"/>
      <c r="L74" s="11"/>
      <c r="M74" s="11"/>
      <c r="N74" s="11"/>
      <c r="O74" s="11"/>
      <c r="P74" s="11"/>
      <c r="Q74" s="11"/>
      <c r="R74" s="11"/>
      <c r="S74" s="11"/>
      <c r="T74" s="11"/>
      <c r="U74" s="11"/>
      <c r="V74" s="11"/>
    </row>
    <row r="75" spans="1:22" ht="15.75" customHeight="1" x14ac:dyDescent="0.2">
      <c r="A75" s="11"/>
      <c r="B75" s="11"/>
      <c r="C75" s="11"/>
      <c r="D75" s="11"/>
      <c r="E75" s="11"/>
      <c r="F75" s="11"/>
      <c r="G75" s="11"/>
      <c r="H75" s="11"/>
      <c r="I75" s="11"/>
      <c r="J75" s="11"/>
      <c r="K75" s="11"/>
      <c r="L75" s="11"/>
      <c r="M75" s="11"/>
      <c r="N75" s="11"/>
      <c r="O75" s="11"/>
      <c r="P75" s="11"/>
      <c r="Q75" s="11"/>
      <c r="R75" s="11"/>
      <c r="S75" s="11"/>
      <c r="T75" s="11"/>
      <c r="U75" s="11"/>
      <c r="V75" s="11"/>
    </row>
    <row r="76" spans="1:22" ht="15.75" customHeight="1" x14ac:dyDescent="0.2">
      <c r="A76" s="11"/>
      <c r="B76" s="11"/>
      <c r="C76" s="11"/>
      <c r="D76" s="11"/>
      <c r="E76" s="11"/>
      <c r="F76" s="11"/>
      <c r="G76" s="11"/>
      <c r="H76" s="11"/>
      <c r="I76" s="11"/>
      <c r="J76" s="11"/>
      <c r="K76" s="11"/>
      <c r="L76" s="11"/>
      <c r="M76" s="11"/>
      <c r="N76" s="11"/>
      <c r="O76" s="11"/>
      <c r="P76" s="11"/>
      <c r="Q76" s="11"/>
      <c r="R76" s="11"/>
      <c r="S76" s="11"/>
      <c r="T76" s="11"/>
      <c r="U76" s="11"/>
      <c r="V76" s="11"/>
    </row>
    <row r="77" spans="1:22" ht="15.75" customHeight="1" x14ac:dyDescent="0.2">
      <c r="A77" s="11"/>
      <c r="B77" s="11"/>
      <c r="C77" s="11"/>
      <c r="D77" s="11"/>
      <c r="E77" s="11"/>
      <c r="F77" s="11"/>
      <c r="G77" s="11"/>
      <c r="H77" s="11"/>
      <c r="I77" s="11"/>
      <c r="J77" s="11"/>
      <c r="K77" s="11"/>
      <c r="L77" s="11"/>
      <c r="M77" s="11"/>
      <c r="N77" s="11"/>
      <c r="O77" s="11"/>
      <c r="P77" s="11"/>
      <c r="Q77" s="11"/>
      <c r="R77" s="11"/>
      <c r="S77" s="11"/>
      <c r="T77" s="11"/>
      <c r="U77" s="11"/>
      <c r="V77" s="11"/>
    </row>
    <row r="78" spans="1:22" ht="15.75" customHeight="1" x14ac:dyDescent="0.2">
      <c r="A78" s="11"/>
      <c r="B78" s="11"/>
      <c r="C78" s="11"/>
      <c r="D78" s="11"/>
      <c r="E78" s="11"/>
      <c r="F78" s="11"/>
      <c r="G78" s="11"/>
      <c r="H78" s="11"/>
      <c r="I78" s="11"/>
      <c r="J78" s="11"/>
      <c r="K78" s="11"/>
      <c r="L78" s="11"/>
      <c r="M78" s="11"/>
      <c r="N78" s="11"/>
      <c r="O78" s="11"/>
      <c r="P78" s="11"/>
      <c r="Q78" s="11"/>
      <c r="R78" s="11"/>
      <c r="S78" s="11"/>
      <c r="T78" s="11"/>
      <c r="U78" s="11"/>
      <c r="V78" s="11"/>
    </row>
    <row r="79" spans="1:22" ht="15.75" customHeight="1" x14ac:dyDescent="0.2">
      <c r="A79" s="11"/>
      <c r="B79" s="11"/>
      <c r="C79" s="11"/>
      <c r="D79" s="11"/>
      <c r="E79" s="11"/>
      <c r="F79" s="11"/>
      <c r="G79" s="11"/>
      <c r="H79" s="11"/>
      <c r="I79" s="11"/>
      <c r="J79" s="11"/>
      <c r="K79" s="11"/>
      <c r="L79" s="11"/>
      <c r="M79" s="11"/>
      <c r="N79" s="11"/>
      <c r="O79" s="11"/>
      <c r="P79" s="11"/>
      <c r="Q79" s="11"/>
      <c r="R79" s="11"/>
      <c r="S79" s="11"/>
      <c r="T79" s="11"/>
      <c r="U79" s="11"/>
      <c r="V79" s="11"/>
    </row>
    <row r="80" spans="1:22" ht="15.75" customHeight="1" x14ac:dyDescent="0.2">
      <c r="A80" s="11"/>
      <c r="B80" s="11"/>
      <c r="C80" s="11"/>
      <c r="D80" s="11"/>
      <c r="E80" s="11"/>
      <c r="F80" s="11"/>
      <c r="G80" s="11"/>
      <c r="H80" s="11"/>
      <c r="I80" s="11"/>
      <c r="J80" s="11"/>
      <c r="K80" s="11"/>
      <c r="L80" s="11"/>
      <c r="M80" s="11"/>
      <c r="N80" s="11"/>
      <c r="O80" s="11"/>
      <c r="P80" s="11"/>
      <c r="Q80" s="11"/>
      <c r="R80" s="11"/>
      <c r="S80" s="11"/>
      <c r="T80" s="11"/>
      <c r="U80" s="11"/>
      <c r="V80" s="11"/>
    </row>
    <row r="81" spans="1:22" ht="15.75" customHeight="1" x14ac:dyDescent="0.2">
      <c r="A81" s="11"/>
      <c r="B81" s="11"/>
      <c r="C81" s="11"/>
      <c r="D81" s="11"/>
      <c r="E81" s="11"/>
      <c r="F81" s="11"/>
      <c r="G81" s="11"/>
      <c r="H81" s="11"/>
      <c r="I81" s="11"/>
      <c r="J81" s="11"/>
      <c r="K81" s="11"/>
      <c r="L81" s="11"/>
      <c r="M81" s="11"/>
      <c r="N81" s="11"/>
      <c r="O81" s="11"/>
      <c r="P81" s="11"/>
      <c r="Q81" s="11"/>
      <c r="R81" s="11"/>
      <c r="S81" s="11"/>
      <c r="T81" s="11"/>
      <c r="U81" s="11"/>
      <c r="V81" s="11"/>
    </row>
    <row r="82" spans="1:22" ht="15.75" customHeight="1" x14ac:dyDescent="0.2">
      <c r="A82" s="11"/>
      <c r="B82" s="11"/>
      <c r="C82" s="11"/>
      <c r="D82" s="11"/>
      <c r="E82" s="11"/>
      <c r="F82" s="11"/>
      <c r="G82" s="11"/>
      <c r="H82" s="11"/>
      <c r="I82" s="11"/>
      <c r="J82" s="11"/>
      <c r="K82" s="11"/>
      <c r="L82" s="11"/>
      <c r="M82" s="11"/>
      <c r="N82" s="11"/>
      <c r="O82" s="11"/>
      <c r="P82" s="11"/>
      <c r="Q82" s="11"/>
      <c r="R82" s="11"/>
      <c r="S82" s="11"/>
      <c r="T82" s="11"/>
      <c r="U82" s="11"/>
      <c r="V82" s="11"/>
    </row>
    <row r="83" spans="1:22" ht="15.75" customHeight="1" x14ac:dyDescent="0.2">
      <c r="A83" s="11"/>
      <c r="B83" s="11"/>
      <c r="C83" s="11"/>
      <c r="D83" s="11"/>
      <c r="E83" s="11"/>
      <c r="F83" s="11"/>
      <c r="G83" s="11"/>
      <c r="H83" s="11"/>
      <c r="I83" s="11"/>
      <c r="J83" s="11"/>
      <c r="K83" s="11"/>
      <c r="L83" s="11"/>
      <c r="M83" s="11"/>
      <c r="N83" s="11"/>
      <c r="O83" s="11"/>
      <c r="P83" s="11"/>
      <c r="Q83" s="11"/>
      <c r="R83" s="11"/>
      <c r="S83" s="11"/>
      <c r="T83" s="11"/>
      <c r="U83" s="11"/>
      <c r="V83" s="11"/>
    </row>
    <row r="84" spans="1:22" ht="15.75" customHeight="1" x14ac:dyDescent="0.2">
      <c r="A84" s="11"/>
      <c r="B84" s="11"/>
      <c r="C84" s="11"/>
      <c r="D84" s="11"/>
      <c r="E84" s="11"/>
      <c r="F84" s="11"/>
      <c r="G84" s="11"/>
      <c r="H84" s="11"/>
      <c r="I84" s="11"/>
      <c r="J84" s="11"/>
      <c r="K84" s="11"/>
      <c r="L84" s="11"/>
      <c r="M84" s="11"/>
      <c r="N84" s="11"/>
      <c r="O84" s="11"/>
      <c r="P84" s="11"/>
      <c r="Q84" s="11"/>
      <c r="R84" s="11"/>
      <c r="S84" s="11"/>
      <c r="T84" s="11"/>
      <c r="U84" s="11"/>
      <c r="V84" s="11"/>
    </row>
    <row r="85" spans="1:22" ht="15.75" customHeight="1" x14ac:dyDescent="0.2">
      <c r="A85" s="11"/>
      <c r="B85" s="11"/>
      <c r="C85" s="11"/>
      <c r="D85" s="11"/>
      <c r="E85" s="11"/>
      <c r="F85" s="11"/>
      <c r="G85" s="11"/>
      <c r="H85" s="11"/>
      <c r="I85" s="11"/>
      <c r="J85" s="11"/>
      <c r="K85" s="11"/>
      <c r="L85" s="11"/>
      <c r="M85" s="11"/>
      <c r="N85" s="11"/>
      <c r="O85" s="11"/>
      <c r="P85" s="11"/>
      <c r="Q85" s="11"/>
      <c r="R85" s="11"/>
      <c r="S85" s="11"/>
      <c r="T85" s="11"/>
      <c r="U85" s="11"/>
      <c r="V85" s="11"/>
    </row>
    <row r="86" spans="1:22" ht="15.75" customHeight="1" x14ac:dyDescent="0.2">
      <c r="A86" s="11"/>
      <c r="B86" s="11"/>
      <c r="C86" s="11"/>
      <c r="D86" s="11"/>
      <c r="E86" s="11"/>
      <c r="F86" s="11"/>
      <c r="G86" s="11"/>
      <c r="H86" s="11"/>
      <c r="I86" s="11"/>
      <c r="J86" s="11"/>
      <c r="K86" s="11"/>
      <c r="L86" s="11"/>
      <c r="M86" s="11"/>
      <c r="N86" s="11"/>
      <c r="O86" s="11"/>
      <c r="P86" s="11"/>
      <c r="Q86" s="11"/>
      <c r="R86" s="11"/>
      <c r="S86" s="11"/>
      <c r="T86" s="11"/>
      <c r="U86" s="11"/>
      <c r="V86" s="11"/>
    </row>
    <row r="87" spans="1:22" ht="15.75" customHeight="1" x14ac:dyDescent="0.2">
      <c r="A87" s="11"/>
      <c r="B87" s="11"/>
      <c r="C87" s="11"/>
      <c r="D87" s="11"/>
      <c r="E87" s="11"/>
      <c r="F87" s="11"/>
      <c r="G87" s="11"/>
      <c r="H87" s="11"/>
      <c r="I87" s="11"/>
      <c r="J87" s="11"/>
      <c r="K87" s="11"/>
      <c r="L87" s="11"/>
      <c r="M87" s="11"/>
      <c r="N87" s="11"/>
      <c r="O87" s="11"/>
      <c r="P87" s="11"/>
      <c r="Q87" s="11"/>
      <c r="R87" s="11"/>
      <c r="S87" s="11"/>
      <c r="T87" s="11"/>
      <c r="U87" s="11"/>
      <c r="V87" s="11"/>
    </row>
    <row r="88" spans="1:22" ht="15.75" customHeight="1" x14ac:dyDescent="0.2">
      <c r="A88" s="11"/>
      <c r="B88" s="11"/>
      <c r="C88" s="11"/>
      <c r="D88" s="11"/>
      <c r="E88" s="11"/>
      <c r="F88" s="11"/>
      <c r="G88" s="11"/>
      <c r="H88" s="11"/>
      <c r="I88" s="11"/>
      <c r="J88" s="11"/>
      <c r="K88" s="11"/>
      <c r="L88" s="11"/>
      <c r="M88" s="11"/>
      <c r="N88" s="11"/>
      <c r="O88" s="11"/>
      <c r="P88" s="11"/>
      <c r="Q88" s="11"/>
      <c r="R88" s="11"/>
      <c r="S88" s="11"/>
      <c r="T88" s="11"/>
      <c r="U88" s="11"/>
      <c r="V88" s="11"/>
    </row>
    <row r="89" spans="1:22" ht="15.75" customHeight="1" x14ac:dyDescent="0.2">
      <c r="A89" s="11"/>
      <c r="B89" s="11"/>
      <c r="C89" s="11"/>
      <c r="D89" s="11"/>
      <c r="E89" s="11"/>
      <c r="F89" s="11"/>
      <c r="G89" s="11"/>
      <c r="H89" s="11"/>
      <c r="I89" s="11"/>
      <c r="J89" s="11"/>
      <c r="K89" s="11"/>
      <c r="L89" s="11"/>
      <c r="M89" s="11"/>
      <c r="N89" s="11"/>
      <c r="O89" s="11"/>
      <c r="P89" s="11"/>
      <c r="Q89" s="11"/>
      <c r="R89" s="11"/>
      <c r="S89" s="11"/>
      <c r="T89" s="11"/>
      <c r="U89" s="11"/>
      <c r="V89" s="11"/>
    </row>
    <row r="90" spans="1:22" ht="15.75" customHeight="1" x14ac:dyDescent="0.2">
      <c r="A90" s="11"/>
      <c r="B90" s="11"/>
      <c r="C90" s="11"/>
      <c r="D90" s="11"/>
      <c r="E90" s="11"/>
      <c r="F90" s="11"/>
      <c r="G90" s="11"/>
      <c r="H90" s="11"/>
      <c r="I90" s="11"/>
      <c r="J90" s="11"/>
      <c r="K90" s="11"/>
      <c r="L90" s="11"/>
      <c r="M90" s="11"/>
      <c r="N90" s="11"/>
      <c r="O90" s="11"/>
      <c r="P90" s="11"/>
      <c r="Q90" s="11"/>
      <c r="R90" s="11"/>
      <c r="S90" s="11"/>
      <c r="T90" s="11"/>
      <c r="U90" s="11"/>
      <c r="V90" s="11"/>
    </row>
    <row r="91" spans="1:22" ht="15.75" customHeight="1" x14ac:dyDescent="0.2">
      <c r="A91" s="11"/>
      <c r="B91" s="11"/>
      <c r="C91" s="11"/>
      <c r="D91" s="11"/>
      <c r="E91" s="11"/>
      <c r="F91" s="11"/>
      <c r="G91" s="11"/>
      <c r="H91" s="11"/>
      <c r="I91" s="11"/>
      <c r="J91" s="11"/>
      <c r="K91" s="11"/>
      <c r="L91" s="11"/>
      <c r="M91" s="11"/>
      <c r="N91" s="11"/>
      <c r="O91" s="11"/>
      <c r="P91" s="11"/>
      <c r="Q91" s="11"/>
      <c r="R91" s="11"/>
      <c r="S91" s="11"/>
      <c r="T91" s="11"/>
      <c r="U91" s="11"/>
      <c r="V91" s="11"/>
    </row>
    <row r="92" spans="1:22" ht="15.75" customHeight="1" x14ac:dyDescent="0.2">
      <c r="A92" s="11"/>
      <c r="B92" s="11"/>
      <c r="C92" s="11"/>
      <c r="D92" s="11"/>
      <c r="E92" s="11"/>
      <c r="F92" s="11"/>
      <c r="G92" s="11"/>
      <c r="H92" s="11"/>
      <c r="I92" s="11"/>
      <c r="J92" s="11"/>
      <c r="K92" s="11"/>
      <c r="L92" s="11"/>
      <c r="M92" s="11"/>
      <c r="N92" s="11"/>
      <c r="O92" s="11"/>
      <c r="P92" s="11"/>
      <c r="Q92" s="11"/>
      <c r="R92" s="11"/>
      <c r="S92" s="11"/>
      <c r="T92" s="11"/>
      <c r="U92" s="11"/>
      <c r="V92" s="11"/>
    </row>
    <row r="93" spans="1:22" ht="15.75" customHeight="1" x14ac:dyDescent="0.2">
      <c r="A93" s="11"/>
      <c r="B93" s="11"/>
      <c r="C93" s="11"/>
      <c r="D93" s="11"/>
      <c r="E93" s="11"/>
      <c r="F93" s="11"/>
      <c r="G93" s="11"/>
      <c r="H93" s="11"/>
      <c r="I93" s="11"/>
      <c r="J93" s="11"/>
      <c r="K93" s="11"/>
      <c r="L93" s="11"/>
      <c r="M93" s="11"/>
      <c r="N93" s="11"/>
      <c r="O93" s="11"/>
      <c r="P93" s="11"/>
      <c r="Q93" s="11"/>
      <c r="R93" s="11"/>
      <c r="S93" s="11"/>
      <c r="T93" s="11"/>
      <c r="U93" s="11"/>
      <c r="V93" s="11"/>
    </row>
    <row r="94" spans="1:22" ht="15.75" customHeight="1" x14ac:dyDescent="0.2">
      <c r="A94" s="11"/>
      <c r="B94" s="11"/>
      <c r="C94" s="11"/>
      <c r="D94" s="11"/>
      <c r="E94" s="11"/>
      <c r="F94" s="11"/>
      <c r="G94" s="11"/>
      <c r="H94" s="11"/>
      <c r="I94" s="11"/>
      <c r="J94" s="11"/>
      <c r="K94" s="11"/>
      <c r="L94" s="11"/>
      <c r="M94" s="11"/>
      <c r="N94" s="11"/>
      <c r="O94" s="11"/>
      <c r="P94" s="11"/>
      <c r="Q94" s="11"/>
      <c r="R94" s="11"/>
      <c r="S94" s="11"/>
      <c r="T94" s="11"/>
      <c r="U94" s="11"/>
      <c r="V94" s="11"/>
    </row>
    <row r="95" spans="1:22" ht="15.75" customHeight="1" x14ac:dyDescent="0.2">
      <c r="A95" s="11"/>
      <c r="B95" s="11"/>
      <c r="C95" s="11"/>
      <c r="D95" s="11"/>
      <c r="E95" s="11"/>
      <c r="F95" s="11"/>
      <c r="G95" s="11"/>
      <c r="H95" s="11"/>
      <c r="I95" s="11"/>
      <c r="J95" s="11"/>
      <c r="K95" s="11"/>
      <c r="L95" s="11"/>
      <c r="M95" s="11"/>
      <c r="N95" s="11"/>
      <c r="O95" s="11"/>
      <c r="P95" s="11"/>
      <c r="Q95" s="11"/>
      <c r="R95" s="11"/>
      <c r="S95" s="11"/>
      <c r="T95" s="11"/>
      <c r="U95" s="11"/>
      <c r="V95" s="11"/>
    </row>
    <row r="96" spans="1:22" ht="15.75" customHeight="1" x14ac:dyDescent="0.2">
      <c r="A96" s="11"/>
      <c r="B96" s="11"/>
      <c r="C96" s="11"/>
      <c r="D96" s="11"/>
      <c r="E96" s="11"/>
      <c r="F96" s="11"/>
      <c r="G96" s="11"/>
      <c r="H96" s="11"/>
      <c r="I96" s="11"/>
      <c r="J96" s="11"/>
      <c r="K96" s="11"/>
      <c r="L96" s="11"/>
      <c r="M96" s="11"/>
      <c r="N96" s="11"/>
      <c r="O96" s="11"/>
      <c r="P96" s="11"/>
      <c r="Q96" s="11"/>
      <c r="R96" s="11"/>
      <c r="S96" s="11"/>
      <c r="T96" s="11"/>
      <c r="U96" s="11"/>
      <c r="V96" s="11"/>
    </row>
    <row r="97" spans="1:22" ht="15.75" customHeight="1" x14ac:dyDescent="0.2">
      <c r="A97" s="11"/>
      <c r="B97" s="11"/>
      <c r="C97" s="11"/>
      <c r="D97" s="11"/>
      <c r="E97" s="11"/>
      <c r="F97" s="11"/>
      <c r="G97" s="11"/>
      <c r="H97" s="11"/>
      <c r="I97" s="11"/>
      <c r="J97" s="11"/>
      <c r="K97" s="11"/>
      <c r="L97" s="11"/>
      <c r="M97" s="11"/>
      <c r="N97" s="11"/>
      <c r="O97" s="11"/>
      <c r="P97" s="11"/>
      <c r="Q97" s="11"/>
      <c r="R97" s="11"/>
      <c r="S97" s="11"/>
      <c r="T97" s="11"/>
      <c r="U97" s="11"/>
      <c r="V97" s="11"/>
    </row>
    <row r="98" spans="1:22" ht="15.75" customHeight="1" x14ac:dyDescent="0.2">
      <c r="A98" s="11"/>
      <c r="B98" s="11"/>
      <c r="C98" s="11"/>
      <c r="D98" s="11"/>
      <c r="E98" s="11"/>
      <c r="F98" s="11"/>
      <c r="G98" s="11"/>
      <c r="H98" s="11"/>
      <c r="I98" s="11"/>
      <c r="J98" s="11"/>
      <c r="K98" s="11"/>
      <c r="L98" s="11"/>
      <c r="M98" s="11"/>
      <c r="N98" s="11"/>
      <c r="O98" s="11"/>
      <c r="P98" s="11"/>
      <c r="Q98" s="11"/>
      <c r="R98" s="11"/>
      <c r="S98" s="11"/>
      <c r="T98" s="11"/>
      <c r="U98" s="11"/>
      <c r="V98" s="11"/>
    </row>
    <row r="99" spans="1:22" ht="15.75" customHeight="1" x14ac:dyDescent="0.2">
      <c r="A99" s="11"/>
      <c r="B99" s="11"/>
      <c r="C99" s="11"/>
      <c r="D99" s="11"/>
      <c r="E99" s="11"/>
      <c r="F99" s="11"/>
      <c r="G99" s="11"/>
      <c r="H99" s="11"/>
      <c r="I99" s="11"/>
      <c r="J99" s="11"/>
      <c r="K99" s="11"/>
      <c r="L99" s="11"/>
      <c r="M99" s="11"/>
      <c r="N99" s="11"/>
      <c r="O99" s="11"/>
      <c r="P99" s="11"/>
      <c r="Q99" s="11"/>
      <c r="R99" s="11"/>
      <c r="S99" s="11"/>
      <c r="T99" s="11"/>
      <c r="U99" s="11"/>
      <c r="V99" s="11"/>
    </row>
    <row r="100" spans="1:22" ht="15.75" customHeight="1" x14ac:dyDescent="0.2">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5.75" customHeight="1" x14ac:dyDescent="0.2">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5.75" customHeight="1" x14ac:dyDescent="0.2">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5.75" customHeight="1" x14ac:dyDescent="0.2">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5.75" customHeight="1" x14ac:dyDescent="0.2">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5.75" customHeight="1" x14ac:dyDescent="0.2">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5.75" customHeight="1" x14ac:dyDescent="0.2">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5.75" customHeight="1" x14ac:dyDescent="0.2">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5.75" customHeight="1" x14ac:dyDescent="0.2">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5.75" customHeight="1" x14ac:dyDescent="0.2">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5.75" customHeight="1" x14ac:dyDescent="0.2">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5.75" customHeight="1" x14ac:dyDescent="0.2">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5.75" customHeight="1"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5.75" customHeight="1" x14ac:dyDescent="0.2">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5.75" customHeight="1" x14ac:dyDescent="0.2">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5.75" customHeight="1" x14ac:dyDescent="0.2">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5.75" customHeight="1" x14ac:dyDescent="0.2">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5.75" customHeight="1" x14ac:dyDescent="0.2">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5.75" customHeight="1" x14ac:dyDescent="0.2">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5.75" customHeight="1" x14ac:dyDescent="0.2">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5.75" customHeight="1" x14ac:dyDescent="0.2">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5.75" customHeight="1" x14ac:dyDescent="0.2">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5.75" customHeight="1" x14ac:dyDescent="0.2">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5.75" customHeight="1" x14ac:dyDescent="0.2">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5.75" customHeight="1" x14ac:dyDescent="0.2">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5.75" customHeight="1" x14ac:dyDescent="0.2">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5.75" customHeight="1" x14ac:dyDescent="0.2">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5.75" customHeight="1" x14ac:dyDescent="0.2">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5.75" customHeight="1" x14ac:dyDescent="0.2">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5.75" customHeight="1" x14ac:dyDescent="0.2">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5.75" customHeight="1" x14ac:dyDescent="0.2">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5.75" customHeight="1" x14ac:dyDescent="0.2">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5.75" customHeight="1" x14ac:dyDescent="0.2">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5.75" customHeight="1" x14ac:dyDescent="0.2">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5.7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5.7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5.7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5.7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5.7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5.7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5.7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5.7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5.7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5.7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5.7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5.7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5.75" customHeight="1" x14ac:dyDescent="0.2">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5.75" customHeight="1" x14ac:dyDescent="0.2">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5.75" customHeight="1" x14ac:dyDescent="0.2">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5.75" customHeight="1" x14ac:dyDescent="0.2">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5.75" customHeight="1" x14ac:dyDescent="0.2">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5.75" customHeight="1" x14ac:dyDescent="0.2">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5.75" customHeight="1" x14ac:dyDescent="0.2">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5.75" customHeight="1" x14ac:dyDescent="0.2">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5.75" customHeight="1" x14ac:dyDescent="0.2">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5.75" customHeight="1" x14ac:dyDescent="0.2">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5.75" customHeight="1" x14ac:dyDescent="0.2">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5.75" customHeight="1" x14ac:dyDescent="0.2">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5.75" customHeight="1" x14ac:dyDescent="0.2">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5.75" customHeight="1" x14ac:dyDescent="0.2">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5.75" customHeight="1" x14ac:dyDescent="0.2">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5.75" customHeight="1" x14ac:dyDescent="0.2">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5.75" customHeight="1" x14ac:dyDescent="0.2">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5.75" customHeight="1" x14ac:dyDescent="0.2">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5.75" customHeight="1" x14ac:dyDescent="0.2">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5.75" customHeight="1" x14ac:dyDescent="0.2">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5.75" customHeight="1" x14ac:dyDescent="0.2">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5.75" customHeight="1" x14ac:dyDescent="0.2">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5.75" customHeight="1" x14ac:dyDescent="0.2">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5.75" customHeight="1" x14ac:dyDescent="0.2">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5.75" customHeight="1" x14ac:dyDescent="0.2">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5.75" customHeight="1" x14ac:dyDescent="0.2">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5.75" customHeight="1" x14ac:dyDescent="0.2">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5.75" customHeight="1" x14ac:dyDescent="0.2">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5.75" customHeight="1" x14ac:dyDescent="0.2">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5.75" customHeight="1" x14ac:dyDescent="0.2">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5.75" customHeight="1" x14ac:dyDescent="0.2">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5.75" customHeight="1" x14ac:dyDescent="0.2">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5.75" customHeight="1" x14ac:dyDescent="0.2">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5.75" customHeight="1" x14ac:dyDescent="0.2">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5.75" customHeight="1" x14ac:dyDescent="0.2">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5.75" customHeight="1" x14ac:dyDescent="0.2">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5.75" customHeight="1" x14ac:dyDescent="0.2">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5.75" customHeight="1" x14ac:dyDescent="0.2">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5.75" customHeight="1" x14ac:dyDescent="0.2">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5.75" customHeight="1" x14ac:dyDescent="0.2">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5.75" customHeight="1" x14ac:dyDescent="0.2">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5.75" customHeight="1" x14ac:dyDescent="0.2">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5.75" customHeight="1" x14ac:dyDescent="0.2">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5.75" customHeight="1" x14ac:dyDescent="0.2">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5.75" customHeight="1" x14ac:dyDescent="0.2">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5.75" customHeight="1" x14ac:dyDescent="0.2">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5.75" customHeight="1" x14ac:dyDescent="0.2">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5.75" customHeight="1" x14ac:dyDescent="0.2">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5.75" customHeight="1" x14ac:dyDescent="0.2">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5.75" customHeight="1" x14ac:dyDescent="0.2">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5.75" customHeight="1" x14ac:dyDescent="0.2">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5.75" customHeight="1" x14ac:dyDescent="0.2">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5.75" customHeight="1" x14ac:dyDescent="0.2">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5.75" customHeight="1" x14ac:dyDescent="0.2">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5.75" customHeight="1" x14ac:dyDescent="0.2">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5.75" customHeight="1" x14ac:dyDescent="0.2">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5.75" customHeight="1" x14ac:dyDescent="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5.75" customHeight="1" x14ac:dyDescent="0.2">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5.75" customHeight="1" x14ac:dyDescent="0.2">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5.75" customHeight="1" x14ac:dyDescent="0.2">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5.75" customHeight="1" x14ac:dyDescent="0.2">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5.75" customHeight="1" x14ac:dyDescent="0.2">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5.75" customHeight="1" x14ac:dyDescent="0.2">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5.75" customHeight="1" x14ac:dyDescent="0.2">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5.75" customHeight="1" x14ac:dyDescent="0.2">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5.75" customHeight="1" x14ac:dyDescent="0.2">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5.75" customHeight="1" x14ac:dyDescent="0.2">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5.75" customHeight="1" x14ac:dyDescent="0.2">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5.75" customHeight="1" x14ac:dyDescent="0.2">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5.75" customHeight="1" x14ac:dyDescent="0.2">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5.75" customHeight="1" x14ac:dyDescent="0.2">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5.75" customHeight="1" x14ac:dyDescent="0.2">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5.75" customHeight="1" x14ac:dyDescent="0.2">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5.75" customHeight="1" x14ac:dyDescent="0.2">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5.75" customHeight="1" x14ac:dyDescent="0.2">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5.75" customHeight="1" x14ac:dyDescent="0.2">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5.75" customHeight="1" x14ac:dyDescent="0.2">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5.75" customHeight="1" x14ac:dyDescent="0.2"/>
    <row r="248" spans="1:22" ht="15.75" customHeight="1" x14ac:dyDescent="0.2"/>
    <row r="249" spans="1:22" ht="15.75" customHeight="1" x14ac:dyDescent="0.2"/>
    <row r="250" spans="1:22" ht="15.75" customHeight="1" x14ac:dyDescent="0.2"/>
    <row r="251" spans="1:22" ht="15.75" customHeight="1" x14ac:dyDescent="0.2"/>
    <row r="252" spans="1:22" ht="15.75" customHeight="1" x14ac:dyDescent="0.2"/>
    <row r="253" spans="1:22" ht="15.75" customHeight="1" x14ac:dyDescent="0.2"/>
    <row r="254" spans="1:22" ht="15.75" customHeight="1" x14ac:dyDescent="0.2"/>
    <row r="255" spans="1:22" ht="15.75" customHeight="1" x14ac:dyDescent="0.2"/>
    <row r="256" spans="1: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B28:V28"/>
    <mergeCell ref="B36:V36"/>
    <mergeCell ref="B45:V45"/>
    <mergeCell ref="B46:V48"/>
    <mergeCell ref="B5:E5"/>
    <mergeCell ref="B11:V11"/>
    <mergeCell ref="B12:V12"/>
    <mergeCell ref="B13:V13"/>
    <mergeCell ref="B14:V14"/>
    <mergeCell ref="B15:V15"/>
    <mergeCell ref="B17:V17"/>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Cover</vt:lpstr>
      <vt:lpstr>README</vt:lpstr>
      <vt:lpstr>Thesis</vt:lpstr>
      <vt:lpstr>Summary</vt:lpstr>
      <vt:lpstr>Sum of Parts</vt:lpstr>
      <vt:lpstr>DCF</vt:lpstr>
      <vt:lpstr>Sensitivities</vt:lpstr>
      <vt:lpstr>Monte_Carlo</vt:lpstr>
      <vt:lpstr>Comps</vt:lpstr>
      <vt:lpstr>Assumptions</vt:lpstr>
      <vt:lpstr>Scenario_Engine</vt:lpstr>
      <vt:lpstr>P&amp;L_Consolidated</vt:lpstr>
      <vt:lpstr>Launch_Services</vt:lpstr>
      <vt:lpstr>Starlink</vt:lpstr>
      <vt:lpstr>Starshield</vt:lpstr>
      <vt:lpstr>xAI_Software</vt:lpstr>
      <vt:lpstr>Colossus_DCs</vt:lpstr>
      <vt:lpstr>Crewed Trips</vt:lpstr>
      <vt:lpstr>Starlink_D2C</vt:lpstr>
      <vt:lpstr>Other_Services</vt:lpstr>
      <vt:lpstr>X Platform</vt:lpstr>
      <vt:lpstr>Terafab</vt:lpstr>
      <vt:lpstr>Orbital_DCs</vt:lpstr>
      <vt:lpstr>Deep Space Option</vt:lpstr>
      <vt:lpstr>Sources</vt:lpstr>
      <vt:lpstr>Reserved_Template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Emerson Burke-Murphy</cp:lastModifiedBy>
  <dcterms:created xsi:type="dcterms:W3CDTF">2026-06-06T18:54:58Z</dcterms:created>
  <dcterms:modified xsi:type="dcterms:W3CDTF">2026-06-08T14:26:20Z</dcterms:modified>
</cp:coreProperties>
</file>