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ink/ink1.xml" ContentType="application/inkml+xml"/>
  <Override PartName="/xl/ink/ink2.xml" ContentType="application/inkml+xml"/>
  <Override PartName="/xl/ink/ink3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E5770F26-AEBA-40D0-8283-3E9E22C2A626}" xr6:coauthVersionLast="47" xr6:coauthVersionMax="47" xr10:uidLastSave="{00000000-0000-0000-0000-000000000000}"/>
  <bookViews>
    <workbookView xWindow="-120" yWindow="-120" windowWidth="20730" windowHeight="11040" activeTab="5" xr2:uid="{8AD436D4-BA26-4DAD-AEE3-AF20365ED339}"/>
  </bookViews>
  <sheets>
    <sheet name="Sheet1" sheetId="1" r:id="rId1"/>
    <sheet name="Sheet2" sheetId="2" r:id="rId2"/>
    <sheet name="Sheet3" sheetId="3" r:id="rId3"/>
    <sheet name="Sheet4" sheetId="4" r:id="rId4"/>
    <sheet name="Sheet5" sheetId="9" r:id="rId5"/>
    <sheet name="Sheet6" sheetId="7" r:id="rId6"/>
  </sheet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9" l="1"/>
  <c r="I5" i="9"/>
  <c r="J5" i="9" s="1"/>
  <c r="K5" i="9" s="1"/>
  <c r="I7" i="9"/>
  <c r="J7" i="9" s="1"/>
  <c r="K7" i="9" s="1"/>
  <c r="I12" i="9"/>
  <c r="J12" i="9" s="1"/>
  <c r="K12" i="9" s="1"/>
  <c r="I13" i="9"/>
  <c r="J13" i="9" s="1"/>
  <c r="K13" i="9" s="1"/>
  <c r="I15" i="9"/>
  <c r="J15" i="9" s="1"/>
  <c r="K15" i="9" s="1"/>
  <c r="H5" i="9"/>
  <c r="H6" i="9"/>
  <c r="I6" i="9" s="1"/>
  <c r="J6" i="9" s="1"/>
  <c r="K6" i="9" s="1"/>
  <c r="H7" i="9"/>
  <c r="H8" i="9"/>
  <c r="I8" i="9" s="1"/>
  <c r="J8" i="9" s="1"/>
  <c r="K8" i="9" s="1"/>
  <c r="H9" i="9"/>
  <c r="I9" i="9" s="1"/>
  <c r="J9" i="9" s="1"/>
  <c r="K9" i="9" s="1"/>
  <c r="H10" i="9"/>
  <c r="I10" i="9" s="1"/>
  <c r="J10" i="9" s="1"/>
  <c r="K10" i="9" s="1"/>
  <c r="H11" i="9"/>
  <c r="I11" i="9" s="1"/>
  <c r="J11" i="9" s="1"/>
  <c r="K11" i="9" s="1"/>
  <c r="H12" i="9"/>
  <c r="H13" i="9"/>
  <c r="H14" i="9"/>
  <c r="I14" i="9" s="1"/>
  <c r="J14" i="9" s="1"/>
  <c r="K14" i="9" s="1"/>
  <c r="H15" i="9"/>
  <c r="H16" i="9"/>
  <c r="I16" i="9" s="1"/>
  <c r="J16" i="9" s="1"/>
  <c r="K16" i="9" s="1"/>
  <c r="H17" i="9"/>
  <c r="I17" i="9" s="1"/>
  <c r="J17" i="9" s="1"/>
  <c r="K17" i="9" s="1"/>
  <c r="H4" i="9"/>
  <c r="I4" i="9" s="1"/>
  <c r="J4" i="9" s="1"/>
  <c r="K4" i="9" s="1"/>
  <c r="I4" i="7"/>
  <c r="I5" i="7"/>
  <c r="I6" i="7"/>
  <c r="I7" i="7"/>
  <c r="I8" i="7"/>
  <c r="I9" i="7"/>
  <c r="I10" i="7"/>
  <c r="I11" i="7"/>
  <c r="I12" i="7"/>
  <c r="I3" i="7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K19" i="9" l="1"/>
  <c r="K22" i="9" s="1"/>
  <c r="K21" i="9" l="1"/>
</calcChain>
</file>

<file path=xl/sharedStrings.xml><?xml version="1.0" encoding="utf-8"?>
<sst xmlns="http://schemas.openxmlformats.org/spreadsheetml/2006/main" count="110" uniqueCount="84">
  <si>
    <t>Students</t>
  </si>
  <si>
    <t>Faculty,University</t>
  </si>
  <si>
    <t>Physics,Brown</t>
  </si>
  <si>
    <t>Arts,Columbia</t>
  </si>
  <si>
    <t>Arts,Harvard</t>
  </si>
  <si>
    <t>Mathematics,Princeton</t>
  </si>
  <si>
    <t>Mathematics,Harvard</t>
  </si>
  <si>
    <t>Mathematics,Brown</t>
  </si>
  <si>
    <t>Physics,Dartmouth</t>
  </si>
  <si>
    <t>Psychology,Dartmouth</t>
  </si>
  <si>
    <t>Economics,Penn State</t>
  </si>
  <si>
    <t>Physics,Columbia</t>
  </si>
  <si>
    <t>Psychology,Columbia</t>
  </si>
  <si>
    <t>Ivy League Appliquants</t>
  </si>
  <si>
    <t>Arts,Yale</t>
  </si>
  <si>
    <t>Economics,Dartmouth</t>
  </si>
  <si>
    <t>Economics,Harvard</t>
  </si>
  <si>
    <t>Economics,Cornell</t>
  </si>
  <si>
    <t>Arts,Cornell</t>
  </si>
  <si>
    <t>Economics,Brown</t>
  </si>
  <si>
    <t>Physics,Cornell</t>
  </si>
  <si>
    <t>Physics,Yale</t>
  </si>
  <si>
    <t>Mathematics,Dartmouth</t>
  </si>
  <si>
    <t>Arts,Dartmouth</t>
  </si>
  <si>
    <t>Psychology,Penn State</t>
  </si>
  <si>
    <t>Economics,Columbia</t>
  </si>
  <si>
    <t>Arts,Princeton</t>
  </si>
  <si>
    <t>Mathematics,Columbia</t>
  </si>
  <si>
    <t>Economics,Princeton</t>
  </si>
  <si>
    <t>Physics,Penn State</t>
  </si>
  <si>
    <t>Mathematics,Penn State</t>
  </si>
  <si>
    <t>Psychology,Cornell</t>
  </si>
  <si>
    <t>Physics,Harvard</t>
  </si>
  <si>
    <t>Arts,Brown</t>
  </si>
  <si>
    <t>Arts,Penn State</t>
  </si>
  <si>
    <t>Psychology,Harvard</t>
  </si>
  <si>
    <t>Mathematics,Cornell</t>
  </si>
  <si>
    <t>Psychology,Brown</t>
  </si>
  <si>
    <t>Economics,Yale</t>
  </si>
  <si>
    <t>Faculty</t>
  </si>
  <si>
    <t>University</t>
  </si>
  <si>
    <t>Psychology,Yale</t>
  </si>
  <si>
    <t>Mathematics,Yale</t>
  </si>
  <si>
    <t>Psychology,Princeton</t>
  </si>
  <si>
    <t>Physics,Princeton</t>
  </si>
  <si>
    <t>Row Labels</t>
  </si>
  <si>
    <t>Arts</t>
  </si>
  <si>
    <t>Economics</t>
  </si>
  <si>
    <t>Mathematics</t>
  </si>
  <si>
    <t>Physics</t>
  </si>
  <si>
    <t>Psychology</t>
  </si>
  <si>
    <t>Grand Total</t>
  </si>
  <si>
    <t>Sum of Students</t>
  </si>
  <si>
    <t>Average of Students2</t>
  </si>
  <si>
    <t>Brown</t>
  </si>
  <si>
    <t>Columbia</t>
  </si>
  <si>
    <t>Cornell</t>
  </si>
  <si>
    <t>Dartmouth</t>
  </si>
  <si>
    <t>Harvard</t>
  </si>
  <si>
    <t>Penn State</t>
  </si>
  <si>
    <t>Princeton</t>
  </si>
  <si>
    <t>Yale</t>
  </si>
  <si>
    <t>Table2:</t>
  </si>
  <si>
    <t>Column Labels</t>
  </si>
  <si>
    <t>Table3:</t>
  </si>
  <si>
    <t>Speed (m/s)</t>
  </si>
  <si>
    <t xml:space="preserve">Time(s) </t>
  </si>
  <si>
    <t>Distance (m)</t>
  </si>
  <si>
    <t>ID</t>
  </si>
  <si>
    <t>PU</t>
  </si>
  <si>
    <t>QTE</t>
  </si>
  <si>
    <t>PT</t>
  </si>
  <si>
    <t>Remise</t>
  </si>
  <si>
    <t>Val Remise</t>
  </si>
  <si>
    <t>Total a payer</t>
  </si>
  <si>
    <t>Total facture:</t>
  </si>
  <si>
    <t>TVA:</t>
  </si>
  <si>
    <t>TIC:</t>
  </si>
  <si>
    <t>Val TVA:</t>
  </si>
  <si>
    <t>Question1</t>
  </si>
  <si>
    <r>
      <rPr>
        <sz val="12"/>
        <color theme="4" tint="-0.249977111117893"/>
        <rFont val="Times New Roman"/>
        <family val="1"/>
      </rPr>
      <t>Table1</t>
    </r>
    <r>
      <rPr>
        <sz val="14"/>
        <color theme="4" tint="-0.249977111117893"/>
        <rFont val="Times New Roman"/>
        <family val="1"/>
      </rPr>
      <t>:</t>
    </r>
  </si>
  <si>
    <t>Question2</t>
  </si>
  <si>
    <t>Question3</t>
  </si>
  <si>
    <t>Question4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</si>
</sst>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2" formatCode="_-* #,##0\ &quot;€&quot;_-;\-* #,##0\ &quot;€&quot;_-;_-* &quot;-&quot;\ &quot;€&quot;_-;_-@_-"/>
    <numFmt numFmtId="164" formatCode="#,##0.00\ \D\Z\D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  <font>
      <sz val="12"/>
      <color rgb="FF002060"/>
      <name val="Times New Roman"/>
      <family val="1"/>
    </font>
    <font>
      <b/>
      <sz val="14"/>
      <color theme="4"/>
      <name val="Times New Roman"/>
      <family val="1"/>
    </font>
    <font>
      <sz val="14"/>
      <color theme="4" tint="-0.249977111117893"/>
      <name val="Times New Roman"/>
      <family val="1"/>
    </font>
    <font>
      <sz val="12"/>
      <color theme="4" tint="-0.249977111117893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theme="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/>
      <bottom/>
      <diagonal/>
    </border>
    <border>
      <left style="medium">
        <color theme="0"/>
      </left>
      <right style="thin">
        <color auto="1"/>
      </right>
      <top/>
      <bottom style="medium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12" xfId="0" applyFill="1" applyBorder="1"/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2" fillId="4" borderId="12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9" fontId="0" fillId="0" borderId="0" xfId="0" applyNumberFormat="1"/>
    <xf numFmtId="164" fontId="0" fillId="0" borderId="0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9" fontId="0" fillId="0" borderId="17" xfId="0" applyNumberForma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42" fontId="0" fillId="0" borderId="17" xfId="0" applyNumberFormat="1" applyBorder="1" applyAlignment="1">
      <alignment horizontal="center"/>
    </xf>
    <xf numFmtId="164" fontId="8" fillId="0" borderId="25" xfId="0" applyNumberFormat="1" applyFont="1" applyBorder="1"/>
    <xf numFmtId="9" fontId="8" fillId="0" borderId="15" xfId="0" applyNumberFormat="1" applyFont="1" applyBorder="1"/>
    <xf numFmtId="164" fontId="8" fillId="0" borderId="15" xfId="0" applyNumberFormat="1" applyFont="1" applyBorder="1"/>
    <xf numFmtId="164" fontId="9" fillId="7" borderId="16" xfId="0" applyNumberFormat="1" applyFont="1" applyFill="1" applyBorder="1"/>
    <xf numFmtId="0" fontId="4" fillId="4" borderId="13" xfId="1" applyFont="1" applyFill="1" applyBorder="1" applyAlignment="1">
      <alignment horizontal="center"/>
    </xf>
    <xf numFmtId="0" fontId="4" fillId="4" borderId="0" xfId="1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eading 1" xfId="1" builtinId="16"/>
    <cellStyle name="Normal" xfId="0" builtinId="0"/>
  </cellStyles>
  <dxfs count="2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164" formatCode="#,##0.00\ \D\Z\D"/>
      <alignment horizontal="center" vertical="bottom" textRotation="0" wrapText="0" indent="0" justifyLastLine="0" shrinkToFit="0" readingOrder="0"/>
      <border>
        <left style="thin">
          <color indexed="64"/>
        </left>
      </border>
    </dxf>
    <dxf>
      <numFmt numFmtId="164" formatCode="#,##0.00\ \D\Z\D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</border>
    </dxf>
    <dxf>
      <numFmt numFmtId="13" formatCode="0%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#,##0.00\ \D\Z\D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numFmt numFmtId="164" formatCode="#,##0.00\ \D\Z\D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indexed="64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thin">
          <color auto="1"/>
        </right>
        <top/>
        <bottom/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theme="0"/>
        </left>
        <right style="medium">
          <color theme="0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theme="0"/>
        </right>
        <top/>
        <bottom/>
        <vertical/>
        <horizontal/>
      </border>
    </dxf>
    <dxf>
      <border outline="0">
        <left style="thin">
          <color auto="1"/>
        </left>
      </border>
    </dxf>
    <dxf>
      <border outline="0">
        <left style="thin">
          <color auto="1"/>
        </left>
      </border>
    </dxf>
    <dxf>
      <alignment horizontal="center" vertical="bottom" textRotation="0" wrapText="0" indent="0" justifyLastLine="0" shrinkToFit="0" readingOrder="0"/>
      <border diagonalUp="0" diagonalDown="0">
        <left/>
        <right style="medium">
          <color theme="0"/>
        </right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0" xr9:uid="{DADD96F7-A530-4A58-92BE-F94044BBD1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/time</a:t>
            </a:r>
          </a:p>
        </c:rich>
      </c:tx>
      <c:layout>
        <c:manualLayout>
          <c:xMode val="edge"/>
          <c:yMode val="edge"/>
          <c:x val="0.3198611111111111"/>
          <c:y val="3.03522983415831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469816272965877E-2"/>
          <c:y val="0.14250148005864241"/>
          <c:w val="0.90286351706036749"/>
          <c:h val="0.57779816438586273"/>
        </c:manualLayout>
      </c:layout>
      <c:lineChart>
        <c:grouping val="standard"/>
        <c:varyColors val="0"/>
        <c:ser>
          <c:idx val="0"/>
          <c:order val="0"/>
          <c:tx>
            <c:strRef>
              <c:f>Sheet6!$I$2</c:f>
              <c:strCache>
                <c:ptCount val="1"/>
                <c:pt idx="0">
                  <c:v>Speed (m/s)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Sheet6!$G$3:$G$12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Sheet6!$I$3:$I$12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B-47D8-B7C6-975E3FB97B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56543"/>
        <c:axId val="8941567"/>
      </c:lineChart>
      <c:catAx>
        <c:axId val="895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1567"/>
        <c:crosses val="autoZero"/>
        <c:auto val="1"/>
        <c:lblAlgn val="ctr"/>
        <c:lblOffset val="100"/>
        <c:noMultiLvlLbl val="0"/>
      </c:catAx>
      <c:valAx>
        <c:axId val="894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 /Distance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3248471736560088"/>
          <c:w val="0.88386351706036748"/>
          <c:h val="0.6942436668259918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Sheet6!$I$2</c:f>
              <c:strCache>
                <c:ptCount val="1"/>
                <c:pt idx="0">
                  <c:v>Speed (m/s)</c:v>
                </c:pt>
              </c:strCache>
            </c:strRef>
          </c:tx>
          <c:spPr>
            <a:ln w="19050" cap="sq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Sheet6!$H$3:$H$12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17</c:v>
                </c:pt>
                <c:pt idx="3">
                  <c:v>27</c:v>
                </c:pt>
                <c:pt idx="4">
                  <c:v>37</c:v>
                </c:pt>
                <c:pt idx="5">
                  <c:v>49</c:v>
                </c:pt>
                <c:pt idx="6">
                  <c:v>63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</c:numCache>
            </c:numRef>
          </c:xVal>
          <c:yVal>
            <c:numRef>
              <c:f>Sheet6!$I$3:$I$12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5.666666666666667</c:v>
                </c:pt>
                <c:pt idx="3">
                  <c:v>6.75</c:v>
                </c:pt>
                <c:pt idx="4">
                  <c:v>7.4</c:v>
                </c:pt>
                <c:pt idx="5">
                  <c:v>8.1666666666666661</c:v>
                </c:pt>
                <c:pt idx="6">
                  <c:v>9</c:v>
                </c:pt>
                <c:pt idx="7">
                  <c:v>9.375</c:v>
                </c:pt>
                <c:pt idx="8">
                  <c:v>9.2222222222222214</c:v>
                </c:pt>
                <c:pt idx="9">
                  <c:v>9.1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3F-493F-A749-F6744D929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48191"/>
        <c:axId val="11744447"/>
      </c:scatterChart>
      <c:valAx>
        <c:axId val="117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4447"/>
        <c:crosses val="autoZero"/>
        <c:crossBetween val="midCat"/>
      </c:valAx>
      <c:valAx>
        <c:axId val="1174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 cap="sq" cmpd="sng"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.xml"/><Relationship Id="rId3" Type="http://schemas.openxmlformats.org/officeDocument/2006/relationships/customXml" Target="../ink/ink2.xml"/><Relationship Id="rId7" Type="http://schemas.openxmlformats.org/officeDocument/2006/relationships/chart" Target="../charts/chart1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409530</xdr:colOff>
      <xdr:row>4</xdr:row>
      <xdr:rowOff>107535</xdr:rowOff>
    </xdr:from>
    <xdr:to>
      <xdr:col>5</xdr:col>
      <xdr:colOff>212284</xdr:colOff>
      <xdr:row>4</xdr:row>
      <xdr:rowOff>153254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31966AA5-2B52-432E-8CE8-2D54EE6FE9DE}"/>
                </a:ext>
              </a:extLst>
            </xdr14:cNvPr>
            <xdr14:cNvContentPartPr/>
          </xdr14:nvContentPartPr>
          <xdr14:nvPr macro=""/>
          <xdr14:xfrm>
            <a:off x="3628980" y="879060"/>
            <a:ext cx="1021954" cy="45719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31966AA5-2B52-432E-8CE8-2D54EE6FE9D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620341" y="870420"/>
              <a:ext cx="1039593" cy="633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419730</xdr:colOff>
      <xdr:row>3</xdr:row>
      <xdr:rowOff>95025</xdr:rowOff>
    </xdr:from>
    <xdr:to>
      <xdr:col>5</xdr:col>
      <xdr:colOff>238125</xdr:colOff>
      <xdr:row>5</xdr:row>
      <xdr:rowOff>171225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CB94F5D3-8217-4F40-8219-335AEC0DD782}"/>
                </a:ext>
              </a:extLst>
            </xdr14:cNvPr>
            <xdr14:cNvContentPartPr/>
          </xdr14:nvContentPartPr>
          <xdr14:nvPr macro=""/>
          <xdr14:xfrm>
            <a:off x="4248780" y="676050"/>
            <a:ext cx="427995" cy="45720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CB94F5D3-8217-4F40-8219-335AEC0DD7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4239781" y="667410"/>
              <a:ext cx="445633" cy="474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104670</xdr:colOff>
      <xdr:row>1</xdr:row>
      <xdr:rowOff>56820</xdr:rowOff>
    </xdr:from>
    <xdr:to>
      <xdr:col>4</xdr:col>
      <xdr:colOff>105030</xdr:colOff>
      <xdr:row>1</xdr:row>
      <xdr:rowOff>57180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5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05B5E5B9-21F7-4611-855F-3B1706B45733}"/>
                </a:ext>
              </a:extLst>
            </xdr14:cNvPr>
            <xdr14:cNvContentPartPr/>
          </xdr14:nvContentPartPr>
          <xdr14:nvPr macro=""/>
          <xdr14:xfrm>
            <a:off x="3933720" y="24732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5B5E5B9-21F7-4611-855F-3B1706B45733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916080" y="139680"/>
              <a:ext cx="36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0</xdr:col>
      <xdr:colOff>190500</xdr:colOff>
      <xdr:row>15</xdr:row>
      <xdr:rowOff>9525</xdr:rowOff>
    </xdr:from>
    <xdr:to>
      <xdr:col>5</xdr:col>
      <xdr:colOff>323850</xdr:colOff>
      <xdr:row>30</xdr:row>
      <xdr:rowOff>80963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F0C5CF47-9890-4C6C-9F34-F10E461D7C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771525</xdr:colOff>
      <xdr:row>15</xdr:row>
      <xdr:rowOff>95250</xdr:rowOff>
    </xdr:from>
    <xdr:to>
      <xdr:col>12</xdr:col>
      <xdr:colOff>295275</xdr:colOff>
      <xdr:row>31</xdr:row>
      <xdr:rowOff>28575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8C50FB67-9FE8-41AD-A045-76F1BD3AC0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6T06:29:34.39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1,'163'12,"-24"1,278-13,-399 1,-1 1,1 1,0 1,31 11,-28-9,1 0,34 5,30 1,-48-6,62 3,-81-8,0 1,31 7,-29-4,-1-2,23 2,331-5,-179-1,-165-1,-1-1,1-1,41-12,-42 8,0 2,1 1,42-2,521 9,-571-2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6T06:29:42.17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481 1,'0'2,"1"0,-1 0,1 0,0 0,-1 0,1 0,0-1,0 1,0 0,0 0,1-1,-1 1,0-1,1 1,-1-1,1 0,1 2,35 24,-16-12,9 8,57 32,-31-22,-28-15,-1 0,-1 2,0 2,39 41,-50-45,17 17,-1 1,-3 2,29 47,-52-76,1-1,-1 0,1-1,16 14,-16-16,-1 1,1 0,-1 0,-1 1,1 0,-1 0,7 12,-11-18,-1 1,1 0,-1 0,1 0,-1 0,1 0,-1-1,0 1,0 0,0 0,0 0,-1 0,1 0,0 0,-1 0,0 2,-1-1,1 1,-1-1,0 0,0 0,-1 0,1 0,-1 0,1 0,-1-1,-6 5,-4 2,-1 0,-25 11,26-15,1 1,0 1,1 0,0 1,-12 10,-5 4,-1-1,-1-2,-1 0,-60 24,60-28,-29 15,-62 44,96-61,0 0,0-2,-1-1,-46 11,62-18,-72 10,71-13,0 1,0 1,1-1,-1 2,0 0,1 1,0 0,-1 0,1 1,-17 11,-42 26,25-18,9-9,18-11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7-06T06:30:05.273"/>
    </inkml:context>
    <inkml:brush xml:id="br0">
      <inkml:brushProperty name="width" value="0.1" units="cm"/>
      <inkml:brushProperty name="height" value="0.6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 1,'0'0</inkml:trace>
  <inkml:trace contextRef="#ctx0" brushRef="#br0" timeOffset="224.23">1 1,'0'0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78.983783217591" createdVersion="7" refreshedVersion="7" minRefreshableVersion="3" recordCount="40" xr:uid="{6B9A13C3-6E8B-46A6-A84E-D4BD07368C00}">
  <cacheSource type="worksheet">
    <worksheetSource name="Table2"/>
  </cacheSource>
  <cacheFields count="3">
    <cacheField name="Students" numFmtId="0">
      <sharedItems containsSemiMixedTypes="0" containsString="0" containsNumber="1" containsInteger="1" minValue="135" maxValue="9567" count="37">
        <n v="591"/>
        <n v="9567"/>
        <n v="542"/>
        <n v="346"/>
        <n v="849"/>
        <n v="552"/>
        <n v="173"/>
        <n v="1355"/>
        <n v="193"/>
        <n v="615"/>
        <n v="1579"/>
        <n v="547"/>
        <n v="1687"/>
        <n v="972"/>
        <n v="234"/>
        <n v="151"/>
        <n v="1793"/>
        <n v="315"/>
        <n v="618"/>
        <n v="246"/>
        <n v="784"/>
        <n v="316"/>
        <n v="3155"/>
        <n v="318"/>
        <n v="608"/>
        <n v="561"/>
        <n v="357"/>
        <n v="1688"/>
        <n v="568"/>
        <n v="632"/>
        <n v="551"/>
        <n v="948"/>
        <n v="1358"/>
        <n v="135"/>
        <n v="158"/>
        <n v="1889"/>
        <n v="651"/>
      </sharedItems>
    </cacheField>
    <cacheField name="Faculty" numFmtId="0">
      <sharedItems count="5">
        <s v="Arts"/>
        <s v="Physics"/>
        <s v="Economics"/>
        <s v="Mathematics"/>
        <s v="Psychology"/>
      </sharedItems>
    </cacheField>
    <cacheField name="University" numFmtId="0">
      <sharedItems count="8">
        <s v="Yale"/>
        <s v="Brown"/>
        <s v="Dartmouth"/>
        <s v="Harvard"/>
        <s v="Columbia"/>
        <s v="Cornell"/>
        <s v="Princeton"/>
        <s v="Penn Sta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x v="0"/>
    <x v="0"/>
  </r>
  <r>
    <x v="1"/>
    <x v="1"/>
    <x v="1"/>
  </r>
  <r>
    <x v="2"/>
    <x v="2"/>
    <x v="2"/>
  </r>
  <r>
    <x v="3"/>
    <x v="2"/>
    <x v="3"/>
  </r>
  <r>
    <x v="4"/>
    <x v="0"/>
    <x v="4"/>
  </r>
  <r>
    <x v="5"/>
    <x v="2"/>
    <x v="5"/>
  </r>
  <r>
    <x v="6"/>
    <x v="0"/>
    <x v="3"/>
  </r>
  <r>
    <x v="7"/>
    <x v="0"/>
    <x v="5"/>
  </r>
  <r>
    <x v="8"/>
    <x v="3"/>
    <x v="6"/>
  </r>
  <r>
    <x v="9"/>
    <x v="3"/>
    <x v="3"/>
  </r>
  <r>
    <x v="10"/>
    <x v="3"/>
    <x v="1"/>
  </r>
  <r>
    <x v="11"/>
    <x v="1"/>
    <x v="2"/>
  </r>
  <r>
    <x v="12"/>
    <x v="4"/>
    <x v="2"/>
  </r>
  <r>
    <x v="13"/>
    <x v="2"/>
    <x v="1"/>
  </r>
  <r>
    <x v="14"/>
    <x v="2"/>
    <x v="7"/>
  </r>
  <r>
    <x v="15"/>
    <x v="4"/>
    <x v="6"/>
  </r>
  <r>
    <x v="16"/>
    <x v="1"/>
    <x v="4"/>
  </r>
  <r>
    <x v="17"/>
    <x v="4"/>
    <x v="4"/>
  </r>
  <r>
    <x v="18"/>
    <x v="1"/>
    <x v="5"/>
  </r>
  <r>
    <x v="19"/>
    <x v="1"/>
    <x v="0"/>
  </r>
  <r>
    <x v="20"/>
    <x v="1"/>
    <x v="6"/>
  </r>
  <r>
    <x v="21"/>
    <x v="3"/>
    <x v="2"/>
  </r>
  <r>
    <x v="22"/>
    <x v="0"/>
    <x v="2"/>
  </r>
  <r>
    <x v="23"/>
    <x v="4"/>
    <x v="7"/>
  </r>
  <r>
    <x v="24"/>
    <x v="2"/>
    <x v="4"/>
  </r>
  <r>
    <x v="25"/>
    <x v="0"/>
    <x v="6"/>
  </r>
  <r>
    <x v="26"/>
    <x v="4"/>
    <x v="0"/>
  </r>
  <r>
    <x v="27"/>
    <x v="3"/>
    <x v="4"/>
  </r>
  <r>
    <x v="13"/>
    <x v="2"/>
    <x v="6"/>
  </r>
  <r>
    <x v="28"/>
    <x v="1"/>
    <x v="7"/>
  </r>
  <r>
    <x v="29"/>
    <x v="3"/>
    <x v="7"/>
  </r>
  <r>
    <x v="30"/>
    <x v="4"/>
    <x v="5"/>
  </r>
  <r>
    <x v="31"/>
    <x v="1"/>
    <x v="3"/>
  </r>
  <r>
    <x v="32"/>
    <x v="0"/>
    <x v="1"/>
  </r>
  <r>
    <x v="33"/>
    <x v="0"/>
    <x v="7"/>
  </r>
  <r>
    <x v="4"/>
    <x v="3"/>
    <x v="0"/>
  </r>
  <r>
    <x v="34"/>
    <x v="4"/>
    <x v="3"/>
  </r>
  <r>
    <x v="35"/>
    <x v="3"/>
    <x v="5"/>
  </r>
  <r>
    <x v="36"/>
    <x v="4"/>
    <x v="1"/>
  </r>
  <r>
    <x v="36"/>
    <x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6BBF43-86E4-44E1-B857-94BCF42E1504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4:G10" firstHeaderRow="0" firstDataRow="1" firstDataCol="1"/>
  <pivotFields count="3">
    <pivotField dataField="1" showAll="0"/>
    <pivotField axis="axisRow" showAll="0">
      <items count="6">
        <item x="0"/>
        <item x="2"/>
        <item x="3"/>
        <item x="1"/>
        <item x="4"/>
        <item t="default"/>
      </items>
    </pivotField>
    <pivotField showAl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F2092E4-73E9-43D2-955E-50DF0AE7324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G12" firstHeaderRow="0" firstDataRow="1" firstDataCol="1"/>
  <pivotFields count="3">
    <pivotField dataField="1" showAll="0"/>
    <pivotField showAll="0"/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udents" fld="0" baseField="0" baseItem="0"/>
    <dataField name="Average of Students2" fld="0" subtotal="average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857A7C-CB89-4426-9EDB-194536EE9177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E3:K13" firstHeaderRow="1" firstDataRow="2" firstDataCol="1"/>
  <pivotFields count="3">
    <pivotField dataField="1" showAll="0">
      <items count="38">
        <item x="33"/>
        <item x="15"/>
        <item x="34"/>
        <item x="6"/>
        <item x="8"/>
        <item x="14"/>
        <item x="19"/>
        <item x="17"/>
        <item x="21"/>
        <item x="23"/>
        <item x="3"/>
        <item x="26"/>
        <item x="2"/>
        <item x="11"/>
        <item x="30"/>
        <item x="5"/>
        <item x="25"/>
        <item x="28"/>
        <item x="0"/>
        <item x="24"/>
        <item x="9"/>
        <item x="18"/>
        <item x="29"/>
        <item x="36"/>
        <item x="20"/>
        <item x="4"/>
        <item x="31"/>
        <item x="13"/>
        <item x="7"/>
        <item x="32"/>
        <item x="10"/>
        <item x="12"/>
        <item x="27"/>
        <item x="16"/>
        <item x="35"/>
        <item x="22"/>
        <item x="1"/>
        <item t="default"/>
      </items>
    </pivotField>
    <pivotField axis="axisCol" showAll="0">
      <items count="6">
        <item x="0"/>
        <item x="2"/>
        <item x="3"/>
        <item x="1"/>
        <item x="4"/>
        <item t="default"/>
      </items>
    </pivotField>
    <pivotField axis="axisRow" showAll="0">
      <items count="9">
        <item x="1"/>
        <item x="4"/>
        <item x="5"/>
        <item x="2"/>
        <item x="3"/>
        <item x="7"/>
        <item x="6"/>
        <item x="0"/>
        <item t="default"/>
      </items>
    </pivotField>
  </pivotFields>
  <rowFields count="1">
    <field x="2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Students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69B3B9-43FD-4193-9DAF-1AD1BE8AA8C0}" name="Table1" displayName="Table1" ref="A2:B42" totalsRowShown="0" tableBorderDxfId="26">
  <autoFilter ref="A2:B42" xr:uid="{DB69B3B9-43FD-4193-9DAF-1AD1BE8AA8C0}"/>
  <tableColumns count="2">
    <tableColumn id="1" xr3:uid="{BCC39361-319B-4269-828D-37BC28D7AA4B}" name="Students" dataDxfId="25"/>
    <tableColumn id="2" xr3:uid="{85EB3A2B-ABE1-4837-8553-655C3816F6B5}" name="Faculty,University" dataDxfId="24"/>
  </tableColumns>
  <tableStyleInfo name="TableStyleDark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FE67A8-314F-43A8-9E7B-718D0624433A}" name="Table2" displayName="Table2" ref="E2:G42" totalsRowShown="0" tableBorderDxfId="23">
  <autoFilter ref="E2:G42" xr:uid="{E2FE67A8-314F-43A8-9E7B-718D0624433A}"/>
  <tableColumns count="3">
    <tableColumn id="1" xr3:uid="{8A901024-E734-4B9D-8144-3C6603D07404}" name="Students" dataDxfId="22"/>
    <tableColumn id="2" xr3:uid="{D2CF5007-6041-4425-8F88-387936E01406}" name="Faculty" dataDxfId="21">
      <calculatedColumnFormula>LEFT(B3,  LEN(B3) - LEN(RIGHT(B3, LEN(B3) - FIND(",", B3)))-1)</calculatedColumnFormula>
    </tableColumn>
    <tableColumn id="3" xr3:uid="{EC5F9921-7249-4AAB-B1EE-488271D35C85}" name="University" dataDxfId="20">
      <calculatedColumnFormula>RIGHT(B3, LEN(B3) - FIND(",", B3))</calculatedColumnFormula>
    </tableColumn>
  </tableColumns>
  <tableStyleInfo name="TableStyleDark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76233A3-ADDF-45CB-AA65-332F225747FA}" name="Table5" displayName="Table5" ref="E3:K17" totalsRowShown="0" headerRowDxfId="19" dataDxfId="18" tableBorderDxfId="17">
  <autoFilter ref="E3:K17" xr:uid="{676233A3-ADDF-45CB-AA65-332F225747FA}"/>
  <tableColumns count="7">
    <tableColumn id="1" xr3:uid="{15DFCCBB-1A0C-4072-B24F-1E4109EBF32A}" name="ID" dataDxfId="16"/>
    <tableColumn id="2" xr3:uid="{D120CF94-F298-400C-96D8-F552E50C0BAD}" name="PU" dataDxfId="15"/>
    <tableColumn id="3" xr3:uid="{56C16123-2C82-41A2-BEF4-AAA4A5E0D250}" name="QTE" dataDxfId="14"/>
    <tableColumn id="4" xr3:uid="{26EEC297-ABA3-43B9-B0D2-6DE7750595CB}" name="PT" dataDxfId="13">
      <calculatedColumnFormula>F4*G4</calculatedColumnFormula>
    </tableColumn>
    <tableColumn id="5" xr3:uid="{803A656A-27A7-4BB8-8F82-8E12A10C46CC}" name="Remise" dataDxfId="12">
      <calculatedColumnFormula>IF(H4&gt;=N$2, IF(H4&lt;=N$3, O$2, O$3), O$4)</calculatedColumnFormula>
    </tableColumn>
    <tableColumn id="6" xr3:uid="{3ECE4A48-5279-458B-985A-691AFAB7BEE5}" name="Val Remise" dataDxfId="11">
      <calculatedColumnFormula>IF(I4=O4, N$4, H4*I4)</calculatedColumnFormula>
    </tableColumn>
    <tableColumn id="7" xr3:uid="{9EB28429-D995-436E-8CA9-238861C4551D}" name="Total a payer" dataDxfId="10">
      <calculatedColumnFormula>IF(J4="-", H4, H4-J4)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4E0102-F36C-4EFC-8406-174374851DE9}" name="Table3" displayName="Table3" ref="G2:I12" totalsRowShown="0" headerRowDxfId="9" tableBorderDxfId="8">
  <autoFilter ref="G2:I12" xr:uid="{984E0102-F36C-4EFC-8406-174374851DE9}"/>
  <tableColumns count="3">
    <tableColumn id="1" xr3:uid="{857439CE-E9BD-479B-9ECB-33E3BE26C45E}" name="Time(s) " dataDxfId="7"/>
    <tableColumn id="2" xr3:uid="{F6F60DFA-C07B-49CA-9847-B172376B9DEE}" name="Distance (m)" dataDxfId="6"/>
    <tableColumn id="3" xr3:uid="{54318D8F-6941-426E-8732-749932766D1B}" name="Speed (m/s)" dataDxfId="5">
      <calculatedColumnFormula>(H3/G3)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2F25E5-23B6-4F61-8D81-57EE1617D04C}" name="Table4" displayName="Table4" ref="A2:C12" totalsRowShown="0" headerRowDxfId="4" tableBorderDxfId="3">
  <autoFilter ref="A2:C12" xr:uid="{1C2F25E5-23B6-4F61-8D81-57EE1617D04C}"/>
  <tableColumns count="3">
    <tableColumn id="1" xr3:uid="{A24B7205-D08A-4B47-9BCB-33E7403926F1}" name="Time(s) " dataDxfId="2"/>
    <tableColumn id="2" xr3:uid="{6C89C70E-FDEA-4534-B28D-7584B762E646}" name="Distance (m)" dataDxfId="1"/>
    <tableColumn id="3" xr3:uid="{230069E4-9FD1-4070-817F-76F41278D0E6}" name="Speed (m/s)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6785-5B3F-48A8-8747-FA1D39B6DA9E}">
  <sheetPr>
    <tabColor theme="9" tint="-0.499984740745262"/>
  </sheetPr>
  <dimension ref="A1:J42"/>
  <sheetViews>
    <sheetView workbookViewId="0">
      <selection activeCell="J4" sqref="J4"/>
    </sheetView>
  </sheetViews>
  <sheetFormatPr defaultRowHeight="15" x14ac:dyDescent="0.25"/>
  <cols>
    <col min="1" max="1" width="11.140625" bestFit="1" customWidth="1"/>
    <col min="2" max="2" width="23" bestFit="1" customWidth="1"/>
    <col min="3" max="3" width="23.42578125" bestFit="1" customWidth="1"/>
    <col min="4" max="4" width="17.28515625" bestFit="1" customWidth="1"/>
    <col min="5" max="5" width="13.42578125" bestFit="1" customWidth="1"/>
    <col min="6" max="6" width="12.42578125" bestFit="1" customWidth="1"/>
    <col min="7" max="7" width="14.7109375" bestFit="1" customWidth="1"/>
    <col min="10" max="10" width="13.140625" bestFit="1" customWidth="1"/>
  </cols>
  <sheetData>
    <row r="1" spans="1:10" ht="21.75" thickBot="1" x14ac:dyDescent="0.4">
      <c r="A1" s="45" t="s">
        <v>13</v>
      </c>
      <c r="B1" s="46"/>
      <c r="C1" s="1"/>
      <c r="E1" s="47" t="s">
        <v>13</v>
      </c>
      <c r="F1" s="47"/>
      <c r="G1" s="47"/>
      <c r="J1" s="56" t="s">
        <v>79</v>
      </c>
    </row>
    <row r="2" spans="1:10" ht="15.75" thickBot="1" x14ac:dyDescent="0.3">
      <c r="A2" s="15" t="s">
        <v>0</v>
      </c>
      <c r="B2" s="19" t="s">
        <v>1</v>
      </c>
      <c r="E2" s="5" t="s">
        <v>0</v>
      </c>
      <c r="F2" s="11" t="s">
        <v>39</v>
      </c>
      <c r="G2" s="14" t="s">
        <v>40</v>
      </c>
    </row>
    <row r="3" spans="1:10" ht="16.5" thickTop="1" thickBot="1" x14ac:dyDescent="0.3">
      <c r="A3" s="4">
        <v>591</v>
      </c>
      <c r="B3" s="2" t="s">
        <v>14</v>
      </c>
      <c r="C3" s="18"/>
      <c r="E3" s="6">
        <v>591</v>
      </c>
      <c r="F3" s="9" t="str">
        <f t="shared" ref="F3:F6" si="0">LEFT(B3,  LEN(B3) - LEN(RIGHT(B3, LEN(B3) - FIND(",", B3)))-1)</f>
        <v>Arts</v>
      </c>
      <c r="G3" s="12" t="str">
        <f t="shared" ref="G3:G42" si="1">RIGHT(B3, LEN(B3) - FIND(",", B3))</f>
        <v>Yale</v>
      </c>
    </row>
    <row r="4" spans="1:10" ht="15.75" thickTop="1" x14ac:dyDescent="0.25">
      <c r="A4" s="4">
        <v>9567</v>
      </c>
      <c r="B4" s="2" t="s">
        <v>2</v>
      </c>
      <c r="E4" s="7">
        <v>9567</v>
      </c>
      <c r="F4" s="9" t="str">
        <f t="shared" si="0"/>
        <v>Physics</v>
      </c>
      <c r="G4" s="12" t="str">
        <f t="shared" si="1"/>
        <v>Brown</v>
      </c>
    </row>
    <row r="5" spans="1:10" x14ac:dyDescent="0.25">
      <c r="A5" s="4">
        <v>542</v>
      </c>
      <c r="B5" s="2" t="s">
        <v>15</v>
      </c>
      <c r="E5" s="6">
        <v>542</v>
      </c>
      <c r="F5" s="9" t="str">
        <f t="shared" si="0"/>
        <v>Economics</v>
      </c>
      <c r="G5" s="12" t="str">
        <f t="shared" si="1"/>
        <v>Dartmouth</v>
      </c>
    </row>
    <row r="6" spans="1:10" x14ac:dyDescent="0.25">
      <c r="A6" s="4">
        <v>346</v>
      </c>
      <c r="B6" s="2" t="s">
        <v>16</v>
      </c>
      <c r="E6" s="7">
        <v>346</v>
      </c>
      <c r="F6" s="9" t="str">
        <f t="shared" si="0"/>
        <v>Economics</v>
      </c>
      <c r="G6" s="12" t="str">
        <f t="shared" si="1"/>
        <v>Harvard</v>
      </c>
    </row>
    <row r="7" spans="1:10" x14ac:dyDescent="0.25">
      <c r="A7" s="4">
        <v>849</v>
      </c>
      <c r="B7" s="2" t="s">
        <v>3</v>
      </c>
      <c r="E7" s="6">
        <v>849</v>
      </c>
      <c r="F7" s="9" t="str">
        <f t="shared" ref="F7:F42" si="2">LEFT(B7,  LEN(B7) - LEN(RIGHT(B7, LEN(B7) - FIND(",", B7)))-1)</f>
        <v>Arts</v>
      </c>
      <c r="G7" s="12" t="str">
        <f t="shared" si="1"/>
        <v>Columbia</v>
      </c>
    </row>
    <row r="8" spans="1:10" x14ac:dyDescent="0.25">
      <c r="A8" s="4">
        <v>552</v>
      </c>
      <c r="B8" s="2" t="s">
        <v>17</v>
      </c>
      <c r="E8" s="7">
        <v>552</v>
      </c>
      <c r="F8" s="9" t="str">
        <f t="shared" si="2"/>
        <v>Economics</v>
      </c>
      <c r="G8" s="12" t="str">
        <f t="shared" si="1"/>
        <v>Cornell</v>
      </c>
    </row>
    <row r="9" spans="1:10" x14ac:dyDescent="0.25">
      <c r="A9" s="4">
        <v>173</v>
      </c>
      <c r="B9" s="2" t="s">
        <v>4</v>
      </c>
      <c r="E9" s="6">
        <v>173</v>
      </c>
      <c r="F9" s="9" t="str">
        <f t="shared" si="2"/>
        <v>Arts</v>
      </c>
      <c r="G9" s="12" t="str">
        <f t="shared" si="1"/>
        <v>Harvard</v>
      </c>
    </row>
    <row r="10" spans="1:10" x14ac:dyDescent="0.25">
      <c r="A10" s="4">
        <v>1355</v>
      </c>
      <c r="B10" s="2" t="s">
        <v>18</v>
      </c>
      <c r="C10" s="17"/>
      <c r="E10" s="7">
        <v>1355</v>
      </c>
      <c r="F10" s="9" t="str">
        <f t="shared" si="2"/>
        <v>Arts</v>
      </c>
      <c r="G10" s="12" t="str">
        <f t="shared" si="1"/>
        <v>Cornell</v>
      </c>
    </row>
    <row r="11" spans="1:10" x14ac:dyDescent="0.25">
      <c r="A11" s="4">
        <v>193</v>
      </c>
      <c r="B11" s="2" t="s">
        <v>5</v>
      </c>
      <c r="E11" s="6">
        <v>193</v>
      </c>
      <c r="F11" s="9" t="str">
        <f t="shared" si="2"/>
        <v>Mathematics</v>
      </c>
      <c r="G11" s="12" t="str">
        <f t="shared" si="1"/>
        <v>Princeton</v>
      </c>
    </row>
    <row r="12" spans="1:10" x14ac:dyDescent="0.25">
      <c r="A12" s="4">
        <v>615</v>
      </c>
      <c r="B12" s="2" t="s">
        <v>6</v>
      </c>
      <c r="E12" s="7">
        <v>615</v>
      </c>
      <c r="F12" s="9" t="str">
        <f t="shared" si="2"/>
        <v>Mathematics</v>
      </c>
      <c r="G12" s="12" t="str">
        <f t="shared" si="1"/>
        <v>Harvard</v>
      </c>
    </row>
    <row r="13" spans="1:10" x14ac:dyDescent="0.25">
      <c r="A13" s="4">
        <v>1579</v>
      </c>
      <c r="B13" s="2" t="s">
        <v>7</v>
      </c>
      <c r="C13" s="17"/>
      <c r="E13" s="6">
        <v>1579</v>
      </c>
      <c r="F13" s="9" t="str">
        <f t="shared" si="2"/>
        <v>Mathematics</v>
      </c>
      <c r="G13" s="12" t="str">
        <f t="shared" si="1"/>
        <v>Brown</v>
      </c>
    </row>
    <row r="14" spans="1:10" x14ac:dyDescent="0.25">
      <c r="A14" s="4">
        <v>547</v>
      </c>
      <c r="B14" s="2" t="s">
        <v>8</v>
      </c>
      <c r="E14" s="7">
        <v>547</v>
      </c>
      <c r="F14" s="9" t="str">
        <f t="shared" si="2"/>
        <v>Physics</v>
      </c>
      <c r="G14" s="12" t="str">
        <f t="shared" si="1"/>
        <v>Dartmouth</v>
      </c>
    </row>
    <row r="15" spans="1:10" x14ac:dyDescent="0.25">
      <c r="A15" s="4">
        <v>1687</v>
      </c>
      <c r="B15" s="2" t="s">
        <v>9</v>
      </c>
      <c r="E15" s="6">
        <v>1687</v>
      </c>
      <c r="F15" s="9" t="str">
        <f t="shared" si="2"/>
        <v>Psychology</v>
      </c>
      <c r="G15" s="12" t="str">
        <f t="shared" si="1"/>
        <v>Dartmouth</v>
      </c>
    </row>
    <row r="16" spans="1:10" x14ac:dyDescent="0.25">
      <c r="A16" s="4">
        <v>972</v>
      </c>
      <c r="B16" s="2" t="s">
        <v>19</v>
      </c>
      <c r="E16" s="7">
        <v>972</v>
      </c>
      <c r="F16" s="9" t="str">
        <f t="shared" si="2"/>
        <v>Economics</v>
      </c>
      <c r="G16" s="12" t="str">
        <f t="shared" si="1"/>
        <v>Brown</v>
      </c>
    </row>
    <row r="17" spans="1:10" x14ac:dyDescent="0.25">
      <c r="A17" s="4">
        <v>234</v>
      </c>
      <c r="B17" s="2" t="s">
        <v>10</v>
      </c>
      <c r="D17" s="16"/>
      <c r="E17" s="6">
        <v>234</v>
      </c>
      <c r="F17" s="9" t="str">
        <f t="shared" si="2"/>
        <v>Economics</v>
      </c>
      <c r="G17" s="12" t="str">
        <f t="shared" si="1"/>
        <v>Penn State</v>
      </c>
      <c r="J17" s="3"/>
    </row>
    <row r="18" spans="1:10" x14ac:dyDescent="0.25">
      <c r="A18" s="4">
        <v>151</v>
      </c>
      <c r="B18" s="2" t="s">
        <v>43</v>
      </c>
      <c r="E18" s="7">
        <v>151</v>
      </c>
      <c r="F18" s="9" t="str">
        <f t="shared" si="2"/>
        <v>Psychology</v>
      </c>
      <c r="G18" s="12" t="str">
        <f t="shared" si="1"/>
        <v>Princeton</v>
      </c>
    </row>
    <row r="19" spans="1:10" x14ac:dyDescent="0.25">
      <c r="A19" s="4">
        <v>1793</v>
      </c>
      <c r="B19" s="2" t="s">
        <v>11</v>
      </c>
      <c r="E19" s="6">
        <v>1793</v>
      </c>
      <c r="F19" s="9" t="str">
        <f t="shared" si="2"/>
        <v>Physics</v>
      </c>
      <c r="G19" s="12" t="str">
        <f t="shared" si="1"/>
        <v>Columbia</v>
      </c>
    </row>
    <row r="20" spans="1:10" x14ac:dyDescent="0.25">
      <c r="A20" s="4">
        <v>315</v>
      </c>
      <c r="B20" s="2" t="s">
        <v>12</v>
      </c>
      <c r="E20" s="7">
        <v>315</v>
      </c>
      <c r="F20" s="9" t="str">
        <f t="shared" si="2"/>
        <v>Psychology</v>
      </c>
      <c r="G20" s="12" t="str">
        <f t="shared" si="1"/>
        <v>Columbia</v>
      </c>
    </row>
    <row r="21" spans="1:10" x14ac:dyDescent="0.25">
      <c r="A21" s="4">
        <v>618</v>
      </c>
      <c r="B21" s="2" t="s">
        <v>20</v>
      </c>
      <c r="E21" s="6">
        <v>618</v>
      </c>
      <c r="F21" s="9" t="str">
        <f t="shared" si="2"/>
        <v>Physics</v>
      </c>
      <c r="G21" s="12" t="str">
        <f t="shared" si="1"/>
        <v>Cornell</v>
      </c>
    </row>
    <row r="22" spans="1:10" x14ac:dyDescent="0.25">
      <c r="A22" s="4">
        <v>246</v>
      </c>
      <c r="B22" s="2" t="s">
        <v>21</v>
      </c>
      <c r="E22" s="7">
        <v>246</v>
      </c>
      <c r="F22" s="9" t="str">
        <f t="shared" si="2"/>
        <v>Physics</v>
      </c>
      <c r="G22" s="12" t="str">
        <f t="shared" si="1"/>
        <v>Yale</v>
      </c>
    </row>
    <row r="23" spans="1:10" x14ac:dyDescent="0.25">
      <c r="A23" s="4">
        <v>784</v>
      </c>
      <c r="B23" s="2" t="s">
        <v>44</v>
      </c>
      <c r="E23" s="6">
        <v>784</v>
      </c>
      <c r="F23" s="9" t="str">
        <f t="shared" si="2"/>
        <v>Physics</v>
      </c>
      <c r="G23" s="12" t="str">
        <f t="shared" si="1"/>
        <v>Princeton</v>
      </c>
    </row>
    <row r="24" spans="1:10" x14ac:dyDescent="0.25">
      <c r="A24" s="4">
        <v>316</v>
      </c>
      <c r="B24" s="2" t="s">
        <v>22</v>
      </c>
      <c r="E24" s="7">
        <v>316</v>
      </c>
      <c r="F24" s="9" t="str">
        <f t="shared" si="2"/>
        <v>Mathematics</v>
      </c>
      <c r="G24" s="12" t="str">
        <f t="shared" si="1"/>
        <v>Dartmouth</v>
      </c>
    </row>
    <row r="25" spans="1:10" x14ac:dyDescent="0.25">
      <c r="A25" s="4">
        <v>3155</v>
      </c>
      <c r="B25" s="2" t="s">
        <v>23</v>
      </c>
      <c r="E25" s="6">
        <v>3155</v>
      </c>
      <c r="F25" s="9" t="str">
        <f t="shared" si="2"/>
        <v>Arts</v>
      </c>
      <c r="G25" s="12" t="str">
        <f t="shared" si="1"/>
        <v>Dartmouth</v>
      </c>
    </row>
    <row r="26" spans="1:10" x14ac:dyDescent="0.25">
      <c r="A26" s="4">
        <v>318</v>
      </c>
      <c r="B26" s="2" t="s">
        <v>24</v>
      </c>
      <c r="E26" s="7">
        <v>318</v>
      </c>
      <c r="F26" s="9" t="str">
        <f t="shared" si="2"/>
        <v>Psychology</v>
      </c>
      <c r="G26" s="12" t="str">
        <f t="shared" si="1"/>
        <v>Penn State</v>
      </c>
    </row>
    <row r="27" spans="1:10" x14ac:dyDescent="0.25">
      <c r="A27" s="4">
        <v>608</v>
      </c>
      <c r="B27" s="2" t="s">
        <v>25</v>
      </c>
      <c r="E27" s="6">
        <v>608</v>
      </c>
      <c r="F27" s="9" t="str">
        <f t="shared" si="2"/>
        <v>Economics</v>
      </c>
      <c r="G27" s="12" t="str">
        <f t="shared" si="1"/>
        <v>Columbia</v>
      </c>
    </row>
    <row r="28" spans="1:10" x14ac:dyDescent="0.25">
      <c r="A28" s="4">
        <v>561</v>
      </c>
      <c r="B28" s="2" t="s">
        <v>26</v>
      </c>
      <c r="E28" s="7">
        <v>561</v>
      </c>
      <c r="F28" s="9" t="str">
        <f t="shared" si="2"/>
        <v>Arts</v>
      </c>
      <c r="G28" s="12" t="str">
        <f t="shared" si="1"/>
        <v>Princeton</v>
      </c>
    </row>
    <row r="29" spans="1:10" x14ac:dyDescent="0.25">
      <c r="A29" s="4">
        <v>357</v>
      </c>
      <c r="B29" s="2" t="s">
        <v>41</v>
      </c>
      <c r="E29" s="6">
        <v>357</v>
      </c>
      <c r="F29" s="9" t="str">
        <f t="shared" si="2"/>
        <v>Psychology</v>
      </c>
      <c r="G29" s="12" t="str">
        <f t="shared" si="1"/>
        <v>Yale</v>
      </c>
    </row>
    <row r="30" spans="1:10" x14ac:dyDescent="0.25">
      <c r="A30" s="4">
        <v>1688</v>
      </c>
      <c r="B30" s="2" t="s">
        <v>27</v>
      </c>
      <c r="E30" s="7">
        <v>1688</v>
      </c>
      <c r="F30" s="9" t="str">
        <f t="shared" si="2"/>
        <v>Mathematics</v>
      </c>
      <c r="G30" s="12" t="str">
        <f t="shared" si="1"/>
        <v>Columbia</v>
      </c>
    </row>
    <row r="31" spans="1:10" x14ac:dyDescent="0.25">
      <c r="A31" s="4">
        <v>972</v>
      </c>
      <c r="B31" s="2" t="s">
        <v>28</v>
      </c>
      <c r="E31" s="6">
        <v>972</v>
      </c>
      <c r="F31" s="9" t="str">
        <f t="shared" si="2"/>
        <v>Economics</v>
      </c>
      <c r="G31" s="12" t="str">
        <f t="shared" si="1"/>
        <v>Princeton</v>
      </c>
    </row>
    <row r="32" spans="1:10" x14ac:dyDescent="0.25">
      <c r="A32" s="4">
        <v>568</v>
      </c>
      <c r="B32" s="2" t="s">
        <v>29</v>
      </c>
      <c r="E32" s="7">
        <v>568</v>
      </c>
      <c r="F32" s="9" t="str">
        <f t="shared" si="2"/>
        <v>Physics</v>
      </c>
      <c r="G32" s="12" t="str">
        <f t="shared" si="1"/>
        <v>Penn State</v>
      </c>
    </row>
    <row r="33" spans="1:7" x14ac:dyDescent="0.25">
      <c r="A33" s="4">
        <v>632</v>
      </c>
      <c r="B33" s="2" t="s">
        <v>30</v>
      </c>
      <c r="E33" s="6">
        <v>632</v>
      </c>
      <c r="F33" s="9" t="str">
        <f t="shared" si="2"/>
        <v>Mathematics</v>
      </c>
      <c r="G33" s="12" t="str">
        <f t="shared" si="1"/>
        <v>Penn State</v>
      </c>
    </row>
    <row r="34" spans="1:7" x14ac:dyDescent="0.25">
      <c r="A34" s="4">
        <v>551</v>
      </c>
      <c r="B34" s="2" t="s">
        <v>31</v>
      </c>
      <c r="E34" s="7">
        <v>551</v>
      </c>
      <c r="F34" s="9" t="str">
        <f t="shared" si="2"/>
        <v>Psychology</v>
      </c>
      <c r="G34" s="12" t="str">
        <f t="shared" si="1"/>
        <v>Cornell</v>
      </c>
    </row>
    <row r="35" spans="1:7" x14ac:dyDescent="0.25">
      <c r="A35" s="4">
        <v>948</v>
      </c>
      <c r="B35" s="2" t="s">
        <v>32</v>
      </c>
      <c r="E35" s="6">
        <v>948</v>
      </c>
      <c r="F35" s="9" t="str">
        <f t="shared" si="2"/>
        <v>Physics</v>
      </c>
      <c r="G35" s="12" t="str">
        <f t="shared" si="1"/>
        <v>Harvard</v>
      </c>
    </row>
    <row r="36" spans="1:7" x14ac:dyDescent="0.25">
      <c r="A36" s="4">
        <v>1358</v>
      </c>
      <c r="B36" s="2" t="s">
        <v>33</v>
      </c>
      <c r="E36" s="7">
        <v>1358</v>
      </c>
      <c r="F36" s="9" t="str">
        <f t="shared" si="2"/>
        <v>Arts</v>
      </c>
      <c r="G36" s="12" t="str">
        <f t="shared" si="1"/>
        <v>Brown</v>
      </c>
    </row>
    <row r="37" spans="1:7" x14ac:dyDescent="0.25">
      <c r="A37" s="4">
        <v>135</v>
      </c>
      <c r="B37" s="2" t="s">
        <v>34</v>
      </c>
      <c r="E37" s="6">
        <v>135</v>
      </c>
      <c r="F37" s="9" t="str">
        <f t="shared" si="2"/>
        <v>Arts</v>
      </c>
      <c r="G37" s="12" t="str">
        <f t="shared" si="1"/>
        <v>Penn State</v>
      </c>
    </row>
    <row r="38" spans="1:7" x14ac:dyDescent="0.25">
      <c r="A38" s="4">
        <v>849</v>
      </c>
      <c r="B38" s="2" t="s">
        <v>42</v>
      </c>
      <c r="E38" s="7">
        <v>849</v>
      </c>
      <c r="F38" s="9" t="str">
        <f t="shared" si="2"/>
        <v>Mathematics</v>
      </c>
      <c r="G38" s="12" t="str">
        <f t="shared" si="1"/>
        <v>Yale</v>
      </c>
    </row>
    <row r="39" spans="1:7" x14ac:dyDescent="0.25">
      <c r="A39" s="4">
        <v>158</v>
      </c>
      <c r="B39" s="2" t="s">
        <v>35</v>
      </c>
      <c r="E39" s="6">
        <v>158</v>
      </c>
      <c r="F39" s="9" t="str">
        <f t="shared" si="2"/>
        <v>Psychology</v>
      </c>
      <c r="G39" s="12" t="str">
        <f t="shared" si="1"/>
        <v>Harvard</v>
      </c>
    </row>
    <row r="40" spans="1:7" x14ac:dyDescent="0.25">
      <c r="A40" s="4">
        <v>1889</v>
      </c>
      <c r="B40" s="2" t="s">
        <v>36</v>
      </c>
      <c r="E40" s="7">
        <v>1889</v>
      </c>
      <c r="F40" s="9" t="str">
        <f t="shared" si="2"/>
        <v>Mathematics</v>
      </c>
      <c r="G40" s="12" t="str">
        <f t="shared" si="1"/>
        <v>Cornell</v>
      </c>
    </row>
    <row r="41" spans="1:7" x14ac:dyDescent="0.25">
      <c r="A41" s="4">
        <v>651</v>
      </c>
      <c r="B41" s="2" t="s">
        <v>37</v>
      </c>
      <c r="E41" s="6">
        <v>651</v>
      </c>
      <c r="F41" s="9" t="str">
        <f t="shared" si="2"/>
        <v>Psychology</v>
      </c>
      <c r="G41" s="12" t="str">
        <f t="shared" si="1"/>
        <v>Brown</v>
      </c>
    </row>
    <row r="42" spans="1:7" ht="15.75" thickBot="1" x14ac:dyDescent="0.3">
      <c r="A42" s="4">
        <v>651</v>
      </c>
      <c r="B42" s="2" t="s">
        <v>38</v>
      </c>
      <c r="E42" s="8">
        <v>651</v>
      </c>
      <c r="F42" s="10" t="str">
        <f t="shared" si="2"/>
        <v>Economics</v>
      </c>
      <c r="G42" s="13" t="str">
        <f t="shared" si="1"/>
        <v>Yale</v>
      </c>
    </row>
  </sheetData>
  <mergeCells count="2">
    <mergeCell ref="A1:B1"/>
    <mergeCell ref="E1:G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FC718-3CD4-426B-ADC4-005A604D614A}">
  <sheetPr>
    <tabColor rgb="FFFFFF00"/>
  </sheetPr>
  <dimension ref="E2:I10"/>
  <sheetViews>
    <sheetView workbookViewId="0">
      <selection activeCell="K3" sqref="K3"/>
    </sheetView>
  </sheetViews>
  <sheetFormatPr defaultRowHeight="15" x14ac:dyDescent="0.25"/>
  <cols>
    <col min="5" max="5" width="13.140625" bestFit="1" customWidth="1"/>
    <col min="6" max="6" width="15.5703125" bestFit="1" customWidth="1"/>
    <col min="7" max="7" width="20.140625" bestFit="1" customWidth="1"/>
    <col min="9" max="9" width="12.140625" bestFit="1" customWidth="1"/>
  </cols>
  <sheetData>
    <row r="2" spans="5:9" ht="18.75" x14ac:dyDescent="0.3">
      <c r="E2" s="57" t="s">
        <v>80</v>
      </c>
      <c r="I2" s="57" t="s">
        <v>81</v>
      </c>
    </row>
    <row r="4" spans="5:9" x14ac:dyDescent="0.25">
      <c r="E4" s="20" t="s">
        <v>45</v>
      </c>
      <c r="F4" t="s">
        <v>52</v>
      </c>
      <c r="G4" t="s">
        <v>53</v>
      </c>
    </row>
    <row r="5" spans="5:9" x14ac:dyDescent="0.25">
      <c r="E5" s="21" t="s">
        <v>46</v>
      </c>
      <c r="F5" s="22">
        <v>8177</v>
      </c>
      <c r="G5" s="22">
        <v>1022.125</v>
      </c>
    </row>
    <row r="6" spans="5:9" x14ac:dyDescent="0.25">
      <c r="E6" s="21" t="s">
        <v>47</v>
      </c>
      <c r="F6" s="22">
        <v>4877</v>
      </c>
      <c r="G6" s="22">
        <v>609.625</v>
      </c>
    </row>
    <row r="7" spans="5:9" x14ac:dyDescent="0.25">
      <c r="E7" s="21" t="s">
        <v>48</v>
      </c>
      <c r="F7" s="22">
        <v>7761</v>
      </c>
      <c r="G7" s="22">
        <v>970.125</v>
      </c>
    </row>
    <row r="8" spans="5:9" x14ac:dyDescent="0.25">
      <c r="E8" s="21" t="s">
        <v>49</v>
      </c>
      <c r="F8" s="22">
        <v>15071</v>
      </c>
      <c r="G8" s="22">
        <v>1883.875</v>
      </c>
    </row>
    <row r="9" spans="5:9" x14ac:dyDescent="0.25">
      <c r="E9" s="21" t="s">
        <v>50</v>
      </c>
      <c r="F9" s="22">
        <v>4188</v>
      </c>
      <c r="G9" s="22">
        <v>523.5</v>
      </c>
    </row>
    <row r="10" spans="5:9" x14ac:dyDescent="0.25">
      <c r="E10" s="21" t="s">
        <v>51</v>
      </c>
      <c r="F10" s="22">
        <v>40074</v>
      </c>
      <c r="G10" s="22">
        <v>1001.85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B5C30-0F7B-4BD7-BB9F-DBD80D94FF46}">
  <sheetPr>
    <tabColor rgb="FFFF0000"/>
  </sheetPr>
  <dimension ref="E1:G12"/>
  <sheetViews>
    <sheetView workbookViewId="0">
      <selection activeCell="E1" sqref="E1"/>
    </sheetView>
  </sheetViews>
  <sheetFormatPr defaultRowHeight="15" x14ac:dyDescent="0.25"/>
  <cols>
    <col min="5" max="5" width="13.140625" bestFit="1" customWidth="1"/>
    <col min="6" max="6" width="15.5703125" bestFit="1" customWidth="1"/>
    <col min="7" max="7" width="20.140625" bestFit="1" customWidth="1"/>
  </cols>
  <sheetData>
    <row r="1" spans="5:7" ht="15.75" x14ac:dyDescent="0.25">
      <c r="E1" s="58" t="s">
        <v>62</v>
      </c>
    </row>
    <row r="3" spans="5:7" x14ac:dyDescent="0.25">
      <c r="E3" s="20" t="s">
        <v>45</v>
      </c>
      <c r="F3" t="s">
        <v>52</v>
      </c>
      <c r="G3" t="s">
        <v>53</v>
      </c>
    </row>
    <row r="4" spans="5:7" x14ac:dyDescent="0.25">
      <c r="E4" s="21" t="s">
        <v>54</v>
      </c>
      <c r="F4" s="22">
        <v>14127</v>
      </c>
      <c r="G4" s="22">
        <v>2825.4</v>
      </c>
    </row>
    <row r="5" spans="5:7" x14ac:dyDescent="0.25">
      <c r="E5" s="21" t="s">
        <v>55</v>
      </c>
      <c r="F5" s="22">
        <v>5253</v>
      </c>
      <c r="G5" s="22">
        <v>1050.5999999999999</v>
      </c>
    </row>
    <row r="6" spans="5:7" x14ac:dyDescent="0.25">
      <c r="E6" s="21" t="s">
        <v>56</v>
      </c>
      <c r="F6" s="22">
        <v>4965</v>
      </c>
      <c r="G6" s="22">
        <v>993</v>
      </c>
    </row>
    <row r="7" spans="5:7" x14ac:dyDescent="0.25">
      <c r="E7" s="21" t="s">
        <v>57</v>
      </c>
      <c r="F7" s="22">
        <v>6247</v>
      </c>
      <c r="G7" s="22">
        <v>1249.4000000000001</v>
      </c>
    </row>
    <row r="8" spans="5:7" x14ac:dyDescent="0.25">
      <c r="E8" s="21" t="s">
        <v>58</v>
      </c>
      <c r="F8" s="22">
        <v>2240</v>
      </c>
      <c r="G8" s="22">
        <v>448</v>
      </c>
    </row>
    <row r="9" spans="5:7" x14ac:dyDescent="0.25">
      <c r="E9" s="21" t="s">
        <v>59</v>
      </c>
      <c r="F9" s="22">
        <v>1887</v>
      </c>
      <c r="G9" s="22">
        <v>377.4</v>
      </c>
    </row>
    <row r="10" spans="5:7" x14ac:dyDescent="0.25">
      <c r="E10" s="21" t="s">
        <v>60</v>
      </c>
      <c r="F10" s="22">
        <v>2661</v>
      </c>
      <c r="G10" s="22">
        <v>532.20000000000005</v>
      </c>
    </row>
    <row r="11" spans="5:7" x14ac:dyDescent="0.25">
      <c r="E11" s="21" t="s">
        <v>61</v>
      </c>
      <c r="F11" s="22">
        <v>2694</v>
      </c>
      <c r="G11" s="22">
        <v>538.79999999999995</v>
      </c>
    </row>
    <row r="12" spans="5:7" x14ac:dyDescent="0.25">
      <c r="E12" s="21" t="s">
        <v>51</v>
      </c>
      <c r="F12" s="22">
        <v>40074</v>
      </c>
      <c r="G12" s="22">
        <v>1001.85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F5FE-FDA9-4969-B725-81B4A5AAA305}">
  <sheetPr>
    <tabColor theme="4" tint="-0.499984740745262"/>
  </sheetPr>
  <dimension ref="E1:K13"/>
  <sheetViews>
    <sheetView workbookViewId="0">
      <selection activeCell="E1" sqref="E1"/>
    </sheetView>
  </sheetViews>
  <sheetFormatPr defaultRowHeight="15" x14ac:dyDescent="0.25"/>
  <cols>
    <col min="5" max="5" width="15.5703125" bestFit="1" customWidth="1"/>
    <col min="6" max="6" width="16.28515625" bestFit="1" customWidth="1"/>
    <col min="7" max="7" width="10.28515625" bestFit="1" customWidth="1"/>
    <col min="8" max="8" width="12.5703125" bestFit="1" customWidth="1"/>
    <col min="9" max="9" width="7.42578125" bestFit="1" customWidth="1"/>
    <col min="10" max="10" width="10.85546875" bestFit="1" customWidth="1"/>
    <col min="11" max="11" width="11.28515625" bestFit="1" customWidth="1"/>
  </cols>
  <sheetData>
    <row r="1" spans="5:11" ht="15.75" x14ac:dyDescent="0.25">
      <c r="E1" s="58" t="s">
        <v>64</v>
      </c>
    </row>
    <row r="3" spans="5:11" x14ac:dyDescent="0.25">
      <c r="E3" s="20" t="s">
        <v>52</v>
      </c>
      <c r="F3" s="20" t="s">
        <v>63</v>
      </c>
    </row>
    <row r="4" spans="5:11" x14ac:dyDescent="0.25">
      <c r="E4" s="20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</row>
    <row r="5" spans="5:11" x14ac:dyDescent="0.25">
      <c r="E5" s="21" t="s">
        <v>54</v>
      </c>
      <c r="F5" s="22">
        <v>1358</v>
      </c>
      <c r="G5" s="22">
        <v>972</v>
      </c>
      <c r="H5" s="22">
        <v>1579</v>
      </c>
      <c r="I5" s="22">
        <v>9567</v>
      </c>
      <c r="J5" s="22">
        <v>651</v>
      </c>
      <c r="K5" s="22">
        <v>14127</v>
      </c>
    </row>
    <row r="6" spans="5:11" x14ac:dyDescent="0.25">
      <c r="E6" s="21" t="s">
        <v>55</v>
      </c>
      <c r="F6" s="22">
        <v>849</v>
      </c>
      <c r="G6" s="22">
        <v>608</v>
      </c>
      <c r="H6" s="22">
        <v>1688</v>
      </c>
      <c r="I6" s="22">
        <v>1793</v>
      </c>
      <c r="J6" s="22">
        <v>315</v>
      </c>
      <c r="K6" s="22">
        <v>5253</v>
      </c>
    </row>
    <row r="7" spans="5:11" x14ac:dyDescent="0.25">
      <c r="E7" s="21" t="s">
        <v>56</v>
      </c>
      <c r="F7" s="22">
        <v>1355</v>
      </c>
      <c r="G7" s="22">
        <v>552</v>
      </c>
      <c r="H7" s="22">
        <v>1889</v>
      </c>
      <c r="I7" s="22">
        <v>618</v>
      </c>
      <c r="J7" s="22">
        <v>551</v>
      </c>
      <c r="K7" s="22">
        <v>4965</v>
      </c>
    </row>
    <row r="8" spans="5:11" x14ac:dyDescent="0.25">
      <c r="E8" s="21" t="s">
        <v>57</v>
      </c>
      <c r="F8" s="22">
        <v>3155</v>
      </c>
      <c r="G8" s="22">
        <v>542</v>
      </c>
      <c r="H8" s="22">
        <v>316</v>
      </c>
      <c r="I8" s="22">
        <v>547</v>
      </c>
      <c r="J8" s="22">
        <v>1687</v>
      </c>
      <c r="K8" s="22">
        <v>6247</v>
      </c>
    </row>
    <row r="9" spans="5:11" x14ac:dyDescent="0.25">
      <c r="E9" s="21" t="s">
        <v>58</v>
      </c>
      <c r="F9" s="22">
        <v>173</v>
      </c>
      <c r="G9" s="22">
        <v>346</v>
      </c>
      <c r="H9" s="22">
        <v>615</v>
      </c>
      <c r="I9" s="22">
        <v>948</v>
      </c>
      <c r="J9" s="22">
        <v>158</v>
      </c>
      <c r="K9" s="22">
        <v>2240</v>
      </c>
    </row>
    <row r="10" spans="5:11" x14ac:dyDescent="0.25">
      <c r="E10" s="21" t="s">
        <v>59</v>
      </c>
      <c r="F10" s="22">
        <v>135</v>
      </c>
      <c r="G10" s="22">
        <v>234</v>
      </c>
      <c r="H10" s="22">
        <v>632</v>
      </c>
      <c r="I10" s="22">
        <v>568</v>
      </c>
      <c r="J10" s="22">
        <v>318</v>
      </c>
      <c r="K10" s="22">
        <v>1887</v>
      </c>
    </row>
    <row r="11" spans="5:11" x14ac:dyDescent="0.25">
      <c r="E11" s="21" t="s">
        <v>60</v>
      </c>
      <c r="F11" s="22">
        <v>561</v>
      </c>
      <c r="G11" s="22">
        <v>972</v>
      </c>
      <c r="H11" s="22">
        <v>193</v>
      </c>
      <c r="I11" s="22">
        <v>784</v>
      </c>
      <c r="J11" s="22">
        <v>151</v>
      </c>
      <c r="K11" s="22">
        <v>2661</v>
      </c>
    </row>
    <row r="12" spans="5:11" x14ac:dyDescent="0.25">
      <c r="E12" s="21" t="s">
        <v>61</v>
      </c>
      <c r="F12" s="22">
        <v>591</v>
      </c>
      <c r="G12" s="22">
        <v>651</v>
      </c>
      <c r="H12" s="22">
        <v>849</v>
      </c>
      <c r="I12" s="22">
        <v>246</v>
      </c>
      <c r="J12" s="22">
        <v>357</v>
      </c>
      <c r="K12" s="22">
        <v>2694</v>
      </c>
    </row>
    <row r="13" spans="5:11" x14ac:dyDescent="0.25">
      <c r="E13" s="21" t="s">
        <v>51</v>
      </c>
      <c r="F13" s="22">
        <v>8177</v>
      </c>
      <c r="G13" s="22">
        <v>4877</v>
      </c>
      <c r="H13" s="22">
        <v>7761</v>
      </c>
      <c r="I13" s="22">
        <v>15071</v>
      </c>
      <c r="J13" s="22">
        <v>4188</v>
      </c>
      <c r="K13" s="22">
        <v>40074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2136-770B-468D-AE7F-6D952F643547}">
  <sheetPr>
    <tabColor rgb="FF00B050"/>
  </sheetPr>
  <dimension ref="B2:P22"/>
  <sheetViews>
    <sheetView workbookViewId="0">
      <selection activeCell="C3" sqref="C3"/>
    </sheetView>
  </sheetViews>
  <sheetFormatPr defaultRowHeight="15" x14ac:dyDescent="0.25"/>
  <cols>
    <col min="2" max="2" width="12.140625" bestFit="1" customWidth="1"/>
    <col min="5" max="5" width="8" bestFit="1" customWidth="1"/>
    <col min="6" max="6" width="12" bestFit="1" customWidth="1"/>
    <col min="7" max="7" width="10.140625" bestFit="1" customWidth="1"/>
    <col min="8" max="9" width="12.7109375" bestFit="1" customWidth="1"/>
    <col min="10" max="10" width="16.28515625" bestFit="1" customWidth="1"/>
    <col min="11" max="11" width="17.85546875" bestFit="1" customWidth="1"/>
    <col min="14" max="14" width="12" bestFit="1" customWidth="1"/>
  </cols>
  <sheetData>
    <row r="2" spans="2:16" ht="18.75" x14ac:dyDescent="0.3">
      <c r="B2" s="57" t="s">
        <v>82</v>
      </c>
      <c r="N2" s="32">
        <v>100</v>
      </c>
      <c r="O2" s="33">
        <v>0.05</v>
      </c>
    </row>
    <row r="3" spans="2:16" x14ac:dyDescent="0.25">
      <c r="E3" s="37" t="s">
        <v>68</v>
      </c>
      <c r="F3" s="38" t="s">
        <v>69</v>
      </c>
      <c r="G3" s="38" t="s">
        <v>70</v>
      </c>
      <c r="H3" s="38" t="s">
        <v>71</v>
      </c>
      <c r="I3" s="38" t="s">
        <v>72</v>
      </c>
      <c r="J3" s="38" t="s">
        <v>73</v>
      </c>
      <c r="K3" s="39" t="s">
        <v>74</v>
      </c>
      <c r="N3" s="31">
        <v>999</v>
      </c>
      <c r="O3" s="33">
        <v>0.1</v>
      </c>
    </row>
    <row r="4" spans="2:16" x14ac:dyDescent="0.25">
      <c r="E4" s="24">
        <v>1</v>
      </c>
      <c r="F4" s="35">
        <v>120</v>
      </c>
      <c r="G4" s="26">
        <v>3</v>
      </c>
      <c r="H4" s="35">
        <f>F4*G4</f>
        <v>360</v>
      </c>
      <c r="I4" s="36">
        <f>IF(H4&gt;=N$2, IF(H4&lt;=N$3, O$2, O$3), O$4)</f>
        <v>0.05</v>
      </c>
      <c r="J4" s="35">
        <f t="shared" ref="J4:J17" si="0">IF(I4=O4, N$4, H4*I4)</f>
        <v>18</v>
      </c>
      <c r="K4" s="34">
        <f t="shared" ref="K4:K17" si="1">IF(J4="-", H4, H4-J4)</f>
        <v>342</v>
      </c>
      <c r="N4" s="32" t="str">
        <f>"-"</f>
        <v>-</v>
      </c>
      <c r="O4" s="33">
        <v>0</v>
      </c>
    </row>
    <row r="5" spans="2:16" x14ac:dyDescent="0.25">
      <c r="E5" s="24">
        <v>2</v>
      </c>
      <c r="F5" s="35">
        <v>56</v>
      </c>
      <c r="G5" s="26">
        <v>5</v>
      </c>
      <c r="H5" s="35">
        <f t="shared" ref="H5:H17" si="2">F5*G5</f>
        <v>280</v>
      </c>
      <c r="I5" s="36">
        <f t="shared" ref="I5:I17" si="3">IF(H5&gt;=N$2, IF(H5&lt;=N$3, O$2, O$3), O$4)</f>
        <v>0.05</v>
      </c>
      <c r="J5" s="35">
        <f t="shared" si="0"/>
        <v>14</v>
      </c>
      <c r="K5" s="34">
        <f t="shared" si="1"/>
        <v>266</v>
      </c>
    </row>
    <row r="6" spans="2:16" x14ac:dyDescent="0.25">
      <c r="E6" s="24">
        <v>3</v>
      </c>
      <c r="F6" s="35">
        <v>70</v>
      </c>
      <c r="G6" s="26">
        <v>2</v>
      </c>
      <c r="H6" s="35">
        <f t="shared" si="2"/>
        <v>140</v>
      </c>
      <c r="I6" s="36">
        <f t="shared" si="3"/>
        <v>0.05</v>
      </c>
      <c r="J6" s="35">
        <f t="shared" si="0"/>
        <v>7</v>
      </c>
      <c r="K6" s="34">
        <f t="shared" si="1"/>
        <v>133</v>
      </c>
      <c r="P6" s="33"/>
    </row>
    <row r="7" spans="2:16" x14ac:dyDescent="0.25">
      <c r="E7" s="24">
        <v>4</v>
      </c>
      <c r="F7" s="35">
        <v>430</v>
      </c>
      <c r="G7" s="26">
        <v>7</v>
      </c>
      <c r="H7" s="35">
        <f t="shared" si="2"/>
        <v>3010</v>
      </c>
      <c r="I7" s="36">
        <f t="shared" si="3"/>
        <v>0.1</v>
      </c>
      <c r="J7" s="35">
        <f t="shared" si="0"/>
        <v>301</v>
      </c>
      <c r="K7" s="34">
        <f t="shared" si="1"/>
        <v>2709</v>
      </c>
    </row>
    <row r="8" spans="2:16" x14ac:dyDescent="0.25">
      <c r="E8" s="24">
        <v>5</v>
      </c>
      <c r="F8" s="35">
        <v>230</v>
      </c>
      <c r="G8" s="26">
        <v>23</v>
      </c>
      <c r="H8" s="35">
        <f t="shared" si="2"/>
        <v>5290</v>
      </c>
      <c r="I8" s="36">
        <f t="shared" si="3"/>
        <v>0.1</v>
      </c>
      <c r="J8" s="35">
        <f t="shared" si="0"/>
        <v>529</v>
      </c>
      <c r="K8" s="34">
        <f t="shared" si="1"/>
        <v>4761</v>
      </c>
      <c r="N8" s="32"/>
    </row>
    <row r="9" spans="2:16" x14ac:dyDescent="0.25">
      <c r="E9" s="24">
        <v>6</v>
      </c>
      <c r="F9" s="35">
        <v>10</v>
      </c>
      <c r="G9" s="26">
        <v>2</v>
      </c>
      <c r="H9" s="35">
        <f t="shared" si="2"/>
        <v>20</v>
      </c>
      <c r="I9" s="36">
        <f t="shared" si="3"/>
        <v>0</v>
      </c>
      <c r="J9" s="40" t="str">
        <f t="shared" si="0"/>
        <v>-</v>
      </c>
      <c r="K9" s="34">
        <f t="shared" si="1"/>
        <v>20</v>
      </c>
      <c r="N9" s="32"/>
    </row>
    <row r="10" spans="2:16" x14ac:dyDescent="0.25">
      <c r="E10" s="24">
        <v>7</v>
      </c>
      <c r="F10" s="35">
        <v>5</v>
      </c>
      <c r="G10" s="26">
        <v>8</v>
      </c>
      <c r="H10" s="35">
        <f t="shared" si="2"/>
        <v>40</v>
      </c>
      <c r="I10" s="36">
        <f t="shared" si="3"/>
        <v>0</v>
      </c>
      <c r="J10" s="35" t="str">
        <f t="shared" si="0"/>
        <v>-</v>
      </c>
      <c r="K10" s="34">
        <f t="shared" si="1"/>
        <v>40</v>
      </c>
      <c r="N10" s="32"/>
    </row>
    <row r="11" spans="2:16" x14ac:dyDescent="0.25">
      <c r="E11" s="24">
        <v>8</v>
      </c>
      <c r="F11" s="35">
        <v>5040</v>
      </c>
      <c r="G11" s="26">
        <v>1</v>
      </c>
      <c r="H11" s="35">
        <f t="shared" si="2"/>
        <v>5040</v>
      </c>
      <c r="I11" s="36">
        <f t="shared" si="3"/>
        <v>0.1</v>
      </c>
      <c r="J11" s="35">
        <f t="shared" si="0"/>
        <v>504</v>
      </c>
      <c r="K11" s="34">
        <f t="shared" si="1"/>
        <v>4536</v>
      </c>
    </row>
    <row r="12" spans="2:16" x14ac:dyDescent="0.25">
      <c r="E12" s="24">
        <v>9</v>
      </c>
      <c r="F12" s="35">
        <v>1200</v>
      </c>
      <c r="G12" s="26">
        <v>3</v>
      </c>
      <c r="H12" s="35">
        <f t="shared" si="2"/>
        <v>3600</v>
      </c>
      <c r="I12" s="36">
        <f t="shared" si="3"/>
        <v>0.1</v>
      </c>
      <c r="J12" s="35">
        <f t="shared" si="0"/>
        <v>360</v>
      </c>
      <c r="K12" s="34">
        <f t="shared" si="1"/>
        <v>3240</v>
      </c>
    </row>
    <row r="13" spans="2:16" x14ac:dyDescent="0.25">
      <c r="E13" s="24">
        <v>10</v>
      </c>
      <c r="F13" s="35">
        <v>480</v>
      </c>
      <c r="G13" s="26">
        <v>4</v>
      </c>
      <c r="H13" s="35">
        <f t="shared" si="2"/>
        <v>1920</v>
      </c>
      <c r="I13" s="36">
        <f t="shared" si="3"/>
        <v>0.1</v>
      </c>
      <c r="J13" s="35">
        <f t="shared" si="0"/>
        <v>192</v>
      </c>
      <c r="K13" s="34">
        <f t="shared" si="1"/>
        <v>1728</v>
      </c>
    </row>
    <row r="14" spans="2:16" x14ac:dyDescent="0.25">
      <c r="E14" s="24">
        <v>11</v>
      </c>
      <c r="F14" s="35">
        <v>33</v>
      </c>
      <c r="G14" s="26">
        <v>5</v>
      </c>
      <c r="H14" s="35">
        <f t="shared" si="2"/>
        <v>165</v>
      </c>
      <c r="I14" s="36">
        <f t="shared" si="3"/>
        <v>0.05</v>
      </c>
      <c r="J14" s="35">
        <f t="shared" si="0"/>
        <v>8.25</v>
      </c>
      <c r="K14" s="34">
        <f t="shared" si="1"/>
        <v>156.75</v>
      </c>
    </row>
    <row r="15" spans="2:16" x14ac:dyDescent="0.25">
      <c r="E15" s="24">
        <v>12</v>
      </c>
      <c r="F15" s="35">
        <v>1200</v>
      </c>
      <c r="G15" s="26">
        <v>2</v>
      </c>
      <c r="H15" s="35">
        <f t="shared" si="2"/>
        <v>2400</v>
      </c>
      <c r="I15" s="36">
        <f t="shared" si="3"/>
        <v>0.1</v>
      </c>
      <c r="J15" s="35">
        <f t="shared" si="0"/>
        <v>240</v>
      </c>
      <c r="K15" s="34">
        <f t="shared" si="1"/>
        <v>2160</v>
      </c>
    </row>
    <row r="16" spans="2:16" x14ac:dyDescent="0.25">
      <c r="E16" s="24">
        <v>13</v>
      </c>
      <c r="F16" s="35">
        <v>15</v>
      </c>
      <c r="G16" s="26">
        <v>10</v>
      </c>
      <c r="H16" s="35">
        <f t="shared" si="2"/>
        <v>150</v>
      </c>
      <c r="I16" s="36">
        <f t="shared" si="3"/>
        <v>0.05</v>
      </c>
      <c r="J16" s="35">
        <f t="shared" si="0"/>
        <v>7.5</v>
      </c>
      <c r="K16" s="34">
        <f t="shared" si="1"/>
        <v>142.5</v>
      </c>
    </row>
    <row r="17" spans="5:11" x14ac:dyDescent="0.25">
      <c r="E17" s="24">
        <v>14</v>
      </c>
      <c r="F17" s="35">
        <v>24</v>
      </c>
      <c r="G17" s="26">
        <v>5</v>
      </c>
      <c r="H17" s="35">
        <f t="shared" si="2"/>
        <v>120</v>
      </c>
      <c r="I17" s="36">
        <f t="shared" si="3"/>
        <v>0.05</v>
      </c>
      <c r="J17" s="35">
        <f t="shared" si="0"/>
        <v>6</v>
      </c>
      <c r="K17" s="34">
        <f t="shared" si="1"/>
        <v>114</v>
      </c>
    </row>
    <row r="19" spans="5:11" ht="15.75" x14ac:dyDescent="0.25">
      <c r="H19" s="48" t="s">
        <v>75</v>
      </c>
      <c r="I19" s="49"/>
      <c r="J19" s="49"/>
      <c r="K19" s="41">
        <f>SUM(K4:K17)</f>
        <v>20348.25</v>
      </c>
    </row>
    <row r="20" spans="5:11" ht="15.75" x14ac:dyDescent="0.25">
      <c r="H20" s="50" t="s">
        <v>76</v>
      </c>
      <c r="I20" s="51"/>
      <c r="J20" s="51"/>
      <c r="K20" s="42">
        <v>0.19</v>
      </c>
    </row>
    <row r="21" spans="5:11" ht="15.75" x14ac:dyDescent="0.25">
      <c r="H21" s="52" t="s">
        <v>78</v>
      </c>
      <c r="I21" s="53"/>
      <c r="J21" s="53"/>
      <c r="K21" s="43">
        <f>K19*K20</f>
        <v>3866.1675</v>
      </c>
    </row>
    <row r="22" spans="5:11" ht="15.75" x14ac:dyDescent="0.25">
      <c r="H22" s="54" t="s">
        <v>77</v>
      </c>
      <c r="I22" s="55"/>
      <c r="J22" s="55"/>
      <c r="K22" s="44">
        <f>K19*(K20+1)</f>
        <v>24214.4175</v>
      </c>
    </row>
  </sheetData>
  <mergeCells count="4">
    <mergeCell ref="H19:J19"/>
    <mergeCell ref="H20:J20"/>
    <mergeCell ref="H21:J21"/>
    <mergeCell ref="H22:J22"/>
  </mergeCells>
  <dataValidations count="1">
    <dataValidation type="custom" allowBlank="1" showInputMessage="1" showErrorMessage="1" sqref="M4" xr:uid="{91B0F945-B38E-4E7D-8F16-F00FB20177FB}">
      <formula1>"DZD"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05D5E-3DC1-4E0A-B6FE-D24CB6FE0D06}">
  <sheetPr>
    <tabColor theme="1"/>
  </sheetPr>
  <dimension ref="A2:L12"/>
  <sheetViews>
    <sheetView tabSelected="1" topLeftCell="B1" workbookViewId="0">
      <selection activeCell="L5" sqref="L5"/>
    </sheetView>
  </sheetViews>
  <sheetFormatPr defaultRowHeight="15" x14ac:dyDescent="0.25"/>
  <cols>
    <col min="1" max="1" width="13.140625" bestFit="1" customWidth="1"/>
    <col min="2" max="2" width="17.85546875" bestFit="1" customWidth="1"/>
    <col min="3" max="3" width="17.28515625" bestFit="1" customWidth="1"/>
    <col min="7" max="7" width="13.140625" bestFit="1" customWidth="1"/>
    <col min="8" max="8" width="17.85546875" bestFit="1" customWidth="1"/>
    <col min="9" max="9" width="17.28515625" bestFit="1" customWidth="1"/>
    <col min="12" max="12" width="12.140625" bestFit="1" customWidth="1"/>
  </cols>
  <sheetData>
    <row r="2" spans="1:12" ht="18.75" x14ac:dyDescent="0.3">
      <c r="A2" s="28" t="s">
        <v>66</v>
      </c>
      <c r="B2" s="29" t="s">
        <v>67</v>
      </c>
      <c r="C2" s="30" t="s">
        <v>65</v>
      </c>
      <c r="G2" s="28" t="s">
        <v>66</v>
      </c>
      <c r="H2" s="29" t="s">
        <v>67</v>
      </c>
      <c r="I2" s="30" t="s">
        <v>65</v>
      </c>
      <c r="L2" s="57" t="s">
        <v>83</v>
      </c>
    </row>
    <row r="3" spans="1:12" x14ac:dyDescent="0.25">
      <c r="A3" s="24">
        <v>1</v>
      </c>
      <c r="B3" s="26">
        <v>5</v>
      </c>
      <c r="C3" s="23"/>
      <c r="G3" s="24">
        <v>1</v>
      </c>
      <c r="H3" s="26">
        <v>5</v>
      </c>
      <c r="I3" s="23">
        <f>(H3/G3)</f>
        <v>5</v>
      </c>
    </row>
    <row r="4" spans="1:12" x14ac:dyDescent="0.25">
      <c r="A4" s="24">
        <v>2</v>
      </c>
      <c r="B4" s="26">
        <v>10</v>
      </c>
      <c r="C4" s="23"/>
      <c r="G4" s="24">
        <v>2</v>
      </c>
      <c r="H4" s="26">
        <v>10</v>
      </c>
      <c r="I4" s="23">
        <f t="shared" ref="I4:I12" si="0">(H4/G4)</f>
        <v>5</v>
      </c>
    </row>
    <row r="5" spans="1:12" x14ac:dyDescent="0.25">
      <c r="A5" s="24">
        <v>3</v>
      </c>
      <c r="B5" s="26">
        <v>17</v>
      </c>
      <c r="C5" s="23"/>
      <c r="G5" s="24">
        <v>3</v>
      </c>
      <c r="H5" s="26">
        <v>17</v>
      </c>
      <c r="I5" s="23">
        <f t="shared" si="0"/>
        <v>5.666666666666667</v>
      </c>
    </row>
    <row r="6" spans="1:12" x14ac:dyDescent="0.25">
      <c r="A6" s="24">
        <v>4</v>
      </c>
      <c r="B6" s="26">
        <v>27</v>
      </c>
      <c r="C6" s="23"/>
      <c r="G6" s="24">
        <v>4</v>
      </c>
      <c r="H6" s="26">
        <v>27</v>
      </c>
      <c r="I6" s="23">
        <f t="shared" si="0"/>
        <v>6.75</v>
      </c>
    </row>
    <row r="7" spans="1:12" x14ac:dyDescent="0.25">
      <c r="A7" s="24">
        <v>5</v>
      </c>
      <c r="B7" s="26">
        <v>37</v>
      </c>
      <c r="C7" s="23"/>
      <c r="G7" s="24">
        <v>5</v>
      </c>
      <c r="H7" s="26">
        <v>37</v>
      </c>
      <c r="I7" s="23">
        <f t="shared" si="0"/>
        <v>7.4</v>
      </c>
    </row>
    <row r="8" spans="1:12" x14ac:dyDescent="0.25">
      <c r="A8" s="24">
        <v>6</v>
      </c>
      <c r="B8" s="26">
        <v>49</v>
      </c>
      <c r="C8" s="23"/>
      <c r="G8" s="24">
        <v>6</v>
      </c>
      <c r="H8" s="26">
        <v>49</v>
      </c>
      <c r="I8" s="23">
        <f t="shared" si="0"/>
        <v>8.1666666666666661</v>
      </c>
    </row>
    <row r="9" spans="1:12" x14ac:dyDescent="0.25">
      <c r="A9" s="24">
        <v>7</v>
      </c>
      <c r="B9" s="26">
        <v>63</v>
      </c>
      <c r="C9" s="23"/>
      <c r="G9" s="24">
        <v>7</v>
      </c>
      <c r="H9" s="26">
        <v>63</v>
      </c>
      <c r="I9" s="23">
        <f t="shared" si="0"/>
        <v>9</v>
      </c>
    </row>
    <row r="10" spans="1:12" x14ac:dyDescent="0.25">
      <c r="A10" s="24">
        <v>8</v>
      </c>
      <c r="B10" s="26">
        <v>75</v>
      </c>
      <c r="C10" s="23"/>
      <c r="G10" s="24">
        <v>8</v>
      </c>
      <c r="H10" s="26">
        <v>75</v>
      </c>
      <c r="I10" s="23">
        <f t="shared" si="0"/>
        <v>9.375</v>
      </c>
    </row>
    <row r="11" spans="1:12" x14ac:dyDescent="0.25">
      <c r="A11" s="24">
        <v>9</v>
      </c>
      <c r="B11" s="26">
        <v>83</v>
      </c>
      <c r="C11" s="23"/>
      <c r="G11" s="24">
        <v>9</v>
      </c>
      <c r="H11" s="26">
        <v>83</v>
      </c>
      <c r="I11" s="23">
        <f t="shared" si="0"/>
        <v>9.2222222222222214</v>
      </c>
    </row>
    <row r="12" spans="1:12" x14ac:dyDescent="0.25">
      <c r="A12" s="24">
        <v>10</v>
      </c>
      <c r="B12" s="26">
        <v>91</v>
      </c>
      <c r="C12" s="23"/>
      <c r="G12" s="25">
        <v>10</v>
      </c>
      <c r="H12" s="27">
        <v>91</v>
      </c>
      <c r="I12" s="23">
        <f t="shared" si="0"/>
        <v>9.1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Abdoulaye</dc:creator>
  <cp:lastModifiedBy>Abdoulaye</cp:lastModifiedBy>
  <dcterms:created xsi:type="dcterms:W3CDTF">2024-07-05T22:50:14Z</dcterms:created>
  <dcterms:modified xsi:type="dcterms:W3CDTF">2024-07-08T06:18:16Z</dcterms:modified>
</cp:coreProperties>
</file>